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usie/Dropbox (Harvard University)/Data/Life_expectancy/manuscript/nature/"/>
    </mc:Choice>
  </mc:AlternateContent>
  <xr:revisionPtr revIDLastSave="0" documentId="8_{F2D8BCAF-EB7D-4A43-8170-0D90AEE5C068}" xr6:coauthVersionLast="46" xr6:coauthVersionMax="46" xr10:uidLastSave="{00000000-0000-0000-0000-000000000000}"/>
  <bookViews>
    <workbookView xWindow="1340" yWindow="10740" windowWidth="35820" windowHeight="19840" xr2:uid="{8E25FFD3-A6D2-7D49-B6E9-CCE552D655D9}"/>
  </bookViews>
  <sheets>
    <sheet name="Summary" sheetId="16" r:id="rId1"/>
    <sheet name="0.Brazil_LT" sheetId="74" r:id="rId2"/>
    <sheet name="1.RO_LT" sheetId="32" r:id="rId3"/>
    <sheet name="2.AC_LT" sheetId="14" r:id="rId4"/>
    <sheet name="3.AM_LT" sheetId="29" r:id="rId5"/>
    <sheet name="4.RR_LT" sheetId="33" r:id="rId6"/>
    <sheet name="5.PA_LT" sheetId="34" r:id="rId7"/>
    <sheet name="6.AP_LT" sheetId="35" r:id="rId8"/>
    <sheet name="7.TO_LT" sheetId="36" r:id="rId9"/>
    <sheet name="8.MA_LT" sheetId="37" r:id="rId10"/>
    <sheet name="9.PI_LT" sheetId="38" r:id="rId11"/>
    <sheet name="10.CE_LT" sheetId="39" r:id="rId12"/>
    <sheet name="11.RN_LT" sheetId="40" r:id="rId13"/>
    <sheet name="12.PB_LT" sheetId="41" r:id="rId14"/>
    <sheet name="13.PE_LT" sheetId="42" r:id="rId15"/>
    <sheet name="14.AL_LT" sheetId="43" r:id="rId16"/>
    <sheet name="15.SE_LT" sheetId="44" r:id="rId17"/>
    <sheet name="16.BA_LT" sheetId="45" r:id="rId18"/>
    <sheet name="17.MG_LT" sheetId="46" r:id="rId19"/>
    <sheet name="18.ES_LT" sheetId="47" r:id="rId20"/>
    <sheet name="19.RJ_LT" sheetId="48" r:id="rId21"/>
    <sheet name="20.SP_LT" sheetId="30" r:id="rId22"/>
    <sheet name="21.PR_LT" sheetId="49" r:id="rId23"/>
    <sheet name="22.SC_LT" sheetId="50" r:id="rId24"/>
    <sheet name="23.RS_LT" sheetId="51" r:id="rId25"/>
    <sheet name="24.MS_LT" sheetId="52" r:id="rId26"/>
    <sheet name="25.MT_LT" sheetId="53" r:id="rId27"/>
    <sheet name="26.GO_LT" sheetId="54" r:id="rId28"/>
    <sheet name="27.DF_LT" sheetId="55" r:id="rId29"/>
    <sheet name="Appendix 1a. Pop March 2021" sheetId="81" r:id="rId30"/>
    <sheet name="Appendix 1b. Pop 2019" sheetId="84" r:id="rId31"/>
    <sheet name="Appendix 2a. Covid Deaths 2021" sheetId="86" r:id="rId32"/>
    <sheet name="Appendix 2b. Deaths 2019" sheetId="83" r:id="rId33"/>
    <sheet name="Appendix 3. nax IBGE 2019" sheetId="85" r:id="rId34"/>
    <sheet name="Appendix 4. LT MOH 2019" sheetId="82" r:id="rId3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27" i="45" l="1"/>
  <c r="P70" i="55" l="1"/>
  <c r="B70" i="55"/>
  <c r="B69" i="55"/>
  <c r="B68" i="55"/>
  <c r="B67" i="55"/>
  <c r="B66" i="55"/>
  <c r="B65" i="55"/>
  <c r="B64" i="55"/>
  <c r="B63" i="55"/>
  <c r="B62" i="55"/>
  <c r="B61" i="55"/>
  <c r="B60" i="55"/>
  <c r="B59" i="55"/>
  <c r="B58" i="55"/>
  <c r="B57" i="55"/>
  <c r="B56" i="55"/>
  <c r="B55" i="55"/>
  <c r="B54" i="55"/>
  <c r="B53" i="55"/>
  <c r="B52" i="55"/>
  <c r="P47" i="55"/>
  <c r="B47" i="55"/>
  <c r="B46" i="55"/>
  <c r="B45" i="55"/>
  <c r="B44" i="55"/>
  <c r="B43" i="55"/>
  <c r="B42" i="55"/>
  <c r="B41" i="55"/>
  <c r="B40" i="55"/>
  <c r="B39" i="55"/>
  <c r="B38" i="55"/>
  <c r="B37" i="55"/>
  <c r="B36" i="55"/>
  <c r="B35" i="55"/>
  <c r="B34" i="55"/>
  <c r="B33" i="55"/>
  <c r="B32" i="55"/>
  <c r="B31" i="55"/>
  <c r="B30" i="55"/>
  <c r="B29" i="55"/>
  <c r="P23" i="55"/>
  <c r="B23" i="55"/>
  <c r="B22" i="55"/>
  <c r="B21" i="55"/>
  <c r="B20" i="55"/>
  <c r="B19" i="55"/>
  <c r="B18" i="55"/>
  <c r="B17" i="55"/>
  <c r="B16" i="55"/>
  <c r="B15" i="55"/>
  <c r="B14" i="55"/>
  <c r="B13" i="55"/>
  <c r="B12" i="55"/>
  <c r="B11" i="55"/>
  <c r="B10" i="55"/>
  <c r="B9" i="55"/>
  <c r="B8" i="55"/>
  <c r="B7" i="55"/>
  <c r="B6" i="55"/>
  <c r="B5" i="55"/>
  <c r="C4" i="55"/>
  <c r="P70" i="54"/>
  <c r="B70" i="54"/>
  <c r="B69" i="54"/>
  <c r="B68" i="54"/>
  <c r="B67" i="54"/>
  <c r="B66" i="54"/>
  <c r="B65" i="54"/>
  <c r="B64" i="54"/>
  <c r="B63" i="54"/>
  <c r="B62" i="54"/>
  <c r="B61" i="54"/>
  <c r="B60" i="54"/>
  <c r="B59" i="54"/>
  <c r="B58" i="54"/>
  <c r="B57" i="54"/>
  <c r="B56" i="54"/>
  <c r="B55" i="54"/>
  <c r="B54" i="54"/>
  <c r="B53" i="54"/>
  <c r="B52" i="54"/>
  <c r="P47" i="54"/>
  <c r="B47" i="54"/>
  <c r="B46" i="54"/>
  <c r="B45" i="54"/>
  <c r="B44" i="54"/>
  <c r="B43" i="54"/>
  <c r="B42" i="54"/>
  <c r="B41" i="54"/>
  <c r="B40" i="54"/>
  <c r="B39" i="54"/>
  <c r="B38" i="54"/>
  <c r="B37" i="54"/>
  <c r="B36" i="54"/>
  <c r="B35" i="54"/>
  <c r="B34" i="54"/>
  <c r="B33" i="54"/>
  <c r="B32" i="54"/>
  <c r="B31" i="54"/>
  <c r="B30" i="54"/>
  <c r="B29" i="54"/>
  <c r="P23" i="54"/>
  <c r="B23" i="54"/>
  <c r="B22" i="54"/>
  <c r="B21" i="54"/>
  <c r="B20" i="54"/>
  <c r="B19" i="54"/>
  <c r="B18" i="54"/>
  <c r="B17" i="54"/>
  <c r="B16" i="54"/>
  <c r="B15" i="54"/>
  <c r="B14" i="54"/>
  <c r="B13" i="54"/>
  <c r="B12" i="54"/>
  <c r="B11" i="54"/>
  <c r="B10" i="54"/>
  <c r="B9" i="54"/>
  <c r="B8" i="54"/>
  <c r="B7" i="54"/>
  <c r="B6" i="54"/>
  <c r="B5" i="54"/>
  <c r="C4" i="54"/>
  <c r="P70" i="53"/>
  <c r="B70" i="53"/>
  <c r="B69" i="53"/>
  <c r="B68" i="53"/>
  <c r="B67" i="53"/>
  <c r="B66" i="53"/>
  <c r="B65" i="53"/>
  <c r="B64" i="53"/>
  <c r="B63" i="53"/>
  <c r="B62" i="53"/>
  <c r="B61" i="53"/>
  <c r="B60" i="53"/>
  <c r="B59" i="53"/>
  <c r="B58" i="53"/>
  <c r="B57" i="53"/>
  <c r="B56" i="53"/>
  <c r="B55" i="53"/>
  <c r="B54" i="53"/>
  <c r="B53" i="53"/>
  <c r="B52" i="53"/>
  <c r="P47" i="53"/>
  <c r="B47" i="53"/>
  <c r="B46" i="53"/>
  <c r="B45" i="53"/>
  <c r="B44" i="53"/>
  <c r="B43" i="53"/>
  <c r="B42" i="53"/>
  <c r="B41" i="53"/>
  <c r="B40" i="53"/>
  <c r="B39" i="53"/>
  <c r="B38" i="53"/>
  <c r="B37" i="53"/>
  <c r="B36" i="53"/>
  <c r="B35" i="53"/>
  <c r="B34" i="53"/>
  <c r="B33" i="53"/>
  <c r="B32" i="53"/>
  <c r="B31" i="53"/>
  <c r="B30" i="53"/>
  <c r="B29" i="53"/>
  <c r="P23" i="53"/>
  <c r="B23" i="53"/>
  <c r="B22" i="53"/>
  <c r="B21" i="53"/>
  <c r="B20" i="53"/>
  <c r="B19" i="53"/>
  <c r="B18" i="53"/>
  <c r="B17" i="53"/>
  <c r="B16" i="53"/>
  <c r="B15" i="53"/>
  <c r="B14" i="53"/>
  <c r="B13" i="53"/>
  <c r="B12" i="53"/>
  <c r="B11" i="53"/>
  <c r="B10" i="53"/>
  <c r="B9" i="53"/>
  <c r="B8" i="53"/>
  <c r="B7" i="53"/>
  <c r="B6" i="53"/>
  <c r="B5" i="53"/>
  <c r="C4" i="53"/>
  <c r="C40" i="53" s="1"/>
  <c r="E40" i="53" s="1"/>
  <c r="P70" i="52"/>
  <c r="B70" i="52"/>
  <c r="B69" i="52"/>
  <c r="B68" i="52"/>
  <c r="B67" i="52"/>
  <c r="B66" i="52"/>
  <c r="B65" i="52"/>
  <c r="B64" i="52"/>
  <c r="B63" i="52"/>
  <c r="B62" i="52"/>
  <c r="B61" i="52"/>
  <c r="B60" i="52"/>
  <c r="B59" i="52"/>
  <c r="B58" i="52"/>
  <c r="B57" i="52"/>
  <c r="B56" i="52"/>
  <c r="B55" i="52"/>
  <c r="B54" i="52"/>
  <c r="B53" i="52"/>
  <c r="B52" i="52"/>
  <c r="P47" i="52"/>
  <c r="B47" i="52"/>
  <c r="B46" i="52"/>
  <c r="B45" i="52"/>
  <c r="B44" i="52"/>
  <c r="B43" i="52"/>
  <c r="B42" i="52"/>
  <c r="B41" i="52"/>
  <c r="B40" i="52"/>
  <c r="B39" i="52"/>
  <c r="B38" i="52"/>
  <c r="B37" i="52"/>
  <c r="B36" i="52"/>
  <c r="B35" i="52"/>
  <c r="B34" i="52"/>
  <c r="B33" i="52"/>
  <c r="B32" i="52"/>
  <c r="B31" i="52"/>
  <c r="B30" i="52"/>
  <c r="B29" i="52"/>
  <c r="P23" i="52"/>
  <c r="B23" i="52"/>
  <c r="B22" i="52"/>
  <c r="B21" i="52"/>
  <c r="B20" i="52"/>
  <c r="B19" i="52"/>
  <c r="B18" i="52"/>
  <c r="B17" i="52"/>
  <c r="B16" i="52"/>
  <c r="B15" i="52"/>
  <c r="B14" i="52"/>
  <c r="B13" i="52"/>
  <c r="B12" i="52"/>
  <c r="B11" i="52"/>
  <c r="B10" i="52"/>
  <c r="B9" i="52"/>
  <c r="B8" i="52"/>
  <c r="B7" i="52"/>
  <c r="B6" i="52"/>
  <c r="B5" i="52"/>
  <c r="C4" i="52"/>
  <c r="C19" i="52" s="1"/>
  <c r="P70" i="51"/>
  <c r="B70" i="51"/>
  <c r="B69" i="51"/>
  <c r="B68" i="51"/>
  <c r="B67" i="51"/>
  <c r="B66" i="51"/>
  <c r="B65" i="51"/>
  <c r="B64" i="51"/>
  <c r="B63" i="51"/>
  <c r="B62" i="51"/>
  <c r="B61" i="51"/>
  <c r="B60" i="51"/>
  <c r="B59" i="51"/>
  <c r="B58" i="51"/>
  <c r="B57" i="51"/>
  <c r="B56" i="51"/>
  <c r="B55" i="51"/>
  <c r="B54" i="51"/>
  <c r="B53" i="51"/>
  <c r="B52" i="51"/>
  <c r="P47" i="51"/>
  <c r="B47" i="51"/>
  <c r="B46" i="51"/>
  <c r="B45" i="51"/>
  <c r="B44" i="51"/>
  <c r="B43" i="51"/>
  <c r="B42" i="51"/>
  <c r="B41" i="51"/>
  <c r="B40" i="51"/>
  <c r="B39" i="51"/>
  <c r="B38" i="51"/>
  <c r="B37" i="51"/>
  <c r="B36" i="51"/>
  <c r="B35" i="51"/>
  <c r="B34" i="51"/>
  <c r="B33" i="51"/>
  <c r="B32" i="51"/>
  <c r="B31" i="51"/>
  <c r="B30" i="51"/>
  <c r="B29" i="51"/>
  <c r="P23" i="51"/>
  <c r="B23" i="51"/>
  <c r="B22" i="51"/>
  <c r="B21" i="51"/>
  <c r="B20" i="51"/>
  <c r="B19" i="51"/>
  <c r="B18" i="51"/>
  <c r="B17" i="51"/>
  <c r="B16" i="51"/>
  <c r="B15" i="51"/>
  <c r="B14" i="51"/>
  <c r="B13" i="51"/>
  <c r="B12" i="51"/>
  <c r="B11" i="51"/>
  <c r="B10" i="51"/>
  <c r="B9" i="51"/>
  <c r="B8" i="51"/>
  <c r="B7" i="51"/>
  <c r="B6" i="51"/>
  <c r="B5" i="51"/>
  <c r="C4" i="51"/>
  <c r="P70" i="50"/>
  <c r="B70" i="50"/>
  <c r="B69" i="50"/>
  <c r="B68" i="50"/>
  <c r="B67" i="50"/>
  <c r="B66" i="50"/>
  <c r="B65" i="50"/>
  <c r="B64" i="50"/>
  <c r="B63" i="50"/>
  <c r="B62" i="50"/>
  <c r="B61" i="50"/>
  <c r="B60" i="50"/>
  <c r="B59" i="50"/>
  <c r="B58" i="50"/>
  <c r="B57" i="50"/>
  <c r="B56" i="50"/>
  <c r="B55" i="50"/>
  <c r="B54" i="50"/>
  <c r="B53" i="50"/>
  <c r="B52" i="50"/>
  <c r="P47" i="50"/>
  <c r="B47" i="50"/>
  <c r="B46" i="50"/>
  <c r="B45" i="50"/>
  <c r="B44" i="50"/>
  <c r="B43" i="50"/>
  <c r="B42" i="50"/>
  <c r="B41" i="50"/>
  <c r="B40" i="50"/>
  <c r="B39" i="50"/>
  <c r="B38" i="50"/>
  <c r="B37" i="50"/>
  <c r="B36" i="50"/>
  <c r="B35" i="50"/>
  <c r="B34" i="50"/>
  <c r="B33" i="50"/>
  <c r="B32" i="50"/>
  <c r="B31" i="50"/>
  <c r="B30" i="50"/>
  <c r="B29" i="50"/>
  <c r="P23" i="50"/>
  <c r="B23" i="50"/>
  <c r="B22" i="50"/>
  <c r="B21" i="50"/>
  <c r="B20" i="50"/>
  <c r="B19" i="50"/>
  <c r="B18" i="50"/>
  <c r="B17" i="50"/>
  <c r="B16" i="50"/>
  <c r="B15" i="50"/>
  <c r="B14" i="50"/>
  <c r="B13" i="50"/>
  <c r="B12" i="50"/>
  <c r="B11" i="50"/>
  <c r="B10" i="50"/>
  <c r="B9" i="50"/>
  <c r="B8" i="50"/>
  <c r="B7" i="50"/>
  <c r="B6" i="50"/>
  <c r="B5" i="50"/>
  <c r="C4" i="50"/>
  <c r="C69" i="50" s="1"/>
  <c r="E69" i="50" s="1"/>
  <c r="P70" i="49"/>
  <c r="B70" i="49"/>
  <c r="B69" i="49"/>
  <c r="B68" i="49"/>
  <c r="B67" i="49"/>
  <c r="B66" i="49"/>
  <c r="B65" i="49"/>
  <c r="B64" i="49"/>
  <c r="B63" i="49"/>
  <c r="B62" i="49"/>
  <c r="B61" i="49"/>
  <c r="B60" i="49"/>
  <c r="B59" i="49"/>
  <c r="B58" i="49"/>
  <c r="B57" i="49"/>
  <c r="B56" i="49"/>
  <c r="B55" i="49"/>
  <c r="B54" i="49"/>
  <c r="B53" i="49"/>
  <c r="B52" i="49"/>
  <c r="P47" i="49"/>
  <c r="B47" i="49"/>
  <c r="B46" i="49"/>
  <c r="B45" i="49"/>
  <c r="B44" i="49"/>
  <c r="B43" i="49"/>
  <c r="B42" i="49"/>
  <c r="B41" i="49"/>
  <c r="B40" i="49"/>
  <c r="B39" i="49"/>
  <c r="B38" i="49"/>
  <c r="B37" i="49"/>
  <c r="B36" i="49"/>
  <c r="B35" i="49"/>
  <c r="B34" i="49"/>
  <c r="B33" i="49"/>
  <c r="B32" i="49"/>
  <c r="B31" i="49"/>
  <c r="B30" i="49"/>
  <c r="B29" i="49"/>
  <c r="P23" i="49"/>
  <c r="B23" i="49"/>
  <c r="B22" i="49"/>
  <c r="B21" i="49"/>
  <c r="B20" i="49"/>
  <c r="B19" i="49"/>
  <c r="B18" i="49"/>
  <c r="B17" i="49"/>
  <c r="B16" i="49"/>
  <c r="B15" i="49"/>
  <c r="B14" i="49"/>
  <c r="B13" i="49"/>
  <c r="B12" i="49"/>
  <c r="B11" i="49"/>
  <c r="B10" i="49"/>
  <c r="B9" i="49"/>
  <c r="B8" i="49"/>
  <c r="B7" i="49"/>
  <c r="B6" i="49"/>
  <c r="B5" i="49"/>
  <c r="C4" i="49"/>
  <c r="C12" i="49" s="1"/>
  <c r="E12" i="49" s="1"/>
  <c r="P70" i="30"/>
  <c r="B70" i="30"/>
  <c r="B69" i="30"/>
  <c r="B68" i="30"/>
  <c r="B67" i="30"/>
  <c r="B66" i="30"/>
  <c r="B65" i="30"/>
  <c r="B64" i="30"/>
  <c r="B63" i="30"/>
  <c r="B62" i="30"/>
  <c r="B61" i="30"/>
  <c r="B60" i="30"/>
  <c r="B59" i="30"/>
  <c r="B58" i="30"/>
  <c r="B57" i="30"/>
  <c r="B56" i="30"/>
  <c r="B55" i="30"/>
  <c r="B54" i="30"/>
  <c r="B53" i="30"/>
  <c r="B52" i="30"/>
  <c r="P47" i="30"/>
  <c r="B47" i="30"/>
  <c r="B46" i="30"/>
  <c r="B45" i="30"/>
  <c r="B44" i="30"/>
  <c r="B43" i="30"/>
  <c r="B42" i="30"/>
  <c r="B41" i="30"/>
  <c r="B40" i="30"/>
  <c r="B39" i="30"/>
  <c r="B38" i="30"/>
  <c r="B37" i="30"/>
  <c r="B36" i="30"/>
  <c r="B35" i="30"/>
  <c r="B34" i="30"/>
  <c r="B33" i="30"/>
  <c r="B32" i="30"/>
  <c r="B31" i="30"/>
  <c r="B30" i="30"/>
  <c r="B29" i="30"/>
  <c r="P23" i="30"/>
  <c r="B23" i="30"/>
  <c r="B22" i="30"/>
  <c r="B21" i="30"/>
  <c r="B20" i="30"/>
  <c r="B19" i="30"/>
  <c r="B18" i="30"/>
  <c r="B17" i="30"/>
  <c r="B16" i="30"/>
  <c r="B15" i="30"/>
  <c r="B14" i="30"/>
  <c r="B13" i="30"/>
  <c r="B12" i="30"/>
  <c r="B11" i="30"/>
  <c r="B10" i="30"/>
  <c r="B9" i="30"/>
  <c r="B8" i="30"/>
  <c r="B7" i="30"/>
  <c r="B6" i="30"/>
  <c r="B5" i="30"/>
  <c r="C4" i="30"/>
  <c r="C28" i="30" s="1"/>
  <c r="E28" i="30" s="1"/>
  <c r="P70" i="48"/>
  <c r="B70" i="48"/>
  <c r="B69" i="48"/>
  <c r="B68" i="48"/>
  <c r="B67" i="48"/>
  <c r="B66" i="48"/>
  <c r="B65" i="48"/>
  <c r="B64" i="48"/>
  <c r="B63" i="48"/>
  <c r="B62" i="48"/>
  <c r="B61" i="48"/>
  <c r="B60" i="48"/>
  <c r="B59" i="48"/>
  <c r="B58" i="48"/>
  <c r="B57" i="48"/>
  <c r="B56" i="48"/>
  <c r="B55" i="48"/>
  <c r="B54" i="48"/>
  <c r="B53" i="48"/>
  <c r="B52" i="48"/>
  <c r="P47" i="48"/>
  <c r="B47" i="48"/>
  <c r="B46" i="48"/>
  <c r="B45" i="48"/>
  <c r="B44" i="48"/>
  <c r="B43" i="48"/>
  <c r="B42" i="48"/>
  <c r="B41" i="48"/>
  <c r="B40" i="48"/>
  <c r="B39" i="48"/>
  <c r="B38" i="48"/>
  <c r="B37" i="48"/>
  <c r="B36" i="48"/>
  <c r="B35" i="48"/>
  <c r="B34" i="48"/>
  <c r="B33" i="48"/>
  <c r="B32" i="48"/>
  <c r="B31" i="48"/>
  <c r="B30" i="48"/>
  <c r="B29" i="48"/>
  <c r="P23" i="48"/>
  <c r="B23" i="48"/>
  <c r="B22" i="48"/>
  <c r="B21" i="48"/>
  <c r="B20" i="48"/>
  <c r="B19" i="48"/>
  <c r="B18" i="48"/>
  <c r="B17" i="48"/>
  <c r="B16" i="48"/>
  <c r="B15" i="48"/>
  <c r="B14" i="48"/>
  <c r="B13" i="48"/>
  <c r="B12" i="48"/>
  <c r="B11" i="48"/>
  <c r="B10" i="48"/>
  <c r="B9" i="48"/>
  <c r="B8" i="48"/>
  <c r="B7" i="48"/>
  <c r="B6" i="48"/>
  <c r="B5" i="48"/>
  <c r="C4" i="48"/>
  <c r="P70" i="47"/>
  <c r="B70" i="47"/>
  <c r="B69" i="47"/>
  <c r="B68" i="47"/>
  <c r="B67" i="47"/>
  <c r="B66" i="47"/>
  <c r="B65" i="47"/>
  <c r="B64" i="47"/>
  <c r="B63" i="47"/>
  <c r="B62" i="47"/>
  <c r="B61" i="47"/>
  <c r="B60" i="47"/>
  <c r="B59" i="47"/>
  <c r="B58" i="47"/>
  <c r="B57" i="47"/>
  <c r="B56" i="47"/>
  <c r="B55" i="47"/>
  <c r="B54" i="47"/>
  <c r="B53" i="47"/>
  <c r="B52" i="47"/>
  <c r="P47" i="47"/>
  <c r="B47" i="47"/>
  <c r="B46" i="47"/>
  <c r="B45" i="47"/>
  <c r="B44" i="47"/>
  <c r="B43" i="47"/>
  <c r="B42" i="47"/>
  <c r="B41" i="47"/>
  <c r="B40" i="47"/>
  <c r="B39" i="47"/>
  <c r="B38" i="47"/>
  <c r="B37" i="47"/>
  <c r="B36" i="47"/>
  <c r="B35" i="47"/>
  <c r="B34" i="47"/>
  <c r="B33" i="47"/>
  <c r="B32" i="47"/>
  <c r="B31" i="47"/>
  <c r="B30" i="47"/>
  <c r="B29" i="47"/>
  <c r="P23" i="47"/>
  <c r="B23" i="47"/>
  <c r="B22" i="47"/>
  <c r="B21" i="47"/>
  <c r="B20" i="47"/>
  <c r="B19" i="47"/>
  <c r="B18" i="47"/>
  <c r="B17" i="47"/>
  <c r="B16" i="47"/>
  <c r="B15" i="47"/>
  <c r="B14" i="47"/>
  <c r="B13" i="47"/>
  <c r="B12" i="47"/>
  <c r="B11" i="47"/>
  <c r="B10" i="47"/>
  <c r="B9" i="47"/>
  <c r="B8" i="47"/>
  <c r="B7" i="47"/>
  <c r="B6" i="47"/>
  <c r="B5" i="47"/>
  <c r="C4" i="47"/>
  <c r="C6" i="47" s="1"/>
  <c r="P70" i="46"/>
  <c r="B70" i="46"/>
  <c r="B69" i="46"/>
  <c r="B68" i="46"/>
  <c r="B67" i="46"/>
  <c r="B66" i="46"/>
  <c r="B65" i="46"/>
  <c r="B64" i="46"/>
  <c r="B63" i="46"/>
  <c r="B62" i="46"/>
  <c r="B61" i="46"/>
  <c r="B60" i="46"/>
  <c r="B59" i="46"/>
  <c r="B58" i="46"/>
  <c r="B57" i="46"/>
  <c r="B56" i="46"/>
  <c r="B55" i="46"/>
  <c r="B54" i="46"/>
  <c r="B53" i="46"/>
  <c r="B52" i="46"/>
  <c r="P47" i="46"/>
  <c r="B47" i="46"/>
  <c r="B46" i="46"/>
  <c r="B45" i="46"/>
  <c r="B44" i="46"/>
  <c r="B43" i="46"/>
  <c r="B42" i="46"/>
  <c r="B41" i="46"/>
  <c r="B40" i="46"/>
  <c r="B39" i="46"/>
  <c r="B38" i="46"/>
  <c r="B37" i="46"/>
  <c r="B36" i="46"/>
  <c r="B35" i="46"/>
  <c r="B34" i="46"/>
  <c r="B33" i="46"/>
  <c r="B32" i="46"/>
  <c r="B31" i="46"/>
  <c r="B30" i="46"/>
  <c r="B29" i="46"/>
  <c r="P23" i="46"/>
  <c r="B23" i="46"/>
  <c r="B22" i="46"/>
  <c r="B21" i="46"/>
  <c r="B20" i="46"/>
  <c r="B19" i="46"/>
  <c r="B18" i="46"/>
  <c r="B17" i="46"/>
  <c r="B16" i="46"/>
  <c r="B15" i="46"/>
  <c r="B14" i="46"/>
  <c r="B13" i="46"/>
  <c r="B12" i="46"/>
  <c r="B11" i="46"/>
  <c r="B10" i="46"/>
  <c r="B9" i="46"/>
  <c r="B8" i="46"/>
  <c r="B7" i="46"/>
  <c r="B6" i="46"/>
  <c r="B5" i="46"/>
  <c r="C4" i="46"/>
  <c r="P70" i="45"/>
  <c r="B70" i="45"/>
  <c r="B69" i="45"/>
  <c r="B68" i="45"/>
  <c r="B67" i="45"/>
  <c r="B66" i="45"/>
  <c r="B65" i="45"/>
  <c r="B64" i="45"/>
  <c r="B63" i="45"/>
  <c r="B62" i="45"/>
  <c r="B61" i="45"/>
  <c r="B60" i="45"/>
  <c r="B59" i="45"/>
  <c r="B58" i="45"/>
  <c r="B57" i="45"/>
  <c r="B56" i="45"/>
  <c r="B55" i="45"/>
  <c r="B54" i="45"/>
  <c r="B53" i="45"/>
  <c r="B52" i="45"/>
  <c r="P47" i="45"/>
  <c r="B47" i="45"/>
  <c r="B46" i="45"/>
  <c r="B45" i="45"/>
  <c r="B44" i="45"/>
  <c r="B43" i="45"/>
  <c r="B42" i="45"/>
  <c r="B41" i="45"/>
  <c r="B40" i="45"/>
  <c r="B39" i="45"/>
  <c r="B38" i="45"/>
  <c r="B37" i="45"/>
  <c r="B36" i="45"/>
  <c r="B35" i="45"/>
  <c r="B34" i="45"/>
  <c r="B33" i="45"/>
  <c r="B32" i="45"/>
  <c r="B31" i="45"/>
  <c r="B30" i="45"/>
  <c r="B29" i="45"/>
  <c r="P23" i="45"/>
  <c r="B23" i="45"/>
  <c r="B22" i="45"/>
  <c r="B21" i="45"/>
  <c r="B20" i="45"/>
  <c r="B19" i="45"/>
  <c r="B18" i="45"/>
  <c r="B17" i="45"/>
  <c r="B16" i="45"/>
  <c r="B15" i="45"/>
  <c r="B14" i="45"/>
  <c r="B13" i="45"/>
  <c r="B12" i="45"/>
  <c r="B11" i="45"/>
  <c r="B10" i="45"/>
  <c r="B9" i="45"/>
  <c r="B8" i="45"/>
  <c r="B7" i="45"/>
  <c r="B6" i="45"/>
  <c r="B5" i="45"/>
  <c r="C4" i="45"/>
  <c r="C15" i="45" s="1"/>
  <c r="E15" i="45" s="1"/>
  <c r="P70" i="44"/>
  <c r="B70" i="44"/>
  <c r="B69" i="44"/>
  <c r="B68" i="44"/>
  <c r="B67" i="44"/>
  <c r="B66" i="44"/>
  <c r="B65" i="44"/>
  <c r="B64" i="44"/>
  <c r="B63" i="44"/>
  <c r="B62" i="44"/>
  <c r="B61" i="44"/>
  <c r="B60" i="44"/>
  <c r="B59" i="44"/>
  <c r="B58" i="44"/>
  <c r="B57" i="44"/>
  <c r="B56" i="44"/>
  <c r="B55" i="44"/>
  <c r="B54" i="44"/>
  <c r="B53" i="44"/>
  <c r="B52" i="44"/>
  <c r="P47" i="44"/>
  <c r="B47" i="44"/>
  <c r="B46" i="44"/>
  <c r="B45" i="44"/>
  <c r="B44" i="44"/>
  <c r="B43" i="44"/>
  <c r="B42" i="44"/>
  <c r="B41" i="44"/>
  <c r="B40" i="44"/>
  <c r="B39" i="44"/>
  <c r="B38" i="44"/>
  <c r="B37" i="44"/>
  <c r="B36" i="44"/>
  <c r="B35" i="44"/>
  <c r="B34" i="44"/>
  <c r="B33" i="44"/>
  <c r="B32" i="44"/>
  <c r="B31" i="44"/>
  <c r="B30" i="44"/>
  <c r="B29" i="44"/>
  <c r="P23" i="44"/>
  <c r="B23" i="44"/>
  <c r="B22" i="44"/>
  <c r="B21" i="44"/>
  <c r="B20" i="44"/>
  <c r="B19" i="44"/>
  <c r="B18" i="44"/>
  <c r="B17" i="44"/>
  <c r="B16" i="44"/>
  <c r="B15" i="44"/>
  <c r="B14" i="44"/>
  <c r="B13" i="44"/>
  <c r="B12" i="44"/>
  <c r="B11" i="44"/>
  <c r="B10" i="44"/>
  <c r="B9" i="44"/>
  <c r="B8" i="44"/>
  <c r="B7" i="44"/>
  <c r="B6" i="44"/>
  <c r="B5" i="44"/>
  <c r="C4" i="44"/>
  <c r="C12" i="44" s="1"/>
  <c r="E12" i="44" s="1"/>
  <c r="P70" i="43"/>
  <c r="B70" i="43"/>
  <c r="B69" i="43"/>
  <c r="B68" i="43"/>
  <c r="B67" i="43"/>
  <c r="B66" i="43"/>
  <c r="B65" i="43"/>
  <c r="B64" i="43"/>
  <c r="B63" i="43"/>
  <c r="B62" i="43"/>
  <c r="B61" i="43"/>
  <c r="B60" i="43"/>
  <c r="B59" i="43"/>
  <c r="B58" i="43"/>
  <c r="B57" i="43"/>
  <c r="B56" i="43"/>
  <c r="B55" i="43"/>
  <c r="B54" i="43"/>
  <c r="B53" i="43"/>
  <c r="B52" i="43"/>
  <c r="P47" i="43"/>
  <c r="B47" i="43"/>
  <c r="B46" i="43"/>
  <c r="B45" i="43"/>
  <c r="B44" i="43"/>
  <c r="B43" i="43"/>
  <c r="B42" i="43"/>
  <c r="B41" i="43"/>
  <c r="B40" i="43"/>
  <c r="B39" i="43"/>
  <c r="B38" i="43"/>
  <c r="B37" i="43"/>
  <c r="B36" i="43"/>
  <c r="B35" i="43"/>
  <c r="B34" i="43"/>
  <c r="B33" i="43"/>
  <c r="B32" i="43"/>
  <c r="B31" i="43"/>
  <c r="B30" i="43"/>
  <c r="B29" i="43"/>
  <c r="P23" i="43"/>
  <c r="B23" i="43"/>
  <c r="B22" i="43"/>
  <c r="B21" i="43"/>
  <c r="B20" i="43"/>
  <c r="B19" i="43"/>
  <c r="B18" i="43"/>
  <c r="B17" i="43"/>
  <c r="B16" i="43"/>
  <c r="B15" i="43"/>
  <c r="B14" i="43"/>
  <c r="B13" i="43"/>
  <c r="B12" i="43"/>
  <c r="B11" i="43"/>
  <c r="B10" i="43"/>
  <c r="B9" i="43"/>
  <c r="B8" i="43"/>
  <c r="B7" i="43"/>
  <c r="B6" i="43"/>
  <c r="B5" i="43"/>
  <c r="C4" i="43"/>
  <c r="C46" i="43" s="1"/>
  <c r="E46" i="43" s="1"/>
  <c r="P70" i="42"/>
  <c r="B70" i="42"/>
  <c r="B69" i="42"/>
  <c r="B68" i="42"/>
  <c r="B67" i="42"/>
  <c r="B66" i="42"/>
  <c r="B65" i="42"/>
  <c r="B64" i="42"/>
  <c r="B63" i="42"/>
  <c r="B62" i="42"/>
  <c r="B61" i="42"/>
  <c r="B60" i="42"/>
  <c r="B59" i="42"/>
  <c r="B58" i="42"/>
  <c r="B57" i="42"/>
  <c r="B56" i="42"/>
  <c r="B55" i="42"/>
  <c r="B54" i="42"/>
  <c r="B53" i="42"/>
  <c r="B52" i="42"/>
  <c r="P47" i="42"/>
  <c r="B47" i="42"/>
  <c r="B46" i="42"/>
  <c r="B45" i="42"/>
  <c r="B44" i="42"/>
  <c r="B43" i="42"/>
  <c r="B42" i="42"/>
  <c r="B41" i="42"/>
  <c r="B40" i="42"/>
  <c r="B39" i="42"/>
  <c r="B38" i="42"/>
  <c r="B37" i="42"/>
  <c r="B36" i="42"/>
  <c r="B35" i="42"/>
  <c r="B34" i="42"/>
  <c r="B33" i="42"/>
  <c r="B32" i="42"/>
  <c r="B31" i="42"/>
  <c r="B30" i="42"/>
  <c r="B29" i="42"/>
  <c r="P23" i="42"/>
  <c r="B23" i="42"/>
  <c r="B22" i="42"/>
  <c r="B21" i="42"/>
  <c r="B20" i="42"/>
  <c r="B19" i="42"/>
  <c r="B18" i="42"/>
  <c r="B17" i="42"/>
  <c r="B16" i="42"/>
  <c r="B15" i="42"/>
  <c r="B14" i="42"/>
  <c r="B13" i="42"/>
  <c r="B12" i="42"/>
  <c r="B11" i="42"/>
  <c r="B10" i="42"/>
  <c r="B9" i="42"/>
  <c r="B8" i="42"/>
  <c r="B7" i="42"/>
  <c r="B6" i="42"/>
  <c r="B5" i="42"/>
  <c r="C4" i="42"/>
  <c r="C11" i="42" s="1"/>
  <c r="E11" i="42" s="1"/>
  <c r="P70" i="41"/>
  <c r="B70" i="41"/>
  <c r="B69" i="41"/>
  <c r="B68" i="41"/>
  <c r="B67" i="41"/>
  <c r="B66" i="41"/>
  <c r="B65" i="41"/>
  <c r="B64" i="41"/>
  <c r="B63" i="41"/>
  <c r="B62" i="41"/>
  <c r="B61" i="41"/>
  <c r="B60" i="41"/>
  <c r="B59" i="41"/>
  <c r="B58" i="41"/>
  <c r="B57" i="41"/>
  <c r="B56" i="41"/>
  <c r="B55" i="41"/>
  <c r="B54" i="41"/>
  <c r="B53" i="41"/>
  <c r="B52" i="41"/>
  <c r="P47" i="41"/>
  <c r="B47" i="41"/>
  <c r="B46" i="41"/>
  <c r="B45" i="41"/>
  <c r="B44" i="41"/>
  <c r="B43" i="41"/>
  <c r="B42" i="41"/>
  <c r="B41" i="41"/>
  <c r="B40" i="41"/>
  <c r="B39" i="41"/>
  <c r="B38" i="41"/>
  <c r="B37" i="41"/>
  <c r="B36" i="41"/>
  <c r="B35" i="41"/>
  <c r="B34" i="41"/>
  <c r="B33" i="41"/>
  <c r="B32" i="41"/>
  <c r="B31" i="41"/>
  <c r="B30" i="41"/>
  <c r="B29" i="41"/>
  <c r="P23" i="41"/>
  <c r="B23" i="41"/>
  <c r="B22" i="41"/>
  <c r="B21" i="41"/>
  <c r="B20" i="41"/>
  <c r="B19" i="41"/>
  <c r="B18" i="41"/>
  <c r="B17" i="41"/>
  <c r="B16" i="41"/>
  <c r="B15" i="41"/>
  <c r="B14" i="41"/>
  <c r="B13" i="41"/>
  <c r="B12" i="41"/>
  <c r="B11" i="41"/>
  <c r="B10" i="41"/>
  <c r="B9" i="41"/>
  <c r="B8" i="41"/>
  <c r="B7" i="41"/>
  <c r="B6" i="41"/>
  <c r="B5" i="41"/>
  <c r="E4" i="41"/>
  <c r="H4" i="41" s="1"/>
  <c r="C4" i="41"/>
  <c r="C5" i="41" s="1"/>
  <c r="E5" i="41" s="1"/>
  <c r="P70" i="40"/>
  <c r="B70" i="40"/>
  <c r="B69" i="40"/>
  <c r="B68" i="40"/>
  <c r="B67" i="40"/>
  <c r="B66" i="40"/>
  <c r="B65" i="40"/>
  <c r="B64" i="40"/>
  <c r="B63" i="40"/>
  <c r="B62" i="40"/>
  <c r="B61" i="40"/>
  <c r="B60" i="40"/>
  <c r="B59" i="40"/>
  <c r="B58" i="40"/>
  <c r="B57" i="40"/>
  <c r="B56" i="40"/>
  <c r="B55" i="40"/>
  <c r="B54" i="40"/>
  <c r="B53" i="40"/>
  <c r="B52" i="40"/>
  <c r="P47" i="40"/>
  <c r="B47" i="40"/>
  <c r="B46" i="40"/>
  <c r="B45" i="40"/>
  <c r="B44" i="40"/>
  <c r="B43" i="40"/>
  <c r="B42" i="40"/>
  <c r="B41" i="40"/>
  <c r="B40" i="40"/>
  <c r="B39" i="40"/>
  <c r="B38" i="40"/>
  <c r="B37" i="40"/>
  <c r="B36" i="40"/>
  <c r="B35" i="40"/>
  <c r="B34" i="40"/>
  <c r="B33" i="40"/>
  <c r="B32" i="40"/>
  <c r="B31" i="40"/>
  <c r="B30" i="40"/>
  <c r="B29" i="40"/>
  <c r="P23" i="40"/>
  <c r="B23" i="40"/>
  <c r="B22" i="40"/>
  <c r="B21" i="40"/>
  <c r="B20" i="40"/>
  <c r="B19" i="40"/>
  <c r="B18" i="40"/>
  <c r="B17" i="40"/>
  <c r="B16" i="40"/>
  <c r="B15" i="40"/>
  <c r="B14" i="40"/>
  <c r="B13" i="40"/>
  <c r="B12" i="40"/>
  <c r="B11" i="40"/>
  <c r="B10" i="40"/>
  <c r="B9" i="40"/>
  <c r="B8" i="40"/>
  <c r="B7" i="40"/>
  <c r="B6" i="40"/>
  <c r="B5" i="40"/>
  <c r="C4" i="40"/>
  <c r="C37" i="40" s="1"/>
  <c r="E37" i="40" s="1"/>
  <c r="P70" i="39"/>
  <c r="B70" i="39"/>
  <c r="B69" i="39"/>
  <c r="B68" i="39"/>
  <c r="B67" i="39"/>
  <c r="B66" i="39"/>
  <c r="B65" i="39"/>
  <c r="B64" i="39"/>
  <c r="B63" i="39"/>
  <c r="B62" i="39"/>
  <c r="B61" i="39"/>
  <c r="B60" i="39"/>
  <c r="B59" i="39"/>
  <c r="B58" i="39"/>
  <c r="B57" i="39"/>
  <c r="B56" i="39"/>
  <c r="B55" i="39"/>
  <c r="B54" i="39"/>
  <c r="B53" i="39"/>
  <c r="B52" i="39"/>
  <c r="P47" i="39"/>
  <c r="B47" i="39"/>
  <c r="B46" i="39"/>
  <c r="B45" i="39"/>
  <c r="B44" i="39"/>
  <c r="B43" i="39"/>
  <c r="B42" i="39"/>
  <c r="B41" i="39"/>
  <c r="B40" i="39"/>
  <c r="B39" i="39"/>
  <c r="B38" i="39"/>
  <c r="B37" i="39"/>
  <c r="B36" i="39"/>
  <c r="B35" i="39"/>
  <c r="B34" i="39"/>
  <c r="B33" i="39"/>
  <c r="B32" i="39"/>
  <c r="B31" i="39"/>
  <c r="B30" i="39"/>
  <c r="B29" i="39"/>
  <c r="P23" i="39"/>
  <c r="B23" i="39"/>
  <c r="B22" i="39"/>
  <c r="B21" i="39"/>
  <c r="B20" i="39"/>
  <c r="B19" i="39"/>
  <c r="B18" i="39"/>
  <c r="B17" i="39"/>
  <c r="B16" i="39"/>
  <c r="B15" i="39"/>
  <c r="B14" i="39"/>
  <c r="B13" i="39"/>
  <c r="B12" i="39"/>
  <c r="B11" i="39"/>
  <c r="B10" i="39"/>
  <c r="B9" i="39"/>
  <c r="B8" i="39"/>
  <c r="B7" i="39"/>
  <c r="B6" i="39"/>
  <c r="B5" i="39"/>
  <c r="C4" i="39"/>
  <c r="P70" i="38"/>
  <c r="B70" i="38"/>
  <c r="B69" i="38"/>
  <c r="B68" i="38"/>
  <c r="B67" i="38"/>
  <c r="B66" i="38"/>
  <c r="B65" i="38"/>
  <c r="B64" i="38"/>
  <c r="B63" i="38"/>
  <c r="B62" i="38"/>
  <c r="B61" i="38"/>
  <c r="B60" i="38"/>
  <c r="B59" i="38"/>
  <c r="B58" i="38"/>
  <c r="B57" i="38"/>
  <c r="B56" i="38"/>
  <c r="B55" i="38"/>
  <c r="B54" i="38"/>
  <c r="B53" i="38"/>
  <c r="B52" i="38"/>
  <c r="P47" i="38"/>
  <c r="B47" i="38"/>
  <c r="B46" i="38"/>
  <c r="B45" i="38"/>
  <c r="B44" i="38"/>
  <c r="B43" i="38"/>
  <c r="B42" i="38"/>
  <c r="B41" i="38"/>
  <c r="B40" i="38"/>
  <c r="B39" i="38"/>
  <c r="B38" i="38"/>
  <c r="B37" i="38"/>
  <c r="B36" i="38"/>
  <c r="B35" i="38"/>
  <c r="B34" i="38"/>
  <c r="B33" i="38"/>
  <c r="B32" i="38"/>
  <c r="B31" i="38"/>
  <c r="B30" i="38"/>
  <c r="B29" i="38"/>
  <c r="P23" i="38"/>
  <c r="B23" i="38"/>
  <c r="B22" i="38"/>
  <c r="B21" i="38"/>
  <c r="B20" i="38"/>
  <c r="B19" i="38"/>
  <c r="B18" i="38"/>
  <c r="B17" i="38"/>
  <c r="B16" i="38"/>
  <c r="B15" i="38"/>
  <c r="B14" i="38"/>
  <c r="B13" i="38"/>
  <c r="B12" i="38"/>
  <c r="B11" i="38"/>
  <c r="B10" i="38"/>
  <c r="B9" i="38"/>
  <c r="B8" i="38"/>
  <c r="B7" i="38"/>
  <c r="B6" i="38"/>
  <c r="B5" i="38"/>
  <c r="C4" i="38"/>
  <c r="E4" i="38" s="1"/>
  <c r="P70" i="37"/>
  <c r="B70" i="37"/>
  <c r="B69" i="37"/>
  <c r="B68" i="37"/>
  <c r="B67" i="37"/>
  <c r="B66" i="37"/>
  <c r="B65" i="37"/>
  <c r="B64" i="37"/>
  <c r="B63" i="37"/>
  <c r="B62" i="37"/>
  <c r="B61" i="37"/>
  <c r="B60" i="37"/>
  <c r="B59" i="37"/>
  <c r="B58" i="37"/>
  <c r="B57" i="37"/>
  <c r="B56" i="37"/>
  <c r="B55" i="37"/>
  <c r="B54" i="37"/>
  <c r="B53" i="37"/>
  <c r="B52" i="37"/>
  <c r="P47" i="37"/>
  <c r="B47" i="37"/>
  <c r="B46" i="37"/>
  <c r="B45" i="37"/>
  <c r="B44" i="37"/>
  <c r="B43" i="37"/>
  <c r="B42" i="37"/>
  <c r="B41" i="37"/>
  <c r="B40" i="37"/>
  <c r="B39" i="37"/>
  <c r="B38" i="37"/>
  <c r="B37" i="37"/>
  <c r="B36" i="37"/>
  <c r="B35" i="37"/>
  <c r="B34" i="37"/>
  <c r="B33" i="37"/>
  <c r="B32" i="37"/>
  <c r="B31" i="37"/>
  <c r="B30" i="37"/>
  <c r="B29" i="37"/>
  <c r="P23" i="37"/>
  <c r="B23" i="37"/>
  <c r="B22" i="37"/>
  <c r="B21" i="37"/>
  <c r="B20" i="37"/>
  <c r="B19" i="37"/>
  <c r="B18" i="37"/>
  <c r="B17" i="37"/>
  <c r="B16" i="37"/>
  <c r="B15" i="37"/>
  <c r="B14" i="37"/>
  <c r="B13" i="37"/>
  <c r="B12" i="37"/>
  <c r="B11" i="37"/>
  <c r="B10" i="37"/>
  <c r="B9" i="37"/>
  <c r="B8" i="37"/>
  <c r="B7" i="37"/>
  <c r="B6" i="37"/>
  <c r="B5" i="37"/>
  <c r="C4" i="37"/>
  <c r="C10" i="37" s="1"/>
  <c r="E10" i="37" s="1"/>
  <c r="P70" i="36"/>
  <c r="B70" i="36"/>
  <c r="B69" i="36"/>
  <c r="B68" i="36"/>
  <c r="B67" i="36"/>
  <c r="B66" i="36"/>
  <c r="B65" i="36"/>
  <c r="B64" i="36"/>
  <c r="B63" i="36"/>
  <c r="B62" i="36"/>
  <c r="B61" i="36"/>
  <c r="B60" i="36"/>
  <c r="B59" i="36"/>
  <c r="B58" i="36"/>
  <c r="B57" i="36"/>
  <c r="B56" i="36"/>
  <c r="B55" i="36"/>
  <c r="B54" i="36"/>
  <c r="B53" i="36"/>
  <c r="B52" i="36"/>
  <c r="P47" i="36"/>
  <c r="B47" i="36"/>
  <c r="B46" i="36"/>
  <c r="B45" i="36"/>
  <c r="B44" i="36"/>
  <c r="B43" i="36"/>
  <c r="B42" i="36"/>
  <c r="B41" i="36"/>
  <c r="B40" i="36"/>
  <c r="B39" i="36"/>
  <c r="B38" i="36"/>
  <c r="B37" i="36"/>
  <c r="B36" i="36"/>
  <c r="B35" i="36"/>
  <c r="B34" i="36"/>
  <c r="B33" i="36"/>
  <c r="B32" i="36"/>
  <c r="B31" i="36"/>
  <c r="B30" i="36"/>
  <c r="B29" i="36"/>
  <c r="P23" i="36"/>
  <c r="B23" i="36"/>
  <c r="B22" i="36"/>
  <c r="B21" i="36"/>
  <c r="B20" i="36"/>
  <c r="B19" i="36"/>
  <c r="B18" i="36"/>
  <c r="B17" i="36"/>
  <c r="B16" i="36"/>
  <c r="B15" i="36"/>
  <c r="B14" i="36"/>
  <c r="B13" i="36"/>
  <c r="B12" i="36"/>
  <c r="B11" i="36"/>
  <c r="B10" i="36"/>
  <c r="B9" i="36"/>
  <c r="B8" i="36"/>
  <c r="B7" i="36"/>
  <c r="B6" i="36"/>
  <c r="B5" i="36"/>
  <c r="C4" i="36"/>
  <c r="C11" i="36" s="1"/>
  <c r="E11" i="36" s="1"/>
  <c r="P70" i="35"/>
  <c r="B70" i="35"/>
  <c r="B69" i="35"/>
  <c r="B68" i="35"/>
  <c r="B67" i="35"/>
  <c r="B66" i="35"/>
  <c r="B65" i="35"/>
  <c r="B64" i="35"/>
  <c r="B63" i="35"/>
  <c r="B62" i="35"/>
  <c r="B61" i="35"/>
  <c r="B60" i="35"/>
  <c r="B59" i="35"/>
  <c r="B58" i="35"/>
  <c r="B57" i="35"/>
  <c r="B56" i="35"/>
  <c r="B55" i="35"/>
  <c r="B54" i="35"/>
  <c r="B53" i="35"/>
  <c r="B52" i="35"/>
  <c r="P47" i="35"/>
  <c r="B47" i="35"/>
  <c r="B46" i="35"/>
  <c r="B45" i="35"/>
  <c r="B44" i="35"/>
  <c r="B43" i="35"/>
  <c r="B42" i="35"/>
  <c r="B41" i="35"/>
  <c r="B40" i="35"/>
  <c r="B39" i="35"/>
  <c r="B38" i="35"/>
  <c r="B37" i="35"/>
  <c r="B36" i="35"/>
  <c r="B35" i="35"/>
  <c r="B34" i="35"/>
  <c r="B33" i="35"/>
  <c r="B32" i="35"/>
  <c r="B31" i="35"/>
  <c r="B30" i="35"/>
  <c r="B29" i="35"/>
  <c r="P23" i="35"/>
  <c r="B23" i="35"/>
  <c r="B22" i="35"/>
  <c r="B21" i="35"/>
  <c r="B20" i="35"/>
  <c r="B19" i="35"/>
  <c r="B18" i="35"/>
  <c r="B17" i="35"/>
  <c r="B16" i="35"/>
  <c r="B15" i="35"/>
  <c r="B14" i="35"/>
  <c r="B13" i="35"/>
  <c r="B12" i="35"/>
  <c r="B11" i="35"/>
  <c r="B10" i="35"/>
  <c r="B9" i="35"/>
  <c r="B8" i="35"/>
  <c r="B7" i="35"/>
  <c r="B6" i="35"/>
  <c r="B5" i="35"/>
  <c r="C4" i="35"/>
  <c r="C22" i="35" s="1"/>
  <c r="E22" i="35" s="1"/>
  <c r="P70" i="34"/>
  <c r="B70" i="34"/>
  <c r="B69" i="34"/>
  <c r="B68" i="34"/>
  <c r="B67" i="34"/>
  <c r="B66" i="34"/>
  <c r="B65" i="34"/>
  <c r="B64" i="34"/>
  <c r="B63" i="34"/>
  <c r="B62" i="34"/>
  <c r="B61" i="34"/>
  <c r="B60" i="34"/>
  <c r="B59" i="34"/>
  <c r="B58" i="34"/>
  <c r="B57" i="34"/>
  <c r="B56" i="34"/>
  <c r="B55" i="34"/>
  <c r="B54" i="34"/>
  <c r="B53" i="34"/>
  <c r="B52" i="34"/>
  <c r="P47" i="34"/>
  <c r="B47" i="34"/>
  <c r="B46" i="34"/>
  <c r="B45" i="34"/>
  <c r="B44" i="34"/>
  <c r="B43" i="34"/>
  <c r="B42" i="34"/>
  <c r="B41" i="34"/>
  <c r="B40" i="34"/>
  <c r="B39" i="34"/>
  <c r="B38" i="34"/>
  <c r="B37" i="34"/>
  <c r="B36" i="34"/>
  <c r="B35" i="34"/>
  <c r="B34" i="34"/>
  <c r="B33" i="34"/>
  <c r="B32" i="34"/>
  <c r="B31" i="34"/>
  <c r="B30" i="34"/>
  <c r="B29" i="34"/>
  <c r="P23" i="34"/>
  <c r="B23" i="34"/>
  <c r="B22" i="34"/>
  <c r="B21" i="34"/>
  <c r="B20" i="34"/>
  <c r="B19" i="34"/>
  <c r="B18" i="34"/>
  <c r="B17" i="34"/>
  <c r="B16" i="34"/>
  <c r="B15" i="34"/>
  <c r="B14" i="34"/>
  <c r="B13" i="34"/>
  <c r="B12" i="34"/>
  <c r="B11" i="34"/>
  <c r="B10" i="34"/>
  <c r="B9" i="34"/>
  <c r="B8" i="34"/>
  <c r="B7" i="34"/>
  <c r="B6" i="34"/>
  <c r="B5" i="34"/>
  <c r="E4" i="34"/>
  <c r="C4" i="34"/>
  <c r="C47" i="34" s="1"/>
  <c r="E47" i="34" s="1"/>
  <c r="P70" i="33"/>
  <c r="B70" i="33"/>
  <c r="B69" i="33"/>
  <c r="B68" i="33"/>
  <c r="B67" i="33"/>
  <c r="B66" i="33"/>
  <c r="B65" i="33"/>
  <c r="B64" i="33"/>
  <c r="B63" i="33"/>
  <c r="B62" i="33"/>
  <c r="B61" i="33"/>
  <c r="B60" i="33"/>
  <c r="B59" i="33"/>
  <c r="B58" i="33"/>
  <c r="B57" i="33"/>
  <c r="B56" i="33"/>
  <c r="B55" i="33"/>
  <c r="B54" i="33"/>
  <c r="B53" i="33"/>
  <c r="B52" i="33"/>
  <c r="P47" i="33"/>
  <c r="B47" i="33"/>
  <c r="B46" i="33"/>
  <c r="B45" i="33"/>
  <c r="B44" i="33"/>
  <c r="B43" i="33"/>
  <c r="B42" i="33"/>
  <c r="B41" i="33"/>
  <c r="B40" i="33"/>
  <c r="B39" i="33"/>
  <c r="B38" i="33"/>
  <c r="B37" i="33"/>
  <c r="B36" i="33"/>
  <c r="B35" i="33"/>
  <c r="B34" i="33"/>
  <c r="B33" i="33"/>
  <c r="B32" i="33"/>
  <c r="B31" i="33"/>
  <c r="B30" i="33"/>
  <c r="B29" i="33"/>
  <c r="P23" i="33"/>
  <c r="B23" i="33"/>
  <c r="B22" i="33"/>
  <c r="B21" i="33"/>
  <c r="B20" i="33"/>
  <c r="B19" i="33"/>
  <c r="B18" i="33"/>
  <c r="B17" i="33"/>
  <c r="B16" i="33"/>
  <c r="B15" i="33"/>
  <c r="B14" i="33"/>
  <c r="B13" i="33"/>
  <c r="B12" i="33"/>
  <c r="B11" i="33"/>
  <c r="B10" i="33"/>
  <c r="B9" i="33"/>
  <c r="B8" i="33"/>
  <c r="B7" i="33"/>
  <c r="B6" i="33"/>
  <c r="B5" i="33"/>
  <c r="C4" i="33"/>
  <c r="C16" i="33" s="1"/>
  <c r="E16" i="33" s="1"/>
  <c r="P70" i="29"/>
  <c r="B70" i="29"/>
  <c r="B69" i="29"/>
  <c r="B68" i="29"/>
  <c r="B67" i="29"/>
  <c r="B66" i="29"/>
  <c r="B65" i="29"/>
  <c r="B64" i="29"/>
  <c r="B63" i="29"/>
  <c r="B62" i="29"/>
  <c r="B61" i="29"/>
  <c r="B60" i="29"/>
  <c r="B59" i="29"/>
  <c r="B58" i="29"/>
  <c r="B57" i="29"/>
  <c r="B56" i="29"/>
  <c r="B55" i="29"/>
  <c r="B54" i="29"/>
  <c r="B53" i="29"/>
  <c r="B52" i="29"/>
  <c r="P47" i="29"/>
  <c r="B47" i="29"/>
  <c r="B46" i="29"/>
  <c r="B45" i="29"/>
  <c r="B44" i="29"/>
  <c r="B43" i="29"/>
  <c r="B42" i="29"/>
  <c r="B41" i="29"/>
  <c r="B40" i="29"/>
  <c r="B39" i="29"/>
  <c r="B38" i="29"/>
  <c r="B37" i="29"/>
  <c r="B36" i="29"/>
  <c r="B35" i="29"/>
  <c r="B34" i="29"/>
  <c r="B33" i="29"/>
  <c r="B32" i="29"/>
  <c r="B31" i="29"/>
  <c r="B30" i="29"/>
  <c r="B29" i="29"/>
  <c r="P23" i="29"/>
  <c r="B23" i="29"/>
  <c r="B22" i="29"/>
  <c r="B21" i="29"/>
  <c r="B20" i="29"/>
  <c r="B19" i="29"/>
  <c r="B18" i="29"/>
  <c r="B17" i="29"/>
  <c r="B16" i="29"/>
  <c r="B15" i="29"/>
  <c r="B14" i="29"/>
  <c r="B13" i="29"/>
  <c r="B12" i="29"/>
  <c r="B11" i="29"/>
  <c r="B10" i="29"/>
  <c r="B9" i="29"/>
  <c r="B8" i="29"/>
  <c r="B7" i="29"/>
  <c r="B6" i="29"/>
  <c r="B5" i="29"/>
  <c r="C4" i="29"/>
  <c r="C10" i="29" s="1"/>
  <c r="E10" i="29" s="1"/>
  <c r="P70" i="14"/>
  <c r="B70" i="14"/>
  <c r="B69" i="14"/>
  <c r="B68" i="14"/>
  <c r="B67" i="14"/>
  <c r="B66" i="14"/>
  <c r="B65" i="14"/>
  <c r="B64" i="14"/>
  <c r="B63" i="14"/>
  <c r="B62" i="14"/>
  <c r="B61" i="14"/>
  <c r="B60" i="14"/>
  <c r="B59" i="14"/>
  <c r="B58" i="14"/>
  <c r="B57" i="14"/>
  <c r="B56" i="14"/>
  <c r="B55" i="14"/>
  <c r="B54" i="14"/>
  <c r="B53" i="14"/>
  <c r="B52" i="14"/>
  <c r="P47" i="14"/>
  <c r="B47" i="14"/>
  <c r="B46" i="14"/>
  <c r="B45" i="14"/>
  <c r="B44" i="14"/>
  <c r="B43" i="14"/>
  <c r="B42" i="14"/>
  <c r="B41" i="14"/>
  <c r="B40" i="14"/>
  <c r="B39" i="14"/>
  <c r="B38" i="14"/>
  <c r="B37" i="14"/>
  <c r="B36" i="14"/>
  <c r="B35" i="14"/>
  <c r="B34" i="14"/>
  <c r="B33" i="14"/>
  <c r="B32" i="14"/>
  <c r="B31" i="14"/>
  <c r="B30" i="14"/>
  <c r="B29" i="14"/>
  <c r="P23" i="14"/>
  <c r="B23" i="14"/>
  <c r="B22" i="14"/>
  <c r="B21" i="14"/>
  <c r="B20" i="14"/>
  <c r="B19" i="14"/>
  <c r="B18" i="14"/>
  <c r="B17" i="14"/>
  <c r="B16" i="14"/>
  <c r="B15" i="14"/>
  <c r="B14" i="14"/>
  <c r="B13" i="14"/>
  <c r="B12" i="14"/>
  <c r="B11" i="14"/>
  <c r="B10" i="14"/>
  <c r="B9" i="14"/>
  <c r="B8" i="14"/>
  <c r="B7" i="14"/>
  <c r="B6" i="14"/>
  <c r="B5" i="14"/>
  <c r="C4" i="14"/>
  <c r="C12" i="14" s="1"/>
  <c r="E12" i="14" s="1"/>
  <c r="P70" i="32"/>
  <c r="B70" i="32"/>
  <c r="B69" i="32"/>
  <c r="B68" i="32"/>
  <c r="B67" i="32"/>
  <c r="B66" i="32"/>
  <c r="B65" i="32"/>
  <c r="B64" i="32"/>
  <c r="B63" i="32"/>
  <c r="B62" i="32"/>
  <c r="B61" i="32"/>
  <c r="B60" i="32"/>
  <c r="B59" i="32"/>
  <c r="B58" i="32"/>
  <c r="B57" i="32"/>
  <c r="B56" i="32"/>
  <c r="B55" i="32"/>
  <c r="B54" i="32"/>
  <c r="B53" i="32"/>
  <c r="B52" i="32"/>
  <c r="P47" i="32"/>
  <c r="B47" i="32"/>
  <c r="B46" i="32"/>
  <c r="B45" i="32"/>
  <c r="B44" i="32"/>
  <c r="B43" i="32"/>
  <c r="B42" i="32"/>
  <c r="B41" i="32"/>
  <c r="B40" i="32"/>
  <c r="B39" i="32"/>
  <c r="B38" i="32"/>
  <c r="B37" i="32"/>
  <c r="B36" i="32"/>
  <c r="B35" i="32"/>
  <c r="B34" i="32"/>
  <c r="B33" i="32"/>
  <c r="B32" i="32"/>
  <c r="B31" i="32"/>
  <c r="B30" i="32"/>
  <c r="B29" i="32"/>
  <c r="P23" i="32"/>
  <c r="B23" i="32"/>
  <c r="B22" i="32"/>
  <c r="B21" i="32"/>
  <c r="B20" i="32"/>
  <c r="B19" i="32"/>
  <c r="B18" i="32"/>
  <c r="B17" i="32"/>
  <c r="B16" i="32"/>
  <c r="B15" i="32"/>
  <c r="B14" i="32"/>
  <c r="B13" i="32"/>
  <c r="B12" i="32"/>
  <c r="B11" i="32"/>
  <c r="B10" i="32"/>
  <c r="B9" i="32"/>
  <c r="B8" i="32"/>
  <c r="B7" i="32"/>
  <c r="B6" i="32"/>
  <c r="B5" i="32"/>
  <c r="C4" i="32"/>
  <c r="C11" i="32" s="1"/>
  <c r="E11" i="32" s="1"/>
  <c r="C41" i="53" l="1"/>
  <c r="E41" i="53" s="1"/>
  <c r="C18" i="53"/>
  <c r="C7" i="53"/>
  <c r="E7" i="53" s="1"/>
  <c r="C31" i="53"/>
  <c r="E31" i="53" s="1"/>
  <c r="H31" i="53" s="1"/>
  <c r="C11" i="53"/>
  <c r="E11" i="53" s="1"/>
  <c r="C14" i="53"/>
  <c r="E19" i="52"/>
  <c r="E6" i="47"/>
  <c r="C31" i="43"/>
  <c r="E31" i="43" s="1"/>
  <c r="C6" i="35"/>
  <c r="E6" i="35" s="1"/>
  <c r="C6" i="32"/>
  <c r="E6" i="32" s="1"/>
  <c r="C10" i="32"/>
  <c r="E10" i="32" s="1"/>
  <c r="C70" i="55"/>
  <c r="E70" i="55" s="1"/>
  <c r="C69" i="55"/>
  <c r="E69" i="55" s="1"/>
  <c r="C68" i="55"/>
  <c r="E68" i="55" s="1"/>
  <c r="C67" i="55"/>
  <c r="E67" i="55" s="1"/>
  <c r="C66" i="55"/>
  <c r="E66" i="55" s="1"/>
  <c r="C65" i="55"/>
  <c r="E65" i="55" s="1"/>
  <c r="C64" i="55"/>
  <c r="E64" i="55" s="1"/>
  <c r="C59" i="55"/>
  <c r="E59" i="55" s="1"/>
  <c r="C58" i="55"/>
  <c r="E58" i="55" s="1"/>
  <c r="C57" i="55"/>
  <c r="E57" i="55" s="1"/>
  <c r="C56" i="55"/>
  <c r="E56" i="55" s="1"/>
  <c r="C55" i="55"/>
  <c r="E55" i="55" s="1"/>
  <c r="C62" i="55"/>
  <c r="E62" i="55" s="1"/>
  <c r="C54" i="55"/>
  <c r="E54" i="55" s="1"/>
  <c r="C53" i="55"/>
  <c r="E53" i="55" s="1"/>
  <c r="C52" i="55"/>
  <c r="E52" i="55" s="1"/>
  <c r="C60" i="55"/>
  <c r="E60" i="55" s="1"/>
  <c r="C47" i="55"/>
  <c r="E47" i="55" s="1"/>
  <c r="C46" i="55"/>
  <c r="E46" i="55" s="1"/>
  <c r="C45" i="55"/>
  <c r="E45" i="55" s="1"/>
  <c r="C44" i="55"/>
  <c r="E44" i="55" s="1"/>
  <c r="C43" i="55"/>
  <c r="E43" i="55" s="1"/>
  <c r="C42" i="55"/>
  <c r="E42" i="55" s="1"/>
  <c r="C61" i="55"/>
  <c r="E61" i="55" s="1"/>
  <c r="C51" i="55"/>
  <c r="E51" i="55" s="1"/>
  <c r="C63" i="55"/>
  <c r="E63" i="55" s="1"/>
  <c r="C41" i="55"/>
  <c r="E41" i="55" s="1"/>
  <c r="C40" i="55"/>
  <c r="E40" i="55" s="1"/>
  <c r="C39" i="55"/>
  <c r="E39" i="55" s="1"/>
  <c r="C38" i="55"/>
  <c r="E38" i="55" s="1"/>
  <c r="C37" i="55"/>
  <c r="E37" i="55" s="1"/>
  <c r="C28" i="55"/>
  <c r="E28" i="55" s="1"/>
  <c r="C32" i="55"/>
  <c r="E32" i="55" s="1"/>
  <c r="C30" i="55"/>
  <c r="E30" i="55" s="1"/>
  <c r="C23" i="55"/>
  <c r="E23" i="55" s="1"/>
  <c r="C20" i="55"/>
  <c r="E20" i="55" s="1"/>
  <c r="C12" i="55"/>
  <c r="E12" i="55" s="1"/>
  <c r="C11" i="55"/>
  <c r="E11" i="55" s="1"/>
  <c r="C10" i="55"/>
  <c r="E10" i="55" s="1"/>
  <c r="C9" i="55"/>
  <c r="E9" i="55" s="1"/>
  <c r="C8" i="55"/>
  <c r="E8" i="55" s="1"/>
  <c r="C7" i="55"/>
  <c r="E7" i="55" s="1"/>
  <c r="C6" i="55"/>
  <c r="E6" i="55" s="1"/>
  <c r="C5" i="55"/>
  <c r="E5" i="55" s="1"/>
  <c r="C36" i="55"/>
  <c r="E36" i="55" s="1"/>
  <c r="C35" i="55"/>
  <c r="E35" i="55" s="1"/>
  <c r="C34" i="55"/>
  <c r="E34" i="55" s="1"/>
  <c r="C33" i="55"/>
  <c r="E33" i="55" s="1"/>
  <c r="C21" i="55"/>
  <c r="E21" i="55" s="1"/>
  <c r="C31" i="55"/>
  <c r="E31" i="55" s="1"/>
  <c r="C29" i="55"/>
  <c r="E29" i="55" s="1"/>
  <c r="C22" i="55"/>
  <c r="E22" i="55" s="1"/>
  <c r="E4" i="55"/>
  <c r="C13" i="55"/>
  <c r="E13" i="55" s="1"/>
  <c r="C14" i="55"/>
  <c r="E14" i="55" s="1"/>
  <c r="C15" i="55"/>
  <c r="E15" i="55" s="1"/>
  <c r="C16" i="55"/>
  <c r="E16" i="55" s="1"/>
  <c r="C17" i="55"/>
  <c r="E17" i="55" s="1"/>
  <c r="C18" i="55"/>
  <c r="E18" i="55" s="1"/>
  <c r="C19" i="55"/>
  <c r="E19" i="55" s="1"/>
  <c r="C70" i="54"/>
  <c r="E70" i="54" s="1"/>
  <c r="C69" i="54"/>
  <c r="E69" i="54" s="1"/>
  <c r="C68" i="54"/>
  <c r="E68" i="54" s="1"/>
  <c r="C59" i="54"/>
  <c r="E59" i="54" s="1"/>
  <c r="C58" i="54"/>
  <c r="E58" i="54" s="1"/>
  <c r="C57" i="54"/>
  <c r="E57" i="54" s="1"/>
  <c r="C56" i="54"/>
  <c r="E56" i="54" s="1"/>
  <c r="C66" i="54"/>
  <c r="E66" i="54" s="1"/>
  <c r="C62" i="54"/>
  <c r="E62" i="54" s="1"/>
  <c r="C65" i="54"/>
  <c r="E65" i="54" s="1"/>
  <c r="C61" i="54"/>
  <c r="E61" i="54" s="1"/>
  <c r="C55" i="54"/>
  <c r="E55" i="54" s="1"/>
  <c r="C54" i="54"/>
  <c r="E54" i="54" s="1"/>
  <c r="C53" i="54"/>
  <c r="E53" i="54" s="1"/>
  <c r="C52" i="54"/>
  <c r="E52" i="54" s="1"/>
  <c r="C64" i="54"/>
  <c r="E64" i="54" s="1"/>
  <c r="C60" i="54"/>
  <c r="E60" i="54" s="1"/>
  <c r="C67" i="54"/>
  <c r="E67" i="54" s="1"/>
  <c r="C63" i="54"/>
  <c r="E63" i="54" s="1"/>
  <c r="C51" i="54"/>
  <c r="E51" i="54" s="1"/>
  <c r="C47" i="54"/>
  <c r="E47" i="54" s="1"/>
  <c r="C45" i="54"/>
  <c r="E45" i="54" s="1"/>
  <c r="C44" i="54"/>
  <c r="E44" i="54" s="1"/>
  <c r="C43" i="54"/>
  <c r="E43" i="54" s="1"/>
  <c r="C42" i="54"/>
  <c r="E42" i="54" s="1"/>
  <c r="C41" i="54"/>
  <c r="E41" i="54" s="1"/>
  <c r="C40" i="54"/>
  <c r="E40" i="54" s="1"/>
  <c r="C39" i="54"/>
  <c r="E39" i="54" s="1"/>
  <c r="C38" i="54"/>
  <c r="E38" i="54" s="1"/>
  <c r="C37" i="54"/>
  <c r="E37" i="54" s="1"/>
  <c r="C46" i="54"/>
  <c r="E46" i="54" s="1"/>
  <c r="C36" i="54"/>
  <c r="E36" i="54" s="1"/>
  <c r="C35" i="54"/>
  <c r="E35" i="54" s="1"/>
  <c r="C34" i="54"/>
  <c r="E34" i="54" s="1"/>
  <c r="C33" i="54"/>
  <c r="E33" i="54" s="1"/>
  <c r="C31" i="54"/>
  <c r="E31" i="54" s="1"/>
  <c r="C28" i="54"/>
  <c r="E28" i="54" s="1"/>
  <c r="C22" i="54"/>
  <c r="E22" i="54" s="1"/>
  <c r="C21" i="54"/>
  <c r="E21" i="54" s="1"/>
  <c r="C20" i="54"/>
  <c r="E20" i="54" s="1"/>
  <c r="C19" i="54"/>
  <c r="E19" i="54" s="1"/>
  <c r="C18" i="54"/>
  <c r="E18" i="54" s="1"/>
  <c r="C17" i="54"/>
  <c r="E17" i="54" s="1"/>
  <c r="C16" i="54"/>
  <c r="E16" i="54" s="1"/>
  <c r="C15" i="54"/>
  <c r="E15" i="54" s="1"/>
  <c r="C14" i="54"/>
  <c r="E14" i="54" s="1"/>
  <c r="C32" i="54"/>
  <c r="E32" i="54" s="1"/>
  <c r="C23" i="54"/>
  <c r="E23" i="54" s="1"/>
  <c r="C12" i="54"/>
  <c r="E12" i="54" s="1"/>
  <c r="C11" i="54"/>
  <c r="E11" i="54" s="1"/>
  <c r="C10" i="54"/>
  <c r="E10" i="54" s="1"/>
  <c r="C9" i="54"/>
  <c r="E9" i="54" s="1"/>
  <c r="C8" i="54"/>
  <c r="E8" i="54" s="1"/>
  <c r="C29" i="54"/>
  <c r="E29" i="54" s="1"/>
  <c r="C30" i="54"/>
  <c r="E30" i="54" s="1"/>
  <c r="E4" i="54"/>
  <c r="C5" i="54"/>
  <c r="E5" i="54" s="1"/>
  <c r="C6" i="54"/>
  <c r="E6" i="54" s="1"/>
  <c r="C7" i="54"/>
  <c r="E7" i="54" s="1"/>
  <c r="C13" i="54"/>
  <c r="E13" i="54" s="1"/>
  <c r="C8" i="53"/>
  <c r="E8" i="53" s="1"/>
  <c r="I8" i="53" s="1"/>
  <c r="C17" i="53"/>
  <c r="E17" i="53" s="1"/>
  <c r="H17" i="53" s="1"/>
  <c r="C46" i="53"/>
  <c r="E46" i="53" s="1"/>
  <c r="C12" i="53"/>
  <c r="E12" i="53" s="1"/>
  <c r="H12" i="53" s="1"/>
  <c r="C13" i="53"/>
  <c r="E13" i="53" s="1"/>
  <c r="H13" i="53" s="1"/>
  <c r="C19" i="53"/>
  <c r="E19" i="53" s="1"/>
  <c r="H19" i="53" s="1"/>
  <c r="C30" i="53"/>
  <c r="E30" i="53" s="1"/>
  <c r="I7" i="53"/>
  <c r="H7" i="53"/>
  <c r="I11" i="53"/>
  <c r="H11" i="53"/>
  <c r="I12" i="53"/>
  <c r="I30" i="53"/>
  <c r="H30" i="53"/>
  <c r="E14" i="53"/>
  <c r="E18" i="53"/>
  <c r="I46" i="53"/>
  <c r="H46" i="53"/>
  <c r="C70" i="53"/>
  <c r="E70" i="53" s="1"/>
  <c r="C69" i="53"/>
  <c r="E69" i="53" s="1"/>
  <c r="C68" i="53"/>
  <c r="E68" i="53" s="1"/>
  <c r="C67" i="53"/>
  <c r="E67" i="53" s="1"/>
  <c r="C66" i="53"/>
  <c r="E66" i="53" s="1"/>
  <c r="C65" i="53"/>
  <c r="E65" i="53" s="1"/>
  <c r="C64" i="53"/>
  <c r="E64" i="53" s="1"/>
  <c r="C63" i="53"/>
  <c r="E63" i="53" s="1"/>
  <c r="C62" i="53"/>
  <c r="E62" i="53" s="1"/>
  <c r="C61" i="53"/>
  <c r="E61" i="53" s="1"/>
  <c r="C60" i="53"/>
  <c r="E60" i="53" s="1"/>
  <c r="C57" i="53"/>
  <c r="E57" i="53" s="1"/>
  <c r="C56" i="53"/>
  <c r="E56" i="53" s="1"/>
  <c r="C55" i="53"/>
  <c r="E55" i="53" s="1"/>
  <c r="C54" i="53"/>
  <c r="E54" i="53" s="1"/>
  <c r="C53" i="53"/>
  <c r="E53" i="53" s="1"/>
  <c r="C52" i="53"/>
  <c r="E52" i="53" s="1"/>
  <c r="C58" i="53"/>
  <c r="E58" i="53" s="1"/>
  <c r="C59" i="53"/>
  <c r="E59" i="53" s="1"/>
  <c r="C51" i="53"/>
  <c r="E51" i="53" s="1"/>
  <c r="C47" i="53"/>
  <c r="E47" i="53" s="1"/>
  <c r="C43" i="53"/>
  <c r="E43" i="53" s="1"/>
  <c r="C39" i="53"/>
  <c r="E39" i="53" s="1"/>
  <c r="C33" i="53"/>
  <c r="E33" i="53" s="1"/>
  <c r="C29" i="53"/>
  <c r="E29" i="53" s="1"/>
  <c r="C28" i="53"/>
  <c r="E28" i="53" s="1"/>
  <c r="C21" i="53"/>
  <c r="E21" i="53" s="1"/>
  <c r="C42" i="53"/>
  <c r="E42" i="53" s="1"/>
  <c r="C38" i="53"/>
  <c r="E38" i="53" s="1"/>
  <c r="C36" i="53"/>
  <c r="E36" i="53" s="1"/>
  <c r="C32" i="53"/>
  <c r="E32" i="53" s="1"/>
  <c r="C22" i="53"/>
  <c r="E22" i="53" s="1"/>
  <c r="C5" i="53"/>
  <c r="E5" i="53" s="1"/>
  <c r="C9" i="53"/>
  <c r="E9" i="53" s="1"/>
  <c r="C15" i="53"/>
  <c r="E15" i="53" s="1"/>
  <c r="C20" i="53"/>
  <c r="E20" i="53" s="1"/>
  <c r="C23" i="53"/>
  <c r="E23" i="53" s="1"/>
  <c r="I31" i="53"/>
  <c r="C37" i="53"/>
  <c r="E37" i="53" s="1"/>
  <c r="C44" i="53"/>
  <c r="E44" i="53" s="1"/>
  <c r="C45" i="53"/>
  <c r="E45" i="53" s="1"/>
  <c r="I17" i="53"/>
  <c r="I19" i="53"/>
  <c r="I40" i="53"/>
  <c r="H40" i="53"/>
  <c r="I41" i="53"/>
  <c r="H41" i="53"/>
  <c r="E4" i="53"/>
  <c r="C6" i="53"/>
  <c r="E6" i="53" s="1"/>
  <c r="C10" i="53"/>
  <c r="E10" i="53" s="1"/>
  <c r="C16" i="53"/>
  <c r="E16" i="53" s="1"/>
  <c r="C34" i="53"/>
  <c r="E34" i="53" s="1"/>
  <c r="C35" i="53"/>
  <c r="E35" i="53" s="1"/>
  <c r="I19" i="52"/>
  <c r="H19" i="52"/>
  <c r="C5" i="52"/>
  <c r="E5" i="52" s="1"/>
  <c r="C6" i="52"/>
  <c r="E6" i="52" s="1"/>
  <c r="C7" i="52"/>
  <c r="E7" i="52" s="1"/>
  <c r="C8" i="52"/>
  <c r="E8" i="52" s="1"/>
  <c r="C9" i="52"/>
  <c r="E9" i="52" s="1"/>
  <c r="C10" i="52"/>
  <c r="E10" i="52" s="1"/>
  <c r="C11" i="52"/>
  <c r="E11" i="52" s="1"/>
  <c r="C12" i="52"/>
  <c r="E12" i="52" s="1"/>
  <c r="C15" i="52"/>
  <c r="E15" i="52" s="1"/>
  <c r="C70" i="52"/>
  <c r="E70" i="52" s="1"/>
  <c r="C59" i="52"/>
  <c r="E59" i="52" s="1"/>
  <c r="C58" i="52"/>
  <c r="E58" i="52" s="1"/>
  <c r="C57" i="52"/>
  <c r="E57" i="52" s="1"/>
  <c r="C56" i="52"/>
  <c r="E56" i="52" s="1"/>
  <c r="C55" i="52"/>
  <c r="E55" i="52" s="1"/>
  <c r="C69" i="52"/>
  <c r="E69" i="52" s="1"/>
  <c r="C65" i="52"/>
  <c r="E65" i="52" s="1"/>
  <c r="C61" i="52"/>
  <c r="E61" i="52" s="1"/>
  <c r="C66" i="52"/>
  <c r="E66" i="52" s="1"/>
  <c r="C62" i="52"/>
  <c r="E62" i="52" s="1"/>
  <c r="C67" i="52"/>
  <c r="E67" i="52" s="1"/>
  <c r="C63" i="52"/>
  <c r="E63" i="52" s="1"/>
  <c r="C68" i="52"/>
  <c r="E68" i="52" s="1"/>
  <c r="C64" i="52"/>
  <c r="E64" i="52" s="1"/>
  <c r="C60" i="52"/>
  <c r="E60" i="52" s="1"/>
  <c r="C53" i="52"/>
  <c r="E53" i="52" s="1"/>
  <c r="C51" i="52"/>
  <c r="E51" i="52" s="1"/>
  <c r="C54" i="52"/>
  <c r="E54" i="52" s="1"/>
  <c r="C52" i="52"/>
  <c r="E52" i="52" s="1"/>
  <c r="C47" i="52"/>
  <c r="E47" i="52" s="1"/>
  <c r="C46" i="52"/>
  <c r="E46" i="52" s="1"/>
  <c r="C45" i="52"/>
  <c r="E45" i="52" s="1"/>
  <c r="C44" i="52"/>
  <c r="E44" i="52" s="1"/>
  <c r="C43" i="52"/>
  <c r="E43" i="52" s="1"/>
  <c r="C42" i="52"/>
  <c r="E42" i="52" s="1"/>
  <c r="C41" i="52"/>
  <c r="E41" i="52" s="1"/>
  <c r="C40" i="52"/>
  <c r="E40" i="52" s="1"/>
  <c r="C39" i="52"/>
  <c r="E39" i="52" s="1"/>
  <c r="C38" i="52"/>
  <c r="E38" i="52" s="1"/>
  <c r="C37" i="52"/>
  <c r="E37" i="52" s="1"/>
  <c r="C36" i="52"/>
  <c r="E36" i="52" s="1"/>
  <c r="C35" i="52"/>
  <c r="E35" i="52" s="1"/>
  <c r="C34" i="52"/>
  <c r="E34" i="52" s="1"/>
  <c r="C32" i="52"/>
  <c r="E32" i="52" s="1"/>
  <c r="C33" i="52"/>
  <c r="E33" i="52" s="1"/>
  <c r="C29" i="52"/>
  <c r="E29" i="52" s="1"/>
  <c r="C30" i="52"/>
  <c r="E30" i="52" s="1"/>
  <c r="C31" i="52"/>
  <c r="E31" i="52" s="1"/>
  <c r="C28" i="52"/>
  <c r="E28" i="52" s="1"/>
  <c r="C13" i="52"/>
  <c r="E13" i="52" s="1"/>
  <c r="C16" i="52"/>
  <c r="E16" i="52" s="1"/>
  <c r="C20" i="52"/>
  <c r="E20" i="52" s="1"/>
  <c r="E4" i="52"/>
  <c r="C14" i="52"/>
  <c r="E14" i="52" s="1"/>
  <c r="C17" i="52"/>
  <c r="E17" i="52" s="1"/>
  <c r="C21" i="52"/>
  <c r="E21" i="52" s="1"/>
  <c r="C18" i="52"/>
  <c r="E18" i="52" s="1"/>
  <c r="C22" i="52"/>
  <c r="E22" i="52" s="1"/>
  <c r="C23" i="52"/>
  <c r="E23" i="52" s="1"/>
  <c r="C70" i="51"/>
  <c r="E70" i="51" s="1"/>
  <c r="C69" i="51"/>
  <c r="E69" i="51" s="1"/>
  <c r="C59" i="51"/>
  <c r="E59" i="51" s="1"/>
  <c r="C58" i="51"/>
  <c r="E58" i="51" s="1"/>
  <c r="C57" i="51"/>
  <c r="E57" i="51" s="1"/>
  <c r="C56" i="51"/>
  <c r="E56" i="51" s="1"/>
  <c r="C55" i="51"/>
  <c r="E55" i="51" s="1"/>
  <c r="C68" i="51"/>
  <c r="E68" i="51" s="1"/>
  <c r="C64" i="51"/>
  <c r="E64" i="51" s="1"/>
  <c r="C60" i="51"/>
  <c r="E60" i="51" s="1"/>
  <c r="C65" i="51"/>
  <c r="E65" i="51" s="1"/>
  <c r="C61" i="51"/>
  <c r="E61" i="51" s="1"/>
  <c r="C51" i="51"/>
  <c r="E51" i="51" s="1"/>
  <c r="C66" i="51"/>
  <c r="E66" i="51" s="1"/>
  <c r="C62" i="51"/>
  <c r="E62" i="51" s="1"/>
  <c r="C54" i="51"/>
  <c r="E54" i="51" s="1"/>
  <c r="C53" i="51"/>
  <c r="E53" i="51" s="1"/>
  <c r="C52" i="51"/>
  <c r="E52" i="51" s="1"/>
  <c r="C67" i="51"/>
  <c r="E67" i="51" s="1"/>
  <c r="C63" i="51"/>
  <c r="E63" i="51" s="1"/>
  <c r="C36" i="51"/>
  <c r="E36" i="51" s="1"/>
  <c r="C35" i="51"/>
  <c r="E35" i="51" s="1"/>
  <c r="C34" i="51"/>
  <c r="E34" i="51" s="1"/>
  <c r="C33" i="51"/>
  <c r="E33" i="51" s="1"/>
  <c r="C32" i="51"/>
  <c r="E32" i="51" s="1"/>
  <c r="C47" i="51"/>
  <c r="E47" i="51" s="1"/>
  <c r="C46" i="51"/>
  <c r="E46" i="51" s="1"/>
  <c r="C45" i="51"/>
  <c r="E45" i="51" s="1"/>
  <c r="C44" i="51"/>
  <c r="E44" i="51" s="1"/>
  <c r="C43" i="51"/>
  <c r="E43" i="51" s="1"/>
  <c r="C42" i="51"/>
  <c r="E42" i="51" s="1"/>
  <c r="C41" i="51"/>
  <c r="E41" i="51" s="1"/>
  <c r="C40" i="51"/>
  <c r="E40" i="51" s="1"/>
  <c r="C39" i="51"/>
  <c r="E39" i="51" s="1"/>
  <c r="C38" i="51"/>
  <c r="E38" i="51" s="1"/>
  <c r="C37" i="51"/>
  <c r="E37" i="51" s="1"/>
  <c r="C23" i="51"/>
  <c r="E23" i="51" s="1"/>
  <c r="C22" i="51"/>
  <c r="E22" i="51" s="1"/>
  <c r="C21" i="51"/>
  <c r="E21" i="51" s="1"/>
  <c r="C20" i="51"/>
  <c r="E20" i="51" s="1"/>
  <c r="C19" i="51"/>
  <c r="E19" i="51" s="1"/>
  <c r="C18" i="51"/>
  <c r="E18" i="51" s="1"/>
  <c r="C17" i="51"/>
  <c r="E17" i="51" s="1"/>
  <c r="C16" i="51"/>
  <c r="E16" i="51" s="1"/>
  <c r="C15" i="51"/>
  <c r="E15" i="51" s="1"/>
  <c r="C14" i="51"/>
  <c r="E14" i="51" s="1"/>
  <c r="C13" i="51"/>
  <c r="E13" i="51" s="1"/>
  <c r="C28" i="51"/>
  <c r="E28" i="51" s="1"/>
  <c r="C12" i="51"/>
  <c r="E12" i="51" s="1"/>
  <c r="C11" i="51"/>
  <c r="E11" i="51" s="1"/>
  <c r="C10" i="51"/>
  <c r="E10" i="51" s="1"/>
  <c r="C9" i="51"/>
  <c r="E9" i="51" s="1"/>
  <c r="C8" i="51"/>
  <c r="E8" i="51" s="1"/>
  <c r="C7" i="51"/>
  <c r="E7" i="51" s="1"/>
  <c r="C6" i="51"/>
  <c r="E6" i="51" s="1"/>
  <c r="C5" i="51"/>
  <c r="E5" i="51" s="1"/>
  <c r="C31" i="51"/>
  <c r="E31" i="51" s="1"/>
  <c r="C30" i="51"/>
  <c r="E30" i="51" s="1"/>
  <c r="C29" i="51"/>
  <c r="E29" i="51" s="1"/>
  <c r="E4" i="51"/>
  <c r="C11" i="50"/>
  <c r="C30" i="50"/>
  <c r="E30" i="50" s="1"/>
  <c r="H30" i="50" s="1"/>
  <c r="C47" i="50"/>
  <c r="E47" i="50" s="1"/>
  <c r="E4" i="50"/>
  <c r="C6" i="50"/>
  <c r="C10" i="50"/>
  <c r="E10" i="50" s="1"/>
  <c r="C14" i="50"/>
  <c r="E14" i="50" s="1"/>
  <c r="C18" i="50"/>
  <c r="E18" i="50" s="1"/>
  <c r="H18" i="50" s="1"/>
  <c r="C22" i="50"/>
  <c r="E22" i="50" s="1"/>
  <c r="H22" i="50" s="1"/>
  <c r="C42" i="50"/>
  <c r="E42" i="50" s="1"/>
  <c r="I42" i="50" s="1"/>
  <c r="C7" i="50"/>
  <c r="C19" i="50"/>
  <c r="E19" i="50" s="1"/>
  <c r="C62" i="50"/>
  <c r="E62" i="50" s="1"/>
  <c r="C5" i="50"/>
  <c r="E5" i="50" s="1"/>
  <c r="C9" i="50"/>
  <c r="C17" i="50"/>
  <c r="E17" i="50" s="1"/>
  <c r="C21" i="50"/>
  <c r="C28" i="50"/>
  <c r="E28" i="50" s="1"/>
  <c r="I28" i="50" s="1"/>
  <c r="C37" i="50"/>
  <c r="E37" i="50" s="1"/>
  <c r="C15" i="50"/>
  <c r="E15" i="50" s="1"/>
  <c r="C23" i="50"/>
  <c r="E23" i="50" s="1"/>
  <c r="C53" i="50"/>
  <c r="E53" i="50" s="1"/>
  <c r="I53" i="50" s="1"/>
  <c r="C8" i="50"/>
  <c r="C12" i="50"/>
  <c r="E12" i="50" s="1"/>
  <c r="C31" i="50"/>
  <c r="E31" i="50" s="1"/>
  <c r="I31" i="50" s="1"/>
  <c r="I22" i="50"/>
  <c r="E6" i="50"/>
  <c r="E7" i="50"/>
  <c r="E8" i="50"/>
  <c r="E9" i="50"/>
  <c r="E11" i="50"/>
  <c r="I14" i="50"/>
  <c r="H14" i="50"/>
  <c r="H31" i="50"/>
  <c r="E21" i="50"/>
  <c r="H37" i="50"/>
  <c r="I47" i="50"/>
  <c r="H47" i="50"/>
  <c r="I69" i="50"/>
  <c r="H69" i="50"/>
  <c r="C67" i="50"/>
  <c r="E67" i="50" s="1"/>
  <c r="C63" i="50"/>
  <c r="E63" i="50" s="1"/>
  <c r="C58" i="50"/>
  <c r="E58" i="50" s="1"/>
  <c r="C56" i="50"/>
  <c r="E56" i="50" s="1"/>
  <c r="C51" i="50"/>
  <c r="E51" i="50" s="1"/>
  <c r="C36" i="50"/>
  <c r="E36" i="50" s="1"/>
  <c r="C35" i="50"/>
  <c r="E35" i="50" s="1"/>
  <c r="C34" i="50"/>
  <c r="E34" i="50" s="1"/>
  <c r="C33" i="50"/>
  <c r="E33" i="50" s="1"/>
  <c r="C32" i="50"/>
  <c r="E32" i="50" s="1"/>
  <c r="C68" i="50"/>
  <c r="E68" i="50" s="1"/>
  <c r="C70" i="50"/>
  <c r="E70" i="50" s="1"/>
  <c r="C64" i="50"/>
  <c r="E64" i="50" s="1"/>
  <c r="C61" i="50"/>
  <c r="E61" i="50" s="1"/>
  <c r="C59" i="50"/>
  <c r="E59" i="50" s="1"/>
  <c r="C57" i="50"/>
  <c r="E57" i="50" s="1"/>
  <c r="C55" i="50"/>
  <c r="E55" i="50" s="1"/>
  <c r="C52" i="50"/>
  <c r="E52" i="50" s="1"/>
  <c r="C46" i="50"/>
  <c r="E46" i="50" s="1"/>
  <c r="C44" i="50"/>
  <c r="E44" i="50" s="1"/>
  <c r="C43" i="50"/>
  <c r="E43" i="50" s="1"/>
  <c r="C39" i="50"/>
  <c r="E39" i="50" s="1"/>
  <c r="C66" i="50"/>
  <c r="E66" i="50" s="1"/>
  <c r="C65" i="50"/>
  <c r="E65" i="50" s="1"/>
  <c r="C54" i="50"/>
  <c r="E54" i="50" s="1"/>
  <c r="C45" i="50"/>
  <c r="E45" i="50" s="1"/>
  <c r="C40" i="50"/>
  <c r="E40" i="50" s="1"/>
  <c r="H4" i="50"/>
  <c r="C13" i="50"/>
  <c r="E13" i="50" s="1"/>
  <c r="C16" i="50"/>
  <c r="E16" i="50" s="1"/>
  <c r="H19" i="50"/>
  <c r="C20" i="50"/>
  <c r="E20" i="50" s="1"/>
  <c r="H23" i="50"/>
  <c r="C29" i="50"/>
  <c r="E29" i="50" s="1"/>
  <c r="I37" i="50"/>
  <c r="C38" i="50"/>
  <c r="E38" i="50" s="1"/>
  <c r="C41" i="50"/>
  <c r="E41" i="50" s="1"/>
  <c r="C60" i="50"/>
  <c r="E60" i="50" s="1"/>
  <c r="I62" i="50"/>
  <c r="H62" i="50"/>
  <c r="I15" i="50"/>
  <c r="I12" i="49"/>
  <c r="H12" i="49"/>
  <c r="C16" i="49"/>
  <c r="E16" i="49" s="1"/>
  <c r="C18" i="49"/>
  <c r="E18" i="49" s="1"/>
  <c r="C20" i="49"/>
  <c r="E20" i="49" s="1"/>
  <c r="C22" i="49"/>
  <c r="E22" i="49" s="1"/>
  <c r="C5" i="49"/>
  <c r="E5" i="49" s="1"/>
  <c r="C6" i="49"/>
  <c r="E6" i="49" s="1"/>
  <c r="C7" i="49"/>
  <c r="E7" i="49" s="1"/>
  <c r="C8" i="49"/>
  <c r="E8" i="49" s="1"/>
  <c r="C9" i="49"/>
  <c r="E9" i="49" s="1"/>
  <c r="C10" i="49"/>
  <c r="E10" i="49" s="1"/>
  <c r="C11" i="49"/>
  <c r="E11" i="49" s="1"/>
  <c r="C70" i="49"/>
  <c r="E70" i="49" s="1"/>
  <c r="C69" i="49"/>
  <c r="E69" i="49" s="1"/>
  <c r="C68" i="49"/>
  <c r="E68" i="49" s="1"/>
  <c r="C67" i="49"/>
  <c r="E67" i="49" s="1"/>
  <c r="C66" i="49"/>
  <c r="E66" i="49" s="1"/>
  <c r="C65" i="49"/>
  <c r="E65" i="49" s="1"/>
  <c r="C64" i="49"/>
  <c r="E64" i="49" s="1"/>
  <c r="C63" i="49"/>
  <c r="E63" i="49" s="1"/>
  <c r="C59" i="49"/>
  <c r="E59" i="49" s="1"/>
  <c r="C58" i="49"/>
  <c r="E58" i="49" s="1"/>
  <c r="C57" i="49"/>
  <c r="E57" i="49" s="1"/>
  <c r="C56" i="49"/>
  <c r="E56" i="49" s="1"/>
  <c r="C55" i="49"/>
  <c r="E55" i="49" s="1"/>
  <c r="C60" i="49"/>
  <c r="E60" i="49" s="1"/>
  <c r="C61" i="49"/>
  <c r="E61" i="49" s="1"/>
  <c r="C51" i="49"/>
  <c r="E51" i="49" s="1"/>
  <c r="C62" i="49"/>
  <c r="E62" i="49" s="1"/>
  <c r="C54" i="49"/>
  <c r="E54" i="49" s="1"/>
  <c r="C53" i="49"/>
  <c r="E53" i="49" s="1"/>
  <c r="C52" i="49"/>
  <c r="E52" i="49" s="1"/>
  <c r="C46" i="49"/>
  <c r="E46" i="49" s="1"/>
  <c r="C47" i="49"/>
  <c r="E47" i="49" s="1"/>
  <c r="C45" i="49"/>
  <c r="E45" i="49" s="1"/>
  <c r="C44" i="49"/>
  <c r="E44" i="49" s="1"/>
  <c r="C43" i="49"/>
  <c r="E43" i="49" s="1"/>
  <c r="C42" i="49"/>
  <c r="E42" i="49" s="1"/>
  <c r="C41" i="49"/>
  <c r="E41" i="49" s="1"/>
  <c r="C40" i="49"/>
  <c r="E40" i="49" s="1"/>
  <c r="C39" i="49"/>
  <c r="E39" i="49" s="1"/>
  <c r="C38" i="49"/>
  <c r="E38" i="49" s="1"/>
  <c r="C37" i="49"/>
  <c r="E37" i="49" s="1"/>
  <c r="C36" i="49"/>
  <c r="E36" i="49" s="1"/>
  <c r="C35" i="49"/>
  <c r="E35" i="49" s="1"/>
  <c r="C34" i="49"/>
  <c r="E34" i="49" s="1"/>
  <c r="C33" i="49"/>
  <c r="E33" i="49" s="1"/>
  <c r="C32" i="49"/>
  <c r="E32" i="49" s="1"/>
  <c r="C31" i="49"/>
  <c r="E31" i="49" s="1"/>
  <c r="C30" i="49"/>
  <c r="E30" i="49" s="1"/>
  <c r="C29" i="49"/>
  <c r="E29" i="49" s="1"/>
  <c r="C13" i="49"/>
  <c r="E13" i="49" s="1"/>
  <c r="C14" i="49"/>
  <c r="E14" i="49" s="1"/>
  <c r="C15" i="49"/>
  <c r="E15" i="49" s="1"/>
  <c r="C17" i="49"/>
  <c r="E17" i="49" s="1"/>
  <c r="C19" i="49"/>
  <c r="E19" i="49" s="1"/>
  <c r="C21" i="49"/>
  <c r="E21" i="49" s="1"/>
  <c r="C23" i="49"/>
  <c r="E23" i="49" s="1"/>
  <c r="C28" i="49"/>
  <c r="E28" i="49" s="1"/>
  <c r="E4" i="49"/>
  <c r="E4" i="30"/>
  <c r="H4" i="30" s="1"/>
  <c r="I28" i="30"/>
  <c r="H28" i="30"/>
  <c r="I4" i="30"/>
  <c r="C5" i="30"/>
  <c r="E5" i="30" s="1"/>
  <c r="C6" i="30"/>
  <c r="E6" i="30" s="1"/>
  <c r="C7" i="30"/>
  <c r="E7" i="30" s="1"/>
  <c r="C8" i="30"/>
  <c r="E8" i="30" s="1"/>
  <c r="C9" i="30"/>
  <c r="E9" i="30" s="1"/>
  <c r="C10" i="30"/>
  <c r="E10" i="30" s="1"/>
  <c r="C11" i="30"/>
  <c r="E11" i="30" s="1"/>
  <c r="C12" i="30"/>
  <c r="E12" i="30" s="1"/>
  <c r="C70" i="30"/>
  <c r="E70" i="30" s="1"/>
  <c r="C69" i="30"/>
  <c r="E69" i="30" s="1"/>
  <c r="C68" i="30"/>
  <c r="E68" i="30" s="1"/>
  <c r="C67" i="30"/>
  <c r="E67" i="30" s="1"/>
  <c r="C66" i="30"/>
  <c r="E66" i="30" s="1"/>
  <c r="C65" i="30"/>
  <c r="E65" i="30" s="1"/>
  <c r="C64" i="30"/>
  <c r="E64" i="30" s="1"/>
  <c r="C63" i="30"/>
  <c r="E63" i="30" s="1"/>
  <c r="C62" i="30"/>
  <c r="E62" i="30" s="1"/>
  <c r="C61" i="30"/>
  <c r="E61" i="30" s="1"/>
  <c r="C60" i="30"/>
  <c r="E60" i="30" s="1"/>
  <c r="C59" i="30"/>
  <c r="E59" i="30" s="1"/>
  <c r="C47" i="30"/>
  <c r="E47" i="30" s="1"/>
  <c r="C46" i="30"/>
  <c r="E46" i="30" s="1"/>
  <c r="C57" i="30"/>
  <c r="E57" i="30" s="1"/>
  <c r="C56" i="30"/>
  <c r="E56" i="30" s="1"/>
  <c r="C55" i="30"/>
  <c r="E55" i="30" s="1"/>
  <c r="C54" i="30"/>
  <c r="E54" i="30" s="1"/>
  <c r="C53" i="30"/>
  <c r="E53" i="30" s="1"/>
  <c r="C52" i="30"/>
  <c r="E52" i="30" s="1"/>
  <c r="C45" i="30"/>
  <c r="E45" i="30" s="1"/>
  <c r="C44" i="30"/>
  <c r="E44" i="30" s="1"/>
  <c r="C43" i="30"/>
  <c r="E43" i="30" s="1"/>
  <c r="C42" i="30"/>
  <c r="E42" i="30" s="1"/>
  <c r="C41" i="30"/>
  <c r="E41" i="30" s="1"/>
  <c r="C40" i="30"/>
  <c r="E40" i="30" s="1"/>
  <c r="C39" i="30"/>
  <c r="E39" i="30" s="1"/>
  <c r="C38" i="30"/>
  <c r="E38" i="30" s="1"/>
  <c r="C37" i="30"/>
  <c r="E37" i="30" s="1"/>
  <c r="C36" i="30"/>
  <c r="E36" i="30" s="1"/>
  <c r="C35" i="30"/>
  <c r="E35" i="30" s="1"/>
  <c r="C34" i="30"/>
  <c r="E34" i="30" s="1"/>
  <c r="C33" i="30"/>
  <c r="E33" i="30" s="1"/>
  <c r="C32" i="30"/>
  <c r="E32" i="30" s="1"/>
  <c r="C31" i="30"/>
  <c r="E31" i="30" s="1"/>
  <c r="C30" i="30"/>
  <c r="E30" i="30" s="1"/>
  <c r="C29" i="30"/>
  <c r="E29" i="30" s="1"/>
  <c r="C58" i="30"/>
  <c r="E58" i="30" s="1"/>
  <c r="C51" i="30"/>
  <c r="E51" i="30" s="1"/>
  <c r="C13" i="30"/>
  <c r="E13" i="30" s="1"/>
  <c r="C14" i="30"/>
  <c r="E14" i="30" s="1"/>
  <c r="C15" i="30"/>
  <c r="E15" i="30" s="1"/>
  <c r="C16" i="30"/>
  <c r="E16" i="30" s="1"/>
  <c r="C17" i="30"/>
  <c r="E17" i="30" s="1"/>
  <c r="C18" i="30"/>
  <c r="E18" i="30" s="1"/>
  <c r="C19" i="30"/>
  <c r="E19" i="30" s="1"/>
  <c r="C20" i="30"/>
  <c r="E20" i="30" s="1"/>
  <c r="C21" i="30"/>
  <c r="E21" i="30" s="1"/>
  <c r="C22" i="30"/>
  <c r="E22" i="30" s="1"/>
  <c r="C23" i="30"/>
  <c r="E23" i="30" s="1"/>
  <c r="C59" i="48"/>
  <c r="E59" i="48" s="1"/>
  <c r="C58" i="48"/>
  <c r="E58" i="48" s="1"/>
  <c r="C57" i="48"/>
  <c r="E57" i="48" s="1"/>
  <c r="C56" i="48"/>
  <c r="E56" i="48" s="1"/>
  <c r="C55" i="48"/>
  <c r="E55" i="48" s="1"/>
  <c r="C70" i="48"/>
  <c r="E70" i="48" s="1"/>
  <c r="C69" i="48"/>
  <c r="E69" i="48" s="1"/>
  <c r="C65" i="48"/>
  <c r="E65" i="48" s="1"/>
  <c r="C61" i="48"/>
  <c r="E61" i="48" s="1"/>
  <c r="C66" i="48"/>
  <c r="E66" i="48" s="1"/>
  <c r="C62" i="48"/>
  <c r="E62" i="48" s="1"/>
  <c r="C54" i="48"/>
  <c r="E54" i="48" s="1"/>
  <c r="C53" i="48"/>
  <c r="E53" i="48" s="1"/>
  <c r="C52" i="48"/>
  <c r="E52" i="48" s="1"/>
  <c r="C67" i="48"/>
  <c r="E67" i="48" s="1"/>
  <c r="C63" i="48"/>
  <c r="E63" i="48" s="1"/>
  <c r="C68" i="48"/>
  <c r="E68" i="48" s="1"/>
  <c r="C64" i="48"/>
  <c r="E64" i="48" s="1"/>
  <c r="C60" i="48"/>
  <c r="E60" i="48" s="1"/>
  <c r="C47" i="48"/>
  <c r="E47" i="48" s="1"/>
  <c r="C46" i="48"/>
  <c r="E46" i="48" s="1"/>
  <c r="C45" i="48"/>
  <c r="E45" i="48" s="1"/>
  <c r="C44" i="48"/>
  <c r="E44" i="48" s="1"/>
  <c r="C43" i="48"/>
  <c r="E43" i="48" s="1"/>
  <c r="C42" i="48"/>
  <c r="E42" i="48" s="1"/>
  <c r="C41" i="48"/>
  <c r="E41" i="48" s="1"/>
  <c r="C40" i="48"/>
  <c r="E40" i="48" s="1"/>
  <c r="C39" i="48"/>
  <c r="E39" i="48" s="1"/>
  <c r="C36" i="48"/>
  <c r="E36" i="48" s="1"/>
  <c r="C35" i="48"/>
  <c r="E35" i="48" s="1"/>
  <c r="C34" i="48"/>
  <c r="E34" i="48" s="1"/>
  <c r="C33" i="48"/>
  <c r="E33" i="48" s="1"/>
  <c r="C51" i="48"/>
  <c r="E51" i="48" s="1"/>
  <c r="C37" i="48"/>
  <c r="E37" i="48" s="1"/>
  <c r="C28" i="48"/>
  <c r="E28" i="48" s="1"/>
  <c r="C31" i="48"/>
  <c r="E31" i="48" s="1"/>
  <c r="C30" i="48"/>
  <c r="E30" i="48" s="1"/>
  <c r="C29" i="48"/>
  <c r="E29" i="48" s="1"/>
  <c r="C32" i="48"/>
  <c r="E32" i="48" s="1"/>
  <c r="C38" i="48"/>
  <c r="E38" i="48" s="1"/>
  <c r="C23" i="48"/>
  <c r="E23" i="48" s="1"/>
  <c r="C22" i="48"/>
  <c r="E22" i="48" s="1"/>
  <c r="C21" i="48"/>
  <c r="E21" i="48" s="1"/>
  <c r="C20" i="48"/>
  <c r="E20" i="48" s="1"/>
  <c r="C19" i="48"/>
  <c r="E19" i="48" s="1"/>
  <c r="C13" i="48"/>
  <c r="E13" i="48" s="1"/>
  <c r="C14" i="48"/>
  <c r="E14" i="48" s="1"/>
  <c r="C15" i="48"/>
  <c r="E15" i="48" s="1"/>
  <c r="C16" i="48"/>
  <c r="E16" i="48" s="1"/>
  <c r="C17" i="48"/>
  <c r="E17" i="48" s="1"/>
  <c r="E4" i="48"/>
  <c r="C18" i="48"/>
  <c r="E18" i="48" s="1"/>
  <c r="C5" i="48"/>
  <c r="E5" i="48" s="1"/>
  <c r="C6" i="48"/>
  <c r="E6" i="48" s="1"/>
  <c r="C7" i="48"/>
  <c r="E7" i="48" s="1"/>
  <c r="C8" i="48"/>
  <c r="E8" i="48" s="1"/>
  <c r="C9" i="48"/>
  <c r="E9" i="48" s="1"/>
  <c r="C10" i="48"/>
  <c r="E10" i="48" s="1"/>
  <c r="C11" i="48"/>
  <c r="E11" i="48" s="1"/>
  <c r="C12" i="48"/>
  <c r="E12" i="48" s="1"/>
  <c r="I6" i="47"/>
  <c r="H6" i="47"/>
  <c r="E4" i="47"/>
  <c r="C5" i="47"/>
  <c r="E5" i="47" s="1"/>
  <c r="C70" i="47"/>
  <c r="E70" i="47" s="1"/>
  <c r="C59" i="47"/>
  <c r="E59" i="47" s="1"/>
  <c r="C58" i="47"/>
  <c r="E58" i="47" s="1"/>
  <c r="C57" i="47"/>
  <c r="E57" i="47" s="1"/>
  <c r="C56" i="47"/>
  <c r="E56" i="47" s="1"/>
  <c r="C55" i="47"/>
  <c r="E55" i="47" s="1"/>
  <c r="C66" i="47"/>
  <c r="E66" i="47" s="1"/>
  <c r="C62" i="47"/>
  <c r="E62" i="47" s="1"/>
  <c r="C67" i="47"/>
  <c r="E67" i="47" s="1"/>
  <c r="C63" i="47"/>
  <c r="E63" i="47" s="1"/>
  <c r="C68" i="47"/>
  <c r="E68" i="47" s="1"/>
  <c r="C64" i="47"/>
  <c r="E64" i="47" s="1"/>
  <c r="C60" i="47"/>
  <c r="E60" i="47" s="1"/>
  <c r="C65" i="47"/>
  <c r="E65" i="47" s="1"/>
  <c r="C51" i="47"/>
  <c r="E51" i="47" s="1"/>
  <c r="C61" i="47"/>
  <c r="E61" i="47" s="1"/>
  <c r="C52" i="47"/>
  <c r="E52" i="47" s="1"/>
  <c r="C53" i="47"/>
  <c r="E53" i="47" s="1"/>
  <c r="C69" i="47"/>
  <c r="E69" i="47" s="1"/>
  <c r="C40" i="47"/>
  <c r="E40" i="47" s="1"/>
  <c r="C39" i="47"/>
  <c r="E39" i="47" s="1"/>
  <c r="C38" i="47"/>
  <c r="E38" i="47" s="1"/>
  <c r="C37" i="47"/>
  <c r="E37" i="47" s="1"/>
  <c r="C47" i="47"/>
  <c r="E47" i="47" s="1"/>
  <c r="C46" i="47"/>
  <c r="E46" i="47" s="1"/>
  <c r="C45" i="47"/>
  <c r="E45" i="47" s="1"/>
  <c r="C44" i="47"/>
  <c r="E44" i="47" s="1"/>
  <c r="C43" i="47"/>
  <c r="E43" i="47" s="1"/>
  <c r="C36" i="47"/>
  <c r="E36" i="47" s="1"/>
  <c r="C35" i="47"/>
  <c r="E35" i="47" s="1"/>
  <c r="C34" i="47"/>
  <c r="E34" i="47" s="1"/>
  <c r="C33" i="47"/>
  <c r="E33" i="47" s="1"/>
  <c r="C32" i="47"/>
  <c r="E32" i="47" s="1"/>
  <c r="C31" i="47"/>
  <c r="E31" i="47" s="1"/>
  <c r="C30" i="47"/>
  <c r="E30" i="47" s="1"/>
  <c r="C29" i="47"/>
  <c r="E29" i="47" s="1"/>
  <c r="C54" i="47"/>
  <c r="E54" i="47" s="1"/>
  <c r="C42" i="47"/>
  <c r="E42" i="47" s="1"/>
  <c r="C41" i="47"/>
  <c r="E41" i="47" s="1"/>
  <c r="C22" i="47"/>
  <c r="E22" i="47" s="1"/>
  <c r="C18" i="47"/>
  <c r="E18" i="47" s="1"/>
  <c r="C16" i="47"/>
  <c r="E16" i="47" s="1"/>
  <c r="C14" i="47"/>
  <c r="E14" i="47" s="1"/>
  <c r="C11" i="47"/>
  <c r="E11" i="47" s="1"/>
  <c r="C21" i="47"/>
  <c r="E21" i="47" s="1"/>
  <c r="C12" i="47"/>
  <c r="E12" i="47" s="1"/>
  <c r="C10" i="47"/>
  <c r="E10" i="47" s="1"/>
  <c r="C9" i="47"/>
  <c r="E9" i="47" s="1"/>
  <c r="C8" i="47"/>
  <c r="E8" i="47" s="1"/>
  <c r="C7" i="47"/>
  <c r="E7" i="47" s="1"/>
  <c r="C20" i="47"/>
  <c r="E20" i="47" s="1"/>
  <c r="C17" i="47"/>
  <c r="E17" i="47" s="1"/>
  <c r="C15" i="47"/>
  <c r="E15" i="47" s="1"/>
  <c r="C13" i="47"/>
  <c r="E13" i="47" s="1"/>
  <c r="C28" i="47"/>
  <c r="E28" i="47" s="1"/>
  <c r="C23" i="47"/>
  <c r="E23" i="47" s="1"/>
  <c r="C19" i="47"/>
  <c r="E19" i="47" s="1"/>
  <c r="C59" i="46"/>
  <c r="E59" i="46" s="1"/>
  <c r="I59" i="46" s="1"/>
  <c r="C58" i="46"/>
  <c r="E58" i="46" s="1"/>
  <c r="I58" i="46" s="1"/>
  <c r="C68" i="46"/>
  <c r="E68" i="46" s="1"/>
  <c r="I68" i="46" s="1"/>
  <c r="C64" i="46"/>
  <c r="E64" i="46" s="1"/>
  <c r="I64" i="46" s="1"/>
  <c r="C60" i="46"/>
  <c r="E60" i="46" s="1"/>
  <c r="I60" i="46" s="1"/>
  <c r="C57" i="46"/>
  <c r="E57" i="46" s="1"/>
  <c r="I57" i="46" s="1"/>
  <c r="C56" i="46"/>
  <c r="E56" i="46" s="1"/>
  <c r="I56" i="46" s="1"/>
  <c r="C55" i="46"/>
  <c r="E55" i="46" s="1"/>
  <c r="I55" i="46" s="1"/>
  <c r="C54" i="46"/>
  <c r="E54" i="46" s="1"/>
  <c r="I54" i="46" s="1"/>
  <c r="C53" i="46"/>
  <c r="E53" i="46" s="1"/>
  <c r="I53" i="46" s="1"/>
  <c r="C52" i="46"/>
  <c r="E52" i="46" s="1"/>
  <c r="I52" i="46" s="1"/>
  <c r="C67" i="46"/>
  <c r="E67" i="46" s="1"/>
  <c r="I67" i="46" s="1"/>
  <c r="C63" i="46"/>
  <c r="E63" i="46" s="1"/>
  <c r="I63" i="46" s="1"/>
  <c r="C70" i="46"/>
  <c r="E70" i="46" s="1"/>
  <c r="I70" i="46" s="1"/>
  <c r="C66" i="46"/>
  <c r="E66" i="46" s="1"/>
  <c r="I66" i="46" s="1"/>
  <c r="C62" i="46"/>
  <c r="E62" i="46" s="1"/>
  <c r="I62" i="46" s="1"/>
  <c r="C47" i="46"/>
  <c r="E47" i="46" s="1"/>
  <c r="I47" i="46" s="1"/>
  <c r="C46" i="46"/>
  <c r="E46" i="46" s="1"/>
  <c r="I46" i="46" s="1"/>
  <c r="C69" i="46"/>
  <c r="E69" i="46" s="1"/>
  <c r="I69" i="46" s="1"/>
  <c r="C65" i="46"/>
  <c r="E65" i="46" s="1"/>
  <c r="I65" i="46" s="1"/>
  <c r="C61" i="46"/>
  <c r="E61" i="46" s="1"/>
  <c r="I61" i="46" s="1"/>
  <c r="C45" i="46"/>
  <c r="E45" i="46" s="1"/>
  <c r="I45" i="46" s="1"/>
  <c r="C44" i="46"/>
  <c r="E44" i="46" s="1"/>
  <c r="I44" i="46" s="1"/>
  <c r="C43" i="46"/>
  <c r="E43" i="46" s="1"/>
  <c r="I43" i="46" s="1"/>
  <c r="C42" i="46"/>
  <c r="E42" i="46" s="1"/>
  <c r="I42" i="46" s="1"/>
  <c r="C41" i="46"/>
  <c r="E41" i="46" s="1"/>
  <c r="I41" i="46" s="1"/>
  <c r="C40" i="46"/>
  <c r="E40" i="46" s="1"/>
  <c r="I40" i="46" s="1"/>
  <c r="C39" i="46"/>
  <c r="E39" i="46" s="1"/>
  <c r="I39" i="46" s="1"/>
  <c r="C38" i="46"/>
  <c r="E38" i="46" s="1"/>
  <c r="I38" i="46" s="1"/>
  <c r="C37" i="46"/>
  <c r="E37" i="46" s="1"/>
  <c r="I37" i="46" s="1"/>
  <c r="C36" i="46"/>
  <c r="E36" i="46" s="1"/>
  <c r="I36" i="46" s="1"/>
  <c r="C35" i="46"/>
  <c r="E35" i="46" s="1"/>
  <c r="I35" i="46" s="1"/>
  <c r="C34" i="46"/>
  <c r="E34" i="46" s="1"/>
  <c r="I34" i="46" s="1"/>
  <c r="C33" i="46"/>
  <c r="E33" i="46" s="1"/>
  <c r="I33" i="46" s="1"/>
  <c r="C51" i="46"/>
  <c r="E51" i="46" s="1"/>
  <c r="I51" i="46" s="1"/>
  <c r="C23" i="46"/>
  <c r="E23" i="46" s="1"/>
  <c r="I23" i="46" s="1"/>
  <c r="C22" i="46"/>
  <c r="E22" i="46" s="1"/>
  <c r="I22" i="46" s="1"/>
  <c r="C21" i="46"/>
  <c r="E21" i="46" s="1"/>
  <c r="I21" i="46" s="1"/>
  <c r="C20" i="46"/>
  <c r="E20" i="46" s="1"/>
  <c r="I20" i="46" s="1"/>
  <c r="C28" i="46"/>
  <c r="E28" i="46" s="1"/>
  <c r="I28" i="46" s="1"/>
  <c r="C32" i="46"/>
  <c r="E32" i="46" s="1"/>
  <c r="I32" i="46" s="1"/>
  <c r="C31" i="46"/>
  <c r="E31" i="46" s="1"/>
  <c r="I31" i="46" s="1"/>
  <c r="C30" i="46"/>
  <c r="E30" i="46" s="1"/>
  <c r="I30" i="46" s="1"/>
  <c r="C29" i="46"/>
  <c r="E29" i="46" s="1"/>
  <c r="I29" i="46" s="1"/>
  <c r="C11" i="46"/>
  <c r="E11" i="46" s="1"/>
  <c r="I11" i="46" s="1"/>
  <c r="C17" i="46"/>
  <c r="E17" i="46" s="1"/>
  <c r="I17" i="46" s="1"/>
  <c r="E4" i="46"/>
  <c r="I4" i="46" s="1"/>
  <c r="C10" i="46"/>
  <c r="E10" i="46" s="1"/>
  <c r="I10" i="46" s="1"/>
  <c r="C14" i="46"/>
  <c r="E14" i="46" s="1"/>
  <c r="I14" i="46" s="1"/>
  <c r="C18" i="46"/>
  <c r="E18" i="46" s="1"/>
  <c r="I18" i="46" s="1"/>
  <c r="C13" i="46"/>
  <c r="E13" i="46" s="1"/>
  <c r="I13" i="46" s="1"/>
  <c r="C15" i="46"/>
  <c r="E15" i="46" s="1"/>
  <c r="I15" i="46" s="1"/>
  <c r="C19" i="46"/>
  <c r="E19" i="46" s="1"/>
  <c r="I19" i="46" s="1"/>
  <c r="C5" i="46"/>
  <c r="E5" i="46" s="1"/>
  <c r="I5" i="46" s="1"/>
  <c r="C6" i="46"/>
  <c r="E6" i="46" s="1"/>
  <c r="I6" i="46" s="1"/>
  <c r="C7" i="46"/>
  <c r="E7" i="46" s="1"/>
  <c r="I7" i="46" s="1"/>
  <c r="C8" i="46"/>
  <c r="E8" i="46" s="1"/>
  <c r="I8" i="46" s="1"/>
  <c r="C9" i="46"/>
  <c r="E9" i="46" s="1"/>
  <c r="I9" i="46" s="1"/>
  <c r="C12" i="46"/>
  <c r="E12" i="46" s="1"/>
  <c r="I12" i="46" s="1"/>
  <c r="C16" i="46"/>
  <c r="E16" i="46" s="1"/>
  <c r="I16" i="46" s="1"/>
  <c r="H15" i="45"/>
  <c r="I15" i="45"/>
  <c r="E4" i="45"/>
  <c r="C70" i="45"/>
  <c r="E70" i="45" s="1"/>
  <c r="C69" i="45"/>
  <c r="E69" i="45" s="1"/>
  <c r="C68" i="45"/>
  <c r="E68" i="45" s="1"/>
  <c r="C67" i="45"/>
  <c r="E67" i="45" s="1"/>
  <c r="C66" i="45"/>
  <c r="E66" i="45" s="1"/>
  <c r="C65" i="45"/>
  <c r="E65" i="45" s="1"/>
  <c r="C64" i="45"/>
  <c r="E64" i="45" s="1"/>
  <c r="C63" i="45"/>
  <c r="E63" i="45" s="1"/>
  <c r="C62" i="45"/>
  <c r="E62" i="45" s="1"/>
  <c r="C61" i="45"/>
  <c r="E61" i="45" s="1"/>
  <c r="C60" i="45"/>
  <c r="E60" i="45" s="1"/>
  <c r="C57" i="45"/>
  <c r="E57" i="45" s="1"/>
  <c r="C56" i="45"/>
  <c r="E56" i="45" s="1"/>
  <c r="C55" i="45"/>
  <c r="E55" i="45" s="1"/>
  <c r="C54" i="45"/>
  <c r="E54" i="45" s="1"/>
  <c r="C53" i="45"/>
  <c r="E53" i="45" s="1"/>
  <c r="C52" i="45"/>
  <c r="E52" i="45" s="1"/>
  <c r="C58" i="45"/>
  <c r="E58" i="45" s="1"/>
  <c r="C59" i="45"/>
  <c r="E59" i="45" s="1"/>
  <c r="C46" i="45"/>
  <c r="E46" i="45" s="1"/>
  <c r="C45" i="45"/>
  <c r="E45" i="45" s="1"/>
  <c r="C44" i="45"/>
  <c r="E44" i="45" s="1"/>
  <c r="C43" i="45"/>
  <c r="E43" i="45" s="1"/>
  <c r="C42" i="45"/>
  <c r="E42" i="45" s="1"/>
  <c r="C41" i="45"/>
  <c r="E41" i="45" s="1"/>
  <c r="C40" i="45"/>
  <c r="E40" i="45" s="1"/>
  <c r="C39" i="45"/>
  <c r="E39" i="45" s="1"/>
  <c r="C38" i="45"/>
  <c r="E38" i="45" s="1"/>
  <c r="C37" i="45"/>
  <c r="E37" i="45" s="1"/>
  <c r="C51" i="45"/>
  <c r="E51" i="45" s="1"/>
  <c r="C47" i="45"/>
  <c r="E47" i="45" s="1"/>
  <c r="C36" i="45"/>
  <c r="E36" i="45" s="1"/>
  <c r="C35" i="45"/>
  <c r="E35" i="45" s="1"/>
  <c r="C34" i="45"/>
  <c r="E34" i="45" s="1"/>
  <c r="C33" i="45"/>
  <c r="E33" i="45" s="1"/>
  <c r="C32" i="45"/>
  <c r="E32" i="45" s="1"/>
  <c r="C31" i="45"/>
  <c r="E31" i="45" s="1"/>
  <c r="C30" i="45"/>
  <c r="E30" i="45" s="1"/>
  <c r="C29" i="45"/>
  <c r="E29" i="45" s="1"/>
  <c r="C23" i="45"/>
  <c r="E23" i="45" s="1"/>
  <c r="C21" i="45"/>
  <c r="E21" i="45" s="1"/>
  <c r="C19" i="45"/>
  <c r="E19" i="45" s="1"/>
  <c r="C17" i="45"/>
  <c r="E17" i="45" s="1"/>
  <c r="C28" i="45"/>
  <c r="E28" i="45" s="1"/>
  <c r="C22" i="45"/>
  <c r="E22" i="45" s="1"/>
  <c r="C20" i="45"/>
  <c r="E20" i="45" s="1"/>
  <c r="C18" i="45"/>
  <c r="E18" i="45" s="1"/>
  <c r="C16" i="45"/>
  <c r="E16" i="45" s="1"/>
  <c r="C14" i="45"/>
  <c r="E14" i="45" s="1"/>
  <c r="C13" i="45"/>
  <c r="E13" i="45" s="1"/>
  <c r="C12" i="45"/>
  <c r="E12" i="45" s="1"/>
  <c r="C11" i="45"/>
  <c r="E11" i="45" s="1"/>
  <c r="C10" i="45"/>
  <c r="E10" i="45" s="1"/>
  <c r="C9" i="45"/>
  <c r="E9" i="45" s="1"/>
  <c r="C8" i="45"/>
  <c r="E8" i="45" s="1"/>
  <c r="C7" i="45"/>
  <c r="E7" i="45" s="1"/>
  <c r="C6" i="45"/>
  <c r="E6" i="45" s="1"/>
  <c r="C5" i="45"/>
  <c r="E5" i="45" s="1"/>
  <c r="H12" i="44"/>
  <c r="I12" i="44"/>
  <c r="C5" i="44"/>
  <c r="E5" i="44" s="1"/>
  <c r="C6" i="44"/>
  <c r="E6" i="44" s="1"/>
  <c r="C7" i="44"/>
  <c r="E7" i="44" s="1"/>
  <c r="C8" i="44"/>
  <c r="E8" i="44" s="1"/>
  <c r="C9" i="44"/>
  <c r="E9" i="44" s="1"/>
  <c r="C10" i="44"/>
  <c r="E10" i="44" s="1"/>
  <c r="C11" i="44"/>
  <c r="E11" i="44" s="1"/>
  <c r="C59" i="44"/>
  <c r="E59" i="44" s="1"/>
  <c r="C58" i="44"/>
  <c r="E58" i="44" s="1"/>
  <c r="C57" i="44"/>
  <c r="E57" i="44" s="1"/>
  <c r="C56" i="44"/>
  <c r="E56" i="44" s="1"/>
  <c r="C55" i="44"/>
  <c r="E55" i="44" s="1"/>
  <c r="C67" i="44"/>
  <c r="E67" i="44" s="1"/>
  <c r="C63" i="44"/>
  <c r="E63" i="44" s="1"/>
  <c r="C70" i="44"/>
  <c r="E70" i="44" s="1"/>
  <c r="C68" i="44"/>
  <c r="E68" i="44" s="1"/>
  <c r="C69" i="44"/>
  <c r="E69" i="44" s="1"/>
  <c r="C65" i="44"/>
  <c r="E65" i="44" s="1"/>
  <c r="C61" i="44"/>
  <c r="E61" i="44" s="1"/>
  <c r="C51" i="44"/>
  <c r="E51" i="44" s="1"/>
  <c r="C36" i="44"/>
  <c r="E36" i="44" s="1"/>
  <c r="C35" i="44"/>
  <c r="E35" i="44" s="1"/>
  <c r="C34" i="44"/>
  <c r="E34" i="44" s="1"/>
  <c r="C33" i="44"/>
  <c r="E33" i="44" s="1"/>
  <c r="C60" i="44"/>
  <c r="E60" i="44" s="1"/>
  <c r="C52" i="44"/>
  <c r="E52" i="44" s="1"/>
  <c r="C46" i="44"/>
  <c r="E46" i="44" s="1"/>
  <c r="C42" i="44"/>
  <c r="E42" i="44" s="1"/>
  <c r="C62" i="44"/>
  <c r="E62" i="44" s="1"/>
  <c r="C66" i="44"/>
  <c r="E66" i="44" s="1"/>
  <c r="C64" i="44"/>
  <c r="E64" i="44" s="1"/>
  <c r="C53" i="44"/>
  <c r="E53" i="44" s="1"/>
  <c r="C47" i="44"/>
  <c r="E47" i="44" s="1"/>
  <c r="C40" i="44"/>
  <c r="E40" i="44" s="1"/>
  <c r="C28" i="44"/>
  <c r="E28" i="44" s="1"/>
  <c r="C54" i="44"/>
  <c r="E54" i="44" s="1"/>
  <c r="C45" i="44"/>
  <c r="E45" i="44" s="1"/>
  <c r="C38" i="44"/>
  <c r="E38" i="44" s="1"/>
  <c r="C43" i="44"/>
  <c r="E43" i="44" s="1"/>
  <c r="C39" i="44"/>
  <c r="E39" i="44" s="1"/>
  <c r="C20" i="44"/>
  <c r="E20" i="44" s="1"/>
  <c r="C19" i="44"/>
  <c r="E19" i="44" s="1"/>
  <c r="C18" i="44"/>
  <c r="E18" i="44" s="1"/>
  <c r="C17" i="44"/>
  <c r="E17" i="44" s="1"/>
  <c r="C16" i="44"/>
  <c r="E16" i="44" s="1"/>
  <c r="C15" i="44"/>
  <c r="E15" i="44" s="1"/>
  <c r="C14" i="44"/>
  <c r="E14" i="44" s="1"/>
  <c r="C13" i="44"/>
  <c r="E13" i="44" s="1"/>
  <c r="C44" i="44"/>
  <c r="E44" i="44" s="1"/>
  <c r="C41" i="44"/>
  <c r="E41" i="44" s="1"/>
  <c r="C37" i="44"/>
  <c r="E37" i="44" s="1"/>
  <c r="C30" i="44"/>
  <c r="E30" i="44" s="1"/>
  <c r="C21" i="44"/>
  <c r="E21" i="44" s="1"/>
  <c r="C22" i="44"/>
  <c r="E22" i="44" s="1"/>
  <c r="C32" i="44"/>
  <c r="E32" i="44" s="1"/>
  <c r="C31" i="44"/>
  <c r="E31" i="44" s="1"/>
  <c r="C29" i="44"/>
  <c r="E29" i="44" s="1"/>
  <c r="C23" i="44"/>
  <c r="E23" i="44" s="1"/>
  <c r="E4" i="44"/>
  <c r="C20" i="43"/>
  <c r="E20" i="43" s="1"/>
  <c r="C29" i="43"/>
  <c r="E29" i="43" s="1"/>
  <c r="I46" i="43"/>
  <c r="H46" i="43"/>
  <c r="I20" i="43"/>
  <c r="H29" i="43"/>
  <c r="C5" i="43"/>
  <c r="E5" i="43" s="1"/>
  <c r="C6" i="43"/>
  <c r="E6" i="43" s="1"/>
  <c r="C7" i="43"/>
  <c r="E7" i="43" s="1"/>
  <c r="C8" i="43"/>
  <c r="E8" i="43" s="1"/>
  <c r="C9" i="43"/>
  <c r="E9" i="43" s="1"/>
  <c r="C10" i="43"/>
  <c r="E10" i="43" s="1"/>
  <c r="C11" i="43"/>
  <c r="E11" i="43" s="1"/>
  <c r="C12" i="43"/>
  <c r="E12" i="43" s="1"/>
  <c r="C19" i="43"/>
  <c r="E19" i="43" s="1"/>
  <c r="C28" i="43"/>
  <c r="E28" i="43" s="1"/>
  <c r="I31" i="43"/>
  <c r="C35" i="43"/>
  <c r="E35" i="43" s="1"/>
  <c r="C70" i="43"/>
  <c r="E70" i="43" s="1"/>
  <c r="C69" i="43"/>
  <c r="E69" i="43" s="1"/>
  <c r="C68" i="43"/>
  <c r="E68" i="43" s="1"/>
  <c r="C67" i="43"/>
  <c r="E67" i="43" s="1"/>
  <c r="C66" i="43"/>
  <c r="E66" i="43" s="1"/>
  <c r="C65" i="43"/>
  <c r="E65" i="43" s="1"/>
  <c r="C64" i="43"/>
  <c r="E64" i="43" s="1"/>
  <c r="C63" i="43"/>
  <c r="E63" i="43" s="1"/>
  <c r="C62" i="43"/>
  <c r="E62" i="43" s="1"/>
  <c r="C61" i="43"/>
  <c r="E61" i="43" s="1"/>
  <c r="C60" i="43"/>
  <c r="E60" i="43" s="1"/>
  <c r="C58" i="43"/>
  <c r="E58" i="43" s="1"/>
  <c r="C59" i="43"/>
  <c r="E59" i="43" s="1"/>
  <c r="C54" i="43"/>
  <c r="E54" i="43" s="1"/>
  <c r="C53" i="43"/>
  <c r="E53" i="43" s="1"/>
  <c r="C56" i="43"/>
  <c r="E56" i="43" s="1"/>
  <c r="C51" i="43"/>
  <c r="E51" i="43" s="1"/>
  <c r="C45" i="43"/>
  <c r="E45" i="43" s="1"/>
  <c r="C41" i="43"/>
  <c r="E41" i="43" s="1"/>
  <c r="C36" i="43"/>
  <c r="E36" i="43" s="1"/>
  <c r="C32" i="43"/>
  <c r="E32" i="43" s="1"/>
  <c r="C23" i="43"/>
  <c r="E23" i="43" s="1"/>
  <c r="C57" i="43"/>
  <c r="E57" i="43" s="1"/>
  <c r="C52" i="43"/>
  <c r="E52" i="43" s="1"/>
  <c r="C47" i="43"/>
  <c r="E47" i="43" s="1"/>
  <c r="C44" i="43"/>
  <c r="E44" i="43" s="1"/>
  <c r="C40" i="43"/>
  <c r="E40" i="43" s="1"/>
  <c r="C37" i="43"/>
  <c r="E37" i="43" s="1"/>
  <c r="C33" i="43"/>
  <c r="E33" i="43" s="1"/>
  <c r="C55" i="43"/>
  <c r="E55" i="43" s="1"/>
  <c r="C43" i="43"/>
  <c r="E43" i="43" s="1"/>
  <c r="C39" i="43"/>
  <c r="E39" i="43" s="1"/>
  <c r="C34" i="43"/>
  <c r="E34" i="43" s="1"/>
  <c r="C30" i="43"/>
  <c r="E30" i="43" s="1"/>
  <c r="C13" i="43"/>
  <c r="E13" i="43" s="1"/>
  <c r="C14" i="43"/>
  <c r="E14" i="43" s="1"/>
  <c r="C15" i="43"/>
  <c r="E15" i="43" s="1"/>
  <c r="C16" i="43"/>
  <c r="E16" i="43" s="1"/>
  <c r="C17" i="43"/>
  <c r="E17" i="43" s="1"/>
  <c r="C18" i="43"/>
  <c r="E18" i="43" s="1"/>
  <c r="C22" i="43"/>
  <c r="E22" i="43" s="1"/>
  <c r="I29" i="43"/>
  <c r="C42" i="43"/>
  <c r="E42" i="43" s="1"/>
  <c r="H31" i="43"/>
  <c r="E4" i="43"/>
  <c r="H20" i="43"/>
  <c r="C21" i="43"/>
  <c r="E21" i="43" s="1"/>
  <c r="C38" i="43"/>
  <c r="E38" i="43" s="1"/>
  <c r="I11" i="42"/>
  <c r="H11" i="42"/>
  <c r="E4" i="42"/>
  <c r="C5" i="42"/>
  <c r="E5" i="42" s="1"/>
  <c r="C6" i="42"/>
  <c r="E6" i="42" s="1"/>
  <c r="C7" i="42"/>
  <c r="E7" i="42" s="1"/>
  <c r="C8" i="42"/>
  <c r="E8" i="42" s="1"/>
  <c r="C9" i="42"/>
  <c r="E9" i="42" s="1"/>
  <c r="C10" i="42"/>
  <c r="E10" i="42" s="1"/>
  <c r="C70" i="42"/>
  <c r="E70" i="42" s="1"/>
  <c r="C69" i="42"/>
  <c r="E69" i="42" s="1"/>
  <c r="C68" i="42"/>
  <c r="E68" i="42" s="1"/>
  <c r="C67" i="42"/>
  <c r="E67" i="42" s="1"/>
  <c r="C66" i="42"/>
  <c r="E66" i="42" s="1"/>
  <c r="C65" i="42"/>
  <c r="E65" i="42" s="1"/>
  <c r="C64" i="42"/>
  <c r="E64" i="42" s="1"/>
  <c r="C63" i="42"/>
  <c r="E63" i="42" s="1"/>
  <c r="C62" i="42"/>
  <c r="E62" i="42" s="1"/>
  <c r="C61" i="42"/>
  <c r="E61" i="42" s="1"/>
  <c r="C60" i="42"/>
  <c r="E60" i="42" s="1"/>
  <c r="C59" i="42"/>
  <c r="E59" i="42" s="1"/>
  <c r="C58" i="42"/>
  <c r="E58" i="42" s="1"/>
  <c r="C57" i="42"/>
  <c r="E57" i="42" s="1"/>
  <c r="C56" i="42"/>
  <c r="E56" i="42" s="1"/>
  <c r="C55" i="42"/>
  <c r="E55" i="42" s="1"/>
  <c r="C51" i="42"/>
  <c r="E51" i="42" s="1"/>
  <c r="C54" i="42"/>
  <c r="E54" i="42" s="1"/>
  <c r="C53" i="42"/>
  <c r="E53" i="42" s="1"/>
  <c r="C52" i="42"/>
  <c r="E52" i="42" s="1"/>
  <c r="C45" i="42"/>
  <c r="E45" i="42" s="1"/>
  <c r="C42" i="42"/>
  <c r="E42" i="42" s="1"/>
  <c r="C36" i="42"/>
  <c r="E36" i="42" s="1"/>
  <c r="C35" i="42"/>
  <c r="E35" i="42" s="1"/>
  <c r="C34" i="42"/>
  <c r="E34" i="42" s="1"/>
  <c r="C33" i="42"/>
  <c r="E33" i="42" s="1"/>
  <c r="C32" i="42"/>
  <c r="E32" i="42" s="1"/>
  <c r="C31" i="42"/>
  <c r="E31" i="42" s="1"/>
  <c r="C30" i="42"/>
  <c r="E30" i="42" s="1"/>
  <c r="C44" i="42"/>
  <c r="E44" i="42" s="1"/>
  <c r="C47" i="42"/>
  <c r="E47" i="42" s="1"/>
  <c r="C43" i="42"/>
  <c r="E43" i="42" s="1"/>
  <c r="C46" i="42"/>
  <c r="E46" i="42" s="1"/>
  <c r="C41" i="42"/>
  <c r="E41" i="42" s="1"/>
  <c r="C37" i="42"/>
  <c r="E37" i="42" s="1"/>
  <c r="C40" i="42"/>
  <c r="E40" i="42" s="1"/>
  <c r="C23" i="42"/>
  <c r="E23" i="42" s="1"/>
  <c r="C22" i="42"/>
  <c r="E22" i="42" s="1"/>
  <c r="C21" i="42"/>
  <c r="E21" i="42" s="1"/>
  <c r="C20" i="42"/>
  <c r="E20" i="42" s="1"/>
  <c r="C19" i="42"/>
  <c r="E19" i="42" s="1"/>
  <c r="C18" i="42"/>
  <c r="E18" i="42" s="1"/>
  <c r="C17" i="42"/>
  <c r="E17" i="42" s="1"/>
  <c r="C16" i="42"/>
  <c r="E16" i="42" s="1"/>
  <c r="C15" i="42"/>
  <c r="E15" i="42" s="1"/>
  <c r="C14" i="42"/>
  <c r="E14" i="42" s="1"/>
  <c r="C13" i="42"/>
  <c r="E13" i="42" s="1"/>
  <c r="C39" i="42"/>
  <c r="E39" i="42" s="1"/>
  <c r="C28" i="42"/>
  <c r="E28" i="42" s="1"/>
  <c r="C12" i="42"/>
  <c r="E12" i="42" s="1"/>
  <c r="C38" i="42"/>
  <c r="E38" i="42" s="1"/>
  <c r="C29" i="42"/>
  <c r="E29" i="42" s="1"/>
  <c r="C6" i="41"/>
  <c r="E6" i="41" s="1"/>
  <c r="I5" i="41"/>
  <c r="H5" i="41"/>
  <c r="C70" i="41"/>
  <c r="E70" i="41" s="1"/>
  <c r="C69" i="41"/>
  <c r="E69" i="41" s="1"/>
  <c r="C68" i="41"/>
  <c r="E68" i="41" s="1"/>
  <c r="C67" i="41"/>
  <c r="E67" i="41" s="1"/>
  <c r="C66" i="41"/>
  <c r="E66" i="41" s="1"/>
  <c r="C65" i="41"/>
  <c r="E65" i="41" s="1"/>
  <c r="C64" i="41"/>
  <c r="E64" i="41" s="1"/>
  <c r="C63" i="41"/>
  <c r="E63" i="41" s="1"/>
  <c r="C62" i="41"/>
  <c r="E62" i="41" s="1"/>
  <c r="C61" i="41"/>
  <c r="E61" i="41" s="1"/>
  <c r="C60" i="41"/>
  <c r="E60" i="41" s="1"/>
  <c r="C57" i="41"/>
  <c r="E57" i="41" s="1"/>
  <c r="C56" i="41"/>
  <c r="E56" i="41" s="1"/>
  <c r="C55" i="41"/>
  <c r="E55" i="41" s="1"/>
  <c r="C54" i="41"/>
  <c r="E54" i="41" s="1"/>
  <c r="C53" i="41"/>
  <c r="E53" i="41" s="1"/>
  <c r="C52" i="41"/>
  <c r="E52" i="41" s="1"/>
  <c r="C59" i="41"/>
  <c r="E59" i="41" s="1"/>
  <c r="C58" i="41"/>
  <c r="E58" i="41" s="1"/>
  <c r="C51" i="41"/>
  <c r="E51" i="41" s="1"/>
  <c r="C46" i="41"/>
  <c r="E46" i="41" s="1"/>
  <c r="C45" i="41"/>
  <c r="E45" i="41" s="1"/>
  <c r="C44" i="41"/>
  <c r="E44" i="41" s="1"/>
  <c r="C43" i="41"/>
  <c r="E43" i="41" s="1"/>
  <c r="C42" i="41"/>
  <c r="E42" i="41" s="1"/>
  <c r="C41" i="41"/>
  <c r="E41" i="41" s="1"/>
  <c r="C40" i="41"/>
  <c r="E40" i="41" s="1"/>
  <c r="C39" i="41"/>
  <c r="E39" i="41" s="1"/>
  <c r="C38" i="41"/>
  <c r="E38" i="41" s="1"/>
  <c r="C37" i="41"/>
  <c r="E37" i="41" s="1"/>
  <c r="C47" i="41"/>
  <c r="E47" i="41" s="1"/>
  <c r="C36" i="41"/>
  <c r="E36" i="41" s="1"/>
  <c r="C23" i="41"/>
  <c r="E23" i="41" s="1"/>
  <c r="C22" i="41"/>
  <c r="E22" i="41" s="1"/>
  <c r="C34" i="41"/>
  <c r="E34" i="41" s="1"/>
  <c r="C33" i="41"/>
  <c r="E33" i="41" s="1"/>
  <c r="C32" i="41"/>
  <c r="E32" i="41" s="1"/>
  <c r="C31" i="41"/>
  <c r="E31" i="41" s="1"/>
  <c r="C30" i="41"/>
  <c r="E30" i="41" s="1"/>
  <c r="C29" i="41"/>
  <c r="E29" i="41" s="1"/>
  <c r="C35" i="41"/>
  <c r="E35" i="41" s="1"/>
  <c r="C20" i="41"/>
  <c r="E20" i="41" s="1"/>
  <c r="C28" i="41"/>
  <c r="E28" i="41" s="1"/>
  <c r="C18" i="41"/>
  <c r="E18" i="41" s="1"/>
  <c r="C17" i="41"/>
  <c r="E17" i="41" s="1"/>
  <c r="C16" i="41"/>
  <c r="E16" i="41" s="1"/>
  <c r="C15" i="41"/>
  <c r="E15" i="41" s="1"/>
  <c r="C14" i="41"/>
  <c r="E14" i="41" s="1"/>
  <c r="C13" i="41"/>
  <c r="E13" i="41" s="1"/>
  <c r="C21" i="41"/>
  <c r="E21" i="41" s="1"/>
  <c r="C19" i="41"/>
  <c r="E19" i="41" s="1"/>
  <c r="C12" i="41"/>
  <c r="E12" i="41" s="1"/>
  <c r="C11" i="41"/>
  <c r="E11" i="41" s="1"/>
  <c r="C10" i="41"/>
  <c r="E10" i="41" s="1"/>
  <c r="C9" i="41"/>
  <c r="E9" i="41" s="1"/>
  <c r="C8" i="41"/>
  <c r="E8" i="41" s="1"/>
  <c r="I4" i="41"/>
  <c r="C7" i="41"/>
  <c r="E7" i="41" s="1"/>
  <c r="E4" i="40"/>
  <c r="H4" i="40" s="1"/>
  <c r="I37" i="40"/>
  <c r="H37" i="40"/>
  <c r="C5" i="40"/>
  <c r="E5" i="40" s="1"/>
  <c r="C6" i="40"/>
  <c r="E6" i="40" s="1"/>
  <c r="C7" i="40"/>
  <c r="E7" i="40" s="1"/>
  <c r="C8" i="40"/>
  <c r="E8" i="40" s="1"/>
  <c r="C9" i="40"/>
  <c r="E9" i="40" s="1"/>
  <c r="C10" i="40"/>
  <c r="E10" i="40" s="1"/>
  <c r="C11" i="40"/>
  <c r="E11" i="40" s="1"/>
  <c r="C12" i="40"/>
  <c r="E12" i="40" s="1"/>
  <c r="C70" i="40"/>
  <c r="E70" i="40" s="1"/>
  <c r="C69" i="40"/>
  <c r="E69" i="40" s="1"/>
  <c r="C68" i="40"/>
  <c r="E68" i="40" s="1"/>
  <c r="C67" i="40"/>
  <c r="E67" i="40" s="1"/>
  <c r="C59" i="40"/>
  <c r="E59" i="40" s="1"/>
  <c r="C58" i="40"/>
  <c r="E58" i="40" s="1"/>
  <c r="C57" i="40"/>
  <c r="E57" i="40" s="1"/>
  <c r="C56" i="40"/>
  <c r="E56" i="40" s="1"/>
  <c r="C55" i="40"/>
  <c r="E55" i="40" s="1"/>
  <c r="C64" i="40"/>
  <c r="E64" i="40" s="1"/>
  <c r="C60" i="40"/>
  <c r="E60" i="40" s="1"/>
  <c r="C66" i="40"/>
  <c r="E66" i="40" s="1"/>
  <c r="C62" i="40"/>
  <c r="E62" i="40" s="1"/>
  <c r="C54" i="40"/>
  <c r="E54" i="40" s="1"/>
  <c r="C63" i="40"/>
  <c r="E63" i="40" s="1"/>
  <c r="C61" i="40"/>
  <c r="E61" i="40" s="1"/>
  <c r="C51" i="40"/>
  <c r="E51" i="40" s="1"/>
  <c r="C52" i="40"/>
  <c r="E52" i="40" s="1"/>
  <c r="C36" i="40"/>
  <c r="E36" i="40" s="1"/>
  <c r="C35" i="40"/>
  <c r="E35" i="40" s="1"/>
  <c r="C34" i="40"/>
  <c r="E34" i="40" s="1"/>
  <c r="C33" i="40"/>
  <c r="E33" i="40" s="1"/>
  <c r="C32" i="40"/>
  <c r="E32" i="40" s="1"/>
  <c r="C31" i="40"/>
  <c r="E31" i="40" s="1"/>
  <c r="C30" i="40"/>
  <c r="E30" i="40" s="1"/>
  <c r="C29" i="40"/>
  <c r="E29" i="40" s="1"/>
  <c r="C65" i="40"/>
  <c r="E65" i="40" s="1"/>
  <c r="C53" i="40"/>
  <c r="E53" i="40" s="1"/>
  <c r="C28" i="40"/>
  <c r="E28" i="40" s="1"/>
  <c r="C23" i="40"/>
  <c r="E23" i="40" s="1"/>
  <c r="C20" i="40"/>
  <c r="E20" i="40" s="1"/>
  <c r="C18" i="40"/>
  <c r="E18" i="40" s="1"/>
  <c r="C47" i="40"/>
  <c r="E47" i="40" s="1"/>
  <c r="C46" i="40"/>
  <c r="E46" i="40" s="1"/>
  <c r="C45" i="40"/>
  <c r="E45" i="40" s="1"/>
  <c r="C44" i="40"/>
  <c r="E44" i="40" s="1"/>
  <c r="C43" i="40"/>
  <c r="E43" i="40" s="1"/>
  <c r="C42" i="40"/>
  <c r="E42" i="40" s="1"/>
  <c r="C41" i="40"/>
  <c r="E41" i="40" s="1"/>
  <c r="C40" i="40"/>
  <c r="E40" i="40" s="1"/>
  <c r="C39" i="40"/>
  <c r="E39" i="40" s="1"/>
  <c r="C22" i="40"/>
  <c r="E22" i="40" s="1"/>
  <c r="C38" i="40"/>
  <c r="E38" i="40" s="1"/>
  <c r="C21" i="40"/>
  <c r="E21" i="40" s="1"/>
  <c r="C19" i="40"/>
  <c r="E19" i="40" s="1"/>
  <c r="C17" i="40"/>
  <c r="E17" i="40" s="1"/>
  <c r="C16" i="40"/>
  <c r="E16" i="40" s="1"/>
  <c r="C15" i="40"/>
  <c r="E15" i="40" s="1"/>
  <c r="C14" i="40"/>
  <c r="E14" i="40" s="1"/>
  <c r="C13" i="40"/>
  <c r="E13" i="40" s="1"/>
  <c r="C70" i="39"/>
  <c r="E70" i="39" s="1"/>
  <c r="C69" i="39"/>
  <c r="E69" i="39" s="1"/>
  <c r="C68" i="39"/>
  <c r="E68" i="39" s="1"/>
  <c r="C67" i="39"/>
  <c r="E67" i="39" s="1"/>
  <c r="C66" i="39"/>
  <c r="E66" i="39" s="1"/>
  <c r="C65" i="39"/>
  <c r="E65" i="39" s="1"/>
  <c r="C64" i="39"/>
  <c r="E64" i="39" s="1"/>
  <c r="C63" i="39"/>
  <c r="E63" i="39" s="1"/>
  <c r="C59" i="39"/>
  <c r="E59" i="39" s="1"/>
  <c r="C58" i="39"/>
  <c r="E58" i="39" s="1"/>
  <c r="C57" i="39"/>
  <c r="E57" i="39" s="1"/>
  <c r="C56" i="39"/>
  <c r="E56" i="39" s="1"/>
  <c r="C55" i="39"/>
  <c r="E55" i="39" s="1"/>
  <c r="C60" i="39"/>
  <c r="E60" i="39" s="1"/>
  <c r="C61" i="39"/>
  <c r="E61" i="39" s="1"/>
  <c r="C51" i="39"/>
  <c r="E51" i="39" s="1"/>
  <c r="C62" i="39"/>
  <c r="E62" i="39" s="1"/>
  <c r="C54" i="39"/>
  <c r="E54" i="39" s="1"/>
  <c r="C53" i="39"/>
  <c r="E53" i="39" s="1"/>
  <c r="C52" i="39"/>
  <c r="E52" i="39" s="1"/>
  <c r="C46" i="39"/>
  <c r="E46" i="39" s="1"/>
  <c r="C45" i="39"/>
  <c r="E45" i="39" s="1"/>
  <c r="C44" i="39"/>
  <c r="E44" i="39" s="1"/>
  <c r="C43" i="39"/>
  <c r="E43" i="39" s="1"/>
  <c r="C42" i="39"/>
  <c r="E42" i="39" s="1"/>
  <c r="C41" i="39"/>
  <c r="E41" i="39" s="1"/>
  <c r="C40" i="39"/>
  <c r="E40" i="39" s="1"/>
  <c r="C39" i="39"/>
  <c r="E39" i="39" s="1"/>
  <c r="C38" i="39"/>
  <c r="E38" i="39" s="1"/>
  <c r="C37" i="39"/>
  <c r="E37" i="39" s="1"/>
  <c r="C34" i="39"/>
  <c r="E34" i="39" s="1"/>
  <c r="C47" i="39"/>
  <c r="E47" i="39" s="1"/>
  <c r="C35" i="39"/>
  <c r="E35" i="39" s="1"/>
  <c r="C23" i="39"/>
  <c r="E23" i="39" s="1"/>
  <c r="C22" i="39"/>
  <c r="E22" i="39" s="1"/>
  <c r="C21" i="39"/>
  <c r="E21" i="39" s="1"/>
  <c r="C20" i="39"/>
  <c r="E20" i="39" s="1"/>
  <c r="C19" i="39"/>
  <c r="E19" i="39" s="1"/>
  <c r="C18" i="39"/>
  <c r="E18" i="39" s="1"/>
  <c r="C17" i="39"/>
  <c r="E17" i="39" s="1"/>
  <c r="C16" i="39"/>
  <c r="E16" i="39" s="1"/>
  <c r="C15" i="39"/>
  <c r="E15" i="39" s="1"/>
  <c r="C14" i="39"/>
  <c r="E14" i="39" s="1"/>
  <c r="C13" i="39"/>
  <c r="E13" i="39" s="1"/>
  <c r="C36" i="39"/>
  <c r="E36" i="39" s="1"/>
  <c r="C28" i="39"/>
  <c r="E28" i="39" s="1"/>
  <c r="C12" i="39"/>
  <c r="E12" i="39" s="1"/>
  <c r="C11" i="39"/>
  <c r="E11" i="39" s="1"/>
  <c r="C10" i="39"/>
  <c r="E10" i="39" s="1"/>
  <c r="C9" i="39"/>
  <c r="E9" i="39" s="1"/>
  <c r="C8" i="39"/>
  <c r="E8" i="39" s="1"/>
  <c r="C7" i="39"/>
  <c r="E7" i="39" s="1"/>
  <c r="C6" i="39"/>
  <c r="E6" i="39" s="1"/>
  <c r="C5" i="39"/>
  <c r="E5" i="39" s="1"/>
  <c r="C32" i="39"/>
  <c r="E32" i="39" s="1"/>
  <c r="C31" i="39"/>
  <c r="E31" i="39" s="1"/>
  <c r="C30" i="39"/>
  <c r="E30" i="39" s="1"/>
  <c r="C29" i="39"/>
  <c r="E29" i="39" s="1"/>
  <c r="C33" i="39"/>
  <c r="E33" i="39" s="1"/>
  <c r="E4" i="39"/>
  <c r="I4" i="38"/>
  <c r="H4" i="38"/>
  <c r="C59" i="38"/>
  <c r="E59" i="38" s="1"/>
  <c r="C58" i="38"/>
  <c r="E58" i="38" s="1"/>
  <c r="C57" i="38"/>
  <c r="E57" i="38" s="1"/>
  <c r="C68" i="38"/>
  <c r="E68" i="38" s="1"/>
  <c r="C64" i="38"/>
  <c r="E64" i="38" s="1"/>
  <c r="C60" i="38"/>
  <c r="E60" i="38" s="1"/>
  <c r="C67" i="38"/>
  <c r="E67" i="38" s="1"/>
  <c r="C63" i="38"/>
  <c r="E63" i="38" s="1"/>
  <c r="C47" i="38"/>
  <c r="E47" i="38" s="1"/>
  <c r="C46" i="38"/>
  <c r="E46" i="38" s="1"/>
  <c r="C70" i="38"/>
  <c r="E70" i="38" s="1"/>
  <c r="C66" i="38"/>
  <c r="E66" i="38" s="1"/>
  <c r="C62" i="38"/>
  <c r="E62" i="38" s="1"/>
  <c r="C69" i="38"/>
  <c r="E69" i="38" s="1"/>
  <c r="C65" i="38"/>
  <c r="E65" i="38" s="1"/>
  <c r="C61" i="38"/>
  <c r="E61" i="38" s="1"/>
  <c r="C56" i="38"/>
  <c r="E56" i="38" s="1"/>
  <c r="C55" i="38"/>
  <c r="E55" i="38" s="1"/>
  <c r="C54" i="38"/>
  <c r="E54" i="38" s="1"/>
  <c r="C53" i="38"/>
  <c r="E53" i="38" s="1"/>
  <c r="C52" i="38"/>
  <c r="E52" i="38" s="1"/>
  <c r="C45" i="38"/>
  <c r="E45" i="38" s="1"/>
  <c r="C44" i="38"/>
  <c r="E44" i="38" s="1"/>
  <c r="C43" i="38"/>
  <c r="E43" i="38" s="1"/>
  <c r="C42" i="38"/>
  <c r="E42" i="38" s="1"/>
  <c r="C41" i="38"/>
  <c r="E41" i="38" s="1"/>
  <c r="C40" i="38"/>
  <c r="E40" i="38" s="1"/>
  <c r="C39" i="38"/>
  <c r="E39" i="38" s="1"/>
  <c r="C38" i="38"/>
  <c r="E38" i="38" s="1"/>
  <c r="C37" i="38"/>
  <c r="E37" i="38" s="1"/>
  <c r="C51" i="38"/>
  <c r="E51" i="38" s="1"/>
  <c r="C36" i="38"/>
  <c r="E36" i="38" s="1"/>
  <c r="C35" i="38"/>
  <c r="E35" i="38" s="1"/>
  <c r="C34" i="38"/>
  <c r="E34" i="38" s="1"/>
  <c r="C33" i="38"/>
  <c r="E33" i="38" s="1"/>
  <c r="C32" i="38"/>
  <c r="E32" i="38" s="1"/>
  <c r="C31" i="38"/>
  <c r="E31" i="38" s="1"/>
  <c r="C23" i="38"/>
  <c r="E23" i="38" s="1"/>
  <c r="C22" i="38"/>
  <c r="E22" i="38" s="1"/>
  <c r="C21" i="38"/>
  <c r="E21" i="38" s="1"/>
  <c r="C20" i="38"/>
  <c r="E20" i="38" s="1"/>
  <c r="C19" i="38"/>
  <c r="E19" i="38" s="1"/>
  <c r="C18" i="38"/>
  <c r="E18" i="38" s="1"/>
  <c r="C17" i="38"/>
  <c r="E17" i="38" s="1"/>
  <c r="C16" i="38"/>
  <c r="E16" i="38" s="1"/>
  <c r="C15" i="38"/>
  <c r="E15" i="38" s="1"/>
  <c r="C14" i="38"/>
  <c r="E14" i="38" s="1"/>
  <c r="C13" i="38"/>
  <c r="E13" i="38" s="1"/>
  <c r="C28" i="38"/>
  <c r="E28" i="38" s="1"/>
  <c r="C12" i="38"/>
  <c r="E12" i="38" s="1"/>
  <c r="C11" i="38"/>
  <c r="E11" i="38" s="1"/>
  <c r="C10" i="38"/>
  <c r="E10" i="38" s="1"/>
  <c r="C9" i="38"/>
  <c r="E9" i="38" s="1"/>
  <c r="C8" i="38"/>
  <c r="E8" i="38" s="1"/>
  <c r="C7" i="38"/>
  <c r="E7" i="38" s="1"/>
  <c r="C6" i="38"/>
  <c r="E6" i="38" s="1"/>
  <c r="C5" i="38"/>
  <c r="E5" i="38" s="1"/>
  <c r="C30" i="38"/>
  <c r="E30" i="38" s="1"/>
  <c r="C29" i="38"/>
  <c r="E29" i="38" s="1"/>
  <c r="H10" i="37"/>
  <c r="I10" i="37"/>
  <c r="C11" i="37"/>
  <c r="E11" i="37" s="1"/>
  <c r="E4" i="37"/>
  <c r="C59" i="37"/>
  <c r="E59" i="37" s="1"/>
  <c r="C58" i="37"/>
  <c r="E58" i="37" s="1"/>
  <c r="C70" i="37"/>
  <c r="E70" i="37" s="1"/>
  <c r="C66" i="37"/>
  <c r="E66" i="37" s="1"/>
  <c r="C62" i="37"/>
  <c r="E62" i="37" s="1"/>
  <c r="C47" i="37"/>
  <c r="E47" i="37" s="1"/>
  <c r="C69" i="37"/>
  <c r="E69" i="37" s="1"/>
  <c r="C65" i="37"/>
  <c r="E65" i="37" s="1"/>
  <c r="C61" i="37"/>
  <c r="E61" i="37" s="1"/>
  <c r="C68" i="37"/>
  <c r="E68" i="37" s="1"/>
  <c r="C64" i="37"/>
  <c r="E64" i="37" s="1"/>
  <c r="C60" i="37"/>
  <c r="E60" i="37" s="1"/>
  <c r="C57" i="37"/>
  <c r="E57" i="37" s="1"/>
  <c r="C56" i="37"/>
  <c r="E56" i="37" s="1"/>
  <c r="C55" i="37"/>
  <c r="E55" i="37" s="1"/>
  <c r="C54" i="37"/>
  <c r="E54" i="37" s="1"/>
  <c r="C53" i="37"/>
  <c r="E53" i="37" s="1"/>
  <c r="C52" i="37"/>
  <c r="E52" i="37" s="1"/>
  <c r="C46" i="37"/>
  <c r="E46" i="37" s="1"/>
  <c r="C45" i="37"/>
  <c r="E45" i="37" s="1"/>
  <c r="C44" i="37"/>
  <c r="E44" i="37" s="1"/>
  <c r="C43" i="37"/>
  <c r="E43" i="37" s="1"/>
  <c r="C42" i="37"/>
  <c r="E42" i="37" s="1"/>
  <c r="C41" i="37"/>
  <c r="E41" i="37" s="1"/>
  <c r="C40" i="37"/>
  <c r="E40" i="37" s="1"/>
  <c r="C39" i="37"/>
  <c r="E39" i="37" s="1"/>
  <c r="C38" i="37"/>
  <c r="E38" i="37" s="1"/>
  <c r="C37" i="37"/>
  <c r="E37" i="37" s="1"/>
  <c r="C63" i="37"/>
  <c r="E63" i="37" s="1"/>
  <c r="C67" i="37"/>
  <c r="E67" i="37" s="1"/>
  <c r="C51" i="37"/>
  <c r="E51" i="37" s="1"/>
  <c r="C23" i="37"/>
  <c r="E23" i="37" s="1"/>
  <c r="C22" i="37"/>
  <c r="E22" i="37" s="1"/>
  <c r="C21" i="37"/>
  <c r="E21" i="37" s="1"/>
  <c r="C20" i="37"/>
  <c r="E20" i="37" s="1"/>
  <c r="C19" i="37"/>
  <c r="E19" i="37" s="1"/>
  <c r="C18" i="37"/>
  <c r="E18" i="37" s="1"/>
  <c r="C17" i="37"/>
  <c r="E17" i="37" s="1"/>
  <c r="C16" i="37"/>
  <c r="E16" i="37" s="1"/>
  <c r="C15" i="37"/>
  <c r="E15" i="37" s="1"/>
  <c r="C14" i="37"/>
  <c r="E14" i="37" s="1"/>
  <c r="C13" i="37"/>
  <c r="E13" i="37" s="1"/>
  <c r="C28" i="37"/>
  <c r="E28" i="37" s="1"/>
  <c r="C36" i="37"/>
  <c r="E36" i="37" s="1"/>
  <c r="C35" i="37"/>
  <c r="E35" i="37" s="1"/>
  <c r="C34" i="37"/>
  <c r="E34" i="37" s="1"/>
  <c r="C33" i="37"/>
  <c r="E33" i="37" s="1"/>
  <c r="C32" i="37"/>
  <c r="E32" i="37" s="1"/>
  <c r="C31" i="37"/>
  <c r="E31" i="37" s="1"/>
  <c r="C30" i="37"/>
  <c r="E30" i="37" s="1"/>
  <c r="C29" i="37"/>
  <c r="E29" i="37" s="1"/>
  <c r="C9" i="37"/>
  <c r="E9" i="37" s="1"/>
  <c r="C12" i="37"/>
  <c r="E12" i="37" s="1"/>
  <c r="C5" i="37"/>
  <c r="E5" i="37" s="1"/>
  <c r="C6" i="37"/>
  <c r="E6" i="37" s="1"/>
  <c r="C7" i="37"/>
  <c r="E7" i="37" s="1"/>
  <c r="C8" i="37"/>
  <c r="E8" i="37" s="1"/>
  <c r="C10" i="36"/>
  <c r="E10" i="36" s="1"/>
  <c r="H10" i="36" s="1"/>
  <c r="C7" i="36"/>
  <c r="E7" i="36" s="1"/>
  <c r="E4" i="36"/>
  <c r="H4" i="36" s="1"/>
  <c r="C29" i="36"/>
  <c r="E29" i="36" s="1"/>
  <c r="I29" i="36" s="1"/>
  <c r="C12" i="36"/>
  <c r="E12" i="36" s="1"/>
  <c r="H12" i="36" s="1"/>
  <c r="I11" i="36"/>
  <c r="H11" i="36"/>
  <c r="H7" i="36"/>
  <c r="I7" i="36"/>
  <c r="I4" i="36"/>
  <c r="C6" i="36"/>
  <c r="E6" i="36" s="1"/>
  <c r="C33" i="36"/>
  <c r="E33" i="36" s="1"/>
  <c r="C5" i="36"/>
  <c r="E5" i="36" s="1"/>
  <c r="C9" i="36"/>
  <c r="E9" i="36" s="1"/>
  <c r="I10" i="36"/>
  <c r="C70" i="36"/>
  <c r="E70" i="36" s="1"/>
  <c r="C69" i="36"/>
  <c r="E69" i="36" s="1"/>
  <c r="C68" i="36"/>
  <c r="E68" i="36" s="1"/>
  <c r="C67" i="36"/>
  <c r="E67" i="36" s="1"/>
  <c r="C66" i="36"/>
  <c r="E66" i="36" s="1"/>
  <c r="C65" i="36"/>
  <c r="E65" i="36" s="1"/>
  <c r="C64" i="36"/>
  <c r="E64" i="36" s="1"/>
  <c r="C63" i="36"/>
  <c r="E63" i="36" s="1"/>
  <c r="C62" i="36"/>
  <c r="E62" i="36" s="1"/>
  <c r="C61" i="36"/>
  <c r="E61" i="36" s="1"/>
  <c r="C60" i="36"/>
  <c r="E60" i="36" s="1"/>
  <c r="C58" i="36"/>
  <c r="E58" i="36" s="1"/>
  <c r="C57" i="36"/>
  <c r="E57" i="36" s="1"/>
  <c r="C56" i="36"/>
  <c r="E56" i="36" s="1"/>
  <c r="C55" i="36"/>
  <c r="E55" i="36" s="1"/>
  <c r="C54" i="36"/>
  <c r="E54" i="36" s="1"/>
  <c r="C53" i="36"/>
  <c r="E53" i="36" s="1"/>
  <c r="C52" i="36"/>
  <c r="E52" i="36" s="1"/>
  <c r="C51" i="36"/>
  <c r="E51" i="36" s="1"/>
  <c r="C47" i="36"/>
  <c r="E47" i="36" s="1"/>
  <c r="C59" i="36"/>
  <c r="E59" i="36" s="1"/>
  <c r="C46" i="36"/>
  <c r="E46" i="36" s="1"/>
  <c r="C45" i="36"/>
  <c r="E45" i="36" s="1"/>
  <c r="C44" i="36"/>
  <c r="E44" i="36" s="1"/>
  <c r="C43" i="36"/>
  <c r="E43" i="36" s="1"/>
  <c r="C42" i="36"/>
  <c r="E42" i="36" s="1"/>
  <c r="C41" i="36"/>
  <c r="E41" i="36" s="1"/>
  <c r="C40" i="36"/>
  <c r="E40" i="36" s="1"/>
  <c r="C39" i="36"/>
  <c r="E39" i="36" s="1"/>
  <c r="C38" i="36"/>
  <c r="E38" i="36" s="1"/>
  <c r="C37" i="36"/>
  <c r="E37" i="36" s="1"/>
  <c r="C34" i="36"/>
  <c r="E34" i="36" s="1"/>
  <c r="C30" i="36"/>
  <c r="E30" i="36" s="1"/>
  <c r="C23" i="36"/>
  <c r="E23" i="36" s="1"/>
  <c r="C22" i="36"/>
  <c r="E22" i="36" s="1"/>
  <c r="C21" i="36"/>
  <c r="E21" i="36" s="1"/>
  <c r="C20" i="36"/>
  <c r="E20" i="36" s="1"/>
  <c r="C19" i="36"/>
  <c r="E19" i="36" s="1"/>
  <c r="C18" i="36"/>
  <c r="E18" i="36" s="1"/>
  <c r="C17" i="36"/>
  <c r="E17" i="36" s="1"/>
  <c r="C16" i="36"/>
  <c r="E16" i="36" s="1"/>
  <c r="C15" i="36"/>
  <c r="E15" i="36" s="1"/>
  <c r="C14" i="36"/>
  <c r="E14" i="36" s="1"/>
  <c r="C13" i="36"/>
  <c r="E13" i="36" s="1"/>
  <c r="C35" i="36"/>
  <c r="E35" i="36" s="1"/>
  <c r="C31" i="36"/>
  <c r="E31" i="36" s="1"/>
  <c r="C28" i="36"/>
  <c r="E28" i="36" s="1"/>
  <c r="C36" i="36"/>
  <c r="E36" i="36" s="1"/>
  <c r="C32" i="36"/>
  <c r="E32" i="36" s="1"/>
  <c r="C8" i="36"/>
  <c r="E8" i="36" s="1"/>
  <c r="C5" i="35"/>
  <c r="E5" i="35" s="1"/>
  <c r="C10" i="35"/>
  <c r="E10" i="35" s="1"/>
  <c r="E4" i="35"/>
  <c r="H4" i="35" s="1"/>
  <c r="C20" i="35"/>
  <c r="E20" i="35" s="1"/>
  <c r="H6" i="35"/>
  <c r="I6" i="35"/>
  <c r="I22" i="35"/>
  <c r="H22" i="35"/>
  <c r="H5" i="35"/>
  <c r="I5" i="35"/>
  <c r="H10" i="35"/>
  <c r="I10" i="35"/>
  <c r="I20" i="35"/>
  <c r="C9" i="35"/>
  <c r="E9" i="35" s="1"/>
  <c r="C13" i="35"/>
  <c r="E13" i="35" s="1"/>
  <c r="C15" i="35"/>
  <c r="E15" i="35" s="1"/>
  <c r="C17" i="35"/>
  <c r="E17" i="35" s="1"/>
  <c r="C21" i="35"/>
  <c r="E21" i="35" s="1"/>
  <c r="C8" i="35"/>
  <c r="E8" i="35" s="1"/>
  <c r="C12" i="35"/>
  <c r="E12" i="35" s="1"/>
  <c r="C18" i="35"/>
  <c r="E18" i="35" s="1"/>
  <c r="H20" i="35"/>
  <c r="C70" i="35"/>
  <c r="E70" i="35" s="1"/>
  <c r="C69" i="35"/>
  <c r="E69" i="35" s="1"/>
  <c r="C68" i="35"/>
  <c r="E68" i="35" s="1"/>
  <c r="C67" i="35"/>
  <c r="E67" i="35" s="1"/>
  <c r="C66" i="35"/>
  <c r="E66" i="35" s="1"/>
  <c r="C65" i="35"/>
  <c r="E65" i="35" s="1"/>
  <c r="C64" i="35"/>
  <c r="E64" i="35" s="1"/>
  <c r="C63" i="35"/>
  <c r="E63" i="35" s="1"/>
  <c r="C62" i="35"/>
  <c r="E62" i="35" s="1"/>
  <c r="C61" i="35"/>
  <c r="E61" i="35" s="1"/>
  <c r="C60" i="35"/>
  <c r="E60" i="35" s="1"/>
  <c r="C59" i="35"/>
  <c r="E59" i="35" s="1"/>
  <c r="C47" i="35"/>
  <c r="E47" i="35" s="1"/>
  <c r="C56" i="35"/>
  <c r="E56" i="35" s="1"/>
  <c r="C52" i="35"/>
  <c r="E52" i="35" s="1"/>
  <c r="C58" i="35"/>
  <c r="E58" i="35" s="1"/>
  <c r="C53" i="35"/>
  <c r="E53" i="35" s="1"/>
  <c r="C46" i="35"/>
  <c r="E46" i="35" s="1"/>
  <c r="C45" i="35"/>
  <c r="E45" i="35" s="1"/>
  <c r="C44" i="35"/>
  <c r="E44" i="35" s="1"/>
  <c r="C43" i="35"/>
  <c r="E43" i="35" s="1"/>
  <c r="C42" i="35"/>
  <c r="E42" i="35" s="1"/>
  <c r="C41" i="35"/>
  <c r="E41" i="35" s="1"/>
  <c r="C40" i="35"/>
  <c r="E40" i="35" s="1"/>
  <c r="C39" i="35"/>
  <c r="E39" i="35" s="1"/>
  <c r="C38" i="35"/>
  <c r="E38" i="35" s="1"/>
  <c r="C37" i="35"/>
  <c r="E37" i="35" s="1"/>
  <c r="C57" i="35"/>
  <c r="E57" i="35" s="1"/>
  <c r="C36" i="35"/>
  <c r="E36" i="35" s="1"/>
  <c r="C35" i="35"/>
  <c r="E35" i="35" s="1"/>
  <c r="C34" i="35"/>
  <c r="E34" i="35" s="1"/>
  <c r="C33" i="35"/>
  <c r="E33" i="35" s="1"/>
  <c r="C51" i="35"/>
  <c r="E51" i="35" s="1"/>
  <c r="C32" i="35"/>
  <c r="E32" i="35" s="1"/>
  <c r="C31" i="35"/>
  <c r="E31" i="35" s="1"/>
  <c r="C30" i="35"/>
  <c r="E30" i="35" s="1"/>
  <c r="C29" i="35"/>
  <c r="E29" i="35" s="1"/>
  <c r="C55" i="35"/>
  <c r="E55" i="35" s="1"/>
  <c r="C54" i="35"/>
  <c r="E54" i="35" s="1"/>
  <c r="C7" i="35"/>
  <c r="E7" i="35" s="1"/>
  <c r="C11" i="35"/>
  <c r="E11" i="35" s="1"/>
  <c r="C14" i="35"/>
  <c r="E14" i="35" s="1"/>
  <c r="C16" i="35"/>
  <c r="E16" i="35" s="1"/>
  <c r="C19" i="35"/>
  <c r="E19" i="35" s="1"/>
  <c r="C23" i="35"/>
  <c r="E23" i="35" s="1"/>
  <c r="C28" i="35"/>
  <c r="E28" i="35" s="1"/>
  <c r="C41" i="34"/>
  <c r="E41" i="34" s="1"/>
  <c r="H41" i="34" s="1"/>
  <c r="C45" i="34"/>
  <c r="E45" i="34" s="1"/>
  <c r="I47" i="34"/>
  <c r="H47" i="34"/>
  <c r="C40" i="34"/>
  <c r="E40" i="34" s="1"/>
  <c r="C44" i="34"/>
  <c r="E44" i="34" s="1"/>
  <c r="I4" i="34"/>
  <c r="I45" i="34"/>
  <c r="H45" i="34"/>
  <c r="C43" i="34"/>
  <c r="E43" i="34" s="1"/>
  <c r="C70" i="34"/>
  <c r="E70" i="34" s="1"/>
  <c r="C59" i="34"/>
  <c r="E59" i="34" s="1"/>
  <c r="C58" i="34"/>
  <c r="E58" i="34" s="1"/>
  <c r="C57" i="34"/>
  <c r="E57" i="34" s="1"/>
  <c r="C56" i="34"/>
  <c r="E56" i="34" s="1"/>
  <c r="C55" i="34"/>
  <c r="E55" i="34" s="1"/>
  <c r="C66" i="34"/>
  <c r="E66" i="34" s="1"/>
  <c r="C62" i="34"/>
  <c r="E62" i="34" s="1"/>
  <c r="C54" i="34"/>
  <c r="E54" i="34" s="1"/>
  <c r="C53" i="34"/>
  <c r="E53" i="34" s="1"/>
  <c r="C52" i="34"/>
  <c r="E52" i="34" s="1"/>
  <c r="C68" i="34"/>
  <c r="E68" i="34" s="1"/>
  <c r="C64" i="34"/>
  <c r="E64" i="34" s="1"/>
  <c r="C60" i="34"/>
  <c r="E60" i="34" s="1"/>
  <c r="C69" i="34"/>
  <c r="E69" i="34" s="1"/>
  <c r="C65" i="34"/>
  <c r="E65" i="34" s="1"/>
  <c r="C61" i="34"/>
  <c r="E61" i="34" s="1"/>
  <c r="C51" i="34"/>
  <c r="E51" i="34" s="1"/>
  <c r="C67" i="34"/>
  <c r="E67" i="34" s="1"/>
  <c r="C36" i="34"/>
  <c r="E36" i="34" s="1"/>
  <c r="C35" i="34"/>
  <c r="E35" i="34" s="1"/>
  <c r="C34" i="34"/>
  <c r="E34" i="34" s="1"/>
  <c r="C33" i="34"/>
  <c r="E33" i="34" s="1"/>
  <c r="C32" i="34"/>
  <c r="E32" i="34" s="1"/>
  <c r="C31" i="34"/>
  <c r="E31" i="34" s="1"/>
  <c r="C30" i="34"/>
  <c r="E30" i="34" s="1"/>
  <c r="C29" i="34"/>
  <c r="E29" i="34" s="1"/>
  <c r="C39" i="34"/>
  <c r="E39" i="34" s="1"/>
  <c r="C22" i="34"/>
  <c r="E22" i="34" s="1"/>
  <c r="C20" i="34"/>
  <c r="E20" i="34" s="1"/>
  <c r="C18" i="34"/>
  <c r="E18" i="34" s="1"/>
  <c r="C38" i="34"/>
  <c r="E38" i="34" s="1"/>
  <c r="C37" i="34"/>
  <c r="E37" i="34" s="1"/>
  <c r="C21" i="34"/>
  <c r="E21" i="34" s="1"/>
  <c r="C28" i="34"/>
  <c r="E28" i="34" s="1"/>
  <c r="C17" i="34"/>
  <c r="E17" i="34" s="1"/>
  <c r="C63" i="34"/>
  <c r="E63" i="34" s="1"/>
  <c r="C19" i="34"/>
  <c r="E19" i="34" s="1"/>
  <c r="C16" i="34"/>
  <c r="E16" i="34" s="1"/>
  <c r="C14" i="34"/>
  <c r="E14" i="34" s="1"/>
  <c r="C13" i="34"/>
  <c r="E13" i="34" s="1"/>
  <c r="C23" i="34"/>
  <c r="E23" i="34" s="1"/>
  <c r="C15" i="34"/>
  <c r="E15" i="34" s="1"/>
  <c r="C12" i="34"/>
  <c r="E12" i="34" s="1"/>
  <c r="C11" i="34"/>
  <c r="E11" i="34" s="1"/>
  <c r="C10" i="34"/>
  <c r="E10" i="34" s="1"/>
  <c r="C9" i="34"/>
  <c r="E9" i="34" s="1"/>
  <c r="C8" i="34"/>
  <c r="E8" i="34" s="1"/>
  <c r="C7" i="34"/>
  <c r="E7" i="34" s="1"/>
  <c r="C6" i="34"/>
  <c r="E6" i="34" s="1"/>
  <c r="C5" i="34"/>
  <c r="E5" i="34" s="1"/>
  <c r="H4" i="34"/>
  <c r="C42" i="34"/>
  <c r="E42" i="34" s="1"/>
  <c r="C46" i="34"/>
  <c r="E46" i="34" s="1"/>
  <c r="I16" i="33"/>
  <c r="H16" i="33"/>
  <c r="C13" i="33"/>
  <c r="E13" i="33" s="1"/>
  <c r="C70" i="33"/>
  <c r="E70" i="33" s="1"/>
  <c r="C69" i="33"/>
  <c r="E69" i="33" s="1"/>
  <c r="C68" i="33"/>
  <c r="E68" i="33" s="1"/>
  <c r="C67" i="33"/>
  <c r="E67" i="33" s="1"/>
  <c r="C66" i="33"/>
  <c r="E66" i="33" s="1"/>
  <c r="C65" i="33"/>
  <c r="E65" i="33" s="1"/>
  <c r="C64" i="33"/>
  <c r="E64" i="33" s="1"/>
  <c r="C63" i="33"/>
  <c r="E63" i="33" s="1"/>
  <c r="C62" i="33"/>
  <c r="E62" i="33" s="1"/>
  <c r="C59" i="33"/>
  <c r="E59" i="33" s="1"/>
  <c r="C58" i="33"/>
  <c r="E58" i="33" s="1"/>
  <c r="C57" i="33"/>
  <c r="E57" i="33" s="1"/>
  <c r="C56" i="33"/>
  <c r="E56" i="33" s="1"/>
  <c r="C55" i="33"/>
  <c r="E55" i="33" s="1"/>
  <c r="C60" i="33"/>
  <c r="E60" i="33" s="1"/>
  <c r="C61" i="33"/>
  <c r="E61" i="33" s="1"/>
  <c r="C54" i="33"/>
  <c r="E54" i="33" s="1"/>
  <c r="C53" i="33"/>
  <c r="E53" i="33" s="1"/>
  <c r="C52" i="33"/>
  <c r="E52" i="33" s="1"/>
  <c r="C51" i="33"/>
  <c r="E51" i="33" s="1"/>
  <c r="C47" i="33"/>
  <c r="E47" i="33" s="1"/>
  <c r="C46" i="33"/>
  <c r="E46" i="33" s="1"/>
  <c r="C45" i="33"/>
  <c r="E45" i="33" s="1"/>
  <c r="C44" i="33"/>
  <c r="E44" i="33" s="1"/>
  <c r="C43" i="33"/>
  <c r="E43" i="33" s="1"/>
  <c r="C42" i="33"/>
  <c r="E42" i="33" s="1"/>
  <c r="C41" i="33"/>
  <c r="E41" i="33" s="1"/>
  <c r="C40" i="33"/>
  <c r="E40" i="33" s="1"/>
  <c r="C39" i="33"/>
  <c r="E39" i="33" s="1"/>
  <c r="C38" i="33"/>
  <c r="E38" i="33" s="1"/>
  <c r="C37" i="33"/>
  <c r="E37" i="33" s="1"/>
  <c r="C36" i="33"/>
  <c r="E36" i="33" s="1"/>
  <c r="C35" i="33"/>
  <c r="E35" i="33" s="1"/>
  <c r="C23" i="33"/>
  <c r="E23" i="33" s="1"/>
  <c r="C22" i="33"/>
  <c r="E22" i="33" s="1"/>
  <c r="C21" i="33"/>
  <c r="E21" i="33" s="1"/>
  <c r="C20" i="33"/>
  <c r="E20" i="33" s="1"/>
  <c r="C19" i="33"/>
  <c r="E19" i="33" s="1"/>
  <c r="C28" i="33"/>
  <c r="E28" i="33" s="1"/>
  <c r="C34" i="33"/>
  <c r="E34" i="33" s="1"/>
  <c r="C32" i="33"/>
  <c r="E32" i="33" s="1"/>
  <c r="C31" i="33"/>
  <c r="E31" i="33" s="1"/>
  <c r="C30" i="33"/>
  <c r="E30" i="33" s="1"/>
  <c r="C29" i="33"/>
  <c r="E29" i="33" s="1"/>
  <c r="C33" i="33"/>
  <c r="E33" i="33" s="1"/>
  <c r="E4" i="33"/>
  <c r="C17" i="33"/>
  <c r="E17" i="33" s="1"/>
  <c r="C14" i="33"/>
  <c r="E14" i="33" s="1"/>
  <c r="C18" i="33"/>
  <c r="E18" i="33" s="1"/>
  <c r="C5" i="33"/>
  <c r="E5" i="33" s="1"/>
  <c r="C6" i="33"/>
  <c r="E6" i="33" s="1"/>
  <c r="C7" i="33"/>
  <c r="E7" i="33" s="1"/>
  <c r="C8" i="33"/>
  <c r="E8" i="33" s="1"/>
  <c r="C9" i="33"/>
  <c r="E9" i="33" s="1"/>
  <c r="C10" i="33"/>
  <c r="E10" i="33" s="1"/>
  <c r="C11" i="33"/>
  <c r="E11" i="33" s="1"/>
  <c r="C12" i="33"/>
  <c r="E12" i="33" s="1"/>
  <c r="C15" i="33"/>
  <c r="E15" i="33" s="1"/>
  <c r="H10" i="29"/>
  <c r="I10" i="29"/>
  <c r="C16" i="29"/>
  <c r="E16" i="29" s="1"/>
  <c r="C21" i="29"/>
  <c r="E21" i="29" s="1"/>
  <c r="C22" i="29"/>
  <c r="E22" i="29" s="1"/>
  <c r="C23" i="29"/>
  <c r="E23" i="29" s="1"/>
  <c r="E4" i="29"/>
  <c r="C70" i="29"/>
  <c r="E70" i="29" s="1"/>
  <c r="C59" i="29"/>
  <c r="E59" i="29" s="1"/>
  <c r="C58" i="29"/>
  <c r="E58" i="29" s="1"/>
  <c r="C57" i="29"/>
  <c r="E57" i="29" s="1"/>
  <c r="C56" i="29"/>
  <c r="E56" i="29" s="1"/>
  <c r="C55" i="29"/>
  <c r="E55" i="29" s="1"/>
  <c r="C68" i="29"/>
  <c r="E68" i="29" s="1"/>
  <c r="C64" i="29"/>
  <c r="E64" i="29" s="1"/>
  <c r="C60" i="29"/>
  <c r="E60" i="29" s="1"/>
  <c r="C69" i="29"/>
  <c r="E69" i="29" s="1"/>
  <c r="C65" i="29"/>
  <c r="E65" i="29" s="1"/>
  <c r="C61" i="29"/>
  <c r="E61" i="29" s="1"/>
  <c r="C51" i="29"/>
  <c r="E51" i="29" s="1"/>
  <c r="C66" i="29"/>
  <c r="E66" i="29" s="1"/>
  <c r="C62" i="29"/>
  <c r="E62" i="29" s="1"/>
  <c r="C53" i="29"/>
  <c r="E53" i="29" s="1"/>
  <c r="C47" i="29"/>
  <c r="E47" i="29" s="1"/>
  <c r="C46" i="29"/>
  <c r="E46" i="29" s="1"/>
  <c r="C45" i="29"/>
  <c r="E45" i="29" s="1"/>
  <c r="C44" i="29"/>
  <c r="E44" i="29" s="1"/>
  <c r="C43" i="29"/>
  <c r="E43" i="29" s="1"/>
  <c r="C42" i="29"/>
  <c r="E42" i="29" s="1"/>
  <c r="C41" i="29"/>
  <c r="E41" i="29" s="1"/>
  <c r="C40" i="29"/>
  <c r="E40" i="29" s="1"/>
  <c r="C39" i="29"/>
  <c r="E39" i="29" s="1"/>
  <c r="C38" i="29"/>
  <c r="E38" i="29" s="1"/>
  <c r="C52" i="29"/>
  <c r="E52" i="29" s="1"/>
  <c r="C67" i="29"/>
  <c r="E67" i="29" s="1"/>
  <c r="C37" i="29"/>
  <c r="E37" i="29" s="1"/>
  <c r="C28" i="29"/>
  <c r="E28" i="29" s="1"/>
  <c r="C36" i="29"/>
  <c r="E36" i="29" s="1"/>
  <c r="C35" i="29"/>
  <c r="E35" i="29" s="1"/>
  <c r="C34" i="29"/>
  <c r="E34" i="29" s="1"/>
  <c r="C33" i="29"/>
  <c r="E33" i="29" s="1"/>
  <c r="C32" i="29"/>
  <c r="E32" i="29" s="1"/>
  <c r="C31" i="29"/>
  <c r="E31" i="29" s="1"/>
  <c r="C30" i="29"/>
  <c r="E30" i="29" s="1"/>
  <c r="C29" i="29"/>
  <c r="E29" i="29" s="1"/>
  <c r="C63" i="29"/>
  <c r="E63" i="29" s="1"/>
  <c r="C19" i="29"/>
  <c r="E19" i="29" s="1"/>
  <c r="C20" i="29"/>
  <c r="E20" i="29" s="1"/>
  <c r="C54" i="29"/>
  <c r="E54" i="29" s="1"/>
  <c r="C9" i="29"/>
  <c r="E9" i="29" s="1"/>
  <c r="C13" i="29"/>
  <c r="E13" i="29" s="1"/>
  <c r="C15" i="29"/>
  <c r="E15" i="29" s="1"/>
  <c r="C17" i="29"/>
  <c r="E17" i="29" s="1"/>
  <c r="C11" i="29"/>
  <c r="E11" i="29" s="1"/>
  <c r="C14" i="29"/>
  <c r="E14" i="29" s="1"/>
  <c r="C5" i="29"/>
  <c r="E5" i="29" s="1"/>
  <c r="C6" i="29"/>
  <c r="E6" i="29" s="1"/>
  <c r="C7" i="29"/>
  <c r="E7" i="29" s="1"/>
  <c r="C8" i="29"/>
  <c r="E8" i="29" s="1"/>
  <c r="C12" i="29"/>
  <c r="E12" i="29" s="1"/>
  <c r="C18" i="29"/>
  <c r="E18" i="29" s="1"/>
  <c r="H12" i="14"/>
  <c r="I12" i="14"/>
  <c r="E4" i="14"/>
  <c r="C70" i="14"/>
  <c r="E70" i="14" s="1"/>
  <c r="C69" i="14"/>
  <c r="E69" i="14" s="1"/>
  <c r="C59" i="14"/>
  <c r="E59" i="14" s="1"/>
  <c r="C58" i="14"/>
  <c r="E58" i="14" s="1"/>
  <c r="C57" i="14"/>
  <c r="E57" i="14" s="1"/>
  <c r="C56" i="14"/>
  <c r="E56" i="14" s="1"/>
  <c r="C67" i="14"/>
  <c r="E67" i="14" s="1"/>
  <c r="C63" i="14"/>
  <c r="E63" i="14" s="1"/>
  <c r="C55" i="14"/>
  <c r="E55" i="14" s="1"/>
  <c r="C54" i="14"/>
  <c r="E54" i="14" s="1"/>
  <c r="C53" i="14"/>
  <c r="E53" i="14" s="1"/>
  <c r="C66" i="14"/>
  <c r="E66" i="14" s="1"/>
  <c r="C62" i="14"/>
  <c r="E62" i="14" s="1"/>
  <c r="C65" i="14"/>
  <c r="E65" i="14" s="1"/>
  <c r="C61" i="14"/>
  <c r="E61" i="14" s="1"/>
  <c r="C47" i="14"/>
  <c r="E47" i="14" s="1"/>
  <c r="C46" i="14"/>
  <c r="E46" i="14" s="1"/>
  <c r="C45" i="14"/>
  <c r="E45" i="14" s="1"/>
  <c r="C68" i="14"/>
  <c r="E68" i="14" s="1"/>
  <c r="C64" i="14"/>
  <c r="E64" i="14" s="1"/>
  <c r="C60" i="14"/>
  <c r="E60" i="14" s="1"/>
  <c r="C44" i="14"/>
  <c r="E44" i="14" s="1"/>
  <c r="C43" i="14"/>
  <c r="E43" i="14" s="1"/>
  <c r="C42" i="14"/>
  <c r="E42" i="14" s="1"/>
  <c r="C41" i="14"/>
  <c r="E41" i="14" s="1"/>
  <c r="C40" i="14"/>
  <c r="E40" i="14" s="1"/>
  <c r="C39" i="14"/>
  <c r="E39" i="14" s="1"/>
  <c r="C38" i="14"/>
  <c r="E38" i="14" s="1"/>
  <c r="C37" i="14"/>
  <c r="E37" i="14" s="1"/>
  <c r="C52" i="14"/>
  <c r="E52" i="14" s="1"/>
  <c r="C51" i="14"/>
  <c r="E51" i="14" s="1"/>
  <c r="C36" i="14"/>
  <c r="E36" i="14" s="1"/>
  <c r="C35" i="14"/>
  <c r="E35" i="14" s="1"/>
  <c r="C34" i="14"/>
  <c r="E34" i="14" s="1"/>
  <c r="C33" i="14"/>
  <c r="E33" i="14" s="1"/>
  <c r="C32" i="14"/>
  <c r="E32" i="14" s="1"/>
  <c r="C31" i="14"/>
  <c r="E31" i="14" s="1"/>
  <c r="C30" i="14"/>
  <c r="E30" i="14" s="1"/>
  <c r="C29" i="14"/>
  <c r="E29" i="14" s="1"/>
  <c r="C23" i="14"/>
  <c r="E23" i="14" s="1"/>
  <c r="C22" i="14"/>
  <c r="E22" i="14" s="1"/>
  <c r="C21" i="14"/>
  <c r="E21" i="14" s="1"/>
  <c r="C20" i="14"/>
  <c r="E20" i="14" s="1"/>
  <c r="C19" i="14"/>
  <c r="E19" i="14" s="1"/>
  <c r="C18" i="14"/>
  <c r="E18" i="14" s="1"/>
  <c r="C17" i="14"/>
  <c r="E17" i="14" s="1"/>
  <c r="C16" i="14"/>
  <c r="E16" i="14" s="1"/>
  <c r="C15" i="14"/>
  <c r="E15" i="14" s="1"/>
  <c r="C14" i="14"/>
  <c r="E14" i="14" s="1"/>
  <c r="C13" i="14"/>
  <c r="E13" i="14" s="1"/>
  <c r="C28" i="14"/>
  <c r="E28" i="14" s="1"/>
  <c r="C5" i="14"/>
  <c r="E5" i="14" s="1"/>
  <c r="C6" i="14"/>
  <c r="E6" i="14" s="1"/>
  <c r="C7" i="14"/>
  <c r="E7" i="14" s="1"/>
  <c r="C8" i="14"/>
  <c r="E8" i="14" s="1"/>
  <c r="C9" i="14"/>
  <c r="E9" i="14" s="1"/>
  <c r="C10" i="14"/>
  <c r="E10" i="14" s="1"/>
  <c r="C11" i="14"/>
  <c r="E11" i="14" s="1"/>
  <c r="C5" i="32"/>
  <c r="E5" i="32" s="1"/>
  <c r="I5" i="32" s="1"/>
  <c r="C9" i="32"/>
  <c r="E9" i="32" s="1"/>
  <c r="C8" i="32"/>
  <c r="E8" i="32" s="1"/>
  <c r="C12" i="32"/>
  <c r="E12" i="32" s="1"/>
  <c r="C7" i="32"/>
  <c r="E7" i="32" s="1"/>
  <c r="I6" i="32"/>
  <c r="H6" i="32"/>
  <c r="H5" i="32"/>
  <c r="I9" i="32"/>
  <c r="H9" i="32"/>
  <c r="I10" i="32"/>
  <c r="H10" i="32"/>
  <c r="I8" i="32"/>
  <c r="H8" i="32"/>
  <c r="I12" i="32"/>
  <c r="I7" i="32"/>
  <c r="H7" i="32"/>
  <c r="I11" i="32"/>
  <c r="H11" i="32"/>
  <c r="C70" i="32"/>
  <c r="E70" i="32" s="1"/>
  <c r="C66" i="32"/>
  <c r="E66" i="32" s="1"/>
  <c r="C64" i="32"/>
  <c r="E64" i="32" s="1"/>
  <c r="C62" i="32"/>
  <c r="E62" i="32" s="1"/>
  <c r="C60" i="32"/>
  <c r="E60" i="32" s="1"/>
  <c r="C69" i="32"/>
  <c r="E69" i="32" s="1"/>
  <c r="C57" i="32"/>
  <c r="E57" i="32" s="1"/>
  <c r="C56" i="32"/>
  <c r="E56" i="32" s="1"/>
  <c r="C55" i="32"/>
  <c r="E55" i="32" s="1"/>
  <c r="C54" i="32"/>
  <c r="E54" i="32" s="1"/>
  <c r="C53" i="32"/>
  <c r="E53" i="32" s="1"/>
  <c r="C52" i="32"/>
  <c r="E52" i="32" s="1"/>
  <c r="C68" i="32"/>
  <c r="E68" i="32" s="1"/>
  <c r="C65" i="32"/>
  <c r="E65" i="32" s="1"/>
  <c r="C63" i="32"/>
  <c r="E63" i="32" s="1"/>
  <c r="C61" i="32"/>
  <c r="E61" i="32" s="1"/>
  <c r="C58" i="32"/>
  <c r="E58" i="32" s="1"/>
  <c r="C59" i="32"/>
  <c r="E59" i="32" s="1"/>
  <c r="C47" i="32"/>
  <c r="E47" i="32" s="1"/>
  <c r="C46" i="32"/>
  <c r="E46" i="32" s="1"/>
  <c r="C45" i="32"/>
  <c r="E45" i="32" s="1"/>
  <c r="C44" i="32"/>
  <c r="E44" i="32" s="1"/>
  <c r="C43" i="32"/>
  <c r="E43" i="32" s="1"/>
  <c r="C42" i="32"/>
  <c r="E42" i="32" s="1"/>
  <c r="C51" i="32"/>
  <c r="E51" i="32" s="1"/>
  <c r="C67" i="32"/>
  <c r="E67" i="32" s="1"/>
  <c r="C41" i="32"/>
  <c r="E41" i="32" s="1"/>
  <c r="C37" i="32"/>
  <c r="E37" i="32" s="1"/>
  <c r="C28" i="32"/>
  <c r="E28" i="32" s="1"/>
  <c r="C40" i="32"/>
  <c r="E40" i="32" s="1"/>
  <c r="C38" i="32"/>
  <c r="E38" i="32" s="1"/>
  <c r="C36" i="32"/>
  <c r="E36" i="32" s="1"/>
  <c r="C35" i="32"/>
  <c r="E35" i="32" s="1"/>
  <c r="C34" i="32"/>
  <c r="E34" i="32" s="1"/>
  <c r="C33" i="32"/>
  <c r="E33" i="32" s="1"/>
  <c r="C32" i="32"/>
  <c r="E32" i="32" s="1"/>
  <c r="C31" i="32"/>
  <c r="E31" i="32" s="1"/>
  <c r="C30" i="32"/>
  <c r="E30" i="32" s="1"/>
  <c r="C29" i="32"/>
  <c r="E29" i="32" s="1"/>
  <c r="E4" i="32"/>
  <c r="C14" i="32"/>
  <c r="E14" i="32" s="1"/>
  <c r="C16" i="32"/>
  <c r="E16" i="32" s="1"/>
  <c r="C18" i="32"/>
  <c r="E18" i="32" s="1"/>
  <c r="C20" i="32"/>
  <c r="E20" i="32" s="1"/>
  <c r="C22" i="32"/>
  <c r="E22" i="32" s="1"/>
  <c r="C23" i="32"/>
  <c r="E23" i="32" s="1"/>
  <c r="C39" i="32"/>
  <c r="E39" i="32" s="1"/>
  <c r="C13" i="32"/>
  <c r="E13" i="32" s="1"/>
  <c r="C15" i="32"/>
  <c r="E15" i="32" s="1"/>
  <c r="C17" i="32"/>
  <c r="E17" i="32" s="1"/>
  <c r="C19" i="32"/>
  <c r="E19" i="32" s="1"/>
  <c r="C21" i="32"/>
  <c r="E21" i="32" s="1"/>
  <c r="H42" i="50" l="1"/>
  <c r="H28" i="50"/>
  <c r="I30" i="50"/>
  <c r="H53" i="50"/>
  <c r="I4" i="40"/>
  <c r="I4" i="35"/>
  <c r="I41" i="34"/>
  <c r="I18" i="55"/>
  <c r="H18" i="55"/>
  <c r="I33" i="55"/>
  <c r="H33" i="55"/>
  <c r="H9" i="55"/>
  <c r="I9" i="55"/>
  <c r="I40" i="55"/>
  <c r="H40" i="55"/>
  <c r="H52" i="55"/>
  <c r="I52" i="55"/>
  <c r="H67" i="55"/>
  <c r="I67" i="55"/>
  <c r="I17" i="55"/>
  <c r="H17" i="55"/>
  <c r="I13" i="55"/>
  <c r="H13" i="55"/>
  <c r="I29" i="55"/>
  <c r="H29" i="55"/>
  <c r="I34" i="55"/>
  <c r="H34" i="55"/>
  <c r="H6" i="55"/>
  <c r="I6" i="55"/>
  <c r="H10" i="55"/>
  <c r="I10" i="55"/>
  <c r="I23" i="55"/>
  <c r="H23" i="55"/>
  <c r="I37" i="55"/>
  <c r="H37" i="55"/>
  <c r="I41" i="55"/>
  <c r="H41" i="55"/>
  <c r="H42" i="55"/>
  <c r="I42" i="55"/>
  <c r="H46" i="55"/>
  <c r="I46" i="55"/>
  <c r="H53" i="55"/>
  <c r="I53" i="55"/>
  <c r="H56" i="55"/>
  <c r="I56" i="55"/>
  <c r="H64" i="55"/>
  <c r="I64" i="55"/>
  <c r="H68" i="55"/>
  <c r="I68" i="55"/>
  <c r="I14" i="55"/>
  <c r="H14" i="55"/>
  <c r="H28" i="55"/>
  <c r="I28" i="55"/>
  <c r="H45" i="55"/>
  <c r="I45" i="55"/>
  <c r="H59" i="55"/>
  <c r="I59" i="55"/>
  <c r="I16" i="55"/>
  <c r="H16" i="55"/>
  <c r="I31" i="55"/>
  <c r="H31" i="55"/>
  <c r="I35" i="55"/>
  <c r="H35" i="55"/>
  <c r="H7" i="55"/>
  <c r="I7" i="55"/>
  <c r="H11" i="55"/>
  <c r="I11" i="55"/>
  <c r="I30" i="55"/>
  <c r="H30" i="55"/>
  <c r="I38" i="55"/>
  <c r="H38" i="55"/>
  <c r="H63" i="55"/>
  <c r="I63" i="55"/>
  <c r="H43" i="55"/>
  <c r="I43" i="55"/>
  <c r="H47" i="55"/>
  <c r="I47" i="55"/>
  <c r="H54" i="55"/>
  <c r="I54" i="55"/>
  <c r="H57" i="55"/>
  <c r="I57" i="55"/>
  <c r="H65" i="55"/>
  <c r="I65" i="55"/>
  <c r="I69" i="55"/>
  <c r="H69" i="55"/>
  <c r="I22" i="55"/>
  <c r="H22" i="55"/>
  <c r="H5" i="55"/>
  <c r="I5" i="55"/>
  <c r="I20" i="55"/>
  <c r="H20" i="55"/>
  <c r="H61" i="55"/>
  <c r="I61" i="55"/>
  <c r="H55" i="55"/>
  <c r="I55" i="55"/>
  <c r="I19" i="55"/>
  <c r="H19" i="55"/>
  <c r="I15" i="55"/>
  <c r="H15" i="55"/>
  <c r="I4" i="55"/>
  <c r="H4" i="55"/>
  <c r="I21" i="55"/>
  <c r="H21" i="55"/>
  <c r="I36" i="55"/>
  <c r="H36" i="55"/>
  <c r="H8" i="55"/>
  <c r="I8" i="55"/>
  <c r="I12" i="55"/>
  <c r="H12" i="55"/>
  <c r="I32" i="55"/>
  <c r="H32" i="55"/>
  <c r="I39" i="55"/>
  <c r="H39" i="55"/>
  <c r="I51" i="55"/>
  <c r="H51" i="55"/>
  <c r="H44" i="55"/>
  <c r="I44" i="55"/>
  <c r="I60" i="55"/>
  <c r="H60" i="55"/>
  <c r="I62" i="55"/>
  <c r="H62" i="55"/>
  <c r="H58" i="55"/>
  <c r="I58" i="55"/>
  <c r="H66" i="55"/>
  <c r="I66" i="55"/>
  <c r="I70" i="55"/>
  <c r="H70" i="55"/>
  <c r="I4" i="54"/>
  <c r="H4" i="54"/>
  <c r="H9" i="54"/>
  <c r="I9" i="54"/>
  <c r="I23" i="54"/>
  <c r="H23" i="54"/>
  <c r="H16" i="54"/>
  <c r="I16" i="54"/>
  <c r="H20" i="54"/>
  <c r="I20" i="54"/>
  <c r="I31" i="54"/>
  <c r="H31" i="54"/>
  <c r="H36" i="54"/>
  <c r="I36" i="54"/>
  <c r="I39" i="54"/>
  <c r="H39" i="54"/>
  <c r="I43" i="54"/>
  <c r="H43" i="54"/>
  <c r="I51" i="54"/>
  <c r="H51" i="54"/>
  <c r="H64" i="54"/>
  <c r="I64" i="54"/>
  <c r="H55" i="54"/>
  <c r="I55" i="54"/>
  <c r="I66" i="54"/>
  <c r="H66" i="54"/>
  <c r="I59" i="54"/>
  <c r="H59" i="54"/>
  <c r="H7" i="54"/>
  <c r="I7" i="54"/>
  <c r="H30" i="54"/>
  <c r="I30" i="54"/>
  <c r="H10" i="54"/>
  <c r="I10" i="54"/>
  <c r="H32" i="54"/>
  <c r="I32" i="54"/>
  <c r="H17" i="54"/>
  <c r="I17" i="54"/>
  <c r="H21" i="54"/>
  <c r="I21" i="54"/>
  <c r="I33" i="54"/>
  <c r="H33" i="54"/>
  <c r="I46" i="54"/>
  <c r="H46" i="54"/>
  <c r="I40" i="54"/>
  <c r="H40" i="54"/>
  <c r="I44" i="54"/>
  <c r="H44" i="54"/>
  <c r="I63" i="54"/>
  <c r="H63" i="54"/>
  <c r="H52" i="54"/>
  <c r="I52" i="54"/>
  <c r="I61" i="54"/>
  <c r="H61" i="54"/>
  <c r="H56" i="54"/>
  <c r="I56" i="54"/>
  <c r="H68" i="54"/>
  <c r="I68" i="54"/>
  <c r="H6" i="54"/>
  <c r="I6" i="54"/>
  <c r="I29" i="54"/>
  <c r="H29" i="54"/>
  <c r="H11" i="54"/>
  <c r="I11" i="54"/>
  <c r="H14" i="54"/>
  <c r="I14" i="54"/>
  <c r="H18" i="54"/>
  <c r="I18" i="54"/>
  <c r="H22" i="54"/>
  <c r="I22" i="54"/>
  <c r="I34" i="54"/>
  <c r="H34" i="54"/>
  <c r="H37" i="54"/>
  <c r="I37" i="54"/>
  <c r="I41" i="54"/>
  <c r="H41" i="54"/>
  <c r="I45" i="54"/>
  <c r="H45" i="54"/>
  <c r="I67" i="54"/>
  <c r="H67" i="54"/>
  <c r="H53" i="54"/>
  <c r="I53" i="54"/>
  <c r="I65" i="54"/>
  <c r="H65" i="54"/>
  <c r="H57" i="54"/>
  <c r="I57" i="54"/>
  <c r="I69" i="54"/>
  <c r="H69" i="54"/>
  <c r="I13" i="54"/>
  <c r="H13" i="54"/>
  <c r="H5" i="54"/>
  <c r="I5" i="54"/>
  <c r="H8" i="54"/>
  <c r="I8" i="54"/>
  <c r="I12" i="54"/>
  <c r="H12" i="54"/>
  <c r="H15" i="54"/>
  <c r="I15" i="54"/>
  <c r="H19" i="54"/>
  <c r="I19" i="54"/>
  <c r="I28" i="54"/>
  <c r="H28" i="54"/>
  <c r="I35" i="54"/>
  <c r="H35" i="54"/>
  <c r="I38" i="54"/>
  <c r="H38" i="54"/>
  <c r="I42" i="54"/>
  <c r="H42" i="54"/>
  <c r="I47" i="54"/>
  <c r="H47" i="54"/>
  <c r="H60" i="54"/>
  <c r="I60" i="54"/>
  <c r="H54" i="54"/>
  <c r="I54" i="54"/>
  <c r="I62" i="54"/>
  <c r="H62" i="54"/>
  <c r="H58" i="54"/>
  <c r="I58" i="54"/>
  <c r="I70" i="54"/>
  <c r="H70" i="54"/>
  <c r="I13" i="53"/>
  <c r="H8" i="53"/>
  <c r="I4" i="53"/>
  <c r="H4" i="53"/>
  <c r="H32" i="53"/>
  <c r="I32" i="53"/>
  <c r="H35" i="53"/>
  <c r="I35" i="53"/>
  <c r="I45" i="53"/>
  <c r="H45" i="53"/>
  <c r="H9" i="53"/>
  <c r="I9" i="53"/>
  <c r="I36" i="53"/>
  <c r="H36" i="53"/>
  <c r="I28" i="53"/>
  <c r="H28" i="53"/>
  <c r="I43" i="53"/>
  <c r="H43" i="53"/>
  <c r="I58" i="53"/>
  <c r="H58" i="53"/>
  <c r="H55" i="53"/>
  <c r="I55" i="53"/>
  <c r="H61" i="53"/>
  <c r="I61" i="53"/>
  <c r="I65" i="53"/>
  <c r="H65" i="53"/>
  <c r="I69" i="53"/>
  <c r="H69" i="53"/>
  <c r="I21" i="53"/>
  <c r="H21" i="53"/>
  <c r="I34" i="53"/>
  <c r="H34" i="53"/>
  <c r="I10" i="53"/>
  <c r="H10" i="53"/>
  <c r="I44" i="53"/>
  <c r="H44" i="53"/>
  <c r="I23" i="53"/>
  <c r="H23" i="53"/>
  <c r="H5" i="53"/>
  <c r="I5" i="53"/>
  <c r="I38" i="53"/>
  <c r="H38" i="53"/>
  <c r="I29" i="53"/>
  <c r="H29" i="53"/>
  <c r="I47" i="53"/>
  <c r="H47" i="53"/>
  <c r="H52" i="53"/>
  <c r="I52" i="53"/>
  <c r="I56" i="53"/>
  <c r="H56" i="53"/>
  <c r="H62" i="53"/>
  <c r="I62" i="53"/>
  <c r="I66" i="53"/>
  <c r="H66" i="53"/>
  <c r="I70" i="53"/>
  <c r="H70" i="53"/>
  <c r="I18" i="53"/>
  <c r="H18" i="53"/>
  <c r="I16" i="53"/>
  <c r="H16" i="53"/>
  <c r="I15" i="53"/>
  <c r="H15" i="53"/>
  <c r="I39" i="53"/>
  <c r="H39" i="53"/>
  <c r="H59" i="53"/>
  <c r="I59" i="53"/>
  <c r="H54" i="53"/>
  <c r="I54" i="53"/>
  <c r="H60" i="53"/>
  <c r="I60" i="53"/>
  <c r="I64" i="53"/>
  <c r="H64" i="53"/>
  <c r="I68" i="53"/>
  <c r="H68" i="53"/>
  <c r="I14" i="53"/>
  <c r="H14" i="53"/>
  <c r="I6" i="53"/>
  <c r="H6" i="53"/>
  <c r="I37" i="53"/>
  <c r="H37" i="53"/>
  <c r="I20" i="53"/>
  <c r="H20" i="53"/>
  <c r="I22" i="53"/>
  <c r="H22" i="53"/>
  <c r="I42" i="53"/>
  <c r="H42" i="53"/>
  <c r="I33" i="53"/>
  <c r="H33" i="53"/>
  <c r="H51" i="53"/>
  <c r="I51" i="53"/>
  <c r="H53" i="53"/>
  <c r="I53" i="53"/>
  <c r="I57" i="53"/>
  <c r="H57" i="53"/>
  <c r="I63" i="53"/>
  <c r="H63" i="53"/>
  <c r="I67" i="53"/>
  <c r="H67" i="53"/>
  <c r="I21" i="52"/>
  <c r="H21" i="52"/>
  <c r="H28" i="52"/>
  <c r="I28" i="52"/>
  <c r="I33" i="52"/>
  <c r="H33" i="52"/>
  <c r="H36" i="52"/>
  <c r="I36" i="52"/>
  <c r="H40" i="52"/>
  <c r="I40" i="52"/>
  <c r="I44" i="52"/>
  <c r="H44" i="52"/>
  <c r="I52" i="52"/>
  <c r="H52" i="52"/>
  <c r="H60" i="52"/>
  <c r="I60" i="52"/>
  <c r="I67" i="52"/>
  <c r="H67" i="52"/>
  <c r="I65" i="52"/>
  <c r="H65" i="52"/>
  <c r="H57" i="52"/>
  <c r="I57" i="52"/>
  <c r="I15" i="52"/>
  <c r="H15" i="52"/>
  <c r="I9" i="52"/>
  <c r="H9" i="52"/>
  <c r="I5" i="52"/>
  <c r="H5" i="52"/>
  <c r="I23" i="52"/>
  <c r="H23" i="52"/>
  <c r="I17" i="52"/>
  <c r="H17" i="52"/>
  <c r="H20" i="52"/>
  <c r="I20" i="52"/>
  <c r="H31" i="52"/>
  <c r="I31" i="52"/>
  <c r="I32" i="52"/>
  <c r="H32" i="52"/>
  <c r="H37" i="52"/>
  <c r="I37" i="52"/>
  <c r="H41" i="52"/>
  <c r="I41" i="52"/>
  <c r="I45" i="52"/>
  <c r="H45" i="52"/>
  <c r="I54" i="52"/>
  <c r="H54" i="52"/>
  <c r="H64" i="52"/>
  <c r="I64" i="52"/>
  <c r="I62" i="52"/>
  <c r="H62" i="52"/>
  <c r="I69" i="52"/>
  <c r="H69" i="52"/>
  <c r="H58" i="52"/>
  <c r="I58" i="52"/>
  <c r="I12" i="52"/>
  <c r="H12" i="52"/>
  <c r="I8" i="52"/>
  <c r="H8" i="52"/>
  <c r="I22" i="52"/>
  <c r="H22" i="52"/>
  <c r="I14" i="52"/>
  <c r="H14" i="52"/>
  <c r="H16" i="52"/>
  <c r="I16" i="52"/>
  <c r="I30" i="52"/>
  <c r="H30" i="52"/>
  <c r="H34" i="52"/>
  <c r="I34" i="52"/>
  <c r="H38" i="52"/>
  <c r="I38" i="52"/>
  <c r="I42" i="52"/>
  <c r="H42" i="52"/>
  <c r="I46" i="52"/>
  <c r="H46" i="52"/>
  <c r="H51" i="52"/>
  <c r="I51" i="52"/>
  <c r="H68" i="52"/>
  <c r="I68" i="52"/>
  <c r="I66" i="52"/>
  <c r="H66" i="52"/>
  <c r="H55" i="52"/>
  <c r="I55" i="52"/>
  <c r="I59" i="52"/>
  <c r="H59" i="52"/>
  <c r="I11" i="52"/>
  <c r="H11" i="52"/>
  <c r="I7" i="52"/>
  <c r="H7" i="52"/>
  <c r="I18" i="52"/>
  <c r="H18" i="52"/>
  <c r="I4" i="52"/>
  <c r="H4" i="52"/>
  <c r="I13" i="52"/>
  <c r="H13" i="52"/>
  <c r="I29" i="52"/>
  <c r="H29" i="52"/>
  <c r="H35" i="52"/>
  <c r="I35" i="52"/>
  <c r="H39" i="52"/>
  <c r="I39" i="52"/>
  <c r="I43" i="52"/>
  <c r="H43" i="52"/>
  <c r="I47" i="52"/>
  <c r="H47" i="52"/>
  <c r="I53" i="52"/>
  <c r="H53" i="52"/>
  <c r="I63" i="52"/>
  <c r="H63" i="52"/>
  <c r="I61" i="52"/>
  <c r="H61" i="52"/>
  <c r="H56" i="52"/>
  <c r="I56" i="52"/>
  <c r="I70" i="52"/>
  <c r="H70" i="52"/>
  <c r="I10" i="52"/>
  <c r="H10" i="52"/>
  <c r="I6" i="52"/>
  <c r="H6" i="52"/>
  <c r="H4" i="51"/>
  <c r="I4" i="51"/>
  <c r="H5" i="51"/>
  <c r="I5" i="51"/>
  <c r="I9" i="51"/>
  <c r="H9" i="51"/>
  <c r="I28" i="51"/>
  <c r="H28" i="51"/>
  <c r="H16" i="51"/>
  <c r="I16" i="51"/>
  <c r="H20" i="51"/>
  <c r="I20" i="51"/>
  <c r="H37" i="51"/>
  <c r="I37" i="51"/>
  <c r="I41" i="51"/>
  <c r="H41" i="51"/>
  <c r="I45" i="51"/>
  <c r="H45" i="51"/>
  <c r="H33" i="51"/>
  <c r="I33" i="51"/>
  <c r="H63" i="51"/>
  <c r="I63" i="51"/>
  <c r="I54" i="51"/>
  <c r="H54" i="51"/>
  <c r="I61" i="51"/>
  <c r="H61" i="51"/>
  <c r="I68" i="51"/>
  <c r="H68" i="51"/>
  <c r="H58" i="51"/>
  <c r="I58" i="51"/>
  <c r="I29" i="51"/>
  <c r="H29" i="51"/>
  <c r="I6" i="51"/>
  <c r="H6" i="51"/>
  <c r="I10" i="51"/>
  <c r="H10" i="51"/>
  <c r="H13" i="51"/>
  <c r="I13" i="51"/>
  <c r="H17" i="51"/>
  <c r="I17" i="51"/>
  <c r="H21" i="51"/>
  <c r="I21" i="51"/>
  <c r="H38" i="51"/>
  <c r="I38" i="51"/>
  <c r="I42" i="51"/>
  <c r="H42" i="51"/>
  <c r="I46" i="51"/>
  <c r="H46" i="51"/>
  <c r="H34" i="51"/>
  <c r="I34" i="51"/>
  <c r="H67" i="51"/>
  <c r="I67" i="51"/>
  <c r="I62" i="51"/>
  <c r="H62" i="51"/>
  <c r="I65" i="51"/>
  <c r="H65" i="51"/>
  <c r="H55" i="51"/>
  <c r="I55" i="51"/>
  <c r="H59" i="51"/>
  <c r="I59" i="51"/>
  <c r="I30" i="51"/>
  <c r="H30" i="51"/>
  <c r="I7" i="51"/>
  <c r="H7" i="51"/>
  <c r="I11" i="51"/>
  <c r="H11" i="51"/>
  <c r="H14" i="51"/>
  <c r="I14" i="51"/>
  <c r="H18" i="51"/>
  <c r="I18" i="51"/>
  <c r="H22" i="51"/>
  <c r="I22" i="51"/>
  <c r="H39" i="51"/>
  <c r="I39" i="51"/>
  <c r="I43" i="51"/>
  <c r="H43" i="51"/>
  <c r="I47" i="51"/>
  <c r="H47" i="51"/>
  <c r="H35" i="51"/>
  <c r="I35" i="51"/>
  <c r="I52" i="51"/>
  <c r="H52" i="51"/>
  <c r="I66" i="51"/>
  <c r="H66" i="51"/>
  <c r="I60" i="51"/>
  <c r="H60" i="51"/>
  <c r="H56" i="51"/>
  <c r="I56" i="51"/>
  <c r="I69" i="51"/>
  <c r="H69" i="51"/>
  <c r="I31" i="51"/>
  <c r="H31" i="51"/>
  <c r="I8" i="51"/>
  <c r="H8" i="51"/>
  <c r="H12" i="51"/>
  <c r="I12" i="51"/>
  <c r="H15" i="51"/>
  <c r="I15" i="51"/>
  <c r="H19" i="51"/>
  <c r="I19" i="51"/>
  <c r="H23" i="51"/>
  <c r="I23" i="51"/>
  <c r="H40" i="51"/>
  <c r="I40" i="51"/>
  <c r="I44" i="51"/>
  <c r="H44" i="51"/>
  <c r="H32" i="51"/>
  <c r="I32" i="51"/>
  <c r="H36" i="51"/>
  <c r="I36" i="51"/>
  <c r="I53" i="51"/>
  <c r="H53" i="51"/>
  <c r="I51" i="51"/>
  <c r="H51" i="51"/>
  <c r="I64" i="51"/>
  <c r="H64" i="51"/>
  <c r="H57" i="51"/>
  <c r="I57" i="51"/>
  <c r="I70" i="51"/>
  <c r="H70" i="51"/>
  <c r="I19" i="50"/>
  <c r="I4" i="50"/>
  <c r="H15" i="50"/>
  <c r="I18" i="50"/>
  <c r="I23" i="50"/>
  <c r="I29" i="50"/>
  <c r="H29" i="50"/>
  <c r="I57" i="50"/>
  <c r="H57" i="50"/>
  <c r="H34" i="50"/>
  <c r="I34" i="50"/>
  <c r="I21" i="50"/>
  <c r="H21" i="50"/>
  <c r="H41" i="50"/>
  <c r="I41" i="50"/>
  <c r="I16" i="50"/>
  <c r="H16" i="50"/>
  <c r="I40" i="50"/>
  <c r="H40" i="50"/>
  <c r="I66" i="50"/>
  <c r="H66" i="50"/>
  <c r="I46" i="50"/>
  <c r="H46" i="50"/>
  <c r="I59" i="50"/>
  <c r="H59" i="50"/>
  <c r="I68" i="50"/>
  <c r="H68" i="50"/>
  <c r="H35" i="50"/>
  <c r="I35" i="50"/>
  <c r="I58" i="50"/>
  <c r="H58" i="50"/>
  <c r="I12" i="50"/>
  <c r="H12" i="50"/>
  <c r="I8" i="50"/>
  <c r="H8" i="50"/>
  <c r="I65" i="50"/>
  <c r="H65" i="50"/>
  <c r="I44" i="50"/>
  <c r="H44" i="50"/>
  <c r="I70" i="50"/>
  <c r="H70" i="50"/>
  <c r="I56" i="50"/>
  <c r="H56" i="50"/>
  <c r="I9" i="50"/>
  <c r="H9" i="50"/>
  <c r="I5" i="50"/>
  <c r="H5" i="50"/>
  <c r="I60" i="50"/>
  <c r="H60" i="50"/>
  <c r="H38" i="50"/>
  <c r="I38" i="50"/>
  <c r="H45" i="50"/>
  <c r="I45" i="50"/>
  <c r="I39" i="50"/>
  <c r="H39" i="50"/>
  <c r="I52" i="50"/>
  <c r="H52" i="50"/>
  <c r="I61" i="50"/>
  <c r="H61" i="50"/>
  <c r="H32" i="50"/>
  <c r="I32" i="50"/>
  <c r="I36" i="50"/>
  <c r="H36" i="50"/>
  <c r="I63" i="50"/>
  <c r="H63" i="50"/>
  <c r="I17" i="50"/>
  <c r="H17" i="50"/>
  <c r="I11" i="50"/>
  <c r="H11" i="50"/>
  <c r="I7" i="50"/>
  <c r="H7" i="50"/>
  <c r="I20" i="50"/>
  <c r="H20" i="50"/>
  <c r="I13" i="50"/>
  <c r="H13" i="50"/>
  <c r="I54" i="50"/>
  <c r="H54" i="50"/>
  <c r="I43" i="50"/>
  <c r="H43" i="50"/>
  <c r="I55" i="50"/>
  <c r="H55" i="50"/>
  <c r="I64" i="50"/>
  <c r="H64" i="50"/>
  <c r="H33" i="50"/>
  <c r="I33" i="50"/>
  <c r="H51" i="50"/>
  <c r="I51" i="50"/>
  <c r="I67" i="50"/>
  <c r="H67" i="50"/>
  <c r="I10" i="50"/>
  <c r="H10" i="50"/>
  <c r="I6" i="50"/>
  <c r="H6" i="50"/>
  <c r="I21" i="49"/>
  <c r="H21" i="49"/>
  <c r="I14" i="49"/>
  <c r="H14" i="49"/>
  <c r="H31" i="49"/>
  <c r="I31" i="49"/>
  <c r="I35" i="49"/>
  <c r="H35" i="49"/>
  <c r="H39" i="49"/>
  <c r="I39" i="49"/>
  <c r="I43" i="49"/>
  <c r="H43" i="49"/>
  <c r="I46" i="49"/>
  <c r="H46" i="49"/>
  <c r="I62" i="49"/>
  <c r="H62" i="49"/>
  <c r="H55" i="49"/>
  <c r="I55" i="49"/>
  <c r="H59" i="49"/>
  <c r="I59" i="49"/>
  <c r="H66" i="49"/>
  <c r="I66" i="49"/>
  <c r="I70" i="49"/>
  <c r="H70" i="49"/>
  <c r="I8" i="49"/>
  <c r="H8" i="49"/>
  <c r="H22" i="49"/>
  <c r="I22" i="49"/>
  <c r="I4" i="49"/>
  <c r="H4" i="49"/>
  <c r="I19" i="49"/>
  <c r="H19" i="49"/>
  <c r="I13" i="49"/>
  <c r="H13" i="49"/>
  <c r="H32" i="49"/>
  <c r="I32" i="49"/>
  <c r="H36" i="49"/>
  <c r="I36" i="49"/>
  <c r="I40" i="49"/>
  <c r="H40" i="49"/>
  <c r="I44" i="49"/>
  <c r="H44" i="49"/>
  <c r="I52" i="49"/>
  <c r="H52" i="49"/>
  <c r="I51" i="49"/>
  <c r="H51" i="49"/>
  <c r="H56" i="49"/>
  <c r="I56" i="49"/>
  <c r="H63" i="49"/>
  <c r="I63" i="49"/>
  <c r="H67" i="49"/>
  <c r="I67" i="49"/>
  <c r="I11" i="49"/>
  <c r="H11" i="49"/>
  <c r="I7" i="49"/>
  <c r="H7" i="49"/>
  <c r="H20" i="49"/>
  <c r="I20" i="49"/>
  <c r="I28" i="49"/>
  <c r="H28" i="49"/>
  <c r="I17" i="49"/>
  <c r="H17" i="49"/>
  <c r="H29" i="49"/>
  <c r="I29" i="49"/>
  <c r="H33" i="49"/>
  <c r="I33" i="49"/>
  <c r="H37" i="49"/>
  <c r="I37" i="49"/>
  <c r="I41" i="49"/>
  <c r="H41" i="49"/>
  <c r="I45" i="49"/>
  <c r="H45" i="49"/>
  <c r="I53" i="49"/>
  <c r="H53" i="49"/>
  <c r="I61" i="49"/>
  <c r="H61" i="49"/>
  <c r="H57" i="49"/>
  <c r="I57" i="49"/>
  <c r="H64" i="49"/>
  <c r="I64" i="49"/>
  <c r="I68" i="49"/>
  <c r="H68" i="49"/>
  <c r="I10" i="49"/>
  <c r="H10" i="49"/>
  <c r="I6" i="49"/>
  <c r="H6" i="49"/>
  <c r="H18" i="49"/>
  <c r="I18" i="49"/>
  <c r="I23" i="49"/>
  <c r="H23" i="49"/>
  <c r="I15" i="49"/>
  <c r="H15" i="49"/>
  <c r="H30" i="49"/>
  <c r="I30" i="49"/>
  <c r="I34" i="49"/>
  <c r="H34" i="49"/>
  <c r="H38" i="49"/>
  <c r="I38" i="49"/>
  <c r="I42" i="49"/>
  <c r="H42" i="49"/>
  <c r="I47" i="49"/>
  <c r="H47" i="49"/>
  <c r="I54" i="49"/>
  <c r="H54" i="49"/>
  <c r="I60" i="49"/>
  <c r="H60" i="49"/>
  <c r="H58" i="49"/>
  <c r="I58" i="49"/>
  <c r="H65" i="49"/>
  <c r="I65" i="49"/>
  <c r="I69" i="49"/>
  <c r="H69" i="49"/>
  <c r="I9" i="49"/>
  <c r="H9" i="49"/>
  <c r="I5" i="49"/>
  <c r="H5" i="49"/>
  <c r="H16" i="49"/>
  <c r="I16" i="49"/>
  <c r="H23" i="30"/>
  <c r="I23" i="30"/>
  <c r="H15" i="30"/>
  <c r="I15" i="30"/>
  <c r="H32" i="30"/>
  <c r="I32" i="30"/>
  <c r="H40" i="30"/>
  <c r="I40" i="30"/>
  <c r="I54" i="30"/>
  <c r="H54" i="30"/>
  <c r="H46" i="30"/>
  <c r="I46" i="30"/>
  <c r="I65" i="30"/>
  <c r="H65" i="30"/>
  <c r="I69" i="30"/>
  <c r="H69" i="30"/>
  <c r="I11" i="30"/>
  <c r="H11" i="30"/>
  <c r="I7" i="30"/>
  <c r="H7" i="30"/>
  <c r="H22" i="30"/>
  <c r="I22" i="30"/>
  <c r="H18" i="30"/>
  <c r="I18" i="30"/>
  <c r="H14" i="30"/>
  <c r="I14" i="30"/>
  <c r="H29" i="30"/>
  <c r="I29" i="30"/>
  <c r="H33" i="30"/>
  <c r="I33" i="30"/>
  <c r="H37" i="30"/>
  <c r="I37" i="30"/>
  <c r="H41" i="30"/>
  <c r="I41" i="30"/>
  <c r="I45" i="30"/>
  <c r="H45" i="30"/>
  <c r="I55" i="30"/>
  <c r="H55" i="30"/>
  <c r="H47" i="30"/>
  <c r="I47" i="30"/>
  <c r="H62" i="30"/>
  <c r="I62" i="30"/>
  <c r="I66" i="30"/>
  <c r="H66" i="30"/>
  <c r="I70" i="30"/>
  <c r="H70" i="30"/>
  <c r="I10" i="30"/>
  <c r="H10" i="30"/>
  <c r="I6" i="30"/>
  <c r="H6" i="30"/>
  <c r="H21" i="30"/>
  <c r="I21" i="30"/>
  <c r="H17" i="30"/>
  <c r="I17" i="30"/>
  <c r="H13" i="30"/>
  <c r="I13" i="30"/>
  <c r="H30" i="30"/>
  <c r="I30" i="30"/>
  <c r="I34" i="30"/>
  <c r="H34" i="30"/>
  <c r="H38" i="30"/>
  <c r="I38" i="30"/>
  <c r="H42" i="30"/>
  <c r="I42" i="30"/>
  <c r="I52" i="30"/>
  <c r="H52" i="30"/>
  <c r="I56" i="30"/>
  <c r="H56" i="30"/>
  <c r="H59" i="30"/>
  <c r="I59" i="30"/>
  <c r="H63" i="30"/>
  <c r="I63" i="30"/>
  <c r="I67" i="30"/>
  <c r="H67" i="30"/>
  <c r="I9" i="30"/>
  <c r="H9" i="30"/>
  <c r="I5" i="30"/>
  <c r="H5" i="30"/>
  <c r="H19" i="30"/>
  <c r="I19" i="30"/>
  <c r="I58" i="30"/>
  <c r="H58" i="30"/>
  <c r="H36" i="30"/>
  <c r="I36" i="30"/>
  <c r="H44" i="30"/>
  <c r="I44" i="30"/>
  <c r="H61" i="30"/>
  <c r="I61" i="30"/>
  <c r="H20" i="30"/>
  <c r="I20" i="30"/>
  <c r="H16" i="30"/>
  <c r="I16" i="30"/>
  <c r="I51" i="30"/>
  <c r="H51" i="30"/>
  <c r="H31" i="30"/>
  <c r="I31" i="30"/>
  <c r="I35" i="30"/>
  <c r="H35" i="30"/>
  <c r="H39" i="30"/>
  <c r="I39" i="30"/>
  <c r="H43" i="30"/>
  <c r="I43" i="30"/>
  <c r="I53" i="30"/>
  <c r="H53" i="30"/>
  <c r="I57" i="30"/>
  <c r="H57" i="30"/>
  <c r="H60" i="30"/>
  <c r="I60" i="30"/>
  <c r="I64" i="30"/>
  <c r="H64" i="30"/>
  <c r="I68" i="30"/>
  <c r="H68" i="30"/>
  <c r="H12" i="30"/>
  <c r="I12" i="30"/>
  <c r="I8" i="30"/>
  <c r="H8" i="30"/>
  <c r="H11" i="48"/>
  <c r="I11" i="48"/>
  <c r="H7" i="48"/>
  <c r="I7" i="48"/>
  <c r="I18" i="48"/>
  <c r="H18" i="48"/>
  <c r="H15" i="48"/>
  <c r="I15" i="48"/>
  <c r="H20" i="48"/>
  <c r="I20" i="48"/>
  <c r="I38" i="48"/>
  <c r="H38" i="48"/>
  <c r="I31" i="48"/>
  <c r="H31" i="48"/>
  <c r="H33" i="48"/>
  <c r="I33" i="48"/>
  <c r="H39" i="48"/>
  <c r="I39" i="48"/>
  <c r="H43" i="48"/>
  <c r="I43" i="48"/>
  <c r="I47" i="48"/>
  <c r="H47" i="48"/>
  <c r="I63" i="48"/>
  <c r="H63" i="48"/>
  <c r="I54" i="48"/>
  <c r="H54" i="48"/>
  <c r="I65" i="48"/>
  <c r="H65" i="48"/>
  <c r="H56" i="48"/>
  <c r="I56" i="48"/>
  <c r="H10" i="48"/>
  <c r="I10" i="48"/>
  <c r="H6" i="48"/>
  <c r="I6" i="48"/>
  <c r="I4" i="48"/>
  <c r="H4" i="48"/>
  <c r="H14" i="48"/>
  <c r="I14" i="48"/>
  <c r="I21" i="48"/>
  <c r="H21" i="48"/>
  <c r="I32" i="48"/>
  <c r="H32" i="48"/>
  <c r="H28" i="48"/>
  <c r="I28" i="48"/>
  <c r="H34" i="48"/>
  <c r="I34" i="48"/>
  <c r="H40" i="48"/>
  <c r="I40" i="48"/>
  <c r="H44" i="48"/>
  <c r="I44" i="48"/>
  <c r="H60" i="48"/>
  <c r="I60" i="48"/>
  <c r="I67" i="48"/>
  <c r="H67" i="48"/>
  <c r="I62" i="48"/>
  <c r="H62" i="48"/>
  <c r="I69" i="48"/>
  <c r="H69" i="48"/>
  <c r="H57" i="48"/>
  <c r="I57" i="48"/>
  <c r="H9" i="48"/>
  <c r="I9" i="48"/>
  <c r="H5" i="48"/>
  <c r="I5" i="48"/>
  <c r="H17" i="48"/>
  <c r="I17" i="48"/>
  <c r="H13" i="48"/>
  <c r="I13" i="48"/>
  <c r="I22" i="48"/>
  <c r="H22" i="48"/>
  <c r="I29" i="48"/>
  <c r="H29" i="48"/>
  <c r="I37" i="48"/>
  <c r="H37" i="48"/>
  <c r="H35" i="48"/>
  <c r="I35" i="48"/>
  <c r="H41" i="48"/>
  <c r="I41" i="48"/>
  <c r="H45" i="48"/>
  <c r="I45" i="48"/>
  <c r="H64" i="48"/>
  <c r="I64" i="48"/>
  <c r="I52" i="48"/>
  <c r="H52" i="48"/>
  <c r="I66" i="48"/>
  <c r="H66" i="48"/>
  <c r="I70" i="48"/>
  <c r="H70" i="48"/>
  <c r="H58" i="48"/>
  <c r="I58" i="48"/>
  <c r="H12" i="48"/>
  <c r="I12" i="48"/>
  <c r="H8" i="48"/>
  <c r="I8" i="48"/>
  <c r="H16" i="48"/>
  <c r="I16" i="48"/>
  <c r="H19" i="48"/>
  <c r="I19" i="48"/>
  <c r="I23" i="48"/>
  <c r="H23" i="48"/>
  <c r="I30" i="48"/>
  <c r="H30" i="48"/>
  <c r="H51" i="48"/>
  <c r="I51" i="48"/>
  <c r="I36" i="48"/>
  <c r="H36" i="48"/>
  <c r="H42" i="48"/>
  <c r="I42" i="48"/>
  <c r="H46" i="48"/>
  <c r="I46" i="48"/>
  <c r="H68" i="48"/>
  <c r="I68" i="48"/>
  <c r="I53" i="48"/>
  <c r="H53" i="48"/>
  <c r="I61" i="48"/>
  <c r="H61" i="48"/>
  <c r="H55" i="48"/>
  <c r="I55" i="48"/>
  <c r="I59" i="48"/>
  <c r="H59" i="48"/>
  <c r="I23" i="47"/>
  <c r="H23" i="47"/>
  <c r="I17" i="47"/>
  <c r="H17" i="47"/>
  <c r="H9" i="47"/>
  <c r="I9" i="47"/>
  <c r="I11" i="47"/>
  <c r="H11" i="47"/>
  <c r="I22" i="47"/>
  <c r="H22" i="47"/>
  <c r="H29" i="47"/>
  <c r="I29" i="47"/>
  <c r="I33" i="47"/>
  <c r="H33" i="47"/>
  <c r="I43" i="47"/>
  <c r="H43" i="47"/>
  <c r="I47" i="47"/>
  <c r="H47" i="47"/>
  <c r="I40" i="47"/>
  <c r="H40" i="47"/>
  <c r="H61" i="47"/>
  <c r="I61" i="47"/>
  <c r="I64" i="47"/>
  <c r="H64" i="47"/>
  <c r="I62" i="47"/>
  <c r="H62" i="47"/>
  <c r="H57" i="47"/>
  <c r="I57" i="47"/>
  <c r="I5" i="47"/>
  <c r="H5" i="47"/>
  <c r="I28" i="47"/>
  <c r="H28" i="47"/>
  <c r="I20" i="47"/>
  <c r="H20" i="47"/>
  <c r="I10" i="47"/>
  <c r="H10" i="47"/>
  <c r="I14" i="47"/>
  <c r="H14" i="47"/>
  <c r="I41" i="47"/>
  <c r="H41" i="47"/>
  <c r="I30" i="47"/>
  <c r="H30" i="47"/>
  <c r="I34" i="47"/>
  <c r="H34" i="47"/>
  <c r="I44" i="47"/>
  <c r="H44" i="47"/>
  <c r="H37" i="47"/>
  <c r="I37" i="47"/>
  <c r="H69" i="47"/>
  <c r="I69" i="47"/>
  <c r="H51" i="47"/>
  <c r="I51" i="47"/>
  <c r="I68" i="47"/>
  <c r="H68" i="47"/>
  <c r="I66" i="47"/>
  <c r="H66" i="47"/>
  <c r="H58" i="47"/>
  <c r="I58" i="47"/>
  <c r="H4" i="47"/>
  <c r="I4" i="47"/>
  <c r="I13" i="47"/>
  <c r="H13" i="47"/>
  <c r="H7" i="47"/>
  <c r="I7" i="47"/>
  <c r="I12" i="47"/>
  <c r="H12" i="47"/>
  <c r="I16" i="47"/>
  <c r="H16" i="47"/>
  <c r="H42" i="47"/>
  <c r="I42" i="47"/>
  <c r="I31" i="47"/>
  <c r="H31" i="47"/>
  <c r="I35" i="47"/>
  <c r="H35" i="47"/>
  <c r="I45" i="47"/>
  <c r="H45" i="47"/>
  <c r="H38" i="47"/>
  <c r="I38" i="47"/>
  <c r="I53" i="47"/>
  <c r="H53" i="47"/>
  <c r="H65" i="47"/>
  <c r="I65" i="47"/>
  <c r="I63" i="47"/>
  <c r="H63" i="47"/>
  <c r="H55" i="47"/>
  <c r="I55" i="47"/>
  <c r="I59" i="47"/>
  <c r="H59" i="47"/>
  <c r="I19" i="47"/>
  <c r="H19" i="47"/>
  <c r="I15" i="47"/>
  <c r="H15" i="47"/>
  <c r="H8" i="47"/>
  <c r="I8" i="47"/>
  <c r="I21" i="47"/>
  <c r="H21" i="47"/>
  <c r="I18" i="47"/>
  <c r="H18" i="47"/>
  <c r="H54" i="47"/>
  <c r="I54" i="47"/>
  <c r="I32" i="47"/>
  <c r="H32" i="47"/>
  <c r="H36" i="47"/>
  <c r="I36" i="47"/>
  <c r="I46" i="47"/>
  <c r="H46" i="47"/>
  <c r="I39" i="47"/>
  <c r="H39" i="47"/>
  <c r="I52" i="47"/>
  <c r="H52" i="47"/>
  <c r="I60" i="47"/>
  <c r="H60" i="47"/>
  <c r="I67" i="47"/>
  <c r="H67" i="47"/>
  <c r="H56" i="47"/>
  <c r="I56" i="47"/>
  <c r="I70" i="47"/>
  <c r="H70" i="47"/>
  <c r="H9" i="46"/>
  <c r="H5" i="46"/>
  <c r="H13" i="46"/>
  <c r="H10" i="46"/>
  <c r="H29" i="46"/>
  <c r="H28" i="46"/>
  <c r="H23" i="46"/>
  <c r="H35" i="46"/>
  <c r="H39" i="46"/>
  <c r="H43" i="46"/>
  <c r="H65" i="46"/>
  <c r="H62" i="46"/>
  <c r="H67" i="46"/>
  <c r="H55" i="46"/>
  <c r="H64" i="46"/>
  <c r="H8" i="46"/>
  <c r="H18" i="46"/>
  <c r="H4" i="46"/>
  <c r="H30" i="46"/>
  <c r="H20" i="46"/>
  <c r="H51" i="46"/>
  <c r="H36" i="46"/>
  <c r="H40" i="46"/>
  <c r="H44" i="46"/>
  <c r="H69" i="46"/>
  <c r="H66" i="46"/>
  <c r="H52" i="46"/>
  <c r="H56" i="46"/>
  <c r="H68" i="46"/>
  <c r="H16" i="46"/>
  <c r="H7" i="46"/>
  <c r="H19" i="46"/>
  <c r="H14" i="46"/>
  <c r="H17" i="46"/>
  <c r="H31" i="46"/>
  <c r="H21" i="46"/>
  <c r="H33" i="46"/>
  <c r="H37" i="46"/>
  <c r="H41" i="46"/>
  <c r="H45" i="46"/>
  <c r="H46" i="46"/>
  <c r="H70" i="46"/>
  <c r="H53" i="46"/>
  <c r="H57" i="46"/>
  <c r="H58" i="46"/>
  <c r="H12" i="46"/>
  <c r="H6" i="46"/>
  <c r="H15" i="46"/>
  <c r="H11" i="46"/>
  <c r="H32" i="46"/>
  <c r="H22" i="46"/>
  <c r="H34" i="46"/>
  <c r="H38" i="46"/>
  <c r="H42" i="46"/>
  <c r="H61" i="46"/>
  <c r="H47" i="46"/>
  <c r="H63" i="46"/>
  <c r="H54" i="46"/>
  <c r="H60" i="46"/>
  <c r="H59" i="46"/>
  <c r="H6" i="45"/>
  <c r="I6" i="45"/>
  <c r="I10" i="45"/>
  <c r="H10" i="45"/>
  <c r="H14" i="45"/>
  <c r="I14" i="45"/>
  <c r="I22" i="45"/>
  <c r="H22" i="45"/>
  <c r="I21" i="45"/>
  <c r="H21" i="45"/>
  <c r="I31" i="45"/>
  <c r="H31" i="45"/>
  <c r="I35" i="45"/>
  <c r="H35" i="45"/>
  <c r="H37" i="45"/>
  <c r="I37" i="45"/>
  <c r="I41" i="45"/>
  <c r="H41" i="45"/>
  <c r="I45" i="45"/>
  <c r="H45" i="45"/>
  <c r="H52" i="45"/>
  <c r="I52" i="45"/>
  <c r="I56" i="45"/>
  <c r="H56" i="45"/>
  <c r="H62" i="45"/>
  <c r="I62" i="45"/>
  <c r="I66" i="45"/>
  <c r="H66" i="45"/>
  <c r="I70" i="45"/>
  <c r="H70" i="45"/>
  <c r="H7" i="45"/>
  <c r="I7" i="45"/>
  <c r="I11" i="45"/>
  <c r="H11" i="45"/>
  <c r="I16" i="45"/>
  <c r="H16" i="45"/>
  <c r="I28" i="45"/>
  <c r="H28" i="45"/>
  <c r="I23" i="45"/>
  <c r="H23" i="45"/>
  <c r="I32" i="45"/>
  <c r="H32" i="45"/>
  <c r="H36" i="45"/>
  <c r="I36" i="45"/>
  <c r="H38" i="45"/>
  <c r="I38" i="45"/>
  <c r="I42" i="45"/>
  <c r="H42" i="45"/>
  <c r="I46" i="45"/>
  <c r="H46" i="45"/>
  <c r="I53" i="45"/>
  <c r="H53" i="45"/>
  <c r="I57" i="45"/>
  <c r="H57" i="45"/>
  <c r="H63" i="45"/>
  <c r="I63" i="45"/>
  <c r="I67" i="45"/>
  <c r="H67" i="45"/>
  <c r="H4" i="45"/>
  <c r="I4" i="45"/>
  <c r="I8" i="45"/>
  <c r="H8" i="45"/>
  <c r="H12" i="45"/>
  <c r="I12" i="45"/>
  <c r="I18" i="45"/>
  <c r="H18" i="45"/>
  <c r="I17" i="45"/>
  <c r="H17" i="45"/>
  <c r="H29" i="45"/>
  <c r="I29" i="45"/>
  <c r="I33" i="45"/>
  <c r="H33" i="45"/>
  <c r="I47" i="45"/>
  <c r="H47" i="45"/>
  <c r="H39" i="45"/>
  <c r="I39" i="45"/>
  <c r="I43" i="45"/>
  <c r="H43" i="45"/>
  <c r="H59" i="45"/>
  <c r="I59" i="45"/>
  <c r="I54" i="45"/>
  <c r="H54" i="45"/>
  <c r="H60" i="45"/>
  <c r="I60" i="45"/>
  <c r="I64" i="45"/>
  <c r="H64" i="45"/>
  <c r="I68" i="45"/>
  <c r="H68" i="45"/>
  <c r="H5" i="45"/>
  <c r="I5" i="45"/>
  <c r="I9" i="45"/>
  <c r="H9" i="45"/>
  <c r="H13" i="45"/>
  <c r="I13" i="45"/>
  <c r="I20" i="45"/>
  <c r="H20" i="45"/>
  <c r="I19" i="45"/>
  <c r="H19" i="45"/>
  <c r="I30" i="45"/>
  <c r="H30" i="45"/>
  <c r="I34" i="45"/>
  <c r="H34" i="45"/>
  <c r="H51" i="45"/>
  <c r="I51" i="45"/>
  <c r="I40" i="45"/>
  <c r="H40" i="45"/>
  <c r="I44" i="45"/>
  <c r="H44" i="45"/>
  <c r="I58" i="45"/>
  <c r="H58" i="45"/>
  <c r="I55" i="45"/>
  <c r="H55" i="45"/>
  <c r="H61" i="45"/>
  <c r="I61" i="45"/>
  <c r="I65" i="45"/>
  <c r="H65" i="45"/>
  <c r="I69" i="45"/>
  <c r="H69" i="45"/>
  <c r="I23" i="44"/>
  <c r="H23" i="44"/>
  <c r="I22" i="44"/>
  <c r="H22" i="44"/>
  <c r="H41" i="44"/>
  <c r="I41" i="44"/>
  <c r="H15" i="44"/>
  <c r="I15" i="44"/>
  <c r="H19" i="44"/>
  <c r="I19" i="44"/>
  <c r="I38" i="44"/>
  <c r="H38" i="44"/>
  <c r="H40" i="44"/>
  <c r="I40" i="44"/>
  <c r="H66" i="44"/>
  <c r="I66" i="44"/>
  <c r="I52" i="44"/>
  <c r="H52" i="44"/>
  <c r="H35" i="44"/>
  <c r="I35" i="44"/>
  <c r="I65" i="44"/>
  <c r="H65" i="44"/>
  <c r="I63" i="44"/>
  <c r="H63" i="44"/>
  <c r="H57" i="44"/>
  <c r="I57" i="44"/>
  <c r="I10" i="44"/>
  <c r="H10" i="44"/>
  <c r="I6" i="44"/>
  <c r="H6" i="44"/>
  <c r="I29" i="44"/>
  <c r="H29" i="44"/>
  <c r="I21" i="44"/>
  <c r="H21" i="44"/>
  <c r="I44" i="44"/>
  <c r="H44" i="44"/>
  <c r="H16" i="44"/>
  <c r="I16" i="44"/>
  <c r="I20" i="44"/>
  <c r="H20" i="44"/>
  <c r="H45" i="44"/>
  <c r="I45" i="44"/>
  <c r="H47" i="44"/>
  <c r="I47" i="44"/>
  <c r="H62" i="44"/>
  <c r="I62" i="44"/>
  <c r="H60" i="44"/>
  <c r="I60" i="44"/>
  <c r="I36" i="44"/>
  <c r="H36" i="44"/>
  <c r="I69" i="44"/>
  <c r="H69" i="44"/>
  <c r="I67" i="44"/>
  <c r="H67" i="44"/>
  <c r="H58" i="44"/>
  <c r="I58" i="44"/>
  <c r="I9" i="44"/>
  <c r="H9" i="44"/>
  <c r="I5" i="44"/>
  <c r="H5" i="44"/>
  <c r="I4" i="44"/>
  <c r="H4" i="44"/>
  <c r="I31" i="44"/>
  <c r="H31" i="44"/>
  <c r="I30" i="44"/>
  <c r="H30" i="44"/>
  <c r="H13" i="44"/>
  <c r="I13" i="44"/>
  <c r="H17" i="44"/>
  <c r="I17" i="44"/>
  <c r="H39" i="44"/>
  <c r="I39" i="44"/>
  <c r="I54" i="44"/>
  <c r="H54" i="44"/>
  <c r="I53" i="44"/>
  <c r="H53" i="44"/>
  <c r="I42" i="44"/>
  <c r="H42" i="44"/>
  <c r="H33" i="44"/>
  <c r="I33" i="44"/>
  <c r="H51" i="44"/>
  <c r="I51" i="44"/>
  <c r="I68" i="44"/>
  <c r="H68" i="44"/>
  <c r="H55" i="44"/>
  <c r="I55" i="44"/>
  <c r="I59" i="44"/>
  <c r="H59" i="44"/>
  <c r="I8" i="44"/>
  <c r="H8" i="44"/>
  <c r="H32" i="44"/>
  <c r="I32" i="44"/>
  <c r="H37" i="44"/>
  <c r="I37" i="44"/>
  <c r="H14" i="44"/>
  <c r="I14" i="44"/>
  <c r="H18" i="44"/>
  <c r="I18" i="44"/>
  <c r="I43" i="44"/>
  <c r="H43" i="44"/>
  <c r="H28" i="44"/>
  <c r="I28" i="44"/>
  <c r="H64" i="44"/>
  <c r="I64" i="44"/>
  <c r="I46" i="44"/>
  <c r="H46" i="44"/>
  <c r="H34" i="44"/>
  <c r="I34" i="44"/>
  <c r="I61" i="44"/>
  <c r="H61" i="44"/>
  <c r="I70" i="44"/>
  <c r="H70" i="44"/>
  <c r="H56" i="44"/>
  <c r="I56" i="44"/>
  <c r="I11" i="44"/>
  <c r="H11" i="44"/>
  <c r="I7" i="44"/>
  <c r="H7" i="44"/>
  <c r="I22" i="43"/>
  <c r="H22" i="43"/>
  <c r="I30" i="43"/>
  <c r="H30" i="43"/>
  <c r="I23" i="43"/>
  <c r="H23" i="43"/>
  <c r="I54" i="43"/>
  <c r="H54" i="43"/>
  <c r="I65" i="43"/>
  <c r="H65" i="43"/>
  <c r="I19" i="43"/>
  <c r="H19" i="43"/>
  <c r="I9" i="43"/>
  <c r="H9" i="43"/>
  <c r="I5" i="43"/>
  <c r="H5" i="43"/>
  <c r="I38" i="43"/>
  <c r="H38" i="43"/>
  <c r="I4" i="43"/>
  <c r="H4" i="43"/>
  <c r="I15" i="43"/>
  <c r="H15" i="43"/>
  <c r="I34" i="43"/>
  <c r="H34" i="43"/>
  <c r="I33" i="43"/>
  <c r="H33" i="43"/>
  <c r="I47" i="43"/>
  <c r="H47" i="43"/>
  <c r="I32" i="43"/>
  <c r="H32" i="43"/>
  <c r="I51" i="43"/>
  <c r="H51" i="43"/>
  <c r="H59" i="43"/>
  <c r="I59" i="43"/>
  <c r="I62" i="43"/>
  <c r="H62" i="43"/>
  <c r="I66" i="43"/>
  <c r="H66" i="43"/>
  <c r="I70" i="43"/>
  <c r="H70" i="43"/>
  <c r="I12" i="43"/>
  <c r="H12" i="43"/>
  <c r="I8" i="43"/>
  <c r="H8" i="43"/>
  <c r="I16" i="43"/>
  <c r="H16" i="43"/>
  <c r="I55" i="43"/>
  <c r="H55" i="43"/>
  <c r="I45" i="43"/>
  <c r="H45" i="43"/>
  <c r="H61" i="43"/>
  <c r="I61" i="43"/>
  <c r="I69" i="43"/>
  <c r="H69" i="43"/>
  <c r="I21" i="43"/>
  <c r="H21" i="43"/>
  <c r="I42" i="43"/>
  <c r="H42" i="43"/>
  <c r="I18" i="43"/>
  <c r="H18" i="43"/>
  <c r="I14" i="43"/>
  <c r="H14" i="43"/>
  <c r="I39" i="43"/>
  <c r="H39" i="43"/>
  <c r="I37" i="43"/>
  <c r="H37" i="43"/>
  <c r="H52" i="43"/>
  <c r="I52" i="43"/>
  <c r="H36" i="43"/>
  <c r="I36" i="43"/>
  <c r="I56" i="43"/>
  <c r="H56" i="43"/>
  <c r="I58" i="43"/>
  <c r="H58" i="43"/>
  <c r="I63" i="43"/>
  <c r="H63" i="43"/>
  <c r="I67" i="43"/>
  <c r="H67" i="43"/>
  <c r="H35" i="43"/>
  <c r="I35" i="43"/>
  <c r="H28" i="43"/>
  <c r="I28" i="43"/>
  <c r="I11" i="43"/>
  <c r="H11" i="43"/>
  <c r="I7" i="43"/>
  <c r="H7" i="43"/>
  <c r="I44" i="43"/>
  <c r="H44" i="43"/>
  <c r="I17" i="43"/>
  <c r="H17" i="43"/>
  <c r="I13" i="43"/>
  <c r="H13" i="43"/>
  <c r="I43" i="43"/>
  <c r="H43" i="43"/>
  <c r="I40" i="43"/>
  <c r="H40" i="43"/>
  <c r="I57" i="43"/>
  <c r="H57" i="43"/>
  <c r="I41" i="43"/>
  <c r="H41" i="43"/>
  <c r="I53" i="43"/>
  <c r="H53" i="43"/>
  <c r="H60" i="43"/>
  <c r="I60" i="43"/>
  <c r="I64" i="43"/>
  <c r="H64" i="43"/>
  <c r="I68" i="43"/>
  <c r="H68" i="43"/>
  <c r="I10" i="43"/>
  <c r="H10" i="43"/>
  <c r="I6" i="43"/>
  <c r="H6" i="43"/>
  <c r="I28" i="42"/>
  <c r="H28" i="42"/>
  <c r="H15" i="42"/>
  <c r="I15" i="42"/>
  <c r="H19" i="42"/>
  <c r="I19" i="42"/>
  <c r="I23" i="42"/>
  <c r="H23" i="42"/>
  <c r="I46" i="42"/>
  <c r="H46" i="42"/>
  <c r="H30" i="42"/>
  <c r="I30" i="42"/>
  <c r="H34" i="42"/>
  <c r="I34" i="42"/>
  <c r="I45" i="42"/>
  <c r="H45" i="42"/>
  <c r="H51" i="42"/>
  <c r="I51" i="42"/>
  <c r="H58" i="42"/>
  <c r="I58" i="42"/>
  <c r="I62" i="42"/>
  <c r="H62" i="42"/>
  <c r="I66" i="42"/>
  <c r="H66" i="42"/>
  <c r="I70" i="42"/>
  <c r="H70" i="42"/>
  <c r="I8" i="42"/>
  <c r="H8" i="42"/>
  <c r="H4" i="42"/>
  <c r="I4" i="42"/>
  <c r="I29" i="42"/>
  <c r="H29" i="42"/>
  <c r="H39" i="42"/>
  <c r="I39" i="42"/>
  <c r="H16" i="42"/>
  <c r="I16" i="42"/>
  <c r="H20" i="42"/>
  <c r="I20" i="42"/>
  <c r="I40" i="42"/>
  <c r="H40" i="42"/>
  <c r="I43" i="42"/>
  <c r="H43" i="42"/>
  <c r="H31" i="42"/>
  <c r="I31" i="42"/>
  <c r="H35" i="42"/>
  <c r="I35" i="42"/>
  <c r="I52" i="42"/>
  <c r="H52" i="42"/>
  <c r="H55" i="42"/>
  <c r="I55" i="42"/>
  <c r="I59" i="42"/>
  <c r="H59" i="42"/>
  <c r="I63" i="42"/>
  <c r="H63" i="42"/>
  <c r="I67" i="42"/>
  <c r="H67" i="42"/>
  <c r="I7" i="42"/>
  <c r="H7" i="42"/>
  <c r="I38" i="42"/>
  <c r="H38" i="42"/>
  <c r="H13" i="42"/>
  <c r="I13" i="42"/>
  <c r="H17" i="42"/>
  <c r="I17" i="42"/>
  <c r="H21" i="42"/>
  <c r="I21" i="42"/>
  <c r="I37" i="42"/>
  <c r="H37" i="42"/>
  <c r="I47" i="42"/>
  <c r="H47" i="42"/>
  <c r="H32" i="42"/>
  <c r="I32" i="42"/>
  <c r="I36" i="42"/>
  <c r="H36" i="42"/>
  <c r="I53" i="42"/>
  <c r="H53" i="42"/>
  <c r="H56" i="42"/>
  <c r="I56" i="42"/>
  <c r="H60" i="42"/>
  <c r="I60" i="42"/>
  <c r="I64" i="42"/>
  <c r="H64" i="42"/>
  <c r="I68" i="42"/>
  <c r="H68" i="42"/>
  <c r="I10" i="42"/>
  <c r="H10" i="42"/>
  <c r="I6" i="42"/>
  <c r="H6" i="42"/>
  <c r="H12" i="42"/>
  <c r="I12" i="42"/>
  <c r="H14" i="42"/>
  <c r="I14" i="42"/>
  <c r="H18" i="42"/>
  <c r="I18" i="42"/>
  <c r="I22" i="42"/>
  <c r="H22" i="42"/>
  <c r="I41" i="42"/>
  <c r="H41" i="42"/>
  <c r="I44" i="42"/>
  <c r="H44" i="42"/>
  <c r="H33" i="42"/>
  <c r="I33" i="42"/>
  <c r="I42" i="42"/>
  <c r="H42" i="42"/>
  <c r="I54" i="42"/>
  <c r="H54" i="42"/>
  <c r="H57" i="42"/>
  <c r="I57" i="42"/>
  <c r="H61" i="42"/>
  <c r="I61" i="42"/>
  <c r="I65" i="42"/>
  <c r="H65" i="42"/>
  <c r="I69" i="42"/>
  <c r="H69" i="42"/>
  <c r="I9" i="42"/>
  <c r="H9" i="42"/>
  <c r="I5" i="42"/>
  <c r="H5" i="42"/>
  <c r="I6" i="41"/>
  <c r="H6" i="41"/>
  <c r="H8" i="41"/>
  <c r="I8" i="41"/>
  <c r="I12" i="41"/>
  <c r="H12" i="41"/>
  <c r="I14" i="41"/>
  <c r="H14" i="41"/>
  <c r="I18" i="41"/>
  <c r="H18" i="41"/>
  <c r="H29" i="41"/>
  <c r="I29" i="41"/>
  <c r="H33" i="41"/>
  <c r="I33" i="41"/>
  <c r="H36" i="41"/>
  <c r="I36" i="41"/>
  <c r="H39" i="41"/>
  <c r="I39" i="41"/>
  <c r="I43" i="41"/>
  <c r="H43" i="41"/>
  <c r="I51" i="41"/>
  <c r="H51" i="41"/>
  <c r="H53" i="41"/>
  <c r="I53" i="41"/>
  <c r="I57" i="41"/>
  <c r="H57" i="41"/>
  <c r="I63" i="41"/>
  <c r="H63" i="41"/>
  <c r="I67" i="41"/>
  <c r="H67" i="41"/>
  <c r="I9" i="41"/>
  <c r="H9" i="41"/>
  <c r="H19" i="41"/>
  <c r="I19" i="41"/>
  <c r="I15" i="41"/>
  <c r="H15" i="41"/>
  <c r="I28" i="41"/>
  <c r="H28" i="41"/>
  <c r="H30" i="41"/>
  <c r="I30" i="41"/>
  <c r="I34" i="41"/>
  <c r="H34" i="41"/>
  <c r="I47" i="41"/>
  <c r="H47" i="41"/>
  <c r="H40" i="41"/>
  <c r="I40" i="41"/>
  <c r="I44" i="41"/>
  <c r="H44" i="41"/>
  <c r="I58" i="41"/>
  <c r="H58" i="41"/>
  <c r="H54" i="41"/>
  <c r="I54" i="41"/>
  <c r="H60" i="41"/>
  <c r="I60" i="41"/>
  <c r="I64" i="41"/>
  <c r="H64" i="41"/>
  <c r="I68" i="41"/>
  <c r="H68" i="41"/>
  <c r="I7" i="41"/>
  <c r="H7" i="41"/>
  <c r="I10" i="41"/>
  <c r="H10" i="41"/>
  <c r="H21" i="41"/>
  <c r="I21" i="41"/>
  <c r="I16" i="41"/>
  <c r="H16" i="41"/>
  <c r="I20" i="41"/>
  <c r="H20" i="41"/>
  <c r="H31" i="41"/>
  <c r="I31" i="41"/>
  <c r="H22" i="41"/>
  <c r="I22" i="41"/>
  <c r="H37" i="41"/>
  <c r="I37" i="41"/>
  <c r="I41" i="41"/>
  <c r="H41" i="41"/>
  <c r="I45" i="41"/>
  <c r="H45" i="41"/>
  <c r="H59" i="41"/>
  <c r="I59" i="41"/>
  <c r="H55" i="41"/>
  <c r="I55" i="41"/>
  <c r="H61" i="41"/>
  <c r="I61" i="41"/>
  <c r="I65" i="41"/>
  <c r="H65" i="41"/>
  <c r="I69" i="41"/>
  <c r="H69" i="41"/>
  <c r="I11" i="41"/>
  <c r="H11" i="41"/>
  <c r="I13" i="41"/>
  <c r="H13" i="41"/>
  <c r="I17" i="41"/>
  <c r="H17" i="41"/>
  <c r="I35" i="41"/>
  <c r="H35" i="41"/>
  <c r="H32" i="41"/>
  <c r="I32" i="41"/>
  <c r="H23" i="41"/>
  <c r="I23" i="41"/>
  <c r="H38" i="41"/>
  <c r="I38" i="41"/>
  <c r="I42" i="41"/>
  <c r="H42" i="41"/>
  <c r="I46" i="41"/>
  <c r="H46" i="41"/>
  <c r="H52" i="41"/>
  <c r="I52" i="41"/>
  <c r="I56" i="41"/>
  <c r="H56" i="41"/>
  <c r="H62" i="41"/>
  <c r="I62" i="41"/>
  <c r="I66" i="41"/>
  <c r="H66" i="41"/>
  <c r="I70" i="41"/>
  <c r="H70" i="41"/>
  <c r="H13" i="40"/>
  <c r="I13" i="40"/>
  <c r="I17" i="40"/>
  <c r="H17" i="40"/>
  <c r="I22" i="40"/>
  <c r="H22" i="40"/>
  <c r="I42" i="40"/>
  <c r="H42" i="40"/>
  <c r="I46" i="40"/>
  <c r="H46" i="40"/>
  <c r="I23" i="40"/>
  <c r="H23" i="40"/>
  <c r="H29" i="40"/>
  <c r="I29" i="40"/>
  <c r="H33" i="40"/>
  <c r="I33" i="40"/>
  <c r="I52" i="40"/>
  <c r="H52" i="40"/>
  <c r="H54" i="40"/>
  <c r="I54" i="40"/>
  <c r="I64" i="40"/>
  <c r="H64" i="40"/>
  <c r="H58" i="40"/>
  <c r="I58" i="40"/>
  <c r="I69" i="40"/>
  <c r="H69" i="40"/>
  <c r="I10" i="40"/>
  <c r="H10" i="40"/>
  <c r="I6" i="40"/>
  <c r="H6" i="40"/>
  <c r="H14" i="40"/>
  <c r="I14" i="40"/>
  <c r="I19" i="40"/>
  <c r="H19" i="40"/>
  <c r="I39" i="40"/>
  <c r="H39" i="40"/>
  <c r="I43" i="40"/>
  <c r="H43" i="40"/>
  <c r="I47" i="40"/>
  <c r="H47" i="40"/>
  <c r="I28" i="40"/>
  <c r="H28" i="40"/>
  <c r="H30" i="40"/>
  <c r="I30" i="40"/>
  <c r="H34" i="40"/>
  <c r="I34" i="40"/>
  <c r="I51" i="40"/>
  <c r="H51" i="40"/>
  <c r="I62" i="40"/>
  <c r="H62" i="40"/>
  <c r="H55" i="40"/>
  <c r="I55" i="40"/>
  <c r="H59" i="40"/>
  <c r="I59" i="40"/>
  <c r="I70" i="40"/>
  <c r="H70" i="40"/>
  <c r="I9" i="40"/>
  <c r="H9" i="40"/>
  <c r="I5" i="40"/>
  <c r="H5" i="40"/>
  <c r="H15" i="40"/>
  <c r="I15" i="40"/>
  <c r="I21" i="40"/>
  <c r="H21" i="40"/>
  <c r="I40" i="40"/>
  <c r="H40" i="40"/>
  <c r="I44" i="40"/>
  <c r="H44" i="40"/>
  <c r="I18" i="40"/>
  <c r="H18" i="40"/>
  <c r="H53" i="40"/>
  <c r="I53" i="40"/>
  <c r="H31" i="40"/>
  <c r="I31" i="40"/>
  <c r="H35" i="40"/>
  <c r="I35" i="40"/>
  <c r="H61" i="40"/>
  <c r="I61" i="40"/>
  <c r="I66" i="40"/>
  <c r="H66" i="40"/>
  <c r="H56" i="40"/>
  <c r="I56" i="40"/>
  <c r="H67" i="40"/>
  <c r="I67" i="40"/>
  <c r="H12" i="40"/>
  <c r="I12" i="40"/>
  <c r="I8" i="40"/>
  <c r="H8" i="40"/>
  <c r="I16" i="40"/>
  <c r="H16" i="40"/>
  <c r="H38" i="40"/>
  <c r="I38" i="40"/>
  <c r="I41" i="40"/>
  <c r="H41" i="40"/>
  <c r="I45" i="40"/>
  <c r="H45" i="40"/>
  <c r="I20" i="40"/>
  <c r="H20" i="40"/>
  <c r="H65" i="40"/>
  <c r="I65" i="40"/>
  <c r="H32" i="40"/>
  <c r="I32" i="40"/>
  <c r="I36" i="40"/>
  <c r="H36" i="40"/>
  <c r="H63" i="40"/>
  <c r="I63" i="40"/>
  <c r="I60" i="40"/>
  <c r="H60" i="40"/>
  <c r="H57" i="40"/>
  <c r="I57" i="40"/>
  <c r="H68" i="40"/>
  <c r="I68" i="40"/>
  <c r="I11" i="40"/>
  <c r="H11" i="40"/>
  <c r="I7" i="40"/>
  <c r="H7" i="40"/>
  <c r="H33" i="39"/>
  <c r="I33" i="39"/>
  <c r="I32" i="39"/>
  <c r="H32" i="39"/>
  <c r="I8" i="39"/>
  <c r="H8" i="39"/>
  <c r="H12" i="39"/>
  <c r="I12" i="39"/>
  <c r="I14" i="39"/>
  <c r="H14" i="39"/>
  <c r="I18" i="39"/>
  <c r="H18" i="39"/>
  <c r="I22" i="39"/>
  <c r="H22" i="39"/>
  <c r="I34" i="39"/>
  <c r="H34" i="39"/>
  <c r="H40" i="39"/>
  <c r="I40" i="39"/>
  <c r="H44" i="39"/>
  <c r="I44" i="39"/>
  <c r="I53" i="39"/>
  <c r="H53" i="39"/>
  <c r="I61" i="39"/>
  <c r="H61" i="39"/>
  <c r="H57" i="39"/>
  <c r="I57" i="39"/>
  <c r="H64" i="39"/>
  <c r="I64" i="39"/>
  <c r="I68" i="39"/>
  <c r="H68" i="39"/>
  <c r="I29" i="39"/>
  <c r="H29" i="39"/>
  <c r="H5" i="39"/>
  <c r="I5" i="39"/>
  <c r="I9" i="39"/>
  <c r="H9" i="39"/>
  <c r="I28" i="39"/>
  <c r="H28" i="39"/>
  <c r="I15" i="39"/>
  <c r="H15" i="39"/>
  <c r="I19" i="39"/>
  <c r="H19" i="39"/>
  <c r="I23" i="39"/>
  <c r="H23" i="39"/>
  <c r="H37" i="39"/>
  <c r="I37" i="39"/>
  <c r="H41" i="39"/>
  <c r="I41" i="39"/>
  <c r="I45" i="39"/>
  <c r="H45" i="39"/>
  <c r="I54" i="39"/>
  <c r="H54" i="39"/>
  <c r="I60" i="39"/>
  <c r="H60" i="39"/>
  <c r="H58" i="39"/>
  <c r="I58" i="39"/>
  <c r="H65" i="39"/>
  <c r="I65" i="39"/>
  <c r="I69" i="39"/>
  <c r="H69" i="39"/>
  <c r="I30" i="39"/>
  <c r="H30" i="39"/>
  <c r="H6" i="39"/>
  <c r="I6" i="39"/>
  <c r="I10" i="39"/>
  <c r="H10" i="39"/>
  <c r="H36" i="39"/>
  <c r="I36" i="39"/>
  <c r="I16" i="39"/>
  <c r="H16" i="39"/>
  <c r="I20" i="39"/>
  <c r="H20" i="39"/>
  <c r="I35" i="39"/>
  <c r="H35" i="39"/>
  <c r="H38" i="39"/>
  <c r="I38" i="39"/>
  <c r="H42" i="39"/>
  <c r="I42" i="39"/>
  <c r="I46" i="39"/>
  <c r="H46" i="39"/>
  <c r="I62" i="39"/>
  <c r="H62" i="39"/>
  <c r="H55" i="39"/>
  <c r="I55" i="39"/>
  <c r="H59" i="39"/>
  <c r="I59" i="39"/>
  <c r="H66" i="39"/>
  <c r="I66" i="39"/>
  <c r="I70" i="39"/>
  <c r="H70" i="39"/>
  <c r="H4" i="39"/>
  <c r="I4" i="39"/>
  <c r="I31" i="39"/>
  <c r="H31" i="39"/>
  <c r="I7" i="39"/>
  <c r="H7" i="39"/>
  <c r="I11" i="39"/>
  <c r="H11" i="39"/>
  <c r="H13" i="39"/>
  <c r="I13" i="39"/>
  <c r="I17" i="39"/>
  <c r="H17" i="39"/>
  <c r="I21" i="39"/>
  <c r="H21" i="39"/>
  <c r="I47" i="39"/>
  <c r="H47" i="39"/>
  <c r="H39" i="39"/>
  <c r="I39" i="39"/>
  <c r="H43" i="39"/>
  <c r="I43" i="39"/>
  <c r="I52" i="39"/>
  <c r="H52" i="39"/>
  <c r="H51" i="39"/>
  <c r="I51" i="39"/>
  <c r="H56" i="39"/>
  <c r="I56" i="39"/>
  <c r="H63" i="39"/>
  <c r="I63" i="39"/>
  <c r="H67" i="39"/>
  <c r="I67" i="39"/>
  <c r="I29" i="38"/>
  <c r="H29" i="38"/>
  <c r="I7" i="38"/>
  <c r="H7" i="38"/>
  <c r="I11" i="38"/>
  <c r="H11" i="38"/>
  <c r="H14" i="38"/>
  <c r="I14" i="38"/>
  <c r="I18" i="38"/>
  <c r="H18" i="38"/>
  <c r="I22" i="38"/>
  <c r="H22" i="38"/>
  <c r="H33" i="38"/>
  <c r="I33" i="38"/>
  <c r="I51" i="38"/>
  <c r="H51" i="38"/>
  <c r="H40" i="38"/>
  <c r="I40" i="38"/>
  <c r="I44" i="38"/>
  <c r="H44" i="38"/>
  <c r="I54" i="38"/>
  <c r="H54" i="38"/>
  <c r="I65" i="38"/>
  <c r="H65" i="38"/>
  <c r="I70" i="38"/>
  <c r="H70" i="38"/>
  <c r="I67" i="38"/>
  <c r="H67" i="38"/>
  <c r="H57" i="38"/>
  <c r="I57" i="38"/>
  <c r="I30" i="38"/>
  <c r="H30" i="38"/>
  <c r="I8" i="38"/>
  <c r="H8" i="38"/>
  <c r="H12" i="38"/>
  <c r="I12" i="38"/>
  <c r="H15" i="38"/>
  <c r="I15" i="38"/>
  <c r="I19" i="38"/>
  <c r="H19" i="38"/>
  <c r="I23" i="38"/>
  <c r="H23" i="38"/>
  <c r="H34" i="38"/>
  <c r="I34" i="38"/>
  <c r="H37" i="38"/>
  <c r="I37" i="38"/>
  <c r="H41" i="38"/>
  <c r="I41" i="38"/>
  <c r="I45" i="38"/>
  <c r="H45" i="38"/>
  <c r="I55" i="38"/>
  <c r="H55" i="38"/>
  <c r="I69" i="38"/>
  <c r="H69" i="38"/>
  <c r="H46" i="38"/>
  <c r="I46" i="38"/>
  <c r="I60" i="38"/>
  <c r="H60" i="38"/>
  <c r="H58" i="38"/>
  <c r="I58" i="38"/>
  <c r="H5" i="38"/>
  <c r="I5" i="38"/>
  <c r="I9" i="38"/>
  <c r="H9" i="38"/>
  <c r="I28" i="38"/>
  <c r="H28" i="38"/>
  <c r="H16" i="38"/>
  <c r="I16" i="38"/>
  <c r="I20" i="38"/>
  <c r="H20" i="38"/>
  <c r="H31" i="38"/>
  <c r="I31" i="38"/>
  <c r="I35" i="38"/>
  <c r="H35" i="38"/>
  <c r="H38" i="38"/>
  <c r="I38" i="38"/>
  <c r="I42" i="38"/>
  <c r="H42" i="38"/>
  <c r="H52" i="38"/>
  <c r="I52" i="38"/>
  <c r="I56" i="38"/>
  <c r="H56" i="38"/>
  <c r="H62" i="38"/>
  <c r="I62" i="38"/>
  <c r="I47" i="38"/>
  <c r="H47" i="38"/>
  <c r="I64" i="38"/>
  <c r="H64" i="38"/>
  <c r="I59" i="38"/>
  <c r="H59" i="38"/>
  <c r="H6" i="38"/>
  <c r="I6" i="38"/>
  <c r="I10" i="38"/>
  <c r="H10" i="38"/>
  <c r="H13" i="38"/>
  <c r="I13" i="38"/>
  <c r="I17" i="38"/>
  <c r="H17" i="38"/>
  <c r="I21" i="38"/>
  <c r="H21" i="38"/>
  <c r="H32" i="38"/>
  <c r="I32" i="38"/>
  <c r="H36" i="38"/>
  <c r="I36" i="38"/>
  <c r="H39" i="38"/>
  <c r="I39" i="38"/>
  <c r="I43" i="38"/>
  <c r="H43" i="38"/>
  <c r="I53" i="38"/>
  <c r="H53" i="38"/>
  <c r="I61" i="38"/>
  <c r="H61" i="38"/>
  <c r="H66" i="38"/>
  <c r="I66" i="38"/>
  <c r="I63" i="38"/>
  <c r="H63" i="38"/>
  <c r="I68" i="38"/>
  <c r="H68" i="38"/>
  <c r="H7" i="37"/>
  <c r="I7" i="37"/>
  <c r="I32" i="37"/>
  <c r="H32" i="37"/>
  <c r="H6" i="37"/>
  <c r="I6" i="37"/>
  <c r="I29" i="37"/>
  <c r="H29" i="37"/>
  <c r="I33" i="37"/>
  <c r="H33" i="37"/>
  <c r="I28" i="37"/>
  <c r="H28" i="37"/>
  <c r="H16" i="37"/>
  <c r="I16" i="37"/>
  <c r="H20" i="37"/>
  <c r="I20" i="37"/>
  <c r="I51" i="37"/>
  <c r="H51" i="37"/>
  <c r="H38" i="37"/>
  <c r="I38" i="37"/>
  <c r="H42" i="37"/>
  <c r="I42" i="37"/>
  <c r="H46" i="37"/>
  <c r="I46" i="37"/>
  <c r="I55" i="37"/>
  <c r="H55" i="37"/>
  <c r="H64" i="37"/>
  <c r="I64" i="37"/>
  <c r="I69" i="37"/>
  <c r="H69" i="37"/>
  <c r="I70" i="37"/>
  <c r="H70" i="37"/>
  <c r="I11" i="37"/>
  <c r="H11" i="37"/>
  <c r="I9" i="37"/>
  <c r="H9" i="37"/>
  <c r="I36" i="37"/>
  <c r="H36" i="37"/>
  <c r="H15" i="37"/>
  <c r="I15" i="37"/>
  <c r="H19" i="37"/>
  <c r="I19" i="37"/>
  <c r="H23" i="37"/>
  <c r="I23" i="37"/>
  <c r="H37" i="37"/>
  <c r="I37" i="37"/>
  <c r="H41" i="37"/>
  <c r="I41" i="37"/>
  <c r="I54" i="37"/>
  <c r="H54" i="37"/>
  <c r="H60" i="37"/>
  <c r="I60" i="37"/>
  <c r="I65" i="37"/>
  <c r="H65" i="37"/>
  <c r="I66" i="37"/>
  <c r="H66" i="37"/>
  <c r="H4" i="37"/>
  <c r="I4" i="37"/>
  <c r="H5" i="37"/>
  <c r="I5" i="37"/>
  <c r="I30" i="37"/>
  <c r="H30" i="37"/>
  <c r="I34" i="37"/>
  <c r="H34" i="37"/>
  <c r="H13" i="37"/>
  <c r="I13" i="37"/>
  <c r="H17" i="37"/>
  <c r="I17" i="37"/>
  <c r="H21" i="37"/>
  <c r="I21" i="37"/>
  <c r="I67" i="37"/>
  <c r="H67" i="37"/>
  <c r="H39" i="37"/>
  <c r="I39" i="37"/>
  <c r="H43" i="37"/>
  <c r="I43" i="37"/>
  <c r="H52" i="37"/>
  <c r="I52" i="37"/>
  <c r="I56" i="37"/>
  <c r="H56" i="37"/>
  <c r="H68" i="37"/>
  <c r="I68" i="37"/>
  <c r="H47" i="37"/>
  <c r="I47" i="37"/>
  <c r="H58" i="37"/>
  <c r="I58" i="37"/>
  <c r="H45" i="37"/>
  <c r="I45" i="37"/>
  <c r="I8" i="37"/>
  <c r="H8" i="37"/>
  <c r="H12" i="37"/>
  <c r="I12" i="37"/>
  <c r="I31" i="37"/>
  <c r="H31" i="37"/>
  <c r="I35" i="37"/>
  <c r="H35" i="37"/>
  <c r="H14" i="37"/>
  <c r="I14" i="37"/>
  <c r="H18" i="37"/>
  <c r="I18" i="37"/>
  <c r="H22" i="37"/>
  <c r="I22" i="37"/>
  <c r="I63" i="37"/>
  <c r="H63" i="37"/>
  <c r="H40" i="37"/>
  <c r="I40" i="37"/>
  <c r="H44" i="37"/>
  <c r="I44" i="37"/>
  <c r="I53" i="37"/>
  <c r="H53" i="37"/>
  <c r="I57" i="37"/>
  <c r="H57" i="37"/>
  <c r="I61" i="37"/>
  <c r="H61" i="37"/>
  <c r="I62" i="37"/>
  <c r="H62" i="37"/>
  <c r="I59" i="37"/>
  <c r="H59" i="37"/>
  <c r="H29" i="36"/>
  <c r="I12" i="36"/>
  <c r="I28" i="36"/>
  <c r="H28" i="36"/>
  <c r="H22" i="36"/>
  <c r="I22" i="36"/>
  <c r="H41" i="36"/>
  <c r="I41" i="36"/>
  <c r="I45" i="36"/>
  <c r="H45" i="36"/>
  <c r="I51" i="36"/>
  <c r="H51" i="36"/>
  <c r="I55" i="36"/>
  <c r="H55" i="36"/>
  <c r="H60" i="36"/>
  <c r="I60" i="36"/>
  <c r="I64" i="36"/>
  <c r="H64" i="36"/>
  <c r="I68" i="36"/>
  <c r="H68" i="36"/>
  <c r="I8" i="36"/>
  <c r="H8" i="36"/>
  <c r="I31" i="36"/>
  <c r="H31" i="36"/>
  <c r="H15" i="36"/>
  <c r="I15" i="36"/>
  <c r="H19" i="36"/>
  <c r="I19" i="36"/>
  <c r="H23" i="36"/>
  <c r="I23" i="36"/>
  <c r="H38" i="36"/>
  <c r="I38" i="36"/>
  <c r="H42" i="36"/>
  <c r="I42" i="36"/>
  <c r="I46" i="36"/>
  <c r="H46" i="36"/>
  <c r="H52" i="36"/>
  <c r="I52" i="36"/>
  <c r="I56" i="36"/>
  <c r="H56" i="36"/>
  <c r="H61" i="36"/>
  <c r="I61" i="36"/>
  <c r="I65" i="36"/>
  <c r="H65" i="36"/>
  <c r="I69" i="36"/>
  <c r="H69" i="36"/>
  <c r="I9" i="36"/>
  <c r="H9" i="36"/>
  <c r="H14" i="36"/>
  <c r="I14" i="36"/>
  <c r="H6" i="36"/>
  <c r="I6" i="36"/>
  <c r="I32" i="36"/>
  <c r="H32" i="36"/>
  <c r="I35" i="36"/>
  <c r="H35" i="36"/>
  <c r="H16" i="36"/>
  <c r="I16" i="36"/>
  <c r="H20" i="36"/>
  <c r="I20" i="36"/>
  <c r="I30" i="36"/>
  <c r="H30" i="36"/>
  <c r="H39" i="36"/>
  <c r="I39" i="36"/>
  <c r="I43" i="36"/>
  <c r="H43" i="36"/>
  <c r="H59" i="36"/>
  <c r="I59" i="36"/>
  <c r="H53" i="36"/>
  <c r="I53" i="36"/>
  <c r="I57" i="36"/>
  <c r="H57" i="36"/>
  <c r="H62" i="36"/>
  <c r="I62" i="36"/>
  <c r="I66" i="36"/>
  <c r="H66" i="36"/>
  <c r="I70" i="36"/>
  <c r="H70" i="36"/>
  <c r="I5" i="36"/>
  <c r="H5" i="36"/>
  <c r="H18" i="36"/>
  <c r="I18" i="36"/>
  <c r="H37" i="36"/>
  <c r="I37" i="36"/>
  <c r="H33" i="36"/>
  <c r="I33" i="36"/>
  <c r="I36" i="36"/>
  <c r="H36" i="36"/>
  <c r="H13" i="36"/>
  <c r="I13" i="36"/>
  <c r="H17" i="36"/>
  <c r="I17" i="36"/>
  <c r="H21" i="36"/>
  <c r="I21" i="36"/>
  <c r="I34" i="36"/>
  <c r="H34" i="36"/>
  <c r="H40" i="36"/>
  <c r="I40" i="36"/>
  <c r="I44" i="36"/>
  <c r="H44" i="36"/>
  <c r="I47" i="36"/>
  <c r="H47" i="36"/>
  <c r="I54" i="36"/>
  <c r="H54" i="36"/>
  <c r="I58" i="36"/>
  <c r="H58" i="36"/>
  <c r="H63" i="36"/>
  <c r="I63" i="36"/>
  <c r="I67" i="36"/>
  <c r="H67" i="36"/>
  <c r="I54" i="35"/>
  <c r="H54" i="35"/>
  <c r="I34" i="35"/>
  <c r="H34" i="35"/>
  <c r="H37" i="35"/>
  <c r="I37" i="35"/>
  <c r="I52" i="35"/>
  <c r="H52" i="35"/>
  <c r="I17" i="35"/>
  <c r="H17" i="35"/>
  <c r="I28" i="35"/>
  <c r="H28" i="35"/>
  <c r="I14" i="35"/>
  <c r="H14" i="35"/>
  <c r="I55" i="35"/>
  <c r="H55" i="35"/>
  <c r="I32" i="35"/>
  <c r="H32" i="35"/>
  <c r="I35" i="35"/>
  <c r="H35" i="35"/>
  <c r="H38" i="35"/>
  <c r="I38" i="35"/>
  <c r="H42" i="35"/>
  <c r="I42" i="35"/>
  <c r="H46" i="35"/>
  <c r="I46" i="35"/>
  <c r="I56" i="35"/>
  <c r="H56" i="35"/>
  <c r="H61" i="35"/>
  <c r="I61" i="35"/>
  <c r="I65" i="35"/>
  <c r="H65" i="35"/>
  <c r="I69" i="35"/>
  <c r="H69" i="35"/>
  <c r="H15" i="35"/>
  <c r="I15" i="35"/>
  <c r="I16" i="35"/>
  <c r="H16" i="35"/>
  <c r="H31" i="35"/>
  <c r="I31" i="35"/>
  <c r="H41" i="35"/>
  <c r="I41" i="35"/>
  <c r="H45" i="35"/>
  <c r="I45" i="35"/>
  <c r="H60" i="35"/>
  <c r="I60" i="35"/>
  <c r="I64" i="35"/>
  <c r="H64" i="35"/>
  <c r="I68" i="35"/>
  <c r="H68" i="35"/>
  <c r="I8" i="35"/>
  <c r="H8" i="35"/>
  <c r="I23" i="35"/>
  <c r="H23" i="35"/>
  <c r="I11" i="35"/>
  <c r="H11" i="35"/>
  <c r="H29" i="35"/>
  <c r="I29" i="35"/>
  <c r="I51" i="35"/>
  <c r="H51" i="35"/>
  <c r="H36" i="35"/>
  <c r="I36" i="35"/>
  <c r="H39" i="35"/>
  <c r="I39" i="35"/>
  <c r="H43" i="35"/>
  <c r="I43" i="35"/>
  <c r="I53" i="35"/>
  <c r="H53" i="35"/>
  <c r="H47" i="35"/>
  <c r="I47" i="35"/>
  <c r="H62" i="35"/>
  <c r="I62" i="35"/>
  <c r="I66" i="35"/>
  <c r="H66" i="35"/>
  <c r="I70" i="35"/>
  <c r="H70" i="35"/>
  <c r="I18" i="35"/>
  <c r="H18" i="35"/>
  <c r="I21" i="35"/>
  <c r="H21" i="35"/>
  <c r="I13" i="35"/>
  <c r="H13" i="35"/>
  <c r="I19" i="35"/>
  <c r="H19" i="35"/>
  <c r="I7" i="35"/>
  <c r="H7" i="35"/>
  <c r="H30" i="35"/>
  <c r="I30" i="35"/>
  <c r="I33" i="35"/>
  <c r="H33" i="35"/>
  <c r="I57" i="35"/>
  <c r="H57" i="35"/>
  <c r="H40" i="35"/>
  <c r="I40" i="35"/>
  <c r="H44" i="35"/>
  <c r="I44" i="35"/>
  <c r="I58" i="35"/>
  <c r="H58" i="35"/>
  <c r="H59" i="35"/>
  <c r="I59" i="35"/>
  <c r="H63" i="35"/>
  <c r="I63" i="35"/>
  <c r="I67" i="35"/>
  <c r="H67" i="35"/>
  <c r="I12" i="35"/>
  <c r="H12" i="35"/>
  <c r="H9" i="35"/>
  <c r="I9" i="35"/>
  <c r="I8" i="34"/>
  <c r="H8" i="34"/>
  <c r="I14" i="34"/>
  <c r="H14" i="34"/>
  <c r="I38" i="34"/>
  <c r="H38" i="34"/>
  <c r="H32" i="34"/>
  <c r="I32" i="34"/>
  <c r="I68" i="34"/>
  <c r="H68" i="34"/>
  <c r="I46" i="34"/>
  <c r="H46" i="34"/>
  <c r="H6" i="34"/>
  <c r="I6" i="34"/>
  <c r="I10" i="34"/>
  <c r="H10" i="34"/>
  <c r="I23" i="34"/>
  <c r="H23" i="34"/>
  <c r="H19" i="34"/>
  <c r="I19" i="34"/>
  <c r="I21" i="34"/>
  <c r="H21" i="34"/>
  <c r="I20" i="34"/>
  <c r="H20" i="34"/>
  <c r="H30" i="34"/>
  <c r="I30" i="34"/>
  <c r="H34" i="34"/>
  <c r="I34" i="34"/>
  <c r="H51" i="34"/>
  <c r="I51" i="34"/>
  <c r="I60" i="34"/>
  <c r="H60" i="34"/>
  <c r="H53" i="34"/>
  <c r="I53" i="34"/>
  <c r="H55" i="34"/>
  <c r="I55" i="34"/>
  <c r="H59" i="34"/>
  <c r="I59" i="34"/>
  <c r="I44" i="34"/>
  <c r="H44" i="34"/>
  <c r="I42" i="34"/>
  <c r="H42" i="34"/>
  <c r="H7" i="34"/>
  <c r="I7" i="34"/>
  <c r="I11" i="34"/>
  <c r="H11" i="34"/>
  <c r="I13" i="34"/>
  <c r="H13" i="34"/>
  <c r="H63" i="34"/>
  <c r="I63" i="34"/>
  <c r="H37" i="34"/>
  <c r="I37" i="34"/>
  <c r="I22" i="34"/>
  <c r="H22" i="34"/>
  <c r="H31" i="34"/>
  <c r="I31" i="34"/>
  <c r="H35" i="34"/>
  <c r="I35" i="34"/>
  <c r="H61" i="34"/>
  <c r="I61" i="34"/>
  <c r="I64" i="34"/>
  <c r="H64" i="34"/>
  <c r="H54" i="34"/>
  <c r="I54" i="34"/>
  <c r="H56" i="34"/>
  <c r="I56" i="34"/>
  <c r="I70" i="34"/>
  <c r="H70" i="34"/>
  <c r="I40" i="34"/>
  <c r="H40" i="34"/>
  <c r="I12" i="34"/>
  <c r="H12" i="34"/>
  <c r="I17" i="34"/>
  <c r="H17" i="34"/>
  <c r="I39" i="34"/>
  <c r="H39" i="34"/>
  <c r="I36" i="34"/>
  <c r="H36" i="34"/>
  <c r="H65" i="34"/>
  <c r="I65" i="34"/>
  <c r="I62" i="34"/>
  <c r="H62" i="34"/>
  <c r="H57" i="34"/>
  <c r="I57" i="34"/>
  <c r="H5" i="34"/>
  <c r="I5" i="34"/>
  <c r="I9" i="34"/>
  <c r="H9" i="34"/>
  <c r="H15" i="34"/>
  <c r="I15" i="34"/>
  <c r="I16" i="34"/>
  <c r="H16" i="34"/>
  <c r="I28" i="34"/>
  <c r="H28" i="34"/>
  <c r="I18" i="34"/>
  <c r="H18" i="34"/>
  <c r="H29" i="34"/>
  <c r="I29" i="34"/>
  <c r="H33" i="34"/>
  <c r="I33" i="34"/>
  <c r="H67" i="34"/>
  <c r="I67" i="34"/>
  <c r="I69" i="34"/>
  <c r="H69" i="34"/>
  <c r="H52" i="34"/>
  <c r="I52" i="34"/>
  <c r="I66" i="34"/>
  <c r="H66" i="34"/>
  <c r="H58" i="34"/>
  <c r="I58" i="34"/>
  <c r="I43" i="34"/>
  <c r="H43" i="34"/>
  <c r="H10" i="33"/>
  <c r="I10" i="33"/>
  <c r="H6" i="33"/>
  <c r="I6" i="33"/>
  <c r="I14" i="33"/>
  <c r="H14" i="33"/>
  <c r="I29" i="33"/>
  <c r="H29" i="33"/>
  <c r="I34" i="33"/>
  <c r="H34" i="33"/>
  <c r="H21" i="33"/>
  <c r="I21" i="33"/>
  <c r="H36" i="33"/>
  <c r="I36" i="33"/>
  <c r="I40" i="33"/>
  <c r="H40" i="33"/>
  <c r="I44" i="33"/>
  <c r="H44" i="33"/>
  <c r="I51" i="33"/>
  <c r="H51" i="33"/>
  <c r="I61" i="33"/>
  <c r="H61" i="33"/>
  <c r="H57" i="33"/>
  <c r="I57" i="33"/>
  <c r="H63" i="33"/>
  <c r="I63" i="33"/>
  <c r="H67" i="33"/>
  <c r="I67" i="33"/>
  <c r="H13" i="33"/>
  <c r="I13" i="33"/>
  <c r="I15" i="33"/>
  <c r="H15" i="33"/>
  <c r="H9" i="33"/>
  <c r="I9" i="33"/>
  <c r="H5" i="33"/>
  <c r="I5" i="33"/>
  <c r="H17" i="33"/>
  <c r="I17" i="33"/>
  <c r="I30" i="33"/>
  <c r="H30" i="33"/>
  <c r="I28" i="33"/>
  <c r="H28" i="33"/>
  <c r="H22" i="33"/>
  <c r="I22" i="33"/>
  <c r="H37" i="33"/>
  <c r="I37" i="33"/>
  <c r="I41" i="33"/>
  <c r="H41" i="33"/>
  <c r="I45" i="33"/>
  <c r="H45" i="33"/>
  <c r="H52" i="33"/>
  <c r="I52" i="33"/>
  <c r="I60" i="33"/>
  <c r="H60" i="33"/>
  <c r="H58" i="33"/>
  <c r="I58" i="33"/>
  <c r="H64" i="33"/>
  <c r="I64" i="33"/>
  <c r="H68" i="33"/>
  <c r="I68" i="33"/>
  <c r="H11" i="33"/>
  <c r="I11" i="33"/>
  <c r="I12" i="33"/>
  <c r="H12" i="33"/>
  <c r="H8" i="33"/>
  <c r="I8" i="33"/>
  <c r="H4" i="33"/>
  <c r="I4" i="33"/>
  <c r="I31" i="33"/>
  <c r="H31" i="33"/>
  <c r="H19" i="33"/>
  <c r="I19" i="33"/>
  <c r="H23" i="33"/>
  <c r="I23" i="33"/>
  <c r="I38" i="33"/>
  <c r="H38" i="33"/>
  <c r="I42" i="33"/>
  <c r="H42" i="33"/>
  <c r="I46" i="33"/>
  <c r="H46" i="33"/>
  <c r="H53" i="33"/>
  <c r="I53" i="33"/>
  <c r="H55" i="33"/>
  <c r="I55" i="33"/>
  <c r="H59" i="33"/>
  <c r="I59" i="33"/>
  <c r="H65" i="33"/>
  <c r="I65" i="33"/>
  <c r="I69" i="33"/>
  <c r="H69" i="33"/>
  <c r="H7" i="33"/>
  <c r="I7" i="33"/>
  <c r="I18" i="33"/>
  <c r="H18" i="33"/>
  <c r="I33" i="33"/>
  <c r="H33" i="33"/>
  <c r="I32" i="33"/>
  <c r="H32" i="33"/>
  <c r="H20" i="33"/>
  <c r="I20" i="33"/>
  <c r="I35" i="33"/>
  <c r="H35" i="33"/>
  <c r="I39" i="33"/>
  <c r="H39" i="33"/>
  <c r="I43" i="33"/>
  <c r="H43" i="33"/>
  <c r="I47" i="33"/>
  <c r="H47" i="33"/>
  <c r="H54" i="33"/>
  <c r="I54" i="33"/>
  <c r="H56" i="33"/>
  <c r="I56" i="33"/>
  <c r="H62" i="33"/>
  <c r="I62" i="33"/>
  <c r="H66" i="33"/>
  <c r="I66" i="33"/>
  <c r="I70" i="33"/>
  <c r="H70" i="33"/>
  <c r="I17" i="29"/>
  <c r="H17" i="29"/>
  <c r="H28" i="29"/>
  <c r="I28" i="29"/>
  <c r="I18" i="29"/>
  <c r="H18" i="29"/>
  <c r="H6" i="29"/>
  <c r="I6" i="29"/>
  <c r="H14" i="29"/>
  <c r="I14" i="29"/>
  <c r="I13" i="29"/>
  <c r="H13" i="29"/>
  <c r="I19" i="29"/>
  <c r="H19" i="29"/>
  <c r="I31" i="29"/>
  <c r="H31" i="29"/>
  <c r="I35" i="29"/>
  <c r="H35" i="29"/>
  <c r="H67" i="29"/>
  <c r="I67" i="29"/>
  <c r="H40" i="29"/>
  <c r="I40" i="29"/>
  <c r="H44" i="29"/>
  <c r="I44" i="29"/>
  <c r="I53" i="29"/>
  <c r="H53" i="29"/>
  <c r="I61" i="29"/>
  <c r="H61" i="29"/>
  <c r="I64" i="29"/>
  <c r="H64" i="29"/>
  <c r="H57" i="29"/>
  <c r="I57" i="29"/>
  <c r="I21" i="29"/>
  <c r="H21" i="29"/>
  <c r="H8" i="29"/>
  <c r="I8" i="29"/>
  <c r="I29" i="29"/>
  <c r="H29" i="29"/>
  <c r="H42" i="29"/>
  <c r="I42" i="29"/>
  <c r="I66" i="29"/>
  <c r="H66" i="29"/>
  <c r="H55" i="29"/>
  <c r="I55" i="29"/>
  <c r="H12" i="29"/>
  <c r="I12" i="29"/>
  <c r="H5" i="29"/>
  <c r="I5" i="29"/>
  <c r="H11" i="29"/>
  <c r="I11" i="29"/>
  <c r="I9" i="29"/>
  <c r="H9" i="29"/>
  <c r="H63" i="29"/>
  <c r="I63" i="29"/>
  <c r="I32" i="29"/>
  <c r="H32" i="29"/>
  <c r="H36" i="29"/>
  <c r="I36" i="29"/>
  <c r="I52" i="29"/>
  <c r="H52" i="29"/>
  <c r="H41" i="29"/>
  <c r="I41" i="29"/>
  <c r="H45" i="29"/>
  <c r="I45" i="29"/>
  <c r="I62" i="29"/>
  <c r="H62" i="29"/>
  <c r="I65" i="29"/>
  <c r="H65" i="29"/>
  <c r="I68" i="29"/>
  <c r="H68" i="29"/>
  <c r="H58" i="29"/>
  <c r="I58" i="29"/>
  <c r="I4" i="29"/>
  <c r="H4" i="29"/>
  <c r="H16" i="29"/>
  <c r="I16" i="29"/>
  <c r="I54" i="29"/>
  <c r="H54" i="29"/>
  <c r="I33" i="29"/>
  <c r="H33" i="29"/>
  <c r="H38" i="29"/>
  <c r="I38" i="29"/>
  <c r="H46" i="29"/>
  <c r="I46" i="29"/>
  <c r="I69" i="29"/>
  <c r="H69" i="29"/>
  <c r="H59" i="29"/>
  <c r="I59" i="29"/>
  <c r="I23" i="29"/>
  <c r="H23" i="29"/>
  <c r="H7" i="29"/>
  <c r="I7" i="29"/>
  <c r="I15" i="29"/>
  <c r="H15" i="29"/>
  <c r="I20" i="29"/>
  <c r="H20" i="29"/>
  <c r="I30" i="29"/>
  <c r="H30" i="29"/>
  <c r="I34" i="29"/>
  <c r="H34" i="29"/>
  <c r="H37" i="29"/>
  <c r="I37" i="29"/>
  <c r="H39" i="29"/>
  <c r="I39" i="29"/>
  <c r="H43" i="29"/>
  <c r="I43" i="29"/>
  <c r="H47" i="29"/>
  <c r="I47" i="29"/>
  <c r="I51" i="29"/>
  <c r="H51" i="29"/>
  <c r="I60" i="29"/>
  <c r="H60" i="29"/>
  <c r="H56" i="29"/>
  <c r="I56" i="29"/>
  <c r="I70" i="29"/>
  <c r="H70" i="29"/>
  <c r="I22" i="29"/>
  <c r="H22" i="29"/>
  <c r="H10" i="14"/>
  <c r="I10" i="14"/>
  <c r="H6" i="14"/>
  <c r="I6" i="14"/>
  <c r="H14" i="14"/>
  <c r="I14" i="14"/>
  <c r="H18" i="14"/>
  <c r="I18" i="14"/>
  <c r="I22" i="14"/>
  <c r="H22" i="14"/>
  <c r="H31" i="14"/>
  <c r="I31" i="14"/>
  <c r="I35" i="14"/>
  <c r="H35" i="14"/>
  <c r="H37" i="14"/>
  <c r="I37" i="14"/>
  <c r="I41" i="14"/>
  <c r="H41" i="14"/>
  <c r="I60" i="14"/>
  <c r="H60" i="14"/>
  <c r="H46" i="14"/>
  <c r="I46" i="14"/>
  <c r="I62" i="14"/>
  <c r="H62" i="14"/>
  <c r="H55" i="14"/>
  <c r="I55" i="14"/>
  <c r="H57" i="14"/>
  <c r="I57" i="14"/>
  <c r="I70" i="14"/>
  <c r="H70" i="14"/>
  <c r="H5" i="14"/>
  <c r="I5" i="14"/>
  <c r="I19" i="14"/>
  <c r="H19" i="14"/>
  <c r="H32" i="14"/>
  <c r="I32" i="14"/>
  <c r="I42" i="14"/>
  <c r="H42" i="14"/>
  <c r="H58" i="14"/>
  <c r="I58" i="14"/>
  <c r="H8" i="14"/>
  <c r="I8" i="14"/>
  <c r="I28" i="14"/>
  <c r="H28" i="14"/>
  <c r="I20" i="14"/>
  <c r="H20" i="14"/>
  <c r="H29" i="14"/>
  <c r="I29" i="14"/>
  <c r="I33" i="14"/>
  <c r="H33" i="14"/>
  <c r="I51" i="14"/>
  <c r="H51" i="14"/>
  <c r="I39" i="14"/>
  <c r="H39" i="14"/>
  <c r="I43" i="14"/>
  <c r="H43" i="14"/>
  <c r="I68" i="14"/>
  <c r="H68" i="14"/>
  <c r="H61" i="14"/>
  <c r="I61" i="14"/>
  <c r="H53" i="14"/>
  <c r="I53" i="14"/>
  <c r="I67" i="14"/>
  <c r="H67" i="14"/>
  <c r="I59" i="14"/>
  <c r="H59" i="14"/>
  <c r="H4" i="14"/>
  <c r="I4" i="14"/>
  <c r="H9" i="14"/>
  <c r="I9" i="14"/>
  <c r="H15" i="14"/>
  <c r="I15" i="14"/>
  <c r="I23" i="14"/>
  <c r="H23" i="14"/>
  <c r="H36" i="14"/>
  <c r="I36" i="14"/>
  <c r="I38" i="14"/>
  <c r="H38" i="14"/>
  <c r="I64" i="14"/>
  <c r="H64" i="14"/>
  <c r="I47" i="14"/>
  <c r="H47" i="14"/>
  <c r="I66" i="14"/>
  <c r="H66" i="14"/>
  <c r="I63" i="14"/>
  <c r="H63" i="14"/>
  <c r="H16" i="14"/>
  <c r="I16" i="14"/>
  <c r="H11" i="14"/>
  <c r="I11" i="14"/>
  <c r="H7" i="14"/>
  <c r="I7" i="14"/>
  <c r="H13" i="14"/>
  <c r="I13" i="14"/>
  <c r="H17" i="14"/>
  <c r="I17" i="14"/>
  <c r="I21" i="14"/>
  <c r="H21" i="14"/>
  <c r="H30" i="14"/>
  <c r="I30" i="14"/>
  <c r="I34" i="14"/>
  <c r="H34" i="14"/>
  <c r="H52" i="14"/>
  <c r="I52" i="14"/>
  <c r="I40" i="14"/>
  <c r="H40" i="14"/>
  <c r="I44" i="14"/>
  <c r="H44" i="14"/>
  <c r="H45" i="14"/>
  <c r="I45" i="14"/>
  <c r="H65" i="14"/>
  <c r="I65" i="14"/>
  <c r="H54" i="14"/>
  <c r="I54" i="14"/>
  <c r="H56" i="14"/>
  <c r="I56" i="14"/>
  <c r="I69" i="14"/>
  <c r="H69" i="14"/>
  <c r="H12" i="32"/>
  <c r="I15" i="32"/>
  <c r="H15" i="32"/>
  <c r="I16" i="32"/>
  <c r="H16" i="32"/>
  <c r="I32" i="32"/>
  <c r="H32" i="32"/>
  <c r="H42" i="32"/>
  <c r="I42" i="32"/>
  <c r="I61" i="32"/>
  <c r="H61" i="32"/>
  <c r="I21" i="32"/>
  <c r="H21" i="32"/>
  <c r="I13" i="32"/>
  <c r="H13" i="32"/>
  <c r="I22" i="32"/>
  <c r="H22" i="32"/>
  <c r="I14" i="32"/>
  <c r="H14" i="32"/>
  <c r="I29" i="32"/>
  <c r="H29" i="32"/>
  <c r="I33" i="32"/>
  <c r="H33" i="32"/>
  <c r="I38" i="32"/>
  <c r="H38" i="32"/>
  <c r="I41" i="32"/>
  <c r="H41" i="32"/>
  <c r="H43" i="32"/>
  <c r="I43" i="32"/>
  <c r="H47" i="32"/>
  <c r="I47" i="32"/>
  <c r="I63" i="32"/>
  <c r="H63" i="32"/>
  <c r="H53" i="32"/>
  <c r="I53" i="32"/>
  <c r="I57" i="32"/>
  <c r="H57" i="32"/>
  <c r="I64" i="32"/>
  <c r="H64" i="32"/>
  <c r="H36" i="32"/>
  <c r="I36" i="32"/>
  <c r="H46" i="32"/>
  <c r="I46" i="32"/>
  <c r="H52" i="32"/>
  <c r="I52" i="32"/>
  <c r="I62" i="32"/>
  <c r="H62" i="32"/>
  <c r="I19" i="32"/>
  <c r="H19" i="32"/>
  <c r="H39" i="32"/>
  <c r="I39" i="32"/>
  <c r="I20" i="32"/>
  <c r="H20" i="32"/>
  <c r="I30" i="32"/>
  <c r="H30" i="32"/>
  <c r="I34" i="32"/>
  <c r="H34" i="32"/>
  <c r="I40" i="32"/>
  <c r="H40" i="32"/>
  <c r="I67" i="32"/>
  <c r="H67" i="32"/>
  <c r="H44" i="32"/>
  <c r="I44" i="32"/>
  <c r="I59" i="32"/>
  <c r="H59" i="32"/>
  <c r="I65" i="32"/>
  <c r="H65" i="32"/>
  <c r="H54" i="32"/>
  <c r="I54" i="32"/>
  <c r="I69" i="32"/>
  <c r="H69" i="32"/>
  <c r="I66" i="32"/>
  <c r="H66" i="32"/>
  <c r="I23" i="32"/>
  <c r="H23" i="32"/>
  <c r="I4" i="32"/>
  <c r="H4" i="32"/>
  <c r="H37" i="32"/>
  <c r="I37" i="32"/>
  <c r="I56" i="32"/>
  <c r="H56" i="32"/>
  <c r="I17" i="32"/>
  <c r="H17" i="32"/>
  <c r="I18" i="32"/>
  <c r="H18" i="32"/>
  <c r="I31" i="32"/>
  <c r="H31" i="32"/>
  <c r="I35" i="32"/>
  <c r="H35" i="32"/>
  <c r="H28" i="32"/>
  <c r="I28" i="32"/>
  <c r="I51" i="32"/>
  <c r="H51" i="32"/>
  <c r="H45" i="32"/>
  <c r="I45" i="32"/>
  <c r="I58" i="32"/>
  <c r="H58" i="32"/>
  <c r="H68" i="32"/>
  <c r="I68" i="32"/>
  <c r="I55" i="32"/>
  <c r="H55" i="32"/>
  <c r="I60" i="32"/>
  <c r="H60" i="32"/>
  <c r="I70" i="32"/>
  <c r="H70" i="32"/>
  <c r="O1850" i="85" l="1"/>
  <c r="O1828" i="85"/>
  <c r="O1806" i="85"/>
  <c r="O1784" i="85"/>
  <c r="O1762" i="85"/>
  <c r="O1740" i="85"/>
  <c r="O1718" i="85"/>
  <c r="O1696" i="85"/>
  <c r="O1674" i="85"/>
  <c r="O1652" i="85"/>
  <c r="O1630" i="85"/>
  <c r="O1608" i="85"/>
  <c r="O1586" i="85"/>
  <c r="O1564" i="85"/>
  <c r="O1542" i="85"/>
  <c r="O1520" i="85"/>
  <c r="O1498" i="85"/>
  <c r="O1476" i="85"/>
  <c r="O1454" i="85"/>
  <c r="O1432" i="85"/>
  <c r="O1410" i="85"/>
  <c r="O1388" i="85"/>
  <c r="O1366" i="85"/>
  <c r="O1344" i="85"/>
  <c r="O1322" i="85"/>
  <c r="O1300" i="85"/>
  <c r="O1278" i="85"/>
  <c r="O1256" i="85"/>
  <c r="O1234" i="85"/>
  <c r="O1212" i="85"/>
  <c r="O1190" i="85"/>
  <c r="O1168" i="85"/>
  <c r="O1146" i="85"/>
  <c r="O1124" i="85"/>
  <c r="O1102" i="85"/>
  <c r="O1080" i="85"/>
  <c r="O1058" i="85"/>
  <c r="O1036" i="85"/>
  <c r="O1014" i="85"/>
  <c r="O992" i="85"/>
  <c r="O970" i="85"/>
  <c r="O948" i="85"/>
  <c r="O926" i="85"/>
  <c r="O904" i="85"/>
  <c r="O882" i="85"/>
  <c r="O860" i="85"/>
  <c r="O838" i="85"/>
  <c r="O816" i="85"/>
  <c r="O794" i="85"/>
  <c r="O772" i="85"/>
  <c r="O750" i="85"/>
  <c r="O728" i="85"/>
  <c r="O706" i="85"/>
  <c r="O684" i="85"/>
  <c r="O662" i="85"/>
  <c r="O640" i="85"/>
  <c r="O618" i="85"/>
  <c r="O596" i="85"/>
  <c r="O574" i="85"/>
  <c r="O552" i="85"/>
  <c r="O530" i="85"/>
  <c r="O508" i="85"/>
  <c r="O486" i="85"/>
  <c r="O464" i="85"/>
  <c r="O442" i="85"/>
  <c r="O420" i="85"/>
  <c r="O398" i="85"/>
  <c r="O376" i="85"/>
  <c r="O354" i="85"/>
  <c r="O332" i="85"/>
  <c r="O310" i="85"/>
  <c r="O288" i="85"/>
  <c r="O266" i="85"/>
  <c r="O244" i="85"/>
  <c r="O222" i="85"/>
  <c r="O200" i="85"/>
  <c r="O178" i="85"/>
  <c r="O156" i="85"/>
  <c r="O134" i="85"/>
  <c r="O112" i="85"/>
  <c r="O90" i="85"/>
  <c r="O68" i="85"/>
  <c r="O46" i="85"/>
  <c r="O24" i="85"/>
  <c r="B70" i="74" l="1"/>
  <c r="B69" i="74"/>
  <c r="B68" i="74"/>
  <c r="B67" i="74"/>
  <c r="B66" i="74"/>
  <c r="B65" i="74"/>
  <c r="B64" i="74"/>
  <c r="B63" i="74"/>
  <c r="B62" i="74"/>
  <c r="B61" i="74"/>
  <c r="B60" i="74"/>
  <c r="B59" i="74"/>
  <c r="B58" i="74"/>
  <c r="B57" i="74"/>
  <c r="B56" i="74"/>
  <c r="B55" i="74"/>
  <c r="B54" i="74"/>
  <c r="B53" i="74"/>
  <c r="B52" i="74"/>
  <c r="C4" i="74"/>
  <c r="C28" i="74" s="1"/>
  <c r="B30" i="74"/>
  <c r="B31" i="74"/>
  <c r="B32" i="74"/>
  <c r="B33" i="74"/>
  <c r="B34" i="74"/>
  <c r="B35" i="74"/>
  <c r="B36" i="74"/>
  <c r="B37" i="74"/>
  <c r="B38" i="74"/>
  <c r="B39" i="74"/>
  <c r="B40" i="74"/>
  <c r="B41" i="74"/>
  <c r="B42" i="74"/>
  <c r="B43" i="74"/>
  <c r="B44" i="74"/>
  <c r="B45" i="74"/>
  <c r="B46" i="74"/>
  <c r="B47" i="74"/>
  <c r="B29" i="74"/>
  <c r="B6" i="74"/>
  <c r="B7" i="74"/>
  <c r="B8" i="74"/>
  <c r="B9" i="74"/>
  <c r="B10" i="74"/>
  <c r="B11" i="74"/>
  <c r="B12" i="74"/>
  <c r="B13" i="74"/>
  <c r="B14" i="74"/>
  <c r="B15" i="74"/>
  <c r="B16" i="74"/>
  <c r="B17" i="74"/>
  <c r="B18" i="74"/>
  <c r="B19" i="74"/>
  <c r="B20" i="74"/>
  <c r="B21" i="74"/>
  <c r="B22" i="74"/>
  <c r="B23" i="74"/>
  <c r="B5" i="74"/>
  <c r="L63" i="82"/>
  <c r="L83" i="82"/>
  <c r="L103" i="82"/>
  <c r="L123" i="82"/>
  <c r="L143" i="82"/>
  <c r="L163" i="82"/>
  <c r="L183" i="82"/>
  <c r="L203" i="82"/>
  <c r="L223" i="82"/>
  <c r="L243" i="82"/>
  <c r="L263" i="82"/>
  <c r="L283" i="82"/>
  <c r="L303" i="82"/>
  <c r="L323" i="82"/>
  <c r="L343" i="82"/>
  <c r="L363" i="82"/>
  <c r="L383" i="82"/>
  <c r="L403" i="82"/>
  <c r="L423" i="82"/>
  <c r="L443" i="82"/>
  <c r="L463" i="82"/>
  <c r="L483" i="82"/>
  <c r="L503" i="82"/>
  <c r="L523" i="82"/>
  <c r="L543" i="82"/>
  <c r="L563" i="82"/>
  <c r="L583" i="82"/>
  <c r="L603" i="82"/>
  <c r="L623" i="82"/>
  <c r="L643" i="82"/>
  <c r="L663" i="82"/>
  <c r="L683" i="82"/>
  <c r="L703" i="82"/>
  <c r="L723" i="82"/>
  <c r="L743" i="82"/>
  <c r="L763" i="82"/>
  <c r="L783" i="82"/>
  <c r="L803" i="82"/>
  <c r="L823" i="82"/>
  <c r="L843" i="82"/>
  <c r="L863" i="82"/>
  <c r="L883" i="82"/>
  <c r="L903" i="82"/>
  <c r="L923" i="82"/>
  <c r="L943" i="82"/>
  <c r="L963" i="82"/>
  <c r="L983" i="82"/>
  <c r="L1003" i="82"/>
  <c r="L1023" i="82"/>
  <c r="L1043" i="82"/>
  <c r="L1063" i="82"/>
  <c r="L1083" i="82"/>
  <c r="L1103" i="82"/>
  <c r="L1123" i="82"/>
  <c r="L1143" i="82"/>
  <c r="L1163" i="82"/>
  <c r="L1183" i="82"/>
  <c r="L1203" i="82"/>
  <c r="L1223" i="82"/>
  <c r="L1243" i="82"/>
  <c r="L1263" i="82"/>
  <c r="L1283" i="82"/>
  <c r="L1303" i="82"/>
  <c r="L1323" i="82"/>
  <c r="L1343" i="82"/>
  <c r="L1363" i="82"/>
  <c r="L1383" i="82"/>
  <c r="L1403" i="82"/>
  <c r="L1423" i="82"/>
  <c r="L1443" i="82"/>
  <c r="L1463" i="82"/>
  <c r="L1483" i="82"/>
  <c r="L1503" i="82"/>
  <c r="L1523" i="82"/>
  <c r="L1543" i="82"/>
  <c r="L1563" i="82"/>
  <c r="L1583" i="82"/>
  <c r="L1603" i="82"/>
  <c r="L1623" i="82"/>
  <c r="L1643" i="82"/>
  <c r="L1663" i="82"/>
  <c r="L1683" i="82"/>
  <c r="L43" i="82"/>
  <c r="L23" i="82"/>
  <c r="E5" i="85"/>
  <c r="O5" i="85"/>
  <c r="E6" i="85"/>
  <c r="O6" i="85"/>
  <c r="E7" i="85"/>
  <c r="O7" i="85"/>
  <c r="E8" i="85"/>
  <c r="O8" i="85"/>
  <c r="E9" i="85"/>
  <c r="O9" i="85"/>
  <c r="E10" i="85"/>
  <c r="O10" i="85"/>
  <c r="E11" i="85"/>
  <c r="O11" i="85"/>
  <c r="E12" i="85"/>
  <c r="O12" i="85"/>
  <c r="E13" i="85"/>
  <c r="O13" i="85"/>
  <c r="E14" i="85"/>
  <c r="O14" i="85"/>
  <c r="E15" i="85"/>
  <c r="O15" i="85"/>
  <c r="E16" i="85"/>
  <c r="O16" i="85"/>
  <c r="E17" i="85"/>
  <c r="O17" i="85"/>
  <c r="E18" i="85"/>
  <c r="O18" i="85"/>
  <c r="E19" i="85"/>
  <c r="O19" i="85"/>
  <c r="E20" i="85"/>
  <c r="O20" i="85"/>
  <c r="E21" i="85"/>
  <c r="O21" i="85"/>
  <c r="E22" i="85"/>
  <c r="O22" i="85"/>
  <c r="E23" i="85"/>
  <c r="O23" i="85"/>
  <c r="E24" i="85"/>
  <c r="C27" i="85"/>
  <c r="E27" i="85" s="1"/>
  <c r="O27" i="85"/>
  <c r="C28" i="85"/>
  <c r="E28" i="85"/>
  <c r="O28" i="85"/>
  <c r="C29" i="85"/>
  <c r="E29" i="85"/>
  <c r="O29" i="85"/>
  <c r="C30" i="85"/>
  <c r="E30" i="85"/>
  <c r="O30" i="85"/>
  <c r="C31" i="85"/>
  <c r="E31" i="85" s="1"/>
  <c r="O31" i="85"/>
  <c r="C32" i="85"/>
  <c r="E32" i="85"/>
  <c r="O32" i="85"/>
  <c r="C33" i="85"/>
  <c r="E33" i="85"/>
  <c r="O33" i="85"/>
  <c r="C34" i="85"/>
  <c r="E34" i="85"/>
  <c r="O34" i="85"/>
  <c r="C35" i="85"/>
  <c r="E35" i="85" s="1"/>
  <c r="O35" i="85"/>
  <c r="C36" i="85"/>
  <c r="E36" i="85"/>
  <c r="O36" i="85"/>
  <c r="C37" i="85"/>
  <c r="E37" i="85"/>
  <c r="O37" i="85"/>
  <c r="C38" i="85"/>
  <c r="E38" i="85"/>
  <c r="O38" i="85"/>
  <c r="C39" i="85"/>
  <c r="E39" i="85" s="1"/>
  <c r="O39" i="85"/>
  <c r="C40" i="85"/>
  <c r="E40" i="85"/>
  <c r="O40" i="85"/>
  <c r="C41" i="85"/>
  <c r="E41" i="85"/>
  <c r="O41" i="85"/>
  <c r="C42" i="85"/>
  <c r="E42" i="85"/>
  <c r="O42" i="85"/>
  <c r="C43" i="85"/>
  <c r="E43" i="85" s="1"/>
  <c r="O43" i="85"/>
  <c r="C44" i="85"/>
  <c r="E44" i="85"/>
  <c r="O44" i="85"/>
  <c r="C45" i="85"/>
  <c r="E45" i="85"/>
  <c r="O45" i="85"/>
  <c r="C46" i="85"/>
  <c r="E46" i="85"/>
  <c r="E49" i="85"/>
  <c r="O49" i="85"/>
  <c r="E50" i="85"/>
  <c r="O50" i="85"/>
  <c r="E51" i="85"/>
  <c r="O51" i="85"/>
  <c r="E52" i="85"/>
  <c r="O52" i="85"/>
  <c r="E53" i="85"/>
  <c r="O53" i="85"/>
  <c r="E54" i="85"/>
  <c r="O54" i="85"/>
  <c r="E55" i="85"/>
  <c r="O55" i="85"/>
  <c r="E56" i="85"/>
  <c r="O56" i="85"/>
  <c r="E57" i="85"/>
  <c r="O57" i="85"/>
  <c r="E58" i="85"/>
  <c r="O58" i="85"/>
  <c r="E59" i="85"/>
  <c r="O59" i="85"/>
  <c r="E60" i="85"/>
  <c r="O60" i="85"/>
  <c r="E61" i="85"/>
  <c r="O61" i="85"/>
  <c r="E62" i="85"/>
  <c r="O62" i="85"/>
  <c r="E63" i="85"/>
  <c r="O63" i="85"/>
  <c r="E64" i="85"/>
  <c r="O64" i="85"/>
  <c r="E65" i="85"/>
  <c r="O65" i="85"/>
  <c r="E66" i="85"/>
  <c r="O66" i="85"/>
  <c r="E67" i="85"/>
  <c r="O67" i="85"/>
  <c r="E68" i="85"/>
  <c r="E71" i="85"/>
  <c r="O71" i="85"/>
  <c r="E72" i="85"/>
  <c r="O72" i="85"/>
  <c r="E73" i="85"/>
  <c r="O73" i="85"/>
  <c r="E74" i="85"/>
  <c r="O74" i="85"/>
  <c r="E75" i="85"/>
  <c r="O75" i="85"/>
  <c r="E76" i="85"/>
  <c r="O76" i="85"/>
  <c r="E77" i="85"/>
  <c r="O77" i="85"/>
  <c r="E78" i="85"/>
  <c r="O78" i="85"/>
  <c r="E79" i="85"/>
  <c r="O79" i="85"/>
  <c r="E80" i="85"/>
  <c r="O80" i="85"/>
  <c r="E81" i="85"/>
  <c r="O81" i="85"/>
  <c r="E82" i="85"/>
  <c r="O82" i="85"/>
  <c r="E83" i="85"/>
  <c r="O83" i="85"/>
  <c r="E84" i="85"/>
  <c r="O84" i="85"/>
  <c r="E85" i="85"/>
  <c r="O85" i="85"/>
  <c r="E86" i="85"/>
  <c r="O86" i="85"/>
  <c r="E87" i="85"/>
  <c r="O87" i="85"/>
  <c r="E88" i="85"/>
  <c r="O88" i="85"/>
  <c r="E89" i="85"/>
  <c r="O89" i="85"/>
  <c r="E90" i="85"/>
  <c r="E93" i="85"/>
  <c r="O93" i="85"/>
  <c r="E94" i="85"/>
  <c r="O94" i="85"/>
  <c r="E95" i="85"/>
  <c r="O95" i="85"/>
  <c r="E96" i="85"/>
  <c r="O96" i="85"/>
  <c r="E97" i="85"/>
  <c r="O97" i="85"/>
  <c r="E98" i="85"/>
  <c r="O98" i="85"/>
  <c r="E99" i="85"/>
  <c r="O99" i="85"/>
  <c r="E100" i="85"/>
  <c r="O100" i="85"/>
  <c r="E101" i="85"/>
  <c r="O101" i="85"/>
  <c r="E102" i="85"/>
  <c r="O102" i="85"/>
  <c r="E103" i="85"/>
  <c r="O103" i="85"/>
  <c r="E104" i="85"/>
  <c r="O104" i="85"/>
  <c r="E105" i="85"/>
  <c r="O105" i="85"/>
  <c r="E106" i="85"/>
  <c r="O106" i="85"/>
  <c r="E107" i="85"/>
  <c r="O107" i="85"/>
  <c r="E108" i="85"/>
  <c r="O108" i="85"/>
  <c r="E109" i="85"/>
  <c r="O109" i="85"/>
  <c r="E110" i="85"/>
  <c r="O110" i="85"/>
  <c r="E111" i="85"/>
  <c r="O111" i="85"/>
  <c r="E112" i="85"/>
  <c r="E115" i="85"/>
  <c r="O115" i="85"/>
  <c r="E116" i="85"/>
  <c r="O116" i="85"/>
  <c r="E117" i="85"/>
  <c r="O117" i="85"/>
  <c r="E118" i="85"/>
  <c r="O118" i="85"/>
  <c r="E119" i="85"/>
  <c r="O119" i="85"/>
  <c r="E120" i="85"/>
  <c r="O120" i="85"/>
  <c r="E121" i="85"/>
  <c r="O121" i="85"/>
  <c r="E122" i="85"/>
  <c r="O122" i="85"/>
  <c r="E123" i="85"/>
  <c r="O123" i="85"/>
  <c r="E124" i="85"/>
  <c r="O124" i="85"/>
  <c r="E125" i="85"/>
  <c r="O125" i="85"/>
  <c r="E126" i="85"/>
  <c r="O126" i="85"/>
  <c r="E127" i="85"/>
  <c r="O127" i="85"/>
  <c r="E128" i="85"/>
  <c r="O128" i="85"/>
  <c r="E129" i="85"/>
  <c r="O129" i="85"/>
  <c r="E130" i="85"/>
  <c r="O130" i="85"/>
  <c r="E131" i="85"/>
  <c r="O131" i="85"/>
  <c r="E132" i="85"/>
  <c r="O132" i="85"/>
  <c r="E133" i="85"/>
  <c r="O133" i="85"/>
  <c r="E134" i="85"/>
  <c r="E137" i="85"/>
  <c r="O137" i="85"/>
  <c r="E138" i="85"/>
  <c r="O138" i="85"/>
  <c r="E139" i="85"/>
  <c r="O139" i="85"/>
  <c r="E140" i="85"/>
  <c r="O140" i="85"/>
  <c r="E141" i="85"/>
  <c r="O141" i="85"/>
  <c r="E142" i="85"/>
  <c r="O142" i="85"/>
  <c r="E143" i="85"/>
  <c r="O143" i="85"/>
  <c r="E144" i="85"/>
  <c r="O144" i="85"/>
  <c r="E145" i="85"/>
  <c r="O145" i="85"/>
  <c r="E146" i="85"/>
  <c r="O146" i="85"/>
  <c r="E147" i="85"/>
  <c r="O147" i="85"/>
  <c r="E148" i="85"/>
  <c r="O148" i="85"/>
  <c r="E149" i="85"/>
  <c r="O149" i="85"/>
  <c r="E150" i="85"/>
  <c r="O150" i="85"/>
  <c r="E151" i="85"/>
  <c r="O151" i="85"/>
  <c r="E152" i="85"/>
  <c r="O152" i="85"/>
  <c r="E153" i="85"/>
  <c r="O153" i="85"/>
  <c r="E154" i="85"/>
  <c r="O154" i="85"/>
  <c r="E155" i="85"/>
  <c r="O155" i="85"/>
  <c r="E156" i="85"/>
  <c r="E159" i="85"/>
  <c r="O159" i="85"/>
  <c r="E160" i="85"/>
  <c r="O160" i="85"/>
  <c r="E161" i="85"/>
  <c r="O161" i="85"/>
  <c r="E162" i="85"/>
  <c r="O162" i="85"/>
  <c r="E163" i="85"/>
  <c r="O163" i="85"/>
  <c r="E164" i="85"/>
  <c r="O164" i="85"/>
  <c r="E165" i="85"/>
  <c r="O165" i="85"/>
  <c r="E166" i="85"/>
  <c r="O166" i="85"/>
  <c r="E167" i="85"/>
  <c r="O167" i="85"/>
  <c r="E168" i="85"/>
  <c r="O168" i="85"/>
  <c r="E169" i="85"/>
  <c r="O169" i="85"/>
  <c r="E170" i="85"/>
  <c r="O170" i="85"/>
  <c r="E171" i="85"/>
  <c r="O171" i="85"/>
  <c r="E172" i="85"/>
  <c r="O172" i="85"/>
  <c r="E173" i="85"/>
  <c r="O173" i="85"/>
  <c r="E174" i="85"/>
  <c r="O174" i="85"/>
  <c r="E175" i="85"/>
  <c r="O175" i="85"/>
  <c r="E176" i="85"/>
  <c r="O176" i="85"/>
  <c r="E177" i="85"/>
  <c r="O177" i="85"/>
  <c r="E178" i="85"/>
  <c r="E181" i="85"/>
  <c r="O181" i="85"/>
  <c r="E182" i="85"/>
  <c r="O182" i="85"/>
  <c r="E183" i="85"/>
  <c r="O183" i="85"/>
  <c r="E184" i="85"/>
  <c r="O184" i="85"/>
  <c r="E185" i="85"/>
  <c r="O185" i="85"/>
  <c r="E186" i="85"/>
  <c r="O186" i="85"/>
  <c r="E187" i="85"/>
  <c r="O187" i="85"/>
  <c r="E188" i="85"/>
  <c r="O188" i="85"/>
  <c r="E189" i="85"/>
  <c r="O189" i="85"/>
  <c r="E190" i="85"/>
  <c r="O190" i="85"/>
  <c r="E191" i="85"/>
  <c r="O191" i="85"/>
  <c r="E192" i="85"/>
  <c r="O192" i="85"/>
  <c r="E193" i="85"/>
  <c r="O193" i="85"/>
  <c r="E194" i="85"/>
  <c r="O194" i="85"/>
  <c r="E195" i="85"/>
  <c r="O195" i="85"/>
  <c r="E196" i="85"/>
  <c r="O196" i="85"/>
  <c r="E197" i="85"/>
  <c r="O197" i="85"/>
  <c r="E198" i="85"/>
  <c r="O198" i="85"/>
  <c r="E199" i="85"/>
  <c r="O199" i="85"/>
  <c r="E200" i="85"/>
  <c r="E203" i="85"/>
  <c r="O203" i="85"/>
  <c r="E204" i="85"/>
  <c r="O204" i="85"/>
  <c r="E205" i="85"/>
  <c r="O205" i="85"/>
  <c r="E206" i="85"/>
  <c r="O206" i="85"/>
  <c r="E207" i="85"/>
  <c r="O207" i="85"/>
  <c r="E208" i="85"/>
  <c r="O208" i="85"/>
  <c r="E209" i="85"/>
  <c r="O209" i="85"/>
  <c r="E210" i="85"/>
  <c r="O210" i="85"/>
  <c r="E211" i="85"/>
  <c r="O211" i="85"/>
  <c r="E212" i="85"/>
  <c r="O212" i="85"/>
  <c r="E213" i="85"/>
  <c r="O213" i="85"/>
  <c r="E214" i="85"/>
  <c r="O214" i="85"/>
  <c r="E215" i="85"/>
  <c r="O215" i="85"/>
  <c r="E216" i="85"/>
  <c r="O216" i="85"/>
  <c r="E217" i="85"/>
  <c r="O217" i="85"/>
  <c r="E218" i="85"/>
  <c r="O218" i="85"/>
  <c r="E219" i="85"/>
  <c r="O219" i="85"/>
  <c r="E220" i="85"/>
  <c r="O220" i="85"/>
  <c r="E221" i="85"/>
  <c r="O221" i="85"/>
  <c r="E222" i="85"/>
  <c r="E225" i="85"/>
  <c r="O225" i="85"/>
  <c r="E226" i="85"/>
  <c r="O226" i="85"/>
  <c r="E227" i="85"/>
  <c r="O227" i="85"/>
  <c r="E228" i="85"/>
  <c r="O228" i="85"/>
  <c r="E229" i="85"/>
  <c r="O229" i="85"/>
  <c r="E230" i="85"/>
  <c r="O230" i="85"/>
  <c r="E231" i="85"/>
  <c r="O231" i="85"/>
  <c r="E232" i="85"/>
  <c r="O232" i="85"/>
  <c r="E233" i="85"/>
  <c r="O233" i="85"/>
  <c r="E234" i="85"/>
  <c r="O234" i="85"/>
  <c r="E235" i="85"/>
  <c r="O235" i="85"/>
  <c r="E236" i="85"/>
  <c r="O236" i="85"/>
  <c r="E237" i="85"/>
  <c r="O237" i="85"/>
  <c r="E238" i="85"/>
  <c r="O238" i="85"/>
  <c r="E239" i="85"/>
  <c r="O239" i="85"/>
  <c r="E240" i="85"/>
  <c r="O240" i="85"/>
  <c r="E241" i="85"/>
  <c r="O241" i="85"/>
  <c r="E242" i="85"/>
  <c r="O242" i="85"/>
  <c r="E243" i="85"/>
  <c r="O243" i="85"/>
  <c r="E244" i="85"/>
  <c r="E247" i="85"/>
  <c r="O247" i="85"/>
  <c r="E248" i="85"/>
  <c r="O248" i="85"/>
  <c r="E249" i="85"/>
  <c r="O249" i="85"/>
  <c r="E250" i="85"/>
  <c r="O250" i="85"/>
  <c r="E251" i="85"/>
  <c r="O251" i="85"/>
  <c r="E252" i="85"/>
  <c r="O252" i="85"/>
  <c r="E253" i="85"/>
  <c r="O253" i="85"/>
  <c r="E254" i="85"/>
  <c r="O254" i="85"/>
  <c r="E255" i="85"/>
  <c r="O255" i="85"/>
  <c r="E256" i="85"/>
  <c r="O256" i="85"/>
  <c r="E257" i="85"/>
  <c r="O257" i="85"/>
  <c r="E258" i="85"/>
  <c r="O258" i="85"/>
  <c r="E259" i="85"/>
  <c r="O259" i="85"/>
  <c r="E260" i="85"/>
  <c r="O260" i="85"/>
  <c r="E261" i="85"/>
  <c r="O261" i="85"/>
  <c r="E262" i="85"/>
  <c r="O262" i="85"/>
  <c r="E263" i="85"/>
  <c r="O263" i="85"/>
  <c r="E264" i="85"/>
  <c r="O264" i="85"/>
  <c r="E265" i="85"/>
  <c r="O265" i="85"/>
  <c r="E266" i="85"/>
  <c r="E269" i="85"/>
  <c r="O269" i="85"/>
  <c r="E270" i="85"/>
  <c r="O270" i="85"/>
  <c r="E271" i="85"/>
  <c r="O271" i="85"/>
  <c r="E272" i="85"/>
  <c r="O272" i="85"/>
  <c r="E273" i="85"/>
  <c r="O273" i="85"/>
  <c r="E274" i="85"/>
  <c r="O274" i="85"/>
  <c r="E275" i="85"/>
  <c r="O275" i="85"/>
  <c r="E276" i="85"/>
  <c r="O276" i="85"/>
  <c r="E277" i="85"/>
  <c r="O277" i="85"/>
  <c r="E278" i="85"/>
  <c r="O278" i="85"/>
  <c r="E279" i="85"/>
  <c r="O279" i="85"/>
  <c r="E280" i="85"/>
  <c r="O280" i="85"/>
  <c r="E281" i="85"/>
  <c r="O281" i="85"/>
  <c r="E282" i="85"/>
  <c r="O282" i="85"/>
  <c r="E283" i="85"/>
  <c r="O283" i="85"/>
  <c r="E284" i="85"/>
  <c r="O284" i="85"/>
  <c r="E285" i="85"/>
  <c r="O285" i="85"/>
  <c r="E286" i="85"/>
  <c r="O286" i="85"/>
  <c r="E287" i="85"/>
  <c r="O287" i="85"/>
  <c r="E288" i="85"/>
  <c r="E291" i="85"/>
  <c r="O291" i="85"/>
  <c r="E292" i="85"/>
  <c r="O292" i="85"/>
  <c r="E293" i="85"/>
  <c r="O293" i="85"/>
  <c r="E294" i="85"/>
  <c r="O294" i="85"/>
  <c r="E295" i="85"/>
  <c r="O295" i="85"/>
  <c r="E296" i="85"/>
  <c r="O296" i="85"/>
  <c r="E297" i="85"/>
  <c r="O297" i="85"/>
  <c r="E298" i="85"/>
  <c r="O298" i="85"/>
  <c r="E299" i="85"/>
  <c r="O299" i="85"/>
  <c r="E300" i="85"/>
  <c r="O300" i="85"/>
  <c r="E301" i="85"/>
  <c r="O301" i="85"/>
  <c r="E302" i="85"/>
  <c r="O302" i="85"/>
  <c r="E303" i="85"/>
  <c r="O303" i="85"/>
  <c r="E304" i="85"/>
  <c r="O304" i="85"/>
  <c r="E305" i="85"/>
  <c r="O305" i="85"/>
  <c r="E306" i="85"/>
  <c r="O306" i="85"/>
  <c r="E307" i="85"/>
  <c r="O307" i="85"/>
  <c r="E308" i="85"/>
  <c r="O308" i="85"/>
  <c r="E309" i="85"/>
  <c r="O309" i="85"/>
  <c r="E310" i="85"/>
  <c r="E313" i="85"/>
  <c r="O313" i="85"/>
  <c r="E314" i="85"/>
  <c r="O314" i="85"/>
  <c r="E315" i="85"/>
  <c r="O315" i="85"/>
  <c r="E316" i="85"/>
  <c r="O316" i="85"/>
  <c r="E317" i="85"/>
  <c r="O317" i="85"/>
  <c r="E318" i="85"/>
  <c r="O318" i="85"/>
  <c r="E319" i="85"/>
  <c r="O319" i="85"/>
  <c r="E320" i="85"/>
  <c r="O320" i="85"/>
  <c r="E321" i="85"/>
  <c r="O321" i="85"/>
  <c r="E322" i="85"/>
  <c r="O322" i="85"/>
  <c r="E323" i="85"/>
  <c r="O323" i="85"/>
  <c r="E324" i="85"/>
  <c r="O324" i="85"/>
  <c r="E325" i="85"/>
  <c r="O325" i="85"/>
  <c r="E326" i="85"/>
  <c r="O326" i="85"/>
  <c r="E327" i="85"/>
  <c r="O327" i="85"/>
  <c r="E328" i="85"/>
  <c r="O328" i="85"/>
  <c r="E329" i="85"/>
  <c r="O329" i="85"/>
  <c r="E330" i="85"/>
  <c r="O330" i="85"/>
  <c r="E331" i="85"/>
  <c r="O331" i="85"/>
  <c r="E332" i="85"/>
  <c r="E335" i="85"/>
  <c r="O335" i="85"/>
  <c r="E336" i="85"/>
  <c r="O336" i="85"/>
  <c r="E337" i="85"/>
  <c r="O337" i="85"/>
  <c r="E338" i="85"/>
  <c r="O338" i="85"/>
  <c r="E339" i="85"/>
  <c r="O339" i="85"/>
  <c r="E340" i="85"/>
  <c r="O340" i="85"/>
  <c r="E341" i="85"/>
  <c r="O341" i="85"/>
  <c r="E342" i="85"/>
  <c r="O342" i="85"/>
  <c r="E343" i="85"/>
  <c r="O343" i="85"/>
  <c r="E344" i="85"/>
  <c r="O344" i="85"/>
  <c r="E345" i="85"/>
  <c r="O345" i="85"/>
  <c r="E346" i="85"/>
  <c r="O346" i="85"/>
  <c r="E347" i="85"/>
  <c r="O347" i="85"/>
  <c r="E348" i="85"/>
  <c r="O348" i="85"/>
  <c r="E349" i="85"/>
  <c r="O349" i="85"/>
  <c r="E350" i="85"/>
  <c r="O350" i="85"/>
  <c r="E351" i="85"/>
  <c r="O351" i="85"/>
  <c r="E352" i="85"/>
  <c r="O352" i="85"/>
  <c r="E353" i="85"/>
  <c r="O353" i="85"/>
  <c r="E354" i="85"/>
  <c r="E357" i="85"/>
  <c r="O357" i="85"/>
  <c r="E358" i="85"/>
  <c r="O358" i="85"/>
  <c r="E359" i="85"/>
  <c r="O359" i="85"/>
  <c r="E360" i="85"/>
  <c r="O360" i="85"/>
  <c r="E361" i="85"/>
  <c r="O361" i="85"/>
  <c r="E362" i="85"/>
  <c r="O362" i="85"/>
  <c r="E363" i="85"/>
  <c r="O363" i="85"/>
  <c r="E364" i="85"/>
  <c r="O364" i="85"/>
  <c r="E365" i="85"/>
  <c r="O365" i="85"/>
  <c r="E366" i="85"/>
  <c r="O366" i="85"/>
  <c r="E367" i="85"/>
  <c r="O367" i="85"/>
  <c r="E368" i="85"/>
  <c r="O368" i="85"/>
  <c r="E369" i="85"/>
  <c r="O369" i="85"/>
  <c r="E370" i="85"/>
  <c r="O370" i="85"/>
  <c r="E371" i="85"/>
  <c r="O371" i="85"/>
  <c r="E372" i="85"/>
  <c r="O372" i="85"/>
  <c r="E373" i="85"/>
  <c r="O373" i="85"/>
  <c r="E374" i="85"/>
  <c r="O374" i="85"/>
  <c r="E375" i="85"/>
  <c r="O375" i="85"/>
  <c r="E376" i="85"/>
  <c r="E379" i="85"/>
  <c r="O379" i="85"/>
  <c r="E380" i="85"/>
  <c r="O380" i="85"/>
  <c r="E381" i="85"/>
  <c r="O381" i="85"/>
  <c r="E382" i="85"/>
  <c r="O382" i="85"/>
  <c r="E383" i="85"/>
  <c r="O383" i="85"/>
  <c r="E384" i="85"/>
  <c r="O384" i="85"/>
  <c r="E385" i="85"/>
  <c r="O385" i="85"/>
  <c r="E386" i="85"/>
  <c r="O386" i="85"/>
  <c r="E387" i="85"/>
  <c r="O387" i="85"/>
  <c r="E388" i="85"/>
  <c r="O388" i="85"/>
  <c r="E389" i="85"/>
  <c r="O389" i="85"/>
  <c r="E390" i="85"/>
  <c r="O390" i="85"/>
  <c r="E391" i="85"/>
  <c r="O391" i="85"/>
  <c r="E392" i="85"/>
  <c r="O392" i="85"/>
  <c r="E393" i="85"/>
  <c r="O393" i="85"/>
  <c r="E394" i="85"/>
  <c r="O394" i="85"/>
  <c r="E395" i="85"/>
  <c r="O395" i="85"/>
  <c r="E396" i="85"/>
  <c r="O396" i="85"/>
  <c r="E397" i="85"/>
  <c r="O397" i="85"/>
  <c r="E398" i="85"/>
  <c r="E401" i="85"/>
  <c r="O401" i="85"/>
  <c r="E402" i="85"/>
  <c r="O402" i="85"/>
  <c r="E403" i="85"/>
  <c r="O403" i="85"/>
  <c r="E404" i="85"/>
  <c r="O404" i="85"/>
  <c r="E405" i="85"/>
  <c r="O405" i="85"/>
  <c r="E406" i="85"/>
  <c r="O406" i="85"/>
  <c r="E407" i="85"/>
  <c r="O407" i="85"/>
  <c r="E408" i="85"/>
  <c r="O408" i="85"/>
  <c r="E409" i="85"/>
  <c r="O409" i="85"/>
  <c r="E410" i="85"/>
  <c r="O410" i="85"/>
  <c r="E411" i="85"/>
  <c r="O411" i="85"/>
  <c r="E412" i="85"/>
  <c r="O412" i="85"/>
  <c r="E413" i="85"/>
  <c r="O413" i="85"/>
  <c r="E414" i="85"/>
  <c r="O414" i="85"/>
  <c r="E415" i="85"/>
  <c r="O415" i="85"/>
  <c r="E416" i="85"/>
  <c r="O416" i="85"/>
  <c r="E417" i="85"/>
  <c r="O417" i="85"/>
  <c r="E418" i="85"/>
  <c r="O418" i="85"/>
  <c r="E419" i="85"/>
  <c r="O419" i="85"/>
  <c r="E420" i="85"/>
  <c r="E423" i="85"/>
  <c r="O423" i="85"/>
  <c r="E424" i="85"/>
  <c r="O424" i="85"/>
  <c r="E425" i="85"/>
  <c r="O425" i="85"/>
  <c r="E426" i="85"/>
  <c r="O426" i="85"/>
  <c r="E427" i="85"/>
  <c r="O427" i="85"/>
  <c r="E428" i="85"/>
  <c r="O428" i="85"/>
  <c r="E429" i="85"/>
  <c r="O429" i="85"/>
  <c r="E430" i="85"/>
  <c r="O430" i="85"/>
  <c r="E431" i="85"/>
  <c r="O431" i="85"/>
  <c r="E432" i="85"/>
  <c r="O432" i="85"/>
  <c r="E433" i="85"/>
  <c r="O433" i="85"/>
  <c r="E434" i="85"/>
  <c r="O434" i="85"/>
  <c r="E435" i="85"/>
  <c r="O435" i="85"/>
  <c r="E436" i="85"/>
  <c r="O436" i="85"/>
  <c r="E437" i="85"/>
  <c r="O437" i="85"/>
  <c r="E438" i="85"/>
  <c r="O438" i="85"/>
  <c r="E439" i="85"/>
  <c r="O439" i="85"/>
  <c r="E440" i="85"/>
  <c r="O440" i="85"/>
  <c r="E441" i="85"/>
  <c r="O441" i="85"/>
  <c r="E442" i="85"/>
  <c r="E445" i="85"/>
  <c r="O445" i="85"/>
  <c r="E446" i="85"/>
  <c r="O446" i="85"/>
  <c r="E447" i="85"/>
  <c r="O447" i="85"/>
  <c r="E448" i="85"/>
  <c r="O448" i="85"/>
  <c r="E449" i="85"/>
  <c r="O449" i="85"/>
  <c r="E450" i="85"/>
  <c r="O450" i="85"/>
  <c r="E451" i="85"/>
  <c r="O451" i="85"/>
  <c r="E452" i="85"/>
  <c r="O452" i="85"/>
  <c r="E453" i="85"/>
  <c r="O453" i="85"/>
  <c r="E454" i="85"/>
  <c r="O454" i="85"/>
  <c r="E455" i="85"/>
  <c r="O455" i="85"/>
  <c r="E456" i="85"/>
  <c r="O456" i="85"/>
  <c r="E457" i="85"/>
  <c r="O457" i="85"/>
  <c r="E458" i="85"/>
  <c r="O458" i="85"/>
  <c r="E459" i="85"/>
  <c r="O459" i="85"/>
  <c r="E460" i="85"/>
  <c r="O460" i="85"/>
  <c r="E461" i="85"/>
  <c r="O461" i="85"/>
  <c r="E462" i="85"/>
  <c r="O462" i="85"/>
  <c r="E463" i="85"/>
  <c r="O463" i="85"/>
  <c r="E464" i="85"/>
  <c r="E467" i="85"/>
  <c r="O467" i="85"/>
  <c r="E468" i="85"/>
  <c r="O468" i="85"/>
  <c r="E469" i="85"/>
  <c r="O469" i="85"/>
  <c r="E470" i="85"/>
  <c r="O470" i="85"/>
  <c r="E471" i="85"/>
  <c r="O471" i="85"/>
  <c r="E472" i="85"/>
  <c r="O472" i="85"/>
  <c r="E473" i="85"/>
  <c r="O473" i="85"/>
  <c r="E474" i="85"/>
  <c r="O474" i="85"/>
  <c r="E475" i="85"/>
  <c r="O475" i="85"/>
  <c r="E476" i="85"/>
  <c r="O476" i="85"/>
  <c r="E477" i="85"/>
  <c r="O477" i="85"/>
  <c r="E478" i="85"/>
  <c r="O478" i="85"/>
  <c r="E479" i="85"/>
  <c r="O479" i="85"/>
  <c r="E480" i="85"/>
  <c r="O480" i="85"/>
  <c r="E481" i="85"/>
  <c r="O481" i="85"/>
  <c r="E482" i="85"/>
  <c r="O482" i="85"/>
  <c r="E483" i="85"/>
  <c r="O483" i="85"/>
  <c r="E484" i="85"/>
  <c r="O484" i="85"/>
  <c r="E485" i="85"/>
  <c r="O485" i="85"/>
  <c r="E486" i="85"/>
  <c r="E489" i="85"/>
  <c r="O489" i="85"/>
  <c r="E490" i="85"/>
  <c r="O490" i="85"/>
  <c r="E491" i="85"/>
  <c r="O491" i="85"/>
  <c r="E492" i="85"/>
  <c r="O492" i="85"/>
  <c r="E493" i="85"/>
  <c r="O493" i="85"/>
  <c r="E494" i="85"/>
  <c r="O494" i="85"/>
  <c r="E495" i="85"/>
  <c r="O495" i="85"/>
  <c r="E496" i="85"/>
  <c r="O496" i="85"/>
  <c r="E497" i="85"/>
  <c r="O497" i="85"/>
  <c r="E498" i="85"/>
  <c r="O498" i="85"/>
  <c r="E499" i="85"/>
  <c r="O499" i="85"/>
  <c r="E500" i="85"/>
  <c r="O500" i="85"/>
  <c r="E501" i="85"/>
  <c r="O501" i="85"/>
  <c r="E502" i="85"/>
  <c r="O502" i="85"/>
  <c r="E503" i="85"/>
  <c r="O503" i="85"/>
  <c r="E504" i="85"/>
  <c r="O504" i="85"/>
  <c r="E505" i="85"/>
  <c r="O505" i="85"/>
  <c r="E506" i="85"/>
  <c r="O506" i="85"/>
  <c r="E507" i="85"/>
  <c r="O507" i="85"/>
  <c r="E508" i="85"/>
  <c r="E511" i="85"/>
  <c r="O511" i="85"/>
  <c r="E512" i="85"/>
  <c r="O512" i="85"/>
  <c r="E513" i="85"/>
  <c r="O513" i="85"/>
  <c r="E514" i="85"/>
  <c r="O514" i="85"/>
  <c r="E515" i="85"/>
  <c r="O515" i="85"/>
  <c r="E516" i="85"/>
  <c r="O516" i="85"/>
  <c r="E517" i="85"/>
  <c r="O517" i="85"/>
  <c r="E518" i="85"/>
  <c r="O518" i="85"/>
  <c r="E519" i="85"/>
  <c r="O519" i="85"/>
  <c r="E520" i="85"/>
  <c r="O520" i="85"/>
  <c r="E521" i="85"/>
  <c r="O521" i="85"/>
  <c r="E522" i="85"/>
  <c r="O522" i="85"/>
  <c r="E523" i="85"/>
  <c r="O523" i="85"/>
  <c r="E524" i="85"/>
  <c r="O524" i="85"/>
  <c r="E525" i="85"/>
  <c r="O525" i="85"/>
  <c r="E526" i="85"/>
  <c r="O526" i="85"/>
  <c r="E527" i="85"/>
  <c r="O527" i="85"/>
  <c r="E528" i="85"/>
  <c r="O528" i="85"/>
  <c r="E529" i="85"/>
  <c r="O529" i="85"/>
  <c r="E530" i="85"/>
  <c r="E533" i="85"/>
  <c r="O533" i="85"/>
  <c r="E534" i="85"/>
  <c r="O534" i="85"/>
  <c r="E535" i="85"/>
  <c r="O535" i="85"/>
  <c r="E536" i="85"/>
  <c r="O536" i="85"/>
  <c r="E537" i="85"/>
  <c r="O537" i="85"/>
  <c r="E538" i="85"/>
  <c r="O538" i="85"/>
  <c r="E539" i="85"/>
  <c r="O539" i="85"/>
  <c r="E540" i="85"/>
  <c r="O540" i="85"/>
  <c r="E541" i="85"/>
  <c r="O541" i="85"/>
  <c r="E542" i="85"/>
  <c r="O542" i="85"/>
  <c r="E543" i="85"/>
  <c r="O543" i="85"/>
  <c r="E544" i="85"/>
  <c r="O544" i="85"/>
  <c r="E545" i="85"/>
  <c r="O545" i="85"/>
  <c r="E546" i="85"/>
  <c r="O546" i="85"/>
  <c r="E547" i="85"/>
  <c r="O547" i="85"/>
  <c r="E548" i="85"/>
  <c r="O548" i="85"/>
  <c r="E549" i="85"/>
  <c r="O549" i="85"/>
  <c r="E550" i="85"/>
  <c r="O550" i="85"/>
  <c r="E551" i="85"/>
  <c r="O551" i="85"/>
  <c r="E552" i="85"/>
  <c r="E555" i="85"/>
  <c r="O555" i="85"/>
  <c r="E556" i="85"/>
  <c r="O556" i="85"/>
  <c r="E557" i="85"/>
  <c r="O557" i="85"/>
  <c r="E558" i="85"/>
  <c r="O558" i="85"/>
  <c r="E559" i="85"/>
  <c r="O559" i="85"/>
  <c r="E560" i="85"/>
  <c r="O560" i="85"/>
  <c r="E561" i="85"/>
  <c r="O561" i="85"/>
  <c r="E562" i="85"/>
  <c r="O562" i="85"/>
  <c r="E563" i="85"/>
  <c r="O563" i="85"/>
  <c r="E564" i="85"/>
  <c r="O564" i="85"/>
  <c r="E565" i="85"/>
  <c r="O565" i="85"/>
  <c r="E566" i="85"/>
  <c r="O566" i="85"/>
  <c r="E567" i="85"/>
  <c r="O567" i="85"/>
  <c r="E568" i="85"/>
  <c r="O568" i="85"/>
  <c r="E569" i="85"/>
  <c r="O569" i="85"/>
  <c r="E570" i="85"/>
  <c r="O570" i="85"/>
  <c r="E571" i="85"/>
  <c r="O571" i="85"/>
  <c r="E572" i="85"/>
  <c r="O572" i="85"/>
  <c r="E573" i="85"/>
  <c r="O573" i="85"/>
  <c r="E574" i="85"/>
  <c r="E577" i="85"/>
  <c r="O577" i="85"/>
  <c r="E578" i="85"/>
  <c r="O578" i="85"/>
  <c r="E579" i="85"/>
  <c r="O579" i="85"/>
  <c r="E580" i="85"/>
  <c r="O580" i="85"/>
  <c r="E581" i="85"/>
  <c r="O581" i="85"/>
  <c r="E582" i="85"/>
  <c r="O582" i="85"/>
  <c r="E583" i="85"/>
  <c r="O583" i="85"/>
  <c r="E584" i="85"/>
  <c r="O584" i="85"/>
  <c r="E585" i="85"/>
  <c r="O585" i="85"/>
  <c r="E586" i="85"/>
  <c r="O586" i="85"/>
  <c r="E587" i="85"/>
  <c r="O587" i="85"/>
  <c r="E588" i="85"/>
  <c r="O588" i="85"/>
  <c r="E589" i="85"/>
  <c r="O589" i="85"/>
  <c r="E590" i="85"/>
  <c r="O590" i="85"/>
  <c r="E591" i="85"/>
  <c r="O591" i="85"/>
  <c r="E592" i="85"/>
  <c r="O592" i="85"/>
  <c r="E593" i="85"/>
  <c r="O593" i="85"/>
  <c r="E594" i="85"/>
  <c r="O594" i="85"/>
  <c r="E595" i="85"/>
  <c r="O595" i="85"/>
  <c r="E596" i="85"/>
  <c r="E599" i="85"/>
  <c r="O599" i="85"/>
  <c r="E600" i="85"/>
  <c r="O600" i="85"/>
  <c r="E601" i="85"/>
  <c r="O601" i="85"/>
  <c r="E602" i="85"/>
  <c r="O602" i="85"/>
  <c r="E603" i="85"/>
  <c r="O603" i="85"/>
  <c r="E604" i="85"/>
  <c r="O604" i="85"/>
  <c r="E605" i="85"/>
  <c r="O605" i="85"/>
  <c r="E606" i="85"/>
  <c r="O606" i="85"/>
  <c r="E607" i="85"/>
  <c r="O607" i="85"/>
  <c r="E608" i="85"/>
  <c r="O608" i="85"/>
  <c r="E609" i="85"/>
  <c r="O609" i="85"/>
  <c r="E610" i="85"/>
  <c r="O610" i="85"/>
  <c r="E611" i="85"/>
  <c r="O611" i="85"/>
  <c r="E612" i="85"/>
  <c r="O612" i="85"/>
  <c r="E613" i="85"/>
  <c r="O613" i="85"/>
  <c r="E614" i="85"/>
  <c r="O614" i="85"/>
  <c r="E615" i="85"/>
  <c r="O615" i="85"/>
  <c r="E616" i="85"/>
  <c r="O616" i="85"/>
  <c r="E617" i="85"/>
  <c r="O617" i="85"/>
  <c r="E618" i="85"/>
  <c r="E621" i="85"/>
  <c r="O621" i="85"/>
  <c r="E622" i="85"/>
  <c r="O622" i="85"/>
  <c r="E623" i="85"/>
  <c r="O623" i="85"/>
  <c r="E624" i="85"/>
  <c r="O624" i="85"/>
  <c r="E625" i="85"/>
  <c r="O625" i="85"/>
  <c r="E626" i="85"/>
  <c r="O626" i="85"/>
  <c r="E627" i="85"/>
  <c r="O627" i="85"/>
  <c r="E628" i="85"/>
  <c r="O628" i="85"/>
  <c r="E629" i="85"/>
  <c r="O629" i="85"/>
  <c r="E630" i="85"/>
  <c r="O630" i="85"/>
  <c r="E631" i="85"/>
  <c r="O631" i="85"/>
  <c r="E632" i="85"/>
  <c r="O632" i="85"/>
  <c r="E633" i="85"/>
  <c r="O633" i="85"/>
  <c r="E634" i="85"/>
  <c r="O634" i="85"/>
  <c r="E635" i="85"/>
  <c r="O635" i="85"/>
  <c r="E636" i="85"/>
  <c r="O636" i="85"/>
  <c r="E637" i="85"/>
  <c r="O637" i="85"/>
  <c r="E638" i="85"/>
  <c r="O638" i="85"/>
  <c r="E639" i="85"/>
  <c r="O639" i="85"/>
  <c r="E640" i="85"/>
  <c r="E643" i="85"/>
  <c r="O643" i="85"/>
  <c r="E644" i="85"/>
  <c r="O644" i="85"/>
  <c r="E645" i="85"/>
  <c r="O645" i="85"/>
  <c r="E646" i="85"/>
  <c r="O646" i="85"/>
  <c r="E647" i="85"/>
  <c r="O647" i="85"/>
  <c r="E648" i="85"/>
  <c r="O648" i="85"/>
  <c r="E649" i="85"/>
  <c r="O649" i="85"/>
  <c r="E650" i="85"/>
  <c r="O650" i="85"/>
  <c r="E651" i="85"/>
  <c r="O651" i="85"/>
  <c r="E652" i="85"/>
  <c r="O652" i="85"/>
  <c r="E653" i="85"/>
  <c r="O653" i="85"/>
  <c r="E654" i="85"/>
  <c r="O654" i="85"/>
  <c r="E655" i="85"/>
  <c r="O655" i="85"/>
  <c r="E656" i="85"/>
  <c r="O656" i="85"/>
  <c r="E657" i="85"/>
  <c r="O657" i="85"/>
  <c r="E658" i="85"/>
  <c r="O658" i="85"/>
  <c r="E659" i="85"/>
  <c r="O659" i="85"/>
  <c r="E660" i="85"/>
  <c r="O660" i="85"/>
  <c r="E661" i="85"/>
  <c r="O661" i="85"/>
  <c r="E662" i="85"/>
  <c r="E665" i="85"/>
  <c r="O665" i="85"/>
  <c r="E666" i="85"/>
  <c r="O666" i="85"/>
  <c r="E667" i="85"/>
  <c r="O667" i="85"/>
  <c r="E668" i="85"/>
  <c r="O668" i="85"/>
  <c r="E669" i="85"/>
  <c r="O669" i="85"/>
  <c r="E670" i="85"/>
  <c r="O670" i="85"/>
  <c r="E671" i="85"/>
  <c r="O671" i="85"/>
  <c r="E672" i="85"/>
  <c r="O672" i="85"/>
  <c r="E673" i="85"/>
  <c r="O673" i="85"/>
  <c r="E674" i="85"/>
  <c r="O674" i="85"/>
  <c r="E675" i="85"/>
  <c r="O675" i="85"/>
  <c r="E676" i="85"/>
  <c r="O676" i="85"/>
  <c r="E677" i="85"/>
  <c r="O677" i="85"/>
  <c r="E678" i="85"/>
  <c r="O678" i="85"/>
  <c r="E679" i="85"/>
  <c r="O679" i="85"/>
  <c r="E680" i="85"/>
  <c r="O680" i="85"/>
  <c r="E681" i="85"/>
  <c r="O681" i="85"/>
  <c r="E682" i="85"/>
  <c r="O682" i="85"/>
  <c r="E683" i="85"/>
  <c r="O683" i="85"/>
  <c r="E684" i="85"/>
  <c r="E687" i="85"/>
  <c r="O687" i="85"/>
  <c r="E688" i="85"/>
  <c r="O688" i="85"/>
  <c r="E689" i="85"/>
  <c r="O689" i="85"/>
  <c r="E690" i="85"/>
  <c r="O690" i="85"/>
  <c r="E691" i="85"/>
  <c r="O691" i="85"/>
  <c r="E692" i="85"/>
  <c r="O692" i="85"/>
  <c r="E693" i="85"/>
  <c r="O693" i="85"/>
  <c r="E694" i="85"/>
  <c r="O694" i="85"/>
  <c r="E695" i="85"/>
  <c r="O695" i="85"/>
  <c r="E696" i="85"/>
  <c r="O696" i="85"/>
  <c r="E697" i="85"/>
  <c r="O697" i="85"/>
  <c r="E698" i="85"/>
  <c r="O698" i="85"/>
  <c r="E699" i="85"/>
  <c r="O699" i="85"/>
  <c r="E700" i="85"/>
  <c r="O700" i="85"/>
  <c r="E701" i="85"/>
  <c r="O701" i="85"/>
  <c r="E702" i="85"/>
  <c r="O702" i="85"/>
  <c r="E703" i="85"/>
  <c r="O703" i="85"/>
  <c r="E704" i="85"/>
  <c r="O704" i="85"/>
  <c r="E705" i="85"/>
  <c r="O705" i="85"/>
  <c r="E706" i="85"/>
  <c r="E709" i="85"/>
  <c r="O709" i="85"/>
  <c r="E710" i="85"/>
  <c r="O710" i="85"/>
  <c r="E711" i="85"/>
  <c r="O711" i="85"/>
  <c r="E712" i="85"/>
  <c r="O712" i="85"/>
  <c r="E713" i="85"/>
  <c r="O713" i="85"/>
  <c r="E714" i="85"/>
  <c r="O714" i="85"/>
  <c r="E715" i="85"/>
  <c r="O715" i="85"/>
  <c r="E716" i="85"/>
  <c r="O716" i="85"/>
  <c r="E717" i="85"/>
  <c r="O717" i="85"/>
  <c r="E718" i="85"/>
  <c r="O718" i="85"/>
  <c r="E719" i="85"/>
  <c r="O719" i="85"/>
  <c r="E720" i="85"/>
  <c r="O720" i="85"/>
  <c r="E721" i="85"/>
  <c r="O721" i="85"/>
  <c r="E722" i="85"/>
  <c r="O722" i="85"/>
  <c r="E723" i="85"/>
  <c r="O723" i="85"/>
  <c r="E724" i="85"/>
  <c r="O724" i="85"/>
  <c r="E725" i="85"/>
  <c r="O725" i="85"/>
  <c r="E726" i="85"/>
  <c r="O726" i="85"/>
  <c r="E727" i="85"/>
  <c r="O727" i="85"/>
  <c r="E728" i="85"/>
  <c r="E731" i="85"/>
  <c r="O731" i="85"/>
  <c r="E732" i="85"/>
  <c r="O732" i="85"/>
  <c r="E733" i="85"/>
  <c r="O733" i="85"/>
  <c r="E734" i="85"/>
  <c r="O734" i="85"/>
  <c r="E735" i="85"/>
  <c r="O735" i="85"/>
  <c r="E736" i="85"/>
  <c r="O736" i="85"/>
  <c r="E737" i="85"/>
  <c r="O737" i="85"/>
  <c r="E738" i="85"/>
  <c r="O738" i="85"/>
  <c r="E739" i="85"/>
  <c r="O739" i="85"/>
  <c r="E740" i="85"/>
  <c r="O740" i="85"/>
  <c r="E741" i="85"/>
  <c r="O741" i="85"/>
  <c r="E742" i="85"/>
  <c r="O742" i="85"/>
  <c r="E743" i="85"/>
  <c r="O743" i="85"/>
  <c r="E744" i="85"/>
  <c r="O744" i="85"/>
  <c r="E745" i="85"/>
  <c r="O745" i="85"/>
  <c r="E746" i="85"/>
  <c r="O746" i="85"/>
  <c r="E747" i="85"/>
  <c r="O747" i="85"/>
  <c r="E748" i="85"/>
  <c r="O748" i="85"/>
  <c r="E749" i="85"/>
  <c r="O749" i="85"/>
  <c r="E750" i="85"/>
  <c r="E753" i="85"/>
  <c r="O753" i="85"/>
  <c r="E754" i="85"/>
  <c r="O754" i="85"/>
  <c r="E755" i="85"/>
  <c r="O755" i="85"/>
  <c r="E756" i="85"/>
  <c r="O756" i="85"/>
  <c r="E757" i="85"/>
  <c r="O757" i="85"/>
  <c r="E758" i="85"/>
  <c r="O758" i="85"/>
  <c r="E759" i="85"/>
  <c r="O759" i="85"/>
  <c r="E760" i="85"/>
  <c r="O760" i="85"/>
  <c r="E761" i="85"/>
  <c r="O761" i="85"/>
  <c r="E762" i="85"/>
  <c r="O762" i="85"/>
  <c r="E763" i="85"/>
  <c r="O763" i="85"/>
  <c r="E764" i="85"/>
  <c r="O764" i="85"/>
  <c r="E765" i="85"/>
  <c r="O765" i="85"/>
  <c r="E766" i="85"/>
  <c r="O766" i="85"/>
  <c r="E767" i="85"/>
  <c r="O767" i="85"/>
  <c r="E768" i="85"/>
  <c r="O768" i="85"/>
  <c r="E769" i="85"/>
  <c r="O769" i="85"/>
  <c r="E770" i="85"/>
  <c r="O770" i="85"/>
  <c r="E771" i="85"/>
  <c r="O771" i="85"/>
  <c r="E772" i="85"/>
  <c r="E775" i="85"/>
  <c r="O775" i="85"/>
  <c r="E776" i="85"/>
  <c r="O776" i="85"/>
  <c r="E777" i="85"/>
  <c r="O777" i="85"/>
  <c r="E778" i="85"/>
  <c r="O778" i="85"/>
  <c r="E779" i="85"/>
  <c r="O779" i="85"/>
  <c r="E780" i="85"/>
  <c r="O780" i="85"/>
  <c r="E781" i="85"/>
  <c r="O781" i="85"/>
  <c r="E782" i="85"/>
  <c r="O782" i="85"/>
  <c r="E783" i="85"/>
  <c r="O783" i="85"/>
  <c r="E784" i="85"/>
  <c r="O784" i="85"/>
  <c r="E785" i="85"/>
  <c r="O785" i="85"/>
  <c r="E786" i="85"/>
  <c r="O786" i="85"/>
  <c r="E787" i="85"/>
  <c r="O787" i="85"/>
  <c r="E788" i="85"/>
  <c r="O788" i="85"/>
  <c r="E789" i="85"/>
  <c r="O789" i="85"/>
  <c r="E790" i="85"/>
  <c r="O790" i="85"/>
  <c r="E791" i="85"/>
  <c r="O791" i="85"/>
  <c r="E792" i="85"/>
  <c r="O792" i="85"/>
  <c r="E793" i="85"/>
  <c r="O793" i="85"/>
  <c r="E794" i="85"/>
  <c r="E797" i="85"/>
  <c r="O797" i="85"/>
  <c r="E798" i="85"/>
  <c r="O798" i="85"/>
  <c r="E799" i="85"/>
  <c r="O799" i="85"/>
  <c r="E800" i="85"/>
  <c r="O800" i="85"/>
  <c r="E801" i="85"/>
  <c r="O801" i="85"/>
  <c r="E802" i="85"/>
  <c r="O802" i="85"/>
  <c r="E803" i="85"/>
  <c r="O803" i="85"/>
  <c r="E804" i="85"/>
  <c r="O804" i="85"/>
  <c r="E805" i="85"/>
  <c r="O805" i="85"/>
  <c r="E806" i="85"/>
  <c r="O806" i="85"/>
  <c r="E807" i="85"/>
  <c r="O807" i="85"/>
  <c r="E808" i="85"/>
  <c r="O808" i="85"/>
  <c r="E809" i="85"/>
  <c r="O809" i="85"/>
  <c r="E810" i="85"/>
  <c r="O810" i="85"/>
  <c r="E811" i="85"/>
  <c r="O811" i="85"/>
  <c r="E812" i="85"/>
  <c r="O812" i="85"/>
  <c r="E813" i="85"/>
  <c r="O813" i="85"/>
  <c r="E814" i="85"/>
  <c r="O814" i="85"/>
  <c r="E815" i="85"/>
  <c r="O815" i="85"/>
  <c r="E816" i="85"/>
  <c r="E819" i="85"/>
  <c r="O819" i="85"/>
  <c r="E820" i="85"/>
  <c r="O820" i="85"/>
  <c r="E821" i="85"/>
  <c r="O821" i="85"/>
  <c r="E822" i="85"/>
  <c r="O822" i="85"/>
  <c r="E823" i="85"/>
  <c r="O823" i="85"/>
  <c r="E824" i="85"/>
  <c r="O824" i="85"/>
  <c r="E825" i="85"/>
  <c r="O825" i="85"/>
  <c r="E826" i="85"/>
  <c r="O826" i="85"/>
  <c r="E827" i="85"/>
  <c r="O827" i="85"/>
  <c r="E828" i="85"/>
  <c r="O828" i="85"/>
  <c r="E829" i="85"/>
  <c r="O829" i="85"/>
  <c r="E830" i="85"/>
  <c r="O830" i="85"/>
  <c r="E831" i="85"/>
  <c r="O831" i="85"/>
  <c r="E832" i="85"/>
  <c r="O832" i="85"/>
  <c r="E833" i="85"/>
  <c r="O833" i="85"/>
  <c r="E834" i="85"/>
  <c r="O834" i="85"/>
  <c r="E835" i="85"/>
  <c r="O835" i="85"/>
  <c r="E836" i="85"/>
  <c r="O836" i="85"/>
  <c r="E837" i="85"/>
  <c r="O837" i="85"/>
  <c r="E838" i="85"/>
  <c r="E841" i="85"/>
  <c r="O841" i="85"/>
  <c r="E842" i="85"/>
  <c r="O842" i="85"/>
  <c r="E843" i="85"/>
  <c r="O843" i="85"/>
  <c r="E844" i="85"/>
  <c r="O844" i="85"/>
  <c r="E845" i="85"/>
  <c r="O845" i="85"/>
  <c r="E846" i="85"/>
  <c r="O846" i="85"/>
  <c r="E847" i="85"/>
  <c r="O847" i="85"/>
  <c r="E848" i="85"/>
  <c r="O848" i="85"/>
  <c r="E849" i="85"/>
  <c r="O849" i="85"/>
  <c r="E850" i="85"/>
  <c r="O850" i="85"/>
  <c r="E851" i="85"/>
  <c r="O851" i="85"/>
  <c r="E852" i="85"/>
  <c r="O852" i="85"/>
  <c r="E853" i="85"/>
  <c r="O853" i="85"/>
  <c r="E854" i="85"/>
  <c r="O854" i="85"/>
  <c r="E855" i="85"/>
  <c r="O855" i="85"/>
  <c r="E856" i="85"/>
  <c r="O856" i="85"/>
  <c r="E857" i="85"/>
  <c r="O857" i="85"/>
  <c r="E858" i="85"/>
  <c r="O858" i="85"/>
  <c r="E859" i="85"/>
  <c r="O859" i="85"/>
  <c r="E860" i="85"/>
  <c r="E863" i="85"/>
  <c r="O863" i="85"/>
  <c r="E864" i="85"/>
  <c r="O864" i="85"/>
  <c r="E865" i="85"/>
  <c r="O865" i="85"/>
  <c r="E866" i="85"/>
  <c r="O866" i="85"/>
  <c r="E867" i="85"/>
  <c r="O867" i="85"/>
  <c r="E868" i="85"/>
  <c r="O868" i="85"/>
  <c r="E869" i="85"/>
  <c r="O869" i="85"/>
  <c r="E870" i="85"/>
  <c r="O870" i="85"/>
  <c r="E871" i="85"/>
  <c r="O871" i="85"/>
  <c r="E872" i="85"/>
  <c r="O872" i="85"/>
  <c r="E873" i="85"/>
  <c r="O873" i="85"/>
  <c r="E874" i="85"/>
  <c r="O874" i="85"/>
  <c r="E875" i="85"/>
  <c r="O875" i="85"/>
  <c r="E876" i="85"/>
  <c r="O876" i="85"/>
  <c r="E877" i="85"/>
  <c r="O877" i="85"/>
  <c r="E878" i="85"/>
  <c r="O878" i="85"/>
  <c r="E879" i="85"/>
  <c r="O879" i="85"/>
  <c r="E880" i="85"/>
  <c r="O880" i="85"/>
  <c r="E881" i="85"/>
  <c r="O881" i="85"/>
  <c r="E882" i="85"/>
  <c r="E885" i="85"/>
  <c r="O885" i="85"/>
  <c r="E886" i="85"/>
  <c r="O886" i="85"/>
  <c r="E887" i="85"/>
  <c r="O887" i="85"/>
  <c r="E888" i="85"/>
  <c r="O888" i="85"/>
  <c r="E889" i="85"/>
  <c r="O889" i="85"/>
  <c r="E890" i="85"/>
  <c r="O890" i="85"/>
  <c r="E891" i="85"/>
  <c r="O891" i="85"/>
  <c r="E892" i="85"/>
  <c r="O892" i="85"/>
  <c r="E893" i="85"/>
  <c r="O893" i="85"/>
  <c r="E894" i="85"/>
  <c r="O894" i="85"/>
  <c r="E895" i="85"/>
  <c r="O895" i="85"/>
  <c r="E896" i="85"/>
  <c r="O896" i="85"/>
  <c r="E897" i="85"/>
  <c r="O897" i="85"/>
  <c r="E898" i="85"/>
  <c r="O898" i="85"/>
  <c r="E899" i="85"/>
  <c r="O899" i="85"/>
  <c r="E900" i="85"/>
  <c r="O900" i="85"/>
  <c r="E901" i="85"/>
  <c r="O901" i="85"/>
  <c r="E902" i="85"/>
  <c r="O902" i="85"/>
  <c r="E903" i="85"/>
  <c r="O903" i="85"/>
  <c r="E904" i="85"/>
  <c r="E907" i="85"/>
  <c r="O907" i="85"/>
  <c r="E908" i="85"/>
  <c r="O908" i="85"/>
  <c r="E909" i="85"/>
  <c r="O909" i="85"/>
  <c r="E910" i="85"/>
  <c r="O910" i="85"/>
  <c r="E911" i="85"/>
  <c r="O911" i="85"/>
  <c r="E912" i="85"/>
  <c r="O912" i="85"/>
  <c r="E913" i="85"/>
  <c r="O913" i="85"/>
  <c r="E914" i="85"/>
  <c r="O914" i="85"/>
  <c r="E915" i="85"/>
  <c r="O915" i="85"/>
  <c r="E916" i="85"/>
  <c r="O916" i="85"/>
  <c r="E917" i="85"/>
  <c r="O917" i="85"/>
  <c r="E918" i="85"/>
  <c r="O918" i="85"/>
  <c r="E919" i="85"/>
  <c r="O919" i="85"/>
  <c r="E920" i="85"/>
  <c r="O920" i="85"/>
  <c r="E921" i="85"/>
  <c r="O921" i="85"/>
  <c r="E922" i="85"/>
  <c r="O922" i="85"/>
  <c r="E923" i="85"/>
  <c r="O923" i="85"/>
  <c r="E924" i="85"/>
  <c r="O924" i="85"/>
  <c r="E925" i="85"/>
  <c r="O925" i="85"/>
  <c r="E926" i="85"/>
  <c r="E929" i="85"/>
  <c r="O929" i="85"/>
  <c r="E930" i="85"/>
  <c r="O930" i="85"/>
  <c r="E931" i="85"/>
  <c r="O931" i="85"/>
  <c r="E932" i="85"/>
  <c r="O932" i="85"/>
  <c r="E933" i="85"/>
  <c r="O933" i="85"/>
  <c r="E934" i="85"/>
  <c r="O934" i="85"/>
  <c r="E935" i="85"/>
  <c r="O935" i="85"/>
  <c r="E936" i="85"/>
  <c r="O936" i="85"/>
  <c r="E937" i="85"/>
  <c r="O937" i="85"/>
  <c r="E938" i="85"/>
  <c r="O938" i="85"/>
  <c r="E939" i="85"/>
  <c r="O939" i="85"/>
  <c r="E940" i="85"/>
  <c r="O940" i="85"/>
  <c r="E941" i="85"/>
  <c r="O941" i="85"/>
  <c r="E942" i="85"/>
  <c r="O942" i="85"/>
  <c r="E943" i="85"/>
  <c r="O943" i="85"/>
  <c r="E944" i="85"/>
  <c r="O944" i="85"/>
  <c r="E945" i="85"/>
  <c r="O945" i="85"/>
  <c r="E946" i="85"/>
  <c r="O946" i="85"/>
  <c r="E947" i="85"/>
  <c r="O947" i="85"/>
  <c r="E948" i="85"/>
  <c r="E951" i="85"/>
  <c r="O951" i="85"/>
  <c r="E952" i="85"/>
  <c r="O952" i="85"/>
  <c r="E953" i="85"/>
  <c r="O953" i="85"/>
  <c r="E954" i="85"/>
  <c r="O954" i="85"/>
  <c r="E955" i="85"/>
  <c r="O955" i="85"/>
  <c r="E956" i="85"/>
  <c r="O956" i="85"/>
  <c r="E957" i="85"/>
  <c r="O957" i="85"/>
  <c r="E958" i="85"/>
  <c r="O958" i="85"/>
  <c r="E959" i="85"/>
  <c r="O959" i="85"/>
  <c r="E960" i="85"/>
  <c r="O960" i="85"/>
  <c r="E961" i="85"/>
  <c r="O961" i="85"/>
  <c r="E962" i="85"/>
  <c r="O962" i="85"/>
  <c r="E963" i="85"/>
  <c r="O963" i="85"/>
  <c r="E964" i="85"/>
  <c r="O964" i="85"/>
  <c r="E965" i="85"/>
  <c r="O965" i="85"/>
  <c r="E966" i="85"/>
  <c r="O966" i="85"/>
  <c r="E967" i="85"/>
  <c r="O967" i="85"/>
  <c r="E968" i="85"/>
  <c r="O968" i="85"/>
  <c r="E969" i="85"/>
  <c r="O969" i="85"/>
  <c r="E970" i="85"/>
  <c r="E973" i="85"/>
  <c r="O973" i="85"/>
  <c r="E974" i="85"/>
  <c r="O974" i="85"/>
  <c r="E975" i="85"/>
  <c r="O975" i="85"/>
  <c r="E976" i="85"/>
  <c r="O976" i="85"/>
  <c r="E977" i="85"/>
  <c r="O977" i="85"/>
  <c r="E978" i="85"/>
  <c r="O978" i="85"/>
  <c r="E979" i="85"/>
  <c r="O979" i="85"/>
  <c r="E980" i="85"/>
  <c r="O980" i="85"/>
  <c r="E981" i="85"/>
  <c r="O981" i="85"/>
  <c r="E982" i="85"/>
  <c r="O982" i="85"/>
  <c r="E983" i="85"/>
  <c r="O983" i="85"/>
  <c r="E984" i="85"/>
  <c r="O984" i="85"/>
  <c r="E985" i="85"/>
  <c r="O985" i="85"/>
  <c r="E986" i="85"/>
  <c r="O986" i="85"/>
  <c r="E987" i="85"/>
  <c r="O987" i="85"/>
  <c r="E988" i="85"/>
  <c r="O988" i="85"/>
  <c r="E989" i="85"/>
  <c r="O989" i="85"/>
  <c r="E990" i="85"/>
  <c r="O990" i="85"/>
  <c r="E991" i="85"/>
  <c r="O991" i="85"/>
  <c r="E992" i="85"/>
  <c r="E995" i="85"/>
  <c r="O995" i="85"/>
  <c r="E996" i="85"/>
  <c r="O996" i="85"/>
  <c r="E997" i="85"/>
  <c r="O997" i="85"/>
  <c r="E998" i="85"/>
  <c r="O998" i="85"/>
  <c r="E999" i="85"/>
  <c r="O999" i="85"/>
  <c r="E1000" i="85"/>
  <c r="O1000" i="85"/>
  <c r="E1001" i="85"/>
  <c r="O1001" i="85"/>
  <c r="E1002" i="85"/>
  <c r="O1002" i="85"/>
  <c r="E1003" i="85"/>
  <c r="O1003" i="85"/>
  <c r="E1004" i="85"/>
  <c r="O1004" i="85"/>
  <c r="E1005" i="85"/>
  <c r="O1005" i="85"/>
  <c r="E1006" i="85"/>
  <c r="O1006" i="85"/>
  <c r="E1007" i="85"/>
  <c r="O1007" i="85"/>
  <c r="E1008" i="85"/>
  <c r="O1008" i="85"/>
  <c r="E1009" i="85"/>
  <c r="O1009" i="85"/>
  <c r="E1010" i="85"/>
  <c r="O1010" i="85"/>
  <c r="E1011" i="85"/>
  <c r="O1011" i="85"/>
  <c r="E1012" i="85"/>
  <c r="O1012" i="85"/>
  <c r="E1013" i="85"/>
  <c r="O1013" i="85"/>
  <c r="E1014" i="85"/>
  <c r="E1017" i="85"/>
  <c r="O1017" i="85"/>
  <c r="E1018" i="85"/>
  <c r="O1018" i="85"/>
  <c r="E1019" i="85"/>
  <c r="O1019" i="85"/>
  <c r="E1020" i="85"/>
  <c r="O1020" i="85"/>
  <c r="E1021" i="85"/>
  <c r="O1021" i="85"/>
  <c r="E1022" i="85"/>
  <c r="O1022" i="85"/>
  <c r="E1023" i="85"/>
  <c r="O1023" i="85"/>
  <c r="E1024" i="85"/>
  <c r="O1024" i="85"/>
  <c r="E1025" i="85"/>
  <c r="O1025" i="85"/>
  <c r="E1026" i="85"/>
  <c r="O1026" i="85"/>
  <c r="E1027" i="85"/>
  <c r="O1027" i="85"/>
  <c r="E1028" i="85"/>
  <c r="O1028" i="85"/>
  <c r="E1029" i="85"/>
  <c r="O1029" i="85"/>
  <c r="E1030" i="85"/>
  <c r="O1030" i="85"/>
  <c r="E1031" i="85"/>
  <c r="O1031" i="85"/>
  <c r="E1032" i="85"/>
  <c r="O1032" i="85"/>
  <c r="E1033" i="85"/>
  <c r="O1033" i="85"/>
  <c r="E1034" i="85"/>
  <c r="O1034" i="85"/>
  <c r="E1035" i="85"/>
  <c r="O1035" i="85"/>
  <c r="E1036" i="85"/>
  <c r="E1039" i="85"/>
  <c r="O1039" i="85"/>
  <c r="E1040" i="85"/>
  <c r="O1040" i="85"/>
  <c r="E1041" i="85"/>
  <c r="O1041" i="85"/>
  <c r="E1042" i="85"/>
  <c r="O1042" i="85"/>
  <c r="E1043" i="85"/>
  <c r="O1043" i="85"/>
  <c r="E1044" i="85"/>
  <c r="O1044" i="85"/>
  <c r="E1045" i="85"/>
  <c r="O1045" i="85"/>
  <c r="E1046" i="85"/>
  <c r="O1046" i="85"/>
  <c r="E1047" i="85"/>
  <c r="O1047" i="85"/>
  <c r="E1048" i="85"/>
  <c r="O1048" i="85"/>
  <c r="E1049" i="85"/>
  <c r="O1049" i="85"/>
  <c r="E1050" i="85"/>
  <c r="O1050" i="85"/>
  <c r="E1051" i="85"/>
  <c r="O1051" i="85"/>
  <c r="E1052" i="85"/>
  <c r="O1052" i="85"/>
  <c r="E1053" i="85"/>
  <c r="O1053" i="85"/>
  <c r="E1054" i="85"/>
  <c r="O1054" i="85"/>
  <c r="E1055" i="85"/>
  <c r="O1055" i="85"/>
  <c r="E1056" i="85"/>
  <c r="O1056" i="85"/>
  <c r="E1057" i="85"/>
  <c r="O1057" i="85"/>
  <c r="E1058" i="85"/>
  <c r="E1061" i="85"/>
  <c r="O1061" i="85"/>
  <c r="E1062" i="85"/>
  <c r="O1062" i="85"/>
  <c r="E1063" i="85"/>
  <c r="O1063" i="85"/>
  <c r="E1064" i="85"/>
  <c r="O1064" i="85"/>
  <c r="E1065" i="85"/>
  <c r="O1065" i="85"/>
  <c r="E1066" i="85"/>
  <c r="O1066" i="85"/>
  <c r="E1067" i="85"/>
  <c r="O1067" i="85"/>
  <c r="E1068" i="85"/>
  <c r="O1068" i="85"/>
  <c r="E1069" i="85"/>
  <c r="O1069" i="85"/>
  <c r="E1070" i="85"/>
  <c r="O1070" i="85"/>
  <c r="E1071" i="85"/>
  <c r="O1071" i="85"/>
  <c r="E1072" i="85"/>
  <c r="O1072" i="85"/>
  <c r="E1073" i="85"/>
  <c r="O1073" i="85"/>
  <c r="E1074" i="85"/>
  <c r="O1074" i="85"/>
  <c r="E1075" i="85"/>
  <c r="O1075" i="85"/>
  <c r="E1076" i="85"/>
  <c r="O1076" i="85"/>
  <c r="E1077" i="85"/>
  <c r="O1077" i="85"/>
  <c r="E1078" i="85"/>
  <c r="O1078" i="85"/>
  <c r="E1079" i="85"/>
  <c r="O1079" i="85"/>
  <c r="E1080" i="85"/>
  <c r="E1083" i="85"/>
  <c r="O1083" i="85"/>
  <c r="E1084" i="85"/>
  <c r="O1084" i="85"/>
  <c r="E1085" i="85"/>
  <c r="O1085" i="85"/>
  <c r="E1086" i="85"/>
  <c r="O1086" i="85"/>
  <c r="E1087" i="85"/>
  <c r="O1087" i="85"/>
  <c r="E1088" i="85"/>
  <c r="O1088" i="85"/>
  <c r="E1089" i="85"/>
  <c r="O1089" i="85"/>
  <c r="E1090" i="85"/>
  <c r="O1090" i="85"/>
  <c r="E1091" i="85"/>
  <c r="O1091" i="85"/>
  <c r="E1092" i="85"/>
  <c r="O1092" i="85"/>
  <c r="E1093" i="85"/>
  <c r="O1093" i="85"/>
  <c r="E1094" i="85"/>
  <c r="O1094" i="85"/>
  <c r="E1095" i="85"/>
  <c r="O1095" i="85"/>
  <c r="E1096" i="85"/>
  <c r="O1096" i="85"/>
  <c r="E1097" i="85"/>
  <c r="O1097" i="85"/>
  <c r="E1098" i="85"/>
  <c r="O1098" i="85"/>
  <c r="E1099" i="85"/>
  <c r="O1099" i="85"/>
  <c r="E1100" i="85"/>
  <c r="O1100" i="85"/>
  <c r="E1101" i="85"/>
  <c r="O1101" i="85"/>
  <c r="E1102" i="85"/>
  <c r="E1105" i="85"/>
  <c r="O1105" i="85"/>
  <c r="E1106" i="85"/>
  <c r="O1106" i="85"/>
  <c r="E1107" i="85"/>
  <c r="O1107" i="85"/>
  <c r="E1108" i="85"/>
  <c r="O1108" i="85"/>
  <c r="E1109" i="85"/>
  <c r="O1109" i="85"/>
  <c r="E1110" i="85"/>
  <c r="O1110" i="85"/>
  <c r="E1111" i="85"/>
  <c r="O1111" i="85"/>
  <c r="E1112" i="85"/>
  <c r="O1112" i="85"/>
  <c r="E1113" i="85"/>
  <c r="O1113" i="85"/>
  <c r="E1114" i="85"/>
  <c r="O1114" i="85"/>
  <c r="E1115" i="85"/>
  <c r="O1115" i="85"/>
  <c r="E1116" i="85"/>
  <c r="O1116" i="85"/>
  <c r="E1117" i="85"/>
  <c r="O1117" i="85"/>
  <c r="E1118" i="85"/>
  <c r="O1118" i="85"/>
  <c r="E1119" i="85"/>
  <c r="O1119" i="85"/>
  <c r="E1120" i="85"/>
  <c r="O1120" i="85"/>
  <c r="E1121" i="85"/>
  <c r="O1121" i="85"/>
  <c r="E1122" i="85"/>
  <c r="O1122" i="85"/>
  <c r="E1123" i="85"/>
  <c r="O1123" i="85"/>
  <c r="E1124" i="85"/>
  <c r="E1127" i="85"/>
  <c r="O1127" i="85"/>
  <c r="E1128" i="85"/>
  <c r="O1128" i="85"/>
  <c r="E1129" i="85"/>
  <c r="O1129" i="85"/>
  <c r="E1130" i="85"/>
  <c r="O1130" i="85"/>
  <c r="E1131" i="85"/>
  <c r="O1131" i="85"/>
  <c r="E1132" i="85"/>
  <c r="O1132" i="85"/>
  <c r="E1133" i="85"/>
  <c r="O1133" i="85"/>
  <c r="E1134" i="85"/>
  <c r="O1134" i="85"/>
  <c r="E1135" i="85"/>
  <c r="O1135" i="85"/>
  <c r="E1136" i="85"/>
  <c r="O1136" i="85"/>
  <c r="E1137" i="85"/>
  <c r="O1137" i="85"/>
  <c r="E1138" i="85"/>
  <c r="O1138" i="85"/>
  <c r="E1139" i="85"/>
  <c r="O1139" i="85"/>
  <c r="E1140" i="85"/>
  <c r="O1140" i="85"/>
  <c r="E1141" i="85"/>
  <c r="O1141" i="85"/>
  <c r="E1142" i="85"/>
  <c r="O1142" i="85"/>
  <c r="E1143" i="85"/>
  <c r="O1143" i="85"/>
  <c r="E1144" i="85"/>
  <c r="O1144" i="85"/>
  <c r="E1145" i="85"/>
  <c r="O1145" i="85"/>
  <c r="E1146" i="85"/>
  <c r="E1149" i="85"/>
  <c r="O1149" i="85"/>
  <c r="E1150" i="85"/>
  <c r="O1150" i="85"/>
  <c r="E1151" i="85"/>
  <c r="O1151" i="85"/>
  <c r="E1152" i="85"/>
  <c r="O1152" i="85"/>
  <c r="E1153" i="85"/>
  <c r="O1153" i="85"/>
  <c r="E1154" i="85"/>
  <c r="O1154" i="85"/>
  <c r="E1155" i="85"/>
  <c r="O1155" i="85"/>
  <c r="E1156" i="85"/>
  <c r="O1156" i="85"/>
  <c r="E1157" i="85"/>
  <c r="O1157" i="85"/>
  <c r="E1158" i="85"/>
  <c r="O1158" i="85"/>
  <c r="E1159" i="85"/>
  <c r="O1159" i="85"/>
  <c r="E1160" i="85"/>
  <c r="O1160" i="85"/>
  <c r="E1161" i="85"/>
  <c r="O1161" i="85"/>
  <c r="E1162" i="85"/>
  <c r="O1162" i="85"/>
  <c r="E1163" i="85"/>
  <c r="O1163" i="85"/>
  <c r="E1164" i="85"/>
  <c r="O1164" i="85"/>
  <c r="E1165" i="85"/>
  <c r="O1165" i="85"/>
  <c r="E1166" i="85"/>
  <c r="O1166" i="85"/>
  <c r="E1167" i="85"/>
  <c r="O1167" i="85"/>
  <c r="E1168" i="85"/>
  <c r="E1171" i="85"/>
  <c r="O1171" i="85"/>
  <c r="E1172" i="85"/>
  <c r="O1172" i="85"/>
  <c r="E1173" i="85"/>
  <c r="O1173" i="85"/>
  <c r="E1174" i="85"/>
  <c r="O1174" i="85"/>
  <c r="E1175" i="85"/>
  <c r="O1175" i="85"/>
  <c r="E1176" i="85"/>
  <c r="O1176" i="85"/>
  <c r="E1177" i="85"/>
  <c r="O1177" i="85"/>
  <c r="E1178" i="85"/>
  <c r="O1178" i="85"/>
  <c r="E1179" i="85"/>
  <c r="O1179" i="85"/>
  <c r="E1180" i="85"/>
  <c r="O1180" i="85"/>
  <c r="E1181" i="85"/>
  <c r="O1181" i="85"/>
  <c r="E1182" i="85"/>
  <c r="O1182" i="85"/>
  <c r="E1183" i="85"/>
  <c r="O1183" i="85"/>
  <c r="E1184" i="85"/>
  <c r="O1184" i="85"/>
  <c r="E1185" i="85"/>
  <c r="O1185" i="85"/>
  <c r="E1186" i="85"/>
  <c r="O1186" i="85"/>
  <c r="E1187" i="85"/>
  <c r="O1187" i="85"/>
  <c r="E1188" i="85"/>
  <c r="O1188" i="85"/>
  <c r="E1189" i="85"/>
  <c r="O1189" i="85"/>
  <c r="E1190" i="85"/>
  <c r="E1193" i="85"/>
  <c r="O1193" i="85"/>
  <c r="E1194" i="85"/>
  <c r="O1194" i="85"/>
  <c r="E1195" i="85"/>
  <c r="O1195" i="85"/>
  <c r="E1196" i="85"/>
  <c r="O1196" i="85"/>
  <c r="E1197" i="85"/>
  <c r="O1197" i="85"/>
  <c r="E1198" i="85"/>
  <c r="O1198" i="85"/>
  <c r="E1199" i="85"/>
  <c r="O1199" i="85"/>
  <c r="E1200" i="85"/>
  <c r="O1200" i="85"/>
  <c r="E1201" i="85"/>
  <c r="O1201" i="85"/>
  <c r="E1202" i="85"/>
  <c r="O1202" i="85"/>
  <c r="E1203" i="85"/>
  <c r="O1203" i="85"/>
  <c r="E1204" i="85"/>
  <c r="O1204" i="85"/>
  <c r="E1205" i="85"/>
  <c r="O1205" i="85"/>
  <c r="E1206" i="85"/>
  <c r="O1206" i="85"/>
  <c r="E1207" i="85"/>
  <c r="O1207" i="85"/>
  <c r="E1208" i="85"/>
  <c r="O1208" i="85"/>
  <c r="E1209" i="85"/>
  <c r="O1209" i="85"/>
  <c r="E1210" i="85"/>
  <c r="O1210" i="85"/>
  <c r="E1211" i="85"/>
  <c r="O1211" i="85"/>
  <c r="E1212" i="85"/>
  <c r="E1215" i="85"/>
  <c r="O1215" i="85"/>
  <c r="E1216" i="85"/>
  <c r="O1216" i="85"/>
  <c r="E1217" i="85"/>
  <c r="O1217" i="85"/>
  <c r="E1218" i="85"/>
  <c r="O1218" i="85"/>
  <c r="E1219" i="85"/>
  <c r="O1219" i="85"/>
  <c r="E1220" i="85"/>
  <c r="O1220" i="85"/>
  <c r="E1221" i="85"/>
  <c r="O1221" i="85"/>
  <c r="E1222" i="85"/>
  <c r="O1222" i="85"/>
  <c r="E1223" i="85"/>
  <c r="O1223" i="85"/>
  <c r="E1224" i="85"/>
  <c r="O1224" i="85"/>
  <c r="E1225" i="85"/>
  <c r="O1225" i="85"/>
  <c r="E1226" i="85"/>
  <c r="O1226" i="85"/>
  <c r="E1227" i="85"/>
  <c r="O1227" i="85"/>
  <c r="E1228" i="85"/>
  <c r="O1228" i="85"/>
  <c r="E1229" i="85"/>
  <c r="O1229" i="85"/>
  <c r="E1230" i="85"/>
  <c r="O1230" i="85"/>
  <c r="E1231" i="85"/>
  <c r="O1231" i="85"/>
  <c r="E1232" i="85"/>
  <c r="O1232" i="85"/>
  <c r="E1233" i="85"/>
  <c r="O1233" i="85"/>
  <c r="E1234" i="85"/>
  <c r="E1237" i="85"/>
  <c r="O1237" i="85"/>
  <c r="E1238" i="85"/>
  <c r="O1238" i="85"/>
  <c r="E1239" i="85"/>
  <c r="O1239" i="85"/>
  <c r="E1240" i="85"/>
  <c r="O1240" i="85"/>
  <c r="E1241" i="85"/>
  <c r="O1241" i="85"/>
  <c r="E1242" i="85"/>
  <c r="O1242" i="85"/>
  <c r="E1243" i="85"/>
  <c r="O1243" i="85"/>
  <c r="E1244" i="85"/>
  <c r="O1244" i="85"/>
  <c r="E1245" i="85"/>
  <c r="O1245" i="85"/>
  <c r="E1246" i="85"/>
  <c r="O1246" i="85"/>
  <c r="E1247" i="85"/>
  <c r="O1247" i="85"/>
  <c r="E1248" i="85"/>
  <c r="O1248" i="85"/>
  <c r="E1249" i="85"/>
  <c r="O1249" i="85"/>
  <c r="E1250" i="85"/>
  <c r="O1250" i="85"/>
  <c r="E1251" i="85"/>
  <c r="O1251" i="85"/>
  <c r="E1252" i="85"/>
  <c r="O1252" i="85"/>
  <c r="E1253" i="85"/>
  <c r="O1253" i="85"/>
  <c r="E1254" i="85"/>
  <c r="O1254" i="85"/>
  <c r="E1255" i="85"/>
  <c r="O1255" i="85"/>
  <c r="E1256" i="85"/>
  <c r="E1259" i="85"/>
  <c r="O1259" i="85"/>
  <c r="E1260" i="85"/>
  <c r="O1260" i="85"/>
  <c r="E1261" i="85"/>
  <c r="O1261" i="85"/>
  <c r="E1262" i="85"/>
  <c r="O1262" i="85"/>
  <c r="E1263" i="85"/>
  <c r="O1263" i="85"/>
  <c r="E1264" i="85"/>
  <c r="O1264" i="85"/>
  <c r="E1265" i="85"/>
  <c r="O1265" i="85"/>
  <c r="E1266" i="85"/>
  <c r="O1266" i="85"/>
  <c r="E1267" i="85"/>
  <c r="O1267" i="85"/>
  <c r="E1268" i="85"/>
  <c r="O1268" i="85"/>
  <c r="E1269" i="85"/>
  <c r="O1269" i="85"/>
  <c r="E1270" i="85"/>
  <c r="O1270" i="85"/>
  <c r="E1271" i="85"/>
  <c r="O1271" i="85"/>
  <c r="E1272" i="85"/>
  <c r="O1272" i="85"/>
  <c r="E1273" i="85"/>
  <c r="O1273" i="85"/>
  <c r="E1274" i="85"/>
  <c r="O1274" i="85"/>
  <c r="E1275" i="85"/>
  <c r="O1275" i="85"/>
  <c r="E1276" i="85"/>
  <c r="O1276" i="85"/>
  <c r="E1277" i="85"/>
  <c r="O1277" i="85"/>
  <c r="E1278" i="85"/>
  <c r="E1281" i="85"/>
  <c r="O1281" i="85"/>
  <c r="E1282" i="85"/>
  <c r="O1282" i="85"/>
  <c r="E1283" i="85"/>
  <c r="O1283" i="85"/>
  <c r="E1284" i="85"/>
  <c r="O1284" i="85"/>
  <c r="E1285" i="85"/>
  <c r="O1285" i="85"/>
  <c r="E1286" i="85"/>
  <c r="O1286" i="85"/>
  <c r="E1287" i="85"/>
  <c r="O1287" i="85"/>
  <c r="E1288" i="85"/>
  <c r="O1288" i="85"/>
  <c r="E1289" i="85"/>
  <c r="O1289" i="85"/>
  <c r="E1290" i="85"/>
  <c r="O1290" i="85"/>
  <c r="E1291" i="85"/>
  <c r="O1291" i="85"/>
  <c r="E1292" i="85"/>
  <c r="O1292" i="85"/>
  <c r="E1293" i="85"/>
  <c r="O1293" i="85"/>
  <c r="E1294" i="85"/>
  <c r="O1294" i="85"/>
  <c r="E1295" i="85"/>
  <c r="O1295" i="85"/>
  <c r="E1296" i="85"/>
  <c r="O1296" i="85"/>
  <c r="E1297" i="85"/>
  <c r="O1297" i="85"/>
  <c r="E1298" i="85"/>
  <c r="O1298" i="85"/>
  <c r="E1299" i="85"/>
  <c r="O1299" i="85"/>
  <c r="E1300" i="85"/>
  <c r="E1303" i="85"/>
  <c r="O1303" i="85"/>
  <c r="E1304" i="85"/>
  <c r="O1304" i="85"/>
  <c r="E1305" i="85"/>
  <c r="O1305" i="85"/>
  <c r="E1306" i="85"/>
  <c r="O1306" i="85"/>
  <c r="E1307" i="85"/>
  <c r="O1307" i="85"/>
  <c r="E1308" i="85"/>
  <c r="O1308" i="85"/>
  <c r="E1309" i="85"/>
  <c r="O1309" i="85"/>
  <c r="E1310" i="85"/>
  <c r="O1310" i="85"/>
  <c r="E1311" i="85"/>
  <c r="O1311" i="85"/>
  <c r="E1312" i="85"/>
  <c r="O1312" i="85"/>
  <c r="E1313" i="85"/>
  <c r="O1313" i="85"/>
  <c r="E1314" i="85"/>
  <c r="O1314" i="85"/>
  <c r="E1315" i="85"/>
  <c r="O1315" i="85"/>
  <c r="E1316" i="85"/>
  <c r="O1316" i="85"/>
  <c r="E1317" i="85"/>
  <c r="O1317" i="85"/>
  <c r="E1318" i="85"/>
  <c r="O1318" i="85"/>
  <c r="E1319" i="85"/>
  <c r="O1319" i="85"/>
  <c r="E1320" i="85"/>
  <c r="O1320" i="85"/>
  <c r="E1321" i="85"/>
  <c r="O1321" i="85"/>
  <c r="E1322" i="85"/>
  <c r="E1325" i="85"/>
  <c r="O1325" i="85"/>
  <c r="E1326" i="85"/>
  <c r="O1326" i="85"/>
  <c r="E1327" i="85"/>
  <c r="O1327" i="85"/>
  <c r="E1328" i="85"/>
  <c r="O1328" i="85"/>
  <c r="E1329" i="85"/>
  <c r="O1329" i="85"/>
  <c r="E1330" i="85"/>
  <c r="O1330" i="85"/>
  <c r="E1331" i="85"/>
  <c r="O1331" i="85"/>
  <c r="E1332" i="85"/>
  <c r="O1332" i="85"/>
  <c r="E1333" i="85"/>
  <c r="O1333" i="85"/>
  <c r="E1334" i="85"/>
  <c r="O1334" i="85"/>
  <c r="E1335" i="85"/>
  <c r="O1335" i="85"/>
  <c r="E1336" i="85"/>
  <c r="O1336" i="85"/>
  <c r="E1337" i="85"/>
  <c r="O1337" i="85"/>
  <c r="E1338" i="85"/>
  <c r="O1338" i="85"/>
  <c r="E1339" i="85"/>
  <c r="O1339" i="85"/>
  <c r="E1340" i="85"/>
  <c r="O1340" i="85"/>
  <c r="E1341" i="85"/>
  <c r="O1341" i="85"/>
  <c r="E1342" i="85"/>
  <c r="O1342" i="85"/>
  <c r="E1343" i="85"/>
  <c r="O1343" i="85"/>
  <c r="E1344" i="85"/>
  <c r="E1347" i="85"/>
  <c r="O1347" i="85"/>
  <c r="E1348" i="85"/>
  <c r="O1348" i="85"/>
  <c r="E1349" i="85"/>
  <c r="O1349" i="85"/>
  <c r="E1350" i="85"/>
  <c r="O1350" i="85"/>
  <c r="E1351" i="85"/>
  <c r="O1351" i="85"/>
  <c r="E1352" i="85"/>
  <c r="O1352" i="85"/>
  <c r="E1353" i="85"/>
  <c r="O1353" i="85"/>
  <c r="E1354" i="85"/>
  <c r="O1354" i="85"/>
  <c r="E1355" i="85"/>
  <c r="O1355" i="85"/>
  <c r="E1356" i="85"/>
  <c r="O1356" i="85"/>
  <c r="E1357" i="85"/>
  <c r="O1357" i="85"/>
  <c r="E1358" i="85"/>
  <c r="O1358" i="85"/>
  <c r="E1359" i="85"/>
  <c r="O1359" i="85"/>
  <c r="E1360" i="85"/>
  <c r="O1360" i="85"/>
  <c r="E1361" i="85"/>
  <c r="O1361" i="85"/>
  <c r="E1362" i="85"/>
  <c r="O1362" i="85"/>
  <c r="E1363" i="85"/>
  <c r="O1363" i="85"/>
  <c r="E1364" i="85"/>
  <c r="O1364" i="85"/>
  <c r="E1365" i="85"/>
  <c r="O1365" i="85"/>
  <c r="E1366" i="85"/>
  <c r="E1369" i="85"/>
  <c r="O1369" i="85"/>
  <c r="E1370" i="85"/>
  <c r="O1370" i="85"/>
  <c r="E1371" i="85"/>
  <c r="O1371" i="85"/>
  <c r="E1372" i="85"/>
  <c r="O1372" i="85"/>
  <c r="E1373" i="85"/>
  <c r="O1373" i="85"/>
  <c r="E1374" i="85"/>
  <c r="O1374" i="85"/>
  <c r="E1375" i="85"/>
  <c r="O1375" i="85"/>
  <c r="E1376" i="85"/>
  <c r="O1376" i="85"/>
  <c r="E1377" i="85"/>
  <c r="O1377" i="85"/>
  <c r="E1378" i="85"/>
  <c r="O1378" i="85"/>
  <c r="E1379" i="85"/>
  <c r="O1379" i="85"/>
  <c r="E1380" i="85"/>
  <c r="O1380" i="85"/>
  <c r="E1381" i="85"/>
  <c r="O1381" i="85"/>
  <c r="E1382" i="85"/>
  <c r="O1382" i="85"/>
  <c r="E1383" i="85"/>
  <c r="O1383" i="85"/>
  <c r="E1384" i="85"/>
  <c r="O1384" i="85"/>
  <c r="E1385" i="85"/>
  <c r="O1385" i="85"/>
  <c r="E1386" i="85"/>
  <c r="O1386" i="85"/>
  <c r="E1387" i="85"/>
  <c r="O1387" i="85"/>
  <c r="E1388" i="85"/>
  <c r="E1391" i="85"/>
  <c r="O1391" i="85"/>
  <c r="E1392" i="85"/>
  <c r="O1392" i="85"/>
  <c r="E1393" i="85"/>
  <c r="O1393" i="85"/>
  <c r="E1394" i="85"/>
  <c r="O1394" i="85"/>
  <c r="E1395" i="85"/>
  <c r="O1395" i="85"/>
  <c r="E1396" i="85"/>
  <c r="O1396" i="85"/>
  <c r="E1397" i="85"/>
  <c r="O1397" i="85"/>
  <c r="E1398" i="85"/>
  <c r="O1398" i="85"/>
  <c r="E1399" i="85"/>
  <c r="O1399" i="85"/>
  <c r="E1400" i="85"/>
  <c r="O1400" i="85"/>
  <c r="E1401" i="85"/>
  <c r="O1401" i="85"/>
  <c r="E1402" i="85"/>
  <c r="O1402" i="85"/>
  <c r="E1403" i="85"/>
  <c r="O1403" i="85"/>
  <c r="E1404" i="85"/>
  <c r="O1404" i="85"/>
  <c r="E1405" i="85"/>
  <c r="O1405" i="85"/>
  <c r="E1406" i="85"/>
  <c r="O1406" i="85"/>
  <c r="E1407" i="85"/>
  <c r="O1407" i="85"/>
  <c r="E1408" i="85"/>
  <c r="O1408" i="85"/>
  <c r="E1409" i="85"/>
  <c r="O1409" i="85"/>
  <c r="E1410" i="85"/>
  <c r="E1413" i="85"/>
  <c r="O1413" i="85"/>
  <c r="E1414" i="85"/>
  <c r="O1414" i="85"/>
  <c r="E1415" i="85"/>
  <c r="O1415" i="85"/>
  <c r="E1416" i="85"/>
  <c r="O1416" i="85"/>
  <c r="E1417" i="85"/>
  <c r="O1417" i="85"/>
  <c r="E1418" i="85"/>
  <c r="O1418" i="85"/>
  <c r="E1419" i="85"/>
  <c r="O1419" i="85"/>
  <c r="E1420" i="85"/>
  <c r="O1420" i="85"/>
  <c r="E1421" i="85"/>
  <c r="O1421" i="85"/>
  <c r="E1422" i="85"/>
  <c r="O1422" i="85"/>
  <c r="E1423" i="85"/>
  <c r="O1423" i="85"/>
  <c r="E1424" i="85"/>
  <c r="O1424" i="85"/>
  <c r="E1425" i="85"/>
  <c r="O1425" i="85"/>
  <c r="E1426" i="85"/>
  <c r="O1426" i="85"/>
  <c r="E1427" i="85"/>
  <c r="O1427" i="85"/>
  <c r="E1428" i="85"/>
  <c r="O1428" i="85"/>
  <c r="E1429" i="85"/>
  <c r="O1429" i="85"/>
  <c r="E1430" i="85"/>
  <c r="O1430" i="85"/>
  <c r="E1431" i="85"/>
  <c r="O1431" i="85"/>
  <c r="E1432" i="85"/>
  <c r="E1435" i="85"/>
  <c r="O1435" i="85"/>
  <c r="E1436" i="85"/>
  <c r="O1436" i="85"/>
  <c r="E1437" i="85"/>
  <c r="O1437" i="85"/>
  <c r="E1438" i="85"/>
  <c r="O1438" i="85"/>
  <c r="E1439" i="85"/>
  <c r="O1439" i="85"/>
  <c r="E1440" i="85"/>
  <c r="O1440" i="85"/>
  <c r="E1441" i="85"/>
  <c r="O1441" i="85"/>
  <c r="E1442" i="85"/>
  <c r="O1442" i="85"/>
  <c r="E1443" i="85"/>
  <c r="O1443" i="85"/>
  <c r="E1444" i="85"/>
  <c r="O1444" i="85"/>
  <c r="E1445" i="85"/>
  <c r="O1445" i="85"/>
  <c r="E1446" i="85"/>
  <c r="O1446" i="85"/>
  <c r="E1447" i="85"/>
  <c r="O1447" i="85"/>
  <c r="E1448" i="85"/>
  <c r="O1448" i="85"/>
  <c r="E1449" i="85"/>
  <c r="O1449" i="85"/>
  <c r="E1450" i="85"/>
  <c r="O1450" i="85"/>
  <c r="E1451" i="85"/>
  <c r="O1451" i="85"/>
  <c r="E1452" i="85"/>
  <c r="O1452" i="85"/>
  <c r="E1453" i="85"/>
  <c r="O1453" i="85"/>
  <c r="E1454" i="85"/>
  <c r="E1457" i="85"/>
  <c r="O1457" i="85"/>
  <c r="E1458" i="85"/>
  <c r="O1458" i="85"/>
  <c r="E1459" i="85"/>
  <c r="O1459" i="85"/>
  <c r="E1460" i="85"/>
  <c r="O1460" i="85"/>
  <c r="E1461" i="85"/>
  <c r="O1461" i="85"/>
  <c r="E1462" i="85"/>
  <c r="O1462" i="85"/>
  <c r="E1463" i="85"/>
  <c r="O1463" i="85"/>
  <c r="E1464" i="85"/>
  <c r="O1464" i="85"/>
  <c r="E1465" i="85"/>
  <c r="O1465" i="85"/>
  <c r="E1466" i="85"/>
  <c r="O1466" i="85"/>
  <c r="E1467" i="85"/>
  <c r="O1467" i="85"/>
  <c r="E1468" i="85"/>
  <c r="O1468" i="85"/>
  <c r="E1469" i="85"/>
  <c r="O1469" i="85"/>
  <c r="E1470" i="85"/>
  <c r="O1470" i="85"/>
  <c r="E1471" i="85"/>
  <c r="O1471" i="85"/>
  <c r="E1472" i="85"/>
  <c r="O1472" i="85"/>
  <c r="E1473" i="85"/>
  <c r="O1473" i="85"/>
  <c r="E1474" i="85"/>
  <c r="O1474" i="85"/>
  <c r="E1475" i="85"/>
  <c r="O1475" i="85"/>
  <c r="E1476" i="85"/>
  <c r="E1479" i="85"/>
  <c r="O1479" i="85"/>
  <c r="E1480" i="85"/>
  <c r="O1480" i="85"/>
  <c r="E1481" i="85"/>
  <c r="O1481" i="85"/>
  <c r="E1482" i="85"/>
  <c r="O1482" i="85"/>
  <c r="E1483" i="85"/>
  <c r="O1483" i="85"/>
  <c r="E1484" i="85"/>
  <c r="O1484" i="85"/>
  <c r="E1485" i="85"/>
  <c r="O1485" i="85"/>
  <c r="E1486" i="85"/>
  <c r="O1486" i="85"/>
  <c r="E1487" i="85"/>
  <c r="O1487" i="85"/>
  <c r="E1488" i="85"/>
  <c r="O1488" i="85"/>
  <c r="E1489" i="85"/>
  <c r="O1489" i="85"/>
  <c r="E1490" i="85"/>
  <c r="O1490" i="85"/>
  <c r="E1491" i="85"/>
  <c r="O1491" i="85"/>
  <c r="E1492" i="85"/>
  <c r="O1492" i="85"/>
  <c r="E1493" i="85"/>
  <c r="O1493" i="85"/>
  <c r="E1494" i="85"/>
  <c r="O1494" i="85"/>
  <c r="E1495" i="85"/>
  <c r="O1495" i="85"/>
  <c r="E1496" i="85"/>
  <c r="O1496" i="85"/>
  <c r="E1497" i="85"/>
  <c r="O1497" i="85"/>
  <c r="E1498" i="85"/>
  <c r="E1501" i="85"/>
  <c r="O1501" i="85"/>
  <c r="E1502" i="85"/>
  <c r="O1502" i="85"/>
  <c r="E1503" i="85"/>
  <c r="O1503" i="85"/>
  <c r="E1504" i="85"/>
  <c r="O1504" i="85"/>
  <c r="E1505" i="85"/>
  <c r="O1505" i="85"/>
  <c r="E1506" i="85"/>
  <c r="O1506" i="85"/>
  <c r="E1507" i="85"/>
  <c r="O1507" i="85"/>
  <c r="E1508" i="85"/>
  <c r="O1508" i="85"/>
  <c r="E1509" i="85"/>
  <c r="O1509" i="85"/>
  <c r="E1510" i="85"/>
  <c r="O1510" i="85"/>
  <c r="E1511" i="85"/>
  <c r="O1511" i="85"/>
  <c r="E1512" i="85"/>
  <c r="O1512" i="85"/>
  <c r="E1513" i="85"/>
  <c r="O1513" i="85"/>
  <c r="E1514" i="85"/>
  <c r="O1514" i="85"/>
  <c r="E1515" i="85"/>
  <c r="O1515" i="85"/>
  <c r="E1516" i="85"/>
  <c r="O1516" i="85"/>
  <c r="E1517" i="85"/>
  <c r="O1517" i="85"/>
  <c r="E1518" i="85"/>
  <c r="O1518" i="85"/>
  <c r="E1519" i="85"/>
  <c r="O1519" i="85"/>
  <c r="E1520" i="85"/>
  <c r="E1523" i="85"/>
  <c r="O1523" i="85"/>
  <c r="E1524" i="85"/>
  <c r="O1524" i="85"/>
  <c r="E1525" i="85"/>
  <c r="O1525" i="85"/>
  <c r="E1526" i="85"/>
  <c r="O1526" i="85"/>
  <c r="E1527" i="85"/>
  <c r="O1527" i="85"/>
  <c r="E1528" i="85"/>
  <c r="O1528" i="85"/>
  <c r="E1529" i="85"/>
  <c r="O1529" i="85"/>
  <c r="E1530" i="85"/>
  <c r="O1530" i="85"/>
  <c r="E1531" i="85"/>
  <c r="O1531" i="85"/>
  <c r="E1532" i="85"/>
  <c r="O1532" i="85"/>
  <c r="E1533" i="85"/>
  <c r="O1533" i="85"/>
  <c r="E1534" i="85"/>
  <c r="O1534" i="85"/>
  <c r="E1535" i="85"/>
  <c r="O1535" i="85"/>
  <c r="E1536" i="85"/>
  <c r="O1536" i="85"/>
  <c r="E1537" i="85"/>
  <c r="O1537" i="85"/>
  <c r="E1538" i="85"/>
  <c r="O1538" i="85"/>
  <c r="E1539" i="85"/>
  <c r="O1539" i="85"/>
  <c r="E1540" i="85"/>
  <c r="O1540" i="85"/>
  <c r="E1541" i="85"/>
  <c r="O1541" i="85"/>
  <c r="E1542" i="85"/>
  <c r="E1545" i="85"/>
  <c r="O1545" i="85"/>
  <c r="E1546" i="85"/>
  <c r="O1546" i="85"/>
  <c r="E1547" i="85"/>
  <c r="O1547" i="85"/>
  <c r="E1548" i="85"/>
  <c r="O1548" i="85"/>
  <c r="E1549" i="85"/>
  <c r="O1549" i="85"/>
  <c r="E1550" i="85"/>
  <c r="O1550" i="85"/>
  <c r="E1551" i="85"/>
  <c r="O1551" i="85"/>
  <c r="E1552" i="85"/>
  <c r="O1552" i="85"/>
  <c r="E1553" i="85"/>
  <c r="O1553" i="85"/>
  <c r="E1554" i="85"/>
  <c r="O1554" i="85"/>
  <c r="E1555" i="85"/>
  <c r="O1555" i="85"/>
  <c r="E1556" i="85"/>
  <c r="O1556" i="85"/>
  <c r="E1557" i="85"/>
  <c r="O1557" i="85"/>
  <c r="E1558" i="85"/>
  <c r="O1558" i="85"/>
  <c r="E1559" i="85"/>
  <c r="O1559" i="85"/>
  <c r="E1560" i="85"/>
  <c r="O1560" i="85"/>
  <c r="E1561" i="85"/>
  <c r="O1561" i="85"/>
  <c r="E1562" i="85"/>
  <c r="O1562" i="85"/>
  <c r="E1563" i="85"/>
  <c r="O1563" i="85"/>
  <c r="E1564" i="85"/>
  <c r="E1567" i="85"/>
  <c r="O1567" i="85"/>
  <c r="E1568" i="85"/>
  <c r="O1568" i="85"/>
  <c r="E1569" i="85"/>
  <c r="O1569" i="85"/>
  <c r="E1570" i="85"/>
  <c r="O1570" i="85"/>
  <c r="E1571" i="85"/>
  <c r="O1571" i="85"/>
  <c r="E1572" i="85"/>
  <c r="O1572" i="85"/>
  <c r="E1573" i="85"/>
  <c r="O1573" i="85"/>
  <c r="E1574" i="85"/>
  <c r="O1574" i="85"/>
  <c r="E1575" i="85"/>
  <c r="O1575" i="85"/>
  <c r="E1576" i="85"/>
  <c r="O1576" i="85"/>
  <c r="E1577" i="85"/>
  <c r="O1577" i="85"/>
  <c r="E1578" i="85"/>
  <c r="O1578" i="85"/>
  <c r="E1579" i="85"/>
  <c r="O1579" i="85"/>
  <c r="E1580" i="85"/>
  <c r="O1580" i="85"/>
  <c r="E1581" i="85"/>
  <c r="O1581" i="85"/>
  <c r="E1582" i="85"/>
  <c r="O1582" i="85"/>
  <c r="E1583" i="85"/>
  <c r="O1583" i="85"/>
  <c r="E1584" i="85"/>
  <c r="O1584" i="85"/>
  <c r="E1585" i="85"/>
  <c r="O1585" i="85"/>
  <c r="E1586" i="85"/>
  <c r="E1589" i="85"/>
  <c r="O1589" i="85"/>
  <c r="E1590" i="85"/>
  <c r="O1590" i="85"/>
  <c r="E1591" i="85"/>
  <c r="O1591" i="85"/>
  <c r="E1592" i="85"/>
  <c r="O1592" i="85"/>
  <c r="E1593" i="85"/>
  <c r="O1593" i="85"/>
  <c r="E1594" i="85"/>
  <c r="O1594" i="85"/>
  <c r="E1595" i="85"/>
  <c r="O1595" i="85"/>
  <c r="E1596" i="85"/>
  <c r="O1596" i="85"/>
  <c r="E1597" i="85"/>
  <c r="O1597" i="85"/>
  <c r="E1598" i="85"/>
  <c r="O1598" i="85"/>
  <c r="E1599" i="85"/>
  <c r="O1599" i="85"/>
  <c r="E1600" i="85"/>
  <c r="O1600" i="85"/>
  <c r="E1601" i="85"/>
  <c r="O1601" i="85"/>
  <c r="E1602" i="85"/>
  <c r="O1602" i="85"/>
  <c r="E1603" i="85"/>
  <c r="O1603" i="85"/>
  <c r="E1604" i="85"/>
  <c r="O1604" i="85"/>
  <c r="E1605" i="85"/>
  <c r="O1605" i="85"/>
  <c r="E1606" i="85"/>
  <c r="O1606" i="85"/>
  <c r="E1607" i="85"/>
  <c r="O1607" i="85"/>
  <c r="E1608" i="85"/>
  <c r="E1611" i="85"/>
  <c r="O1611" i="85"/>
  <c r="E1612" i="85"/>
  <c r="O1612" i="85"/>
  <c r="E1613" i="85"/>
  <c r="O1613" i="85"/>
  <c r="E1614" i="85"/>
  <c r="O1614" i="85"/>
  <c r="E1615" i="85"/>
  <c r="O1615" i="85"/>
  <c r="E1616" i="85"/>
  <c r="O1616" i="85"/>
  <c r="E1617" i="85"/>
  <c r="O1617" i="85"/>
  <c r="E1618" i="85"/>
  <c r="O1618" i="85"/>
  <c r="E1619" i="85"/>
  <c r="O1619" i="85"/>
  <c r="E1620" i="85"/>
  <c r="O1620" i="85"/>
  <c r="E1621" i="85"/>
  <c r="O1621" i="85"/>
  <c r="E1622" i="85"/>
  <c r="O1622" i="85"/>
  <c r="E1623" i="85"/>
  <c r="O1623" i="85"/>
  <c r="E1624" i="85"/>
  <c r="O1624" i="85"/>
  <c r="E1625" i="85"/>
  <c r="O1625" i="85"/>
  <c r="E1626" i="85"/>
  <c r="O1626" i="85"/>
  <c r="E1627" i="85"/>
  <c r="O1627" i="85"/>
  <c r="E1628" i="85"/>
  <c r="O1628" i="85"/>
  <c r="E1629" i="85"/>
  <c r="O1629" i="85"/>
  <c r="E1630" i="85"/>
  <c r="E1633" i="85"/>
  <c r="O1633" i="85"/>
  <c r="E1634" i="85"/>
  <c r="O1634" i="85"/>
  <c r="E1635" i="85"/>
  <c r="O1635" i="85"/>
  <c r="E1636" i="85"/>
  <c r="O1636" i="85"/>
  <c r="E1637" i="85"/>
  <c r="O1637" i="85"/>
  <c r="E1638" i="85"/>
  <c r="O1638" i="85"/>
  <c r="E1639" i="85"/>
  <c r="O1639" i="85"/>
  <c r="E1640" i="85"/>
  <c r="O1640" i="85"/>
  <c r="E1641" i="85"/>
  <c r="O1641" i="85"/>
  <c r="E1642" i="85"/>
  <c r="O1642" i="85"/>
  <c r="E1643" i="85"/>
  <c r="O1643" i="85"/>
  <c r="E1644" i="85"/>
  <c r="O1644" i="85"/>
  <c r="E1645" i="85"/>
  <c r="O1645" i="85"/>
  <c r="E1646" i="85"/>
  <c r="O1646" i="85"/>
  <c r="E1647" i="85"/>
  <c r="O1647" i="85"/>
  <c r="E1648" i="85"/>
  <c r="O1648" i="85"/>
  <c r="E1649" i="85"/>
  <c r="O1649" i="85"/>
  <c r="E1650" i="85"/>
  <c r="O1650" i="85"/>
  <c r="E1651" i="85"/>
  <c r="O1651" i="85"/>
  <c r="E1652" i="85"/>
  <c r="E1655" i="85"/>
  <c r="O1655" i="85"/>
  <c r="E1656" i="85"/>
  <c r="O1656" i="85"/>
  <c r="E1657" i="85"/>
  <c r="O1657" i="85"/>
  <c r="E1658" i="85"/>
  <c r="O1658" i="85"/>
  <c r="E1659" i="85"/>
  <c r="O1659" i="85"/>
  <c r="E1660" i="85"/>
  <c r="O1660" i="85"/>
  <c r="E1661" i="85"/>
  <c r="O1661" i="85"/>
  <c r="E1662" i="85"/>
  <c r="O1662" i="85"/>
  <c r="E1663" i="85"/>
  <c r="O1663" i="85"/>
  <c r="E1664" i="85"/>
  <c r="O1664" i="85"/>
  <c r="E1665" i="85"/>
  <c r="O1665" i="85"/>
  <c r="E1666" i="85"/>
  <c r="O1666" i="85"/>
  <c r="E1667" i="85"/>
  <c r="O1667" i="85"/>
  <c r="E1668" i="85"/>
  <c r="O1668" i="85"/>
  <c r="E1669" i="85"/>
  <c r="O1669" i="85"/>
  <c r="E1670" i="85"/>
  <c r="O1670" i="85"/>
  <c r="E1671" i="85"/>
  <c r="O1671" i="85"/>
  <c r="E1672" i="85"/>
  <c r="O1672" i="85"/>
  <c r="E1673" i="85"/>
  <c r="O1673" i="85"/>
  <c r="E1674" i="85"/>
  <c r="E1677" i="85"/>
  <c r="O1677" i="85"/>
  <c r="E1678" i="85"/>
  <c r="O1678" i="85"/>
  <c r="E1679" i="85"/>
  <c r="O1679" i="85"/>
  <c r="E1680" i="85"/>
  <c r="O1680" i="85"/>
  <c r="E1681" i="85"/>
  <c r="O1681" i="85"/>
  <c r="E1682" i="85"/>
  <c r="O1682" i="85"/>
  <c r="E1683" i="85"/>
  <c r="O1683" i="85"/>
  <c r="E1684" i="85"/>
  <c r="O1684" i="85"/>
  <c r="E1685" i="85"/>
  <c r="O1685" i="85"/>
  <c r="E1686" i="85"/>
  <c r="O1686" i="85"/>
  <c r="E1687" i="85"/>
  <c r="O1687" i="85"/>
  <c r="E1688" i="85"/>
  <c r="O1688" i="85"/>
  <c r="E1689" i="85"/>
  <c r="O1689" i="85"/>
  <c r="E1690" i="85"/>
  <c r="O1690" i="85"/>
  <c r="E1691" i="85"/>
  <c r="O1691" i="85"/>
  <c r="E1692" i="85"/>
  <c r="O1692" i="85"/>
  <c r="E1693" i="85"/>
  <c r="O1693" i="85"/>
  <c r="E1694" i="85"/>
  <c r="O1694" i="85"/>
  <c r="E1695" i="85"/>
  <c r="O1695" i="85"/>
  <c r="E1696" i="85"/>
  <c r="E1699" i="85"/>
  <c r="O1699" i="85"/>
  <c r="E1700" i="85"/>
  <c r="O1700" i="85"/>
  <c r="E1701" i="85"/>
  <c r="O1701" i="85"/>
  <c r="E1702" i="85"/>
  <c r="O1702" i="85"/>
  <c r="E1703" i="85"/>
  <c r="O1703" i="85"/>
  <c r="E1704" i="85"/>
  <c r="O1704" i="85"/>
  <c r="E1705" i="85"/>
  <c r="O1705" i="85"/>
  <c r="E1706" i="85"/>
  <c r="O1706" i="85"/>
  <c r="E1707" i="85"/>
  <c r="O1707" i="85"/>
  <c r="E1708" i="85"/>
  <c r="O1708" i="85"/>
  <c r="E1709" i="85"/>
  <c r="O1709" i="85"/>
  <c r="E1710" i="85"/>
  <c r="O1710" i="85"/>
  <c r="E1711" i="85"/>
  <c r="O1711" i="85"/>
  <c r="E1712" i="85"/>
  <c r="O1712" i="85"/>
  <c r="E1713" i="85"/>
  <c r="O1713" i="85"/>
  <c r="E1714" i="85"/>
  <c r="O1714" i="85"/>
  <c r="E1715" i="85"/>
  <c r="O1715" i="85"/>
  <c r="E1716" i="85"/>
  <c r="O1716" i="85"/>
  <c r="E1717" i="85"/>
  <c r="O1717" i="85"/>
  <c r="E1718" i="85"/>
  <c r="E1721" i="85"/>
  <c r="O1721" i="85"/>
  <c r="E1722" i="85"/>
  <c r="O1722" i="85"/>
  <c r="E1723" i="85"/>
  <c r="O1723" i="85"/>
  <c r="E1724" i="85"/>
  <c r="O1724" i="85"/>
  <c r="E1725" i="85"/>
  <c r="O1725" i="85"/>
  <c r="E1726" i="85"/>
  <c r="O1726" i="85"/>
  <c r="E1727" i="85"/>
  <c r="O1727" i="85"/>
  <c r="E1728" i="85"/>
  <c r="O1728" i="85"/>
  <c r="E1729" i="85"/>
  <c r="O1729" i="85"/>
  <c r="E1730" i="85"/>
  <c r="O1730" i="85"/>
  <c r="E1731" i="85"/>
  <c r="O1731" i="85"/>
  <c r="E1732" i="85"/>
  <c r="O1732" i="85"/>
  <c r="E1733" i="85"/>
  <c r="O1733" i="85"/>
  <c r="E1734" i="85"/>
  <c r="O1734" i="85"/>
  <c r="E1735" i="85"/>
  <c r="O1735" i="85"/>
  <c r="E1736" i="85"/>
  <c r="O1736" i="85"/>
  <c r="E1737" i="85"/>
  <c r="O1737" i="85"/>
  <c r="E1738" i="85"/>
  <c r="O1738" i="85"/>
  <c r="E1739" i="85"/>
  <c r="O1739" i="85"/>
  <c r="E1740" i="85"/>
  <c r="E1743" i="85"/>
  <c r="O1743" i="85"/>
  <c r="E1744" i="85"/>
  <c r="O1744" i="85"/>
  <c r="E1745" i="85"/>
  <c r="O1745" i="85"/>
  <c r="E1746" i="85"/>
  <c r="O1746" i="85"/>
  <c r="E1747" i="85"/>
  <c r="O1747" i="85"/>
  <c r="E1748" i="85"/>
  <c r="O1748" i="85"/>
  <c r="E1749" i="85"/>
  <c r="O1749" i="85"/>
  <c r="E1750" i="85"/>
  <c r="O1750" i="85"/>
  <c r="E1751" i="85"/>
  <c r="O1751" i="85"/>
  <c r="E1752" i="85"/>
  <c r="O1752" i="85"/>
  <c r="E1753" i="85"/>
  <c r="O1753" i="85"/>
  <c r="E1754" i="85"/>
  <c r="O1754" i="85"/>
  <c r="E1755" i="85"/>
  <c r="O1755" i="85"/>
  <c r="E1756" i="85"/>
  <c r="O1756" i="85"/>
  <c r="E1757" i="85"/>
  <c r="O1757" i="85"/>
  <c r="E1758" i="85"/>
  <c r="O1758" i="85"/>
  <c r="E1759" i="85"/>
  <c r="O1759" i="85"/>
  <c r="E1760" i="85"/>
  <c r="O1760" i="85"/>
  <c r="E1761" i="85"/>
  <c r="O1761" i="85"/>
  <c r="E1762" i="85"/>
  <c r="E1765" i="85"/>
  <c r="O1765" i="85"/>
  <c r="E1766" i="85"/>
  <c r="O1766" i="85"/>
  <c r="E1767" i="85"/>
  <c r="O1767" i="85"/>
  <c r="E1768" i="85"/>
  <c r="O1768" i="85"/>
  <c r="E1769" i="85"/>
  <c r="O1769" i="85"/>
  <c r="E1770" i="85"/>
  <c r="O1770" i="85"/>
  <c r="E1771" i="85"/>
  <c r="O1771" i="85"/>
  <c r="E1772" i="85"/>
  <c r="O1772" i="85"/>
  <c r="E1773" i="85"/>
  <c r="O1773" i="85"/>
  <c r="E1774" i="85"/>
  <c r="O1774" i="85"/>
  <c r="E1775" i="85"/>
  <c r="O1775" i="85"/>
  <c r="E1776" i="85"/>
  <c r="O1776" i="85"/>
  <c r="E1777" i="85"/>
  <c r="O1777" i="85"/>
  <c r="E1778" i="85"/>
  <c r="O1778" i="85"/>
  <c r="E1779" i="85"/>
  <c r="O1779" i="85"/>
  <c r="E1780" i="85"/>
  <c r="O1780" i="85"/>
  <c r="E1781" i="85"/>
  <c r="O1781" i="85"/>
  <c r="E1782" i="85"/>
  <c r="O1782" i="85"/>
  <c r="E1783" i="85"/>
  <c r="O1783" i="85"/>
  <c r="E1784" i="85"/>
  <c r="E1787" i="85"/>
  <c r="O1787" i="85"/>
  <c r="E1788" i="85"/>
  <c r="O1788" i="85"/>
  <c r="E1789" i="85"/>
  <c r="O1789" i="85"/>
  <c r="E1790" i="85"/>
  <c r="O1790" i="85"/>
  <c r="E1791" i="85"/>
  <c r="O1791" i="85"/>
  <c r="E1792" i="85"/>
  <c r="O1792" i="85"/>
  <c r="E1793" i="85"/>
  <c r="O1793" i="85"/>
  <c r="E1794" i="85"/>
  <c r="O1794" i="85"/>
  <c r="E1795" i="85"/>
  <c r="O1795" i="85"/>
  <c r="E1796" i="85"/>
  <c r="O1796" i="85"/>
  <c r="E1797" i="85"/>
  <c r="O1797" i="85"/>
  <c r="E1798" i="85"/>
  <c r="O1798" i="85"/>
  <c r="E1799" i="85"/>
  <c r="O1799" i="85"/>
  <c r="E1800" i="85"/>
  <c r="O1800" i="85"/>
  <c r="E1801" i="85"/>
  <c r="O1801" i="85"/>
  <c r="E1802" i="85"/>
  <c r="O1802" i="85"/>
  <c r="E1803" i="85"/>
  <c r="O1803" i="85"/>
  <c r="E1804" i="85"/>
  <c r="O1804" i="85"/>
  <c r="E1805" i="85"/>
  <c r="O1805" i="85"/>
  <c r="E1806" i="85"/>
  <c r="E1809" i="85"/>
  <c r="O1809" i="85"/>
  <c r="E1810" i="85"/>
  <c r="O1810" i="85"/>
  <c r="E1811" i="85"/>
  <c r="O1811" i="85"/>
  <c r="E1812" i="85"/>
  <c r="O1812" i="85"/>
  <c r="E1813" i="85"/>
  <c r="O1813" i="85"/>
  <c r="E1814" i="85"/>
  <c r="O1814" i="85"/>
  <c r="E1815" i="85"/>
  <c r="O1815" i="85"/>
  <c r="E1816" i="85"/>
  <c r="O1816" i="85"/>
  <c r="E1817" i="85"/>
  <c r="O1817" i="85"/>
  <c r="E1818" i="85"/>
  <c r="O1818" i="85"/>
  <c r="E1819" i="85"/>
  <c r="O1819" i="85"/>
  <c r="E1820" i="85"/>
  <c r="O1820" i="85"/>
  <c r="E1821" i="85"/>
  <c r="O1821" i="85"/>
  <c r="E1822" i="85"/>
  <c r="O1822" i="85"/>
  <c r="E1823" i="85"/>
  <c r="O1823" i="85"/>
  <c r="E1824" i="85"/>
  <c r="O1824" i="85"/>
  <c r="E1825" i="85"/>
  <c r="O1825" i="85"/>
  <c r="E1826" i="85"/>
  <c r="O1826" i="85"/>
  <c r="E1827" i="85"/>
  <c r="O1827" i="85"/>
  <c r="E1828" i="85"/>
  <c r="E1831" i="85"/>
  <c r="O1831" i="85"/>
  <c r="E1832" i="85"/>
  <c r="O1832" i="85"/>
  <c r="E1833" i="85"/>
  <c r="O1833" i="85"/>
  <c r="E1834" i="85"/>
  <c r="O1834" i="85"/>
  <c r="E1835" i="85"/>
  <c r="O1835" i="85"/>
  <c r="E1836" i="85"/>
  <c r="O1836" i="85"/>
  <c r="E1837" i="85"/>
  <c r="O1837" i="85"/>
  <c r="E1838" i="85"/>
  <c r="O1838" i="85"/>
  <c r="E1839" i="85"/>
  <c r="O1839" i="85"/>
  <c r="E1840" i="85"/>
  <c r="O1840" i="85"/>
  <c r="E1841" i="85"/>
  <c r="O1841" i="85"/>
  <c r="E1842" i="85"/>
  <c r="O1842" i="85"/>
  <c r="E1843" i="85"/>
  <c r="O1843" i="85"/>
  <c r="E1844" i="85"/>
  <c r="O1844" i="85"/>
  <c r="E1845" i="85"/>
  <c r="O1845" i="85"/>
  <c r="E1846" i="85"/>
  <c r="O1846" i="85"/>
  <c r="E1847" i="85"/>
  <c r="O1847" i="85"/>
  <c r="E1848" i="85"/>
  <c r="O1848" i="85"/>
  <c r="E1849" i="85"/>
  <c r="O1849" i="85"/>
  <c r="E1850" i="85"/>
  <c r="E4" i="84"/>
  <c r="E5" i="84"/>
  <c r="E6" i="84"/>
  <c r="E7" i="84"/>
  <c r="E8" i="84"/>
  <c r="E9" i="84"/>
  <c r="E10" i="84"/>
  <c r="E11" i="84"/>
  <c r="E12" i="84"/>
  <c r="E13" i="84"/>
  <c r="E14" i="84"/>
  <c r="E15" i="84"/>
  <c r="E16" i="84"/>
  <c r="E17" i="84"/>
  <c r="E18" i="84"/>
  <c r="E19" i="84"/>
  <c r="E20" i="84"/>
  <c r="E21" i="84"/>
  <c r="E22" i="84"/>
  <c r="E23" i="84"/>
  <c r="E24" i="84"/>
  <c r="E25" i="84"/>
  <c r="E26" i="84"/>
  <c r="E27" i="84"/>
  <c r="E28" i="84"/>
  <c r="E29" i="84"/>
  <c r="E30" i="84"/>
  <c r="E31" i="84"/>
  <c r="E32" i="84"/>
  <c r="E33" i="84"/>
  <c r="E34" i="84"/>
  <c r="E35" i="84"/>
  <c r="E36" i="84"/>
  <c r="E37" i="84"/>
  <c r="E38" i="84"/>
  <c r="E39" i="84"/>
  <c r="E40" i="84"/>
  <c r="E41" i="84"/>
  <c r="E42" i="84"/>
  <c r="E43" i="84"/>
  <c r="E44" i="84"/>
  <c r="E45" i="84"/>
  <c r="E46" i="84"/>
  <c r="E47" i="84"/>
  <c r="E48" i="84"/>
  <c r="E49" i="84"/>
  <c r="E50" i="84"/>
  <c r="E51" i="84"/>
  <c r="E52" i="84"/>
  <c r="E53" i="84"/>
  <c r="E54" i="84"/>
  <c r="E55" i="84"/>
  <c r="E56" i="84"/>
  <c r="E57" i="84"/>
  <c r="E58" i="84"/>
  <c r="E59" i="84"/>
  <c r="E60" i="84"/>
  <c r="E61" i="84"/>
  <c r="E62" i="84"/>
  <c r="E63" i="84"/>
  <c r="E64" i="84"/>
  <c r="E65" i="84"/>
  <c r="E66" i="84"/>
  <c r="E67" i="84"/>
  <c r="E68" i="84"/>
  <c r="E69" i="84"/>
  <c r="E70" i="84"/>
  <c r="E71" i="84"/>
  <c r="E72" i="84"/>
  <c r="E73" i="84"/>
  <c r="E74" i="84"/>
  <c r="E75" i="84"/>
  <c r="E76" i="84"/>
  <c r="E77" i="84"/>
  <c r="E78" i="84"/>
  <c r="E79" i="84"/>
  <c r="E80" i="84"/>
  <c r="E81" i="84"/>
  <c r="E82" i="84"/>
  <c r="E83" i="84"/>
  <c r="E84" i="84"/>
  <c r="E85" i="84"/>
  <c r="E86" i="84"/>
  <c r="E87" i="84"/>
  <c r="E88" i="84"/>
  <c r="E89" i="84"/>
  <c r="E90" i="84"/>
  <c r="E91" i="84"/>
  <c r="E92" i="84"/>
  <c r="E93" i="84"/>
  <c r="E94" i="84"/>
  <c r="E95" i="84"/>
  <c r="E96" i="84"/>
  <c r="E97" i="84"/>
  <c r="E98" i="84"/>
  <c r="E99" i="84"/>
  <c r="E100" i="84"/>
  <c r="E101" i="84"/>
  <c r="E102" i="84"/>
  <c r="E103" i="84"/>
  <c r="E104" i="84"/>
  <c r="E105" i="84"/>
  <c r="E106" i="84"/>
  <c r="E107" i="84"/>
  <c r="E108" i="84"/>
  <c r="E109" i="84"/>
  <c r="E110" i="84"/>
  <c r="E111" i="84"/>
  <c r="E112" i="84"/>
  <c r="E113" i="84"/>
  <c r="E114" i="84"/>
  <c r="E115" i="84"/>
  <c r="E116" i="84"/>
  <c r="E117" i="84"/>
  <c r="E118" i="84"/>
  <c r="E119" i="84"/>
  <c r="E120" i="84"/>
  <c r="E121" i="84"/>
  <c r="E122" i="84"/>
  <c r="E123" i="84"/>
  <c r="E124" i="84"/>
  <c r="E125" i="84"/>
  <c r="E126" i="84"/>
  <c r="E127" i="84"/>
  <c r="E128" i="84"/>
  <c r="E129" i="84"/>
  <c r="E130" i="84"/>
  <c r="E131" i="84"/>
  <c r="E132" i="84"/>
  <c r="E133" i="84"/>
  <c r="E134" i="84"/>
  <c r="E135" i="84"/>
  <c r="E136" i="84"/>
  <c r="E137" i="84"/>
  <c r="E138" i="84"/>
  <c r="E139" i="84"/>
  <c r="E140" i="84"/>
  <c r="E141" i="84"/>
  <c r="E142" i="84"/>
  <c r="E143" i="84"/>
  <c r="E144" i="84"/>
  <c r="E145" i="84"/>
  <c r="E146" i="84"/>
  <c r="E147" i="84"/>
  <c r="E148" i="84"/>
  <c r="E149" i="84"/>
  <c r="E150" i="84"/>
  <c r="E151" i="84"/>
  <c r="E152" i="84"/>
  <c r="E153" i="84"/>
  <c r="E154" i="84"/>
  <c r="E155" i="84"/>
  <c r="E156" i="84"/>
  <c r="E157" i="84"/>
  <c r="E158" i="84"/>
  <c r="E159" i="84"/>
  <c r="E160" i="84"/>
  <c r="E161" i="84"/>
  <c r="E162" i="84"/>
  <c r="E163" i="84"/>
  <c r="E164" i="84"/>
  <c r="E165" i="84"/>
  <c r="E166" i="84"/>
  <c r="E167" i="84"/>
  <c r="E168" i="84"/>
  <c r="E169" i="84"/>
  <c r="E170" i="84"/>
  <c r="E171" i="84"/>
  <c r="E172" i="84"/>
  <c r="E173" i="84"/>
  <c r="E174" i="84"/>
  <c r="E175" i="84"/>
  <c r="E176" i="84"/>
  <c r="E177" i="84"/>
  <c r="E178" i="84"/>
  <c r="E179" i="84"/>
  <c r="E180" i="84"/>
  <c r="E181" i="84"/>
  <c r="E182" i="84"/>
  <c r="E183" i="84"/>
  <c r="E184" i="84"/>
  <c r="E185" i="84"/>
  <c r="E186" i="84"/>
  <c r="E187" i="84"/>
  <c r="E188" i="84"/>
  <c r="E189" i="84"/>
  <c r="E190" i="84"/>
  <c r="E191" i="84"/>
  <c r="E192" i="84"/>
  <c r="E193" i="84"/>
  <c r="E194" i="84"/>
  <c r="E195" i="84"/>
  <c r="E196" i="84"/>
  <c r="E197" i="84"/>
  <c r="E198" i="84"/>
  <c r="E199" i="84"/>
  <c r="E200" i="84"/>
  <c r="E201" i="84"/>
  <c r="E202" i="84"/>
  <c r="E203" i="84"/>
  <c r="E204" i="84"/>
  <c r="E205" i="84"/>
  <c r="E206" i="84"/>
  <c r="E207" i="84"/>
  <c r="E208" i="84"/>
  <c r="E209" i="84"/>
  <c r="E210" i="84"/>
  <c r="E211" i="84"/>
  <c r="E212" i="84"/>
  <c r="E213" i="84"/>
  <c r="E214" i="84"/>
  <c r="E215" i="84"/>
  <c r="E216" i="84"/>
  <c r="E217" i="84"/>
  <c r="E218" i="84"/>
  <c r="E219" i="84"/>
  <c r="E220" i="84"/>
  <c r="E221" i="84"/>
  <c r="E222" i="84"/>
  <c r="E223" i="84"/>
  <c r="E224" i="84"/>
  <c r="E225" i="84"/>
  <c r="E226" i="84"/>
  <c r="E227" i="84"/>
  <c r="E228" i="84"/>
  <c r="E229" i="84"/>
  <c r="E230" i="84"/>
  <c r="E231" i="84"/>
  <c r="E232" i="84"/>
  <c r="E233" i="84"/>
  <c r="E234" i="84"/>
  <c r="E235" i="84"/>
  <c r="E236" i="84"/>
  <c r="E237" i="84"/>
  <c r="E238" i="84"/>
  <c r="E239" i="84"/>
  <c r="E240" i="84"/>
  <c r="E241" i="84"/>
  <c r="E242" i="84"/>
  <c r="E243" i="84"/>
  <c r="E244" i="84"/>
  <c r="E245" i="84"/>
  <c r="E246" i="84"/>
  <c r="E247" i="84"/>
  <c r="E248" i="84"/>
  <c r="E249" i="84"/>
  <c r="E250" i="84"/>
  <c r="E251" i="84"/>
  <c r="E252" i="84"/>
  <c r="E253" i="84"/>
  <c r="E254" i="84"/>
  <c r="E255" i="84"/>
  <c r="E256" i="84"/>
  <c r="E257" i="84"/>
  <c r="E258" i="84"/>
  <c r="E259" i="84"/>
  <c r="E260" i="84"/>
  <c r="E261" i="84"/>
  <c r="E262" i="84"/>
  <c r="E263" i="84"/>
  <c r="E264" i="84"/>
  <c r="E265" i="84"/>
  <c r="E266" i="84"/>
  <c r="E267" i="84"/>
  <c r="E268" i="84"/>
  <c r="E269" i="84"/>
  <c r="E270" i="84"/>
  <c r="E271" i="84"/>
  <c r="E272" i="84"/>
  <c r="E273" i="84"/>
  <c r="E274" i="84"/>
  <c r="E275" i="84"/>
  <c r="E276" i="84"/>
  <c r="E277" i="84"/>
  <c r="E278" i="84"/>
  <c r="E279" i="84"/>
  <c r="E280" i="84"/>
  <c r="E281" i="84"/>
  <c r="E282" i="84"/>
  <c r="E283" i="84"/>
  <c r="E284" i="84"/>
  <c r="E285" i="84"/>
  <c r="E286" i="84"/>
  <c r="E287" i="84"/>
  <c r="E288" i="84"/>
  <c r="E289" i="84"/>
  <c r="E290" i="84"/>
  <c r="E291" i="84"/>
  <c r="E292" i="84"/>
  <c r="E293" i="84"/>
  <c r="E294" i="84"/>
  <c r="E295" i="84"/>
  <c r="E296" i="84"/>
  <c r="E297" i="84"/>
  <c r="E298" i="84"/>
  <c r="E299" i="84"/>
  <c r="E300" i="84"/>
  <c r="E301" i="84"/>
  <c r="E302" i="84"/>
  <c r="E303" i="84"/>
  <c r="E304" i="84"/>
  <c r="E305" i="84"/>
  <c r="E306" i="84"/>
  <c r="E307" i="84"/>
  <c r="E308" i="84"/>
  <c r="E309" i="84"/>
  <c r="E310" i="84"/>
  <c r="E311" i="84"/>
  <c r="E312" i="84"/>
  <c r="E313" i="84"/>
  <c r="E314" i="84"/>
  <c r="E315" i="84"/>
  <c r="E316" i="84"/>
  <c r="E317" i="84"/>
  <c r="E318" i="84"/>
  <c r="E319" i="84"/>
  <c r="E320" i="84"/>
  <c r="E321" i="84"/>
  <c r="E322" i="84"/>
  <c r="E323" i="84"/>
  <c r="E324" i="84"/>
  <c r="E325" i="84"/>
  <c r="E326" i="84"/>
  <c r="E327" i="84"/>
  <c r="E328" i="84"/>
  <c r="E329" i="84"/>
  <c r="E330" i="84"/>
  <c r="E331" i="84"/>
  <c r="E332" i="84"/>
  <c r="E333" i="84"/>
  <c r="E334" i="84"/>
  <c r="E335" i="84"/>
  <c r="E336" i="84"/>
  <c r="E337" i="84"/>
  <c r="E338" i="84"/>
  <c r="E339" i="84"/>
  <c r="E340" i="84"/>
  <c r="E341" i="84"/>
  <c r="E342" i="84"/>
  <c r="E343" i="84"/>
  <c r="E344" i="84"/>
  <c r="E345" i="84"/>
  <c r="E346" i="84"/>
  <c r="E347" i="84"/>
  <c r="E348" i="84"/>
  <c r="E349" i="84"/>
  <c r="E350" i="84"/>
  <c r="E351" i="84"/>
  <c r="E352" i="84"/>
  <c r="E353" i="84"/>
  <c r="E354" i="84"/>
  <c r="E355" i="84"/>
  <c r="E356" i="84"/>
  <c r="E357" i="84"/>
  <c r="E358" i="84"/>
  <c r="E359" i="84"/>
  <c r="E360" i="84"/>
  <c r="E361" i="84"/>
  <c r="E362" i="84"/>
  <c r="E363" i="84"/>
  <c r="E364" i="84"/>
  <c r="E365" i="84"/>
  <c r="E366" i="84"/>
  <c r="E367" i="84"/>
  <c r="E368" i="84"/>
  <c r="E369" i="84"/>
  <c r="E370" i="84"/>
  <c r="E371" i="84"/>
  <c r="E372" i="84"/>
  <c r="E373" i="84"/>
  <c r="E374" i="84"/>
  <c r="E375" i="84"/>
  <c r="E376" i="84"/>
  <c r="E377" i="84"/>
  <c r="E378" i="84"/>
  <c r="E379" i="84"/>
  <c r="E380" i="84"/>
  <c r="E381" i="84"/>
  <c r="E382" i="84"/>
  <c r="E383" i="84"/>
  <c r="E384" i="84"/>
  <c r="E385" i="84"/>
  <c r="E386" i="84"/>
  <c r="E387" i="84"/>
  <c r="E388" i="84"/>
  <c r="E389" i="84"/>
  <c r="E390" i="84"/>
  <c r="E391" i="84"/>
  <c r="E392" i="84"/>
  <c r="E393" i="84"/>
  <c r="E394" i="84"/>
  <c r="E395" i="84"/>
  <c r="E396" i="84"/>
  <c r="E397" i="84"/>
  <c r="E398" i="84"/>
  <c r="E399" i="84"/>
  <c r="E400" i="84"/>
  <c r="E401" i="84"/>
  <c r="E402" i="84"/>
  <c r="E403" i="84"/>
  <c r="E404" i="84"/>
  <c r="E405" i="84"/>
  <c r="E406" i="84"/>
  <c r="E407" i="84"/>
  <c r="E408" i="84"/>
  <c r="E409" i="84"/>
  <c r="E410" i="84"/>
  <c r="E411" i="84"/>
  <c r="E412" i="84"/>
  <c r="E413" i="84"/>
  <c r="E414" i="84"/>
  <c r="E415" i="84"/>
  <c r="E416" i="84"/>
  <c r="E417" i="84"/>
  <c r="E418" i="84"/>
  <c r="E419" i="84"/>
  <c r="E420" i="84"/>
  <c r="E421" i="84"/>
  <c r="E422" i="84"/>
  <c r="E423" i="84"/>
  <c r="E424" i="84"/>
  <c r="E425" i="84"/>
  <c r="E426" i="84"/>
  <c r="E427" i="84"/>
  <c r="E428" i="84"/>
  <c r="E429" i="84"/>
  <c r="E430" i="84"/>
  <c r="E431" i="84"/>
  <c r="E432" i="84"/>
  <c r="E433" i="84"/>
  <c r="E434" i="84"/>
  <c r="E435" i="84"/>
  <c r="E436" i="84"/>
  <c r="E437" i="84"/>
  <c r="E438" i="84"/>
  <c r="E439" i="84"/>
  <c r="E440" i="84"/>
  <c r="E441" i="84"/>
  <c r="E442" i="84"/>
  <c r="E443" i="84"/>
  <c r="E444" i="84"/>
  <c r="E445" i="84"/>
  <c r="E446" i="84"/>
  <c r="E447" i="84"/>
  <c r="E448" i="84"/>
  <c r="E449" i="84"/>
  <c r="E450" i="84"/>
  <c r="E451" i="84"/>
  <c r="E452" i="84"/>
  <c r="E453" i="84"/>
  <c r="E454" i="84"/>
  <c r="E455" i="84"/>
  <c r="E456" i="84"/>
  <c r="E457" i="84"/>
  <c r="E458" i="84"/>
  <c r="E459" i="84"/>
  <c r="E460" i="84"/>
  <c r="E461" i="84"/>
  <c r="E462" i="84"/>
  <c r="E463" i="84"/>
  <c r="E464" i="84"/>
  <c r="E465" i="84"/>
  <c r="E466" i="84"/>
  <c r="E467" i="84"/>
  <c r="E468" i="84"/>
  <c r="E469" i="84"/>
  <c r="E470" i="84"/>
  <c r="E471" i="84"/>
  <c r="E472" i="84"/>
  <c r="E473" i="84"/>
  <c r="E474" i="84"/>
  <c r="E475" i="84"/>
  <c r="E476" i="84"/>
  <c r="E477" i="84"/>
  <c r="E478" i="84"/>
  <c r="E479" i="84"/>
  <c r="E480" i="84"/>
  <c r="E481" i="84"/>
  <c r="E482" i="84"/>
  <c r="E483" i="84"/>
  <c r="E484" i="84"/>
  <c r="E485" i="84"/>
  <c r="E486" i="84"/>
  <c r="E487" i="84"/>
  <c r="E488" i="84"/>
  <c r="E489" i="84"/>
  <c r="E490" i="84"/>
  <c r="E491" i="84"/>
  <c r="E492" i="84"/>
  <c r="E493" i="84"/>
  <c r="E494" i="84"/>
  <c r="E495" i="84"/>
  <c r="E496" i="84"/>
  <c r="E497" i="84"/>
  <c r="E498" i="84"/>
  <c r="E499" i="84"/>
  <c r="E500" i="84"/>
  <c r="E501" i="84"/>
  <c r="E502" i="84"/>
  <c r="E503" i="84"/>
  <c r="E504" i="84"/>
  <c r="E505" i="84"/>
  <c r="E506" i="84"/>
  <c r="E507" i="84"/>
  <c r="E508" i="84"/>
  <c r="E509" i="84"/>
  <c r="E510" i="84"/>
  <c r="E511" i="84"/>
  <c r="E512" i="84"/>
  <c r="E513" i="84"/>
  <c r="E514" i="84"/>
  <c r="E515" i="84"/>
  <c r="E516" i="84"/>
  <c r="E517" i="84"/>
  <c r="E518" i="84"/>
  <c r="E519" i="84"/>
  <c r="E520" i="84"/>
  <c r="E521" i="84"/>
  <c r="E522" i="84"/>
  <c r="E523" i="84"/>
  <c r="E524" i="84"/>
  <c r="E525" i="84"/>
  <c r="E526" i="84"/>
  <c r="E527" i="84"/>
  <c r="E528" i="84"/>
  <c r="E529" i="84"/>
  <c r="E530" i="84"/>
  <c r="E531" i="84"/>
  <c r="E532" i="84"/>
  <c r="E533" i="84"/>
  <c r="E534" i="84"/>
  <c r="E535" i="84"/>
  <c r="E536" i="84"/>
  <c r="E537" i="84"/>
  <c r="E538" i="84"/>
  <c r="E539" i="84"/>
  <c r="E540" i="84"/>
  <c r="E541" i="84"/>
  <c r="E542" i="84"/>
  <c r="E543" i="84"/>
  <c r="E544" i="84"/>
  <c r="E545" i="84"/>
  <c r="E546" i="84"/>
  <c r="E547" i="84"/>
  <c r="E548" i="84"/>
  <c r="E549" i="84"/>
  <c r="E550" i="84"/>
  <c r="E551" i="84"/>
  <c r="E552" i="84"/>
  <c r="E553" i="84"/>
  <c r="E554" i="84"/>
  <c r="E555" i="84"/>
  <c r="E556" i="84"/>
  <c r="E557" i="84"/>
  <c r="E558" i="84"/>
  <c r="E559" i="84"/>
  <c r="E560" i="84"/>
  <c r="E561" i="84"/>
  <c r="E562" i="84"/>
  <c r="E563" i="84"/>
  <c r="E564" i="84"/>
  <c r="E565" i="84"/>
  <c r="E566" i="84"/>
  <c r="E567" i="84"/>
  <c r="E568" i="84"/>
  <c r="E569" i="84"/>
  <c r="E570" i="84"/>
  <c r="E571" i="84"/>
  <c r="E572" i="84"/>
  <c r="E573" i="84"/>
  <c r="E574" i="84"/>
  <c r="E575" i="84"/>
  <c r="E576" i="84"/>
  <c r="E577" i="84"/>
  <c r="E578" i="84"/>
  <c r="E579" i="84"/>
  <c r="E580" i="84"/>
  <c r="E581" i="84"/>
  <c r="E582" i="84"/>
  <c r="E583" i="84"/>
  <c r="E584" i="84"/>
  <c r="E585" i="84"/>
  <c r="E586" i="84"/>
  <c r="E587" i="84"/>
  <c r="E588" i="84"/>
  <c r="E589" i="84"/>
  <c r="E590" i="84"/>
  <c r="E591" i="84"/>
  <c r="E592" i="84"/>
  <c r="E593" i="84"/>
  <c r="E594" i="84"/>
  <c r="E595" i="84"/>
  <c r="E596" i="84"/>
  <c r="E597" i="84"/>
  <c r="E598" i="84"/>
  <c r="E599" i="84"/>
  <c r="E600" i="84"/>
  <c r="E601" i="84"/>
  <c r="E602" i="84"/>
  <c r="E603" i="84"/>
  <c r="E604" i="84"/>
  <c r="E605" i="84"/>
  <c r="E606" i="84"/>
  <c r="E607" i="84"/>
  <c r="E608" i="84"/>
  <c r="E609" i="84"/>
  <c r="E610" i="84"/>
  <c r="E611" i="84"/>
  <c r="E612" i="84"/>
  <c r="E613" i="84"/>
  <c r="E614" i="84"/>
  <c r="E615" i="84"/>
  <c r="E616" i="84"/>
  <c r="E617" i="84"/>
  <c r="E618" i="84"/>
  <c r="E619" i="84"/>
  <c r="E620" i="84"/>
  <c r="E621" i="84"/>
  <c r="E622" i="84"/>
  <c r="E623" i="84"/>
  <c r="E624" i="84"/>
  <c r="E625" i="84"/>
  <c r="E626" i="84"/>
  <c r="E627" i="84"/>
  <c r="E628" i="84"/>
  <c r="E629" i="84"/>
  <c r="E630" i="84"/>
  <c r="E631" i="84"/>
  <c r="E632" i="84"/>
  <c r="E633" i="84"/>
  <c r="E634" i="84"/>
  <c r="E635" i="84"/>
  <c r="E636" i="84"/>
  <c r="E637" i="84"/>
  <c r="E638" i="84"/>
  <c r="E639" i="84"/>
  <c r="E640" i="84"/>
  <c r="E641" i="84"/>
  <c r="E642" i="84"/>
  <c r="E643" i="84"/>
  <c r="E644" i="84"/>
  <c r="E645" i="84"/>
  <c r="E646" i="84"/>
  <c r="E647" i="84"/>
  <c r="E648" i="84"/>
  <c r="E649" i="84"/>
  <c r="E650" i="84"/>
  <c r="E651" i="84"/>
  <c r="E652" i="84"/>
  <c r="E653" i="84"/>
  <c r="E654" i="84"/>
  <c r="E655" i="84"/>
  <c r="E656" i="84"/>
  <c r="E657" i="84"/>
  <c r="E658" i="84"/>
  <c r="E659" i="84"/>
  <c r="E660" i="84"/>
  <c r="E661" i="84"/>
  <c r="E662" i="84"/>
  <c r="E663" i="84"/>
  <c r="E664" i="84"/>
  <c r="E665" i="84"/>
  <c r="E666" i="84"/>
  <c r="E667" i="84"/>
  <c r="E668" i="84"/>
  <c r="E669" i="84"/>
  <c r="E670" i="84"/>
  <c r="E671" i="84"/>
  <c r="E672" i="84"/>
  <c r="E673" i="84"/>
  <c r="E674" i="84"/>
  <c r="E675" i="84"/>
  <c r="E676" i="84"/>
  <c r="E677" i="84"/>
  <c r="E678" i="84"/>
  <c r="E679" i="84"/>
  <c r="E680" i="84"/>
  <c r="E681" i="84"/>
  <c r="E682" i="84"/>
  <c r="E683" i="84"/>
  <c r="E684" i="84"/>
  <c r="E685" i="84"/>
  <c r="E686" i="84"/>
  <c r="E687" i="84"/>
  <c r="E688" i="84"/>
  <c r="E689" i="84"/>
  <c r="E690" i="84"/>
  <c r="E691" i="84"/>
  <c r="E692" i="84"/>
  <c r="E693" i="84"/>
  <c r="E694" i="84"/>
  <c r="E695" i="84"/>
  <c r="E696" i="84"/>
  <c r="E697" i="84"/>
  <c r="E698" i="84"/>
  <c r="E699" i="84"/>
  <c r="E700" i="84"/>
  <c r="E701" i="84"/>
  <c r="E702" i="84"/>
  <c r="E703" i="84"/>
  <c r="E704" i="84"/>
  <c r="E705" i="84"/>
  <c r="E706" i="84"/>
  <c r="E707" i="84"/>
  <c r="E708" i="84"/>
  <c r="E709" i="84"/>
  <c r="E710" i="84"/>
  <c r="E711" i="84"/>
  <c r="E712" i="84"/>
  <c r="E713" i="84"/>
  <c r="E714" i="84"/>
  <c r="E715" i="84"/>
  <c r="E716" i="84"/>
  <c r="E717" i="84"/>
  <c r="E718" i="84"/>
  <c r="E719" i="84"/>
  <c r="E720" i="84"/>
  <c r="E721" i="84"/>
  <c r="E722" i="84"/>
  <c r="E723" i="84"/>
  <c r="E724" i="84"/>
  <c r="E725" i="84"/>
  <c r="E726" i="84"/>
  <c r="E727" i="84"/>
  <c r="E728" i="84"/>
  <c r="E729" i="84"/>
  <c r="E730" i="84"/>
  <c r="E731" i="84"/>
  <c r="E732" i="84"/>
  <c r="E733" i="84"/>
  <c r="E734" i="84"/>
  <c r="E735" i="84"/>
  <c r="E736" i="84"/>
  <c r="E737" i="84"/>
  <c r="E738" i="84"/>
  <c r="E739" i="84"/>
  <c r="E740" i="84"/>
  <c r="E741" i="84"/>
  <c r="E742" i="84"/>
  <c r="E743" i="84"/>
  <c r="E744" i="84"/>
  <c r="E745" i="84"/>
  <c r="E746" i="84"/>
  <c r="E747" i="84"/>
  <c r="E748" i="84"/>
  <c r="E749" i="84"/>
  <c r="E750" i="84"/>
  <c r="E751" i="84"/>
  <c r="E752" i="84"/>
  <c r="E753" i="84"/>
  <c r="E754" i="84"/>
  <c r="E755" i="84"/>
  <c r="E756" i="84"/>
  <c r="E757" i="84"/>
  <c r="E758" i="84"/>
  <c r="E759" i="84"/>
  <c r="E760" i="84"/>
  <c r="E761" i="84"/>
  <c r="E762" i="84"/>
  <c r="E763" i="84"/>
  <c r="E764" i="84"/>
  <c r="E765" i="84"/>
  <c r="E766" i="84"/>
  <c r="E767" i="84"/>
  <c r="E768" i="84"/>
  <c r="E769" i="84"/>
  <c r="E770" i="84"/>
  <c r="E771" i="84"/>
  <c r="E772" i="84"/>
  <c r="E773" i="84"/>
  <c r="E774" i="84"/>
  <c r="E775" i="84"/>
  <c r="E776" i="84"/>
  <c r="E777" i="84"/>
  <c r="E778" i="84"/>
  <c r="E779" i="84"/>
  <c r="E780" i="84"/>
  <c r="E781" i="84"/>
  <c r="E782" i="84"/>
  <c r="E783" i="84"/>
  <c r="E784" i="84"/>
  <c r="E785" i="84"/>
  <c r="E786" i="84"/>
  <c r="E787" i="84"/>
  <c r="E788" i="84"/>
  <c r="E789" i="84"/>
  <c r="E790" i="84"/>
  <c r="E791" i="84"/>
  <c r="E792" i="84"/>
  <c r="E793" i="84"/>
  <c r="E794" i="84"/>
  <c r="E795" i="84"/>
  <c r="E796" i="84"/>
  <c r="E797" i="84"/>
  <c r="E798" i="84"/>
  <c r="E799" i="84"/>
  <c r="E800" i="84"/>
  <c r="E801" i="84"/>
  <c r="E802" i="84"/>
  <c r="E803" i="84"/>
  <c r="E804" i="84"/>
  <c r="E805" i="84"/>
  <c r="E806" i="84"/>
  <c r="E807" i="84"/>
  <c r="E808" i="84"/>
  <c r="E809" i="84"/>
  <c r="E810" i="84"/>
  <c r="E811" i="84"/>
  <c r="E812" i="84"/>
  <c r="E813" i="84"/>
  <c r="E814" i="84"/>
  <c r="E815" i="84"/>
  <c r="E816" i="84"/>
  <c r="E817" i="84"/>
  <c r="E818" i="84"/>
  <c r="E819" i="84"/>
  <c r="E820" i="84"/>
  <c r="E821" i="84"/>
  <c r="E822" i="84"/>
  <c r="E823" i="84"/>
  <c r="E824" i="84"/>
  <c r="E825" i="84"/>
  <c r="E826" i="84"/>
  <c r="E827" i="84"/>
  <c r="E828" i="84"/>
  <c r="E829" i="84"/>
  <c r="E830" i="84"/>
  <c r="E831" i="84"/>
  <c r="E832" i="84"/>
  <c r="E833" i="84"/>
  <c r="E834" i="84"/>
  <c r="E835" i="84"/>
  <c r="E836" i="84"/>
  <c r="E837" i="84"/>
  <c r="E838" i="84"/>
  <c r="E839" i="84"/>
  <c r="E840" i="84"/>
  <c r="E841" i="84"/>
  <c r="E842" i="84"/>
  <c r="E843" i="84"/>
  <c r="E844" i="84"/>
  <c r="E845" i="84"/>
  <c r="E846" i="84"/>
  <c r="E847" i="84"/>
  <c r="E848" i="84"/>
  <c r="E849" i="84"/>
  <c r="E850" i="84"/>
  <c r="E851" i="84"/>
  <c r="E852" i="84"/>
  <c r="E853" i="84"/>
  <c r="E854" i="84"/>
  <c r="E855" i="84"/>
  <c r="E856" i="84"/>
  <c r="E857" i="84"/>
  <c r="E858" i="84"/>
  <c r="E859" i="84"/>
  <c r="E860" i="84"/>
  <c r="E861" i="84"/>
  <c r="E862" i="84"/>
  <c r="E863" i="84"/>
  <c r="E864" i="84"/>
  <c r="E865" i="84"/>
  <c r="E866" i="84"/>
  <c r="E867" i="84"/>
  <c r="E868" i="84"/>
  <c r="E869" i="84"/>
  <c r="E870" i="84"/>
  <c r="E871" i="84"/>
  <c r="E872" i="84"/>
  <c r="E873" i="84"/>
  <c r="E874" i="84"/>
  <c r="E875" i="84"/>
  <c r="E876" i="84"/>
  <c r="E877" i="84"/>
  <c r="E878" i="84"/>
  <c r="E879" i="84"/>
  <c r="E880" i="84"/>
  <c r="E881" i="84"/>
  <c r="E882" i="84"/>
  <c r="E883" i="84"/>
  <c r="E884" i="84"/>
  <c r="E885" i="84"/>
  <c r="E886" i="84"/>
  <c r="E887" i="84"/>
  <c r="E888" i="84"/>
  <c r="E889" i="84"/>
  <c r="E890" i="84"/>
  <c r="E891" i="84"/>
  <c r="E892" i="84"/>
  <c r="E893" i="84"/>
  <c r="E894" i="84"/>
  <c r="E895" i="84"/>
  <c r="E896" i="84"/>
  <c r="E897" i="84"/>
  <c r="E898" i="84"/>
  <c r="E899" i="84"/>
  <c r="E900" i="84"/>
  <c r="E901" i="84"/>
  <c r="E902" i="84"/>
  <c r="E903" i="84"/>
  <c r="E904" i="84"/>
  <c r="E905" i="84"/>
  <c r="E906" i="84"/>
  <c r="E907" i="84"/>
  <c r="E908" i="84"/>
  <c r="E909" i="84"/>
  <c r="E910" i="84"/>
  <c r="E911" i="84"/>
  <c r="E912" i="84"/>
  <c r="E913" i="84"/>
  <c r="E914" i="84"/>
  <c r="E915" i="84"/>
  <c r="E916" i="84"/>
  <c r="E917" i="84"/>
  <c r="E918" i="84"/>
  <c r="E919" i="84"/>
  <c r="E920" i="84"/>
  <c r="E921" i="84"/>
  <c r="E922" i="84"/>
  <c r="E923" i="84"/>
  <c r="E924" i="84"/>
  <c r="E925" i="84"/>
  <c r="E926" i="84"/>
  <c r="E927" i="84"/>
  <c r="E928" i="84"/>
  <c r="E929" i="84"/>
  <c r="E930" i="84"/>
  <c r="E931" i="84"/>
  <c r="E932" i="84"/>
  <c r="E933" i="84"/>
  <c r="E934" i="84"/>
  <c r="E935" i="84"/>
  <c r="E936" i="84"/>
  <c r="E937" i="84"/>
  <c r="E938" i="84"/>
  <c r="E939" i="84"/>
  <c r="E940" i="84"/>
  <c r="E941" i="84"/>
  <c r="E942" i="84"/>
  <c r="E943" i="84"/>
  <c r="E944" i="84"/>
  <c r="E945" i="84"/>
  <c r="E946" i="84"/>
  <c r="E947" i="84"/>
  <c r="E948" i="84"/>
  <c r="E949" i="84"/>
  <c r="E950" i="84"/>
  <c r="E951" i="84"/>
  <c r="E952" i="84"/>
  <c r="E953" i="84"/>
  <c r="E954" i="84"/>
  <c r="E955" i="84"/>
  <c r="E956" i="84"/>
  <c r="E957" i="84"/>
  <c r="E958" i="84"/>
  <c r="E959" i="84"/>
  <c r="E960" i="84"/>
  <c r="E961" i="84"/>
  <c r="E962" i="84"/>
  <c r="E963" i="84"/>
  <c r="E964" i="84"/>
  <c r="E965" i="84"/>
  <c r="E966" i="84"/>
  <c r="E967" i="84"/>
  <c r="E968" i="84"/>
  <c r="E969" i="84"/>
  <c r="E970" i="84"/>
  <c r="E971" i="84"/>
  <c r="E972" i="84"/>
  <c r="E973" i="84"/>
  <c r="E974" i="84"/>
  <c r="E975" i="84"/>
  <c r="E976" i="84"/>
  <c r="E977" i="84"/>
  <c r="E978" i="84"/>
  <c r="E979" i="84"/>
  <c r="E980" i="84"/>
  <c r="E981" i="84"/>
  <c r="E982" i="84"/>
  <c r="E983" i="84"/>
  <c r="E984" i="84"/>
  <c r="E985" i="84"/>
  <c r="E986" i="84"/>
  <c r="E987" i="84"/>
  <c r="E988" i="84"/>
  <c r="E989" i="84"/>
  <c r="E990" i="84"/>
  <c r="E991" i="84"/>
  <c r="E992" i="84"/>
  <c r="E993" i="84"/>
  <c r="E994" i="84"/>
  <c r="E995" i="84"/>
  <c r="E996" i="84"/>
  <c r="E997" i="84"/>
  <c r="E998" i="84"/>
  <c r="E999" i="84"/>
  <c r="E1000" i="84"/>
  <c r="E1001" i="84"/>
  <c r="E1002" i="84"/>
  <c r="E1003" i="84"/>
  <c r="E1004" i="84"/>
  <c r="E1005" i="84"/>
  <c r="E1006" i="84"/>
  <c r="E1007" i="84"/>
  <c r="E1008" i="84"/>
  <c r="E1009" i="84"/>
  <c r="E1010" i="84"/>
  <c r="E1011" i="84"/>
  <c r="E1012" i="84"/>
  <c r="E1013" i="84"/>
  <c r="E1014" i="84"/>
  <c r="E1015" i="84"/>
  <c r="E1016" i="84"/>
  <c r="E1017" i="84"/>
  <c r="E1018" i="84"/>
  <c r="E1019" i="84"/>
  <c r="E1020" i="84"/>
  <c r="E1021" i="84"/>
  <c r="E1022" i="84"/>
  <c r="E1023" i="84"/>
  <c r="E1024" i="84"/>
  <c r="E1025" i="84"/>
  <c r="E1026" i="84"/>
  <c r="E1027" i="84"/>
  <c r="E1028" i="84"/>
  <c r="E1029" i="84"/>
  <c r="E1030" i="84"/>
  <c r="E1031" i="84"/>
  <c r="E1032" i="84"/>
  <c r="E1033" i="84"/>
  <c r="E1034" i="84"/>
  <c r="E1035" i="84"/>
  <c r="E1036" i="84"/>
  <c r="E1037" i="84"/>
  <c r="E1038" i="84"/>
  <c r="E1039" i="84"/>
  <c r="E1040" i="84"/>
  <c r="E1041" i="84"/>
  <c r="E1042" i="84"/>
  <c r="E1043" i="84"/>
  <c r="E1044" i="84"/>
  <c r="E1045" i="84"/>
  <c r="E1046" i="84"/>
  <c r="E1047" i="84"/>
  <c r="E1048" i="84"/>
  <c r="E1049" i="84"/>
  <c r="E1050" i="84"/>
  <c r="E1051" i="84"/>
  <c r="E1052" i="84"/>
  <c r="E1053" i="84"/>
  <c r="E1054" i="84"/>
  <c r="E1055" i="84"/>
  <c r="E1056" i="84"/>
  <c r="E1057" i="84"/>
  <c r="E1058" i="84"/>
  <c r="E1059" i="84"/>
  <c r="E1060" i="84"/>
  <c r="E1061" i="84"/>
  <c r="E1062" i="84"/>
  <c r="E1063" i="84"/>
  <c r="E1064" i="84"/>
  <c r="E1065" i="84"/>
  <c r="E1066" i="84"/>
  <c r="E1067" i="84"/>
  <c r="E1068" i="84"/>
  <c r="E1069" i="84"/>
  <c r="E1070" i="84"/>
  <c r="E1071" i="84"/>
  <c r="E1072" i="84"/>
  <c r="E1073" i="84"/>
  <c r="E1074" i="84"/>
  <c r="E1075" i="84"/>
  <c r="E1076" i="84"/>
  <c r="E1077" i="84"/>
  <c r="E1078" i="84"/>
  <c r="E1079" i="84"/>
  <c r="E1080" i="84"/>
  <c r="E1081" i="84"/>
  <c r="E1082" i="84"/>
  <c r="E1083" i="84"/>
  <c r="E1084" i="84"/>
  <c r="E1085" i="84"/>
  <c r="E1086" i="84"/>
  <c r="E1087" i="84"/>
  <c r="E1088" i="84"/>
  <c r="E1089" i="84"/>
  <c r="E1090" i="84"/>
  <c r="E1091" i="84"/>
  <c r="E1092" i="84"/>
  <c r="E1093" i="84"/>
  <c r="E1094" i="84"/>
  <c r="E1095" i="84"/>
  <c r="E1096" i="84"/>
  <c r="E1097" i="84"/>
  <c r="E1098" i="84"/>
  <c r="E1099" i="84"/>
  <c r="E1100" i="84"/>
  <c r="E1101" i="84"/>
  <c r="E1102" i="84"/>
  <c r="E1103" i="84"/>
  <c r="E1104" i="84"/>
  <c r="E1105" i="84"/>
  <c r="E1106" i="84"/>
  <c r="E1107" i="84"/>
  <c r="E1108" i="84"/>
  <c r="E1109" i="84"/>
  <c r="E1110" i="84"/>
  <c r="E1111" i="84"/>
  <c r="E1112" i="84"/>
  <c r="E1113" i="84"/>
  <c r="E1114" i="84"/>
  <c r="E1115" i="84"/>
  <c r="E1116" i="84"/>
  <c r="E1117" i="84"/>
  <c r="E1118" i="84"/>
  <c r="E1119" i="84"/>
  <c r="E1120" i="84"/>
  <c r="E1121" i="84"/>
  <c r="E1122" i="84"/>
  <c r="E1123" i="84"/>
  <c r="E1124" i="84"/>
  <c r="E1125" i="84"/>
  <c r="E1126" i="84"/>
  <c r="E1127" i="84"/>
  <c r="E1128" i="84"/>
  <c r="E1129" i="84"/>
  <c r="E1130" i="84"/>
  <c r="E1131" i="84"/>
  <c r="E1132" i="84"/>
  <c r="E1133" i="84"/>
  <c r="E1134" i="84"/>
  <c r="E1135" i="84"/>
  <c r="E1136" i="84"/>
  <c r="E1137" i="84"/>
  <c r="E1138" i="84"/>
  <c r="E1139" i="84"/>
  <c r="E1140" i="84"/>
  <c r="E1141" i="84"/>
  <c r="E1142" i="84"/>
  <c r="E1143" i="84"/>
  <c r="E1144" i="84"/>
  <c r="E1145" i="84"/>
  <c r="E1146" i="84"/>
  <c r="E1147" i="84"/>
  <c r="E1148" i="84"/>
  <c r="E1149" i="84"/>
  <c r="E1150" i="84"/>
  <c r="E1151" i="84"/>
  <c r="E1152" i="84"/>
  <c r="E1153" i="84"/>
  <c r="E1154" i="84"/>
  <c r="E1155" i="84"/>
  <c r="E1156" i="84"/>
  <c r="E1157" i="84"/>
  <c r="E1158" i="84"/>
  <c r="E1159" i="84"/>
  <c r="E1160" i="84"/>
  <c r="E1161" i="84"/>
  <c r="E1162" i="84"/>
  <c r="E1163" i="84"/>
  <c r="E1164" i="84"/>
  <c r="E1165" i="84"/>
  <c r="E1166" i="84"/>
  <c r="E1167" i="84"/>
  <c r="E1168" i="84"/>
  <c r="E1169" i="84"/>
  <c r="E1170" i="84"/>
  <c r="E1171" i="84"/>
  <c r="E1172" i="84"/>
  <c r="E1173" i="84"/>
  <c r="E1174" i="84"/>
  <c r="E1175" i="84"/>
  <c r="E1176" i="84"/>
  <c r="E1177" i="84"/>
  <c r="E1178" i="84"/>
  <c r="E1179" i="84"/>
  <c r="E1180" i="84"/>
  <c r="E1181" i="84"/>
  <c r="E1182" i="84"/>
  <c r="E1183" i="84"/>
  <c r="E1184" i="84"/>
  <c r="E1185" i="84"/>
  <c r="E1186" i="84"/>
  <c r="E1187" i="84"/>
  <c r="E1188" i="84"/>
  <c r="E1189" i="84"/>
  <c r="E1190" i="84"/>
  <c r="E1191" i="84"/>
  <c r="E1192" i="84"/>
  <c r="E1193" i="84"/>
  <c r="E1194" i="84"/>
  <c r="E1195" i="84"/>
  <c r="E1196" i="84"/>
  <c r="E1197" i="84"/>
  <c r="E1198" i="84"/>
  <c r="E1199" i="84"/>
  <c r="E1200" i="84"/>
  <c r="E1201" i="84"/>
  <c r="E1202" i="84"/>
  <c r="E1203" i="84"/>
  <c r="E1204" i="84"/>
  <c r="E1205" i="84"/>
  <c r="E1206" i="84"/>
  <c r="E1207" i="84"/>
  <c r="E1208" i="84"/>
  <c r="E1209" i="84"/>
  <c r="E1210" i="84"/>
  <c r="E1211" i="84"/>
  <c r="E1212" i="84"/>
  <c r="E1213" i="84"/>
  <c r="E1214" i="84"/>
  <c r="E1215" i="84"/>
  <c r="E1216" i="84"/>
  <c r="E1217" i="84"/>
  <c r="E1218" i="84"/>
  <c r="E1219" i="84"/>
  <c r="E1220" i="84"/>
  <c r="E1221" i="84"/>
  <c r="E1222" i="84"/>
  <c r="E1223" i="84"/>
  <c r="E1224" i="84"/>
  <c r="E1225" i="84"/>
  <c r="E1226" i="84"/>
  <c r="E1227" i="84"/>
  <c r="E1228" i="84"/>
  <c r="E1229" i="84"/>
  <c r="E1230" i="84"/>
  <c r="E1231" i="84"/>
  <c r="E1232" i="84"/>
  <c r="E1233" i="84"/>
  <c r="E1234" i="84"/>
  <c r="E1235" i="84"/>
  <c r="E1236" i="84"/>
  <c r="E1237" i="84"/>
  <c r="E1238" i="84"/>
  <c r="E1239" i="84"/>
  <c r="E1240" i="84"/>
  <c r="E1241" i="84"/>
  <c r="E1242" i="84"/>
  <c r="E1243" i="84"/>
  <c r="E1244" i="84"/>
  <c r="E1245" i="84"/>
  <c r="E1246" i="84"/>
  <c r="E1247" i="84"/>
  <c r="E1248" i="84"/>
  <c r="E1249" i="84"/>
  <c r="E1250" i="84"/>
  <c r="E1251" i="84"/>
  <c r="E1252" i="84"/>
  <c r="E1253" i="84"/>
  <c r="E1254" i="84"/>
  <c r="E1255" i="84"/>
  <c r="E1256" i="84"/>
  <c r="E1257" i="84"/>
  <c r="E1258" i="84"/>
  <c r="E1259" i="84"/>
  <c r="E1260" i="84"/>
  <c r="E1261" i="84"/>
  <c r="E1262" i="84"/>
  <c r="E1263" i="84"/>
  <c r="E1264" i="84"/>
  <c r="E1265" i="84"/>
  <c r="E1266" i="84"/>
  <c r="E1267" i="84"/>
  <c r="E1268" i="84"/>
  <c r="E1269" i="84"/>
  <c r="E1270" i="84"/>
  <c r="E1271" i="84"/>
  <c r="E1272" i="84"/>
  <c r="E1273" i="84"/>
  <c r="E1274" i="84"/>
  <c r="E1275" i="84"/>
  <c r="E1276" i="84"/>
  <c r="E1277" i="84"/>
  <c r="E1278" i="84"/>
  <c r="E1279" i="84"/>
  <c r="E1280" i="84"/>
  <c r="E1281" i="84"/>
  <c r="E1282" i="84"/>
  <c r="E1283" i="84"/>
  <c r="E1284" i="84"/>
  <c r="E1285" i="84"/>
  <c r="E1286" i="84"/>
  <c r="E1287" i="84"/>
  <c r="E1288" i="84"/>
  <c r="E1289" i="84"/>
  <c r="E1290" i="84"/>
  <c r="E1291" i="84"/>
  <c r="E1292" i="84"/>
  <c r="E1293" i="84"/>
  <c r="E1294" i="84"/>
  <c r="E1295" i="84"/>
  <c r="E1296" i="84"/>
  <c r="E1297" i="84"/>
  <c r="E1298" i="84"/>
  <c r="E1299" i="84"/>
  <c r="E1300" i="84"/>
  <c r="E1301" i="84"/>
  <c r="E1302" i="84"/>
  <c r="E1303" i="84"/>
  <c r="E1304" i="84"/>
  <c r="E1305" i="84"/>
  <c r="E1306" i="84"/>
  <c r="E1307" i="84"/>
  <c r="E1308" i="84"/>
  <c r="E1309" i="84"/>
  <c r="E1310" i="84"/>
  <c r="E1311" i="84"/>
  <c r="E1312" i="84"/>
  <c r="E1313" i="84"/>
  <c r="E1314" i="84"/>
  <c r="E1315" i="84"/>
  <c r="E1316" i="84"/>
  <c r="E1317" i="84"/>
  <c r="E1318" i="84"/>
  <c r="E1319" i="84"/>
  <c r="E1320" i="84"/>
  <c r="E1321" i="84"/>
  <c r="E1322" i="84"/>
  <c r="E1323" i="84"/>
  <c r="E1324" i="84"/>
  <c r="E1325" i="84"/>
  <c r="E1326" i="84"/>
  <c r="E1327" i="84"/>
  <c r="E1328" i="84"/>
  <c r="E1329" i="84"/>
  <c r="E1330" i="84"/>
  <c r="E1331" i="84"/>
  <c r="E1332" i="84"/>
  <c r="E1333" i="84"/>
  <c r="E1334" i="84"/>
  <c r="E1335" i="84"/>
  <c r="E1336" i="84"/>
  <c r="E1337" i="84"/>
  <c r="E1338" i="84"/>
  <c r="E1339" i="84"/>
  <c r="E1340" i="84"/>
  <c r="E1341" i="84"/>
  <c r="E1342" i="84"/>
  <c r="E1343" i="84"/>
  <c r="E1344" i="84"/>
  <c r="E1345" i="84"/>
  <c r="E1346" i="84"/>
  <c r="E1347" i="84"/>
  <c r="E1348" i="84"/>
  <c r="E1349" i="84"/>
  <c r="E1350" i="84"/>
  <c r="E1351" i="84"/>
  <c r="E1352" i="84"/>
  <c r="E1353" i="84"/>
  <c r="E1354" i="84"/>
  <c r="E1355" i="84"/>
  <c r="E1356" i="84"/>
  <c r="E1357" i="84"/>
  <c r="E1358" i="84"/>
  <c r="E1359" i="84"/>
  <c r="E1360" i="84"/>
  <c r="E1361" i="84"/>
  <c r="E1362" i="84"/>
  <c r="E1363" i="84"/>
  <c r="E1364" i="84"/>
  <c r="E1365" i="84"/>
  <c r="E1366" i="84"/>
  <c r="E1367" i="84"/>
  <c r="E1368" i="84"/>
  <c r="E1369" i="84"/>
  <c r="E1370" i="84"/>
  <c r="E1371" i="84"/>
  <c r="E1372" i="84"/>
  <c r="E1373" i="84"/>
  <c r="E1374" i="84"/>
  <c r="E1375" i="84"/>
  <c r="E1376" i="84"/>
  <c r="E1377" i="84"/>
  <c r="E1378" i="84"/>
  <c r="E1379" i="84"/>
  <c r="E1380" i="84"/>
  <c r="E1381" i="84"/>
  <c r="E1382" i="84"/>
  <c r="E1383" i="84"/>
  <c r="E1384" i="84"/>
  <c r="E1385" i="84"/>
  <c r="E1386" i="84"/>
  <c r="E1387" i="84"/>
  <c r="E1388" i="84"/>
  <c r="E1389" i="84"/>
  <c r="E1390" i="84"/>
  <c r="E1391" i="84"/>
  <c r="E1392" i="84"/>
  <c r="E1393" i="84"/>
  <c r="E1394" i="84"/>
  <c r="E1395" i="84"/>
  <c r="E1396" i="84"/>
  <c r="E1397" i="84"/>
  <c r="E1398" i="84"/>
  <c r="E1399" i="84"/>
  <c r="E1400" i="84"/>
  <c r="E1401" i="84"/>
  <c r="E1402" i="84"/>
  <c r="E1403" i="84"/>
  <c r="E1404" i="84"/>
  <c r="E1405" i="84"/>
  <c r="E1406" i="84"/>
  <c r="E1407" i="84"/>
  <c r="E1408" i="84"/>
  <c r="E1409" i="84"/>
  <c r="E1410" i="84"/>
  <c r="E1411" i="84"/>
  <c r="E1412" i="84"/>
  <c r="E1413" i="84"/>
  <c r="E1414" i="84"/>
  <c r="E1415" i="84"/>
  <c r="E1416" i="84"/>
  <c r="E1417" i="84"/>
  <c r="E1418" i="84"/>
  <c r="E1419" i="84"/>
  <c r="E1420" i="84"/>
  <c r="E1421" i="84"/>
  <c r="E1422" i="84"/>
  <c r="E1423" i="84"/>
  <c r="E1424" i="84"/>
  <c r="E1425" i="84"/>
  <c r="E1426" i="84"/>
  <c r="E1427" i="84"/>
  <c r="E1428" i="84"/>
  <c r="E1429" i="84"/>
  <c r="E1430" i="84"/>
  <c r="E1431" i="84"/>
  <c r="E1432" i="84"/>
  <c r="E1433" i="84"/>
  <c r="E1434" i="84"/>
  <c r="E1435" i="84"/>
  <c r="E1436" i="84"/>
  <c r="E1437" i="84"/>
  <c r="E1438" i="84"/>
  <c r="E1439" i="84"/>
  <c r="E1440" i="84"/>
  <c r="E1441" i="84"/>
  <c r="E1442" i="84"/>
  <c r="E1443" i="84"/>
  <c r="E1444" i="84"/>
  <c r="E1445" i="84"/>
  <c r="E1446" i="84"/>
  <c r="E1447" i="84"/>
  <c r="E1448" i="84"/>
  <c r="E1449" i="84"/>
  <c r="E1450" i="84"/>
  <c r="E1451" i="84"/>
  <c r="E1452" i="84"/>
  <c r="E1453" i="84"/>
  <c r="E1454" i="84"/>
  <c r="E1455" i="84"/>
  <c r="E1456" i="84"/>
  <c r="E1457" i="84"/>
  <c r="E1458" i="84"/>
  <c r="E1459" i="84"/>
  <c r="E1460" i="84"/>
  <c r="E1461" i="84"/>
  <c r="E1462" i="84"/>
  <c r="E1463" i="84"/>
  <c r="E1464" i="84"/>
  <c r="E1465" i="84"/>
  <c r="E1466" i="84"/>
  <c r="E1467" i="84"/>
  <c r="E1468" i="84"/>
  <c r="E1469" i="84"/>
  <c r="E1470" i="84"/>
  <c r="E1471" i="84"/>
  <c r="E1472" i="84"/>
  <c r="E1473" i="84"/>
  <c r="E1474" i="84"/>
  <c r="E1475" i="84"/>
  <c r="E1476" i="84"/>
  <c r="E1477" i="84"/>
  <c r="E1478" i="84"/>
  <c r="E1479" i="84"/>
  <c r="E1480" i="84"/>
  <c r="E1481" i="84"/>
  <c r="E1482" i="84"/>
  <c r="E1483" i="84"/>
  <c r="E1484" i="84"/>
  <c r="E1485" i="84"/>
  <c r="E1486" i="84"/>
  <c r="E1487" i="84"/>
  <c r="E1488" i="84"/>
  <c r="E1489" i="84"/>
  <c r="E1490" i="84"/>
  <c r="E1491" i="84"/>
  <c r="E1492" i="84"/>
  <c r="E1493" i="84"/>
  <c r="E1494" i="84"/>
  <c r="E1495" i="84"/>
  <c r="E1496" i="84"/>
  <c r="E1497" i="84"/>
  <c r="E1498" i="84"/>
  <c r="E1499" i="84"/>
  <c r="E1500" i="84"/>
  <c r="E1501" i="84"/>
  <c r="E1502" i="84"/>
  <c r="E1503" i="84"/>
  <c r="E1504" i="84"/>
  <c r="E1505" i="84"/>
  <c r="E1506" i="84"/>
  <c r="E1507" i="84"/>
  <c r="E1508" i="84"/>
  <c r="E1509" i="84"/>
  <c r="E1510" i="84"/>
  <c r="E1511" i="84"/>
  <c r="E1512" i="84"/>
  <c r="E1513" i="84"/>
  <c r="E1514" i="84"/>
  <c r="E1515" i="84"/>
  <c r="E1516" i="84"/>
  <c r="E1517" i="84"/>
  <c r="E1518" i="84"/>
  <c r="E1519" i="84"/>
  <c r="E1520" i="84"/>
  <c r="E1521" i="84"/>
  <c r="E1522" i="84"/>
  <c r="E1523" i="84"/>
  <c r="E1524" i="84"/>
  <c r="E1525" i="84"/>
  <c r="E1526" i="84"/>
  <c r="E1527" i="84"/>
  <c r="E1528" i="84"/>
  <c r="E1529" i="84"/>
  <c r="E1530" i="84"/>
  <c r="E1531" i="84"/>
  <c r="E1532" i="84"/>
  <c r="E1533" i="84"/>
  <c r="E1534" i="84"/>
  <c r="E1535" i="84"/>
  <c r="E1536" i="84"/>
  <c r="E1537" i="84"/>
  <c r="E1538" i="84"/>
  <c r="E1539" i="84"/>
  <c r="E1540" i="84"/>
  <c r="E1541" i="84"/>
  <c r="E1542" i="84"/>
  <c r="E1543" i="84"/>
  <c r="E1544" i="84"/>
  <c r="E1545" i="84"/>
  <c r="E1546" i="84"/>
  <c r="E1547" i="84"/>
  <c r="E1548" i="84"/>
  <c r="E1549" i="84"/>
  <c r="E1550" i="84"/>
  <c r="E1551" i="84"/>
  <c r="E1552" i="84"/>
  <c r="E1553" i="84"/>
  <c r="E1554" i="84"/>
  <c r="E1555" i="84"/>
  <c r="E1556" i="84"/>
  <c r="E1557" i="84"/>
  <c r="E1558" i="84"/>
  <c r="E1559" i="84"/>
  <c r="E1560" i="84"/>
  <c r="E1561" i="84"/>
  <c r="E1562" i="84"/>
  <c r="E1563" i="84"/>
  <c r="E1564" i="84"/>
  <c r="E1565" i="84"/>
  <c r="E1566" i="84"/>
  <c r="E1567" i="84"/>
  <c r="E1568" i="84"/>
  <c r="E1569" i="84"/>
  <c r="E1570" i="84"/>
  <c r="E1571" i="84"/>
  <c r="E1572" i="84"/>
  <c r="E1573" i="84"/>
  <c r="E1574" i="84"/>
  <c r="E1575" i="84"/>
  <c r="E1576" i="84"/>
  <c r="E1577" i="84"/>
  <c r="E1578" i="84"/>
  <c r="E1579" i="84"/>
  <c r="E1580" i="84"/>
  <c r="E1581" i="84"/>
  <c r="E1582" i="84"/>
  <c r="E1583" i="84"/>
  <c r="E1584" i="84"/>
  <c r="E1585" i="84"/>
  <c r="E1586" i="84"/>
  <c r="E1587" i="84"/>
  <c r="E1588" i="84"/>
  <c r="E1589" i="84"/>
  <c r="E1590" i="84"/>
  <c r="E1591" i="84"/>
  <c r="E1592" i="84"/>
  <c r="E1593" i="84"/>
  <c r="E1594" i="84"/>
  <c r="E1595" i="84"/>
  <c r="E1596" i="84"/>
  <c r="E1597" i="84"/>
  <c r="E1598" i="84"/>
  <c r="E1599" i="84"/>
  <c r="E1600" i="84"/>
  <c r="E1601" i="84"/>
  <c r="E1602" i="84"/>
  <c r="E1603" i="84"/>
  <c r="E1604" i="84"/>
  <c r="E1605" i="84"/>
  <c r="E1606" i="84"/>
  <c r="E1607" i="84"/>
  <c r="E1608" i="84"/>
  <c r="E1609" i="84"/>
  <c r="E1610" i="84"/>
  <c r="E1611" i="84"/>
  <c r="E1612" i="84"/>
  <c r="E1613" i="84"/>
  <c r="E1614" i="84"/>
  <c r="E1615" i="84"/>
  <c r="E1616" i="84"/>
  <c r="E1617" i="84"/>
  <c r="E1618" i="84"/>
  <c r="E1619" i="84"/>
  <c r="E1620" i="84"/>
  <c r="E1621" i="84"/>
  <c r="E1622" i="84"/>
  <c r="E1623" i="84"/>
  <c r="E1624" i="84"/>
  <c r="E1625" i="84"/>
  <c r="E1626" i="84"/>
  <c r="E1627" i="84"/>
  <c r="E1628" i="84"/>
  <c r="E1629" i="84"/>
  <c r="E1630" i="84"/>
  <c r="E1631" i="84"/>
  <c r="E1632" i="84"/>
  <c r="E1633" i="84"/>
  <c r="E1634" i="84"/>
  <c r="E1635" i="84"/>
  <c r="E1636" i="84"/>
  <c r="E1637" i="84"/>
  <c r="E1638" i="84"/>
  <c r="E1639" i="84"/>
  <c r="E1640" i="84"/>
  <c r="E1641" i="84"/>
  <c r="E1642" i="84"/>
  <c r="E1643" i="84"/>
  <c r="E1644" i="84"/>
  <c r="E1645" i="84"/>
  <c r="E1646" i="84"/>
  <c r="E1647" i="84"/>
  <c r="E1648" i="84"/>
  <c r="E1649" i="84"/>
  <c r="E1650" i="84"/>
  <c r="E1651" i="84"/>
  <c r="E1652" i="84"/>
  <c r="E1653" i="84"/>
  <c r="E1654" i="84"/>
  <c r="E1655" i="84"/>
  <c r="E1656" i="84"/>
  <c r="E1657" i="84"/>
  <c r="E1658" i="84"/>
  <c r="E1659" i="84"/>
  <c r="E1660" i="84"/>
  <c r="E1661" i="84"/>
  <c r="E1662" i="84"/>
  <c r="E1663" i="84"/>
  <c r="E1664" i="84"/>
  <c r="E1665" i="84"/>
  <c r="E1666" i="84"/>
  <c r="E1667" i="84"/>
  <c r="E1668" i="84"/>
  <c r="E1669" i="84"/>
  <c r="E1670" i="84"/>
  <c r="E1671" i="84"/>
  <c r="E1672" i="84"/>
  <c r="E1673" i="84"/>
  <c r="E1674" i="84"/>
  <c r="E1675" i="84"/>
  <c r="E1676" i="84"/>
  <c r="E1677" i="84"/>
  <c r="E1678" i="84"/>
  <c r="E1679" i="84"/>
  <c r="E1680" i="84"/>
  <c r="E1681" i="84"/>
  <c r="E1682" i="84"/>
  <c r="E1683" i="84"/>
  <c r="E4" i="83"/>
  <c r="E5" i="83"/>
  <c r="E6" i="83"/>
  <c r="E7" i="83"/>
  <c r="E8" i="83"/>
  <c r="E9" i="83"/>
  <c r="E10" i="83"/>
  <c r="E11" i="83"/>
  <c r="E12" i="83"/>
  <c r="E13" i="83"/>
  <c r="E14" i="83"/>
  <c r="E15" i="83"/>
  <c r="E16" i="83"/>
  <c r="E17" i="83"/>
  <c r="E18" i="83"/>
  <c r="E19" i="83"/>
  <c r="E20" i="83"/>
  <c r="E21" i="83"/>
  <c r="E22" i="83"/>
  <c r="E23" i="83"/>
  <c r="E24" i="83"/>
  <c r="E25" i="83"/>
  <c r="E26" i="83"/>
  <c r="E27" i="83"/>
  <c r="E28" i="83"/>
  <c r="E29" i="83"/>
  <c r="E30" i="83"/>
  <c r="E31" i="83"/>
  <c r="E32" i="83"/>
  <c r="E33" i="83"/>
  <c r="E34" i="83"/>
  <c r="E35" i="83"/>
  <c r="E36" i="83"/>
  <c r="E37" i="83"/>
  <c r="E38" i="83"/>
  <c r="E39" i="83"/>
  <c r="E40" i="83"/>
  <c r="E41" i="83"/>
  <c r="E42" i="83"/>
  <c r="E43" i="83"/>
  <c r="E44" i="83"/>
  <c r="E45" i="83"/>
  <c r="E46" i="83"/>
  <c r="E47" i="83"/>
  <c r="E48" i="83"/>
  <c r="E49" i="83"/>
  <c r="E50" i="83"/>
  <c r="E51" i="83"/>
  <c r="E52" i="83"/>
  <c r="E53" i="83"/>
  <c r="E54" i="83"/>
  <c r="E55" i="83"/>
  <c r="E56" i="83"/>
  <c r="E57" i="83"/>
  <c r="E58" i="83"/>
  <c r="E59" i="83"/>
  <c r="E60" i="83"/>
  <c r="E61" i="83"/>
  <c r="E62" i="83"/>
  <c r="E63" i="83"/>
  <c r="E64" i="83"/>
  <c r="E65" i="83"/>
  <c r="E66" i="83"/>
  <c r="E67" i="83"/>
  <c r="E68" i="83"/>
  <c r="E69" i="83"/>
  <c r="E70" i="83"/>
  <c r="E71" i="83"/>
  <c r="E72" i="83"/>
  <c r="E73" i="83"/>
  <c r="E74" i="83"/>
  <c r="E75" i="83"/>
  <c r="E76" i="83"/>
  <c r="E77" i="83"/>
  <c r="E78" i="83"/>
  <c r="E79" i="83"/>
  <c r="E80" i="83"/>
  <c r="E81" i="83"/>
  <c r="E82" i="83"/>
  <c r="E83" i="83"/>
  <c r="E84" i="83"/>
  <c r="E85" i="83"/>
  <c r="E86" i="83"/>
  <c r="E87" i="83"/>
  <c r="E88" i="83"/>
  <c r="E89" i="83"/>
  <c r="E90" i="83"/>
  <c r="E91" i="83"/>
  <c r="E92" i="83"/>
  <c r="E93" i="83"/>
  <c r="E94" i="83"/>
  <c r="E95" i="83"/>
  <c r="E96" i="83"/>
  <c r="E97" i="83"/>
  <c r="E98" i="83"/>
  <c r="E99" i="83"/>
  <c r="E100" i="83"/>
  <c r="E101" i="83"/>
  <c r="E102" i="83"/>
  <c r="E103" i="83"/>
  <c r="E104" i="83"/>
  <c r="E105" i="83"/>
  <c r="E106" i="83"/>
  <c r="E107" i="83"/>
  <c r="E108" i="83"/>
  <c r="E109" i="83"/>
  <c r="E110" i="83"/>
  <c r="E111" i="83"/>
  <c r="E112" i="83"/>
  <c r="E113" i="83"/>
  <c r="E114" i="83"/>
  <c r="E115" i="83"/>
  <c r="E116" i="83"/>
  <c r="E117" i="83"/>
  <c r="E118" i="83"/>
  <c r="E119" i="83"/>
  <c r="E120" i="83"/>
  <c r="E121" i="83"/>
  <c r="E122" i="83"/>
  <c r="E123" i="83"/>
  <c r="E124" i="83"/>
  <c r="E125" i="83"/>
  <c r="E126" i="83"/>
  <c r="E127" i="83"/>
  <c r="E128" i="83"/>
  <c r="E129" i="83"/>
  <c r="E130" i="83"/>
  <c r="E131" i="83"/>
  <c r="E132" i="83"/>
  <c r="E133" i="83"/>
  <c r="E134" i="83"/>
  <c r="E135" i="83"/>
  <c r="E136" i="83"/>
  <c r="E137" i="83"/>
  <c r="E138" i="83"/>
  <c r="E139" i="83"/>
  <c r="E140" i="83"/>
  <c r="E141" i="83"/>
  <c r="E142" i="83"/>
  <c r="E143" i="83"/>
  <c r="E144" i="83"/>
  <c r="E145" i="83"/>
  <c r="E146" i="83"/>
  <c r="E147" i="83"/>
  <c r="E148" i="83"/>
  <c r="E149" i="83"/>
  <c r="E150" i="83"/>
  <c r="E151" i="83"/>
  <c r="E152" i="83"/>
  <c r="E153" i="83"/>
  <c r="E154" i="83"/>
  <c r="E155" i="83"/>
  <c r="E156" i="83"/>
  <c r="E157" i="83"/>
  <c r="E158" i="83"/>
  <c r="E159" i="83"/>
  <c r="E160" i="83"/>
  <c r="E161" i="83"/>
  <c r="E162" i="83"/>
  <c r="E163" i="83"/>
  <c r="E164" i="83"/>
  <c r="E165" i="83"/>
  <c r="E166" i="83"/>
  <c r="E167" i="83"/>
  <c r="E168" i="83"/>
  <c r="E169" i="83"/>
  <c r="E170" i="83"/>
  <c r="E171" i="83"/>
  <c r="E172" i="83"/>
  <c r="E173" i="83"/>
  <c r="E174" i="83"/>
  <c r="E175" i="83"/>
  <c r="E176" i="83"/>
  <c r="E177" i="83"/>
  <c r="E178" i="83"/>
  <c r="E179" i="83"/>
  <c r="E180" i="83"/>
  <c r="E181" i="83"/>
  <c r="E182" i="83"/>
  <c r="E183" i="83"/>
  <c r="E184" i="83"/>
  <c r="E185" i="83"/>
  <c r="E186" i="83"/>
  <c r="E187" i="83"/>
  <c r="E188" i="83"/>
  <c r="E189" i="83"/>
  <c r="E190" i="83"/>
  <c r="E191" i="83"/>
  <c r="E192" i="83"/>
  <c r="E193" i="83"/>
  <c r="E194" i="83"/>
  <c r="E195" i="83"/>
  <c r="E196" i="83"/>
  <c r="E197" i="83"/>
  <c r="E198" i="83"/>
  <c r="E199" i="83"/>
  <c r="E200" i="83"/>
  <c r="E201" i="83"/>
  <c r="E202" i="83"/>
  <c r="E203" i="83"/>
  <c r="E204" i="83"/>
  <c r="E205" i="83"/>
  <c r="E206" i="83"/>
  <c r="E207" i="83"/>
  <c r="E208" i="83"/>
  <c r="E209" i="83"/>
  <c r="E210" i="83"/>
  <c r="E211" i="83"/>
  <c r="E212" i="83"/>
  <c r="E213" i="83"/>
  <c r="E214" i="83"/>
  <c r="E215" i="83"/>
  <c r="E216" i="83"/>
  <c r="E217" i="83"/>
  <c r="E218" i="83"/>
  <c r="E219" i="83"/>
  <c r="E220" i="83"/>
  <c r="E221" i="83"/>
  <c r="E222" i="83"/>
  <c r="E223" i="83"/>
  <c r="E224" i="83"/>
  <c r="E225" i="83"/>
  <c r="E226" i="83"/>
  <c r="E227" i="83"/>
  <c r="E228" i="83"/>
  <c r="E229" i="83"/>
  <c r="E230" i="83"/>
  <c r="E231" i="83"/>
  <c r="E232" i="83"/>
  <c r="E233" i="83"/>
  <c r="E234" i="83"/>
  <c r="E235" i="83"/>
  <c r="E236" i="83"/>
  <c r="E237" i="83"/>
  <c r="E238" i="83"/>
  <c r="E239" i="83"/>
  <c r="E240" i="83"/>
  <c r="E241" i="83"/>
  <c r="E242" i="83"/>
  <c r="E243" i="83"/>
  <c r="E244" i="83"/>
  <c r="E245" i="83"/>
  <c r="E246" i="83"/>
  <c r="E247" i="83"/>
  <c r="E248" i="83"/>
  <c r="E249" i="83"/>
  <c r="E250" i="83"/>
  <c r="E251" i="83"/>
  <c r="E252" i="83"/>
  <c r="E253" i="83"/>
  <c r="E254" i="83"/>
  <c r="E255" i="83"/>
  <c r="E256" i="83"/>
  <c r="E257" i="83"/>
  <c r="E258" i="83"/>
  <c r="E259" i="83"/>
  <c r="E260" i="83"/>
  <c r="E261" i="83"/>
  <c r="E262" i="83"/>
  <c r="E263" i="83"/>
  <c r="E264" i="83"/>
  <c r="E265" i="83"/>
  <c r="E266" i="83"/>
  <c r="E267" i="83"/>
  <c r="E268" i="83"/>
  <c r="E269" i="83"/>
  <c r="E270" i="83"/>
  <c r="E271" i="83"/>
  <c r="E272" i="83"/>
  <c r="E273" i="83"/>
  <c r="E274" i="83"/>
  <c r="E275" i="83"/>
  <c r="E276" i="83"/>
  <c r="E277" i="83"/>
  <c r="E278" i="83"/>
  <c r="E279" i="83"/>
  <c r="E280" i="83"/>
  <c r="E281" i="83"/>
  <c r="E282" i="83"/>
  <c r="E283" i="83"/>
  <c r="E284" i="83"/>
  <c r="E285" i="83"/>
  <c r="E286" i="83"/>
  <c r="E287" i="83"/>
  <c r="E288" i="83"/>
  <c r="E289" i="83"/>
  <c r="E290" i="83"/>
  <c r="E291" i="83"/>
  <c r="E292" i="83"/>
  <c r="E293" i="83"/>
  <c r="E294" i="83"/>
  <c r="E295" i="83"/>
  <c r="E296" i="83"/>
  <c r="E297" i="83"/>
  <c r="E298" i="83"/>
  <c r="E299" i="83"/>
  <c r="E300" i="83"/>
  <c r="E301" i="83"/>
  <c r="E302" i="83"/>
  <c r="E303" i="83"/>
  <c r="E304" i="83"/>
  <c r="E305" i="83"/>
  <c r="E306" i="83"/>
  <c r="E307" i="83"/>
  <c r="E308" i="83"/>
  <c r="E309" i="83"/>
  <c r="E310" i="83"/>
  <c r="E311" i="83"/>
  <c r="E312" i="83"/>
  <c r="E313" i="83"/>
  <c r="E314" i="83"/>
  <c r="E315" i="83"/>
  <c r="E316" i="83"/>
  <c r="E317" i="83"/>
  <c r="E318" i="83"/>
  <c r="E319" i="83"/>
  <c r="E320" i="83"/>
  <c r="E321" i="83"/>
  <c r="E322" i="83"/>
  <c r="E323" i="83"/>
  <c r="E324" i="83"/>
  <c r="E325" i="83"/>
  <c r="E326" i="83"/>
  <c r="E327" i="83"/>
  <c r="E328" i="83"/>
  <c r="E329" i="83"/>
  <c r="E330" i="83"/>
  <c r="E331" i="83"/>
  <c r="E332" i="83"/>
  <c r="E333" i="83"/>
  <c r="E334" i="83"/>
  <c r="E335" i="83"/>
  <c r="E336" i="83"/>
  <c r="E337" i="83"/>
  <c r="E338" i="83"/>
  <c r="E339" i="83"/>
  <c r="E340" i="83"/>
  <c r="E341" i="83"/>
  <c r="E342" i="83"/>
  <c r="E343" i="83"/>
  <c r="E344" i="83"/>
  <c r="E345" i="83"/>
  <c r="E346" i="83"/>
  <c r="E347" i="83"/>
  <c r="E348" i="83"/>
  <c r="E349" i="83"/>
  <c r="E350" i="83"/>
  <c r="E351" i="83"/>
  <c r="E352" i="83"/>
  <c r="E353" i="83"/>
  <c r="E354" i="83"/>
  <c r="E355" i="83"/>
  <c r="E356" i="83"/>
  <c r="E357" i="83"/>
  <c r="E358" i="83"/>
  <c r="E359" i="83"/>
  <c r="E360" i="83"/>
  <c r="E361" i="83"/>
  <c r="E362" i="83"/>
  <c r="E363" i="83"/>
  <c r="E364" i="83"/>
  <c r="E365" i="83"/>
  <c r="E366" i="83"/>
  <c r="E367" i="83"/>
  <c r="E368" i="83"/>
  <c r="E369" i="83"/>
  <c r="E370" i="83"/>
  <c r="E371" i="83"/>
  <c r="E372" i="83"/>
  <c r="E373" i="83"/>
  <c r="E374" i="83"/>
  <c r="E375" i="83"/>
  <c r="E376" i="83"/>
  <c r="E377" i="83"/>
  <c r="E378" i="83"/>
  <c r="E379" i="83"/>
  <c r="E380" i="83"/>
  <c r="E381" i="83"/>
  <c r="E382" i="83"/>
  <c r="E383" i="83"/>
  <c r="E384" i="83"/>
  <c r="E385" i="83"/>
  <c r="E386" i="83"/>
  <c r="E387" i="83"/>
  <c r="E388" i="83"/>
  <c r="E389" i="83"/>
  <c r="E390" i="83"/>
  <c r="E391" i="83"/>
  <c r="E392" i="83"/>
  <c r="E393" i="83"/>
  <c r="E394" i="83"/>
  <c r="E395" i="83"/>
  <c r="E396" i="83"/>
  <c r="E397" i="83"/>
  <c r="E398" i="83"/>
  <c r="E399" i="83"/>
  <c r="E400" i="83"/>
  <c r="E401" i="83"/>
  <c r="E402" i="83"/>
  <c r="E403" i="83"/>
  <c r="E404" i="83"/>
  <c r="E405" i="83"/>
  <c r="E406" i="83"/>
  <c r="E407" i="83"/>
  <c r="E408" i="83"/>
  <c r="E409" i="83"/>
  <c r="E410" i="83"/>
  <c r="E411" i="83"/>
  <c r="E412" i="83"/>
  <c r="E413" i="83"/>
  <c r="E414" i="83"/>
  <c r="E415" i="83"/>
  <c r="E416" i="83"/>
  <c r="E417" i="83"/>
  <c r="E418" i="83"/>
  <c r="E419" i="83"/>
  <c r="E420" i="83"/>
  <c r="E421" i="83"/>
  <c r="E422" i="83"/>
  <c r="E423" i="83"/>
  <c r="E424" i="83"/>
  <c r="E425" i="83"/>
  <c r="E426" i="83"/>
  <c r="E427" i="83"/>
  <c r="E428" i="83"/>
  <c r="E429" i="83"/>
  <c r="E430" i="83"/>
  <c r="E431" i="83"/>
  <c r="E432" i="83"/>
  <c r="E433" i="83"/>
  <c r="E434" i="83"/>
  <c r="E435" i="83"/>
  <c r="E436" i="83"/>
  <c r="E437" i="83"/>
  <c r="E438" i="83"/>
  <c r="E439" i="83"/>
  <c r="E440" i="83"/>
  <c r="E441" i="83"/>
  <c r="E442" i="83"/>
  <c r="E443" i="83"/>
  <c r="E444" i="83"/>
  <c r="E445" i="83"/>
  <c r="E446" i="83"/>
  <c r="E447" i="83"/>
  <c r="E448" i="83"/>
  <c r="E449" i="83"/>
  <c r="E450" i="83"/>
  <c r="E451" i="83"/>
  <c r="E452" i="83"/>
  <c r="E453" i="83"/>
  <c r="E454" i="83"/>
  <c r="E455" i="83"/>
  <c r="E456" i="83"/>
  <c r="E457" i="83"/>
  <c r="E458" i="83"/>
  <c r="E459" i="83"/>
  <c r="E460" i="83"/>
  <c r="E461" i="83"/>
  <c r="E462" i="83"/>
  <c r="E463" i="83"/>
  <c r="E464" i="83"/>
  <c r="E465" i="83"/>
  <c r="E466" i="83"/>
  <c r="E467" i="83"/>
  <c r="E468" i="83"/>
  <c r="E469" i="83"/>
  <c r="E470" i="83"/>
  <c r="E471" i="83"/>
  <c r="E472" i="83"/>
  <c r="E473" i="83"/>
  <c r="E474" i="83"/>
  <c r="E475" i="83"/>
  <c r="E476" i="83"/>
  <c r="E477" i="83"/>
  <c r="E478" i="83"/>
  <c r="E479" i="83"/>
  <c r="E480" i="83"/>
  <c r="E481" i="83"/>
  <c r="E482" i="83"/>
  <c r="E483" i="83"/>
  <c r="E484" i="83"/>
  <c r="E485" i="83"/>
  <c r="E486" i="83"/>
  <c r="E487" i="83"/>
  <c r="E488" i="83"/>
  <c r="E489" i="83"/>
  <c r="E490" i="83"/>
  <c r="E491" i="83"/>
  <c r="E492" i="83"/>
  <c r="E493" i="83"/>
  <c r="E494" i="83"/>
  <c r="E495" i="83"/>
  <c r="E496" i="83"/>
  <c r="E497" i="83"/>
  <c r="E498" i="83"/>
  <c r="E499" i="83"/>
  <c r="E500" i="83"/>
  <c r="E501" i="83"/>
  <c r="E502" i="83"/>
  <c r="E503" i="83"/>
  <c r="E504" i="83"/>
  <c r="E505" i="83"/>
  <c r="E506" i="83"/>
  <c r="E507" i="83"/>
  <c r="E508" i="83"/>
  <c r="E509" i="83"/>
  <c r="E510" i="83"/>
  <c r="E511" i="83"/>
  <c r="E512" i="83"/>
  <c r="E513" i="83"/>
  <c r="E514" i="83"/>
  <c r="E515" i="83"/>
  <c r="E516" i="83"/>
  <c r="E517" i="83"/>
  <c r="E518" i="83"/>
  <c r="E519" i="83"/>
  <c r="E520" i="83"/>
  <c r="E521" i="83"/>
  <c r="E522" i="83"/>
  <c r="E523" i="83"/>
  <c r="E524" i="83"/>
  <c r="E525" i="83"/>
  <c r="E526" i="83"/>
  <c r="E527" i="83"/>
  <c r="E528" i="83"/>
  <c r="E529" i="83"/>
  <c r="E530" i="83"/>
  <c r="E531" i="83"/>
  <c r="E532" i="83"/>
  <c r="E533" i="83"/>
  <c r="E534" i="83"/>
  <c r="E535" i="83"/>
  <c r="E536" i="83"/>
  <c r="E537" i="83"/>
  <c r="E538" i="83"/>
  <c r="E539" i="83"/>
  <c r="E540" i="83"/>
  <c r="E541" i="83"/>
  <c r="E542" i="83"/>
  <c r="E543" i="83"/>
  <c r="E544" i="83"/>
  <c r="E545" i="83"/>
  <c r="E546" i="83"/>
  <c r="E547" i="83"/>
  <c r="E548" i="83"/>
  <c r="E549" i="83"/>
  <c r="E550" i="83"/>
  <c r="E551" i="83"/>
  <c r="E552" i="83"/>
  <c r="E553" i="83"/>
  <c r="E554" i="83"/>
  <c r="E555" i="83"/>
  <c r="E556" i="83"/>
  <c r="E557" i="83"/>
  <c r="E558" i="83"/>
  <c r="E559" i="83"/>
  <c r="E560" i="83"/>
  <c r="E561" i="83"/>
  <c r="E562" i="83"/>
  <c r="E563" i="83"/>
  <c r="E564" i="83"/>
  <c r="E565" i="83"/>
  <c r="E566" i="83"/>
  <c r="E567" i="83"/>
  <c r="E568" i="83"/>
  <c r="E569" i="83"/>
  <c r="E570" i="83"/>
  <c r="E571" i="83"/>
  <c r="E572" i="83"/>
  <c r="E573" i="83"/>
  <c r="E574" i="83"/>
  <c r="E575" i="83"/>
  <c r="E576" i="83"/>
  <c r="E577" i="83"/>
  <c r="E578" i="83"/>
  <c r="E579" i="83"/>
  <c r="E580" i="83"/>
  <c r="E581" i="83"/>
  <c r="E582" i="83"/>
  <c r="E583" i="83"/>
  <c r="E584" i="83"/>
  <c r="E585" i="83"/>
  <c r="E586" i="83"/>
  <c r="E587" i="83"/>
  <c r="E588" i="83"/>
  <c r="E589" i="83"/>
  <c r="E590" i="83"/>
  <c r="E591" i="83"/>
  <c r="E592" i="83"/>
  <c r="E593" i="83"/>
  <c r="E594" i="83"/>
  <c r="E595" i="83"/>
  <c r="E596" i="83"/>
  <c r="E597" i="83"/>
  <c r="E598" i="83"/>
  <c r="E599" i="83"/>
  <c r="E600" i="83"/>
  <c r="E601" i="83"/>
  <c r="E602" i="83"/>
  <c r="E603" i="83"/>
  <c r="E604" i="83"/>
  <c r="E605" i="83"/>
  <c r="E606" i="83"/>
  <c r="E607" i="83"/>
  <c r="E608" i="83"/>
  <c r="E609" i="83"/>
  <c r="E610" i="83"/>
  <c r="E611" i="83"/>
  <c r="E612" i="83"/>
  <c r="E613" i="83"/>
  <c r="E614" i="83"/>
  <c r="E615" i="83"/>
  <c r="E616" i="83"/>
  <c r="E617" i="83"/>
  <c r="E618" i="83"/>
  <c r="E619" i="83"/>
  <c r="E620" i="83"/>
  <c r="E621" i="83"/>
  <c r="E622" i="83"/>
  <c r="E623" i="83"/>
  <c r="E624" i="83"/>
  <c r="E625" i="83"/>
  <c r="E626" i="83"/>
  <c r="E627" i="83"/>
  <c r="E628" i="83"/>
  <c r="E629" i="83"/>
  <c r="E630" i="83"/>
  <c r="E631" i="83"/>
  <c r="E632" i="83"/>
  <c r="E633" i="83"/>
  <c r="E634" i="83"/>
  <c r="E635" i="83"/>
  <c r="E636" i="83"/>
  <c r="E637" i="83"/>
  <c r="E638" i="83"/>
  <c r="E639" i="83"/>
  <c r="E640" i="83"/>
  <c r="E641" i="83"/>
  <c r="E642" i="83"/>
  <c r="E643" i="83"/>
  <c r="E644" i="83"/>
  <c r="E645" i="83"/>
  <c r="E646" i="83"/>
  <c r="E647" i="83"/>
  <c r="E648" i="83"/>
  <c r="E649" i="83"/>
  <c r="E650" i="83"/>
  <c r="E651" i="83"/>
  <c r="E652" i="83"/>
  <c r="E653" i="83"/>
  <c r="E654" i="83"/>
  <c r="E655" i="83"/>
  <c r="E656" i="83"/>
  <c r="E657" i="83"/>
  <c r="E658" i="83"/>
  <c r="E659" i="83"/>
  <c r="E660" i="83"/>
  <c r="E661" i="83"/>
  <c r="E662" i="83"/>
  <c r="E663" i="83"/>
  <c r="E664" i="83"/>
  <c r="E665" i="83"/>
  <c r="E666" i="83"/>
  <c r="E667" i="83"/>
  <c r="E668" i="83"/>
  <c r="E669" i="83"/>
  <c r="E670" i="83"/>
  <c r="E671" i="83"/>
  <c r="E672" i="83"/>
  <c r="E673" i="83"/>
  <c r="E674" i="83"/>
  <c r="E675" i="83"/>
  <c r="E676" i="83"/>
  <c r="E677" i="83"/>
  <c r="E678" i="83"/>
  <c r="E679" i="83"/>
  <c r="E680" i="83"/>
  <c r="E681" i="83"/>
  <c r="E682" i="83"/>
  <c r="E683" i="83"/>
  <c r="E684" i="83"/>
  <c r="E685" i="83"/>
  <c r="E686" i="83"/>
  <c r="E687" i="83"/>
  <c r="E688" i="83"/>
  <c r="E689" i="83"/>
  <c r="E690" i="83"/>
  <c r="E691" i="83"/>
  <c r="E692" i="83"/>
  <c r="E693" i="83"/>
  <c r="E694" i="83"/>
  <c r="E695" i="83"/>
  <c r="E696" i="83"/>
  <c r="E697" i="83"/>
  <c r="E698" i="83"/>
  <c r="E699" i="83"/>
  <c r="E700" i="83"/>
  <c r="E701" i="83"/>
  <c r="E702" i="83"/>
  <c r="E703" i="83"/>
  <c r="E704" i="83"/>
  <c r="E705" i="83"/>
  <c r="E706" i="83"/>
  <c r="E707" i="83"/>
  <c r="E708" i="83"/>
  <c r="E709" i="83"/>
  <c r="E710" i="83"/>
  <c r="E711" i="83"/>
  <c r="E712" i="83"/>
  <c r="E713" i="83"/>
  <c r="E714" i="83"/>
  <c r="E715" i="83"/>
  <c r="E716" i="83"/>
  <c r="E717" i="83"/>
  <c r="E718" i="83"/>
  <c r="E719" i="83"/>
  <c r="E720" i="83"/>
  <c r="E721" i="83"/>
  <c r="E722" i="83"/>
  <c r="E723" i="83"/>
  <c r="E724" i="83"/>
  <c r="E725" i="83"/>
  <c r="E726" i="83"/>
  <c r="E727" i="83"/>
  <c r="E728" i="83"/>
  <c r="E729" i="83"/>
  <c r="E730" i="83"/>
  <c r="E731" i="83"/>
  <c r="E732" i="83"/>
  <c r="E733" i="83"/>
  <c r="E734" i="83"/>
  <c r="E735" i="83"/>
  <c r="E736" i="83"/>
  <c r="E737" i="83"/>
  <c r="E738" i="83"/>
  <c r="E739" i="83"/>
  <c r="E740" i="83"/>
  <c r="E741" i="83"/>
  <c r="E742" i="83"/>
  <c r="E743" i="83"/>
  <c r="E744" i="83"/>
  <c r="E745" i="83"/>
  <c r="E746" i="83"/>
  <c r="E747" i="83"/>
  <c r="E748" i="83"/>
  <c r="E749" i="83"/>
  <c r="E750" i="83"/>
  <c r="E751" i="83"/>
  <c r="E752" i="83"/>
  <c r="E753" i="83"/>
  <c r="E754" i="83"/>
  <c r="E755" i="83"/>
  <c r="E756" i="83"/>
  <c r="E757" i="83"/>
  <c r="E758" i="83"/>
  <c r="E759" i="83"/>
  <c r="E760" i="83"/>
  <c r="E761" i="83"/>
  <c r="E762" i="83"/>
  <c r="E763" i="83"/>
  <c r="E764" i="83"/>
  <c r="E765" i="83"/>
  <c r="E766" i="83"/>
  <c r="E767" i="83"/>
  <c r="E768" i="83"/>
  <c r="E769" i="83"/>
  <c r="E770" i="83"/>
  <c r="E771" i="83"/>
  <c r="E772" i="83"/>
  <c r="E773" i="83"/>
  <c r="E774" i="83"/>
  <c r="E775" i="83"/>
  <c r="E776" i="83"/>
  <c r="E777" i="83"/>
  <c r="E778" i="83"/>
  <c r="E779" i="83"/>
  <c r="E780" i="83"/>
  <c r="E781" i="83"/>
  <c r="E782" i="83"/>
  <c r="E783" i="83"/>
  <c r="E784" i="83"/>
  <c r="E785" i="83"/>
  <c r="E786" i="83"/>
  <c r="E787" i="83"/>
  <c r="E788" i="83"/>
  <c r="E789" i="83"/>
  <c r="E790" i="83"/>
  <c r="E791" i="83"/>
  <c r="E792" i="83"/>
  <c r="E793" i="83"/>
  <c r="E794" i="83"/>
  <c r="E795" i="83"/>
  <c r="E796" i="83"/>
  <c r="E797" i="83"/>
  <c r="E798" i="83"/>
  <c r="E799" i="83"/>
  <c r="E800" i="83"/>
  <c r="E801" i="83"/>
  <c r="E802" i="83"/>
  <c r="E803" i="83"/>
  <c r="E804" i="83"/>
  <c r="E805" i="83"/>
  <c r="E806" i="83"/>
  <c r="E807" i="83"/>
  <c r="E808" i="83"/>
  <c r="E809" i="83"/>
  <c r="E810" i="83"/>
  <c r="E811" i="83"/>
  <c r="E812" i="83"/>
  <c r="E813" i="83"/>
  <c r="E814" i="83"/>
  <c r="E815" i="83"/>
  <c r="E816" i="83"/>
  <c r="E817" i="83"/>
  <c r="E818" i="83"/>
  <c r="E819" i="83"/>
  <c r="E820" i="83"/>
  <c r="E821" i="83"/>
  <c r="E822" i="83"/>
  <c r="E823" i="83"/>
  <c r="E824" i="83"/>
  <c r="E825" i="83"/>
  <c r="E826" i="83"/>
  <c r="E827" i="83"/>
  <c r="E828" i="83"/>
  <c r="E829" i="83"/>
  <c r="E830" i="83"/>
  <c r="E831" i="83"/>
  <c r="E832" i="83"/>
  <c r="E833" i="83"/>
  <c r="E834" i="83"/>
  <c r="E835" i="83"/>
  <c r="E836" i="83"/>
  <c r="E837" i="83"/>
  <c r="E838" i="83"/>
  <c r="E839" i="83"/>
  <c r="E840" i="83"/>
  <c r="E841" i="83"/>
  <c r="E842" i="83"/>
  <c r="E843" i="83"/>
  <c r="E844" i="83"/>
  <c r="E845" i="83"/>
  <c r="E846" i="83"/>
  <c r="E847" i="83"/>
  <c r="E848" i="83"/>
  <c r="E849" i="83"/>
  <c r="E850" i="83"/>
  <c r="E851" i="83"/>
  <c r="E852" i="83"/>
  <c r="E853" i="83"/>
  <c r="E854" i="83"/>
  <c r="E855" i="83"/>
  <c r="E856" i="83"/>
  <c r="E857" i="83"/>
  <c r="E858" i="83"/>
  <c r="E859" i="83"/>
  <c r="E860" i="83"/>
  <c r="E861" i="83"/>
  <c r="E862" i="83"/>
  <c r="E863" i="83"/>
  <c r="E864" i="83"/>
  <c r="E865" i="83"/>
  <c r="E866" i="83"/>
  <c r="E867" i="83"/>
  <c r="E868" i="83"/>
  <c r="E869" i="83"/>
  <c r="E870" i="83"/>
  <c r="E871" i="83"/>
  <c r="E872" i="83"/>
  <c r="E873" i="83"/>
  <c r="E874" i="83"/>
  <c r="E875" i="83"/>
  <c r="E876" i="83"/>
  <c r="E877" i="83"/>
  <c r="E878" i="83"/>
  <c r="E879" i="83"/>
  <c r="E880" i="83"/>
  <c r="E881" i="83"/>
  <c r="E882" i="83"/>
  <c r="E883" i="83"/>
  <c r="E884" i="83"/>
  <c r="E885" i="83"/>
  <c r="E886" i="83"/>
  <c r="E887" i="83"/>
  <c r="E888" i="83"/>
  <c r="E889" i="83"/>
  <c r="E890" i="83"/>
  <c r="E891" i="83"/>
  <c r="E892" i="83"/>
  <c r="E893" i="83"/>
  <c r="E894" i="83"/>
  <c r="E895" i="83"/>
  <c r="E896" i="83"/>
  <c r="E897" i="83"/>
  <c r="E898" i="83"/>
  <c r="E899" i="83"/>
  <c r="E900" i="83"/>
  <c r="E901" i="83"/>
  <c r="E902" i="83"/>
  <c r="E903" i="83"/>
  <c r="E904" i="83"/>
  <c r="E905" i="83"/>
  <c r="E906" i="83"/>
  <c r="E907" i="83"/>
  <c r="E908" i="83"/>
  <c r="E909" i="83"/>
  <c r="E910" i="83"/>
  <c r="E911" i="83"/>
  <c r="E912" i="83"/>
  <c r="E913" i="83"/>
  <c r="E914" i="83"/>
  <c r="E915" i="83"/>
  <c r="E916" i="83"/>
  <c r="E917" i="83"/>
  <c r="E918" i="83"/>
  <c r="E919" i="83"/>
  <c r="E920" i="83"/>
  <c r="E921" i="83"/>
  <c r="E922" i="83"/>
  <c r="E923" i="83"/>
  <c r="E924" i="83"/>
  <c r="E925" i="83"/>
  <c r="E926" i="83"/>
  <c r="E927" i="83"/>
  <c r="E928" i="83"/>
  <c r="E929" i="83"/>
  <c r="E930" i="83"/>
  <c r="E931" i="83"/>
  <c r="E932" i="83"/>
  <c r="E933" i="83"/>
  <c r="E934" i="83"/>
  <c r="E935" i="83"/>
  <c r="E936" i="83"/>
  <c r="E937" i="83"/>
  <c r="E938" i="83"/>
  <c r="E939" i="83"/>
  <c r="E940" i="83"/>
  <c r="E941" i="83"/>
  <c r="E942" i="83"/>
  <c r="E943" i="83"/>
  <c r="E944" i="83"/>
  <c r="E945" i="83"/>
  <c r="E946" i="83"/>
  <c r="E947" i="83"/>
  <c r="E948" i="83"/>
  <c r="E949" i="83"/>
  <c r="E950" i="83"/>
  <c r="E951" i="83"/>
  <c r="E952" i="83"/>
  <c r="E953" i="83"/>
  <c r="E954" i="83"/>
  <c r="E955" i="83"/>
  <c r="E956" i="83"/>
  <c r="E957" i="83"/>
  <c r="E958" i="83"/>
  <c r="E959" i="83"/>
  <c r="E960" i="83"/>
  <c r="E961" i="83"/>
  <c r="E962" i="83"/>
  <c r="E963" i="83"/>
  <c r="E964" i="83"/>
  <c r="E965" i="83"/>
  <c r="E966" i="83"/>
  <c r="E967" i="83"/>
  <c r="E968" i="83"/>
  <c r="E969" i="83"/>
  <c r="E970" i="83"/>
  <c r="E971" i="83"/>
  <c r="E972" i="83"/>
  <c r="E973" i="83"/>
  <c r="E974" i="83"/>
  <c r="E975" i="83"/>
  <c r="E976" i="83"/>
  <c r="E977" i="83"/>
  <c r="E978" i="83"/>
  <c r="E979" i="83"/>
  <c r="E980" i="83"/>
  <c r="E981" i="83"/>
  <c r="E982" i="83"/>
  <c r="E983" i="83"/>
  <c r="E984" i="83"/>
  <c r="E985" i="83"/>
  <c r="E986" i="83"/>
  <c r="E987" i="83"/>
  <c r="E988" i="83"/>
  <c r="E989" i="83"/>
  <c r="E990" i="83"/>
  <c r="E991" i="83"/>
  <c r="E992" i="83"/>
  <c r="E993" i="83"/>
  <c r="E994" i="83"/>
  <c r="E995" i="83"/>
  <c r="E996" i="83"/>
  <c r="E997" i="83"/>
  <c r="E998" i="83"/>
  <c r="E999" i="83"/>
  <c r="E1000" i="83"/>
  <c r="E1001" i="83"/>
  <c r="E1002" i="83"/>
  <c r="E1003" i="83"/>
  <c r="E1004" i="83"/>
  <c r="E1005" i="83"/>
  <c r="E1006" i="83"/>
  <c r="E1007" i="83"/>
  <c r="E1008" i="83"/>
  <c r="E1009" i="83"/>
  <c r="E1010" i="83"/>
  <c r="E1011" i="83"/>
  <c r="E1012" i="83"/>
  <c r="E1013" i="83"/>
  <c r="E1014" i="83"/>
  <c r="E1015" i="83"/>
  <c r="E1016" i="83"/>
  <c r="E1017" i="83"/>
  <c r="E1018" i="83"/>
  <c r="E1019" i="83"/>
  <c r="E1020" i="83"/>
  <c r="E1021" i="83"/>
  <c r="E1022" i="83"/>
  <c r="E1023" i="83"/>
  <c r="E1024" i="83"/>
  <c r="E1025" i="83"/>
  <c r="E1026" i="83"/>
  <c r="E1027" i="83"/>
  <c r="E1028" i="83"/>
  <c r="E1029" i="83"/>
  <c r="E1030" i="83"/>
  <c r="E1031" i="83"/>
  <c r="E1032" i="83"/>
  <c r="E1033" i="83"/>
  <c r="E1034" i="83"/>
  <c r="E1035" i="83"/>
  <c r="E1036" i="83"/>
  <c r="E1037" i="83"/>
  <c r="E1038" i="83"/>
  <c r="E1039" i="83"/>
  <c r="E1040" i="83"/>
  <c r="E1041" i="83"/>
  <c r="E1042" i="83"/>
  <c r="E1043" i="83"/>
  <c r="E1044" i="83"/>
  <c r="E1045" i="83"/>
  <c r="E1046" i="83"/>
  <c r="E1047" i="83"/>
  <c r="E1048" i="83"/>
  <c r="E1049" i="83"/>
  <c r="E1050" i="83"/>
  <c r="E1051" i="83"/>
  <c r="E1052" i="83"/>
  <c r="E1053" i="83"/>
  <c r="E1054" i="83"/>
  <c r="E1055" i="83"/>
  <c r="E1056" i="83"/>
  <c r="E1057" i="83"/>
  <c r="E1058" i="83"/>
  <c r="E1059" i="83"/>
  <c r="E1060" i="83"/>
  <c r="E1061" i="83"/>
  <c r="E1062" i="83"/>
  <c r="E1063" i="83"/>
  <c r="E1064" i="83"/>
  <c r="E1065" i="83"/>
  <c r="E1066" i="83"/>
  <c r="E1067" i="83"/>
  <c r="E1068" i="83"/>
  <c r="E1069" i="83"/>
  <c r="E1070" i="83"/>
  <c r="E1071" i="83"/>
  <c r="E1072" i="83"/>
  <c r="E1073" i="83"/>
  <c r="E1074" i="83"/>
  <c r="E1075" i="83"/>
  <c r="E1076" i="83"/>
  <c r="E1077" i="83"/>
  <c r="E1078" i="83"/>
  <c r="E1079" i="83"/>
  <c r="E1080" i="83"/>
  <c r="E1081" i="83"/>
  <c r="E1082" i="83"/>
  <c r="E1083" i="83"/>
  <c r="E1084" i="83"/>
  <c r="E1085" i="83"/>
  <c r="E1086" i="83"/>
  <c r="E1087" i="83"/>
  <c r="E1088" i="83"/>
  <c r="E1089" i="83"/>
  <c r="E1090" i="83"/>
  <c r="E1091" i="83"/>
  <c r="E1092" i="83"/>
  <c r="E1093" i="83"/>
  <c r="E1094" i="83"/>
  <c r="E1095" i="83"/>
  <c r="E1096" i="83"/>
  <c r="E1097" i="83"/>
  <c r="E1098" i="83"/>
  <c r="E1099" i="83"/>
  <c r="E1100" i="83"/>
  <c r="E1101" i="83"/>
  <c r="E1102" i="83"/>
  <c r="E1103" i="83"/>
  <c r="E1104" i="83"/>
  <c r="E1105" i="83"/>
  <c r="E1106" i="83"/>
  <c r="E1107" i="83"/>
  <c r="E1108" i="83"/>
  <c r="E1109" i="83"/>
  <c r="E1110" i="83"/>
  <c r="E1111" i="83"/>
  <c r="E1112" i="83"/>
  <c r="E1113" i="83"/>
  <c r="E1114" i="83"/>
  <c r="E1115" i="83"/>
  <c r="E1116" i="83"/>
  <c r="E1117" i="83"/>
  <c r="E1118" i="83"/>
  <c r="E1119" i="83"/>
  <c r="E1120" i="83"/>
  <c r="E1121" i="83"/>
  <c r="E1122" i="83"/>
  <c r="E1123" i="83"/>
  <c r="E1124" i="83"/>
  <c r="E1125" i="83"/>
  <c r="E1126" i="83"/>
  <c r="E1127" i="83"/>
  <c r="E1128" i="83"/>
  <c r="E1129" i="83"/>
  <c r="E1130" i="83"/>
  <c r="E1131" i="83"/>
  <c r="E1132" i="83"/>
  <c r="E1133" i="83"/>
  <c r="E1134" i="83"/>
  <c r="E1135" i="83"/>
  <c r="E1136" i="83"/>
  <c r="E1137" i="83"/>
  <c r="E1138" i="83"/>
  <c r="E1139" i="83"/>
  <c r="E1140" i="83"/>
  <c r="E1141" i="83"/>
  <c r="E1142" i="83"/>
  <c r="E1143" i="83"/>
  <c r="E1144" i="83"/>
  <c r="E1145" i="83"/>
  <c r="E1146" i="83"/>
  <c r="E1147" i="83"/>
  <c r="E1148" i="83"/>
  <c r="E1149" i="83"/>
  <c r="E1150" i="83"/>
  <c r="E1151" i="83"/>
  <c r="E1152" i="83"/>
  <c r="E1153" i="83"/>
  <c r="E1154" i="83"/>
  <c r="E1155" i="83"/>
  <c r="E1156" i="83"/>
  <c r="E1157" i="83"/>
  <c r="E1158" i="83"/>
  <c r="E1159" i="83"/>
  <c r="E1160" i="83"/>
  <c r="E1161" i="83"/>
  <c r="E1162" i="83"/>
  <c r="E1163" i="83"/>
  <c r="E1164" i="83"/>
  <c r="E1165" i="83"/>
  <c r="E1166" i="83"/>
  <c r="E1167" i="83"/>
  <c r="E1168" i="83"/>
  <c r="E1169" i="83"/>
  <c r="E1170" i="83"/>
  <c r="E1171" i="83"/>
  <c r="E1172" i="83"/>
  <c r="E1173" i="83"/>
  <c r="E1174" i="83"/>
  <c r="E1175" i="83"/>
  <c r="E1176" i="83"/>
  <c r="E1177" i="83"/>
  <c r="E1178" i="83"/>
  <c r="E1179" i="83"/>
  <c r="E1180" i="83"/>
  <c r="E1181" i="83"/>
  <c r="E1182" i="83"/>
  <c r="E1183" i="83"/>
  <c r="E1184" i="83"/>
  <c r="E1185" i="83"/>
  <c r="E1186" i="83"/>
  <c r="E1187" i="83"/>
  <c r="E1188" i="83"/>
  <c r="E1189" i="83"/>
  <c r="E1190" i="83"/>
  <c r="E1191" i="83"/>
  <c r="E1192" i="83"/>
  <c r="E1193" i="83"/>
  <c r="E1194" i="83"/>
  <c r="E1195" i="83"/>
  <c r="E1196" i="83"/>
  <c r="E1197" i="83"/>
  <c r="E1198" i="83"/>
  <c r="E1199" i="83"/>
  <c r="E1200" i="83"/>
  <c r="E1201" i="83"/>
  <c r="E1202" i="83"/>
  <c r="E1203" i="83"/>
  <c r="E1204" i="83"/>
  <c r="E1205" i="83"/>
  <c r="E1206" i="83"/>
  <c r="E1207" i="83"/>
  <c r="E1208" i="83"/>
  <c r="E1209" i="83"/>
  <c r="E1210" i="83"/>
  <c r="E1211" i="83"/>
  <c r="E1212" i="83"/>
  <c r="E1213" i="83"/>
  <c r="E1214" i="83"/>
  <c r="E1215" i="83"/>
  <c r="E1216" i="83"/>
  <c r="E1217" i="83"/>
  <c r="E1218" i="83"/>
  <c r="E1219" i="83"/>
  <c r="E1220" i="83"/>
  <c r="E1221" i="83"/>
  <c r="E1222" i="83"/>
  <c r="E1223" i="83"/>
  <c r="E1224" i="83"/>
  <c r="E1225" i="83"/>
  <c r="E1226" i="83"/>
  <c r="E1227" i="83"/>
  <c r="E1228" i="83"/>
  <c r="E1229" i="83"/>
  <c r="E1230" i="83"/>
  <c r="E1231" i="83"/>
  <c r="E1232" i="83"/>
  <c r="E1233" i="83"/>
  <c r="E1234" i="83"/>
  <c r="E1235" i="83"/>
  <c r="E1236" i="83"/>
  <c r="E1237" i="83"/>
  <c r="E1238" i="83"/>
  <c r="E1239" i="83"/>
  <c r="E1240" i="83"/>
  <c r="E1241" i="83"/>
  <c r="E1242" i="83"/>
  <c r="E1243" i="83"/>
  <c r="E1244" i="83"/>
  <c r="E1245" i="83"/>
  <c r="E1246" i="83"/>
  <c r="E1247" i="83"/>
  <c r="E1248" i="83"/>
  <c r="E1249" i="83"/>
  <c r="E1250" i="83"/>
  <c r="E1251" i="83"/>
  <c r="E1252" i="83"/>
  <c r="E1253" i="83"/>
  <c r="E1254" i="83"/>
  <c r="E1255" i="83"/>
  <c r="E1256" i="83"/>
  <c r="E1257" i="83"/>
  <c r="E1258" i="83"/>
  <c r="E1259" i="83"/>
  <c r="E1260" i="83"/>
  <c r="E1261" i="83"/>
  <c r="E1262" i="83"/>
  <c r="E1263" i="83"/>
  <c r="E1264" i="83"/>
  <c r="E1265" i="83"/>
  <c r="E1266" i="83"/>
  <c r="E1267" i="83"/>
  <c r="E1268" i="83"/>
  <c r="E1269" i="83"/>
  <c r="E1270" i="83"/>
  <c r="E1271" i="83"/>
  <c r="E1272" i="83"/>
  <c r="E1273" i="83"/>
  <c r="E1274" i="83"/>
  <c r="E1275" i="83"/>
  <c r="E1276" i="83"/>
  <c r="E1277" i="83"/>
  <c r="E1278" i="83"/>
  <c r="E1279" i="83"/>
  <c r="E1280" i="83"/>
  <c r="E1281" i="83"/>
  <c r="E1282" i="83"/>
  <c r="E1283" i="83"/>
  <c r="E1284" i="83"/>
  <c r="E1285" i="83"/>
  <c r="E1286" i="83"/>
  <c r="E1287" i="83"/>
  <c r="E1288" i="83"/>
  <c r="E1289" i="83"/>
  <c r="E1290" i="83"/>
  <c r="E1291" i="83"/>
  <c r="E1292" i="83"/>
  <c r="E1293" i="83"/>
  <c r="E1294" i="83"/>
  <c r="E1295" i="83"/>
  <c r="E1296" i="83"/>
  <c r="E1297" i="83"/>
  <c r="E1298" i="83"/>
  <c r="E1299" i="83"/>
  <c r="E1300" i="83"/>
  <c r="E1301" i="83"/>
  <c r="E1302" i="83"/>
  <c r="E1303" i="83"/>
  <c r="E1304" i="83"/>
  <c r="E1305" i="83"/>
  <c r="E1306" i="83"/>
  <c r="E1307" i="83"/>
  <c r="E1308" i="83"/>
  <c r="E1309" i="83"/>
  <c r="E1310" i="83"/>
  <c r="E1311" i="83"/>
  <c r="E1312" i="83"/>
  <c r="E1313" i="83"/>
  <c r="E1314" i="83"/>
  <c r="E1315" i="83"/>
  <c r="E1316" i="83"/>
  <c r="E1317" i="83"/>
  <c r="E1318" i="83"/>
  <c r="E1319" i="83"/>
  <c r="E1320" i="83"/>
  <c r="E1321" i="83"/>
  <c r="E1322" i="83"/>
  <c r="E1323" i="83"/>
  <c r="E1324" i="83"/>
  <c r="E1325" i="83"/>
  <c r="E1326" i="83"/>
  <c r="E1327" i="83"/>
  <c r="E1328" i="83"/>
  <c r="E1329" i="83"/>
  <c r="E1330" i="83"/>
  <c r="E1331" i="83"/>
  <c r="E1332" i="83"/>
  <c r="E1333" i="83"/>
  <c r="E1334" i="83"/>
  <c r="E1335" i="83"/>
  <c r="E1336" i="83"/>
  <c r="E1337" i="83"/>
  <c r="E1338" i="83"/>
  <c r="E1339" i="83"/>
  <c r="E1340" i="83"/>
  <c r="E1341" i="83"/>
  <c r="E1342" i="83"/>
  <c r="E1343" i="83"/>
  <c r="E1344" i="83"/>
  <c r="E1345" i="83"/>
  <c r="E1346" i="83"/>
  <c r="E1347" i="83"/>
  <c r="E1348" i="83"/>
  <c r="E1349" i="83"/>
  <c r="E1350" i="83"/>
  <c r="E1351" i="83"/>
  <c r="E1352" i="83"/>
  <c r="E1353" i="83"/>
  <c r="E1354" i="83"/>
  <c r="E1355" i="83"/>
  <c r="E1356" i="83"/>
  <c r="E1357" i="83"/>
  <c r="E1358" i="83"/>
  <c r="E1359" i="83"/>
  <c r="E1360" i="83"/>
  <c r="E1361" i="83"/>
  <c r="E1362" i="83"/>
  <c r="E1363" i="83"/>
  <c r="E1364" i="83"/>
  <c r="E1365" i="83"/>
  <c r="E1366" i="83"/>
  <c r="E1367" i="83"/>
  <c r="E1368" i="83"/>
  <c r="E1369" i="83"/>
  <c r="E1370" i="83"/>
  <c r="E1371" i="83"/>
  <c r="E1372" i="83"/>
  <c r="E1373" i="83"/>
  <c r="E1374" i="83"/>
  <c r="E1375" i="83"/>
  <c r="E1376" i="83"/>
  <c r="E1377" i="83"/>
  <c r="E1378" i="83"/>
  <c r="E1379" i="83"/>
  <c r="E1380" i="83"/>
  <c r="E1381" i="83"/>
  <c r="E1382" i="83"/>
  <c r="E1383" i="83"/>
  <c r="E1384" i="83"/>
  <c r="E1385" i="83"/>
  <c r="E1386" i="83"/>
  <c r="E1387" i="83"/>
  <c r="E1388" i="83"/>
  <c r="E1389" i="83"/>
  <c r="E1390" i="83"/>
  <c r="E1391" i="83"/>
  <c r="E1392" i="83"/>
  <c r="E1393" i="83"/>
  <c r="E1394" i="83"/>
  <c r="E1395" i="83"/>
  <c r="E1396" i="83"/>
  <c r="E1397" i="83"/>
  <c r="E1398" i="83"/>
  <c r="E1399" i="83"/>
  <c r="E1400" i="83"/>
  <c r="E1401" i="83"/>
  <c r="E1402" i="83"/>
  <c r="E1403" i="83"/>
  <c r="E1404" i="83"/>
  <c r="E1405" i="83"/>
  <c r="E1406" i="83"/>
  <c r="E1407" i="83"/>
  <c r="E1408" i="83"/>
  <c r="E1409" i="83"/>
  <c r="E1410" i="83"/>
  <c r="E1411" i="83"/>
  <c r="E1412" i="83"/>
  <c r="E1413" i="83"/>
  <c r="E1414" i="83"/>
  <c r="E1415" i="83"/>
  <c r="E1416" i="83"/>
  <c r="E1417" i="83"/>
  <c r="E1418" i="83"/>
  <c r="E1419" i="83"/>
  <c r="E1420" i="83"/>
  <c r="E1421" i="83"/>
  <c r="E1422" i="83"/>
  <c r="E1423" i="83"/>
  <c r="E1424" i="83"/>
  <c r="E1425" i="83"/>
  <c r="E1426" i="83"/>
  <c r="E1427" i="83"/>
  <c r="E1428" i="83"/>
  <c r="E1429" i="83"/>
  <c r="E1430" i="83"/>
  <c r="E1431" i="83"/>
  <c r="E1432" i="83"/>
  <c r="E1433" i="83"/>
  <c r="E1434" i="83"/>
  <c r="E1435" i="83"/>
  <c r="E1436" i="83"/>
  <c r="E1437" i="83"/>
  <c r="E1438" i="83"/>
  <c r="E1439" i="83"/>
  <c r="E1440" i="83"/>
  <c r="E1441" i="83"/>
  <c r="E1442" i="83"/>
  <c r="E1443" i="83"/>
  <c r="E1444" i="83"/>
  <c r="E1445" i="83"/>
  <c r="E1446" i="83"/>
  <c r="E1447" i="83"/>
  <c r="E1448" i="83"/>
  <c r="E1449" i="83"/>
  <c r="E1450" i="83"/>
  <c r="E1451" i="83"/>
  <c r="E1452" i="83"/>
  <c r="E1453" i="83"/>
  <c r="E1454" i="83"/>
  <c r="E1455" i="83"/>
  <c r="E1456" i="83"/>
  <c r="E1457" i="83"/>
  <c r="E1458" i="83"/>
  <c r="E1459" i="83"/>
  <c r="E1460" i="83"/>
  <c r="E1461" i="83"/>
  <c r="E1462" i="83"/>
  <c r="E1463" i="83"/>
  <c r="E1464" i="83"/>
  <c r="E1465" i="83"/>
  <c r="E1466" i="83"/>
  <c r="E1467" i="83"/>
  <c r="E1468" i="83"/>
  <c r="E1469" i="83"/>
  <c r="E1470" i="83"/>
  <c r="E1471" i="83"/>
  <c r="E1472" i="83"/>
  <c r="E1473" i="83"/>
  <c r="E1474" i="83"/>
  <c r="E1475" i="83"/>
  <c r="E1476" i="83"/>
  <c r="E1477" i="83"/>
  <c r="E1478" i="83"/>
  <c r="E1479" i="83"/>
  <c r="E1480" i="83"/>
  <c r="E1481" i="83"/>
  <c r="E1482" i="83"/>
  <c r="E1483" i="83"/>
  <c r="E1484" i="83"/>
  <c r="E1485" i="83"/>
  <c r="E1486" i="83"/>
  <c r="E1487" i="83"/>
  <c r="E1488" i="83"/>
  <c r="E1489" i="83"/>
  <c r="E1490" i="83"/>
  <c r="E1491" i="83"/>
  <c r="E1492" i="83"/>
  <c r="E1493" i="83"/>
  <c r="E1494" i="83"/>
  <c r="E1495" i="83"/>
  <c r="E1496" i="83"/>
  <c r="E1497" i="83"/>
  <c r="E1498" i="83"/>
  <c r="E1499" i="83"/>
  <c r="E1500" i="83"/>
  <c r="E1501" i="83"/>
  <c r="E1502" i="83"/>
  <c r="E1503" i="83"/>
  <c r="E1504" i="83"/>
  <c r="E1505" i="83"/>
  <c r="E1506" i="83"/>
  <c r="E1507" i="83"/>
  <c r="E1508" i="83"/>
  <c r="E1509" i="83"/>
  <c r="E1510" i="83"/>
  <c r="E1511" i="83"/>
  <c r="E1512" i="83"/>
  <c r="E1513" i="83"/>
  <c r="E1514" i="83"/>
  <c r="E1515" i="83"/>
  <c r="E1516" i="83"/>
  <c r="E1517" i="83"/>
  <c r="E1518" i="83"/>
  <c r="E1519" i="83"/>
  <c r="E1520" i="83"/>
  <c r="E1521" i="83"/>
  <c r="E1522" i="83"/>
  <c r="E1523" i="83"/>
  <c r="E1524" i="83"/>
  <c r="E1525" i="83"/>
  <c r="E1526" i="83"/>
  <c r="E1527" i="83"/>
  <c r="E1528" i="83"/>
  <c r="E1529" i="83"/>
  <c r="E1530" i="83"/>
  <c r="E1531" i="83"/>
  <c r="E1532" i="83"/>
  <c r="E1533" i="83"/>
  <c r="E1534" i="83"/>
  <c r="E1535" i="83"/>
  <c r="E1536" i="83"/>
  <c r="E1537" i="83"/>
  <c r="E1538" i="83"/>
  <c r="E1539" i="83"/>
  <c r="E1540" i="83"/>
  <c r="E1541" i="83"/>
  <c r="E1542" i="83"/>
  <c r="E1543" i="83"/>
  <c r="E1544" i="83"/>
  <c r="E1545" i="83"/>
  <c r="E1546" i="83"/>
  <c r="E1547" i="83"/>
  <c r="E1548" i="83"/>
  <c r="E1549" i="83"/>
  <c r="E1550" i="83"/>
  <c r="E1551" i="83"/>
  <c r="E1552" i="83"/>
  <c r="E1553" i="83"/>
  <c r="E1554" i="83"/>
  <c r="E1555" i="83"/>
  <c r="E1556" i="83"/>
  <c r="E1557" i="83"/>
  <c r="E1558" i="83"/>
  <c r="E1559" i="83"/>
  <c r="E1560" i="83"/>
  <c r="E1561" i="83"/>
  <c r="E1562" i="83"/>
  <c r="E1563" i="83"/>
  <c r="E1564" i="83"/>
  <c r="E1565" i="83"/>
  <c r="E1566" i="83"/>
  <c r="E1567" i="83"/>
  <c r="E1568" i="83"/>
  <c r="E1569" i="83"/>
  <c r="E1570" i="83"/>
  <c r="E1571" i="83"/>
  <c r="E1572" i="83"/>
  <c r="E1573" i="83"/>
  <c r="E1574" i="83"/>
  <c r="E1575" i="83"/>
  <c r="E1576" i="83"/>
  <c r="E1577" i="83"/>
  <c r="E1578" i="83"/>
  <c r="E1579" i="83"/>
  <c r="E1580" i="83"/>
  <c r="E1581" i="83"/>
  <c r="E1582" i="83"/>
  <c r="E1583" i="83"/>
  <c r="E1584" i="83"/>
  <c r="E1585" i="83"/>
  <c r="E1586" i="83"/>
  <c r="E1587" i="83"/>
  <c r="E1588" i="83"/>
  <c r="E1589" i="83"/>
  <c r="E1590" i="83"/>
  <c r="E1591" i="83"/>
  <c r="E1592" i="83"/>
  <c r="E1593" i="83"/>
  <c r="E1594" i="83"/>
  <c r="E1595" i="83"/>
  <c r="E1596" i="83"/>
  <c r="E1597" i="83"/>
  <c r="E1598" i="83"/>
  <c r="E1599" i="83"/>
  <c r="E1600" i="83"/>
  <c r="E1601" i="83"/>
  <c r="E1602" i="83"/>
  <c r="E1603" i="83"/>
  <c r="E1604" i="83"/>
  <c r="E1605" i="83"/>
  <c r="E1606" i="83"/>
  <c r="E1607" i="83"/>
  <c r="E1608" i="83"/>
  <c r="E1609" i="83"/>
  <c r="E1610" i="83"/>
  <c r="E1611" i="83"/>
  <c r="E1612" i="83"/>
  <c r="E1613" i="83"/>
  <c r="E1614" i="83"/>
  <c r="E1615" i="83"/>
  <c r="E1616" i="83"/>
  <c r="E1617" i="83"/>
  <c r="E1618" i="83"/>
  <c r="E1619" i="83"/>
  <c r="E1620" i="83"/>
  <c r="E1621" i="83"/>
  <c r="E1622" i="83"/>
  <c r="E1623" i="83"/>
  <c r="E1624" i="83"/>
  <c r="E1625" i="83"/>
  <c r="E1626" i="83"/>
  <c r="E1627" i="83"/>
  <c r="E1628" i="83"/>
  <c r="E1629" i="83"/>
  <c r="E1630" i="83"/>
  <c r="E1631" i="83"/>
  <c r="E1632" i="83"/>
  <c r="E1633" i="83"/>
  <c r="E1634" i="83"/>
  <c r="E1635" i="83"/>
  <c r="E1636" i="83"/>
  <c r="E1637" i="83"/>
  <c r="E1638" i="83"/>
  <c r="E1639" i="83"/>
  <c r="E1640" i="83"/>
  <c r="E1641" i="83"/>
  <c r="E1642" i="83"/>
  <c r="E1643" i="83"/>
  <c r="E1644" i="83"/>
  <c r="E1645" i="83"/>
  <c r="E1646" i="83"/>
  <c r="E1647" i="83"/>
  <c r="E1648" i="83"/>
  <c r="E1649" i="83"/>
  <c r="E1650" i="83"/>
  <c r="E1651" i="83"/>
  <c r="E1652" i="83"/>
  <c r="E1653" i="83"/>
  <c r="E1654" i="83"/>
  <c r="E1655" i="83"/>
  <c r="E1656" i="83"/>
  <c r="E1657" i="83"/>
  <c r="E1658" i="83"/>
  <c r="E1659" i="83"/>
  <c r="E1660" i="83"/>
  <c r="E1661" i="83"/>
  <c r="E1662" i="83"/>
  <c r="E1663" i="83"/>
  <c r="E1664" i="83"/>
  <c r="E1665" i="83"/>
  <c r="E1666" i="83"/>
  <c r="E1667" i="83"/>
  <c r="E1668" i="83"/>
  <c r="E1669" i="83"/>
  <c r="E1670" i="83"/>
  <c r="E1671" i="83"/>
  <c r="E1672" i="83"/>
  <c r="E1673" i="83"/>
  <c r="E1674" i="83"/>
  <c r="E1675" i="83"/>
  <c r="E1676" i="83"/>
  <c r="E1677" i="83"/>
  <c r="E1678" i="83"/>
  <c r="E1679" i="83"/>
  <c r="E1680" i="83"/>
  <c r="E1681" i="83"/>
  <c r="E1682" i="83"/>
  <c r="E1683" i="83"/>
  <c r="E4" i="82"/>
  <c r="E5" i="82"/>
  <c r="G5" i="82" s="1"/>
  <c r="E6" i="82"/>
  <c r="G6" i="82" s="1"/>
  <c r="E7" i="82"/>
  <c r="G7" i="82" s="1"/>
  <c r="E8" i="82"/>
  <c r="G8" i="82" s="1"/>
  <c r="E9" i="82"/>
  <c r="G9" i="82" s="1"/>
  <c r="E10" i="82"/>
  <c r="G10" i="82" s="1"/>
  <c r="E11" i="82"/>
  <c r="G11" i="82" s="1"/>
  <c r="E12" i="82"/>
  <c r="G12" i="82" s="1"/>
  <c r="E13" i="82"/>
  <c r="G13" i="82" s="1"/>
  <c r="E14" i="82"/>
  <c r="E15" i="82"/>
  <c r="E16" i="82"/>
  <c r="G16" i="82" s="1"/>
  <c r="E17" i="82"/>
  <c r="G17" i="82" s="1"/>
  <c r="E18" i="82"/>
  <c r="E19" i="82"/>
  <c r="G19" i="82" s="1"/>
  <c r="E20" i="82"/>
  <c r="G20" i="82" s="1"/>
  <c r="E21" i="82"/>
  <c r="G21" i="82" s="1"/>
  <c r="E22" i="82"/>
  <c r="E23" i="82"/>
  <c r="G23" i="82" s="1"/>
  <c r="E24" i="82"/>
  <c r="G24" i="82" s="1"/>
  <c r="E25" i="82"/>
  <c r="G25" i="82" s="1"/>
  <c r="E26" i="82"/>
  <c r="G26" i="82" s="1"/>
  <c r="E27" i="82"/>
  <c r="G27" i="82" s="1"/>
  <c r="E28" i="82"/>
  <c r="E29" i="82"/>
  <c r="G29" i="82" s="1"/>
  <c r="E30" i="82"/>
  <c r="E31" i="82"/>
  <c r="F31" i="82" s="1"/>
  <c r="E32" i="82"/>
  <c r="E33" i="82"/>
  <c r="G33" i="82" s="1"/>
  <c r="E34" i="82"/>
  <c r="G34" i="82" s="1"/>
  <c r="E35" i="82"/>
  <c r="G35" i="82" s="1"/>
  <c r="E36" i="82"/>
  <c r="G36" i="82" s="1"/>
  <c r="E37" i="82"/>
  <c r="G37" i="82" s="1"/>
  <c r="E38" i="82"/>
  <c r="G38" i="82" s="1"/>
  <c r="E39" i="82"/>
  <c r="G39" i="82" s="1"/>
  <c r="E40" i="82"/>
  <c r="G40" i="82" s="1"/>
  <c r="E41" i="82"/>
  <c r="G41" i="82" s="1"/>
  <c r="E42" i="82"/>
  <c r="G42" i="82"/>
  <c r="E43" i="82"/>
  <c r="G43" i="82" s="1"/>
  <c r="E44" i="82"/>
  <c r="E45" i="82"/>
  <c r="G45" i="82" s="1"/>
  <c r="E46" i="82"/>
  <c r="J46" i="82" s="1"/>
  <c r="E47" i="82"/>
  <c r="G47" i="82" s="1"/>
  <c r="E48" i="82"/>
  <c r="G48" i="82" s="1"/>
  <c r="E49" i="82"/>
  <c r="G49" i="82" s="1"/>
  <c r="E50" i="82"/>
  <c r="J50" i="82" s="1"/>
  <c r="E51" i="82"/>
  <c r="G51" i="82" s="1"/>
  <c r="E52" i="82"/>
  <c r="E53" i="82"/>
  <c r="G53" i="82" s="1"/>
  <c r="E54" i="82"/>
  <c r="J54" i="82" s="1"/>
  <c r="E55" i="82"/>
  <c r="G55" i="82" s="1"/>
  <c r="E56" i="82"/>
  <c r="E57" i="82"/>
  <c r="G57" i="82" s="1"/>
  <c r="E58" i="82"/>
  <c r="J58" i="82" s="1"/>
  <c r="E59" i="82"/>
  <c r="E60" i="82"/>
  <c r="G60" i="82" s="1"/>
  <c r="E61" i="82"/>
  <c r="G61" i="82" s="1"/>
  <c r="E62" i="82"/>
  <c r="E63" i="82"/>
  <c r="E64" i="82"/>
  <c r="F64" i="82" s="1"/>
  <c r="E65" i="82"/>
  <c r="E66" i="82"/>
  <c r="G66" i="82" s="1"/>
  <c r="E67" i="82"/>
  <c r="F67" i="82" s="1"/>
  <c r="E68" i="82"/>
  <c r="F68" i="82" s="1"/>
  <c r="E69" i="82"/>
  <c r="G69" i="82" s="1"/>
  <c r="E70" i="82"/>
  <c r="G70" i="82" s="1"/>
  <c r="E71" i="82"/>
  <c r="G71" i="82" s="1"/>
  <c r="E72" i="82"/>
  <c r="G72" i="82" s="1"/>
  <c r="E73" i="82"/>
  <c r="G73" i="82" s="1"/>
  <c r="E74" i="82"/>
  <c r="G74" i="82" s="1"/>
  <c r="E75" i="82"/>
  <c r="E76" i="82"/>
  <c r="G76" i="82" s="1"/>
  <c r="E77" i="82"/>
  <c r="G77" i="82" s="1"/>
  <c r="E78" i="82"/>
  <c r="G78" i="82" s="1"/>
  <c r="E79" i="82"/>
  <c r="E80" i="82"/>
  <c r="G80" i="82" s="1"/>
  <c r="E81" i="82"/>
  <c r="G81" i="82" s="1"/>
  <c r="E82" i="82"/>
  <c r="G82" i="82" s="1"/>
  <c r="E83" i="82"/>
  <c r="E84" i="82"/>
  <c r="G84" i="82" s="1"/>
  <c r="E85" i="82"/>
  <c r="E86" i="82"/>
  <c r="G86" i="82" s="1"/>
  <c r="E87" i="82"/>
  <c r="G87" i="82" s="1"/>
  <c r="E88" i="82"/>
  <c r="G88" i="82" s="1"/>
  <c r="E89" i="82"/>
  <c r="E90" i="82"/>
  <c r="G90" i="82" s="1"/>
  <c r="E91" i="82"/>
  <c r="G91" i="82" s="1"/>
  <c r="E92" i="82"/>
  <c r="G92" i="82" s="1"/>
  <c r="E93" i="82"/>
  <c r="E94" i="82"/>
  <c r="G94" i="82" s="1"/>
  <c r="E95" i="82"/>
  <c r="G95" i="82" s="1"/>
  <c r="E96" i="82"/>
  <c r="G96" i="82" s="1"/>
  <c r="E97" i="82"/>
  <c r="E98" i="82"/>
  <c r="G98" i="82" s="1"/>
  <c r="E99" i="82"/>
  <c r="G99" i="82" s="1"/>
  <c r="E100" i="82"/>
  <c r="G100" i="82" s="1"/>
  <c r="E101" i="82"/>
  <c r="E102" i="82"/>
  <c r="G102" i="82" s="1"/>
  <c r="E103" i="82"/>
  <c r="G103" i="82" s="1"/>
  <c r="E104" i="82"/>
  <c r="E105" i="82"/>
  <c r="G105" i="82" s="1"/>
  <c r="E106" i="82"/>
  <c r="G106" i="82" s="1"/>
  <c r="E107" i="82"/>
  <c r="E108" i="82"/>
  <c r="G108" i="82" s="1"/>
  <c r="E109" i="82"/>
  <c r="G109" i="82" s="1"/>
  <c r="E110" i="82"/>
  <c r="G110" i="82" s="1"/>
  <c r="E111" i="82"/>
  <c r="G111" i="82" s="1"/>
  <c r="E112" i="82"/>
  <c r="G112" i="82" s="1"/>
  <c r="E113" i="82"/>
  <c r="F113" i="82" s="1"/>
  <c r="E114" i="82"/>
  <c r="G114" i="82" s="1"/>
  <c r="E115" i="82"/>
  <c r="G115" i="82" s="1"/>
  <c r="E116" i="82"/>
  <c r="G116" i="82" s="1"/>
  <c r="E117" i="82"/>
  <c r="G117" i="82" s="1"/>
  <c r="E118" i="82"/>
  <c r="G118" i="82" s="1"/>
  <c r="E119" i="82"/>
  <c r="F119" i="82" s="1"/>
  <c r="E120" i="82"/>
  <c r="G120" i="82" s="1"/>
  <c r="E121" i="82"/>
  <c r="E122" i="82"/>
  <c r="F122" i="82" s="1"/>
  <c r="E123" i="82"/>
  <c r="G123" i="82" s="1"/>
  <c r="E124" i="82"/>
  <c r="G124" i="82" s="1"/>
  <c r="E125" i="82"/>
  <c r="G125" i="82" s="1"/>
  <c r="E126" i="82"/>
  <c r="G126" i="82" s="1"/>
  <c r="E127" i="82"/>
  <c r="G127" i="82"/>
  <c r="E128" i="82"/>
  <c r="G128" i="82" s="1"/>
  <c r="E129" i="82"/>
  <c r="G129" i="82" s="1"/>
  <c r="E130" i="82"/>
  <c r="G130" i="82" s="1"/>
  <c r="E131" i="82"/>
  <c r="G131" i="82" s="1"/>
  <c r="E132" i="82"/>
  <c r="G132" i="82" s="1"/>
  <c r="E133" i="82"/>
  <c r="E134" i="82"/>
  <c r="G134" i="82" s="1"/>
  <c r="E135" i="82"/>
  <c r="G135" i="82" s="1"/>
  <c r="E136" i="82"/>
  <c r="E137" i="82"/>
  <c r="E138" i="82"/>
  <c r="G138" i="82" s="1"/>
  <c r="E139" i="82"/>
  <c r="G139" i="82" s="1"/>
  <c r="E140" i="82"/>
  <c r="E141" i="82"/>
  <c r="G141" i="82" s="1"/>
  <c r="E142" i="82"/>
  <c r="G142" i="82" s="1"/>
  <c r="E143" i="82"/>
  <c r="G143" i="82" s="1"/>
  <c r="E144" i="82"/>
  <c r="G144" i="82" s="1"/>
  <c r="E145" i="82"/>
  <c r="G145" i="82" s="1"/>
  <c r="E146" i="82"/>
  <c r="E147" i="82"/>
  <c r="E148" i="82"/>
  <c r="G148" i="82"/>
  <c r="E149" i="82"/>
  <c r="G149" i="82" s="1"/>
  <c r="E150" i="82"/>
  <c r="E151" i="82"/>
  <c r="G151" i="82" s="1"/>
  <c r="E152" i="82"/>
  <c r="G152" i="82" s="1"/>
  <c r="E153" i="82"/>
  <c r="G153" i="82" s="1"/>
  <c r="E154" i="82"/>
  <c r="E155" i="82"/>
  <c r="G155" i="82" s="1"/>
  <c r="E156" i="82"/>
  <c r="G156" i="82" s="1"/>
  <c r="E157" i="82"/>
  <c r="G157" i="82" s="1"/>
  <c r="E158" i="82"/>
  <c r="E159" i="82"/>
  <c r="G159" i="82" s="1"/>
  <c r="E160" i="82"/>
  <c r="G160" i="82" s="1"/>
  <c r="E161" i="82"/>
  <c r="G161" i="82" s="1"/>
  <c r="E162" i="82"/>
  <c r="E163" i="82"/>
  <c r="G163" i="82" s="1"/>
  <c r="E164" i="82"/>
  <c r="E165" i="82"/>
  <c r="G165" i="82" s="1"/>
  <c r="E166" i="82"/>
  <c r="J166" i="82" s="1"/>
  <c r="E167" i="82"/>
  <c r="G167" i="82" s="1"/>
  <c r="E168" i="82"/>
  <c r="E169" i="82"/>
  <c r="G169" i="82" s="1"/>
  <c r="E170" i="82"/>
  <c r="G170" i="82" s="1"/>
  <c r="E171" i="82"/>
  <c r="G171" i="82" s="1"/>
  <c r="E172" i="82"/>
  <c r="E173" i="82"/>
  <c r="G173" i="82" s="1"/>
  <c r="E174" i="82"/>
  <c r="E175" i="82"/>
  <c r="G175" i="82" s="1"/>
  <c r="E176" i="82"/>
  <c r="G176" i="82" s="1"/>
  <c r="E177" i="82"/>
  <c r="G177" i="82" s="1"/>
  <c r="E178" i="82"/>
  <c r="G178" i="82" s="1"/>
  <c r="E179" i="82"/>
  <c r="G179" i="82" s="1"/>
  <c r="E180" i="82"/>
  <c r="E181" i="82"/>
  <c r="G181" i="82" s="1"/>
  <c r="E182" i="82"/>
  <c r="G182" i="82" s="1"/>
  <c r="E183" i="82"/>
  <c r="G183" i="82" s="1"/>
  <c r="E184" i="82"/>
  <c r="G184" i="82" s="1"/>
  <c r="E185" i="82"/>
  <c r="G185" i="82" s="1"/>
  <c r="E186" i="82"/>
  <c r="E187" i="82"/>
  <c r="G187" i="82" s="1"/>
  <c r="E188" i="82"/>
  <c r="G188" i="82" s="1"/>
  <c r="E189" i="82"/>
  <c r="G189" i="82" s="1"/>
  <c r="E190" i="82"/>
  <c r="G190" i="82" s="1"/>
  <c r="E191" i="82"/>
  <c r="G191" i="82" s="1"/>
  <c r="E192" i="82"/>
  <c r="G192" i="82" s="1"/>
  <c r="E193" i="82"/>
  <c r="E194" i="82"/>
  <c r="E195" i="82"/>
  <c r="G195" i="82" s="1"/>
  <c r="E196" i="82"/>
  <c r="E197" i="82"/>
  <c r="G197" i="82" s="1"/>
  <c r="E198" i="82"/>
  <c r="G198" i="82" s="1"/>
  <c r="E199" i="82"/>
  <c r="G199" i="82" s="1"/>
  <c r="E200" i="82"/>
  <c r="G200" i="82" s="1"/>
  <c r="E201" i="82"/>
  <c r="G201" i="82" s="1"/>
  <c r="E202" i="82"/>
  <c r="F202" i="82" s="1"/>
  <c r="E203" i="82"/>
  <c r="G203" i="82" s="1"/>
  <c r="E204" i="82"/>
  <c r="G204" i="82" s="1"/>
  <c r="E205" i="82"/>
  <c r="G205" i="82" s="1"/>
  <c r="E206" i="82"/>
  <c r="G206" i="82" s="1"/>
  <c r="E207" i="82"/>
  <c r="J207" i="82" s="1"/>
  <c r="E208" i="82"/>
  <c r="E209" i="82"/>
  <c r="G209" i="82" s="1"/>
  <c r="E210" i="82"/>
  <c r="G210" i="82" s="1"/>
  <c r="E211" i="82"/>
  <c r="G211" i="82" s="1"/>
  <c r="E212" i="82"/>
  <c r="G212" i="82" s="1"/>
  <c r="E213" i="82"/>
  <c r="G213" i="82" s="1"/>
  <c r="E214" i="82"/>
  <c r="G214" i="82" s="1"/>
  <c r="E215" i="82"/>
  <c r="G215" i="82" s="1"/>
  <c r="E216" i="82"/>
  <c r="E217" i="82"/>
  <c r="G217" i="82" s="1"/>
  <c r="E218" i="82"/>
  <c r="F218" i="82" s="1"/>
  <c r="E219" i="82"/>
  <c r="G219" i="82" s="1"/>
  <c r="E220" i="82"/>
  <c r="G220" i="82" s="1"/>
  <c r="E221" i="82"/>
  <c r="G221" i="82" s="1"/>
  <c r="E222" i="82"/>
  <c r="G222" i="82" s="1"/>
  <c r="E223" i="82"/>
  <c r="E224" i="82"/>
  <c r="G224" i="82" s="1"/>
  <c r="E225" i="82"/>
  <c r="E226" i="82"/>
  <c r="G226" i="82" s="1"/>
  <c r="E227" i="82"/>
  <c r="G227" i="82" s="1"/>
  <c r="E228" i="82"/>
  <c r="G228" i="82" s="1"/>
  <c r="E229" i="82"/>
  <c r="F229" i="82" s="1"/>
  <c r="E230" i="82"/>
  <c r="E231" i="82"/>
  <c r="E232" i="82"/>
  <c r="E233" i="82"/>
  <c r="G233" i="82" s="1"/>
  <c r="E234" i="82"/>
  <c r="G234" i="82" s="1"/>
  <c r="E235" i="82"/>
  <c r="G235" i="82" s="1"/>
  <c r="E236" i="82"/>
  <c r="G236" i="82" s="1"/>
  <c r="E237" i="82"/>
  <c r="G237" i="82" s="1"/>
  <c r="E238" i="82"/>
  <c r="G238" i="82" s="1"/>
  <c r="E239" i="82"/>
  <c r="F239" i="82" s="1"/>
  <c r="E240" i="82"/>
  <c r="G240" i="82" s="1"/>
  <c r="E241" i="82"/>
  <c r="G241" i="82" s="1"/>
  <c r="E242" i="82"/>
  <c r="G242" i="82" s="1"/>
  <c r="E243" i="82"/>
  <c r="E244" i="82"/>
  <c r="E245" i="82"/>
  <c r="E246" i="82"/>
  <c r="E247" i="82"/>
  <c r="E248" i="82"/>
  <c r="G248" i="82" s="1"/>
  <c r="E249" i="82"/>
  <c r="F249" i="82" s="1"/>
  <c r="E250" i="82"/>
  <c r="G250" i="82" s="1"/>
  <c r="E251" i="82"/>
  <c r="G251" i="82" s="1"/>
  <c r="E252" i="82"/>
  <c r="G252" i="82" s="1"/>
  <c r="E253" i="82"/>
  <c r="E254" i="82"/>
  <c r="G254" i="82" s="1"/>
  <c r="E255" i="82"/>
  <c r="G255" i="82" s="1"/>
  <c r="E256" i="82"/>
  <c r="G256" i="82" s="1"/>
  <c r="E257" i="82"/>
  <c r="E258" i="82"/>
  <c r="E259" i="82"/>
  <c r="G259" i="82" s="1"/>
  <c r="E260" i="82"/>
  <c r="G260" i="82" s="1"/>
  <c r="E261" i="82"/>
  <c r="E262" i="82"/>
  <c r="G262" i="82" s="1"/>
  <c r="E263" i="82"/>
  <c r="G263" i="82" s="1"/>
  <c r="E264" i="82"/>
  <c r="E265" i="82"/>
  <c r="G265" i="82" s="1"/>
  <c r="E266" i="82"/>
  <c r="G266" i="82" s="1"/>
  <c r="E267" i="82"/>
  <c r="J267" i="82" s="1"/>
  <c r="E268" i="82"/>
  <c r="G268" i="82" s="1"/>
  <c r="E269" i="82"/>
  <c r="E270" i="82"/>
  <c r="G270" i="82" s="1"/>
  <c r="E271" i="82"/>
  <c r="E272" i="82"/>
  <c r="G272" i="82" s="1"/>
  <c r="E273" i="82"/>
  <c r="E274" i="82"/>
  <c r="G274" i="82" s="1"/>
  <c r="E275" i="82"/>
  <c r="G275" i="82" s="1"/>
  <c r="E276" i="82"/>
  <c r="G276" i="82" s="1"/>
  <c r="E277" i="82"/>
  <c r="G277" i="82" s="1"/>
  <c r="E278" i="82"/>
  <c r="G278" i="82" s="1"/>
  <c r="E279" i="82"/>
  <c r="E280" i="82"/>
  <c r="G280" i="82" s="1"/>
  <c r="E281" i="82"/>
  <c r="E282" i="82"/>
  <c r="G282" i="82" s="1"/>
  <c r="E283" i="82"/>
  <c r="G283" i="82" s="1"/>
  <c r="E284" i="82"/>
  <c r="G284" i="82" s="1"/>
  <c r="E285" i="82"/>
  <c r="E286" i="82"/>
  <c r="G286" i="82" s="1"/>
  <c r="E287" i="82"/>
  <c r="E288" i="82"/>
  <c r="G288" i="82" s="1"/>
  <c r="E289" i="82"/>
  <c r="J289" i="82" s="1"/>
  <c r="E290" i="82"/>
  <c r="G290" i="82" s="1"/>
  <c r="E291" i="82"/>
  <c r="G291" i="82" s="1"/>
  <c r="E292" i="82"/>
  <c r="G292" i="82" s="1"/>
  <c r="E293" i="82"/>
  <c r="E294" i="82"/>
  <c r="G294" i="82" s="1"/>
  <c r="E295" i="82"/>
  <c r="E296" i="82"/>
  <c r="G296" i="82" s="1"/>
  <c r="E297" i="82"/>
  <c r="G297" i="82" s="1"/>
  <c r="E298" i="82"/>
  <c r="G298" i="82" s="1"/>
  <c r="E299" i="82"/>
  <c r="F299" i="82" s="1"/>
  <c r="E300" i="82"/>
  <c r="G300" i="82" s="1"/>
  <c r="E301" i="82"/>
  <c r="E302" i="82"/>
  <c r="G302" i="82" s="1"/>
  <c r="E303" i="82"/>
  <c r="E304" i="82"/>
  <c r="E305" i="82"/>
  <c r="E306" i="82"/>
  <c r="G306" i="82" s="1"/>
  <c r="E307" i="82"/>
  <c r="E308" i="82"/>
  <c r="G308" i="82" s="1"/>
  <c r="E309" i="82"/>
  <c r="E310" i="82"/>
  <c r="G310" i="82" s="1"/>
  <c r="E311" i="82"/>
  <c r="G311" i="82" s="1"/>
  <c r="E312" i="82"/>
  <c r="G312" i="82" s="1"/>
  <c r="E313" i="82"/>
  <c r="G313" i="82" s="1"/>
  <c r="E314" i="82"/>
  <c r="G314" i="82" s="1"/>
  <c r="E315" i="82"/>
  <c r="E316" i="82"/>
  <c r="G316" i="82" s="1"/>
  <c r="E317" i="82"/>
  <c r="E318" i="82"/>
  <c r="G318" i="82" s="1"/>
  <c r="E319" i="82"/>
  <c r="G319" i="82" s="1"/>
  <c r="E320" i="82"/>
  <c r="G320" i="82" s="1"/>
  <c r="E321" i="82"/>
  <c r="G321" i="82" s="1"/>
  <c r="E322" i="82"/>
  <c r="F322" i="82" s="1"/>
  <c r="E323" i="82"/>
  <c r="E324" i="82"/>
  <c r="G324" i="82" s="1"/>
  <c r="E325" i="82"/>
  <c r="E326" i="82"/>
  <c r="G326" i="82" s="1"/>
  <c r="E327" i="82"/>
  <c r="G327" i="82" s="1"/>
  <c r="E328" i="82"/>
  <c r="G328" i="82" s="1"/>
  <c r="E329" i="82"/>
  <c r="E330" i="82"/>
  <c r="E331" i="82"/>
  <c r="G331" i="82" s="1"/>
  <c r="E332" i="82"/>
  <c r="G332" i="82" s="1"/>
  <c r="E333" i="82"/>
  <c r="G333" i="82" s="1"/>
  <c r="E334" i="82"/>
  <c r="G334" i="82" s="1"/>
  <c r="E335" i="82"/>
  <c r="G335" i="82" s="1"/>
  <c r="E336" i="82"/>
  <c r="F336" i="82" s="1"/>
  <c r="E337" i="82"/>
  <c r="E338" i="82"/>
  <c r="E339" i="82"/>
  <c r="G339" i="82" s="1"/>
  <c r="E340" i="82"/>
  <c r="E341" i="82"/>
  <c r="G341" i="82" s="1"/>
  <c r="E342" i="82"/>
  <c r="G342" i="82" s="1"/>
  <c r="E343" i="82"/>
  <c r="G343" i="82" s="1"/>
  <c r="E344" i="82"/>
  <c r="G344" i="82" s="1"/>
  <c r="E345" i="82"/>
  <c r="G345" i="82" s="1"/>
  <c r="E346" i="82"/>
  <c r="G346" i="82" s="1"/>
  <c r="E347" i="82"/>
  <c r="G347" i="82" s="1"/>
  <c r="E348" i="82"/>
  <c r="G348" i="82" s="1"/>
  <c r="E349" i="82"/>
  <c r="G349" i="82" s="1"/>
  <c r="E350" i="82"/>
  <c r="J350" i="82" s="1"/>
  <c r="E351" i="82"/>
  <c r="E352" i="82"/>
  <c r="E353" i="82"/>
  <c r="G353" i="82" s="1"/>
  <c r="E354" i="82"/>
  <c r="G354" i="82" s="1"/>
  <c r="E355" i="82"/>
  <c r="G355" i="82" s="1"/>
  <c r="E356" i="82"/>
  <c r="G356" i="82" s="1"/>
  <c r="E357" i="82"/>
  <c r="G357" i="82" s="1"/>
  <c r="E358" i="82"/>
  <c r="G358" i="82" s="1"/>
  <c r="E359" i="82"/>
  <c r="E360" i="82"/>
  <c r="J360" i="82" s="1"/>
  <c r="E361" i="82"/>
  <c r="E362" i="82"/>
  <c r="E363" i="82"/>
  <c r="F363" i="82" s="1"/>
  <c r="E364" i="82"/>
  <c r="G364" i="82" s="1"/>
  <c r="E365" i="82"/>
  <c r="G365" i="82" s="1"/>
  <c r="E366" i="82"/>
  <c r="E367" i="82"/>
  <c r="E368" i="82"/>
  <c r="G368" i="82" s="1"/>
  <c r="E369" i="82"/>
  <c r="E370" i="82"/>
  <c r="G370" i="82" s="1"/>
  <c r="E371" i="82"/>
  <c r="G371" i="82" s="1"/>
  <c r="E372" i="82"/>
  <c r="G372" i="82" s="1"/>
  <c r="E373" i="82"/>
  <c r="G373" i="82" s="1"/>
  <c r="E374" i="82"/>
  <c r="G374" i="82" s="1"/>
  <c r="E375" i="82"/>
  <c r="E376" i="82"/>
  <c r="G376" i="82" s="1"/>
  <c r="E377" i="82"/>
  <c r="F377" i="82" s="1"/>
  <c r="E378" i="82"/>
  <c r="G378" i="82" s="1"/>
  <c r="E379" i="82"/>
  <c r="G379" i="82" s="1"/>
  <c r="E380" i="82"/>
  <c r="G380" i="82" s="1"/>
  <c r="E381" i="82"/>
  <c r="G381" i="82" s="1"/>
  <c r="E382" i="82"/>
  <c r="G382" i="82" s="1"/>
  <c r="E383" i="82"/>
  <c r="E384" i="82"/>
  <c r="G384" i="82" s="1"/>
  <c r="E385" i="82"/>
  <c r="E386" i="82"/>
  <c r="E387" i="82"/>
  <c r="G387" i="82" s="1"/>
  <c r="E388" i="82"/>
  <c r="F388" i="82" s="1"/>
  <c r="E389" i="82"/>
  <c r="G389" i="82" s="1"/>
  <c r="E390" i="82"/>
  <c r="G390" i="82" s="1"/>
  <c r="E391" i="82"/>
  <c r="G391" i="82" s="1"/>
  <c r="E392" i="82"/>
  <c r="E393" i="82"/>
  <c r="G393" i="82" s="1"/>
  <c r="E394" i="82"/>
  <c r="E395" i="82"/>
  <c r="G395" i="82" s="1"/>
  <c r="E396" i="82"/>
  <c r="G396" i="82" s="1"/>
  <c r="E397" i="82"/>
  <c r="G397" i="82" s="1"/>
  <c r="E398" i="82"/>
  <c r="E399" i="82"/>
  <c r="G399" i="82" s="1"/>
  <c r="E400" i="82"/>
  <c r="E401" i="82"/>
  <c r="E402" i="82"/>
  <c r="E403" i="82"/>
  <c r="G403" i="82" s="1"/>
  <c r="E404" i="82"/>
  <c r="G404" i="82" s="1"/>
  <c r="E405" i="82"/>
  <c r="G405" i="82" s="1"/>
  <c r="E406" i="82"/>
  <c r="G406" i="82" s="1"/>
  <c r="E407" i="82"/>
  <c r="F407" i="82" s="1"/>
  <c r="E408" i="82"/>
  <c r="E409" i="82"/>
  <c r="G409" i="82" s="1"/>
  <c r="E410" i="82"/>
  <c r="G410" i="82" s="1"/>
  <c r="E411" i="82"/>
  <c r="G411" i="82" s="1"/>
  <c r="E412" i="82"/>
  <c r="E413" i="82"/>
  <c r="G413" i="82" s="1"/>
  <c r="E414" i="82"/>
  <c r="E415" i="82"/>
  <c r="F415" i="82" s="1"/>
  <c r="E416" i="82"/>
  <c r="F416" i="82" s="1"/>
  <c r="E417" i="82"/>
  <c r="G417" i="82" s="1"/>
  <c r="E418" i="82"/>
  <c r="G418" i="82" s="1"/>
  <c r="E419" i="82"/>
  <c r="G419" i="82" s="1"/>
  <c r="E420" i="82"/>
  <c r="F420" i="82" s="1"/>
  <c r="E421" i="82"/>
  <c r="G421" i="82" s="1"/>
  <c r="E422" i="82"/>
  <c r="F422" i="82" s="1"/>
  <c r="E423" i="82"/>
  <c r="G423" i="82" s="1"/>
  <c r="E424" i="82"/>
  <c r="G424" i="82" s="1"/>
  <c r="E425" i="82"/>
  <c r="G425" i="82" s="1"/>
  <c r="E426" i="82"/>
  <c r="F426" i="82" s="1"/>
  <c r="E427" i="82"/>
  <c r="G427" i="82" s="1"/>
  <c r="E428" i="82"/>
  <c r="E429" i="82"/>
  <c r="G429" i="82" s="1"/>
  <c r="E430" i="82"/>
  <c r="F430" i="82" s="1"/>
  <c r="E431" i="82"/>
  <c r="G431" i="82" s="1"/>
  <c r="E432" i="82"/>
  <c r="G432" i="82" s="1"/>
  <c r="E433" i="82"/>
  <c r="J433" i="82" s="1"/>
  <c r="E434" i="82"/>
  <c r="F434" i="82" s="1"/>
  <c r="E435" i="82"/>
  <c r="G435" i="82" s="1"/>
  <c r="E436" i="82"/>
  <c r="E437" i="82"/>
  <c r="E438" i="82"/>
  <c r="E439" i="82"/>
  <c r="G439" i="82" s="1"/>
  <c r="E440" i="82"/>
  <c r="G440" i="82" s="1"/>
  <c r="E441" i="82"/>
  <c r="G441" i="82" s="1"/>
  <c r="E442" i="82"/>
  <c r="F442" i="82" s="1"/>
  <c r="E443" i="82"/>
  <c r="G443" i="82" s="1"/>
  <c r="E444" i="82"/>
  <c r="E445" i="82"/>
  <c r="G445" i="82" s="1"/>
  <c r="E446" i="82"/>
  <c r="F446" i="82" s="1"/>
  <c r="E447" i="82"/>
  <c r="G447" i="82" s="1"/>
  <c r="E448" i="82"/>
  <c r="E449" i="82"/>
  <c r="G449" i="82" s="1"/>
  <c r="E450" i="82"/>
  <c r="G450" i="82" s="1"/>
  <c r="E451" i="82"/>
  <c r="G451" i="82" s="1"/>
  <c r="E452" i="82"/>
  <c r="F452" i="82" s="1"/>
  <c r="E453" i="82"/>
  <c r="G453" i="82" s="1"/>
  <c r="E454" i="82"/>
  <c r="G454" i="82" s="1"/>
  <c r="E455" i="82"/>
  <c r="G455" i="82" s="1"/>
  <c r="E456" i="82"/>
  <c r="E457" i="82"/>
  <c r="E458" i="82"/>
  <c r="E459" i="82"/>
  <c r="F459" i="82" s="1"/>
  <c r="E460" i="82"/>
  <c r="G460" i="82" s="1"/>
  <c r="E461" i="82"/>
  <c r="G461" i="82" s="1"/>
  <c r="E462" i="82"/>
  <c r="E463" i="82"/>
  <c r="G463" i="82" s="1"/>
  <c r="E464" i="82"/>
  <c r="G464" i="82" s="1"/>
  <c r="E465" i="82"/>
  <c r="G465" i="82" s="1"/>
  <c r="E466" i="82"/>
  <c r="F466" i="82" s="1"/>
  <c r="E467" i="82"/>
  <c r="E468" i="82"/>
  <c r="G468" i="82" s="1"/>
  <c r="E469" i="82"/>
  <c r="G469" i="82" s="1"/>
  <c r="E470" i="82"/>
  <c r="F470" i="82" s="1"/>
  <c r="E471" i="82"/>
  <c r="G471" i="82" s="1"/>
  <c r="E472" i="82"/>
  <c r="E473" i="82"/>
  <c r="G473" i="82" s="1"/>
  <c r="E474" i="82"/>
  <c r="E475" i="82"/>
  <c r="E476" i="82"/>
  <c r="G476" i="82" s="1"/>
  <c r="E477" i="82"/>
  <c r="G477" i="82" s="1"/>
  <c r="E478" i="82"/>
  <c r="E479" i="82"/>
  <c r="E480" i="82"/>
  <c r="E481" i="82"/>
  <c r="G481" i="82" s="1"/>
  <c r="E482" i="82"/>
  <c r="F482" i="82" s="1"/>
  <c r="E483" i="82"/>
  <c r="E484" i="82"/>
  <c r="G484" i="82" s="1"/>
  <c r="E485" i="82"/>
  <c r="F485" i="82" s="1"/>
  <c r="E486" i="82"/>
  <c r="E487" i="82"/>
  <c r="G487" i="82" s="1"/>
  <c r="E488" i="82"/>
  <c r="G488" i="82" s="1"/>
  <c r="E489" i="82"/>
  <c r="G489" i="82" s="1"/>
  <c r="E490" i="82"/>
  <c r="J490" i="82" s="1"/>
  <c r="E491" i="82"/>
  <c r="J491" i="82" s="1"/>
  <c r="E492" i="82"/>
  <c r="E493" i="82"/>
  <c r="G493" i="82" s="1"/>
  <c r="E494" i="82"/>
  <c r="G494" i="82" s="1"/>
  <c r="E495" i="82"/>
  <c r="G495" i="82" s="1"/>
  <c r="E496" i="82"/>
  <c r="J496" i="82" s="1"/>
  <c r="E497" i="82"/>
  <c r="E498" i="82"/>
  <c r="E499" i="82"/>
  <c r="J499" i="82" s="1"/>
  <c r="E500" i="82"/>
  <c r="E501" i="82"/>
  <c r="G501" i="82" s="1"/>
  <c r="E502" i="82"/>
  <c r="E503" i="82"/>
  <c r="G503" i="82" s="1"/>
  <c r="E504" i="82"/>
  <c r="G504" i="82" s="1"/>
  <c r="E505" i="82"/>
  <c r="E506" i="82"/>
  <c r="E507" i="82"/>
  <c r="E508" i="82"/>
  <c r="E509" i="82"/>
  <c r="G509" i="82" s="1"/>
  <c r="E510" i="82"/>
  <c r="E511" i="82"/>
  <c r="E512" i="82"/>
  <c r="G512" i="82" s="1"/>
  <c r="E513" i="82"/>
  <c r="G513" i="82" s="1"/>
  <c r="E514" i="82"/>
  <c r="E515" i="82"/>
  <c r="F515" i="82" s="1"/>
  <c r="E516" i="82"/>
  <c r="G516" i="82" s="1"/>
  <c r="E517" i="82"/>
  <c r="E518" i="82"/>
  <c r="G518" i="82" s="1"/>
  <c r="E519" i="82"/>
  <c r="G519" i="82" s="1"/>
  <c r="E520" i="82"/>
  <c r="G520" i="82" s="1"/>
  <c r="E521" i="82"/>
  <c r="E522" i="82"/>
  <c r="E523" i="82"/>
  <c r="G523" i="82" s="1"/>
  <c r="E524" i="82"/>
  <c r="E525" i="82"/>
  <c r="F525" i="82" s="1"/>
  <c r="E526" i="82"/>
  <c r="G526" i="82" s="1"/>
  <c r="E527" i="82"/>
  <c r="E528" i="82"/>
  <c r="G528" i="82" s="1"/>
  <c r="E529" i="82"/>
  <c r="F529" i="82" s="1"/>
  <c r="E530" i="82"/>
  <c r="G530" i="82"/>
  <c r="E531" i="82"/>
  <c r="E532" i="82"/>
  <c r="E533" i="82"/>
  <c r="G533" i="82" s="1"/>
  <c r="E534" i="82"/>
  <c r="F534" i="82" s="1"/>
  <c r="E535" i="82"/>
  <c r="E536" i="82"/>
  <c r="G536" i="82" s="1"/>
  <c r="E537" i="82"/>
  <c r="E538" i="82"/>
  <c r="G538" i="82" s="1"/>
  <c r="E539" i="82"/>
  <c r="E540" i="82"/>
  <c r="G540" i="82" s="1"/>
  <c r="E541" i="82"/>
  <c r="F541" i="82" s="1"/>
  <c r="E542" i="82"/>
  <c r="J542" i="82" s="1"/>
  <c r="E543" i="82"/>
  <c r="E544" i="82"/>
  <c r="G544" i="82" s="1"/>
  <c r="E545" i="82"/>
  <c r="E546" i="82"/>
  <c r="G546" i="82" s="1"/>
  <c r="E547" i="82"/>
  <c r="F547" i="82" s="1"/>
  <c r="E548" i="82"/>
  <c r="G548" i="82" s="1"/>
  <c r="E549" i="82"/>
  <c r="J549" i="82" s="1"/>
  <c r="E550" i="82"/>
  <c r="G550" i="82" s="1"/>
  <c r="E551" i="82"/>
  <c r="G551" i="82" s="1"/>
  <c r="E552" i="82"/>
  <c r="F552" i="82" s="1"/>
  <c r="E553" i="82"/>
  <c r="E554" i="82"/>
  <c r="G554" i="82" s="1"/>
  <c r="E555" i="82"/>
  <c r="F555" i="82" s="1"/>
  <c r="E556" i="82"/>
  <c r="G556" i="82" s="1"/>
  <c r="E557" i="82"/>
  <c r="E558" i="82"/>
  <c r="G558" i="82" s="1"/>
  <c r="E559" i="82"/>
  <c r="F559" i="82" s="1"/>
  <c r="E560" i="82"/>
  <c r="G560" i="82" s="1"/>
  <c r="E561" i="82"/>
  <c r="E562" i="82"/>
  <c r="G562" i="82" s="1"/>
  <c r="E563" i="82"/>
  <c r="G563" i="82" s="1"/>
  <c r="E564" i="82"/>
  <c r="J564" i="82" s="1"/>
  <c r="E565" i="82"/>
  <c r="G565" i="82" s="1"/>
  <c r="E566" i="82"/>
  <c r="G566" i="82" s="1"/>
  <c r="E567" i="82"/>
  <c r="E568" i="82"/>
  <c r="G568" i="82" s="1"/>
  <c r="E569" i="82"/>
  <c r="G569" i="82" s="1"/>
  <c r="E570" i="82"/>
  <c r="G570" i="82" s="1"/>
  <c r="E571" i="82"/>
  <c r="E572" i="82"/>
  <c r="G572" i="82" s="1"/>
  <c r="E573" i="82"/>
  <c r="G573" i="82" s="1"/>
  <c r="E574" i="82"/>
  <c r="F574" i="82" s="1"/>
  <c r="E575" i="82"/>
  <c r="E576" i="82"/>
  <c r="G576" i="82" s="1"/>
  <c r="E577" i="82"/>
  <c r="G577" i="82" s="1"/>
  <c r="E578" i="82"/>
  <c r="F578" i="82" s="1"/>
  <c r="E579" i="82"/>
  <c r="E580" i="82"/>
  <c r="G580" i="82" s="1"/>
  <c r="E581" i="82"/>
  <c r="G581" i="82" s="1"/>
  <c r="E582" i="82"/>
  <c r="E583" i="82"/>
  <c r="J583" i="82" s="1"/>
  <c r="E584" i="82"/>
  <c r="E585" i="82"/>
  <c r="E586" i="82"/>
  <c r="E587" i="82"/>
  <c r="G587" i="82" s="1"/>
  <c r="E588" i="82"/>
  <c r="F588" i="82" s="1"/>
  <c r="E589" i="82"/>
  <c r="E590" i="82"/>
  <c r="E591" i="82"/>
  <c r="G591" i="82" s="1"/>
  <c r="E592" i="82"/>
  <c r="J592" i="82" s="1"/>
  <c r="E593" i="82"/>
  <c r="E594" i="82"/>
  <c r="E595" i="82"/>
  <c r="F595" i="82" s="1"/>
  <c r="E596" i="82"/>
  <c r="G596" i="82" s="1"/>
  <c r="E597" i="82"/>
  <c r="E598" i="82"/>
  <c r="E599" i="82"/>
  <c r="G599" i="82" s="1"/>
  <c r="E600" i="82"/>
  <c r="F600" i="82" s="1"/>
  <c r="E601" i="82"/>
  <c r="J601" i="82" s="1"/>
  <c r="E602" i="82"/>
  <c r="E603" i="82"/>
  <c r="J603" i="82" s="1"/>
  <c r="E604" i="82"/>
  <c r="J604" i="82" s="1"/>
  <c r="E605" i="82"/>
  <c r="G605" i="82" s="1"/>
  <c r="E606" i="82"/>
  <c r="F606" i="82" s="1"/>
  <c r="E607" i="82"/>
  <c r="J607" i="82" s="1"/>
  <c r="E608" i="82"/>
  <c r="E609" i="82"/>
  <c r="J609" i="82" s="1"/>
  <c r="E610" i="82"/>
  <c r="G610" i="82" s="1"/>
  <c r="E611" i="82"/>
  <c r="J611" i="82" s="1"/>
  <c r="E612" i="82"/>
  <c r="F612" i="82" s="1"/>
  <c r="E613" i="82"/>
  <c r="J613" i="82" s="1"/>
  <c r="E614" i="82"/>
  <c r="F614" i="82" s="1"/>
  <c r="E615" i="82"/>
  <c r="J615" i="82" s="1"/>
  <c r="E616" i="82"/>
  <c r="E617" i="82"/>
  <c r="F617" i="82" s="1"/>
  <c r="E618" i="82"/>
  <c r="G618" i="82" s="1"/>
  <c r="E619" i="82"/>
  <c r="J619" i="82" s="1"/>
  <c r="E620" i="82"/>
  <c r="E621" i="82"/>
  <c r="G621" i="82" s="1"/>
  <c r="E622" i="82"/>
  <c r="G622" i="82" s="1"/>
  <c r="E623" i="82"/>
  <c r="J623" i="82" s="1"/>
  <c r="E624" i="82"/>
  <c r="G624" i="82" s="1"/>
  <c r="E625" i="82"/>
  <c r="J625" i="82" s="1"/>
  <c r="E626" i="82"/>
  <c r="E627" i="82"/>
  <c r="F627" i="82" s="1"/>
  <c r="E628" i="82"/>
  <c r="F628" i="82" s="1"/>
  <c r="E629" i="82"/>
  <c r="J629" i="82" s="1"/>
  <c r="E630" i="82"/>
  <c r="G630" i="82" s="1"/>
  <c r="E631" i="82"/>
  <c r="J631" i="82" s="1"/>
  <c r="E632" i="82"/>
  <c r="F632" i="82" s="1"/>
  <c r="E633" i="82"/>
  <c r="J633" i="82" s="1"/>
  <c r="E634" i="82"/>
  <c r="E635" i="82"/>
  <c r="J635" i="82" s="1"/>
  <c r="E636" i="82"/>
  <c r="F636" i="82" s="1"/>
  <c r="E637" i="82"/>
  <c r="J637" i="82" s="1"/>
  <c r="E638" i="82"/>
  <c r="E639" i="82"/>
  <c r="F639" i="82" s="1"/>
  <c r="E640" i="82"/>
  <c r="E641" i="82"/>
  <c r="G641" i="82" s="1"/>
  <c r="E642" i="82"/>
  <c r="E643" i="82"/>
  <c r="J643" i="82" s="1"/>
  <c r="E644" i="82"/>
  <c r="G644" i="82" s="1"/>
  <c r="E645" i="82"/>
  <c r="G645" i="82" s="1"/>
  <c r="E646" i="82"/>
  <c r="F646" i="82" s="1"/>
  <c r="E647" i="82"/>
  <c r="G647" i="82" s="1"/>
  <c r="E648" i="82"/>
  <c r="G648" i="82" s="1"/>
  <c r="E649" i="82"/>
  <c r="G649" i="82" s="1"/>
  <c r="E650" i="82"/>
  <c r="E651" i="82"/>
  <c r="E652" i="82"/>
  <c r="J652" i="82" s="1"/>
  <c r="G652" i="82"/>
  <c r="E653" i="82"/>
  <c r="F653" i="82" s="1"/>
  <c r="E654" i="82"/>
  <c r="E655" i="82"/>
  <c r="F655" i="82" s="1"/>
  <c r="E656" i="82"/>
  <c r="E657" i="82"/>
  <c r="J657" i="82" s="1"/>
  <c r="E658" i="82"/>
  <c r="E659" i="82"/>
  <c r="E660" i="82"/>
  <c r="E661" i="82"/>
  <c r="F661" i="82" s="1"/>
  <c r="E662" i="82"/>
  <c r="F662" i="82" s="1"/>
  <c r="E663" i="82"/>
  <c r="G663" i="82" s="1"/>
  <c r="E664" i="82"/>
  <c r="F664" i="82" s="1"/>
  <c r="E665" i="82"/>
  <c r="E666" i="82"/>
  <c r="E667" i="82"/>
  <c r="G667" i="82" s="1"/>
  <c r="E668" i="82"/>
  <c r="G668" i="82" s="1"/>
  <c r="E669" i="82"/>
  <c r="G669" i="82" s="1"/>
  <c r="E670" i="82"/>
  <c r="G670" i="82" s="1"/>
  <c r="E671" i="82"/>
  <c r="F671" i="82" s="1"/>
  <c r="E672" i="82"/>
  <c r="G672" i="82" s="1"/>
  <c r="E673" i="82"/>
  <c r="F673" i="82" s="1"/>
  <c r="E674" i="82"/>
  <c r="J674" i="82" s="1"/>
  <c r="E675" i="82"/>
  <c r="F675" i="82" s="1"/>
  <c r="E676" i="82"/>
  <c r="F676" i="82" s="1"/>
  <c r="J676" i="82"/>
  <c r="E677" i="82"/>
  <c r="J677" i="82" s="1"/>
  <c r="E678" i="82"/>
  <c r="E679" i="82"/>
  <c r="G679" i="82" s="1"/>
  <c r="F679" i="82"/>
  <c r="E680" i="82"/>
  <c r="J680" i="82" s="1"/>
  <c r="E681" i="82"/>
  <c r="J681" i="82" s="1"/>
  <c r="E682" i="82"/>
  <c r="F682" i="82" s="1"/>
  <c r="E683" i="82"/>
  <c r="F683" i="82" s="1"/>
  <c r="E684" i="82"/>
  <c r="F684" i="82" s="1"/>
  <c r="E685" i="82"/>
  <c r="G685" i="82" s="1"/>
  <c r="E686" i="82"/>
  <c r="J686" i="82" s="1"/>
  <c r="E687" i="82"/>
  <c r="E688" i="82"/>
  <c r="J688" i="82" s="1"/>
  <c r="E689" i="82"/>
  <c r="E690" i="82"/>
  <c r="G690" i="82" s="1"/>
  <c r="E691" i="82"/>
  <c r="G691" i="82" s="1"/>
  <c r="E692" i="82"/>
  <c r="F692" i="82" s="1"/>
  <c r="E693" i="82"/>
  <c r="E694" i="82"/>
  <c r="G694" i="82" s="1"/>
  <c r="E695" i="82"/>
  <c r="F695" i="82" s="1"/>
  <c r="E696" i="82"/>
  <c r="J696" i="82" s="1"/>
  <c r="E697" i="82"/>
  <c r="F697" i="82" s="1"/>
  <c r="E698" i="82"/>
  <c r="E699" i="82"/>
  <c r="F699" i="82" s="1"/>
  <c r="E700" i="82"/>
  <c r="E701" i="82"/>
  <c r="J701" i="82" s="1"/>
  <c r="E702" i="82"/>
  <c r="J702" i="82" s="1"/>
  <c r="E703" i="82"/>
  <c r="E704" i="82"/>
  <c r="F704" i="82" s="1"/>
  <c r="E705" i="82"/>
  <c r="G705" i="82" s="1"/>
  <c r="E706" i="82"/>
  <c r="E707" i="82"/>
  <c r="F707" i="82" s="1"/>
  <c r="E708" i="82"/>
  <c r="J708" i="82" s="1"/>
  <c r="E709" i="82"/>
  <c r="J709" i="82" s="1"/>
  <c r="E710" i="82"/>
  <c r="E711" i="82"/>
  <c r="J711" i="82" s="1"/>
  <c r="E712" i="82"/>
  <c r="F712" i="82" s="1"/>
  <c r="E713" i="82"/>
  <c r="E714" i="82"/>
  <c r="G714" i="82" s="1"/>
  <c r="E715" i="82"/>
  <c r="F715" i="82" s="1"/>
  <c r="E716" i="82"/>
  <c r="E717" i="82"/>
  <c r="F717" i="82" s="1"/>
  <c r="E718" i="82"/>
  <c r="E719" i="82"/>
  <c r="G719" i="82" s="1"/>
  <c r="E720" i="82"/>
  <c r="F720" i="82" s="1"/>
  <c r="E721" i="82"/>
  <c r="E722" i="82"/>
  <c r="G722" i="82" s="1"/>
  <c r="E723" i="82"/>
  <c r="G723" i="82" s="1"/>
  <c r="E724" i="82"/>
  <c r="E725" i="82"/>
  <c r="E726" i="82"/>
  <c r="G726" i="82" s="1"/>
  <c r="E727" i="82"/>
  <c r="F727" i="82" s="1"/>
  <c r="E728" i="82"/>
  <c r="G728" i="82" s="1"/>
  <c r="E729" i="82"/>
  <c r="G729" i="82" s="1"/>
  <c r="E730" i="82"/>
  <c r="G730" i="82" s="1"/>
  <c r="E731" i="82"/>
  <c r="F731" i="82" s="1"/>
  <c r="E732" i="82"/>
  <c r="G732" i="82" s="1"/>
  <c r="E733" i="82"/>
  <c r="J733" i="82" s="1"/>
  <c r="E734" i="82"/>
  <c r="F734" i="82" s="1"/>
  <c r="J734" i="82"/>
  <c r="E735" i="82"/>
  <c r="J735" i="82" s="1"/>
  <c r="E736" i="82"/>
  <c r="E737" i="82"/>
  <c r="G737" i="82" s="1"/>
  <c r="J737" i="82"/>
  <c r="E738" i="82"/>
  <c r="G738" i="82" s="1"/>
  <c r="E739" i="82"/>
  <c r="E740" i="82"/>
  <c r="E741" i="82"/>
  <c r="E742" i="82"/>
  <c r="E743" i="82"/>
  <c r="F743" i="82" s="1"/>
  <c r="G743" i="82"/>
  <c r="E744" i="82"/>
  <c r="G744" i="82" s="1"/>
  <c r="E745" i="82"/>
  <c r="F745" i="82" s="1"/>
  <c r="E746" i="82"/>
  <c r="G746" i="82" s="1"/>
  <c r="E747" i="82"/>
  <c r="F747" i="82" s="1"/>
  <c r="E748" i="82"/>
  <c r="J748" i="82" s="1"/>
  <c r="E749" i="82"/>
  <c r="E750" i="82"/>
  <c r="F750" i="82" s="1"/>
  <c r="E751" i="82"/>
  <c r="J751" i="82" s="1"/>
  <c r="E752" i="82"/>
  <c r="F752" i="82" s="1"/>
  <c r="E753" i="82"/>
  <c r="J753" i="82" s="1"/>
  <c r="E754" i="82"/>
  <c r="G754" i="82" s="1"/>
  <c r="F754" i="82"/>
  <c r="E755" i="82"/>
  <c r="F755" i="82" s="1"/>
  <c r="E756" i="82"/>
  <c r="F756" i="82" s="1"/>
  <c r="E757" i="82"/>
  <c r="J757" i="82" s="1"/>
  <c r="E758" i="82"/>
  <c r="G758" i="82" s="1"/>
  <c r="E759" i="82"/>
  <c r="G759" i="82" s="1"/>
  <c r="E760" i="82"/>
  <c r="F760" i="82" s="1"/>
  <c r="E761" i="82"/>
  <c r="J761" i="82" s="1"/>
  <c r="E762" i="82"/>
  <c r="G762" i="82" s="1"/>
  <c r="E763" i="82"/>
  <c r="F763" i="82" s="1"/>
  <c r="E764" i="82"/>
  <c r="J764" i="82" s="1"/>
  <c r="E765" i="82"/>
  <c r="J765" i="82" s="1"/>
  <c r="E766" i="82"/>
  <c r="G766" i="82" s="1"/>
  <c r="E767" i="82"/>
  <c r="J767" i="82" s="1"/>
  <c r="E768" i="82"/>
  <c r="E769" i="82"/>
  <c r="G769" i="82" s="1"/>
  <c r="E770" i="82"/>
  <c r="G770" i="82" s="1"/>
  <c r="E771" i="82"/>
  <c r="J771" i="82" s="1"/>
  <c r="E772" i="82"/>
  <c r="J772" i="82" s="1"/>
  <c r="E773" i="82"/>
  <c r="G773" i="82" s="1"/>
  <c r="E774" i="82"/>
  <c r="G774" i="82" s="1"/>
  <c r="E775" i="82"/>
  <c r="J775" i="82" s="1"/>
  <c r="E776" i="82"/>
  <c r="J776" i="82" s="1"/>
  <c r="E777" i="82"/>
  <c r="E778" i="82"/>
  <c r="G778" i="82" s="1"/>
  <c r="E779" i="82"/>
  <c r="J779" i="82" s="1"/>
  <c r="E780" i="82"/>
  <c r="G780" i="82" s="1"/>
  <c r="E781" i="82"/>
  <c r="F781" i="82" s="1"/>
  <c r="E782" i="82"/>
  <c r="F782" i="82" s="1"/>
  <c r="E783" i="82"/>
  <c r="J783" i="82" s="1"/>
  <c r="E784" i="82"/>
  <c r="J784" i="82" s="1"/>
  <c r="E785" i="82"/>
  <c r="J785" i="82" s="1"/>
  <c r="E786" i="82"/>
  <c r="J786" i="82" s="1"/>
  <c r="E787" i="82"/>
  <c r="G787" i="82" s="1"/>
  <c r="E788" i="82"/>
  <c r="E789" i="82"/>
  <c r="J789" i="82" s="1"/>
  <c r="E790" i="82"/>
  <c r="G790" i="82" s="1"/>
  <c r="E791" i="82"/>
  <c r="J791" i="82" s="1"/>
  <c r="E792" i="82"/>
  <c r="J792" i="82" s="1"/>
  <c r="E793" i="82"/>
  <c r="J793" i="82" s="1"/>
  <c r="E794" i="82"/>
  <c r="G794" i="82" s="1"/>
  <c r="E795" i="82"/>
  <c r="J795" i="82" s="1"/>
  <c r="E796" i="82"/>
  <c r="J796" i="82" s="1"/>
  <c r="E797" i="82"/>
  <c r="J797" i="82" s="1"/>
  <c r="E798" i="82"/>
  <c r="F798" i="82" s="1"/>
  <c r="E799" i="82"/>
  <c r="J799" i="82" s="1"/>
  <c r="E800" i="82"/>
  <c r="E801" i="82"/>
  <c r="F801" i="82" s="1"/>
  <c r="E802" i="82"/>
  <c r="G802" i="82" s="1"/>
  <c r="E803" i="82"/>
  <c r="F803" i="82" s="1"/>
  <c r="E804" i="82"/>
  <c r="E805" i="82"/>
  <c r="G805" i="82" s="1"/>
  <c r="E806" i="82"/>
  <c r="F806" i="82" s="1"/>
  <c r="E807" i="82"/>
  <c r="E808" i="82"/>
  <c r="G808" i="82" s="1"/>
  <c r="E809" i="82"/>
  <c r="E810" i="82"/>
  <c r="J810" i="82" s="1"/>
  <c r="E811" i="82"/>
  <c r="F811" i="82" s="1"/>
  <c r="E812" i="82"/>
  <c r="E813" i="82"/>
  <c r="F813" i="82" s="1"/>
  <c r="E814" i="82"/>
  <c r="J814" i="82" s="1"/>
  <c r="E815" i="82"/>
  <c r="F815" i="82" s="1"/>
  <c r="E816" i="82"/>
  <c r="G816" i="82" s="1"/>
  <c r="E817" i="82"/>
  <c r="E818" i="82"/>
  <c r="F818" i="82" s="1"/>
  <c r="E819" i="82"/>
  <c r="F819" i="82" s="1"/>
  <c r="E820" i="82"/>
  <c r="G820" i="82" s="1"/>
  <c r="E821" i="82"/>
  <c r="G821" i="82" s="1"/>
  <c r="E822" i="82"/>
  <c r="G822" i="82" s="1"/>
  <c r="E823" i="82"/>
  <c r="E824" i="82"/>
  <c r="J824" i="82" s="1"/>
  <c r="E825" i="82"/>
  <c r="E826" i="82"/>
  <c r="G826" i="82" s="1"/>
  <c r="E827" i="82"/>
  <c r="F827" i="82" s="1"/>
  <c r="E828" i="82"/>
  <c r="E829" i="82"/>
  <c r="F829" i="82" s="1"/>
  <c r="E830" i="82"/>
  <c r="E831" i="82"/>
  <c r="E832" i="82"/>
  <c r="F832" i="82" s="1"/>
  <c r="E833" i="82"/>
  <c r="F833" i="82" s="1"/>
  <c r="E834" i="82"/>
  <c r="E835" i="82"/>
  <c r="J835" i="82" s="1"/>
  <c r="E836" i="82"/>
  <c r="J836" i="82" s="1"/>
  <c r="E837" i="82"/>
  <c r="F837" i="82" s="1"/>
  <c r="E838" i="82"/>
  <c r="E839" i="82"/>
  <c r="G839" i="82" s="1"/>
  <c r="E840" i="82"/>
  <c r="G840" i="82" s="1"/>
  <c r="E841" i="82"/>
  <c r="F841" i="82" s="1"/>
  <c r="E842" i="82"/>
  <c r="G842" i="82" s="1"/>
  <c r="E843" i="82"/>
  <c r="F843" i="82" s="1"/>
  <c r="E844" i="82"/>
  <c r="F844" i="82" s="1"/>
  <c r="E845" i="82"/>
  <c r="E846" i="82"/>
  <c r="J846" i="82" s="1"/>
  <c r="E847" i="82"/>
  <c r="F847" i="82" s="1"/>
  <c r="E848" i="82"/>
  <c r="G848" i="82" s="1"/>
  <c r="E849" i="82"/>
  <c r="E850" i="82"/>
  <c r="E851" i="82"/>
  <c r="F851" i="82" s="1"/>
  <c r="E852" i="82"/>
  <c r="G852" i="82" s="1"/>
  <c r="E853" i="82"/>
  <c r="J853" i="82" s="1"/>
  <c r="E854" i="82"/>
  <c r="G854" i="82" s="1"/>
  <c r="E855" i="82"/>
  <c r="F855" i="82" s="1"/>
  <c r="E856" i="82"/>
  <c r="G856" i="82" s="1"/>
  <c r="E857" i="82"/>
  <c r="F857" i="82" s="1"/>
  <c r="E858" i="82"/>
  <c r="J858" i="82" s="1"/>
  <c r="E859" i="82"/>
  <c r="E860" i="82"/>
  <c r="G860" i="82" s="1"/>
  <c r="E861" i="82"/>
  <c r="E862" i="82"/>
  <c r="J862" i="82" s="1"/>
  <c r="E863" i="82"/>
  <c r="F863" i="82" s="1"/>
  <c r="E864" i="82"/>
  <c r="E865" i="82"/>
  <c r="J865" i="82" s="1"/>
  <c r="E866" i="82"/>
  <c r="G866" i="82" s="1"/>
  <c r="E867" i="82"/>
  <c r="J867" i="82" s="1"/>
  <c r="E868" i="82"/>
  <c r="J868" i="82" s="1"/>
  <c r="E869" i="82"/>
  <c r="F869" i="82" s="1"/>
  <c r="J869" i="82"/>
  <c r="E870" i="82"/>
  <c r="J870" i="82" s="1"/>
  <c r="E871" i="82"/>
  <c r="E872" i="82"/>
  <c r="J872" i="82" s="1"/>
  <c r="E873" i="82"/>
  <c r="F873" i="82" s="1"/>
  <c r="E874" i="82"/>
  <c r="G874" i="82" s="1"/>
  <c r="E875" i="82"/>
  <c r="E876" i="82"/>
  <c r="E877" i="82"/>
  <c r="F877" i="82" s="1"/>
  <c r="E878" i="82"/>
  <c r="G878" i="82" s="1"/>
  <c r="E879" i="82"/>
  <c r="E880" i="82"/>
  <c r="F880" i="82" s="1"/>
  <c r="E881" i="82"/>
  <c r="F881" i="82" s="1"/>
  <c r="E882" i="82"/>
  <c r="G882" i="82" s="1"/>
  <c r="E883" i="82"/>
  <c r="J883" i="82" s="1"/>
  <c r="E884" i="82"/>
  <c r="F884" i="82" s="1"/>
  <c r="E885" i="82"/>
  <c r="J885" i="82" s="1"/>
  <c r="E886" i="82"/>
  <c r="F886" i="82" s="1"/>
  <c r="E887" i="82"/>
  <c r="E888" i="82"/>
  <c r="F888" i="82" s="1"/>
  <c r="E889" i="82"/>
  <c r="E890" i="82"/>
  <c r="J890" i="82" s="1"/>
  <c r="E891" i="82"/>
  <c r="F891" i="82" s="1"/>
  <c r="E892" i="82"/>
  <c r="E893" i="82"/>
  <c r="G893" i="82" s="1"/>
  <c r="E894" i="82"/>
  <c r="F894" i="82" s="1"/>
  <c r="E895" i="82"/>
  <c r="F895" i="82" s="1"/>
  <c r="E896" i="82"/>
  <c r="G896" i="82" s="1"/>
  <c r="E897" i="82"/>
  <c r="J897" i="82" s="1"/>
  <c r="E898" i="82"/>
  <c r="G898" i="82" s="1"/>
  <c r="E899" i="82"/>
  <c r="E900" i="82"/>
  <c r="G900" i="82" s="1"/>
  <c r="F900" i="82"/>
  <c r="E901" i="82"/>
  <c r="E902" i="82"/>
  <c r="J902" i="82" s="1"/>
  <c r="E903" i="82"/>
  <c r="G903" i="82" s="1"/>
  <c r="E904" i="82"/>
  <c r="E905" i="82"/>
  <c r="E906" i="82"/>
  <c r="G906" i="82" s="1"/>
  <c r="E907" i="82"/>
  <c r="E908" i="82"/>
  <c r="J908" i="82" s="1"/>
  <c r="E909" i="82"/>
  <c r="F909" i="82" s="1"/>
  <c r="E910" i="82"/>
  <c r="G910" i="82" s="1"/>
  <c r="E911" i="82"/>
  <c r="J911" i="82" s="1"/>
  <c r="E912" i="82"/>
  <c r="G912" i="82" s="1"/>
  <c r="E913" i="82"/>
  <c r="F913" i="82" s="1"/>
  <c r="E914" i="82"/>
  <c r="E915" i="82"/>
  <c r="E916" i="82"/>
  <c r="F916" i="82" s="1"/>
  <c r="G916" i="82"/>
  <c r="E917" i="82"/>
  <c r="E918" i="82"/>
  <c r="G918" i="82" s="1"/>
  <c r="E919" i="82"/>
  <c r="E920" i="82"/>
  <c r="G920" i="82" s="1"/>
  <c r="E921" i="82"/>
  <c r="G921" i="82" s="1"/>
  <c r="E922" i="82"/>
  <c r="F922" i="82" s="1"/>
  <c r="E923" i="82"/>
  <c r="J923" i="82" s="1"/>
  <c r="E924" i="82"/>
  <c r="F924" i="82" s="1"/>
  <c r="E925" i="82"/>
  <c r="J925" i="82" s="1"/>
  <c r="E926" i="82"/>
  <c r="J926" i="82" s="1"/>
  <c r="E927" i="82"/>
  <c r="E928" i="82"/>
  <c r="E929" i="82"/>
  <c r="G929" i="82" s="1"/>
  <c r="E930" i="82"/>
  <c r="F930" i="82" s="1"/>
  <c r="E931" i="82"/>
  <c r="E932" i="82"/>
  <c r="G932" i="82" s="1"/>
  <c r="E933" i="82"/>
  <c r="G933" i="82" s="1"/>
  <c r="E934" i="82"/>
  <c r="G934" i="82" s="1"/>
  <c r="E935" i="82"/>
  <c r="E936" i="82"/>
  <c r="G936" i="82" s="1"/>
  <c r="E937" i="82"/>
  <c r="J937" i="82" s="1"/>
  <c r="E938" i="82"/>
  <c r="J938" i="82" s="1"/>
  <c r="E939" i="82"/>
  <c r="F939" i="82" s="1"/>
  <c r="E940" i="82"/>
  <c r="G940" i="82" s="1"/>
  <c r="E941" i="82"/>
  <c r="J941" i="82" s="1"/>
  <c r="E942" i="82"/>
  <c r="E943" i="82"/>
  <c r="E944" i="82"/>
  <c r="J944" i="82" s="1"/>
  <c r="E945" i="82"/>
  <c r="E946" i="82"/>
  <c r="E947" i="82"/>
  <c r="G947" i="82" s="1"/>
  <c r="E948" i="82"/>
  <c r="E949" i="82"/>
  <c r="F949" i="82" s="1"/>
  <c r="E950" i="82"/>
  <c r="F950" i="82" s="1"/>
  <c r="E951" i="82"/>
  <c r="E952" i="82"/>
  <c r="J952" i="82" s="1"/>
  <c r="E953" i="82"/>
  <c r="F953" i="82" s="1"/>
  <c r="E954" i="82"/>
  <c r="G954" i="82" s="1"/>
  <c r="E955" i="82"/>
  <c r="J955" i="82" s="1"/>
  <c r="E956" i="82"/>
  <c r="J956" i="82" s="1"/>
  <c r="E957" i="82"/>
  <c r="F957" i="82" s="1"/>
  <c r="E958" i="82"/>
  <c r="E959" i="82"/>
  <c r="E960" i="82"/>
  <c r="E961" i="82"/>
  <c r="F961" i="82" s="1"/>
  <c r="E962" i="82"/>
  <c r="E963" i="82"/>
  <c r="J963" i="82" s="1"/>
  <c r="E964" i="82"/>
  <c r="E965" i="82"/>
  <c r="G965" i="82" s="1"/>
  <c r="E966" i="82"/>
  <c r="G966" i="82" s="1"/>
  <c r="E967" i="82"/>
  <c r="E968" i="82"/>
  <c r="E969" i="82"/>
  <c r="E970" i="82"/>
  <c r="E971" i="82"/>
  <c r="E972" i="82"/>
  <c r="E973" i="82"/>
  <c r="G973" i="82" s="1"/>
  <c r="E974" i="82"/>
  <c r="E975" i="82"/>
  <c r="J975" i="82" s="1"/>
  <c r="E976" i="82"/>
  <c r="G976" i="82" s="1"/>
  <c r="E977" i="82"/>
  <c r="E978" i="82"/>
  <c r="G978" i="82" s="1"/>
  <c r="E979" i="82"/>
  <c r="E980" i="82"/>
  <c r="G980" i="82" s="1"/>
  <c r="J980" i="82"/>
  <c r="E981" i="82"/>
  <c r="G981" i="82" s="1"/>
  <c r="E982" i="82"/>
  <c r="G982" i="82" s="1"/>
  <c r="J982" i="82"/>
  <c r="E983" i="82"/>
  <c r="E984" i="82"/>
  <c r="J984" i="82" s="1"/>
  <c r="E985" i="82"/>
  <c r="F985" i="82" s="1"/>
  <c r="E986" i="82"/>
  <c r="G986" i="82" s="1"/>
  <c r="E987" i="82"/>
  <c r="J987" i="82" s="1"/>
  <c r="E988" i="82"/>
  <c r="E989" i="82"/>
  <c r="J989" i="82" s="1"/>
  <c r="E990" i="82"/>
  <c r="E991" i="82"/>
  <c r="J991" i="82" s="1"/>
  <c r="E992" i="82"/>
  <c r="J992" i="82" s="1"/>
  <c r="E993" i="82"/>
  <c r="E994" i="82"/>
  <c r="F994" i="82" s="1"/>
  <c r="E995" i="82"/>
  <c r="E996" i="82"/>
  <c r="J996" i="82" s="1"/>
  <c r="E997" i="82"/>
  <c r="G997" i="82" s="1"/>
  <c r="E998" i="82"/>
  <c r="G998" i="82" s="1"/>
  <c r="E999" i="82"/>
  <c r="G999" i="82" s="1"/>
  <c r="E1000" i="82"/>
  <c r="J1000" i="82" s="1"/>
  <c r="E1001" i="82"/>
  <c r="G1001" i="82" s="1"/>
  <c r="E1002" i="82"/>
  <c r="E1003" i="82"/>
  <c r="G1003" i="82" s="1"/>
  <c r="E1004" i="82"/>
  <c r="G1004" i="82" s="1"/>
  <c r="E1005" i="82"/>
  <c r="F1005" i="82" s="1"/>
  <c r="J1005" i="82"/>
  <c r="E1006" i="82"/>
  <c r="J1006" i="82" s="1"/>
  <c r="E1007" i="82"/>
  <c r="E1008" i="82"/>
  <c r="J1008" i="82" s="1"/>
  <c r="E1009" i="82"/>
  <c r="F1009" i="82" s="1"/>
  <c r="E1010" i="82"/>
  <c r="G1010" i="82" s="1"/>
  <c r="E1011" i="82"/>
  <c r="E1012" i="82"/>
  <c r="G1012" i="82" s="1"/>
  <c r="E1013" i="82"/>
  <c r="F1013" i="82" s="1"/>
  <c r="E1014" i="82"/>
  <c r="G1014" i="82" s="1"/>
  <c r="E1015" i="82"/>
  <c r="E1016" i="82"/>
  <c r="E1017" i="82"/>
  <c r="E1018" i="82"/>
  <c r="G1018" i="82" s="1"/>
  <c r="E1019" i="82"/>
  <c r="J1019" i="82" s="1"/>
  <c r="E1020" i="82"/>
  <c r="J1020" i="82" s="1"/>
  <c r="G1020" i="82"/>
  <c r="E1021" i="82"/>
  <c r="E1022" i="82"/>
  <c r="G1022" i="82" s="1"/>
  <c r="E1023" i="82"/>
  <c r="J1023" i="82" s="1"/>
  <c r="E1024" i="82"/>
  <c r="F1024" i="82" s="1"/>
  <c r="E1025" i="82"/>
  <c r="G1025" i="82" s="1"/>
  <c r="E1026" i="82"/>
  <c r="J1026" i="82" s="1"/>
  <c r="E1027" i="82"/>
  <c r="F1027" i="82" s="1"/>
  <c r="E1028" i="82"/>
  <c r="G1028" i="82" s="1"/>
  <c r="E1029" i="82"/>
  <c r="E1030" i="82"/>
  <c r="E1031" i="82"/>
  <c r="J1031" i="82" s="1"/>
  <c r="E1032" i="82"/>
  <c r="E1033" i="82"/>
  <c r="G1033" i="82" s="1"/>
  <c r="E1034" i="82"/>
  <c r="G1034" i="82" s="1"/>
  <c r="E1035" i="82"/>
  <c r="E1036" i="82"/>
  <c r="G1036" i="82" s="1"/>
  <c r="E1037" i="82"/>
  <c r="E1038" i="82"/>
  <c r="J1038" i="82" s="1"/>
  <c r="E1039" i="82"/>
  <c r="E1040" i="82"/>
  <c r="E1041" i="82"/>
  <c r="F1041" i="82" s="1"/>
  <c r="E1042" i="82"/>
  <c r="E1043" i="82"/>
  <c r="E1044" i="82"/>
  <c r="E1045" i="82"/>
  <c r="J1045" i="82" s="1"/>
  <c r="E1046" i="82"/>
  <c r="F1046" i="82" s="1"/>
  <c r="E1047" i="82"/>
  <c r="J1047" i="82" s="1"/>
  <c r="E1048" i="82"/>
  <c r="J1048" i="82" s="1"/>
  <c r="E1049" i="82"/>
  <c r="F1049" i="82" s="1"/>
  <c r="E1050" i="82"/>
  <c r="E1051" i="82"/>
  <c r="G1051" i="82" s="1"/>
  <c r="E1052" i="82"/>
  <c r="J1052" i="82" s="1"/>
  <c r="E1053" i="82"/>
  <c r="F1053" i="82" s="1"/>
  <c r="E1054" i="82"/>
  <c r="E1055" i="82"/>
  <c r="E1056" i="82"/>
  <c r="E1057" i="82"/>
  <c r="F1057" i="82" s="1"/>
  <c r="E1058" i="82"/>
  <c r="G1058" i="82" s="1"/>
  <c r="E1059" i="82"/>
  <c r="E1060" i="82"/>
  <c r="J1060" i="82" s="1"/>
  <c r="E1061" i="82"/>
  <c r="F1061" i="82" s="1"/>
  <c r="E1062" i="82"/>
  <c r="G1062" i="82" s="1"/>
  <c r="E1063" i="82"/>
  <c r="G1063" i="82" s="1"/>
  <c r="E1064" i="82"/>
  <c r="J1064" i="82" s="1"/>
  <c r="E1065" i="82"/>
  <c r="E1066" i="82"/>
  <c r="E1067" i="82"/>
  <c r="E1068" i="82"/>
  <c r="J1068" i="82" s="1"/>
  <c r="E1069" i="82"/>
  <c r="E1070" i="82"/>
  <c r="J1070" i="82" s="1"/>
  <c r="E1071" i="82"/>
  <c r="E1072" i="82"/>
  <c r="G1072" i="82" s="1"/>
  <c r="E1073" i="82"/>
  <c r="F1073" i="82" s="1"/>
  <c r="E1074" i="82"/>
  <c r="G1074" i="82" s="1"/>
  <c r="E1075" i="82"/>
  <c r="G1075" i="82"/>
  <c r="J1075" i="82"/>
  <c r="E1076" i="82"/>
  <c r="E1077" i="82"/>
  <c r="G1077" i="82" s="1"/>
  <c r="E1078" i="82"/>
  <c r="J1078" i="82" s="1"/>
  <c r="E1079" i="82"/>
  <c r="E1080" i="82"/>
  <c r="G1080" i="82" s="1"/>
  <c r="E1081" i="82"/>
  <c r="E1082" i="82"/>
  <c r="E1083" i="82"/>
  <c r="G1083" i="82" s="1"/>
  <c r="E1084" i="82"/>
  <c r="F1084" i="82" s="1"/>
  <c r="E1085" i="82"/>
  <c r="E1086" i="82"/>
  <c r="G1086" i="82" s="1"/>
  <c r="E1087" i="82"/>
  <c r="E1088" i="82"/>
  <c r="J1088" i="82" s="1"/>
  <c r="E1089" i="82"/>
  <c r="E1090" i="82"/>
  <c r="G1090" i="82" s="1"/>
  <c r="E1091" i="82"/>
  <c r="G1091" i="82" s="1"/>
  <c r="E1092" i="82"/>
  <c r="J1092" i="82" s="1"/>
  <c r="E1093" i="82"/>
  <c r="E1094" i="82"/>
  <c r="G1094" i="82" s="1"/>
  <c r="E1095" i="82"/>
  <c r="J1095" i="82" s="1"/>
  <c r="E1096" i="82"/>
  <c r="J1096" i="82" s="1"/>
  <c r="E1097" i="82"/>
  <c r="E1098" i="82"/>
  <c r="E1099" i="82"/>
  <c r="F1099" i="82" s="1"/>
  <c r="E1100" i="82"/>
  <c r="F1100" i="82" s="1"/>
  <c r="E1101" i="82"/>
  <c r="E1102" i="82"/>
  <c r="G1102" i="82" s="1"/>
  <c r="E1103" i="82"/>
  <c r="F1103" i="82" s="1"/>
  <c r="E1104" i="82"/>
  <c r="F1104" i="82" s="1"/>
  <c r="E1105" i="82"/>
  <c r="G1105" i="82" s="1"/>
  <c r="E1106" i="82"/>
  <c r="G1106" i="82" s="1"/>
  <c r="E1107" i="82"/>
  <c r="E1108" i="82"/>
  <c r="G1108" i="82" s="1"/>
  <c r="E1109" i="82"/>
  <c r="J1109" i="82" s="1"/>
  <c r="E1110" i="82"/>
  <c r="E1111" i="82"/>
  <c r="E1112" i="82"/>
  <c r="E1113" i="82"/>
  <c r="J1113" i="82" s="1"/>
  <c r="E1114" i="82"/>
  <c r="J1114" i="82" s="1"/>
  <c r="E1115" i="82"/>
  <c r="E1116" i="82"/>
  <c r="G1116" i="82" s="1"/>
  <c r="E1117" i="82"/>
  <c r="F1117" i="82" s="1"/>
  <c r="E1118" i="82"/>
  <c r="F1118" i="82" s="1"/>
  <c r="J1118" i="82"/>
  <c r="E1119" i="82"/>
  <c r="F1119" i="82" s="1"/>
  <c r="E1120" i="82"/>
  <c r="G1120" i="82" s="1"/>
  <c r="E1121" i="82"/>
  <c r="G1121" i="82" s="1"/>
  <c r="E1122" i="82"/>
  <c r="E1123" i="82"/>
  <c r="F1123" i="82" s="1"/>
  <c r="G1123" i="82"/>
  <c r="E1124" i="82"/>
  <c r="J1124" i="82"/>
  <c r="E1125" i="82"/>
  <c r="F1125" i="82" s="1"/>
  <c r="E1126" i="82"/>
  <c r="G1126" i="82" s="1"/>
  <c r="E1127" i="82"/>
  <c r="J1127" i="82" s="1"/>
  <c r="E1128" i="82"/>
  <c r="J1128" i="82" s="1"/>
  <c r="E1129" i="82"/>
  <c r="E1130" i="82"/>
  <c r="G1130" i="82" s="1"/>
  <c r="E1131" i="82"/>
  <c r="F1131" i="82" s="1"/>
  <c r="E1132" i="82"/>
  <c r="J1132" i="82" s="1"/>
  <c r="E1133" i="82"/>
  <c r="E1134" i="82"/>
  <c r="E1135" i="82"/>
  <c r="J1135" i="82" s="1"/>
  <c r="E1136" i="82"/>
  <c r="J1136" i="82" s="1"/>
  <c r="E1137" i="82"/>
  <c r="E1138" i="82"/>
  <c r="E1139" i="82"/>
  <c r="F1139" i="82" s="1"/>
  <c r="E1140" i="82"/>
  <c r="F1140" i="82" s="1"/>
  <c r="E1141" i="82"/>
  <c r="E1142" i="82"/>
  <c r="G1142" i="82" s="1"/>
  <c r="E1143" i="82"/>
  <c r="E1144" i="82"/>
  <c r="E1145" i="82"/>
  <c r="J1145" i="82" s="1"/>
  <c r="E1146" i="82"/>
  <c r="J1146" i="82" s="1"/>
  <c r="E1147" i="82"/>
  <c r="F1147" i="82" s="1"/>
  <c r="E1148" i="82"/>
  <c r="E1149" i="82"/>
  <c r="E1150" i="82"/>
  <c r="F1150" i="82" s="1"/>
  <c r="E1151" i="82"/>
  <c r="F1151" i="82" s="1"/>
  <c r="E1152" i="82"/>
  <c r="G1152" i="82" s="1"/>
  <c r="E1153" i="82"/>
  <c r="J1153" i="82" s="1"/>
  <c r="E1154" i="82"/>
  <c r="J1154" i="82" s="1"/>
  <c r="E1155" i="82"/>
  <c r="E1156" i="82"/>
  <c r="G1156" i="82" s="1"/>
  <c r="E1157" i="82"/>
  <c r="G1157" i="82" s="1"/>
  <c r="E1158" i="82"/>
  <c r="G1158" i="82" s="1"/>
  <c r="E1159" i="82"/>
  <c r="F1159" i="82" s="1"/>
  <c r="E1160" i="82"/>
  <c r="F1160" i="82" s="1"/>
  <c r="E1161" i="82"/>
  <c r="J1161" i="82" s="1"/>
  <c r="E1162" i="82"/>
  <c r="J1162" i="82" s="1"/>
  <c r="E1163" i="82"/>
  <c r="F1163" i="82" s="1"/>
  <c r="E1164" i="82"/>
  <c r="J1164" i="82" s="1"/>
  <c r="E1165" i="82"/>
  <c r="E1166" i="82"/>
  <c r="E1167" i="82"/>
  <c r="F1167" i="82" s="1"/>
  <c r="E1168" i="82"/>
  <c r="F1168" i="82" s="1"/>
  <c r="G1168" i="82"/>
  <c r="E1169" i="82"/>
  <c r="J1169" i="82" s="1"/>
  <c r="E1170" i="82"/>
  <c r="F1170" i="82" s="1"/>
  <c r="E1171" i="82"/>
  <c r="G1171" i="82" s="1"/>
  <c r="E1172" i="82"/>
  <c r="G1172" i="82" s="1"/>
  <c r="E1173" i="82"/>
  <c r="J1173" i="82" s="1"/>
  <c r="E1174" i="82"/>
  <c r="F1174" i="82" s="1"/>
  <c r="E1175" i="82"/>
  <c r="G1175" i="82" s="1"/>
  <c r="E1176" i="82"/>
  <c r="G1176" i="82" s="1"/>
  <c r="E1177" i="82"/>
  <c r="J1177" i="82" s="1"/>
  <c r="E1178" i="82"/>
  <c r="J1178" i="82" s="1"/>
  <c r="E1179" i="82"/>
  <c r="F1179" i="82" s="1"/>
  <c r="G1179" i="82"/>
  <c r="H1179" i="82" s="1"/>
  <c r="J1179" i="82"/>
  <c r="E1180" i="82"/>
  <c r="G1180" i="82" s="1"/>
  <c r="E1181" i="82"/>
  <c r="J1181" i="82" s="1"/>
  <c r="E1182" i="82"/>
  <c r="F1182" i="82" s="1"/>
  <c r="J1182" i="82"/>
  <c r="E1183" i="82"/>
  <c r="F1183" i="82" s="1"/>
  <c r="E1184" i="82"/>
  <c r="J1184" i="82" s="1"/>
  <c r="E1185" i="82"/>
  <c r="F1185" i="82" s="1"/>
  <c r="E1186" i="82"/>
  <c r="E1187" i="82"/>
  <c r="J1187" i="82" s="1"/>
  <c r="E1188" i="82"/>
  <c r="G1188" i="82" s="1"/>
  <c r="F1188" i="82"/>
  <c r="J1188" i="82"/>
  <c r="E1189" i="82"/>
  <c r="F1189" i="82" s="1"/>
  <c r="G1189" i="82"/>
  <c r="E1190" i="82"/>
  <c r="E1191" i="82"/>
  <c r="J1191" i="82" s="1"/>
  <c r="E1192" i="82"/>
  <c r="J1192" i="82" s="1"/>
  <c r="E1193" i="82"/>
  <c r="E1194" i="82"/>
  <c r="F1194" i="82" s="1"/>
  <c r="E1195" i="82"/>
  <c r="J1195" i="82" s="1"/>
  <c r="E1196" i="82"/>
  <c r="F1196" i="82"/>
  <c r="E1197" i="82"/>
  <c r="G1197" i="82" s="1"/>
  <c r="E1198" i="82"/>
  <c r="G1198" i="82" s="1"/>
  <c r="E1199" i="82"/>
  <c r="J1199" i="82"/>
  <c r="E1200" i="82"/>
  <c r="F1200" i="82" s="1"/>
  <c r="E1201" i="82"/>
  <c r="G1201" i="82" s="1"/>
  <c r="E1202" i="82"/>
  <c r="G1202" i="82" s="1"/>
  <c r="E1203" i="82"/>
  <c r="J1203" i="82" s="1"/>
  <c r="E1204" i="82"/>
  <c r="G1204" i="82" s="1"/>
  <c r="E1205" i="82"/>
  <c r="J1205" i="82" s="1"/>
  <c r="E1206" i="82"/>
  <c r="F1206" i="82" s="1"/>
  <c r="E1207" i="82"/>
  <c r="G1207" i="82" s="1"/>
  <c r="E1208" i="82"/>
  <c r="G1208" i="82" s="1"/>
  <c r="E1209" i="82"/>
  <c r="J1209" i="82" s="1"/>
  <c r="E1210" i="82"/>
  <c r="F1210" i="82"/>
  <c r="E1211" i="82"/>
  <c r="G1211" i="82" s="1"/>
  <c r="E1212" i="82"/>
  <c r="F1212" i="82" s="1"/>
  <c r="E1213" i="82"/>
  <c r="J1213" i="82" s="1"/>
  <c r="E1214" i="82"/>
  <c r="J1214" i="82" s="1"/>
  <c r="E1215" i="82"/>
  <c r="F1215" i="82" s="1"/>
  <c r="E1216" i="82"/>
  <c r="F1216" i="82" s="1"/>
  <c r="E1217" i="82"/>
  <c r="J1217" i="82" s="1"/>
  <c r="E1218" i="82"/>
  <c r="J1218" i="82" s="1"/>
  <c r="E1219" i="82"/>
  <c r="E1220" i="82"/>
  <c r="F1220" i="82" s="1"/>
  <c r="E1221" i="82"/>
  <c r="J1221" i="82" s="1"/>
  <c r="E1222" i="82"/>
  <c r="F1222" i="82" s="1"/>
  <c r="E1223" i="82"/>
  <c r="E1224" i="82"/>
  <c r="J1224" i="82" s="1"/>
  <c r="E1225" i="82"/>
  <c r="E1226" i="82"/>
  <c r="F1226" i="82" s="1"/>
  <c r="E1227" i="82"/>
  <c r="J1227" i="82" s="1"/>
  <c r="E1228" i="82"/>
  <c r="F1228" i="82" s="1"/>
  <c r="E1229" i="82"/>
  <c r="G1229" i="82" s="1"/>
  <c r="E1230" i="82"/>
  <c r="E1231" i="82"/>
  <c r="F1231" i="82" s="1"/>
  <c r="E1232" i="82"/>
  <c r="J1232" i="82" s="1"/>
  <c r="E1233" i="82"/>
  <c r="F1233" i="82" s="1"/>
  <c r="E1234" i="82"/>
  <c r="J1234" i="82" s="1"/>
  <c r="E1235" i="82"/>
  <c r="G1235" i="82" s="1"/>
  <c r="E1236" i="82"/>
  <c r="F1236" i="82" s="1"/>
  <c r="E1237" i="82"/>
  <c r="F1237" i="82" s="1"/>
  <c r="E1238" i="82"/>
  <c r="G1238" i="82" s="1"/>
  <c r="E1239" i="82"/>
  <c r="J1239" i="82" s="1"/>
  <c r="E1240" i="82"/>
  <c r="J1240" i="82" s="1"/>
  <c r="E1241" i="82"/>
  <c r="E1242" i="82"/>
  <c r="G1242" i="82" s="1"/>
  <c r="E1243" i="82"/>
  <c r="E1244" i="82"/>
  <c r="F1244" i="82" s="1"/>
  <c r="E1245" i="82"/>
  <c r="G1245" i="82" s="1"/>
  <c r="E1246" i="82"/>
  <c r="G1246" i="82" s="1"/>
  <c r="F1246" i="82"/>
  <c r="E1247" i="82"/>
  <c r="F1247" i="82" s="1"/>
  <c r="E1248" i="82"/>
  <c r="G1248" i="82" s="1"/>
  <c r="J1248" i="82"/>
  <c r="E1249" i="82"/>
  <c r="G1249" i="82" s="1"/>
  <c r="E1250" i="82"/>
  <c r="F1250" i="82" s="1"/>
  <c r="E1251" i="82"/>
  <c r="F1251" i="82" s="1"/>
  <c r="E1252" i="82"/>
  <c r="G1252" i="82" s="1"/>
  <c r="E1253" i="82"/>
  <c r="J1253" i="82" s="1"/>
  <c r="E1254" i="82"/>
  <c r="J1254" i="82" s="1"/>
  <c r="E1255" i="82"/>
  <c r="F1255" i="82" s="1"/>
  <c r="E1256" i="82"/>
  <c r="E1257" i="82"/>
  <c r="J1257" i="82" s="1"/>
  <c r="E1258" i="82"/>
  <c r="G1258" i="82" s="1"/>
  <c r="E1259" i="82"/>
  <c r="F1259" i="82" s="1"/>
  <c r="E1260" i="82"/>
  <c r="E1261" i="82"/>
  <c r="F1261" i="82" s="1"/>
  <c r="E1262" i="82"/>
  <c r="F1262" i="82"/>
  <c r="E1263" i="82"/>
  <c r="F1263" i="82" s="1"/>
  <c r="E1264" i="82"/>
  <c r="J1264" i="82" s="1"/>
  <c r="E1265" i="82"/>
  <c r="F1265" i="82" s="1"/>
  <c r="E1266" i="82"/>
  <c r="G1266" i="82" s="1"/>
  <c r="E1267" i="82"/>
  <c r="J1267" i="82" s="1"/>
  <c r="E1268" i="82"/>
  <c r="F1268" i="82" s="1"/>
  <c r="E1269" i="82"/>
  <c r="F1269" i="82" s="1"/>
  <c r="E1270" i="82"/>
  <c r="G1270" i="82" s="1"/>
  <c r="E1271" i="82"/>
  <c r="J1271" i="82" s="1"/>
  <c r="E1272" i="82"/>
  <c r="J1272" i="82" s="1"/>
  <c r="E1273" i="82"/>
  <c r="E1274" i="82"/>
  <c r="G1274" i="82" s="1"/>
  <c r="J1274" i="82"/>
  <c r="E1275" i="82"/>
  <c r="E1276" i="82"/>
  <c r="E1277" i="82"/>
  <c r="F1277" i="82" s="1"/>
  <c r="E1278" i="82"/>
  <c r="G1278" i="82" s="1"/>
  <c r="E1279" i="82"/>
  <c r="G1279" i="82" s="1"/>
  <c r="E1280" i="82"/>
  <c r="F1280" i="82" s="1"/>
  <c r="J1280" i="82"/>
  <c r="E1281" i="82"/>
  <c r="E1282" i="82"/>
  <c r="E1283" i="82"/>
  <c r="E1284" i="82"/>
  <c r="E1285" i="82"/>
  <c r="F1285" i="82" s="1"/>
  <c r="E1286" i="82"/>
  <c r="F1286" i="82" s="1"/>
  <c r="E1287" i="82"/>
  <c r="F1287" i="82" s="1"/>
  <c r="E1288" i="82"/>
  <c r="G1288" i="82" s="1"/>
  <c r="E1289" i="82"/>
  <c r="F1289" i="82" s="1"/>
  <c r="E1290" i="82"/>
  <c r="J1290" i="82" s="1"/>
  <c r="E1291" i="82"/>
  <c r="E1292" i="82"/>
  <c r="G1292" i="82" s="1"/>
  <c r="E1293" i="82"/>
  <c r="E1294" i="82"/>
  <c r="J1294" i="82" s="1"/>
  <c r="E1295" i="82"/>
  <c r="E1296" i="82"/>
  <c r="E1297" i="82"/>
  <c r="E1298" i="82"/>
  <c r="E1299" i="82"/>
  <c r="E1300" i="82"/>
  <c r="G1300" i="82" s="1"/>
  <c r="E1301" i="82"/>
  <c r="E1302" i="82"/>
  <c r="J1302" i="82" s="1"/>
  <c r="E1303" i="82"/>
  <c r="E1304" i="82"/>
  <c r="G1304" i="82" s="1"/>
  <c r="E1305" i="82"/>
  <c r="E1306" i="82"/>
  <c r="G1306" i="82" s="1"/>
  <c r="E1307" i="82"/>
  <c r="E1308" i="82"/>
  <c r="F1308" i="82" s="1"/>
  <c r="E1309" i="82"/>
  <c r="E1310" i="82"/>
  <c r="E1311" i="82"/>
  <c r="E1312" i="82"/>
  <c r="J1312" i="82" s="1"/>
  <c r="F1312" i="82"/>
  <c r="E1313" i="82"/>
  <c r="F1313" i="82" s="1"/>
  <c r="E1314" i="82"/>
  <c r="E1315" i="82"/>
  <c r="J1315" i="82" s="1"/>
  <c r="E1316" i="82"/>
  <c r="E1317" i="82"/>
  <c r="E1318" i="82"/>
  <c r="E1319" i="82"/>
  <c r="F1319" i="82" s="1"/>
  <c r="E1320" i="82"/>
  <c r="F1320" i="82" s="1"/>
  <c r="E1321" i="82"/>
  <c r="E1322" i="82"/>
  <c r="G1322" i="82" s="1"/>
  <c r="E1323" i="82"/>
  <c r="E1324" i="82"/>
  <c r="F1324" i="82" s="1"/>
  <c r="E1325" i="82"/>
  <c r="E1326" i="82"/>
  <c r="F1326" i="82" s="1"/>
  <c r="E1327" i="82"/>
  <c r="E1328" i="82"/>
  <c r="G1328" i="82" s="1"/>
  <c r="E1329" i="82"/>
  <c r="G1329" i="82" s="1"/>
  <c r="E1330" i="82"/>
  <c r="G1330" i="82" s="1"/>
  <c r="E1331" i="82"/>
  <c r="G1331" i="82" s="1"/>
  <c r="E1332" i="82"/>
  <c r="G1332" i="82" s="1"/>
  <c r="E1333" i="82"/>
  <c r="E1334" i="82"/>
  <c r="E1335" i="82"/>
  <c r="E1336" i="82"/>
  <c r="G1336" i="82" s="1"/>
  <c r="J1336" i="82"/>
  <c r="E1337" i="82"/>
  <c r="E1338" i="82"/>
  <c r="G1338" i="82" s="1"/>
  <c r="E1339" i="82"/>
  <c r="E1340" i="82"/>
  <c r="E1341" i="82"/>
  <c r="E1342" i="82"/>
  <c r="J1342" i="82" s="1"/>
  <c r="E1343" i="82"/>
  <c r="F1343" i="82" s="1"/>
  <c r="E1344" i="82"/>
  <c r="F1344" i="82" s="1"/>
  <c r="E1345" i="82"/>
  <c r="E1346" i="82"/>
  <c r="F1346" i="82" s="1"/>
  <c r="E1347" i="82"/>
  <c r="J1347" i="82" s="1"/>
  <c r="E1348" i="82"/>
  <c r="J1348" i="82" s="1"/>
  <c r="E1349" i="82"/>
  <c r="E1350" i="82"/>
  <c r="E1351" i="82"/>
  <c r="G1351" i="82" s="1"/>
  <c r="E1352" i="82"/>
  <c r="F1352" i="82" s="1"/>
  <c r="E1353" i="82"/>
  <c r="E1354" i="82"/>
  <c r="E1355" i="82"/>
  <c r="E1356" i="82"/>
  <c r="G1356" i="82" s="1"/>
  <c r="F1356" i="82"/>
  <c r="E1357" i="82"/>
  <c r="E1358" i="82"/>
  <c r="G1358" i="82" s="1"/>
  <c r="E1359" i="82"/>
  <c r="G1359" i="82" s="1"/>
  <c r="E1360" i="82"/>
  <c r="G1360" i="82" s="1"/>
  <c r="F1360" i="82"/>
  <c r="E1361" i="82"/>
  <c r="G1361" i="82" s="1"/>
  <c r="E1362" i="82"/>
  <c r="G1362" i="82" s="1"/>
  <c r="F1362" i="82"/>
  <c r="E1363" i="82"/>
  <c r="F1363" i="82" s="1"/>
  <c r="E1364" i="82"/>
  <c r="F1364" i="82" s="1"/>
  <c r="E1365" i="82"/>
  <c r="G1365" i="82" s="1"/>
  <c r="E1366" i="82"/>
  <c r="G1366" i="82" s="1"/>
  <c r="E1367" i="82"/>
  <c r="E1368" i="82"/>
  <c r="E1369" i="82"/>
  <c r="E1370" i="82"/>
  <c r="J1370" i="82" s="1"/>
  <c r="E1371" i="82"/>
  <c r="F1371" i="82" s="1"/>
  <c r="E1372" i="82"/>
  <c r="E1373" i="82"/>
  <c r="J1373" i="82" s="1"/>
  <c r="E1374" i="82"/>
  <c r="F1374" i="82" s="1"/>
  <c r="E1375" i="82"/>
  <c r="F1375" i="82" s="1"/>
  <c r="E1376" i="82"/>
  <c r="G1376" i="82" s="1"/>
  <c r="E1377" i="82"/>
  <c r="E1378" i="82"/>
  <c r="E1379" i="82"/>
  <c r="E1380" i="82"/>
  <c r="G1380" i="82" s="1"/>
  <c r="E1381" i="82"/>
  <c r="E1382" i="82"/>
  <c r="G1382" i="82" s="1"/>
  <c r="F1382" i="82"/>
  <c r="E1383" i="82"/>
  <c r="E1384" i="82"/>
  <c r="G1384" i="82"/>
  <c r="E1385" i="82"/>
  <c r="E1386" i="82"/>
  <c r="G1386" i="82" s="1"/>
  <c r="F1386" i="82"/>
  <c r="H1386" i="82" s="1"/>
  <c r="E1387" i="82"/>
  <c r="F1387" i="82" s="1"/>
  <c r="E1388" i="82"/>
  <c r="J1388" i="82" s="1"/>
  <c r="E1389" i="82"/>
  <c r="F1389" i="82" s="1"/>
  <c r="E1390" i="82"/>
  <c r="G1390" i="82" s="1"/>
  <c r="E1391" i="82"/>
  <c r="J1391" i="82" s="1"/>
  <c r="E1392" i="82"/>
  <c r="J1392" i="82" s="1"/>
  <c r="E1393" i="82"/>
  <c r="F1393" i="82" s="1"/>
  <c r="J1393" i="82"/>
  <c r="E1394" i="82"/>
  <c r="G1394" i="82" s="1"/>
  <c r="E1395" i="82"/>
  <c r="G1395" i="82" s="1"/>
  <c r="J1395" i="82"/>
  <c r="E1396" i="82"/>
  <c r="G1396" i="82" s="1"/>
  <c r="E1397" i="82"/>
  <c r="E1398" i="82"/>
  <c r="E1399" i="82"/>
  <c r="E1400" i="82"/>
  <c r="J1400" i="82" s="1"/>
  <c r="F1400" i="82"/>
  <c r="E1401" i="82"/>
  <c r="F1401" i="82" s="1"/>
  <c r="E1402" i="82"/>
  <c r="E1403" i="82"/>
  <c r="J1403" i="82" s="1"/>
  <c r="G1403" i="82"/>
  <c r="E1404" i="82"/>
  <c r="F1404" i="82" s="1"/>
  <c r="E1405" i="82"/>
  <c r="G1405" i="82" s="1"/>
  <c r="F1405" i="82"/>
  <c r="E1406" i="82"/>
  <c r="G1406" i="82" s="1"/>
  <c r="E1407" i="82"/>
  <c r="F1407" i="82" s="1"/>
  <c r="E1408" i="82"/>
  <c r="G1408" i="82" s="1"/>
  <c r="E1409" i="82"/>
  <c r="G1409" i="82" s="1"/>
  <c r="E1410" i="82"/>
  <c r="F1410" i="82" s="1"/>
  <c r="E1411" i="82"/>
  <c r="E1412" i="82"/>
  <c r="E1413" i="82"/>
  <c r="E1414" i="82"/>
  <c r="E1415" i="82"/>
  <c r="E1416" i="82"/>
  <c r="G1416" i="82" s="1"/>
  <c r="E1417" i="82"/>
  <c r="E1418" i="82"/>
  <c r="F1418" i="82" s="1"/>
  <c r="E1419" i="82"/>
  <c r="E1420" i="82"/>
  <c r="G1420" i="82" s="1"/>
  <c r="E1421" i="82"/>
  <c r="J1421" i="82" s="1"/>
  <c r="E1422" i="82"/>
  <c r="G1422" i="82" s="1"/>
  <c r="E1423" i="82"/>
  <c r="F1423" i="82" s="1"/>
  <c r="E1424" i="82"/>
  <c r="E1425" i="82"/>
  <c r="E1426" i="82"/>
  <c r="E1427" i="82"/>
  <c r="E1428" i="82"/>
  <c r="G1428" i="82" s="1"/>
  <c r="E1429" i="82"/>
  <c r="F1429" i="82" s="1"/>
  <c r="G1429" i="82"/>
  <c r="E1430" i="82"/>
  <c r="G1430" i="82" s="1"/>
  <c r="E1431" i="82"/>
  <c r="J1431" i="82" s="1"/>
  <c r="F1431" i="82"/>
  <c r="E1432" i="82"/>
  <c r="F1432" i="82" s="1"/>
  <c r="E1433" i="82"/>
  <c r="E1434" i="82"/>
  <c r="J1434" i="82" s="1"/>
  <c r="E1435" i="82"/>
  <c r="G1435" i="82" s="1"/>
  <c r="E1436" i="82"/>
  <c r="G1436" i="82" s="1"/>
  <c r="E1437" i="82"/>
  <c r="F1437" i="82" s="1"/>
  <c r="J1437" i="82"/>
  <c r="E1438" i="82"/>
  <c r="G1438" i="82" s="1"/>
  <c r="E1439" i="82"/>
  <c r="G1439" i="82" s="1"/>
  <c r="E1440" i="82"/>
  <c r="G1440" i="82" s="1"/>
  <c r="E1441" i="82"/>
  <c r="E1442" i="82"/>
  <c r="E1443" i="82"/>
  <c r="E1444" i="82"/>
  <c r="E1445" i="82"/>
  <c r="J1445" i="82" s="1"/>
  <c r="E1446" i="82"/>
  <c r="F1446" i="82" s="1"/>
  <c r="E1447" i="82"/>
  <c r="J1447" i="82" s="1"/>
  <c r="E1448" i="82"/>
  <c r="J1448" i="82" s="1"/>
  <c r="E1449" i="82"/>
  <c r="E1450" i="82"/>
  <c r="G1450" i="82" s="1"/>
  <c r="E1451" i="82"/>
  <c r="F1451" i="82" s="1"/>
  <c r="E1452" i="82"/>
  <c r="G1452" i="82" s="1"/>
  <c r="J1452" i="82"/>
  <c r="E1453" i="82"/>
  <c r="G1453" i="82" s="1"/>
  <c r="E1454" i="82"/>
  <c r="G1454" i="82" s="1"/>
  <c r="E1455" i="82"/>
  <c r="E1456" i="82"/>
  <c r="E1457" i="82"/>
  <c r="E1458" i="82"/>
  <c r="F1458" i="82" s="1"/>
  <c r="E1459" i="82"/>
  <c r="E1460" i="82"/>
  <c r="G1460" i="82" s="1"/>
  <c r="E1461" i="82"/>
  <c r="E1462" i="82"/>
  <c r="G1462" i="82" s="1"/>
  <c r="E1463" i="82"/>
  <c r="G1463" i="82" s="1"/>
  <c r="E1464" i="82"/>
  <c r="G1464" i="82" s="1"/>
  <c r="E1465" i="82"/>
  <c r="E1466" i="82"/>
  <c r="G1466" i="82" s="1"/>
  <c r="E1467" i="82"/>
  <c r="E1468" i="82"/>
  <c r="E1469" i="82"/>
  <c r="E1470" i="82"/>
  <c r="E1471" i="82"/>
  <c r="E1472" i="82"/>
  <c r="J1472" i="82" s="1"/>
  <c r="E1473" i="82"/>
  <c r="F1473" i="82" s="1"/>
  <c r="E1474" i="82"/>
  <c r="E1475" i="82"/>
  <c r="J1475" i="82" s="1"/>
  <c r="E1476" i="82"/>
  <c r="F1476" i="82" s="1"/>
  <c r="E1477" i="82"/>
  <c r="J1477" i="82" s="1"/>
  <c r="E1478" i="82"/>
  <c r="F1478" i="82" s="1"/>
  <c r="E1479" i="82"/>
  <c r="E1480" i="82"/>
  <c r="J1480" i="82" s="1"/>
  <c r="E1481" i="82"/>
  <c r="E1482" i="82"/>
  <c r="E1483" i="82"/>
  <c r="G1483" i="82" s="1"/>
  <c r="E1484" i="82"/>
  <c r="E1485" i="82"/>
  <c r="E1486" i="82"/>
  <c r="G1486" i="82" s="1"/>
  <c r="E1487" i="82"/>
  <c r="F1487" i="82" s="1"/>
  <c r="E1488" i="82"/>
  <c r="E1489" i="82"/>
  <c r="F1489" i="82" s="1"/>
  <c r="E1490" i="82"/>
  <c r="E1491" i="82"/>
  <c r="G1491" i="82" s="1"/>
  <c r="E1492" i="82"/>
  <c r="F1492" i="82" s="1"/>
  <c r="E1493" i="82"/>
  <c r="J1493" i="82" s="1"/>
  <c r="E1494" i="82"/>
  <c r="J1494" i="82" s="1"/>
  <c r="E1495" i="82"/>
  <c r="F1495" i="82" s="1"/>
  <c r="E1496" i="82"/>
  <c r="J1496" i="82" s="1"/>
  <c r="E1497" i="82"/>
  <c r="J1497" i="82" s="1"/>
  <c r="E1498" i="82"/>
  <c r="E1499" i="82"/>
  <c r="G1499" i="82" s="1"/>
  <c r="E1500" i="82"/>
  <c r="F1500" i="82"/>
  <c r="E1501" i="82"/>
  <c r="F1501" i="82" s="1"/>
  <c r="E1502" i="82"/>
  <c r="G1502" i="82" s="1"/>
  <c r="E1503" i="82"/>
  <c r="F1503" i="82" s="1"/>
  <c r="G1503" i="82"/>
  <c r="E1504" i="82"/>
  <c r="F1504" i="82" s="1"/>
  <c r="E1505" i="82"/>
  <c r="J1505" i="82"/>
  <c r="E1506" i="82"/>
  <c r="E1507" i="82"/>
  <c r="E1508" i="82"/>
  <c r="J1508" i="82" s="1"/>
  <c r="F1508" i="82"/>
  <c r="G1508" i="82"/>
  <c r="E1509" i="82"/>
  <c r="J1509" i="82" s="1"/>
  <c r="E1510" i="82"/>
  <c r="J1510" i="82" s="1"/>
  <c r="E1511" i="82"/>
  <c r="J1511" i="82" s="1"/>
  <c r="E1512" i="82"/>
  <c r="E1513" i="82"/>
  <c r="G1513" i="82" s="1"/>
  <c r="E1514" i="82"/>
  <c r="F1514" i="82" s="1"/>
  <c r="E1515" i="82"/>
  <c r="F1515" i="82" s="1"/>
  <c r="E1516" i="82"/>
  <c r="J1516" i="82" s="1"/>
  <c r="E1517" i="82"/>
  <c r="E1518" i="82"/>
  <c r="E1519" i="82"/>
  <c r="J1519" i="82" s="1"/>
  <c r="E1520" i="82"/>
  <c r="G1520" i="82" s="1"/>
  <c r="E1521" i="82"/>
  <c r="E1522" i="82"/>
  <c r="E1523" i="82"/>
  <c r="J1523" i="82" s="1"/>
  <c r="E1524" i="82"/>
  <c r="F1524" i="82" s="1"/>
  <c r="E1525" i="82"/>
  <c r="J1525" i="82" s="1"/>
  <c r="E1526" i="82"/>
  <c r="J1526" i="82" s="1"/>
  <c r="F1526" i="82"/>
  <c r="E1527" i="82"/>
  <c r="G1527" i="82"/>
  <c r="E1528" i="82"/>
  <c r="F1528" i="82" s="1"/>
  <c r="E1529" i="82"/>
  <c r="F1529" i="82" s="1"/>
  <c r="E1530" i="82"/>
  <c r="G1530" i="82" s="1"/>
  <c r="E1531" i="82"/>
  <c r="F1531" i="82" s="1"/>
  <c r="E1532" i="82"/>
  <c r="G1532" i="82" s="1"/>
  <c r="E1533" i="82"/>
  <c r="F1533" i="82" s="1"/>
  <c r="E1534" i="82"/>
  <c r="J1534" i="82" s="1"/>
  <c r="F1534" i="82"/>
  <c r="E1535" i="82"/>
  <c r="E1536" i="82"/>
  <c r="F1536" i="82" s="1"/>
  <c r="E1537" i="82"/>
  <c r="J1537" i="82" s="1"/>
  <c r="E1538" i="82"/>
  <c r="E1539" i="82"/>
  <c r="J1539" i="82" s="1"/>
  <c r="E1540" i="82"/>
  <c r="J1540" i="82" s="1"/>
  <c r="E1541" i="82"/>
  <c r="J1541" i="82" s="1"/>
  <c r="E1542" i="82"/>
  <c r="F1542" i="82" s="1"/>
  <c r="G1542" i="82"/>
  <c r="E1543" i="82"/>
  <c r="G1543" i="82" s="1"/>
  <c r="E1544" i="82"/>
  <c r="J1544" i="82" s="1"/>
  <c r="F1544" i="82"/>
  <c r="E1545" i="82"/>
  <c r="E1546" i="82"/>
  <c r="E1547" i="82"/>
  <c r="G1547" i="82" s="1"/>
  <c r="E1548" i="82"/>
  <c r="F1548" i="82" s="1"/>
  <c r="E1549" i="82"/>
  <c r="J1549" i="82" s="1"/>
  <c r="E1550" i="82"/>
  <c r="E1551" i="82"/>
  <c r="G1551" i="82" s="1"/>
  <c r="E1552" i="82"/>
  <c r="J1552" i="82" s="1"/>
  <c r="E1553" i="82"/>
  <c r="J1553" i="82" s="1"/>
  <c r="E1554" i="82"/>
  <c r="J1554" i="82" s="1"/>
  <c r="E1555" i="82"/>
  <c r="J1555" i="82" s="1"/>
  <c r="E1556" i="82"/>
  <c r="J1556" i="82" s="1"/>
  <c r="E1557" i="82"/>
  <c r="G1557" i="82" s="1"/>
  <c r="E1558" i="82"/>
  <c r="F1558" i="82" s="1"/>
  <c r="E1559" i="82"/>
  <c r="F1559" i="82" s="1"/>
  <c r="E1560" i="82"/>
  <c r="J1560" i="82" s="1"/>
  <c r="E1561" i="82"/>
  <c r="E1562" i="82"/>
  <c r="E1563" i="82"/>
  <c r="J1563" i="82" s="1"/>
  <c r="E1564" i="82"/>
  <c r="E1565" i="82"/>
  <c r="E1566" i="82"/>
  <c r="J1566" i="82" s="1"/>
  <c r="E1567" i="82"/>
  <c r="J1567" i="82" s="1"/>
  <c r="E1568" i="82"/>
  <c r="J1568" i="82" s="1"/>
  <c r="E1569" i="82"/>
  <c r="J1569" i="82" s="1"/>
  <c r="E1570" i="82"/>
  <c r="J1570" i="82" s="1"/>
  <c r="E1571" i="82"/>
  <c r="G1571" i="82" s="1"/>
  <c r="E1572" i="82"/>
  <c r="F1572" i="82" s="1"/>
  <c r="E1573" i="82"/>
  <c r="E1574" i="82"/>
  <c r="E1575" i="82"/>
  <c r="F1575" i="82" s="1"/>
  <c r="E1576" i="82"/>
  <c r="G1576" i="82" s="1"/>
  <c r="E1577" i="82"/>
  <c r="E1578" i="82"/>
  <c r="J1578" i="82" s="1"/>
  <c r="E1579" i="82"/>
  <c r="G1579" i="82"/>
  <c r="J1579" i="82"/>
  <c r="E1580" i="82"/>
  <c r="E1581" i="82"/>
  <c r="E1582" i="82"/>
  <c r="E1583" i="82"/>
  <c r="J1583" i="82" s="1"/>
  <c r="E1584" i="82"/>
  <c r="F1584" i="82" s="1"/>
  <c r="E1585" i="82"/>
  <c r="G1585" i="82" s="1"/>
  <c r="E1586" i="82"/>
  <c r="E1587" i="82"/>
  <c r="F1587" i="82" s="1"/>
  <c r="E1588" i="82"/>
  <c r="J1588" i="82" s="1"/>
  <c r="E1589" i="82"/>
  <c r="E1590" i="82"/>
  <c r="G1590" i="82" s="1"/>
  <c r="E1591" i="82"/>
  <c r="G1591" i="82" s="1"/>
  <c r="E1592" i="82"/>
  <c r="G1592" i="82" s="1"/>
  <c r="E1593" i="82"/>
  <c r="E1594" i="82"/>
  <c r="J1594" i="82" s="1"/>
  <c r="E1595" i="82"/>
  <c r="E1596" i="82"/>
  <c r="G1596" i="82" s="1"/>
  <c r="E1597" i="82"/>
  <c r="J1597" i="82" s="1"/>
  <c r="E1598" i="82"/>
  <c r="J1598" i="82" s="1"/>
  <c r="E1599" i="82"/>
  <c r="J1599" i="82" s="1"/>
  <c r="E1600" i="82"/>
  <c r="J1600" i="82" s="1"/>
  <c r="E1601" i="82"/>
  <c r="G1601" i="82" s="1"/>
  <c r="E1602" i="82"/>
  <c r="F1602" i="82" s="1"/>
  <c r="E1603" i="82"/>
  <c r="F1603" i="82" s="1"/>
  <c r="E1604" i="82"/>
  <c r="G1604" i="82" s="1"/>
  <c r="E1605" i="82"/>
  <c r="E1606" i="82"/>
  <c r="J1606" i="82" s="1"/>
  <c r="E1607" i="82"/>
  <c r="G1607" i="82" s="1"/>
  <c r="E1608" i="82"/>
  <c r="F1608" i="82" s="1"/>
  <c r="E1609" i="82"/>
  <c r="G1609" i="82"/>
  <c r="E1610" i="82"/>
  <c r="J1610" i="82" s="1"/>
  <c r="E1611" i="82"/>
  <c r="J1611" i="82" s="1"/>
  <c r="E1612" i="82"/>
  <c r="J1612" i="82" s="1"/>
  <c r="E1613" i="82"/>
  <c r="J1613" i="82" s="1"/>
  <c r="E1614" i="82"/>
  <c r="G1614" i="82" s="1"/>
  <c r="E1615" i="82"/>
  <c r="G1615" i="82" s="1"/>
  <c r="E1616" i="82"/>
  <c r="E1617" i="82"/>
  <c r="F1617" i="82" s="1"/>
  <c r="E1618" i="82"/>
  <c r="F1618" i="82" s="1"/>
  <c r="E1619" i="82"/>
  <c r="E1620" i="82"/>
  <c r="G1620" i="82" s="1"/>
  <c r="F1620" i="82"/>
  <c r="E1621" i="82"/>
  <c r="G1621" i="82" s="1"/>
  <c r="E1622" i="82"/>
  <c r="G1622" i="82" s="1"/>
  <c r="E1623" i="82"/>
  <c r="E1624" i="82"/>
  <c r="J1624" i="82" s="1"/>
  <c r="E1625" i="82"/>
  <c r="J1625" i="82" s="1"/>
  <c r="E1626" i="82"/>
  <c r="J1626" i="82" s="1"/>
  <c r="E1627" i="82"/>
  <c r="J1627" i="82" s="1"/>
  <c r="E1628" i="82"/>
  <c r="J1628" i="82" s="1"/>
  <c r="E1629" i="82"/>
  <c r="G1629" i="82" s="1"/>
  <c r="E1630" i="82"/>
  <c r="F1630" i="82" s="1"/>
  <c r="E1631" i="82"/>
  <c r="E1632" i="82"/>
  <c r="F1632" i="82" s="1"/>
  <c r="E1633" i="82"/>
  <c r="E1634" i="82"/>
  <c r="G1634" i="82" s="1"/>
  <c r="E1635" i="82"/>
  <c r="J1635" i="82" s="1"/>
  <c r="E1636" i="82"/>
  <c r="J1636" i="82" s="1"/>
  <c r="E1637" i="82"/>
  <c r="F1637" i="82" s="1"/>
  <c r="G1637" i="82"/>
  <c r="H1637" i="82" s="1"/>
  <c r="E1638" i="82"/>
  <c r="J1638" i="82" s="1"/>
  <c r="E1639" i="82"/>
  <c r="G1639" i="82" s="1"/>
  <c r="E1640" i="82"/>
  <c r="G1640" i="82" s="1"/>
  <c r="E1641" i="82"/>
  <c r="J1641" i="82" s="1"/>
  <c r="E1642" i="82"/>
  <c r="J1642" i="82" s="1"/>
  <c r="E1643" i="82"/>
  <c r="G1643" i="82" s="1"/>
  <c r="E1644" i="82"/>
  <c r="J1644" i="82" s="1"/>
  <c r="E1645" i="82"/>
  <c r="J1645" i="82" s="1"/>
  <c r="E1646" i="82"/>
  <c r="E1647" i="82"/>
  <c r="E1648" i="82"/>
  <c r="G1648" i="82" s="1"/>
  <c r="E1649" i="82"/>
  <c r="G1649" i="82" s="1"/>
  <c r="E1650" i="82"/>
  <c r="F1650" i="82" s="1"/>
  <c r="E1651" i="82"/>
  <c r="G1651" i="82" s="1"/>
  <c r="E1652" i="82"/>
  <c r="F1652" i="82" s="1"/>
  <c r="E1653" i="82"/>
  <c r="G1653" i="82" s="1"/>
  <c r="E1654" i="82"/>
  <c r="F1654" i="82" s="1"/>
  <c r="E1655" i="82"/>
  <c r="G1655" i="82" s="1"/>
  <c r="E1656" i="82"/>
  <c r="F1656" i="82" s="1"/>
  <c r="E1657" i="82"/>
  <c r="J1657" i="82" s="1"/>
  <c r="F1657" i="82"/>
  <c r="E1658" i="82"/>
  <c r="E1659" i="82"/>
  <c r="F1659" i="82" s="1"/>
  <c r="E1660" i="82"/>
  <c r="F1660" i="82" s="1"/>
  <c r="G1660" i="82"/>
  <c r="H1660" i="82" s="1"/>
  <c r="E1661" i="82"/>
  <c r="E1662" i="82"/>
  <c r="F1662" i="82" s="1"/>
  <c r="J1662" i="82"/>
  <c r="E1663" i="82"/>
  <c r="F1663" i="82" s="1"/>
  <c r="E1664" i="82"/>
  <c r="E1665" i="82"/>
  <c r="J1665" i="82" s="1"/>
  <c r="F1665" i="82"/>
  <c r="E1666" i="82"/>
  <c r="G1666" i="82" s="1"/>
  <c r="E1667" i="82"/>
  <c r="J1667" i="82" s="1"/>
  <c r="E1668" i="82"/>
  <c r="E1669" i="82"/>
  <c r="J1669" i="82" s="1"/>
  <c r="E1670" i="82"/>
  <c r="J1670" i="82" s="1"/>
  <c r="E1671" i="82"/>
  <c r="F1671" i="82" s="1"/>
  <c r="E1672" i="82"/>
  <c r="E1673" i="82"/>
  <c r="J1673" i="82" s="1"/>
  <c r="E1674" i="82"/>
  <c r="J1674" i="82" s="1"/>
  <c r="E1675" i="82"/>
  <c r="F1675" i="82" s="1"/>
  <c r="E1676" i="82"/>
  <c r="F1676" i="82" s="1"/>
  <c r="E1677" i="82"/>
  <c r="G1677" i="82" s="1"/>
  <c r="E1678" i="82"/>
  <c r="G1678" i="82" s="1"/>
  <c r="F1678" i="82"/>
  <c r="E1679" i="82"/>
  <c r="F1679" i="82" s="1"/>
  <c r="E1680" i="82"/>
  <c r="E1681" i="82"/>
  <c r="F1681" i="82" s="1"/>
  <c r="G1681" i="82"/>
  <c r="H1681" i="82" s="1"/>
  <c r="E1682" i="82"/>
  <c r="F1682" i="82" s="1"/>
  <c r="E1683" i="82"/>
  <c r="J1106" i="82" l="1"/>
  <c r="J1074" i="82"/>
  <c r="F787" i="82"/>
  <c r="J738" i="82"/>
  <c r="G733" i="82"/>
  <c r="J1147" i="82"/>
  <c r="F1128" i="82"/>
  <c r="F918" i="82"/>
  <c r="G894" i="82"/>
  <c r="H894" i="82" s="1"/>
  <c r="J891" i="82"/>
  <c r="J671" i="82"/>
  <c r="J664" i="82"/>
  <c r="G661" i="82"/>
  <c r="G635" i="82"/>
  <c r="J632" i="82"/>
  <c r="G515" i="82"/>
  <c r="H515" i="82" s="1"/>
  <c r="G39" i="52" s="1"/>
  <c r="G490" i="82"/>
  <c r="J1215" i="82"/>
  <c r="F808" i="82"/>
  <c r="G525" i="82"/>
  <c r="G446" i="82"/>
  <c r="F395" i="82"/>
  <c r="G68" i="82"/>
  <c r="F978" i="82"/>
  <c r="J1454" i="82"/>
  <c r="J1338" i="82"/>
  <c r="F1670" i="82"/>
  <c r="J1648" i="82"/>
  <c r="Q8" i="30" s="1"/>
  <c r="G1544" i="82"/>
  <c r="J1542" i="82"/>
  <c r="G1524" i="82"/>
  <c r="H1524" i="82" s="1"/>
  <c r="F1494" i="82"/>
  <c r="G1475" i="82"/>
  <c r="G1472" i="82"/>
  <c r="F1454" i="82"/>
  <c r="F1392" i="82"/>
  <c r="J1364" i="82"/>
  <c r="G1344" i="82"/>
  <c r="H1344" i="82" s="1"/>
  <c r="F1338" i="82"/>
  <c r="J1332" i="82"/>
  <c r="Q12" i="37" s="1"/>
  <c r="G1294" i="82"/>
  <c r="J1233" i="82"/>
  <c r="G1215" i="82"/>
  <c r="H1215" i="82" s="1"/>
  <c r="J1212" i="82"/>
  <c r="G1118" i="82"/>
  <c r="F1033" i="82"/>
  <c r="G1026" i="82"/>
  <c r="G902" i="82"/>
  <c r="F1586" i="82"/>
  <c r="F1582" i="82"/>
  <c r="F1576" i="82"/>
  <c r="F1573" i="82"/>
  <c r="H1356" i="82"/>
  <c r="F1127" i="82"/>
  <c r="F1112" i="82"/>
  <c r="F1106" i="82"/>
  <c r="F1082" i="82"/>
  <c r="F1074" i="82"/>
  <c r="F1071" i="82"/>
  <c r="F1067" i="82"/>
  <c r="H1067" i="82" s="1"/>
  <c r="F1029" i="82"/>
  <c r="F1015" i="82"/>
  <c r="F988" i="82"/>
  <c r="F982" i="82"/>
  <c r="H982" i="82" s="1"/>
  <c r="F979" i="82"/>
  <c r="F964" i="82"/>
  <c r="F960" i="82"/>
  <c r="F1680" i="82"/>
  <c r="F1667" i="82"/>
  <c r="F1658" i="82"/>
  <c r="F1648" i="82"/>
  <c r="F1631" i="82"/>
  <c r="F1616" i="82"/>
  <c r="F1605" i="82"/>
  <c r="F1593" i="82"/>
  <c r="F1581" i="82"/>
  <c r="F1579" i="82"/>
  <c r="F1570" i="82"/>
  <c r="H1503" i="82"/>
  <c r="Q1503" i="82" s="1"/>
  <c r="Y23" i="49" s="1"/>
  <c r="H1429" i="82"/>
  <c r="G9" i="41" s="1"/>
  <c r="F1141" i="82"/>
  <c r="F1137" i="82"/>
  <c r="F1133" i="82"/>
  <c r="F1129" i="82"/>
  <c r="F1124" i="82"/>
  <c r="F1115" i="82"/>
  <c r="F1107" i="82"/>
  <c r="F1101" i="82"/>
  <c r="F1093" i="82"/>
  <c r="F1089" i="82"/>
  <c r="F1075" i="82"/>
  <c r="F1066" i="82"/>
  <c r="H1066" i="82" s="1"/>
  <c r="F1062" i="82"/>
  <c r="F1059" i="82"/>
  <c r="F1055" i="82"/>
  <c r="F1043" i="82"/>
  <c r="F1039" i="82"/>
  <c r="F1035" i="82"/>
  <c r="F1032" i="82"/>
  <c r="F1021" i="82"/>
  <c r="F971" i="82"/>
  <c r="F943" i="82"/>
  <c r="J1168" i="82"/>
  <c r="J1163" i="82"/>
  <c r="Q23" i="14" s="1"/>
  <c r="J1152" i="82"/>
  <c r="G1128" i="82"/>
  <c r="G1127" i="82"/>
  <c r="G1109" i="82"/>
  <c r="H1109" i="82" s="1"/>
  <c r="J1062" i="82"/>
  <c r="F1060" i="82"/>
  <c r="J1041" i="82"/>
  <c r="G1038" i="82"/>
  <c r="F1018" i="82"/>
  <c r="F998" i="82"/>
  <c r="G949" i="82"/>
  <c r="H949" i="82" s="1"/>
  <c r="J930" i="82"/>
  <c r="J916" i="82"/>
  <c r="F912" i="82"/>
  <c r="H912" i="82" s="1"/>
  <c r="G863" i="82"/>
  <c r="H863" i="82" s="1"/>
  <c r="Q863" i="82" s="1"/>
  <c r="J852" i="82"/>
  <c r="J837" i="82"/>
  <c r="G810" i="82"/>
  <c r="J778" i="82"/>
  <c r="J722" i="82"/>
  <c r="G711" i="82"/>
  <c r="J605" i="82"/>
  <c r="J473" i="82"/>
  <c r="J1410" i="82"/>
  <c r="G1391" i="82"/>
  <c r="F1370" i="82"/>
  <c r="J1356" i="82"/>
  <c r="J1286" i="82"/>
  <c r="Q6" i="47" s="1"/>
  <c r="J1258" i="82"/>
  <c r="J1245" i="82"/>
  <c r="J912" i="82"/>
  <c r="G836" i="82"/>
  <c r="G731" i="82"/>
  <c r="J679" i="82"/>
  <c r="G664" i="82"/>
  <c r="H664" i="82" s="1"/>
  <c r="J661" i="82"/>
  <c r="Q68" i="41" s="1"/>
  <c r="G606" i="82"/>
  <c r="G407" i="82"/>
  <c r="F404" i="82"/>
  <c r="G299" i="82"/>
  <c r="J1649" i="82"/>
  <c r="G1636" i="82"/>
  <c r="G1410" i="82"/>
  <c r="J1681" i="82"/>
  <c r="Q21" i="36" s="1"/>
  <c r="J1660" i="82"/>
  <c r="J1651" i="82"/>
  <c r="F1649" i="82"/>
  <c r="J1637" i="82"/>
  <c r="K1637" i="82" s="1"/>
  <c r="L1637" i="82" s="1"/>
  <c r="N17" i="44" s="1"/>
  <c r="F1636" i="82"/>
  <c r="G1618" i="82"/>
  <c r="G1600" i="82"/>
  <c r="G1570" i="82"/>
  <c r="H1570" i="82" s="1"/>
  <c r="G1548" i="82"/>
  <c r="G1534" i="82"/>
  <c r="F1532" i="82"/>
  <c r="G1526" i="82"/>
  <c r="J1524" i="82"/>
  <c r="J1466" i="82"/>
  <c r="J1450" i="82"/>
  <c r="J1439" i="82"/>
  <c r="Q19" i="41" s="1"/>
  <c r="J1423" i="82"/>
  <c r="G1392" i="82"/>
  <c r="F1391" i="82"/>
  <c r="J1382" i="82"/>
  <c r="Q22" i="52" s="1"/>
  <c r="J1376" i="82"/>
  <c r="J1360" i="82"/>
  <c r="F1358" i="82"/>
  <c r="G1312" i="82"/>
  <c r="H1312" i="82" s="1"/>
  <c r="J1292" i="82"/>
  <c r="F1258" i="82"/>
  <c r="G1255" i="82"/>
  <c r="J1246" i="82"/>
  <c r="F1245" i="82"/>
  <c r="J1066" i="82"/>
  <c r="J998" i="82"/>
  <c r="F965" i="82"/>
  <c r="J878" i="82"/>
  <c r="F836" i="82"/>
  <c r="G829" i="82"/>
  <c r="H829" i="82" s="1"/>
  <c r="G818" i="82"/>
  <c r="H818" i="82" s="1"/>
  <c r="G65" i="48" s="1"/>
  <c r="G595" i="82"/>
  <c r="G529" i="82"/>
  <c r="G491" i="82"/>
  <c r="J489" i="82"/>
  <c r="F447" i="82"/>
  <c r="G433" i="82"/>
  <c r="G1628" i="82"/>
  <c r="G1563" i="82"/>
  <c r="J1462" i="82"/>
  <c r="J1440" i="82"/>
  <c r="Q20" i="41" s="1"/>
  <c r="G1388" i="82"/>
  <c r="J1374" i="82"/>
  <c r="J1288" i="82"/>
  <c r="Q8" i="47" s="1"/>
  <c r="J1277" i="82"/>
  <c r="Q17" i="55" s="1"/>
  <c r="J1268" i="82"/>
  <c r="H1245" i="82"/>
  <c r="J1185" i="82"/>
  <c r="J1183" i="82"/>
  <c r="Q23" i="43" s="1"/>
  <c r="G1182" i="82"/>
  <c r="J1180" i="82"/>
  <c r="Q20" i="43" s="1"/>
  <c r="F1161" i="82"/>
  <c r="J1159" i="82"/>
  <c r="Q19" i="14" s="1"/>
  <c r="F1157" i="82"/>
  <c r="H1157" i="82" s="1"/>
  <c r="F1152" i="82"/>
  <c r="J1141" i="82"/>
  <c r="G1135" i="82"/>
  <c r="J1125" i="82"/>
  <c r="Q52" i="36" s="1"/>
  <c r="G1124" i="82"/>
  <c r="G1119" i="82"/>
  <c r="F1109" i="82"/>
  <c r="G1107" i="82"/>
  <c r="H1107" i="82" s="1"/>
  <c r="G31" i="36" s="1"/>
  <c r="J1104" i="82"/>
  <c r="Q28" i="36" s="1"/>
  <c r="J1102" i="82"/>
  <c r="Q69" i="30" s="1"/>
  <c r="F1070" i="82"/>
  <c r="J1067" i="82"/>
  <c r="Q31" i="30" s="1"/>
  <c r="G1066" i="82"/>
  <c r="F1047" i="82"/>
  <c r="J1034" i="82"/>
  <c r="Q38" i="44" s="1"/>
  <c r="G1005" i="82"/>
  <c r="H1005" i="82" s="1"/>
  <c r="G52" i="50" s="1"/>
  <c r="G992" i="82"/>
  <c r="G938" i="82"/>
  <c r="F936" i="82"/>
  <c r="G923" i="82"/>
  <c r="F908" i="82"/>
  <c r="F902" i="82"/>
  <c r="F890" i="82"/>
  <c r="G877" i="82"/>
  <c r="G868" i="82"/>
  <c r="F862" i="82"/>
  <c r="F860" i="82"/>
  <c r="F814" i="82"/>
  <c r="G811" i="82"/>
  <c r="G803" i="82"/>
  <c r="G784" i="82"/>
  <c r="J781" i="82"/>
  <c r="Q68" i="49" s="1"/>
  <c r="J762" i="82"/>
  <c r="Q46" i="49" s="1"/>
  <c r="J760" i="82"/>
  <c r="G671" i="82"/>
  <c r="H671" i="82" s="1"/>
  <c r="G662" i="82"/>
  <c r="H662" i="82" s="1"/>
  <c r="G69" i="41" s="1"/>
  <c r="J645" i="82"/>
  <c r="Q52" i="41" s="1"/>
  <c r="G600" i="82"/>
  <c r="F544" i="82"/>
  <c r="G542" i="82"/>
  <c r="F477" i="82"/>
  <c r="F465" i="82"/>
  <c r="H465" i="82" s="1"/>
  <c r="F463" i="82"/>
  <c r="G422" i="82"/>
  <c r="F417" i="82"/>
  <c r="G415" i="82"/>
  <c r="G377" i="82"/>
  <c r="G322" i="82"/>
  <c r="G289" i="82"/>
  <c r="J1622" i="82"/>
  <c r="J1614" i="82"/>
  <c r="Q14" i="50" s="1"/>
  <c r="J1671" i="82"/>
  <c r="Q11" i="36" s="1"/>
  <c r="G1659" i="82"/>
  <c r="H1659" i="82" s="1"/>
  <c r="F1653" i="82"/>
  <c r="F1628" i="82"/>
  <c r="F1622" i="82"/>
  <c r="F1614" i="82"/>
  <c r="G1588" i="82"/>
  <c r="J1582" i="82"/>
  <c r="Q22" i="33" s="1"/>
  <c r="G1578" i="82"/>
  <c r="F1563" i="82"/>
  <c r="G1504" i="82"/>
  <c r="F1486" i="82"/>
  <c r="J1483" i="82"/>
  <c r="Q23" i="38" s="1"/>
  <c r="J1476" i="82"/>
  <c r="Q16" i="38" s="1"/>
  <c r="F1462" i="82"/>
  <c r="F1440" i="82"/>
  <c r="J1438" i="82"/>
  <c r="Q18" i="41" s="1"/>
  <c r="F1436" i="82"/>
  <c r="F1430" i="82"/>
  <c r="H1430" i="82" s="1"/>
  <c r="J1428" i="82"/>
  <c r="Q8" i="41" s="1"/>
  <c r="J1406" i="82"/>
  <c r="Q6" i="34" s="1"/>
  <c r="G1404" i="82"/>
  <c r="H1404" i="82" s="1"/>
  <c r="F1396" i="82"/>
  <c r="J1394" i="82"/>
  <c r="Q14" i="53" s="1"/>
  <c r="J1390" i="82"/>
  <c r="Q10" i="53" s="1"/>
  <c r="F1388" i="82"/>
  <c r="J1375" i="82"/>
  <c r="Q15" i="52" s="1"/>
  <c r="G1374" i="82"/>
  <c r="J1363" i="82"/>
  <c r="J1322" i="82"/>
  <c r="Q22" i="54" s="1"/>
  <c r="G1313" i="82"/>
  <c r="J1285" i="82"/>
  <c r="Q5" i="47" s="1"/>
  <c r="J1279" i="82"/>
  <c r="Q19" i="55" s="1"/>
  <c r="F1270" i="82"/>
  <c r="H1270" i="82" s="1"/>
  <c r="G1259" i="82"/>
  <c r="J1249" i="82"/>
  <c r="Q9" i="39" s="1"/>
  <c r="J1247" i="82"/>
  <c r="Q7" i="39" s="1"/>
  <c r="H1246" i="82"/>
  <c r="G1244" i="82"/>
  <c r="F1232" i="82"/>
  <c r="G1214" i="82"/>
  <c r="J1202" i="82"/>
  <c r="Q22" i="29" s="1"/>
  <c r="G1185" i="82"/>
  <c r="G1183" i="82"/>
  <c r="F1180" i="82"/>
  <c r="H1180" i="82" s="1"/>
  <c r="F1176" i="82"/>
  <c r="J1172" i="82"/>
  <c r="Q12" i="43" s="1"/>
  <c r="J1167" i="82"/>
  <c r="Q7" i="43" s="1"/>
  <c r="G1162" i="82"/>
  <c r="F1146" i="82"/>
  <c r="J1137" i="82"/>
  <c r="Q64" i="36" s="1"/>
  <c r="F1135" i="82"/>
  <c r="H1135" i="82" s="1"/>
  <c r="J1126" i="82"/>
  <c r="K1126" i="82" s="1"/>
  <c r="L1126" i="82" s="1"/>
  <c r="N53" i="36" s="1"/>
  <c r="G1125" i="82"/>
  <c r="H1125" i="82" s="1"/>
  <c r="F1114" i="82"/>
  <c r="G1095" i="82"/>
  <c r="J1086" i="82"/>
  <c r="Q53" i="30" s="1"/>
  <c r="G1067" i="82"/>
  <c r="J1061" i="82"/>
  <c r="Q68" i="44" s="1"/>
  <c r="J1055" i="82"/>
  <c r="Q62" i="44" s="1"/>
  <c r="G1052" i="82"/>
  <c r="F1034" i="82"/>
  <c r="F1025" i="82"/>
  <c r="G1019" i="82"/>
  <c r="F1010" i="82"/>
  <c r="J1001" i="82"/>
  <c r="Q45" i="50" s="1"/>
  <c r="F997" i="82"/>
  <c r="J994" i="82"/>
  <c r="Q38" i="50" s="1"/>
  <c r="J981" i="82"/>
  <c r="Q68" i="51" s="1"/>
  <c r="J979" i="82"/>
  <c r="Q66" i="51" s="1"/>
  <c r="F973" i="82"/>
  <c r="F966" i="82"/>
  <c r="H966" i="82" s="1"/>
  <c r="G53" i="51" s="1"/>
  <c r="G964" i="82"/>
  <c r="H964" i="82" s="1"/>
  <c r="G51" i="51" s="1"/>
  <c r="F944" i="82"/>
  <c r="F923" i="82"/>
  <c r="J886" i="82"/>
  <c r="Q53" i="32" s="1"/>
  <c r="G851" i="82"/>
  <c r="H851" i="82" s="1"/>
  <c r="G58" i="40" s="1"/>
  <c r="J840" i="82"/>
  <c r="Q44" i="40" s="1"/>
  <c r="F816" i="82"/>
  <c r="G799" i="82"/>
  <c r="G796" i="82"/>
  <c r="G791" i="82"/>
  <c r="G781" i="82"/>
  <c r="J773" i="82"/>
  <c r="Q60" i="49" s="1"/>
  <c r="F770" i="82"/>
  <c r="H770" i="82" s="1"/>
  <c r="F762" i="82"/>
  <c r="G760" i="82"/>
  <c r="J754" i="82"/>
  <c r="Q38" i="49" s="1"/>
  <c r="J719" i="82"/>
  <c r="F657" i="82"/>
  <c r="F645" i="82"/>
  <c r="J639" i="82"/>
  <c r="Q43" i="41" s="1"/>
  <c r="G631" i="82"/>
  <c r="J1679" i="82"/>
  <c r="Q19" i="36" s="1"/>
  <c r="F1677" i="82"/>
  <c r="F1588" i="82"/>
  <c r="G1582" i="82"/>
  <c r="F1552" i="82"/>
  <c r="F1537" i="82"/>
  <c r="G1531" i="82"/>
  <c r="H1531" i="82" s="1"/>
  <c r="G11" i="40" s="1"/>
  <c r="F1519" i="82"/>
  <c r="J1495" i="82"/>
  <c r="Q15" i="49" s="1"/>
  <c r="G1476" i="82"/>
  <c r="J1458" i="82"/>
  <c r="Q18" i="42" s="1"/>
  <c r="J1453" i="82"/>
  <c r="Q13" i="42" s="1"/>
  <c r="J1451" i="82"/>
  <c r="Q11" i="42" s="1"/>
  <c r="F1445" i="82"/>
  <c r="F1428" i="82"/>
  <c r="H1428" i="82" s="1"/>
  <c r="G8" i="41" s="1"/>
  <c r="G1401" i="82"/>
  <c r="H1401" i="82" s="1"/>
  <c r="J1380" i="82"/>
  <c r="Q20" i="52" s="1"/>
  <c r="G1375" i="82"/>
  <c r="H1375" i="82" s="1"/>
  <c r="G1371" i="82"/>
  <c r="H1371" i="82" s="1"/>
  <c r="G11" i="52" s="1"/>
  <c r="G1363" i="82"/>
  <c r="H1363" i="82" s="1"/>
  <c r="J1351" i="82"/>
  <c r="Q11" i="46" s="1"/>
  <c r="F1348" i="82"/>
  <c r="J1324" i="82"/>
  <c r="Q4" i="37" s="1"/>
  <c r="G1315" i="82"/>
  <c r="J1263" i="82"/>
  <c r="Q23" i="39" s="1"/>
  <c r="G1254" i="82"/>
  <c r="F1202" i="82"/>
  <c r="F1178" i="82"/>
  <c r="F1172" i="82"/>
  <c r="G1167" i="82"/>
  <c r="F1162" i="82"/>
  <c r="F1158" i="82"/>
  <c r="F1142" i="82"/>
  <c r="F1126" i="82"/>
  <c r="H1126" i="82" s="1"/>
  <c r="F1108" i="82"/>
  <c r="H1108" i="82" s="1"/>
  <c r="G32" i="36" s="1"/>
  <c r="F1105" i="82"/>
  <c r="J1103" i="82"/>
  <c r="Q70" i="30" s="1"/>
  <c r="J1101" i="82"/>
  <c r="Q68" i="30" s="1"/>
  <c r="F1095" i="82"/>
  <c r="G1092" i="82"/>
  <c r="F1048" i="82"/>
  <c r="F1012" i="82"/>
  <c r="G988" i="82"/>
  <c r="G956" i="82"/>
  <c r="G937" i="82"/>
  <c r="J924" i="82"/>
  <c r="J730" i="82"/>
  <c r="Q57" i="38" s="1"/>
  <c r="F719" i="82"/>
  <c r="H719" i="82" s="1"/>
  <c r="J712" i="82"/>
  <c r="Q36" i="38" s="1"/>
  <c r="J685" i="82"/>
  <c r="Q52" i="42" s="1"/>
  <c r="G683" i="82"/>
  <c r="G675" i="82"/>
  <c r="F667" i="82"/>
  <c r="F663" i="82"/>
  <c r="G646" i="82"/>
  <c r="H646" i="82" s="1"/>
  <c r="G53" i="41" s="1"/>
  <c r="F641" i="82"/>
  <c r="G639" i="82"/>
  <c r="F605" i="82"/>
  <c r="F599" i="82"/>
  <c r="H599" i="82" s="1"/>
  <c r="G43" i="34" s="1"/>
  <c r="J588" i="82"/>
  <c r="Q32" i="34" s="1"/>
  <c r="G574" i="82"/>
  <c r="H574" i="82" s="1"/>
  <c r="G61" i="53" s="1"/>
  <c r="F568" i="82"/>
  <c r="G541" i="82"/>
  <c r="J534" i="82"/>
  <c r="Q61" i="52" s="1"/>
  <c r="F473" i="82"/>
  <c r="G459" i="82"/>
  <c r="F423" i="82"/>
  <c r="G416" i="82"/>
  <c r="H416" i="82" s="1"/>
  <c r="G63" i="54" s="1"/>
  <c r="J57" i="82"/>
  <c r="Y70" i="40"/>
  <c r="Q53" i="50"/>
  <c r="N23" i="50"/>
  <c r="Q4" i="40"/>
  <c r="Q10" i="36"/>
  <c r="Q9" i="32"/>
  <c r="Q11" i="53"/>
  <c r="Q28" i="50"/>
  <c r="Q31" i="50"/>
  <c r="Q28" i="30"/>
  <c r="G4" i="40"/>
  <c r="Q7" i="36"/>
  <c r="G4" i="34"/>
  <c r="Q45" i="34"/>
  <c r="Q12" i="53"/>
  <c r="Q47" i="34"/>
  <c r="Q12" i="14"/>
  <c r="Q22" i="50"/>
  <c r="Q42" i="50"/>
  <c r="N47" i="50"/>
  <c r="Q5" i="35"/>
  <c r="N47" i="34"/>
  <c r="N47" i="55"/>
  <c r="N47" i="54"/>
  <c r="G21" i="53"/>
  <c r="Q70" i="53"/>
  <c r="N23" i="52"/>
  <c r="Q12" i="32"/>
  <c r="G10" i="55"/>
  <c r="Q14" i="55"/>
  <c r="Q7" i="55"/>
  <c r="Q12" i="54"/>
  <c r="Q15" i="54"/>
  <c r="Q8" i="53"/>
  <c r="N47" i="53"/>
  <c r="Q15" i="53"/>
  <c r="Q20" i="53"/>
  <c r="Q51" i="53"/>
  <c r="Q69" i="52"/>
  <c r="Q4" i="52"/>
  <c r="Q4" i="30"/>
  <c r="N23" i="55"/>
  <c r="Q20" i="55"/>
  <c r="N70" i="55"/>
  <c r="N70" i="54"/>
  <c r="Q23" i="53"/>
  <c r="Q33" i="53"/>
  <c r="Q11" i="55"/>
  <c r="Q4" i="55"/>
  <c r="Q8" i="55"/>
  <c r="Q12" i="55"/>
  <c r="N23" i="54"/>
  <c r="Q13" i="53"/>
  <c r="N23" i="53"/>
  <c r="N70" i="53"/>
  <c r="G6" i="53"/>
  <c r="G15" i="52"/>
  <c r="Q14" i="52"/>
  <c r="Q67" i="51"/>
  <c r="Q18" i="51"/>
  <c r="Q47" i="51"/>
  <c r="Q69" i="51"/>
  <c r="Q8" i="51"/>
  <c r="Q40" i="50"/>
  <c r="N70" i="50"/>
  <c r="Q70" i="50"/>
  <c r="Q11" i="50"/>
  <c r="Q33" i="50"/>
  <c r="Q67" i="50"/>
  <c r="Q10" i="50"/>
  <c r="Q59" i="49"/>
  <c r="Q13" i="49"/>
  <c r="Q32" i="49"/>
  <c r="Q44" i="49"/>
  <c r="Q52" i="49"/>
  <c r="Q51" i="49"/>
  <c r="Q17" i="49"/>
  <c r="Q41" i="49"/>
  <c r="Q32" i="30"/>
  <c r="Q11" i="30"/>
  <c r="N47" i="30"/>
  <c r="N70" i="30"/>
  <c r="Q17" i="30"/>
  <c r="Q30" i="30"/>
  <c r="Q34" i="30"/>
  <c r="Q42" i="30"/>
  <c r="Q9" i="30"/>
  <c r="Q11" i="48"/>
  <c r="Q33" i="48"/>
  <c r="Q39" i="48"/>
  <c r="Q57" i="48"/>
  <c r="Q5" i="48"/>
  <c r="Q35" i="48"/>
  <c r="Q13" i="52"/>
  <c r="N47" i="52"/>
  <c r="G33" i="51"/>
  <c r="Q62" i="51"/>
  <c r="Q39" i="51"/>
  <c r="N47" i="51"/>
  <c r="Q36" i="51"/>
  <c r="Q12" i="50"/>
  <c r="Q36" i="50"/>
  <c r="G57" i="49"/>
  <c r="Q58" i="49"/>
  <c r="Q16" i="49"/>
  <c r="Q22" i="30"/>
  <c r="Q62" i="30"/>
  <c r="Q20" i="30"/>
  <c r="G20" i="30"/>
  <c r="N47" i="48"/>
  <c r="Q9" i="48"/>
  <c r="Q41" i="48"/>
  <c r="N70" i="52"/>
  <c r="Q28" i="51"/>
  <c r="Q20" i="51"/>
  <c r="Q17" i="51"/>
  <c r="Q14" i="51"/>
  <c r="Q19" i="51"/>
  <c r="N70" i="51"/>
  <c r="Q44" i="50"/>
  <c r="Q13" i="50"/>
  <c r="Q55" i="50"/>
  <c r="Q6" i="50"/>
  <c r="Q14" i="49"/>
  <c r="Q35" i="49"/>
  <c r="Q66" i="49"/>
  <c r="N70" i="49"/>
  <c r="Q63" i="49"/>
  <c r="N23" i="49"/>
  <c r="Q54" i="49"/>
  <c r="Q65" i="49"/>
  <c r="Q55" i="30"/>
  <c r="Q16" i="52"/>
  <c r="Q10" i="52"/>
  <c r="N23" i="51"/>
  <c r="Q40" i="51"/>
  <c r="Q66" i="50"/>
  <c r="Q35" i="50"/>
  <c r="Q52" i="50"/>
  <c r="Q62" i="49"/>
  <c r="Q70" i="49"/>
  <c r="Q37" i="49"/>
  <c r="Q45" i="49"/>
  <c r="G23" i="49"/>
  <c r="N47" i="49"/>
  <c r="N23" i="30"/>
  <c r="G19" i="30"/>
  <c r="Q39" i="30"/>
  <c r="Q43" i="48"/>
  <c r="Q19" i="48"/>
  <c r="N23" i="48"/>
  <c r="Q36" i="48"/>
  <c r="Q10" i="47"/>
  <c r="Q44" i="47"/>
  <c r="N23" i="46"/>
  <c r="Q56" i="46"/>
  <c r="Q63" i="46"/>
  <c r="Q63" i="30"/>
  <c r="Q10" i="48"/>
  <c r="Q29" i="48"/>
  <c r="Q37" i="48"/>
  <c r="Q30" i="48"/>
  <c r="N23" i="47"/>
  <c r="Q14" i="47"/>
  <c r="Q23" i="46"/>
  <c r="G4" i="46"/>
  <c r="G16" i="46"/>
  <c r="Q7" i="46"/>
  <c r="Q37" i="46"/>
  <c r="N70" i="46"/>
  <c r="Q14" i="45"/>
  <c r="N70" i="45"/>
  <c r="Q7" i="45"/>
  <c r="N23" i="45"/>
  <c r="Q12" i="45"/>
  <c r="Q38" i="30"/>
  <c r="Q59" i="30"/>
  <c r="Q28" i="48"/>
  <c r="Q40" i="48"/>
  <c r="Q8" i="48"/>
  <c r="Q16" i="48"/>
  <c r="N47" i="47"/>
  <c r="G29" i="46"/>
  <c r="Q16" i="46"/>
  <c r="Q5" i="30"/>
  <c r="N70" i="48"/>
  <c r="Q23" i="48"/>
  <c r="Q61" i="48"/>
  <c r="Q22" i="47"/>
  <c r="Q34" i="47"/>
  <c r="Q12" i="47"/>
  <c r="N70" i="47"/>
  <c r="Q8" i="46"/>
  <c r="Q20" i="46"/>
  <c r="Q66" i="46"/>
  <c r="Q57" i="46"/>
  <c r="Q58" i="46"/>
  <c r="N47" i="46"/>
  <c r="Q4" i="45"/>
  <c r="N47" i="45"/>
  <c r="Q20" i="45"/>
  <c r="Q19" i="45"/>
  <c r="Q22" i="44"/>
  <c r="Q15" i="44"/>
  <c r="Q35" i="44"/>
  <c r="Q69" i="44"/>
  <c r="Q30" i="44"/>
  <c r="Q17" i="44"/>
  <c r="Q54" i="44"/>
  <c r="Q42" i="44"/>
  <c r="Q55" i="44"/>
  <c r="Q18" i="44"/>
  <c r="Q19" i="43"/>
  <c r="G19" i="43"/>
  <c r="Q9" i="43"/>
  <c r="Q4" i="43"/>
  <c r="N70" i="43"/>
  <c r="Q18" i="43"/>
  <c r="Q17" i="43"/>
  <c r="Q28" i="42"/>
  <c r="N23" i="42"/>
  <c r="Q8" i="42"/>
  <c r="Q43" i="42"/>
  <c r="Q35" i="42"/>
  <c r="Q55" i="42"/>
  <c r="N47" i="42"/>
  <c r="Q10" i="42"/>
  <c r="Q12" i="42"/>
  <c r="Q14" i="42"/>
  <c r="Q44" i="42"/>
  <c r="Q69" i="42"/>
  <c r="Q5" i="42"/>
  <c r="Q14" i="41"/>
  <c r="Q33" i="41"/>
  <c r="Q36" i="41"/>
  <c r="N47" i="41"/>
  <c r="Q64" i="41"/>
  <c r="Q37" i="41"/>
  <c r="N23" i="41"/>
  <c r="Q17" i="40"/>
  <c r="Q22" i="40"/>
  <c r="N23" i="40"/>
  <c r="Q18" i="39"/>
  <c r="G5" i="39"/>
  <c r="Q6" i="39"/>
  <c r="Q13" i="39"/>
  <c r="N70" i="38"/>
  <c r="Q46" i="38"/>
  <c r="Q6" i="44"/>
  <c r="Q67" i="44"/>
  <c r="N70" i="44"/>
  <c r="N23" i="43"/>
  <c r="N47" i="43"/>
  <c r="Q8" i="43"/>
  <c r="Q38" i="42"/>
  <c r="Q41" i="42"/>
  <c r="Q39" i="41"/>
  <c r="G10" i="41"/>
  <c r="Q11" i="41"/>
  <c r="N70" i="41"/>
  <c r="G33" i="40"/>
  <c r="Q14" i="40"/>
  <c r="N47" i="40"/>
  <c r="Q59" i="40"/>
  <c r="N23" i="39"/>
  <c r="G6" i="39"/>
  <c r="Q31" i="39"/>
  <c r="Q56" i="39"/>
  <c r="Q12" i="38"/>
  <c r="Q60" i="38"/>
  <c r="Q52" i="44"/>
  <c r="Q21" i="44"/>
  <c r="Q16" i="44"/>
  <c r="Q45" i="44"/>
  <c r="N47" i="44"/>
  <c r="Q4" i="44"/>
  <c r="Q22" i="43"/>
  <c r="Q21" i="43"/>
  <c r="Q13" i="43"/>
  <c r="Q45" i="42"/>
  <c r="N70" i="42"/>
  <c r="Q63" i="42"/>
  <c r="Q7" i="42"/>
  <c r="Q53" i="42"/>
  <c r="Q68" i="42"/>
  <c r="Q22" i="42"/>
  <c r="Q29" i="41"/>
  <c r="Q41" i="41"/>
  <c r="Q17" i="41"/>
  <c r="Q35" i="41"/>
  <c r="Q69" i="40"/>
  <c r="Q6" i="40"/>
  <c r="Q19" i="40"/>
  <c r="Q39" i="40"/>
  <c r="N70" i="40"/>
  <c r="Q5" i="40"/>
  <c r="Q21" i="40"/>
  <c r="Q40" i="40"/>
  <c r="Q53" i="40"/>
  <c r="Q41" i="40"/>
  <c r="Q20" i="40"/>
  <c r="Q65" i="40"/>
  <c r="Q8" i="39"/>
  <c r="Q14" i="39"/>
  <c r="N70" i="39"/>
  <c r="Q17" i="39"/>
  <c r="N47" i="39"/>
  <c r="Q33" i="38"/>
  <c r="N23" i="38"/>
  <c r="Q20" i="38"/>
  <c r="Q35" i="38"/>
  <c r="Q13" i="45"/>
  <c r="N23" i="44"/>
  <c r="Q5" i="44"/>
  <c r="G17" i="44"/>
  <c r="Q59" i="44"/>
  <c r="Q8" i="44"/>
  <c r="Q7" i="44"/>
  <c r="Q40" i="42"/>
  <c r="G35" i="42"/>
  <c r="Q47" i="41"/>
  <c r="Q59" i="41"/>
  <c r="Q28" i="40"/>
  <c r="G70" i="40"/>
  <c r="Q60" i="40"/>
  <c r="Q5" i="39"/>
  <c r="Q65" i="38"/>
  <c r="Q15" i="38"/>
  <c r="Q32" i="38"/>
  <c r="Q43" i="38"/>
  <c r="Q16" i="37"/>
  <c r="Q18" i="37"/>
  <c r="Q30" i="36"/>
  <c r="Q59" i="36"/>
  <c r="N70" i="36"/>
  <c r="Q33" i="36"/>
  <c r="N47" i="35"/>
  <c r="N70" i="35"/>
  <c r="Q18" i="35"/>
  <c r="Q13" i="35"/>
  <c r="Q12" i="35"/>
  <c r="Q21" i="34"/>
  <c r="Q51" i="34"/>
  <c r="Q10" i="33"/>
  <c r="Q36" i="33"/>
  <c r="Q40" i="33"/>
  <c r="Q9" i="33"/>
  <c r="Q68" i="33"/>
  <c r="Q19" i="33"/>
  <c r="Q7" i="33"/>
  <c r="N47" i="33"/>
  <c r="N70" i="29"/>
  <c r="Q6" i="14"/>
  <c r="Q14" i="14"/>
  <c r="N70" i="14"/>
  <c r="Q64" i="38"/>
  <c r="N23" i="36"/>
  <c r="Q42" i="36"/>
  <c r="G53" i="36"/>
  <c r="Q62" i="36"/>
  <c r="G21" i="36"/>
  <c r="N47" i="36"/>
  <c r="Q54" i="36"/>
  <c r="G15" i="35"/>
  <c r="Q23" i="34"/>
  <c r="Q60" i="34"/>
  <c r="Q58" i="34"/>
  <c r="Q57" i="33"/>
  <c r="N23" i="33"/>
  <c r="Q18" i="33"/>
  <c r="Q62" i="38"/>
  <c r="Q6" i="38"/>
  <c r="Q17" i="38"/>
  <c r="Q37" i="37"/>
  <c r="N47" i="37"/>
  <c r="Q22" i="37"/>
  <c r="Q51" i="36"/>
  <c r="Q55" i="36"/>
  <c r="Q5" i="36"/>
  <c r="Q13" i="36"/>
  <c r="Q63" i="36"/>
  <c r="Q54" i="35"/>
  <c r="Q17" i="35"/>
  <c r="Q14" i="35"/>
  <c r="Q15" i="35"/>
  <c r="N23" i="35"/>
  <c r="Q21" i="35"/>
  <c r="Q10" i="34"/>
  <c r="N23" i="34"/>
  <c r="N70" i="34"/>
  <c r="Q6" i="33"/>
  <c r="Q64" i="33"/>
  <c r="Q8" i="33"/>
  <c r="Q23" i="33"/>
  <c r="Q65" i="33"/>
  <c r="Q32" i="33"/>
  <c r="N70" i="33"/>
  <c r="Q19" i="29"/>
  <c r="Q53" i="29"/>
  <c r="Q22" i="14"/>
  <c r="N23" i="14"/>
  <c r="N47" i="14"/>
  <c r="N47" i="38"/>
  <c r="Q61" i="38"/>
  <c r="N70" i="37"/>
  <c r="N23" i="37"/>
  <c r="Q68" i="36"/>
  <c r="Q38" i="36"/>
  <c r="G52" i="36"/>
  <c r="Q9" i="36"/>
  <c r="Q14" i="36"/>
  <c r="Q37" i="36"/>
  <c r="Q9" i="35"/>
  <c r="Q54" i="34"/>
  <c r="Q56" i="34"/>
  <c r="Q70" i="34"/>
  <c r="Q36" i="34"/>
  <c r="Q62" i="34"/>
  <c r="Q52" i="34"/>
  <c r="Q66" i="34"/>
  <c r="Q52" i="33"/>
  <c r="Q53" i="33"/>
  <c r="Q35" i="33"/>
  <c r="Q47" i="33"/>
  <c r="Q8" i="29"/>
  <c r="Q12" i="29"/>
  <c r="Q5" i="29"/>
  <c r="Q11" i="29"/>
  <c r="Q4" i="29"/>
  <c r="N23" i="29"/>
  <c r="Q23" i="29"/>
  <c r="Q7" i="29"/>
  <c r="Q15" i="29"/>
  <c r="N47" i="29"/>
  <c r="Q5" i="14"/>
  <c r="Q7" i="14"/>
  <c r="Q13" i="14"/>
  <c r="Q21" i="14"/>
  <c r="G61" i="32"/>
  <c r="Q36" i="32"/>
  <c r="N23" i="32"/>
  <c r="Q58" i="32"/>
  <c r="N70" i="32"/>
  <c r="G17" i="14"/>
  <c r="Q14" i="32"/>
  <c r="Q29" i="32"/>
  <c r="Q52" i="32"/>
  <c r="Q34" i="32"/>
  <c r="Q31" i="32"/>
  <c r="Q42" i="32"/>
  <c r="Q13" i="32"/>
  <c r="N47" i="32"/>
  <c r="Q57" i="32"/>
  <c r="Q69" i="32"/>
  <c r="Q15" i="32"/>
  <c r="Q16" i="32"/>
  <c r="Q32" i="32"/>
  <c r="Q33" i="32"/>
  <c r="Q47" i="32"/>
  <c r="Q64" i="32"/>
  <c r="Q20" i="32"/>
  <c r="Q23" i="32"/>
  <c r="Q4" i="32"/>
  <c r="H1158" i="82"/>
  <c r="G18" i="14" s="1"/>
  <c r="J860" i="82"/>
  <c r="Q67" i="40" s="1"/>
  <c r="F854" i="82"/>
  <c r="F852" i="82"/>
  <c r="J839" i="82"/>
  <c r="Q43" i="40" s="1"/>
  <c r="G837" i="82"/>
  <c r="H837" i="82" s="1"/>
  <c r="F810" i="82"/>
  <c r="H810" i="82" s="1"/>
  <c r="G57" i="48" s="1"/>
  <c r="G795" i="82"/>
  <c r="H795" i="82" s="1"/>
  <c r="G792" i="82"/>
  <c r="J780" i="82"/>
  <c r="Q67" i="49" s="1"/>
  <c r="J774" i="82"/>
  <c r="Q61" i="49" s="1"/>
  <c r="J769" i="82"/>
  <c r="Q56" i="49" s="1"/>
  <c r="G734" i="82"/>
  <c r="F730" i="82"/>
  <c r="H730" i="82" s="1"/>
  <c r="G57" i="38" s="1"/>
  <c r="G720" i="82"/>
  <c r="H720" i="82" s="1"/>
  <c r="G44" i="38" s="1"/>
  <c r="F701" i="82"/>
  <c r="F685" i="82"/>
  <c r="H685" i="82" s="1"/>
  <c r="G350" i="82"/>
  <c r="F300" i="82"/>
  <c r="F159" i="82"/>
  <c r="G113" i="82"/>
  <c r="G67" i="82"/>
  <c r="C20" i="74"/>
  <c r="E20" i="74" s="1"/>
  <c r="C16" i="74"/>
  <c r="C54" i="74"/>
  <c r="C15" i="74"/>
  <c r="C62" i="74"/>
  <c r="C12" i="74"/>
  <c r="C70" i="74"/>
  <c r="J1490" i="82"/>
  <c r="Q10" i="49" s="1"/>
  <c r="F1490" i="82"/>
  <c r="H1490" i="82" s="1"/>
  <c r="G10" i="49" s="1"/>
  <c r="J1468" i="82"/>
  <c r="Q8" i="38" s="1"/>
  <c r="F1468" i="82"/>
  <c r="G1468" i="82"/>
  <c r="F1415" i="82"/>
  <c r="G1415" i="82"/>
  <c r="G1381" i="82"/>
  <c r="J1381" i="82"/>
  <c r="Q21" i="52" s="1"/>
  <c r="F1378" i="82"/>
  <c r="G1378" i="82"/>
  <c r="J1378" i="82"/>
  <c r="Q18" i="52" s="1"/>
  <c r="F1349" i="82"/>
  <c r="J1349" i="82"/>
  <c r="Q9" i="46" s="1"/>
  <c r="F1335" i="82"/>
  <c r="J1335" i="82"/>
  <c r="Q15" i="37" s="1"/>
  <c r="F1316" i="82"/>
  <c r="G1316" i="82"/>
  <c r="J1316" i="82"/>
  <c r="Q16" i="54" s="1"/>
  <c r="J1301" i="82"/>
  <c r="Q21" i="47" s="1"/>
  <c r="F1301" i="82"/>
  <c r="G1301" i="82"/>
  <c r="G1580" i="82"/>
  <c r="F1580" i="82"/>
  <c r="J1609" i="82"/>
  <c r="F1609" i="82"/>
  <c r="H1609" i="82" s="1"/>
  <c r="G9" i="50" s="1"/>
  <c r="F1600" i="82"/>
  <c r="H1600" i="82" s="1"/>
  <c r="F1589" i="82"/>
  <c r="G1589" i="82"/>
  <c r="G1581" i="82"/>
  <c r="H1581" i="82" s="1"/>
  <c r="G21" i="33" s="1"/>
  <c r="F1578" i="82"/>
  <c r="H1578" i="82" s="1"/>
  <c r="K1578" i="82" s="1"/>
  <c r="L1578" i="82" s="1"/>
  <c r="N18" i="33" s="1"/>
  <c r="F1561" i="82"/>
  <c r="G1561" i="82"/>
  <c r="J1547" i="82"/>
  <c r="Q7" i="32" s="1"/>
  <c r="F1547" i="82"/>
  <c r="H1547" i="82" s="1"/>
  <c r="G7" i="32" s="1"/>
  <c r="G1523" i="82"/>
  <c r="F1523" i="82"/>
  <c r="J1502" i="82"/>
  <c r="Q22" i="49" s="1"/>
  <c r="F1502" i="82"/>
  <c r="H1502" i="82" s="1"/>
  <c r="G22" i="49" s="1"/>
  <c r="J1479" i="82"/>
  <c r="F1479" i="82"/>
  <c r="G1479" i="82"/>
  <c r="G1474" i="82"/>
  <c r="F1474" i="82"/>
  <c r="G1449" i="82"/>
  <c r="F1449" i="82"/>
  <c r="H1440" i="82"/>
  <c r="G20" i="41" s="1"/>
  <c r="F1414" i="82"/>
  <c r="G1414" i="82"/>
  <c r="J1414" i="82"/>
  <c r="F1385" i="82"/>
  <c r="H1385" i="82" s="1"/>
  <c r="G5" i="53" s="1"/>
  <c r="G1385" i="82"/>
  <c r="F1377" i="82"/>
  <c r="G1377" i="82"/>
  <c r="J1377" i="82"/>
  <c r="G1337" i="82"/>
  <c r="J1337" i="82"/>
  <c r="Q17" i="37" s="1"/>
  <c r="F1334" i="82"/>
  <c r="G1334" i="82"/>
  <c r="J1334" i="82"/>
  <c r="Q14" i="37" s="1"/>
  <c r="G1307" i="82"/>
  <c r="J1307" i="82"/>
  <c r="Q7" i="54" s="1"/>
  <c r="G1566" i="82"/>
  <c r="F1566" i="82"/>
  <c r="J1551" i="82"/>
  <c r="Q11" i="32" s="1"/>
  <c r="F1551" i="82"/>
  <c r="H1551" i="82" s="1"/>
  <c r="G11" i="32" s="1"/>
  <c r="G1546" i="82"/>
  <c r="F1546" i="82"/>
  <c r="J1520" i="82"/>
  <c r="Q20" i="48" s="1"/>
  <c r="F1520" i="82"/>
  <c r="H1520" i="82" s="1"/>
  <c r="G20" i="48" s="1"/>
  <c r="F1517" i="82"/>
  <c r="H1517" i="82" s="1"/>
  <c r="G17" i="48" s="1"/>
  <c r="G1517" i="82"/>
  <c r="F1498" i="82"/>
  <c r="G1498" i="82"/>
  <c r="G1488" i="82"/>
  <c r="F1488" i="82"/>
  <c r="J1417" i="82"/>
  <c r="Q17" i="34" s="1"/>
  <c r="F1417" i="82"/>
  <c r="G1417" i="82"/>
  <c r="F1333" i="82"/>
  <c r="G1333" i="82"/>
  <c r="J1333" i="82"/>
  <c r="F1321" i="82"/>
  <c r="J1321" i="82"/>
  <c r="Q21" i="54" s="1"/>
  <c r="F1299" i="82"/>
  <c r="G1299" i="82"/>
  <c r="H1299" i="82" s="1"/>
  <c r="G19" i="47" s="1"/>
  <c r="G1647" i="82"/>
  <c r="F1647" i="82"/>
  <c r="G1595" i="82"/>
  <c r="J1595" i="82"/>
  <c r="G1574" i="82"/>
  <c r="J1574" i="82"/>
  <c r="F1564" i="82"/>
  <c r="G1564" i="82"/>
  <c r="J1538" i="82"/>
  <c r="Q18" i="40" s="1"/>
  <c r="F1538" i="82"/>
  <c r="F1521" i="82"/>
  <c r="G1521" i="82"/>
  <c r="F1512" i="82"/>
  <c r="G1512" i="82"/>
  <c r="J1507" i="82"/>
  <c r="Q7" i="48" s="1"/>
  <c r="F1507" i="82"/>
  <c r="H1507" i="82" s="1"/>
  <c r="G7" i="48" s="1"/>
  <c r="F1633" i="82"/>
  <c r="G1633" i="82"/>
  <c r="J1678" i="82"/>
  <c r="Q18" i="36" s="1"/>
  <c r="J1677" i="82"/>
  <c r="Q17" i="36" s="1"/>
  <c r="G1673" i="82"/>
  <c r="H1673" i="82" s="1"/>
  <c r="K1673" i="82" s="1"/>
  <c r="L1673" i="82" s="1"/>
  <c r="N13" i="36" s="1"/>
  <c r="J1632" i="82"/>
  <c r="G1594" i="82"/>
  <c r="F1594" i="82"/>
  <c r="J1675" i="82"/>
  <c r="Q15" i="36" s="1"/>
  <c r="F1673" i="82"/>
  <c r="J1666" i="82"/>
  <c r="Q6" i="36" s="1"/>
  <c r="F1666" i="82"/>
  <c r="H1666" i="82" s="1"/>
  <c r="G6" i="36" s="1"/>
  <c r="G1663" i="82"/>
  <c r="H1663" i="82" s="1"/>
  <c r="J1659" i="82"/>
  <c r="G1657" i="82"/>
  <c r="J1652" i="82"/>
  <c r="Q12" i="30" s="1"/>
  <c r="J1650" i="82"/>
  <c r="Q10" i="30" s="1"/>
  <c r="J1647" i="82"/>
  <c r="Q7" i="30" s="1"/>
  <c r="G1645" i="82"/>
  <c r="F1645" i="82"/>
  <c r="H1645" i="82" s="1"/>
  <c r="F1640" i="82"/>
  <c r="F1634" i="82"/>
  <c r="G1632" i="82"/>
  <c r="H1632" i="82" s="1"/>
  <c r="G12" i="44" s="1"/>
  <c r="J1618" i="82"/>
  <c r="Q18" i="50" s="1"/>
  <c r="H1614" i="82"/>
  <c r="G14" i="50" s="1"/>
  <c r="F1595" i="82"/>
  <c r="H1595" i="82" s="1"/>
  <c r="G15" i="51" s="1"/>
  <c r="G1593" i="82"/>
  <c r="H1593" i="82" s="1"/>
  <c r="G13" i="51" s="1"/>
  <c r="J1580" i="82"/>
  <c r="Q20" i="33" s="1"/>
  <c r="F1574" i="82"/>
  <c r="H1574" i="82" s="1"/>
  <c r="G14" i="33" s="1"/>
  <c r="G1565" i="82"/>
  <c r="F1565" i="82"/>
  <c r="F1556" i="82"/>
  <c r="G1556" i="82"/>
  <c r="F1545" i="82"/>
  <c r="G1545" i="82"/>
  <c r="G1538" i="82"/>
  <c r="J1521" i="82"/>
  <c r="Q21" i="48" s="1"/>
  <c r="J1512" i="82"/>
  <c r="G1507" i="82"/>
  <c r="F1481" i="82"/>
  <c r="J1481" i="82"/>
  <c r="Q21" i="38" s="1"/>
  <c r="F1379" i="82"/>
  <c r="J1379" i="82"/>
  <c r="Q19" i="52" s="1"/>
  <c r="G1323" i="82"/>
  <c r="J1323" i="82"/>
  <c r="Q23" i="54" s="1"/>
  <c r="F1317" i="82"/>
  <c r="G1317" i="82"/>
  <c r="J1317" i="82"/>
  <c r="Q17" i="54" s="1"/>
  <c r="F1305" i="82"/>
  <c r="J1305" i="82"/>
  <c r="Q5" i="54" s="1"/>
  <c r="F1298" i="82"/>
  <c r="G1298" i="82"/>
  <c r="H1298" i="82" s="1"/>
  <c r="G18" i="47" s="1"/>
  <c r="J1298" i="82"/>
  <c r="Q18" i="47" s="1"/>
  <c r="H645" i="82"/>
  <c r="G483" i="82"/>
  <c r="F483" i="82"/>
  <c r="G444" i="82"/>
  <c r="J444" i="82"/>
  <c r="Q51" i="37" s="1"/>
  <c r="J437" i="82"/>
  <c r="F437" i="82"/>
  <c r="F193" i="82"/>
  <c r="G193" i="82"/>
  <c r="H1544" i="82"/>
  <c r="G4" i="32" s="1"/>
  <c r="G1487" i="82"/>
  <c r="H1487" i="82" s="1"/>
  <c r="G7" i="49" s="1"/>
  <c r="F1475" i="82"/>
  <c r="G1473" i="82"/>
  <c r="F1472" i="82"/>
  <c r="H1472" i="82" s="1"/>
  <c r="J1464" i="82"/>
  <c r="Q4" i="38" s="1"/>
  <c r="F1460" i="82"/>
  <c r="G1458" i="82"/>
  <c r="H1458" i="82" s="1"/>
  <c r="G18" i="42" s="1"/>
  <c r="F1450" i="82"/>
  <c r="G1446" i="82"/>
  <c r="F1416" i="82"/>
  <c r="H1410" i="82"/>
  <c r="J1408" i="82"/>
  <c r="Q8" i="34" s="1"/>
  <c r="F1406" i="82"/>
  <c r="H1406" i="82" s="1"/>
  <c r="F1403" i="82"/>
  <c r="F1390" i="82"/>
  <c r="H1390" i="82" s="1"/>
  <c r="G10" i="53" s="1"/>
  <c r="J1306" i="82"/>
  <c r="Q6" i="54" s="1"/>
  <c r="J1304" i="82"/>
  <c r="Q4" i="54" s="1"/>
  <c r="F1300" i="82"/>
  <c r="H1300" i="82" s="1"/>
  <c r="G20" i="47" s="1"/>
  <c r="F1294" i="82"/>
  <c r="H1294" i="82" s="1"/>
  <c r="J1289" i="82"/>
  <c r="G1286" i="82"/>
  <c r="G1285" i="82"/>
  <c r="G1280" i="82"/>
  <c r="G1271" i="82"/>
  <c r="G1268" i="82"/>
  <c r="F1254" i="82"/>
  <c r="F1242" i="82"/>
  <c r="H1242" i="82" s="1"/>
  <c r="G22" i="45" s="1"/>
  <c r="J1236" i="82"/>
  <c r="G1233" i="82"/>
  <c r="H1233" i="82" s="1"/>
  <c r="G13" i="45" s="1"/>
  <c r="J1220" i="82"/>
  <c r="Q20" i="35" s="1"/>
  <c r="F1214" i="82"/>
  <c r="G1133" i="82"/>
  <c r="H1133" i="82" s="1"/>
  <c r="G60" i="36" s="1"/>
  <c r="H1128" i="82"/>
  <c r="H1127" i="82"/>
  <c r="H1124" i="82"/>
  <c r="G51" i="36" s="1"/>
  <c r="H1118" i="82"/>
  <c r="G42" i="36" s="1"/>
  <c r="G1093" i="82"/>
  <c r="F1092" i="82"/>
  <c r="J1084" i="82"/>
  <c r="Q51" i="30" s="1"/>
  <c r="H1074" i="82"/>
  <c r="G1061" i="82"/>
  <c r="J1053" i="82"/>
  <c r="Q60" i="44" s="1"/>
  <c r="F1052" i="82"/>
  <c r="J1039" i="82"/>
  <c r="Q43" i="44" s="1"/>
  <c r="F1038" i="82"/>
  <c r="F1026" i="82"/>
  <c r="H1026" i="82" s="1"/>
  <c r="F1020" i="82"/>
  <c r="F1019" i="82"/>
  <c r="F1008" i="82"/>
  <c r="G994" i="82"/>
  <c r="F986" i="82"/>
  <c r="G984" i="82"/>
  <c r="J976" i="82"/>
  <c r="Q63" i="51" s="1"/>
  <c r="G971" i="82"/>
  <c r="H971" i="82" s="1"/>
  <c r="G58" i="51" s="1"/>
  <c r="J960" i="82"/>
  <c r="F956" i="82"/>
  <c r="J953" i="82"/>
  <c r="Q37" i="51" s="1"/>
  <c r="F938" i="82"/>
  <c r="F937" i="82"/>
  <c r="H937" i="82" s="1"/>
  <c r="K937" i="82" s="1"/>
  <c r="L937" i="82" s="1"/>
  <c r="N64" i="33" s="1"/>
  <c r="J880" i="82"/>
  <c r="Q44" i="32" s="1"/>
  <c r="G869" i="82"/>
  <c r="F868" i="82"/>
  <c r="H868" i="82" s="1"/>
  <c r="K868" i="82" s="1"/>
  <c r="L868" i="82" s="1"/>
  <c r="N32" i="32" s="1"/>
  <c r="G858" i="82"/>
  <c r="F839" i="82"/>
  <c r="H839" i="82" s="1"/>
  <c r="J832" i="82"/>
  <c r="G801" i="82"/>
  <c r="H801" i="82" s="1"/>
  <c r="G45" i="48" s="1"/>
  <c r="F799" i="82"/>
  <c r="F796" i="82"/>
  <c r="F795" i="82"/>
  <c r="F792" i="82"/>
  <c r="F791" i="82"/>
  <c r="H791" i="82" s="1"/>
  <c r="F780" i="82"/>
  <c r="F778" i="82"/>
  <c r="F773" i="82"/>
  <c r="J752" i="82"/>
  <c r="Q36" i="49" s="1"/>
  <c r="G745" i="82"/>
  <c r="H745" i="82" s="1"/>
  <c r="G29" i="49" s="1"/>
  <c r="F737" i="82"/>
  <c r="H737" i="82" s="1"/>
  <c r="F733" i="82"/>
  <c r="H733" i="82" s="1"/>
  <c r="J715" i="82"/>
  <c r="Q39" i="38" s="1"/>
  <c r="J714" i="82"/>
  <c r="Q38" i="38" s="1"/>
  <c r="G712" i="82"/>
  <c r="H712" i="82" s="1"/>
  <c r="G36" i="38" s="1"/>
  <c r="F711" i="82"/>
  <c r="J704" i="82"/>
  <c r="Q28" i="38" s="1"/>
  <c r="J675" i="82"/>
  <c r="Q39" i="42" s="1"/>
  <c r="F648" i="82"/>
  <c r="G632" i="82"/>
  <c r="F631" i="82"/>
  <c r="J627" i="82"/>
  <c r="Q31" i="41" s="1"/>
  <c r="J610" i="82"/>
  <c r="Q57" i="34" s="1"/>
  <c r="G588" i="82"/>
  <c r="H588" i="82" s="1"/>
  <c r="F577" i="82"/>
  <c r="G559" i="82"/>
  <c r="G547" i="82"/>
  <c r="H547" i="82" s="1"/>
  <c r="G31" i="53" s="1"/>
  <c r="G534" i="82"/>
  <c r="H534" i="82" s="1"/>
  <c r="G499" i="82"/>
  <c r="G482" i="82"/>
  <c r="F1376" i="82"/>
  <c r="H1376" i="82" s="1"/>
  <c r="G16" i="52" s="1"/>
  <c r="J1365" i="82"/>
  <c r="Q5" i="52" s="1"/>
  <c r="G1364" i="82"/>
  <c r="H1364" i="82" s="1"/>
  <c r="G4" i="52" s="1"/>
  <c r="G1352" i="82"/>
  <c r="H1352" i="82" s="1"/>
  <c r="G12" i="46" s="1"/>
  <c r="G1343" i="82"/>
  <c r="H1343" i="82" s="1"/>
  <c r="F1332" i="82"/>
  <c r="H1332" i="82" s="1"/>
  <c r="K1332" i="82" s="1"/>
  <c r="L1332" i="82" s="1"/>
  <c r="N12" i="37" s="1"/>
  <c r="F1315" i="82"/>
  <c r="G1289" i="82"/>
  <c r="H1289" i="82" s="1"/>
  <c r="G9" i="47" s="1"/>
  <c r="J1287" i="82"/>
  <c r="Q7" i="47" s="1"/>
  <c r="J1278" i="82"/>
  <c r="Q18" i="55" s="1"/>
  <c r="F1271" i="82"/>
  <c r="G1269" i="82"/>
  <c r="H1269" i="82" s="1"/>
  <c r="G9" i="55" s="1"/>
  <c r="G1257" i="82"/>
  <c r="G1236" i="82"/>
  <c r="H1236" i="82" s="1"/>
  <c r="G16" i="45" s="1"/>
  <c r="J1198" i="82"/>
  <c r="Q18" i="29" s="1"/>
  <c r="J1158" i="82"/>
  <c r="J1157" i="82"/>
  <c r="J1156" i="82"/>
  <c r="Q16" i="14" s="1"/>
  <c r="G1145" i="82"/>
  <c r="G1136" i="82"/>
  <c r="G1113" i="82"/>
  <c r="H1113" i="82" s="1"/>
  <c r="K1113" i="82" s="1"/>
  <c r="L1113" i="82" s="1"/>
  <c r="N37" i="36" s="1"/>
  <c r="G1088" i="82"/>
  <c r="J1009" i="82"/>
  <c r="Q56" i="50" s="1"/>
  <c r="G991" i="82"/>
  <c r="G987" i="82"/>
  <c r="G963" i="82"/>
  <c r="J920" i="82"/>
  <c r="Q44" i="33" s="1"/>
  <c r="G885" i="82"/>
  <c r="G880" i="82"/>
  <c r="G872" i="82"/>
  <c r="G846" i="82"/>
  <c r="G824" i="82"/>
  <c r="J822" i="82"/>
  <c r="Q69" i="48" s="1"/>
  <c r="J815" i="82"/>
  <c r="J802" i="82"/>
  <c r="Q46" i="48" s="1"/>
  <c r="G765" i="82"/>
  <c r="J763" i="82"/>
  <c r="Q47" i="49" s="1"/>
  <c r="J758" i="82"/>
  <c r="Q42" i="49" s="1"/>
  <c r="J726" i="82"/>
  <c r="Q53" i="38" s="1"/>
  <c r="G715" i="82"/>
  <c r="J707" i="82"/>
  <c r="J705" i="82"/>
  <c r="G704" i="82"/>
  <c r="G696" i="82"/>
  <c r="J628" i="82"/>
  <c r="Q32" i="41" s="1"/>
  <c r="G627" i="82"/>
  <c r="J621" i="82"/>
  <c r="Q68" i="34" s="1"/>
  <c r="G613" i="82"/>
  <c r="J596" i="82"/>
  <c r="Q40" i="34" s="1"/>
  <c r="J565" i="82"/>
  <c r="Q52" i="53" s="1"/>
  <c r="G555" i="82"/>
  <c r="F428" i="82"/>
  <c r="G428" i="82"/>
  <c r="G258" i="82"/>
  <c r="F258" i="82"/>
  <c r="F30" i="82"/>
  <c r="G30" i="82"/>
  <c r="G1552" i="82"/>
  <c r="G1537" i="82"/>
  <c r="H1537" i="82" s="1"/>
  <c r="G1519" i="82"/>
  <c r="J1486" i="82"/>
  <c r="Q6" i="49" s="1"/>
  <c r="G1445" i="82"/>
  <c r="G1431" i="82"/>
  <c r="J1405" i="82"/>
  <c r="Q5" i="34" s="1"/>
  <c r="J1396" i="82"/>
  <c r="G1370" i="82"/>
  <c r="J1344" i="82"/>
  <c r="Q4" i="46" s="1"/>
  <c r="J1259" i="82"/>
  <c r="Q19" i="39" s="1"/>
  <c r="F1257" i="82"/>
  <c r="G1232" i="82"/>
  <c r="J1226" i="82"/>
  <c r="Q6" i="45" s="1"/>
  <c r="J1216" i="82"/>
  <c r="Q16" i="35" s="1"/>
  <c r="F1208" i="82"/>
  <c r="H1208" i="82" s="1"/>
  <c r="G8" i="35" s="1"/>
  <c r="F1198" i="82"/>
  <c r="H1198" i="82" s="1"/>
  <c r="G18" i="29" s="1"/>
  <c r="J1189" i="82"/>
  <c r="Q9" i="29" s="1"/>
  <c r="G1178" i="82"/>
  <c r="J1176" i="82"/>
  <c r="Q16" i="43" s="1"/>
  <c r="G1161" i="82"/>
  <c r="H1161" i="82" s="1"/>
  <c r="K1161" i="82" s="1"/>
  <c r="L1161" i="82" s="1"/>
  <c r="N21" i="14" s="1"/>
  <c r="F1156" i="82"/>
  <c r="H1156" i="82" s="1"/>
  <c r="G16" i="14" s="1"/>
  <c r="G1146" i="82"/>
  <c r="F1145" i="82"/>
  <c r="H1145" i="82" s="1"/>
  <c r="K1145" i="82" s="1"/>
  <c r="L1145" i="82" s="1"/>
  <c r="N5" i="14" s="1"/>
  <c r="J1142" i="82"/>
  <c r="Q69" i="36" s="1"/>
  <c r="F1136" i="82"/>
  <c r="F1121" i="82"/>
  <c r="G1114" i="82"/>
  <c r="F1113" i="82"/>
  <c r="F1088" i="82"/>
  <c r="F1080" i="82"/>
  <c r="G1070" i="82"/>
  <c r="G1060" i="82"/>
  <c r="H1060" i="82" s="1"/>
  <c r="G67" i="44" s="1"/>
  <c r="G1048" i="82"/>
  <c r="H1048" i="82" s="1"/>
  <c r="G55" i="44" s="1"/>
  <c r="J1025" i="82"/>
  <c r="Q29" i="44" s="1"/>
  <c r="G1023" i="82"/>
  <c r="J1018" i="82"/>
  <c r="Q65" i="50" s="1"/>
  <c r="J1012" i="82"/>
  <c r="Q59" i="50" s="1"/>
  <c r="J1010" i="82"/>
  <c r="Q57" i="50" s="1"/>
  <c r="G1009" i="82"/>
  <c r="F991" i="82"/>
  <c r="H991" i="82" s="1"/>
  <c r="F987" i="82"/>
  <c r="G985" i="82"/>
  <c r="J966" i="82"/>
  <c r="Q53" i="51" s="1"/>
  <c r="F963" i="82"/>
  <c r="G961" i="82"/>
  <c r="H961" i="82" s="1"/>
  <c r="G45" i="51" s="1"/>
  <c r="G960" i="82"/>
  <c r="H960" i="82" s="1"/>
  <c r="G44" i="51" s="1"/>
  <c r="F952" i="82"/>
  <c r="G944" i="82"/>
  <c r="J936" i="82"/>
  <c r="Q63" i="33" s="1"/>
  <c r="J934" i="82"/>
  <c r="F929" i="82"/>
  <c r="G926" i="82"/>
  <c r="F920" i="82"/>
  <c r="H920" i="82" s="1"/>
  <c r="G44" i="33" s="1"/>
  <c r="G908" i="82"/>
  <c r="J906" i="82"/>
  <c r="Q30" i="33" s="1"/>
  <c r="J898" i="82"/>
  <c r="Q65" i="32" s="1"/>
  <c r="F885" i="82"/>
  <c r="F872" i="82"/>
  <c r="F846" i="82"/>
  <c r="G835" i="82"/>
  <c r="G833" i="82"/>
  <c r="H833" i="82" s="1"/>
  <c r="G37" i="40" s="1"/>
  <c r="G832" i="82"/>
  <c r="H832" i="82" s="1"/>
  <c r="G36" i="40" s="1"/>
  <c r="J829" i="82"/>
  <c r="F824" i="82"/>
  <c r="F822" i="82"/>
  <c r="J816" i="82"/>
  <c r="Q63" i="48" s="1"/>
  <c r="G815" i="82"/>
  <c r="G806" i="82"/>
  <c r="H806" i="82" s="1"/>
  <c r="G53" i="48" s="1"/>
  <c r="J803" i="82"/>
  <c r="Q47" i="48" s="1"/>
  <c r="F802" i="82"/>
  <c r="H802" i="82" s="1"/>
  <c r="G46" i="48" s="1"/>
  <c r="F794" i="82"/>
  <c r="J782" i="82"/>
  <c r="Q69" i="49" s="1"/>
  <c r="F765" i="82"/>
  <c r="G763" i="82"/>
  <c r="F758" i="82"/>
  <c r="J755" i="82"/>
  <c r="Q39" i="49" s="1"/>
  <c r="G751" i="82"/>
  <c r="F746" i="82"/>
  <c r="H746" i="82" s="1"/>
  <c r="G30" i="49" s="1"/>
  <c r="F728" i="82"/>
  <c r="F726" i="82"/>
  <c r="H726" i="82" s="1"/>
  <c r="G53" i="38" s="1"/>
  <c r="J720" i="82"/>
  <c r="G707" i="82"/>
  <c r="H707" i="82" s="1"/>
  <c r="G31" i="38" s="1"/>
  <c r="F705" i="82"/>
  <c r="H705" i="82" s="1"/>
  <c r="G29" i="38" s="1"/>
  <c r="G701" i="82"/>
  <c r="F696" i="82"/>
  <c r="H696" i="82" s="1"/>
  <c r="J683" i="82"/>
  <c r="Q47" i="42" s="1"/>
  <c r="G676" i="82"/>
  <c r="H676" i="82" s="1"/>
  <c r="J667" i="82"/>
  <c r="Q31" i="42" s="1"/>
  <c r="G657" i="82"/>
  <c r="F652" i="82"/>
  <c r="H652" i="82" s="1"/>
  <c r="G59" i="41" s="1"/>
  <c r="J649" i="82"/>
  <c r="G643" i="82"/>
  <c r="J630" i="82"/>
  <c r="Q34" i="41" s="1"/>
  <c r="G628" i="82"/>
  <c r="F621" i="82"/>
  <c r="F613" i="82"/>
  <c r="H613" i="82" s="1"/>
  <c r="K613" i="82" s="1"/>
  <c r="L613" i="82" s="1"/>
  <c r="N60" i="34" s="1"/>
  <c r="F609" i="82"/>
  <c r="J606" i="82"/>
  <c r="J600" i="82"/>
  <c r="Q44" i="34" s="1"/>
  <c r="F587" i="82"/>
  <c r="H587" i="82" s="1"/>
  <c r="G31" i="34" s="1"/>
  <c r="G578" i="82"/>
  <c r="F565" i="82"/>
  <c r="G552" i="82"/>
  <c r="F550" i="82"/>
  <c r="H550" i="82" s="1"/>
  <c r="G34" i="53" s="1"/>
  <c r="J516" i="82"/>
  <c r="Q40" i="52" s="1"/>
  <c r="J493" i="82"/>
  <c r="Q60" i="46" s="1"/>
  <c r="F489" i="82"/>
  <c r="H489" i="82" s="1"/>
  <c r="G56" i="46" s="1"/>
  <c r="G437" i="82"/>
  <c r="G383" i="82"/>
  <c r="J383" i="82"/>
  <c r="Q70" i="47" s="1"/>
  <c r="G340" i="82"/>
  <c r="F340" i="82"/>
  <c r="H340" i="82" s="1"/>
  <c r="G67" i="55" s="1"/>
  <c r="J269" i="82"/>
  <c r="Q33" i="39" s="1"/>
  <c r="G269" i="82"/>
  <c r="G225" i="82"/>
  <c r="J225" i="82"/>
  <c r="Q29" i="45" s="1"/>
  <c r="J164" i="82"/>
  <c r="Q51" i="29" s="1"/>
  <c r="G164" i="82"/>
  <c r="G44" i="82"/>
  <c r="J44" i="82"/>
  <c r="G336" i="82"/>
  <c r="G249" i="82"/>
  <c r="G239" i="82"/>
  <c r="G229" i="82"/>
  <c r="F214" i="82"/>
  <c r="H214" i="82" s="1"/>
  <c r="G61" i="35" s="1"/>
  <c r="J60" i="82"/>
  <c r="J48" i="82"/>
  <c r="J61" i="82"/>
  <c r="J53" i="82"/>
  <c r="J47" i="82"/>
  <c r="J45" i="82"/>
  <c r="C8" i="74"/>
  <c r="C55" i="74"/>
  <c r="C63" i="74"/>
  <c r="C58" i="74"/>
  <c r="C66" i="74"/>
  <c r="E66" i="74" s="1"/>
  <c r="C51" i="74"/>
  <c r="C59" i="74"/>
  <c r="C67" i="74"/>
  <c r="E67" i="74" s="1"/>
  <c r="C52" i="74"/>
  <c r="C56" i="74"/>
  <c r="C60" i="74"/>
  <c r="C64" i="74"/>
  <c r="C68" i="74"/>
  <c r="E68" i="74" s="1"/>
  <c r="C53" i="74"/>
  <c r="C57" i="74"/>
  <c r="C61" i="74"/>
  <c r="C65" i="74"/>
  <c r="E65" i="74" s="1"/>
  <c r="C69" i="74"/>
  <c r="E69" i="74" s="1"/>
  <c r="C7" i="74"/>
  <c r="C33" i="74"/>
  <c r="C37" i="74"/>
  <c r="C41" i="74"/>
  <c r="C19" i="74"/>
  <c r="E19" i="74" s="1"/>
  <c r="C11" i="74"/>
  <c r="C29" i="74"/>
  <c r="C45" i="74"/>
  <c r="E45" i="74" s="1"/>
  <c r="C22" i="74"/>
  <c r="E22" i="74" s="1"/>
  <c r="C18" i="74"/>
  <c r="C14" i="74"/>
  <c r="C10" i="74"/>
  <c r="C6" i="74"/>
  <c r="C30" i="74"/>
  <c r="C34" i="74"/>
  <c r="C38" i="74"/>
  <c r="C42" i="74"/>
  <c r="C46" i="74"/>
  <c r="E46" i="74" s="1"/>
  <c r="C21" i="74"/>
  <c r="E21" i="74" s="1"/>
  <c r="C17" i="74"/>
  <c r="C13" i="74"/>
  <c r="C9" i="74"/>
  <c r="C5" i="74"/>
  <c r="C31" i="74"/>
  <c r="C35" i="74"/>
  <c r="C39" i="74"/>
  <c r="C43" i="74"/>
  <c r="E43" i="74" s="1"/>
  <c r="C47" i="74"/>
  <c r="C32" i="74"/>
  <c r="C36" i="74"/>
  <c r="C40" i="74"/>
  <c r="C44" i="74"/>
  <c r="E44" i="74" s="1"/>
  <c r="C23" i="74"/>
  <c r="F1672" i="82"/>
  <c r="J1672" i="82"/>
  <c r="Q12" i="36" s="1"/>
  <c r="F1661" i="82"/>
  <c r="J1661" i="82"/>
  <c r="Q21" i="30" s="1"/>
  <c r="F1646" i="82"/>
  <c r="J1646" i="82"/>
  <c r="Q6" i="30" s="1"/>
  <c r="F1623" i="82"/>
  <c r="J1623" i="82"/>
  <c r="Q23" i="50" s="1"/>
  <c r="F1619" i="82"/>
  <c r="G1619" i="82"/>
  <c r="J1577" i="82"/>
  <c r="Q17" i="33" s="1"/>
  <c r="G1577" i="82"/>
  <c r="G1550" i="82"/>
  <c r="J1550" i="82"/>
  <c r="Q10" i="32" s="1"/>
  <c r="F1668" i="82"/>
  <c r="J1668" i="82"/>
  <c r="Q8" i="36" s="1"/>
  <c r="J1621" i="82"/>
  <c r="Q21" i="50" s="1"/>
  <c r="F1621" i="82"/>
  <c r="H1621" i="82" s="1"/>
  <c r="G21" i="50" s="1"/>
  <c r="F1607" i="82"/>
  <c r="H1607" i="82" s="1"/>
  <c r="G7" i="50" s="1"/>
  <c r="J1607" i="82"/>
  <c r="Q7" i="50" s="1"/>
  <c r="G1536" i="82"/>
  <c r="H1536" i="82" s="1"/>
  <c r="G16" i="40" s="1"/>
  <c r="J1536" i="82"/>
  <c r="G1478" i="82"/>
  <c r="H1478" i="82" s="1"/>
  <c r="G18" i="38" s="1"/>
  <c r="J1478" i="82"/>
  <c r="Q18" i="38" s="1"/>
  <c r="F1419" i="82"/>
  <c r="J1419" i="82"/>
  <c r="Q19" i="34" s="1"/>
  <c r="K1356" i="82"/>
  <c r="L1356" i="82" s="1"/>
  <c r="N16" i="46" s="1"/>
  <c r="G1262" i="82"/>
  <c r="J1262" i="82"/>
  <c r="Q22" i="39" s="1"/>
  <c r="F1241" i="82"/>
  <c r="G1241" i="82"/>
  <c r="F1218" i="82"/>
  <c r="G1218" i="82"/>
  <c r="G1206" i="82"/>
  <c r="H1206" i="82" s="1"/>
  <c r="G6" i="35" s="1"/>
  <c r="J1206" i="82"/>
  <c r="Q6" i="35" s="1"/>
  <c r="G1200" i="82"/>
  <c r="J1200" i="82"/>
  <c r="Q20" i="29" s="1"/>
  <c r="G1194" i="82"/>
  <c r="J1194" i="82"/>
  <c r="Q14" i="29" s="1"/>
  <c r="G1174" i="82"/>
  <c r="J1174" i="82"/>
  <c r="Q14" i="43" s="1"/>
  <c r="G1166" i="82"/>
  <c r="J1166" i="82"/>
  <c r="Q6" i="43" s="1"/>
  <c r="F1143" i="82"/>
  <c r="G1143" i="82"/>
  <c r="F1087" i="82"/>
  <c r="J1087" i="82"/>
  <c r="Q54" i="30" s="1"/>
  <c r="G1069" i="82"/>
  <c r="J1069" i="82"/>
  <c r="Q33" i="30" s="1"/>
  <c r="F1017" i="82"/>
  <c r="J1017" i="82"/>
  <c r="Q64" i="50" s="1"/>
  <c r="G1017" i="82"/>
  <c r="F935" i="82"/>
  <c r="J935" i="82"/>
  <c r="Q62" i="33" s="1"/>
  <c r="G935" i="82"/>
  <c r="F927" i="82"/>
  <c r="G927" i="82"/>
  <c r="F899" i="82"/>
  <c r="H899" i="82" s="1"/>
  <c r="G66" i="32" s="1"/>
  <c r="G899" i="82"/>
  <c r="F828" i="82"/>
  <c r="G828" i="82"/>
  <c r="J828" i="82"/>
  <c r="Q32" i="40" s="1"/>
  <c r="F817" i="82"/>
  <c r="G817" i="82"/>
  <c r="J817" i="82"/>
  <c r="Q64" i="48" s="1"/>
  <c r="G788" i="82"/>
  <c r="H788" i="82" s="1"/>
  <c r="G32" i="48" s="1"/>
  <c r="F788" i="82"/>
  <c r="J788" i="82"/>
  <c r="Q32" i="48" s="1"/>
  <c r="J1682" i="82"/>
  <c r="Q22" i="36" s="1"/>
  <c r="F1505" i="82"/>
  <c r="G1505" i="82"/>
  <c r="G1493" i="82"/>
  <c r="G1480" i="82"/>
  <c r="J1422" i="82"/>
  <c r="Q22" i="34" s="1"/>
  <c r="F1421" i="82"/>
  <c r="G1421" i="82"/>
  <c r="J1418" i="82"/>
  <c r="Q18" i="34" s="1"/>
  <c r="J1389" i="82"/>
  <c r="J1366" i="82"/>
  <c r="Q6" i="52" s="1"/>
  <c r="G1347" i="82"/>
  <c r="G1346" i="82"/>
  <c r="H1346" i="82" s="1"/>
  <c r="G6" i="46" s="1"/>
  <c r="J1346" i="82"/>
  <c r="G1342" i="82"/>
  <c r="J1330" i="82"/>
  <c r="J1329" i="82"/>
  <c r="Q9" i="37" s="1"/>
  <c r="F1329" i="82"/>
  <c r="H1329" i="82" s="1"/>
  <c r="G9" i="37" s="1"/>
  <c r="J1326" i="82"/>
  <c r="Q6" i="37" s="1"/>
  <c r="G1318" i="82"/>
  <c r="F1318" i="82"/>
  <c r="J1318" i="82"/>
  <c r="Q18" i="54" s="1"/>
  <c r="F1302" i="82"/>
  <c r="G1302" i="82"/>
  <c r="F1272" i="82"/>
  <c r="G1272" i="82"/>
  <c r="J1243" i="82"/>
  <c r="Q23" i="45" s="1"/>
  <c r="F1243" i="82"/>
  <c r="G1243" i="82"/>
  <c r="G1231" i="82"/>
  <c r="J1231" i="82"/>
  <c r="Q11" i="45" s="1"/>
  <c r="G1222" i="82"/>
  <c r="J1222" i="82"/>
  <c r="Q22" i="35" s="1"/>
  <c r="G1196" i="82"/>
  <c r="H1196" i="82" s="1"/>
  <c r="G16" i="29" s="1"/>
  <c r="J1196" i="82"/>
  <c r="Q16" i="29" s="1"/>
  <c r="F1193" i="82"/>
  <c r="G1193" i="82"/>
  <c r="H1193" i="82" s="1"/>
  <c r="G13" i="29" s="1"/>
  <c r="J1193" i="82"/>
  <c r="Q13" i="29" s="1"/>
  <c r="G1190" i="82"/>
  <c r="F1190" i="82"/>
  <c r="J1190" i="82"/>
  <c r="Q10" i="29" s="1"/>
  <c r="G1170" i="82"/>
  <c r="H1170" i="82" s="1"/>
  <c r="G10" i="43" s="1"/>
  <c r="J1170" i="82"/>
  <c r="F1165" i="82"/>
  <c r="G1165" i="82"/>
  <c r="J1165" i="82"/>
  <c r="G1160" i="82"/>
  <c r="H1160" i="82" s="1"/>
  <c r="G20" i="14" s="1"/>
  <c r="J1160" i="82"/>
  <c r="F1154" i="82"/>
  <c r="G1154" i="82"/>
  <c r="G1148" i="82"/>
  <c r="F1148" i="82"/>
  <c r="J1148" i="82"/>
  <c r="Q8" i="14" s="1"/>
  <c r="H1146" i="82"/>
  <c r="G6" i="14" s="1"/>
  <c r="G1139" i="82"/>
  <c r="J1139" i="82"/>
  <c r="Q66" i="36" s="1"/>
  <c r="F1132" i="82"/>
  <c r="G1132" i="82"/>
  <c r="G1112" i="82"/>
  <c r="H1112" i="82" s="1"/>
  <c r="G36" i="36" s="1"/>
  <c r="J1112" i="82"/>
  <c r="G1099" i="82"/>
  <c r="H1099" i="82" s="1"/>
  <c r="G66" i="30" s="1"/>
  <c r="J1099" i="82"/>
  <c r="Q66" i="30" s="1"/>
  <c r="G1082" i="82"/>
  <c r="J1082" i="82"/>
  <c r="Q46" i="30" s="1"/>
  <c r="F1079" i="82"/>
  <c r="G1079" i="82"/>
  <c r="G1076" i="82"/>
  <c r="F1076" i="82"/>
  <c r="J1076" i="82"/>
  <c r="Q40" i="30" s="1"/>
  <c r="F1044" i="82"/>
  <c r="H1044" i="82" s="1"/>
  <c r="G51" i="44" s="1"/>
  <c r="G1044" i="82"/>
  <c r="J1044" i="82"/>
  <c r="Q51" i="44" s="1"/>
  <c r="J1037" i="82"/>
  <c r="Q41" i="44" s="1"/>
  <c r="G1037" i="82"/>
  <c r="F1030" i="82"/>
  <c r="G1030" i="82"/>
  <c r="J1030" i="82"/>
  <c r="Q34" i="44" s="1"/>
  <c r="F1016" i="82"/>
  <c r="G1016" i="82"/>
  <c r="J1016" i="82"/>
  <c r="Q63" i="50" s="1"/>
  <c r="G1002" i="82"/>
  <c r="F1002" i="82"/>
  <c r="J1002" i="82"/>
  <c r="Q46" i="50" s="1"/>
  <c r="F993" i="82"/>
  <c r="J993" i="82"/>
  <c r="Q37" i="50" s="1"/>
  <c r="J970" i="82"/>
  <c r="F970" i="82"/>
  <c r="G970" i="82"/>
  <c r="F942" i="82"/>
  <c r="G942" i="82"/>
  <c r="J942" i="82"/>
  <c r="Q69" i="33" s="1"/>
  <c r="J901" i="82"/>
  <c r="Q68" i="32" s="1"/>
  <c r="G901" i="82"/>
  <c r="F901" i="82"/>
  <c r="G892" i="82"/>
  <c r="J892" i="82"/>
  <c r="Q59" i="32" s="1"/>
  <c r="F887" i="82"/>
  <c r="G887" i="82"/>
  <c r="J887" i="82"/>
  <c r="Q54" i="32" s="1"/>
  <c r="F864" i="82"/>
  <c r="G864" i="82"/>
  <c r="J864" i="82"/>
  <c r="Q28" i="32" s="1"/>
  <c r="G838" i="82"/>
  <c r="F838" i="82"/>
  <c r="J838" i="82"/>
  <c r="Q42" i="40" s="1"/>
  <c r="F804" i="82"/>
  <c r="G804" i="82"/>
  <c r="J804" i="82"/>
  <c r="F1535" i="82"/>
  <c r="J1535" i="82"/>
  <c r="G1522" i="82"/>
  <c r="F1522" i="82"/>
  <c r="G1506" i="82"/>
  <c r="J1506" i="82"/>
  <c r="Q6" i="48" s="1"/>
  <c r="F1484" i="82"/>
  <c r="J1484" i="82"/>
  <c r="Q4" i="49" s="1"/>
  <c r="G1467" i="82"/>
  <c r="J1467" i="82"/>
  <c r="Q7" i="38" s="1"/>
  <c r="J1461" i="82"/>
  <c r="Q21" i="42" s="1"/>
  <c r="F1461" i="82"/>
  <c r="G1402" i="82"/>
  <c r="F1402" i="82"/>
  <c r="G1350" i="82"/>
  <c r="J1350" i="82"/>
  <c r="Q10" i="46" s="1"/>
  <c r="F1345" i="82"/>
  <c r="G1345" i="82"/>
  <c r="F1303" i="82"/>
  <c r="G1303" i="82"/>
  <c r="J1303" i="82"/>
  <c r="Q23" i="47" s="1"/>
  <c r="G1293" i="82"/>
  <c r="J1293" i="82"/>
  <c r="Q13" i="47" s="1"/>
  <c r="G1276" i="82"/>
  <c r="J1276" i="82"/>
  <c r="Q16" i="55" s="1"/>
  <c r="F1273" i="82"/>
  <c r="J1273" i="82"/>
  <c r="Q13" i="55" s="1"/>
  <c r="G1260" i="82"/>
  <c r="F1260" i="82"/>
  <c r="J1260" i="82"/>
  <c r="Q20" i="39" s="1"/>
  <c r="F1225" i="82"/>
  <c r="G1225" i="82"/>
  <c r="J1225" i="82"/>
  <c r="Q5" i="45" s="1"/>
  <c r="F1223" i="82"/>
  <c r="J1223" i="82"/>
  <c r="Q23" i="35" s="1"/>
  <c r="F1683" i="82"/>
  <c r="J1683" i="82"/>
  <c r="Q23" i="36" s="1"/>
  <c r="H1653" i="82"/>
  <c r="G13" i="30" s="1"/>
  <c r="J1533" i="82"/>
  <c r="Q13" i="40" s="1"/>
  <c r="G1533" i="82"/>
  <c r="H1533" i="82" s="1"/>
  <c r="G13" i="40" s="1"/>
  <c r="F1433" i="82"/>
  <c r="G1433" i="82"/>
  <c r="J1387" i="82"/>
  <c r="Q7" i="53" s="1"/>
  <c r="G1387" i="82"/>
  <c r="H1387" i="82" s="1"/>
  <c r="G7" i="53" s="1"/>
  <c r="G1372" i="82"/>
  <c r="F1372" i="82"/>
  <c r="H1372" i="82" s="1"/>
  <c r="G12" i="52" s="1"/>
  <c r="F1331" i="82"/>
  <c r="H1331" i="82" s="1"/>
  <c r="G11" i="37" s="1"/>
  <c r="J1331" i="82"/>
  <c r="Q11" i="37" s="1"/>
  <c r="F1327" i="82"/>
  <c r="G1327" i="82"/>
  <c r="H1327" i="82" s="1"/>
  <c r="G7" i="37" s="1"/>
  <c r="G1319" i="82"/>
  <c r="J1319" i="82"/>
  <c r="Q19" i="54" s="1"/>
  <c r="G1314" i="82"/>
  <c r="F1314" i="82"/>
  <c r="F1290" i="82"/>
  <c r="G1290" i="82"/>
  <c r="F1275" i="82"/>
  <c r="G1275" i="82"/>
  <c r="J1275" i="82"/>
  <c r="Q15" i="55" s="1"/>
  <c r="G1250" i="82"/>
  <c r="H1250" i="82" s="1"/>
  <c r="G10" i="39" s="1"/>
  <c r="J1250" i="82"/>
  <c r="Q10" i="39" s="1"/>
  <c r="F1229" i="82"/>
  <c r="H1229" i="82" s="1"/>
  <c r="G9" i="45" s="1"/>
  <c r="J1229" i="82"/>
  <c r="Q9" i="45" s="1"/>
  <c r="G1210" i="82"/>
  <c r="H1210" i="82" s="1"/>
  <c r="G10" i="35" s="1"/>
  <c r="J1210" i="82"/>
  <c r="Q10" i="35" s="1"/>
  <c r="G1149" i="82"/>
  <c r="J1149" i="82"/>
  <c r="Q9" i="14" s="1"/>
  <c r="G1134" i="82"/>
  <c r="J1134" i="82"/>
  <c r="Q61" i="36" s="1"/>
  <c r="G1122" i="82"/>
  <c r="J1122" i="82"/>
  <c r="Q46" i="36" s="1"/>
  <c r="F1110" i="82"/>
  <c r="G1110" i="82"/>
  <c r="F1097" i="82"/>
  <c r="G1097" i="82"/>
  <c r="G1011" i="82"/>
  <c r="F1011" i="82"/>
  <c r="J1011" i="82"/>
  <c r="G948" i="82"/>
  <c r="H948" i="82" s="1"/>
  <c r="G32" i="51" s="1"/>
  <c r="F948" i="82"/>
  <c r="J948" i="82"/>
  <c r="Q32" i="51" s="1"/>
  <c r="G904" i="82"/>
  <c r="J904" i="82"/>
  <c r="Q28" i="33" s="1"/>
  <c r="J876" i="82"/>
  <c r="Q40" i="32" s="1"/>
  <c r="F876" i="82"/>
  <c r="G876" i="82"/>
  <c r="H876" i="82" s="1"/>
  <c r="G40" i="32" s="1"/>
  <c r="J850" i="82"/>
  <c r="Q57" i="40" s="1"/>
  <c r="F850" i="82"/>
  <c r="G850" i="82"/>
  <c r="K1681" i="82"/>
  <c r="L1681" i="82" s="1"/>
  <c r="N21" i="36" s="1"/>
  <c r="G1674" i="82"/>
  <c r="G1669" i="82"/>
  <c r="F1664" i="82"/>
  <c r="J1664" i="82"/>
  <c r="Q4" i="36" s="1"/>
  <c r="K1660" i="82"/>
  <c r="L1660" i="82" s="1"/>
  <c r="N20" i="30" s="1"/>
  <c r="F1643" i="82"/>
  <c r="H1643" i="82" s="1"/>
  <c r="J1643" i="82"/>
  <c r="Q23" i="44" s="1"/>
  <c r="J1639" i="82"/>
  <c r="Q19" i="44" s="1"/>
  <c r="G1638" i="82"/>
  <c r="F1638" i="82"/>
  <c r="G1635" i="82"/>
  <c r="H1634" i="82"/>
  <c r="G14" i="44" s="1"/>
  <c r="G1610" i="82"/>
  <c r="G1608" i="82"/>
  <c r="H1608" i="82" s="1"/>
  <c r="G8" i="50" s="1"/>
  <c r="J1608" i="82"/>
  <c r="G1606" i="82"/>
  <c r="H1606" i="82" s="1"/>
  <c r="J1605" i="82"/>
  <c r="Q5" i="50" s="1"/>
  <c r="G1605" i="82"/>
  <c r="J1596" i="82"/>
  <c r="H1594" i="82"/>
  <c r="G14" i="51" s="1"/>
  <c r="J1592" i="82"/>
  <c r="Q12" i="51" s="1"/>
  <c r="J1591" i="82"/>
  <c r="Q11" i="51" s="1"/>
  <c r="F1591" i="82"/>
  <c r="G1560" i="82"/>
  <c r="F1549" i="82"/>
  <c r="G1549" i="82"/>
  <c r="J1530" i="82"/>
  <c r="H1523" i="82"/>
  <c r="G1516" i="82"/>
  <c r="F1491" i="82"/>
  <c r="H1491" i="82" s="1"/>
  <c r="G11" i="49" s="1"/>
  <c r="J1491" i="82"/>
  <c r="Q11" i="49" s="1"/>
  <c r="F1447" i="82"/>
  <c r="G1447" i="82"/>
  <c r="J1435" i="82"/>
  <c r="Q15" i="41" s="1"/>
  <c r="G1434" i="82"/>
  <c r="F1434" i="82"/>
  <c r="H1434" i="82" s="1"/>
  <c r="J1432" i="82"/>
  <c r="Q12" i="41" s="1"/>
  <c r="H1405" i="82"/>
  <c r="H1388" i="82"/>
  <c r="G1373" i="82"/>
  <c r="G1682" i="82"/>
  <c r="H1682" i="82" s="1"/>
  <c r="G22" i="36" s="1"/>
  <c r="F1674" i="82"/>
  <c r="G1670" i="82"/>
  <c r="F1669" i="82"/>
  <c r="G1665" i="82"/>
  <c r="J1663" i="82"/>
  <c r="Q23" i="30" s="1"/>
  <c r="J1658" i="82"/>
  <c r="Q18" i="30" s="1"/>
  <c r="J1653" i="82"/>
  <c r="G1646" i="82"/>
  <c r="J1640" i="82"/>
  <c r="Q20" i="44" s="1"/>
  <c r="F1639" i="82"/>
  <c r="H1639" i="82" s="1"/>
  <c r="F1635" i="82"/>
  <c r="H1635" i="82" s="1"/>
  <c r="G1623" i="82"/>
  <c r="H1618" i="82"/>
  <c r="G18" i="50" s="1"/>
  <c r="F1610" i="82"/>
  <c r="F1606" i="82"/>
  <c r="F1596" i="82"/>
  <c r="H1596" i="82" s="1"/>
  <c r="G16" i="51" s="1"/>
  <c r="J1593" i="82"/>
  <c r="F1592" i="82"/>
  <c r="F1590" i="82"/>
  <c r="J1581" i="82"/>
  <c r="Q21" i="33" s="1"/>
  <c r="H1579" i="82"/>
  <c r="F1577" i="82"/>
  <c r="G1575" i="82"/>
  <c r="H1575" i="82" s="1"/>
  <c r="G15" i="33" s="1"/>
  <c r="J1565" i="82"/>
  <c r="Q5" i="33" s="1"/>
  <c r="G1562" i="82"/>
  <c r="F1562" i="82"/>
  <c r="F1560" i="82"/>
  <c r="F1550" i="82"/>
  <c r="H1550" i="82" s="1"/>
  <c r="G10" i="32" s="1"/>
  <c r="J1548" i="82"/>
  <c r="Q8" i="32" s="1"/>
  <c r="G1535" i="82"/>
  <c r="F1530" i="82"/>
  <c r="H1530" i="82" s="1"/>
  <c r="G10" i="40" s="1"/>
  <c r="J1522" i="82"/>
  <c r="Q22" i="48" s="1"/>
  <c r="G1518" i="82"/>
  <c r="F1518" i="82"/>
  <c r="F1516" i="82"/>
  <c r="F1506" i="82"/>
  <c r="J1504" i="82"/>
  <c r="Q4" i="48" s="1"/>
  <c r="J1498" i="82"/>
  <c r="G1494" i="82"/>
  <c r="F1493" i="82"/>
  <c r="G1492" i="82"/>
  <c r="H1492" i="82" s="1"/>
  <c r="G12" i="49" s="1"/>
  <c r="J1492" i="82"/>
  <c r="G1490" i="82"/>
  <c r="J1489" i="82"/>
  <c r="Q9" i="49" s="1"/>
  <c r="G1489" i="82"/>
  <c r="G1482" i="82"/>
  <c r="J1482" i="82"/>
  <c r="Q22" i="38" s="1"/>
  <c r="F1480" i="82"/>
  <c r="H1480" i="82" s="1"/>
  <c r="F1477" i="82"/>
  <c r="G1477" i="82"/>
  <c r="F1465" i="82"/>
  <c r="J1465" i="82"/>
  <c r="Q5" i="38" s="1"/>
  <c r="F1463" i="82"/>
  <c r="H1463" i="82" s="1"/>
  <c r="J1463" i="82"/>
  <c r="Q23" i="42" s="1"/>
  <c r="G1461" i="82"/>
  <c r="F1459" i="82"/>
  <c r="G1459" i="82"/>
  <c r="H1454" i="82"/>
  <c r="G14" i="42" s="1"/>
  <c r="J1449" i="82"/>
  <c r="Q9" i="42" s="1"/>
  <c r="G1448" i="82"/>
  <c r="F1448" i="82"/>
  <c r="J1446" i="82"/>
  <c r="Q6" i="42" s="1"/>
  <c r="J1436" i="82"/>
  <c r="Q16" i="41" s="1"/>
  <c r="F1435" i="82"/>
  <c r="H1435" i="82" s="1"/>
  <c r="G15" i="41" s="1"/>
  <c r="J1433" i="82"/>
  <c r="Q13" i="41" s="1"/>
  <c r="G1432" i="82"/>
  <c r="H1432" i="82" s="1"/>
  <c r="F1422" i="82"/>
  <c r="J1420" i="82"/>
  <c r="Q20" i="34" s="1"/>
  <c r="G1418" i="82"/>
  <c r="H1418" i="82" s="1"/>
  <c r="G18" i="34" s="1"/>
  <c r="J1409" i="82"/>
  <c r="Q9" i="34" s="1"/>
  <c r="J1407" i="82"/>
  <c r="Q7" i="34" s="1"/>
  <c r="G1400" i="82"/>
  <c r="H1400" i="82" s="1"/>
  <c r="H1396" i="82"/>
  <c r="G16" i="53" s="1"/>
  <c r="H1391" i="82"/>
  <c r="G11" i="53" s="1"/>
  <c r="G1389" i="82"/>
  <c r="H1389" i="82" s="1"/>
  <c r="G9" i="53" s="1"/>
  <c r="J1384" i="82"/>
  <c r="Q4" i="53" s="1"/>
  <c r="F1384" i="82"/>
  <c r="H1384" i="82" s="1"/>
  <c r="G4" i="53" s="1"/>
  <c r="H1382" i="82"/>
  <c r="H1377" i="82"/>
  <c r="G17" i="52" s="1"/>
  <c r="F1373" i="82"/>
  <c r="F1366" i="82"/>
  <c r="H1366" i="82" s="1"/>
  <c r="J1362" i="82"/>
  <c r="Q22" i="46" s="1"/>
  <c r="F1361" i="82"/>
  <c r="H1361" i="82" s="1"/>
  <c r="G21" i="46" s="1"/>
  <c r="J1361" i="82"/>
  <c r="F1357" i="82"/>
  <c r="G1357" i="82"/>
  <c r="J1352" i="82"/>
  <c r="G1348" i="82"/>
  <c r="F1347" i="82"/>
  <c r="J1345" i="82"/>
  <c r="Q5" i="46" s="1"/>
  <c r="F1342" i="82"/>
  <c r="F1330" i="82"/>
  <c r="H1330" i="82" s="1"/>
  <c r="G10" i="37" s="1"/>
  <c r="F1328" i="82"/>
  <c r="H1328" i="82" s="1"/>
  <c r="G8" i="37" s="1"/>
  <c r="G1326" i="82"/>
  <c r="H1326" i="82" s="1"/>
  <c r="G1320" i="82"/>
  <c r="J1320" i="82"/>
  <c r="Q20" i="54" s="1"/>
  <c r="G1308" i="82"/>
  <c r="H1308" i="82" s="1"/>
  <c r="G8" i="54" s="1"/>
  <c r="J1308" i="82"/>
  <c r="F1291" i="82"/>
  <c r="J1291" i="82"/>
  <c r="Q11" i="47" s="1"/>
  <c r="F1276" i="82"/>
  <c r="G1261" i="82"/>
  <c r="J1261" i="82"/>
  <c r="Q21" i="39" s="1"/>
  <c r="G1256" i="82"/>
  <c r="F1256" i="82"/>
  <c r="H1254" i="82"/>
  <c r="F1240" i="82"/>
  <c r="G1240" i="82"/>
  <c r="J1235" i="82"/>
  <c r="Q15" i="45" s="1"/>
  <c r="G1228" i="82"/>
  <c r="H1228" i="82" s="1"/>
  <c r="G8" i="45" s="1"/>
  <c r="J1228" i="82"/>
  <c r="G1223" i="82"/>
  <c r="F1219" i="82"/>
  <c r="G1219" i="82"/>
  <c r="J1219" i="82"/>
  <c r="Q19" i="35" s="1"/>
  <c r="F1211" i="82"/>
  <c r="J1211" i="82"/>
  <c r="Q11" i="35" s="1"/>
  <c r="F1207" i="82"/>
  <c r="H1207" i="82" s="1"/>
  <c r="G7" i="35" s="1"/>
  <c r="J1207" i="82"/>
  <c r="Q7" i="35" s="1"/>
  <c r="F1201" i="82"/>
  <c r="J1201" i="82"/>
  <c r="Q21" i="29" s="1"/>
  <c r="F1175" i="82"/>
  <c r="H1175" i="82" s="1"/>
  <c r="G15" i="43" s="1"/>
  <c r="J1175" i="82"/>
  <c r="Q15" i="43" s="1"/>
  <c r="G1150" i="82"/>
  <c r="H1150" i="82" s="1"/>
  <c r="G10" i="14" s="1"/>
  <c r="J1150" i="82"/>
  <c r="Q10" i="14" s="1"/>
  <c r="F1144" i="82"/>
  <c r="J1144" i="82"/>
  <c r="Q4" i="14" s="1"/>
  <c r="G1138" i="82"/>
  <c r="F1138" i="82"/>
  <c r="J1138" i="82"/>
  <c r="Q65" i="36" s="1"/>
  <c r="F1111" i="82"/>
  <c r="G1111" i="82"/>
  <c r="H1111" i="82" s="1"/>
  <c r="G35" i="36" s="1"/>
  <c r="J1111" i="82"/>
  <c r="Q35" i="36" s="1"/>
  <c r="G1098" i="82"/>
  <c r="F1098" i="82"/>
  <c r="J1098" i="82"/>
  <c r="Q65" i="30" s="1"/>
  <c r="F1096" i="82"/>
  <c r="G1096" i="82"/>
  <c r="F1094" i="82"/>
  <c r="J1081" i="82"/>
  <c r="Q45" i="30" s="1"/>
  <c r="F1081" i="82"/>
  <c r="G1081" i="82"/>
  <c r="J1065" i="82"/>
  <c r="Q29" i="30" s="1"/>
  <c r="G1065" i="82"/>
  <c r="F1063" i="82"/>
  <c r="H1063" i="82" s="1"/>
  <c r="J1063" i="82"/>
  <c r="Q70" i="44" s="1"/>
  <c r="G1054" i="82"/>
  <c r="J1054" i="82"/>
  <c r="Q61" i="44" s="1"/>
  <c r="F1051" i="82"/>
  <c r="H1051" i="82" s="1"/>
  <c r="G58" i="44" s="1"/>
  <c r="J1051" i="82"/>
  <c r="Q58" i="44" s="1"/>
  <c r="G1040" i="82"/>
  <c r="J1040" i="82"/>
  <c r="Q44" i="44" s="1"/>
  <c r="G977" i="82"/>
  <c r="F977" i="82"/>
  <c r="J977" i="82"/>
  <c r="Q64" i="51" s="1"/>
  <c r="F931" i="82"/>
  <c r="G931" i="82"/>
  <c r="G915" i="82"/>
  <c r="F915" i="82"/>
  <c r="J889" i="82"/>
  <c r="Q56" i="32" s="1"/>
  <c r="F889" i="82"/>
  <c r="G889" i="82"/>
  <c r="F859" i="82"/>
  <c r="G859" i="82"/>
  <c r="H859" i="82" s="1"/>
  <c r="G66" i="40" s="1"/>
  <c r="J859" i="82"/>
  <c r="Q66" i="40" s="1"/>
  <c r="J800" i="82"/>
  <c r="Q44" i="48" s="1"/>
  <c r="F800" i="82"/>
  <c r="G800" i="82"/>
  <c r="H800" i="82" s="1"/>
  <c r="G44" i="48" s="1"/>
  <c r="G777" i="82"/>
  <c r="F777" i="82"/>
  <c r="J777" i="82"/>
  <c r="Q64" i="49" s="1"/>
  <c r="J1359" i="82"/>
  <c r="Q19" i="46" s="1"/>
  <c r="F1359" i="82"/>
  <c r="H1359" i="82" s="1"/>
  <c r="G19" i="46" s="1"/>
  <c r="F1204" i="82"/>
  <c r="J1204" i="82"/>
  <c r="Q4" i="35" s="1"/>
  <c r="F1197" i="82"/>
  <c r="J1197" i="82"/>
  <c r="Q17" i="29" s="1"/>
  <c r="F1192" i="82"/>
  <c r="G1192" i="82"/>
  <c r="G1186" i="82"/>
  <c r="H1186" i="82" s="1"/>
  <c r="G6" i="29" s="1"/>
  <c r="F1186" i="82"/>
  <c r="J1186" i="82"/>
  <c r="Q6" i="29" s="1"/>
  <c r="F1171" i="82"/>
  <c r="J1171" i="82"/>
  <c r="Q11" i="43" s="1"/>
  <c r="F1166" i="82"/>
  <c r="F1164" i="82"/>
  <c r="G1164" i="82"/>
  <c r="F1155" i="82"/>
  <c r="J1155" i="82"/>
  <c r="Q15" i="14" s="1"/>
  <c r="F1153" i="82"/>
  <c r="G1153" i="82"/>
  <c r="J1151" i="82"/>
  <c r="Q11" i="14" s="1"/>
  <c r="F1149" i="82"/>
  <c r="J1143" i="82"/>
  <c r="Q70" i="36" s="1"/>
  <c r="G1140" i="82"/>
  <c r="H1140" i="82" s="1"/>
  <c r="G67" i="36" s="1"/>
  <c r="J1140" i="82"/>
  <c r="Q67" i="36" s="1"/>
  <c r="F1134" i="82"/>
  <c r="F1122" i="82"/>
  <c r="F1120" i="82"/>
  <c r="H1120" i="82" s="1"/>
  <c r="G44" i="36" s="1"/>
  <c r="J1110" i="82"/>
  <c r="Q34" i="36" s="1"/>
  <c r="G1100" i="82"/>
  <c r="J1100" i="82"/>
  <c r="Q67" i="30" s="1"/>
  <c r="J1097" i="82"/>
  <c r="Q64" i="30" s="1"/>
  <c r="F1085" i="82"/>
  <c r="J1085" i="82"/>
  <c r="Q52" i="30" s="1"/>
  <c r="F1083" i="82"/>
  <c r="H1083" i="82" s="1"/>
  <c r="J1083" i="82"/>
  <c r="Q47" i="30" s="1"/>
  <c r="F1078" i="82"/>
  <c r="H1078" i="82" s="1"/>
  <c r="G1078" i="82"/>
  <c r="F1069" i="82"/>
  <c r="H1069" i="82" s="1"/>
  <c r="G1056" i="82"/>
  <c r="F1056" i="82"/>
  <c r="H1056" i="82" s="1"/>
  <c r="G63" i="44" s="1"/>
  <c r="J1056" i="82"/>
  <c r="Q63" i="44" s="1"/>
  <c r="G1042" i="82"/>
  <c r="F1042" i="82"/>
  <c r="J1042" i="82"/>
  <c r="Q46" i="44" s="1"/>
  <c r="G990" i="82"/>
  <c r="J990" i="82"/>
  <c r="Q34" i="50" s="1"/>
  <c r="F990" i="82"/>
  <c r="F974" i="82"/>
  <c r="G974" i="82"/>
  <c r="J974" i="82"/>
  <c r="Q61" i="51" s="1"/>
  <c r="G959" i="82"/>
  <c r="F959" i="82"/>
  <c r="J951" i="82"/>
  <c r="Q35" i="51" s="1"/>
  <c r="F951" i="82"/>
  <c r="G951" i="82"/>
  <c r="H951" i="82" s="1"/>
  <c r="G35" i="51" s="1"/>
  <c r="G946" i="82"/>
  <c r="F946" i="82"/>
  <c r="J919" i="82"/>
  <c r="Q43" i="33" s="1"/>
  <c r="F919" i="82"/>
  <c r="G919" i="82"/>
  <c r="G879" i="82"/>
  <c r="J879" i="82"/>
  <c r="Q43" i="32" s="1"/>
  <c r="G871" i="82"/>
  <c r="J871" i="82"/>
  <c r="Q35" i="32" s="1"/>
  <c r="F871" i="82"/>
  <c r="G845" i="82"/>
  <c r="J845" i="82"/>
  <c r="Q52" i="40" s="1"/>
  <c r="F845" i="82"/>
  <c r="G831" i="82"/>
  <c r="F831" i="82"/>
  <c r="F823" i="82"/>
  <c r="G823" i="82"/>
  <c r="H823" i="82" s="1"/>
  <c r="G768" i="82"/>
  <c r="F768" i="82"/>
  <c r="J742" i="82"/>
  <c r="Q69" i="38" s="1"/>
  <c r="F742" i="82"/>
  <c r="G742" i="82"/>
  <c r="F724" i="82"/>
  <c r="J724" i="82"/>
  <c r="Q51" i="38" s="1"/>
  <c r="G724" i="82"/>
  <c r="G721" i="82"/>
  <c r="F721" i="82"/>
  <c r="J721" i="82"/>
  <c r="Q45" i="38" s="1"/>
  <c r="J700" i="82"/>
  <c r="Q67" i="42" s="1"/>
  <c r="F700" i="82"/>
  <c r="G700" i="82"/>
  <c r="J656" i="82"/>
  <c r="Q63" i="41" s="1"/>
  <c r="F656" i="82"/>
  <c r="G656" i="82"/>
  <c r="H1188" i="82"/>
  <c r="K1188" i="82" s="1"/>
  <c r="L1188" i="82" s="1"/>
  <c r="N8" i="29" s="1"/>
  <c r="H1168" i="82"/>
  <c r="H1092" i="82"/>
  <c r="F1064" i="82"/>
  <c r="H1064" i="82" s="1"/>
  <c r="G1064" i="82"/>
  <c r="G1050" i="82"/>
  <c r="J1050" i="82"/>
  <c r="Q57" i="44" s="1"/>
  <c r="F1045" i="82"/>
  <c r="G1045" i="82"/>
  <c r="H1033" i="82"/>
  <c r="G37" i="44" s="1"/>
  <c r="F1031" i="82"/>
  <c r="G1031" i="82"/>
  <c r="H1031" i="82" s="1"/>
  <c r="F1003" i="82"/>
  <c r="H1003" i="82" s="1"/>
  <c r="J1003" i="82"/>
  <c r="Q47" i="50" s="1"/>
  <c r="F975" i="82"/>
  <c r="G975" i="82"/>
  <c r="G958" i="82"/>
  <c r="F958" i="82"/>
  <c r="F945" i="82"/>
  <c r="G945" i="82"/>
  <c r="J933" i="82"/>
  <c r="Q60" i="33" s="1"/>
  <c r="F933" i="82"/>
  <c r="H933" i="82" s="1"/>
  <c r="G60" i="33" s="1"/>
  <c r="G922" i="82"/>
  <c r="H922" i="82" s="1"/>
  <c r="G46" i="33" s="1"/>
  <c r="J922" i="82"/>
  <c r="Q46" i="33" s="1"/>
  <c r="G914" i="82"/>
  <c r="F914" i="82"/>
  <c r="H914" i="82" s="1"/>
  <c r="G38" i="33" s="1"/>
  <c r="F875" i="82"/>
  <c r="G875" i="82"/>
  <c r="F865" i="82"/>
  <c r="G865" i="82"/>
  <c r="H865" i="82" s="1"/>
  <c r="K865" i="82" s="1"/>
  <c r="L865" i="82" s="1"/>
  <c r="N29" i="32" s="1"/>
  <c r="J849" i="82"/>
  <c r="Q56" i="40" s="1"/>
  <c r="G849" i="82"/>
  <c r="G830" i="82"/>
  <c r="F830" i="82"/>
  <c r="G812" i="82"/>
  <c r="F812" i="82"/>
  <c r="H808" i="82"/>
  <c r="G55" i="48" s="1"/>
  <c r="G798" i="82"/>
  <c r="J798" i="82"/>
  <c r="Q42" i="48" s="1"/>
  <c r="J787" i="82"/>
  <c r="Q31" i="48" s="1"/>
  <c r="G786" i="82"/>
  <c r="F786" i="82"/>
  <c r="F784" i="82"/>
  <c r="G782" i="82"/>
  <c r="H782" i="82" s="1"/>
  <c r="G69" i="49" s="1"/>
  <c r="F774" i="82"/>
  <c r="H774" i="82" s="1"/>
  <c r="G61" i="49" s="1"/>
  <c r="H773" i="82"/>
  <c r="G60" i="49" s="1"/>
  <c r="J770" i="82"/>
  <c r="F769" i="82"/>
  <c r="H760" i="82"/>
  <c r="F749" i="82"/>
  <c r="J749" i="82"/>
  <c r="Q33" i="49" s="1"/>
  <c r="G749" i="82"/>
  <c r="G736" i="82"/>
  <c r="F736" i="82"/>
  <c r="J736" i="82"/>
  <c r="Q63" i="38" s="1"/>
  <c r="F710" i="82"/>
  <c r="J710" i="82"/>
  <c r="Q34" i="38" s="1"/>
  <c r="H1316" i="82"/>
  <c r="G16" i="54" s="1"/>
  <c r="H1259" i="82"/>
  <c r="G19" i="39" s="1"/>
  <c r="J1208" i="82"/>
  <c r="K1208" i="82" s="1"/>
  <c r="L1208" i="82" s="1"/>
  <c r="N8" i="35" s="1"/>
  <c r="H1121" i="82"/>
  <c r="G45" i="36" s="1"/>
  <c r="G1068" i="82"/>
  <c r="F1068" i="82"/>
  <c r="J1049" i="82"/>
  <c r="Q56" i="44" s="1"/>
  <c r="H1025" i="82"/>
  <c r="G29" i="44" s="1"/>
  <c r="J1007" i="82"/>
  <c r="Q54" i="50" s="1"/>
  <c r="G1007" i="82"/>
  <c r="F1001" i="82"/>
  <c r="H1001" i="82" s="1"/>
  <c r="J999" i="82"/>
  <c r="Q43" i="50" s="1"/>
  <c r="H998" i="82"/>
  <c r="F992" i="82"/>
  <c r="H992" i="82" s="1"/>
  <c r="F989" i="82"/>
  <c r="G989" i="82"/>
  <c r="F984" i="82"/>
  <c r="H984" i="82" s="1"/>
  <c r="F976" i="82"/>
  <c r="H976" i="82" s="1"/>
  <c r="G957" i="82"/>
  <c r="H957" i="82" s="1"/>
  <c r="G41" i="51" s="1"/>
  <c r="G950" i="82"/>
  <c r="H950" i="82" s="1"/>
  <c r="G34" i="51" s="1"/>
  <c r="J950" i="82"/>
  <c r="Q34" i="51" s="1"/>
  <c r="J947" i="82"/>
  <c r="Q31" i="51" s="1"/>
  <c r="F947" i="82"/>
  <c r="H947" i="82" s="1"/>
  <c r="G31" i="51" s="1"/>
  <c r="H936" i="82"/>
  <c r="G63" i="33" s="1"/>
  <c r="F934" i="82"/>
  <c r="H934" i="82" s="1"/>
  <c r="G61" i="33" s="1"/>
  <c r="F932" i="82"/>
  <c r="H932" i="82" s="1"/>
  <c r="G59" i="33" s="1"/>
  <c r="G930" i="82"/>
  <c r="G928" i="82"/>
  <c r="F928" i="82"/>
  <c r="F926" i="82"/>
  <c r="G924" i="82"/>
  <c r="G913" i="82"/>
  <c r="H913" i="82" s="1"/>
  <c r="G37" i="33" s="1"/>
  <c r="F905" i="82"/>
  <c r="J905" i="82"/>
  <c r="Q29" i="33" s="1"/>
  <c r="F898" i="82"/>
  <c r="H898" i="82" s="1"/>
  <c r="G65" i="32" s="1"/>
  <c r="J893" i="82"/>
  <c r="Q60" i="32" s="1"/>
  <c r="G888" i="82"/>
  <c r="J888" i="82"/>
  <c r="Q55" i="32" s="1"/>
  <c r="G886" i="82"/>
  <c r="G870" i="82"/>
  <c r="F870" i="82"/>
  <c r="G861" i="82"/>
  <c r="F861" i="82"/>
  <c r="F858" i="82"/>
  <c r="H858" i="82" s="1"/>
  <c r="F840" i="82"/>
  <c r="H840" i="82" s="1"/>
  <c r="F807" i="82"/>
  <c r="G807" i="82"/>
  <c r="G776" i="82"/>
  <c r="F776" i="82"/>
  <c r="F698" i="82"/>
  <c r="G698" i="82"/>
  <c r="J698" i="82"/>
  <c r="Q65" i="42" s="1"/>
  <c r="J693" i="82"/>
  <c r="Q60" i="42" s="1"/>
  <c r="F693" i="82"/>
  <c r="G693" i="82"/>
  <c r="G678" i="82"/>
  <c r="F678" i="82"/>
  <c r="J678" i="82"/>
  <c r="Q42" i="42" s="1"/>
  <c r="F654" i="82"/>
  <c r="G654" i="82"/>
  <c r="J654" i="82"/>
  <c r="G1047" i="82"/>
  <c r="G1046" i="82"/>
  <c r="H1046" i="82" s="1"/>
  <c r="G53" i="44" s="1"/>
  <c r="J1046" i="82"/>
  <c r="J1033" i="82"/>
  <c r="Q37" i="44" s="1"/>
  <c r="G1032" i="82"/>
  <c r="H1032" i="82" s="1"/>
  <c r="G36" i="44" s="1"/>
  <c r="J1032" i="82"/>
  <c r="Q36" i="44" s="1"/>
  <c r="G1008" i="82"/>
  <c r="J997" i="82"/>
  <c r="Q41" i="50" s="1"/>
  <c r="G995" i="82"/>
  <c r="J995" i="82"/>
  <c r="Q39" i="50" s="1"/>
  <c r="J988" i="82"/>
  <c r="Q32" i="50" s="1"/>
  <c r="J978" i="82"/>
  <c r="Q65" i="51" s="1"/>
  <c r="G972" i="82"/>
  <c r="F972" i="82"/>
  <c r="J965" i="82"/>
  <c r="Q52" i="51" s="1"/>
  <c r="G962" i="82"/>
  <c r="F962" i="82"/>
  <c r="G952" i="82"/>
  <c r="H952" i="82" s="1"/>
  <c r="J949" i="82"/>
  <c r="H924" i="82"/>
  <c r="G51" i="33" s="1"/>
  <c r="F921" i="82"/>
  <c r="H921" i="82" s="1"/>
  <c r="G45" i="33" s="1"/>
  <c r="J921" i="82"/>
  <c r="Q45" i="33" s="1"/>
  <c r="F917" i="82"/>
  <c r="G917" i="82"/>
  <c r="G907" i="82"/>
  <c r="J907" i="82"/>
  <c r="Q31" i="33" s="1"/>
  <c r="F903" i="82"/>
  <c r="H903" i="82" s="1"/>
  <c r="Q903" i="82" s="1"/>
  <c r="Y70" i="32" s="1"/>
  <c r="J903" i="82"/>
  <c r="Q70" i="32" s="1"/>
  <c r="J894" i="82"/>
  <c r="K894" i="82" s="1"/>
  <c r="L894" i="82" s="1"/>
  <c r="N61" i="32" s="1"/>
  <c r="G890" i="82"/>
  <c r="H890" i="82" s="1"/>
  <c r="G57" i="32" s="1"/>
  <c r="H886" i="82"/>
  <c r="J877" i="82"/>
  <c r="Q41" i="32" s="1"/>
  <c r="G862" i="82"/>
  <c r="H862" i="82" s="1"/>
  <c r="J854" i="82"/>
  <c r="Q61" i="40" s="1"/>
  <c r="G853" i="82"/>
  <c r="F853" i="82"/>
  <c r="J851" i="82"/>
  <c r="Q58" i="40" s="1"/>
  <c r="G834" i="82"/>
  <c r="F834" i="82"/>
  <c r="F825" i="82"/>
  <c r="G825" i="82"/>
  <c r="J818" i="82"/>
  <c r="G814" i="82"/>
  <c r="J813" i="82"/>
  <c r="G813" i="82"/>
  <c r="J809" i="82"/>
  <c r="Q56" i="48" s="1"/>
  <c r="F809" i="82"/>
  <c r="J806" i="82"/>
  <c r="J801" i="82"/>
  <c r="Q45" i="48" s="1"/>
  <c r="G772" i="82"/>
  <c r="F772" i="82"/>
  <c r="J768" i="82"/>
  <c r="Q55" i="49" s="1"/>
  <c r="J766" i="82"/>
  <c r="Q53" i="49" s="1"/>
  <c r="F766" i="82"/>
  <c r="H766" i="82" s="1"/>
  <c r="G53" i="49" s="1"/>
  <c r="F759" i="82"/>
  <c r="H759" i="82" s="1"/>
  <c r="G43" i="49" s="1"/>
  <c r="J759" i="82"/>
  <c r="F706" i="82"/>
  <c r="G706" i="82"/>
  <c r="J706" i="82"/>
  <c r="Q30" i="38" s="1"/>
  <c r="G689" i="82"/>
  <c r="F689" i="82"/>
  <c r="J689" i="82"/>
  <c r="Q56" i="42" s="1"/>
  <c r="G651" i="82"/>
  <c r="H651" i="82" s="1"/>
  <c r="G58" i="41" s="1"/>
  <c r="F651" i="82"/>
  <c r="G602" i="82"/>
  <c r="F602" i="82"/>
  <c r="G586" i="82"/>
  <c r="F586" i="82"/>
  <c r="G537" i="82"/>
  <c r="F537" i="82"/>
  <c r="J756" i="82"/>
  <c r="Q40" i="49" s="1"/>
  <c r="G755" i="82"/>
  <c r="H755" i="82" s="1"/>
  <c r="G39" i="49" s="1"/>
  <c r="G752" i="82"/>
  <c r="H752" i="82" s="1"/>
  <c r="G36" i="49" s="1"/>
  <c r="F751" i="82"/>
  <c r="H751" i="82" s="1"/>
  <c r="G750" i="82"/>
  <c r="H750" i="82" s="1"/>
  <c r="G34" i="49" s="1"/>
  <c r="J750" i="82"/>
  <c r="Q34" i="49" s="1"/>
  <c r="G748" i="82"/>
  <c r="J747" i="82"/>
  <c r="Q31" i="49" s="1"/>
  <c r="G747" i="82"/>
  <c r="H747" i="82" s="1"/>
  <c r="G31" i="49" s="1"/>
  <c r="F738" i="82"/>
  <c r="H738" i="82" s="1"/>
  <c r="F732" i="82"/>
  <c r="H732" i="82" s="1"/>
  <c r="G59" i="38" s="1"/>
  <c r="F729" i="82"/>
  <c r="G727" i="82"/>
  <c r="H727" i="82" s="1"/>
  <c r="G54" i="38" s="1"/>
  <c r="J723" i="82"/>
  <c r="Q47" i="38" s="1"/>
  <c r="F722" i="82"/>
  <c r="F714" i="82"/>
  <c r="J697" i="82"/>
  <c r="Q64" i="42" s="1"/>
  <c r="F690" i="82"/>
  <c r="H690" i="82" s="1"/>
  <c r="G57" i="42" s="1"/>
  <c r="J690" i="82"/>
  <c r="H683" i="82"/>
  <c r="H679" i="82"/>
  <c r="J653" i="82"/>
  <c r="Q60" i="41" s="1"/>
  <c r="F649" i="82"/>
  <c r="H649" i="82" s="1"/>
  <c r="G56" i="41" s="1"/>
  <c r="F647" i="82"/>
  <c r="H647" i="82" s="1"/>
  <c r="G54" i="41" s="1"/>
  <c r="J644" i="82"/>
  <c r="Q51" i="41" s="1"/>
  <c r="F643" i="82"/>
  <c r="J636" i="82"/>
  <c r="F635" i="82"/>
  <c r="H635" i="82" s="1"/>
  <c r="H631" i="82"/>
  <c r="F630" i="82"/>
  <c r="H630" i="82" s="1"/>
  <c r="G34" i="41" s="1"/>
  <c r="J624" i="82"/>
  <c r="Q28" i="41" s="1"/>
  <c r="F618" i="82"/>
  <c r="H618" i="82" s="1"/>
  <c r="G65" i="34" s="1"/>
  <c r="J618" i="82"/>
  <c r="Q65" i="34" s="1"/>
  <c r="F582" i="82"/>
  <c r="G582" i="82"/>
  <c r="G756" i="82"/>
  <c r="H756" i="82" s="1"/>
  <c r="G40" i="49" s="1"/>
  <c r="F748" i="82"/>
  <c r="F735" i="82"/>
  <c r="G735" i="82"/>
  <c r="F723" i="82"/>
  <c r="H723" i="82" s="1"/>
  <c r="G699" i="82"/>
  <c r="H699" i="82" s="1"/>
  <c r="G66" i="42" s="1"/>
  <c r="J699" i="82"/>
  <c r="G697" i="82"/>
  <c r="H697" i="82" s="1"/>
  <c r="G64" i="42" s="1"/>
  <c r="G692" i="82"/>
  <c r="H692" i="82" s="1"/>
  <c r="G59" i="42" s="1"/>
  <c r="J692" i="82"/>
  <c r="Q59" i="42" s="1"/>
  <c r="F688" i="82"/>
  <c r="G688" i="82"/>
  <c r="J682" i="82"/>
  <c r="Q46" i="42" s="1"/>
  <c r="G677" i="82"/>
  <c r="F677" i="82"/>
  <c r="J670" i="82"/>
  <c r="Q34" i="42" s="1"/>
  <c r="F668" i="82"/>
  <c r="H668" i="82" s="1"/>
  <c r="G32" i="42" s="1"/>
  <c r="J668" i="82"/>
  <c r="Q32" i="42" s="1"/>
  <c r="G655" i="82"/>
  <c r="J655" i="82"/>
  <c r="Q62" i="41" s="1"/>
  <c r="G653" i="82"/>
  <c r="H653" i="82" s="1"/>
  <c r="G60" i="41" s="1"/>
  <c r="F650" i="82"/>
  <c r="G650" i="82"/>
  <c r="F644" i="82"/>
  <c r="F640" i="82"/>
  <c r="G640" i="82"/>
  <c r="G636" i="82"/>
  <c r="H636" i="82" s="1"/>
  <c r="G40" i="41" s="1"/>
  <c r="F624" i="82"/>
  <c r="F622" i="82"/>
  <c r="H622" i="82" s="1"/>
  <c r="G69" i="34" s="1"/>
  <c r="J622" i="82"/>
  <c r="Q69" i="34" s="1"/>
  <c r="G620" i="82"/>
  <c r="J620" i="82"/>
  <c r="Q67" i="34" s="1"/>
  <c r="J614" i="82"/>
  <c r="Q61" i="34" s="1"/>
  <c r="G584" i="82"/>
  <c r="F584" i="82"/>
  <c r="J584" i="82"/>
  <c r="Q28" i="34" s="1"/>
  <c r="G522" i="82"/>
  <c r="F522" i="82"/>
  <c r="G498" i="82"/>
  <c r="J498" i="82"/>
  <c r="Q65" i="46" s="1"/>
  <c r="J744" i="82"/>
  <c r="F744" i="82"/>
  <c r="H744" i="82" s="1"/>
  <c r="G28" i="49" s="1"/>
  <c r="G713" i="82"/>
  <c r="F713" i="82"/>
  <c r="H657" i="82"/>
  <c r="G642" i="82"/>
  <c r="F642" i="82"/>
  <c r="G617" i="82"/>
  <c r="H617" i="82" s="1"/>
  <c r="G64" i="34" s="1"/>
  <c r="J617" i="82"/>
  <c r="Q64" i="34" s="1"/>
  <c r="G614" i="82"/>
  <c r="H614" i="82" s="1"/>
  <c r="G61" i="34" s="1"/>
  <c r="F603" i="82"/>
  <c r="G603" i="82"/>
  <c r="G594" i="82"/>
  <c r="F594" i="82"/>
  <c r="G532" i="82"/>
  <c r="F532" i="82"/>
  <c r="G385" i="82"/>
  <c r="J385" i="82"/>
  <c r="Q29" i="54" s="1"/>
  <c r="G362" i="82"/>
  <c r="J362" i="82"/>
  <c r="Q46" i="47" s="1"/>
  <c r="G325" i="82"/>
  <c r="J325" i="82"/>
  <c r="Q52" i="55" s="1"/>
  <c r="G305" i="82"/>
  <c r="F305" i="82"/>
  <c r="J305" i="82"/>
  <c r="Q29" i="55" s="1"/>
  <c r="F243" i="82"/>
  <c r="G243" i="82"/>
  <c r="J243" i="82"/>
  <c r="Q47" i="45" s="1"/>
  <c r="G609" i="82"/>
  <c r="F592" i="82"/>
  <c r="G592" i="82"/>
  <c r="F526" i="82"/>
  <c r="H526" i="82" s="1"/>
  <c r="G53" i="52" s="1"/>
  <c r="J526" i="82"/>
  <c r="Q53" i="52" s="1"/>
  <c r="F511" i="82"/>
  <c r="G511" i="82"/>
  <c r="F472" i="82"/>
  <c r="G472" i="82"/>
  <c r="J472" i="82"/>
  <c r="Q36" i="46" s="1"/>
  <c r="F438" i="82"/>
  <c r="G438" i="82"/>
  <c r="F401" i="82"/>
  <c r="G401" i="82"/>
  <c r="G223" i="82"/>
  <c r="J223" i="82"/>
  <c r="Q70" i="35" s="1"/>
  <c r="G467" i="82"/>
  <c r="F467" i="82"/>
  <c r="H415" i="82"/>
  <c r="G62" i="54" s="1"/>
  <c r="G52" i="82"/>
  <c r="H52" i="82" s="1"/>
  <c r="J52" i="82"/>
  <c r="H731" i="82"/>
  <c r="G58" i="38" s="1"/>
  <c r="H628" i="82"/>
  <c r="G32" i="41" s="1"/>
  <c r="G612" i="82"/>
  <c r="J612" i="82"/>
  <c r="Q59" i="34" s="1"/>
  <c r="J568" i="82"/>
  <c r="Q55" i="53" s="1"/>
  <c r="F520" i="82"/>
  <c r="J520" i="82"/>
  <c r="Q44" i="52" s="1"/>
  <c r="F505" i="82"/>
  <c r="H505" i="82" s="1"/>
  <c r="G29" i="52" s="1"/>
  <c r="G505" i="82"/>
  <c r="G475" i="82"/>
  <c r="J475" i="82"/>
  <c r="Q39" i="46" s="1"/>
  <c r="F462" i="82"/>
  <c r="G462" i="82"/>
  <c r="H606" i="82"/>
  <c r="G53" i="34" s="1"/>
  <c r="F499" i="82"/>
  <c r="H499" i="82" s="1"/>
  <c r="F491" i="82"/>
  <c r="H491" i="82" s="1"/>
  <c r="F490" i="82"/>
  <c r="G466" i="82"/>
  <c r="H466" i="82" s="1"/>
  <c r="G30" i="46" s="1"/>
  <c r="F439" i="82"/>
  <c r="H439" i="82" s="1"/>
  <c r="G43" i="37" s="1"/>
  <c r="J431" i="82"/>
  <c r="Q35" i="37" s="1"/>
  <c r="H377" i="82"/>
  <c r="G64" i="47" s="1"/>
  <c r="J348" i="82"/>
  <c r="Q32" i="47" s="1"/>
  <c r="J342" i="82"/>
  <c r="Q69" i="55" s="1"/>
  <c r="F262" i="82"/>
  <c r="H262" i="82" s="1"/>
  <c r="G69" i="45" s="1"/>
  <c r="G207" i="82"/>
  <c r="G166" i="82"/>
  <c r="G63" i="82"/>
  <c r="J63" i="82"/>
  <c r="G59" i="82"/>
  <c r="J59" i="82"/>
  <c r="G15" i="82"/>
  <c r="J15" i="82"/>
  <c r="G147" i="82"/>
  <c r="J147" i="82"/>
  <c r="Q31" i="29" s="1"/>
  <c r="G137" i="82"/>
  <c r="J137" i="82"/>
  <c r="Q64" i="43" s="1"/>
  <c r="G56" i="82"/>
  <c r="J56" i="82"/>
  <c r="G122" i="82"/>
  <c r="H122" i="82" s="1"/>
  <c r="G46" i="43" s="1"/>
  <c r="J100" i="82"/>
  <c r="Q67" i="14" s="1"/>
  <c r="G64" i="82"/>
  <c r="H64" i="82" s="1"/>
  <c r="G28" i="14" s="1"/>
  <c r="J51" i="82"/>
  <c r="J49" i="82"/>
  <c r="G31" i="82"/>
  <c r="J27" i="82"/>
  <c r="G4" i="82"/>
  <c r="J523" i="82"/>
  <c r="Q47" i="52" s="1"/>
  <c r="J481" i="82"/>
  <c r="Q45" i="46" s="1"/>
  <c r="J466" i="82"/>
  <c r="Q30" i="46" s="1"/>
  <c r="J400" i="82"/>
  <c r="Q44" i="54" s="1"/>
  <c r="J415" i="82"/>
  <c r="Q62" i="54" s="1"/>
  <c r="J397" i="82"/>
  <c r="Q41" i="54" s="1"/>
  <c r="J235" i="82"/>
  <c r="Q39" i="45" s="1"/>
  <c r="J162" i="82"/>
  <c r="Q46" i="29" s="1"/>
  <c r="J155" i="82"/>
  <c r="Q39" i="29" s="1"/>
  <c r="J39" i="82"/>
  <c r="F130" i="82"/>
  <c r="H130" i="82" s="1"/>
  <c r="G57" i="43" s="1"/>
  <c r="J90" i="82"/>
  <c r="Q57" i="14" s="1"/>
  <c r="F66" i="82"/>
  <c r="H66" i="82" s="1"/>
  <c r="G30" i="14" s="1"/>
  <c r="J13" i="82"/>
  <c r="F573" i="82"/>
  <c r="H573" i="82" s="1"/>
  <c r="G60" i="53" s="1"/>
  <c r="F276" i="82"/>
  <c r="F228" i="82"/>
  <c r="H228" i="82" s="1"/>
  <c r="G32" i="45" s="1"/>
  <c r="K1005" i="82"/>
  <c r="L1005" i="82" s="1"/>
  <c r="N52" i="50" s="1"/>
  <c r="J10" i="82"/>
  <c r="J18" i="82"/>
  <c r="J30" i="82"/>
  <c r="J31" i="82"/>
  <c r="J64" i="82"/>
  <c r="Q28" i="14" s="1"/>
  <c r="J66" i="82"/>
  <c r="Q30" i="14" s="1"/>
  <c r="J67" i="82"/>
  <c r="Q31" i="14" s="1"/>
  <c r="J68" i="82"/>
  <c r="Q32" i="14" s="1"/>
  <c r="J78" i="82"/>
  <c r="Q42" i="14" s="1"/>
  <c r="J110" i="82"/>
  <c r="Q34" i="43" s="1"/>
  <c r="J115" i="82"/>
  <c r="Q39" i="43" s="1"/>
  <c r="J117" i="82"/>
  <c r="Q41" i="43" s="1"/>
  <c r="J131" i="82"/>
  <c r="Q58" i="43" s="1"/>
  <c r="J140" i="82"/>
  <c r="Q67" i="43" s="1"/>
  <c r="J142" i="82"/>
  <c r="Q69" i="43" s="1"/>
  <c r="J159" i="82"/>
  <c r="Q43" i="29" s="1"/>
  <c r="J171" i="82"/>
  <c r="Q58" i="29" s="1"/>
  <c r="J183" i="82"/>
  <c r="Q70" i="29" s="1"/>
  <c r="J185" i="82"/>
  <c r="Q29" i="35" s="1"/>
  <c r="J198" i="82"/>
  <c r="Q42" i="35" s="1"/>
  <c r="J200" i="82"/>
  <c r="Q44" i="35" s="1"/>
  <c r="J204" i="82"/>
  <c r="Q51" i="35" s="1"/>
  <c r="J214" i="82"/>
  <c r="Q61" i="35" s="1"/>
  <c r="J219" i="82"/>
  <c r="Q66" i="35" s="1"/>
  <c r="J252" i="82"/>
  <c r="Q59" i="45" s="1"/>
  <c r="J260" i="82"/>
  <c r="Q67" i="45" s="1"/>
  <c r="J262" i="82"/>
  <c r="Q69" i="45" s="1"/>
  <c r="J264" i="82"/>
  <c r="Q28" i="39" s="1"/>
  <c r="J277" i="82"/>
  <c r="Q41" i="39" s="1"/>
  <c r="J297" i="82"/>
  <c r="Q64" i="39" s="1"/>
  <c r="J320" i="82"/>
  <c r="Q44" i="55" s="1"/>
  <c r="J328" i="82"/>
  <c r="Q55" i="55" s="1"/>
  <c r="J376" i="82"/>
  <c r="Q63" i="47" s="1"/>
  <c r="J380" i="82"/>
  <c r="Q67" i="47" s="1"/>
  <c r="J407" i="82"/>
  <c r="Q54" i="54" s="1"/>
  <c r="J419" i="82"/>
  <c r="Q66" i="54" s="1"/>
  <c r="J441" i="82"/>
  <c r="Q45" i="37" s="1"/>
  <c r="J450" i="82"/>
  <c r="Q57" i="37" s="1"/>
  <c r="J455" i="82"/>
  <c r="Q62" i="37" s="1"/>
  <c r="J468" i="82"/>
  <c r="Q32" i="46" s="1"/>
  <c r="J474" i="82"/>
  <c r="Q38" i="46" s="1"/>
  <c r="J476" i="82"/>
  <c r="Q40" i="46" s="1"/>
  <c r="J477" i="82"/>
  <c r="Q41" i="46" s="1"/>
  <c r="J483" i="82"/>
  <c r="Q47" i="46" s="1"/>
  <c r="J487" i="82"/>
  <c r="Q54" i="46" s="1"/>
  <c r="J492" i="82"/>
  <c r="Q59" i="46" s="1"/>
  <c r="J495" i="82"/>
  <c r="Q62" i="46" s="1"/>
  <c r="J497" i="82"/>
  <c r="Q64" i="46" s="1"/>
  <c r="J503" i="82"/>
  <c r="Q70" i="46" s="1"/>
  <c r="J510" i="82"/>
  <c r="Q34" i="52" s="1"/>
  <c r="J511" i="82"/>
  <c r="Q35" i="52" s="1"/>
  <c r="J521" i="82"/>
  <c r="Q45" i="52" s="1"/>
  <c r="J529" i="82"/>
  <c r="Q56" i="52" s="1"/>
  <c r="J532" i="82"/>
  <c r="Q59" i="52" s="1"/>
  <c r="J537" i="82"/>
  <c r="Q64" i="52" s="1"/>
  <c r="J548" i="82"/>
  <c r="Q32" i="53" s="1"/>
  <c r="J551" i="82"/>
  <c r="Q35" i="53" s="1"/>
  <c r="J556" i="82"/>
  <c r="Q40" i="53" s="1"/>
  <c r="J558" i="82"/>
  <c r="Q42" i="53" s="1"/>
  <c r="J559" i="82"/>
  <c r="Q43" i="53" s="1"/>
  <c r="J563" i="82"/>
  <c r="Q47" i="53" s="1"/>
  <c r="J570" i="82"/>
  <c r="Q57" i="53" s="1"/>
  <c r="J578" i="82"/>
  <c r="Q65" i="53" s="1"/>
  <c r="J582" i="82"/>
  <c r="Q69" i="53" s="1"/>
  <c r="J585" i="82"/>
  <c r="Q29" i="34" s="1"/>
  <c r="J593" i="82"/>
  <c r="Q37" i="34" s="1"/>
  <c r="J599" i="82"/>
  <c r="J602" i="82"/>
  <c r="Q46" i="34" s="1"/>
  <c r="J7" i="82"/>
  <c r="J9" i="82"/>
  <c r="J16" i="82"/>
  <c r="J75" i="82"/>
  <c r="Q39" i="14" s="1"/>
  <c r="J77" i="82"/>
  <c r="Q41" i="14" s="1"/>
  <c r="J83" i="82"/>
  <c r="Q47" i="14" s="1"/>
  <c r="J85" i="82"/>
  <c r="Q52" i="14" s="1"/>
  <c r="J91" i="82"/>
  <c r="Q58" i="14" s="1"/>
  <c r="J93" i="82"/>
  <c r="Q60" i="14" s="1"/>
  <c r="J107" i="82"/>
  <c r="Q31" i="43" s="1"/>
  <c r="J109" i="82"/>
  <c r="Q33" i="43" s="1"/>
  <c r="J114" i="82"/>
  <c r="Q38" i="43" s="1"/>
  <c r="J130" i="82"/>
  <c r="Q57" i="43" s="1"/>
  <c r="J148" i="82"/>
  <c r="Q32" i="29" s="1"/>
  <c r="J150" i="82"/>
  <c r="Q34" i="29" s="1"/>
  <c r="J156" i="82"/>
  <c r="Q40" i="29" s="1"/>
  <c r="J158" i="82"/>
  <c r="Q42" i="29" s="1"/>
  <c r="J167" i="82"/>
  <c r="Q54" i="29" s="1"/>
  <c r="J177" i="82"/>
  <c r="Q64" i="29" s="1"/>
  <c r="J197" i="82"/>
  <c r="Q41" i="35" s="1"/>
  <c r="J211" i="82"/>
  <c r="Q58" i="35" s="1"/>
  <c r="J213" i="82"/>
  <c r="Q60" i="35" s="1"/>
  <c r="J226" i="82"/>
  <c r="Q30" i="45" s="1"/>
  <c r="J228" i="82"/>
  <c r="Q32" i="45" s="1"/>
  <c r="J229" i="82"/>
  <c r="Q33" i="45" s="1"/>
  <c r="J259" i="82"/>
  <c r="Q66" i="45" s="1"/>
  <c r="J270" i="82"/>
  <c r="Q34" i="39" s="1"/>
  <c r="J275" i="82"/>
  <c r="Q39" i="39" s="1"/>
  <c r="J291" i="82"/>
  <c r="Q58" i="39" s="1"/>
  <c r="J296" i="82"/>
  <c r="Q63" i="39" s="1"/>
  <c r="J306" i="82"/>
  <c r="Q30" i="55" s="1"/>
  <c r="J311" i="82"/>
  <c r="Q35" i="55" s="1"/>
  <c r="J372" i="82"/>
  <c r="Q59" i="47" s="1"/>
  <c r="J387" i="82"/>
  <c r="Q31" i="54" s="1"/>
  <c r="J389" i="82"/>
  <c r="Q33" i="54" s="1"/>
  <c r="J391" i="82"/>
  <c r="Q35" i="54" s="1"/>
  <c r="J393" i="82"/>
  <c r="Q37" i="54" s="1"/>
  <c r="J403" i="82"/>
  <c r="Q47" i="54" s="1"/>
  <c r="J404" i="82"/>
  <c r="Q51" i="54" s="1"/>
  <c r="J418" i="82"/>
  <c r="Q65" i="54" s="1"/>
  <c r="J426" i="82"/>
  <c r="Q30" i="37" s="1"/>
  <c r="J438" i="82"/>
  <c r="Q42" i="37" s="1"/>
  <c r="J449" i="82"/>
  <c r="Q56" i="37" s="1"/>
  <c r="J452" i="82"/>
  <c r="Q59" i="37" s="1"/>
  <c r="J454" i="82"/>
  <c r="Q61" i="37" s="1"/>
  <c r="J467" i="82"/>
  <c r="Q31" i="46" s="1"/>
  <c r="J470" i="82"/>
  <c r="Q34" i="46" s="1"/>
  <c r="J482" i="82"/>
  <c r="Q46" i="46" s="1"/>
  <c r="J494" i="82"/>
  <c r="Q61" i="46" s="1"/>
  <c r="J505" i="82"/>
  <c r="Q29" i="52" s="1"/>
  <c r="J513" i="82"/>
  <c r="Q37" i="52" s="1"/>
  <c r="J531" i="82"/>
  <c r="Q58" i="52" s="1"/>
  <c r="J539" i="82"/>
  <c r="Q66" i="52" s="1"/>
  <c r="J547" i="82"/>
  <c r="Q31" i="53" s="1"/>
  <c r="J550" i="82"/>
  <c r="Q34" i="53" s="1"/>
  <c r="J555" i="82"/>
  <c r="Q39" i="53" s="1"/>
  <c r="J566" i="82"/>
  <c r="Q53" i="53" s="1"/>
  <c r="J569" i="82"/>
  <c r="Q56" i="53" s="1"/>
  <c r="J573" i="82"/>
  <c r="Q60" i="53" s="1"/>
  <c r="J574" i="82"/>
  <c r="J576" i="82"/>
  <c r="Q63" i="53" s="1"/>
  <c r="J577" i="82"/>
  <c r="Q64" i="53" s="1"/>
  <c r="J581" i="82"/>
  <c r="Q68" i="53" s="1"/>
  <c r="J4" i="82"/>
  <c r="J21" i="82"/>
  <c r="J33" i="82"/>
  <c r="J72" i="82"/>
  <c r="Q36" i="14" s="1"/>
  <c r="J80" i="82"/>
  <c r="Q44" i="14" s="1"/>
  <c r="J88" i="82"/>
  <c r="Q55" i="14" s="1"/>
  <c r="J96" i="82"/>
  <c r="Q63" i="14" s="1"/>
  <c r="J118" i="82"/>
  <c r="Q42" i="43" s="1"/>
  <c r="J135" i="82"/>
  <c r="Q62" i="43" s="1"/>
  <c r="J143" i="82"/>
  <c r="Q70" i="43" s="1"/>
  <c r="J145" i="82"/>
  <c r="Q29" i="29" s="1"/>
  <c r="J153" i="82"/>
  <c r="Q37" i="29" s="1"/>
  <c r="J189" i="82"/>
  <c r="Q33" i="35" s="1"/>
  <c r="J191" i="82"/>
  <c r="Q35" i="35" s="1"/>
  <c r="J201" i="82"/>
  <c r="Q45" i="35" s="1"/>
  <c r="J220" i="82"/>
  <c r="Q67" i="35" s="1"/>
  <c r="J222" i="82"/>
  <c r="Q69" i="35" s="1"/>
  <c r="J238" i="82"/>
  <c r="Q42" i="45" s="1"/>
  <c r="J242" i="82"/>
  <c r="Q46" i="45" s="1"/>
  <c r="J254" i="82"/>
  <c r="Q61" i="45" s="1"/>
  <c r="J265" i="82"/>
  <c r="Q29" i="39" s="1"/>
  <c r="J278" i="82"/>
  <c r="Q42" i="39" s="1"/>
  <c r="J283" i="82"/>
  <c r="Q47" i="39" s="1"/>
  <c r="J288" i="82"/>
  <c r="Q55" i="39" s="1"/>
  <c r="J314" i="82"/>
  <c r="Q38" i="55" s="1"/>
  <c r="J332" i="82"/>
  <c r="Q59" i="55" s="1"/>
  <c r="J334" i="82"/>
  <c r="Q61" i="55" s="1"/>
  <c r="J356" i="82"/>
  <c r="Q40" i="47" s="1"/>
  <c r="J381" i="82"/>
  <c r="Q68" i="47" s="1"/>
  <c r="J396" i="82"/>
  <c r="Q40" i="54" s="1"/>
  <c r="J409" i="82"/>
  <c r="Q56" i="54" s="1"/>
  <c r="J411" i="82"/>
  <c r="Q58" i="54" s="1"/>
  <c r="J421" i="82"/>
  <c r="Q68" i="54" s="1"/>
  <c r="J429" i="82"/>
  <c r="Q33" i="37" s="1"/>
  <c r="J443" i="82"/>
  <c r="Q47" i="37" s="1"/>
  <c r="J448" i="82"/>
  <c r="Q55" i="37" s="1"/>
  <c r="J451" i="82"/>
  <c r="Q58" i="37" s="1"/>
  <c r="J453" i="82"/>
  <c r="Q60" i="37" s="1"/>
  <c r="J459" i="82"/>
  <c r="Q66" i="37" s="1"/>
  <c r="J461" i="82"/>
  <c r="Q68" i="37" s="1"/>
  <c r="J462" i="82"/>
  <c r="Q69" i="37" s="1"/>
  <c r="J463" i="82"/>
  <c r="Q70" i="37" s="1"/>
  <c r="J469" i="82"/>
  <c r="Q33" i="46" s="1"/>
  <c r="J471" i="82"/>
  <c r="Q35" i="46" s="1"/>
  <c r="J484" i="82"/>
  <c r="Q51" i="46" s="1"/>
  <c r="J488" i="82"/>
  <c r="Q55" i="46" s="1"/>
  <c r="J512" i="82"/>
  <c r="Q36" i="52" s="1"/>
  <c r="J514" i="82"/>
  <c r="Q38" i="52" s="1"/>
  <c r="J515" i="82"/>
  <c r="Q39" i="52" s="1"/>
  <c r="J519" i="82"/>
  <c r="Q43" i="52" s="1"/>
  <c r="J522" i="82"/>
  <c r="Q46" i="52" s="1"/>
  <c r="J525" i="82"/>
  <c r="Q52" i="52" s="1"/>
  <c r="J530" i="82"/>
  <c r="Q57" i="52" s="1"/>
  <c r="J533" i="82"/>
  <c r="Q60" i="52" s="1"/>
  <c r="J538" i="82"/>
  <c r="Q65" i="52" s="1"/>
  <c r="J540" i="82"/>
  <c r="Q67" i="52" s="1"/>
  <c r="J541" i="82"/>
  <c r="Q68" i="52" s="1"/>
  <c r="J544" i="82"/>
  <c r="Q28" i="53" s="1"/>
  <c r="J552" i="82"/>
  <c r="Q36" i="53" s="1"/>
  <c r="J560" i="82"/>
  <c r="Q44" i="53" s="1"/>
  <c r="J567" i="82"/>
  <c r="Q54" i="53" s="1"/>
  <c r="J575" i="82"/>
  <c r="Q62" i="53" s="1"/>
  <c r="J586" i="82"/>
  <c r="Q30" i="34" s="1"/>
  <c r="J587" i="82"/>
  <c r="Q31" i="34" s="1"/>
  <c r="J591" i="82"/>
  <c r="Q35" i="34" s="1"/>
  <c r="J594" i="82"/>
  <c r="Q38" i="34" s="1"/>
  <c r="J595" i="82"/>
  <c r="Q39" i="34" s="1"/>
  <c r="K1524" i="82"/>
  <c r="K1544" i="82"/>
  <c r="K1391" i="82"/>
  <c r="L1391" i="82" s="1"/>
  <c r="N11" i="53" s="1"/>
  <c r="K1390" i="82"/>
  <c r="L1390" i="82" s="1"/>
  <c r="N10" i="53" s="1"/>
  <c r="K1376" i="82"/>
  <c r="L1376" i="82" s="1"/>
  <c r="N16" i="52" s="1"/>
  <c r="K1375" i="82"/>
  <c r="L1375" i="82" s="1"/>
  <c r="N15" i="52" s="1"/>
  <c r="K1364" i="82"/>
  <c r="K1246" i="82"/>
  <c r="L1246" i="82" s="1"/>
  <c r="N6" i="39" s="1"/>
  <c r="K1245" i="82"/>
  <c r="L1245" i="82" s="1"/>
  <c r="N5" i="39" s="1"/>
  <c r="K1233" i="82"/>
  <c r="L1233" i="82" s="1"/>
  <c r="N13" i="45" s="1"/>
  <c r="K1215" i="82"/>
  <c r="L1215" i="82" s="1"/>
  <c r="N15" i="35" s="1"/>
  <c r="K1179" i="82"/>
  <c r="L1179" i="82" s="1"/>
  <c r="N19" i="43" s="1"/>
  <c r="K1124" i="82"/>
  <c r="K1118" i="82"/>
  <c r="L1118" i="82" s="1"/>
  <c r="N42" i="36" s="1"/>
  <c r="K1048" i="82"/>
  <c r="L1048" i="82" s="1"/>
  <c r="N55" i="44" s="1"/>
  <c r="K890" i="82"/>
  <c r="L890" i="82" s="1"/>
  <c r="N57" i="32" s="1"/>
  <c r="K810" i="82"/>
  <c r="L810" i="82" s="1"/>
  <c r="N57" i="48" s="1"/>
  <c r="J557" i="82"/>
  <c r="Q41" i="53" s="1"/>
  <c r="J509" i="82"/>
  <c r="Q33" i="52" s="1"/>
  <c r="J401" i="82"/>
  <c r="Q45" i="54" s="1"/>
  <c r="J6" i="82"/>
  <c r="K671" i="82"/>
  <c r="L671" i="82" s="1"/>
  <c r="N35" i="42" s="1"/>
  <c r="J414" i="82"/>
  <c r="Q61" i="54" s="1"/>
  <c r="J597" i="82"/>
  <c r="Q41" i="34" s="1"/>
  <c r="J589" i="82"/>
  <c r="Q33" i="34" s="1"/>
  <c r="J543" i="82"/>
  <c r="Q70" i="52" s="1"/>
  <c r="J535" i="82"/>
  <c r="Q62" i="52" s="1"/>
  <c r="J527" i="82"/>
  <c r="Q54" i="52" s="1"/>
  <c r="J524" i="82"/>
  <c r="Q51" i="52" s="1"/>
  <c r="J517" i="82"/>
  <c r="Q41" i="52" s="1"/>
  <c r="J241" i="82"/>
  <c r="J188" i="82"/>
  <c r="Q32" i="35" s="1"/>
  <c r="J12" i="82"/>
  <c r="J14" i="82"/>
  <c r="J17" i="82"/>
  <c r="J20" i="82"/>
  <c r="J23" i="82"/>
  <c r="J24" i="82"/>
  <c r="J26" i="82"/>
  <c r="J32" i="82"/>
  <c r="J35" i="82"/>
  <c r="J43" i="82"/>
  <c r="J65" i="82"/>
  <c r="Q29" i="14" s="1"/>
  <c r="J74" i="82"/>
  <c r="Q38" i="14" s="1"/>
  <c r="J76" i="82"/>
  <c r="Q40" i="14" s="1"/>
  <c r="J79" i="82"/>
  <c r="Q43" i="14" s="1"/>
  <c r="J82" i="82"/>
  <c r="Q46" i="14" s="1"/>
  <c r="J87" i="82"/>
  <c r="Q54" i="14" s="1"/>
  <c r="J95" i="82"/>
  <c r="Q62" i="14" s="1"/>
  <c r="J99" i="82"/>
  <c r="Q66" i="14" s="1"/>
  <c r="J106" i="82"/>
  <c r="Q30" i="43" s="1"/>
  <c r="J108" i="82"/>
  <c r="Q32" i="43" s="1"/>
  <c r="J116" i="82"/>
  <c r="Q40" i="43" s="1"/>
  <c r="J129" i="82"/>
  <c r="J136" i="82"/>
  <c r="Q63" i="43" s="1"/>
  <c r="J139" i="82"/>
  <c r="Q66" i="43" s="1"/>
  <c r="J141" i="82"/>
  <c r="Q68" i="43" s="1"/>
  <c r="J144" i="82"/>
  <c r="Q28" i="29" s="1"/>
  <c r="J152" i="82"/>
  <c r="Q36" i="29" s="1"/>
  <c r="J161" i="82"/>
  <c r="Q45" i="29" s="1"/>
  <c r="J163" i="82"/>
  <c r="Q47" i="29" s="1"/>
  <c r="J168" i="82"/>
  <c r="Q55" i="29" s="1"/>
  <c r="J170" i="82"/>
  <c r="Q57" i="29" s="1"/>
  <c r="J176" i="82"/>
  <c r="Q63" i="29" s="1"/>
  <c r="J179" i="82"/>
  <c r="Q66" i="29" s="1"/>
  <c r="J199" i="82"/>
  <c r="Q43" i="35" s="1"/>
  <c r="J206" i="82"/>
  <c r="Q53" i="35" s="1"/>
  <c r="J221" i="82"/>
  <c r="Q68" i="35" s="1"/>
  <c r="J224" i="82"/>
  <c r="Q28" i="45" s="1"/>
  <c r="J227" i="82"/>
  <c r="J234" i="82"/>
  <c r="Q38" i="45" s="1"/>
  <c r="J251" i="82"/>
  <c r="Q58" i="45" s="1"/>
  <c r="J256" i="82"/>
  <c r="Q63" i="45" s="1"/>
  <c r="J258" i="82"/>
  <c r="Q65" i="45" s="1"/>
  <c r="J268" i="82"/>
  <c r="Q32" i="39" s="1"/>
  <c r="J274" i="82"/>
  <c r="Q38" i="39" s="1"/>
  <c r="J282" i="82"/>
  <c r="Q46" i="39" s="1"/>
  <c r="J290" i="82"/>
  <c r="Q57" i="39" s="1"/>
  <c r="J298" i="82"/>
  <c r="Q65" i="39" s="1"/>
  <c r="J299" i="82"/>
  <c r="Q66" i="39" s="1"/>
  <c r="J300" i="82"/>
  <c r="Q67" i="39" s="1"/>
  <c r="J310" i="82"/>
  <c r="Q34" i="55" s="1"/>
  <c r="J313" i="82"/>
  <c r="Q37" i="55" s="1"/>
  <c r="J319" i="82"/>
  <c r="Q43" i="55" s="1"/>
  <c r="J321" i="82"/>
  <c r="Q45" i="55" s="1"/>
  <c r="J322" i="82"/>
  <c r="Q46" i="55" s="1"/>
  <c r="J324" i="82"/>
  <c r="Q51" i="55" s="1"/>
  <c r="J327" i="82"/>
  <c r="Q54" i="55" s="1"/>
  <c r="J341" i="82"/>
  <c r="Q68" i="55" s="1"/>
  <c r="J344" i="82"/>
  <c r="Q28" i="47" s="1"/>
  <c r="J347" i="82"/>
  <c r="Q31" i="47" s="1"/>
  <c r="J349" i="82"/>
  <c r="Q33" i="47" s="1"/>
  <c r="J355" i="82"/>
  <c r="Q39" i="47" s="1"/>
  <c r="J358" i="82"/>
  <c r="Q42" i="47" s="1"/>
  <c r="J382" i="82"/>
  <c r="Q69" i="47" s="1"/>
  <c r="J384" i="82"/>
  <c r="Q28" i="54" s="1"/>
  <c r="J395" i="82"/>
  <c r="Q39" i="54" s="1"/>
  <c r="J405" i="82"/>
  <c r="Q52" i="54" s="1"/>
  <c r="J408" i="82"/>
  <c r="Q55" i="54" s="1"/>
  <c r="J410" i="82"/>
  <c r="Q57" i="54" s="1"/>
  <c r="J417" i="82"/>
  <c r="Q64" i="54" s="1"/>
  <c r="J420" i="82"/>
  <c r="Q67" i="54" s="1"/>
  <c r="J430" i="82"/>
  <c r="Q34" i="37" s="1"/>
  <c r="J432" i="82"/>
  <c r="Q36" i="37" s="1"/>
  <c r="J440" i="82"/>
  <c r="Q44" i="37" s="1"/>
  <c r="J445" i="82"/>
  <c r="Q52" i="37" s="1"/>
  <c r="J446" i="82"/>
  <c r="Q53" i="37" s="1"/>
  <c r="J447" i="82"/>
  <c r="Q54" i="37" s="1"/>
  <c r="J5" i="82"/>
  <c r="J8" i="82"/>
  <c r="J11" i="82"/>
  <c r="J19" i="82"/>
  <c r="Q19" i="74" s="1"/>
  <c r="J22" i="82"/>
  <c r="J28" i="82"/>
  <c r="J34" i="82"/>
  <c r="J42" i="82"/>
  <c r="J73" i="82"/>
  <c r="Q37" i="14" s="1"/>
  <c r="J81" i="82"/>
  <c r="Q45" i="14" s="1"/>
  <c r="J84" i="82"/>
  <c r="Q51" i="14" s="1"/>
  <c r="J86" i="82"/>
  <c r="Q53" i="14" s="1"/>
  <c r="J89" i="82"/>
  <c r="Q56" i="14" s="1"/>
  <c r="J92" i="82"/>
  <c r="Q59" i="14" s="1"/>
  <c r="J94" i="82"/>
  <c r="Q61" i="14" s="1"/>
  <c r="J101" i="82"/>
  <c r="Q68" i="14" s="1"/>
  <c r="J103" i="82"/>
  <c r="Q70" i="14" s="1"/>
  <c r="J105" i="82"/>
  <c r="Q29" i="43" s="1"/>
  <c r="J122" i="82"/>
  <c r="Q46" i="43" s="1"/>
  <c r="J128" i="82"/>
  <c r="Q55" i="43" s="1"/>
  <c r="J132" i="82"/>
  <c r="Q59" i="43" s="1"/>
  <c r="J138" i="82"/>
  <c r="Q65" i="43" s="1"/>
  <c r="J146" i="82"/>
  <c r="Q30" i="29" s="1"/>
  <c r="J149" i="82"/>
  <c r="Q33" i="29" s="1"/>
  <c r="J151" i="82"/>
  <c r="Q35" i="29" s="1"/>
  <c r="J154" i="82"/>
  <c r="Q38" i="29" s="1"/>
  <c r="J157" i="82"/>
  <c r="Q41" i="29" s="1"/>
  <c r="J160" i="82"/>
  <c r="Q44" i="29" s="1"/>
  <c r="J175" i="82"/>
  <c r="Q62" i="29" s="1"/>
  <c r="J178" i="82"/>
  <c r="Q65" i="29" s="1"/>
  <c r="J190" i="82"/>
  <c r="Q34" i="35" s="1"/>
  <c r="J192" i="82"/>
  <c r="Q36" i="35" s="1"/>
  <c r="J193" i="82"/>
  <c r="Q37" i="35" s="1"/>
  <c r="J205" i="82"/>
  <c r="Q52" i="35" s="1"/>
  <c r="J212" i="82"/>
  <c r="Q59" i="35" s="1"/>
  <c r="J215" i="82"/>
  <c r="Q62" i="35" s="1"/>
  <c r="J233" i="82"/>
  <c r="Q37" i="45" s="1"/>
  <c r="J248" i="82"/>
  <c r="Q55" i="45" s="1"/>
  <c r="J250" i="82"/>
  <c r="Q57" i="45" s="1"/>
  <c r="J255" i="82"/>
  <c r="Q62" i="45" s="1"/>
  <c r="J263" i="82"/>
  <c r="Q70" i="45" s="1"/>
  <c r="J266" i="82"/>
  <c r="Q30" i="39" s="1"/>
  <c r="J276" i="82"/>
  <c r="Q40" i="39" s="1"/>
  <c r="J292" i="82"/>
  <c r="Q59" i="39" s="1"/>
  <c r="J312" i="82"/>
  <c r="Q36" i="55" s="1"/>
  <c r="J318" i="82"/>
  <c r="Q42" i="55" s="1"/>
  <c r="J326" i="82"/>
  <c r="J333" i="82"/>
  <c r="Q60" i="55" s="1"/>
  <c r="J335" i="82"/>
  <c r="Q62" i="55" s="1"/>
  <c r="J336" i="82"/>
  <c r="Q63" i="55" s="1"/>
  <c r="J340" i="82"/>
  <c r="Q67" i="55" s="1"/>
  <c r="J343" i="82"/>
  <c r="Q70" i="55" s="1"/>
  <c r="J346" i="82"/>
  <c r="Q30" i="47" s="1"/>
  <c r="J354" i="82"/>
  <c r="Q38" i="47" s="1"/>
  <c r="J357" i="82"/>
  <c r="Q41" i="47" s="1"/>
  <c r="J368" i="82"/>
  <c r="Q55" i="47" s="1"/>
  <c r="J377" i="82"/>
  <c r="J390" i="82"/>
  <c r="Q34" i="54" s="1"/>
  <c r="J394" i="82"/>
  <c r="Q38" i="54" s="1"/>
  <c r="J399" i="82"/>
  <c r="Q43" i="54" s="1"/>
  <c r="J416" i="82"/>
  <c r="Q63" i="54" s="1"/>
  <c r="J422" i="82"/>
  <c r="Q69" i="54" s="1"/>
  <c r="J423" i="82"/>
  <c r="Q70" i="54" s="1"/>
  <c r="J425" i="82"/>
  <c r="Q29" i="37" s="1"/>
  <c r="J427" i="82"/>
  <c r="Q31" i="37" s="1"/>
  <c r="J439" i="82"/>
  <c r="J442" i="82"/>
  <c r="Q46" i="37" s="1"/>
  <c r="J460" i="82"/>
  <c r="Q67" i="37" s="1"/>
  <c r="J464" i="82"/>
  <c r="Q28" i="46" s="1"/>
  <c r="J465" i="82"/>
  <c r="J579" i="82"/>
  <c r="Q66" i="53" s="1"/>
  <c r="J571" i="82"/>
  <c r="Q58" i="53" s="1"/>
  <c r="J436" i="82"/>
  <c r="Q40" i="37" s="1"/>
  <c r="J375" i="82"/>
  <c r="Q62" i="47" s="1"/>
  <c r="J367" i="82"/>
  <c r="Q54" i="47" s="1"/>
  <c r="J210" i="82"/>
  <c r="Q57" i="35" s="1"/>
  <c r="J561" i="82"/>
  <c r="Q45" i="53" s="1"/>
  <c r="J553" i="82"/>
  <c r="Q37" i="53" s="1"/>
  <c r="J545" i="82"/>
  <c r="Q29" i="53" s="1"/>
  <c r="J182" i="82"/>
  <c r="Q69" i="29" s="1"/>
  <c r="J113" i="82"/>
  <c r="Q37" i="43" s="1"/>
  <c r="J71" i="82"/>
  <c r="J364" i="82"/>
  <c r="Q51" i="47" s="1"/>
  <c r="J309" i="82"/>
  <c r="Q33" i="55" s="1"/>
  <c r="J281" i="82"/>
  <c r="Q45" i="39" s="1"/>
  <c r="J127" i="82"/>
  <c r="Q54" i="43" s="1"/>
  <c r="J295" i="82"/>
  <c r="Q62" i="39" s="1"/>
  <c r="J124" i="82"/>
  <c r="Q51" i="43" s="1"/>
  <c r="H1194" i="82"/>
  <c r="G14" i="29" s="1"/>
  <c r="H1678" i="82"/>
  <c r="G18" i="36" s="1"/>
  <c r="H1677" i="82"/>
  <c r="G17" i="36" s="1"/>
  <c r="H1649" i="82"/>
  <c r="H1648" i="82"/>
  <c r="H1638" i="82"/>
  <c r="H1628" i="82"/>
  <c r="H1590" i="82"/>
  <c r="G10" i="51" s="1"/>
  <c r="H1565" i="82"/>
  <c r="G5" i="33" s="1"/>
  <c r="H1545" i="82"/>
  <c r="G5" i="32" s="1"/>
  <c r="H1542" i="82"/>
  <c r="H1486" i="82"/>
  <c r="G6" i="49" s="1"/>
  <c r="H1473" i="82"/>
  <c r="G13" i="38" s="1"/>
  <c r="H1338" i="82"/>
  <c r="K1338" i="82" s="1"/>
  <c r="L1338" i="82" s="1"/>
  <c r="N18" i="37" s="1"/>
  <c r="H1319" i="82"/>
  <c r="G19" i="54" s="1"/>
  <c r="H1317" i="82"/>
  <c r="G17" i="54" s="1"/>
  <c r="H1286" i="82"/>
  <c r="H1280" i="82"/>
  <c r="H1268" i="82"/>
  <c r="H1136" i="82"/>
  <c r="K1136" i="82" s="1"/>
  <c r="L1136" i="82" s="1"/>
  <c r="N63" i="36" s="1"/>
  <c r="H1123" i="82"/>
  <c r="H1114" i="82"/>
  <c r="H1100" i="82"/>
  <c r="G67" i="30" s="1"/>
  <c r="H1093" i="82"/>
  <c r="G60" i="30" s="1"/>
  <c r="H1070" i="82"/>
  <c r="H1620" i="82"/>
  <c r="G20" i="50" s="1"/>
  <c r="H1362" i="82"/>
  <c r="G22" i="46" s="1"/>
  <c r="H1190" i="82"/>
  <c r="G10" i="29" s="1"/>
  <c r="H1670" i="82"/>
  <c r="H1669" i="82"/>
  <c r="H1665" i="82"/>
  <c r="H1657" i="82"/>
  <c r="H1564" i="82"/>
  <c r="G4" i="33" s="1"/>
  <c r="H1526" i="82"/>
  <c r="H1516" i="82"/>
  <c r="H1504" i="82"/>
  <c r="G4" i="48" s="1"/>
  <c r="H1468" i="82"/>
  <c r="G8" i="38" s="1"/>
  <c r="H1459" i="82"/>
  <c r="G19" i="42" s="1"/>
  <c r="H1449" i="82"/>
  <c r="G9" i="42" s="1"/>
  <c r="H1422" i="82"/>
  <c r="G22" i="34" s="1"/>
  <c r="H1421" i="82"/>
  <c r="K1421" i="82" s="1"/>
  <c r="L1421" i="82" s="1"/>
  <c r="N21" i="34" s="1"/>
  <c r="H1313" i="82"/>
  <c r="G13" i="54" s="1"/>
  <c r="H1202" i="82"/>
  <c r="H1152" i="82"/>
  <c r="H1139" i="82"/>
  <c r="G66" i="36" s="1"/>
  <c r="H869" i="82"/>
  <c r="K869" i="82" s="1"/>
  <c r="L869" i="82" s="1"/>
  <c r="N33" i="32" s="1"/>
  <c r="H784" i="82"/>
  <c r="F8" i="82"/>
  <c r="H8" i="82" s="1"/>
  <c r="F23" i="82"/>
  <c r="F34" i="82"/>
  <c r="H34" i="82" s="1"/>
  <c r="F35" i="82"/>
  <c r="H35" i="82" s="1"/>
  <c r="F38" i="82"/>
  <c r="H38" i="82" s="1"/>
  <c r="F47" i="82"/>
  <c r="H47" i="82" s="1"/>
  <c r="F52" i="82"/>
  <c r="F53" i="82"/>
  <c r="H53" i="82" s="1"/>
  <c r="F56" i="82"/>
  <c r="H56" i="82" s="1"/>
  <c r="F57" i="82"/>
  <c r="F63" i="82"/>
  <c r="F71" i="82"/>
  <c r="H71" i="82" s="1"/>
  <c r="G35" i="14" s="1"/>
  <c r="F76" i="82"/>
  <c r="H76" i="82" s="1"/>
  <c r="G40" i="14" s="1"/>
  <c r="F87" i="82"/>
  <c r="H87" i="82" s="1"/>
  <c r="G54" i="14" s="1"/>
  <c r="F88" i="82"/>
  <c r="H88" i="82" s="1"/>
  <c r="G55" i="14" s="1"/>
  <c r="F94" i="82"/>
  <c r="H94" i="82" s="1"/>
  <c r="G61" i="14" s="1"/>
  <c r="F108" i="82"/>
  <c r="F117" i="82"/>
  <c r="F118" i="82"/>
  <c r="H118" i="82" s="1"/>
  <c r="G42" i="43" s="1"/>
  <c r="F127" i="82"/>
  <c r="H127" i="82" s="1"/>
  <c r="G54" i="43" s="1"/>
  <c r="F141" i="82"/>
  <c r="H141" i="82" s="1"/>
  <c r="G68" i="43" s="1"/>
  <c r="F147" i="82"/>
  <c r="F152" i="82"/>
  <c r="H152" i="82" s="1"/>
  <c r="G36" i="29" s="1"/>
  <c r="F153" i="82"/>
  <c r="H153" i="82" s="1"/>
  <c r="G37" i="29" s="1"/>
  <c r="F156" i="82"/>
  <c r="H156" i="82" s="1"/>
  <c r="G40" i="29" s="1"/>
  <c r="F166" i="82"/>
  <c r="F167" i="82"/>
  <c r="H167" i="82" s="1"/>
  <c r="G54" i="29" s="1"/>
  <c r="F192" i="82"/>
  <c r="H192" i="82" s="1"/>
  <c r="G36" i="35" s="1"/>
  <c r="F24" i="82"/>
  <c r="H24" i="82" s="1"/>
  <c r="F29" i="82"/>
  <c r="F33" i="82"/>
  <c r="H33" i="82" s="1"/>
  <c r="F42" i="82"/>
  <c r="F43" i="82"/>
  <c r="H43" i="82" s="1"/>
  <c r="Q43" i="82" s="1"/>
  <c r="F45" i="82"/>
  <c r="H45" i="82" s="1"/>
  <c r="F51" i="82"/>
  <c r="F60" i="82"/>
  <c r="H60" i="82" s="1"/>
  <c r="F70" i="82"/>
  <c r="H70" i="82" s="1"/>
  <c r="G34" i="14" s="1"/>
  <c r="F81" i="82"/>
  <c r="H81" i="82" s="1"/>
  <c r="F82" i="82"/>
  <c r="F86" i="82"/>
  <c r="H86" i="82" s="1"/>
  <c r="G53" i="14" s="1"/>
  <c r="F91" i="82"/>
  <c r="H91" i="82" s="1"/>
  <c r="G58" i="14" s="1"/>
  <c r="F92" i="82"/>
  <c r="H92" i="82" s="1"/>
  <c r="G59" i="14" s="1"/>
  <c r="F99" i="82"/>
  <c r="H99" i="82" s="1"/>
  <c r="G66" i="14" s="1"/>
  <c r="F100" i="82"/>
  <c r="H100" i="82" s="1"/>
  <c r="G67" i="14" s="1"/>
  <c r="F103" i="82"/>
  <c r="F112" i="82"/>
  <c r="H112" i="82" s="1"/>
  <c r="G36" i="43" s="1"/>
  <c r="F116" i="82"/>
  <c r="H116" i="82" s="1"/>
  <c r="G40" i="43" s="1"/>
  <c r="F124" i="82"/>
  <c r="H124" i="82" s="1"/>
  <c r="G51" i="43" s="1"/>
  <c r="F135" i="82"/>
  <c r="H135" i="82" s="1"/>
  <c r="G62" i="43" s="1"/>
  <c r="F151" i="82"/>
  <c r="H151" i="82" s="1"/>
  <c r="G35" i="29" s="1"/>
  <c r="F157" i="82"/>
  <c r="H157" i="82" s="1"/>
  <c r="G41" i="29" s="1"/>
  <c r="F178" i="82"/>
  <c r="H178" i="82" s="1"/>
  <c r="G65" i="29" s="1"/>
  <c r="F179" i="82"/>
  <c r="H179" i="82" s="1"/>
  <c r="G66" i="29" s="1"/>
  <c r="F183" i="82"/>
  <c r="H183" i="82" s="1"/>
  <c r="Q183" i="82" s="1"/>
  <c r="Y70" i="29" s="1"/>
  <c r="F191" i="82"/>
  <c r="H191" i="82" s="1"/>
  <c r="G35" i="35" s="1"/>
  <c r="F200" i="82"/>
  <c r="H200" i="82" s="1"/>
  <c r="G44" i="35" s="1"/>
  <c r="F201" i="82"/>
  <c r="F213" i="82"/>
  <c r="H213" i="82" s="1"/>
  <c r="G60" i="35" s="1"/>
  <c r="F221" i="82"/>
  <c r="H221" i="82" s="1"/>
  <c r="G68" i="35" s="1"/>
  <c r="F6" i="82"/>
  <c r="H6" i="82" s="1"/>
  <c r="F10" i="82"/>
  <c r="H10" i="82" s="1"/>
  <c r="F11" i="82"/>
  <c r="H11" i="82" s="1"/>
  <c r="F12" i="82"/>
  <c r="H12" i="82" s="1"/>
  <c r="F15" i="82"/>
  <c r="F16" i="82"/>
  <c r="H16" i="82" s="1"/>
  <c r="F19" i="82"/>
  <c r="H19" i="82" s="1"/>
  <c r="F20" i="82"/>
  <c r="H20" i="82" s="1"/>
  <c r="F37" i="82"/>
  <c r="H37" i="82" s="1"/>
  <c r="F39" i="82"/>
  <c r="H39" i="82" s="1"/>
  <c r="F41" i="82"/>
  <c r="H41" i="82" s="1"/>
  <c r="G45" i="74" s="1"/>
  <c r="F44" i="82"/>
  <c r="F55" i="82"/>
  <c r="F59" i="82"/>
  <c r="F61" i="82"/>
  <c r="H61" i="82" s="1"/>
  <c r="F73" i="82"/>
  <c r="H73" i="82" s="1"/>
  <c r="G37" i="14" s="1"/>
  <c r="F74" i="82"/>
  <c r="H74" i="82" s="1"/>
  <c r="G38" i="14" s="1"/>
  <c r="F80" i="82"/>
  <c r="H80" i="82" s="1"/>
  <c r="G44" i="14" s="1"/>
  <c r="F90" i="82"/>
  <c r="H90" i="82" s="1"/>
  <c r="G57" i="14" s="1"/>
  <c r="F105" i="82"/>
  <c r="H105" i="82" s="1"/>
  <c r="G29" i="43" s="1"/>
  <c r="F106" i="82"/>
  <c r="H106" i="82" s="1"/>
  <c r="G30" i="43" s="1"/>
  <c r="F114" i="82"/>
  <c r="H114" i="82" s="1"/>
  <c r="G38" i="43" s="1"/>
  <c r="F126" i="82"/>
  <c r="H126" i="82" s="1"/>
  <c r="G53" i="43" s="1"/>
  <c r="F138" i="82"/>
  <c r="H138" i="82" s="1"/>
  <c r="G65" i="43" s="1"/>
  <c r="F139" i="82"/>
  <c r="H139" i="82" s="1"/>
  <c r="G66" i="43" s="1"/>
  <c r="F145" i="82"/>
  <c r="F160" i="82"/>
  <c r="H160" i="82" s="1"/>
  <c r="G44" i="29" s="1"/>
  <c r="F161" i="82"/>
  <c r="H161" i="82" s="1"/>
  <c r="G45" i="29" s="1"/>
  <c r="F164" i="82"/>
  <c r="H164" i="82" s="1"/>
  <c r="G51" i="29" s="1"/>
  <c r="F165" i="82"/>
  <c r="F175" i="82"/>
  <c r="H175" i="82" s="1"/>
  <c r="G62" i="29" s="1"/>
  <c r="F177" i="82"/>
  <c r="H177" i="82" s="1"/>
  <c r="G64" i="29" s="1"/>
  <c r="F185" i="82"/>
  <c r="H185" i="82" s="1"/>
  <c r="G29" i="35" s="1"/>
  <c r="F189" i="82"/>
  <c r="H189" i="82" s="1"/>
  <c r="G33" i="35" s="1"/>
  <c r="F197" i="82"/>
  <c r="H197" i="82" s="1"/>
  <c r="G41" i="35" s="1"/>
  <c r="F199" i="82"/>
  <c r="H199" i="82" s="1"/>
  <c r="G43" i="35" s="1"/>
  <c r="F206" i="82"/>
  <c r="F207" i="82"/>
  <c r="H207" i="82" s="1"/>
  <c r="F211" i="82"/>
  <c r="H211" i="82" s="1"/>
  <c r="G58" i="35" s="1"/>
  <c r="F26" i="82"/>
  <c r="H26" i="82" s="1"/>
  <c r="F27" i="82"/>
  <c r="H27" i="82" s="1"/>
  <c r="F72" i="82"/>
  <c r="H72" i="82" s="1"/>
  <c r="G36" i="14" s="1"/>
  <c r="F102" i="82"/>
  <c r="F109" i="82"/>
  <c r="H109" i="82" s="1"/>
  <c r="G33" i="43" s="1"/>
  <c r="F110" i="82"/>
  <c r="H110" i="82" s="1"/>
  <c r="G34" i="43" s="1"/>
  <c r="F128" i="82"/>
  <c r="H128" i="82" s="1"/>
  <c r="G55" i="43" s="1"/>
  <c r="F148" i="82"/>
  <c r="H148" i="82" s="1"/>
  <c r="G32" i="29" s="1"/>
  <c r="F149" i="82"/>
  <c r="H149" i="82" s="1"/>
  <c r="G33" i="29" s="1"/>
  <c r="F227" i="82"/>
  <c r="H227" i="82" s="1"/>
  <c r="G31" i="45" s="1"/>
  <c r="F236" i="82"/>
  <c r="H236" i="82" s="1"/>
  <c r="G40" i="45" s="1"/>
  <c r="F238" i="82"/>
  <c r="F242" i="82"/>
  <c r="H242" i="82" s="1"/>
  <c r="G46" i="45" s="1"/>
  <c r="F248" i="82"/>
  <c r="H248" i="82" s="1"/>
  <c r="G55" i="45" s="1"/>
  <c r="F265" i="82"/>
  <c r="F266" i="82"/>
  <c r="H266" i="82" s="1"/>
  <c r="G30" i="39" s="1"/>
  <c r="F274" i="82"/>
  <c r="H274" i="82" s="1"/>
  <c r="G38" i="39" s="1"/>
  <c r="F282" i="82"/>
  <c r="H282" i="82" s="1"/>
  <c r="G46" i="39" s="1"/>
  <c r="F290" i="82"/>
  <c r="H290" i="82" s="1"/>
  <c r="G57" i="39" s="1"/>
  <c r="F298" i="82"/>
  <c r="F312" i="82"/>
  <c r="F321" i="82"/>
  <c r="H321" i="82" s="1"/>
  <c r="G45" i="55" s="1"/>
  <c r="F324" i="82"/>
  <c r="F335" i="82"/>
  <c r="F349" i="82"/>
  <c r="H349" i="82" s="1"/>
  <c r="G33" i="47" s="1"/>
  <c r="F357" i="82"/>
  <c r="H357" i="82" s="1"/>
  <c r="G41" i="47" s="1"/>
  <c r="F358" i="82"/>
  <c r="H358" i="82" s="1"/>
  <c r="G42" i="47" s="1"/>
  <c r="F362" i="82"/>
  <c r="H362" i="82" s="1"/>
  <c r="G46" i="47" s="1"/>
  <c r="F367" i="82"/>
  <c r="F374" i="82"/>
  <c r="H374" i="82" s="1"/>
  <c r="G61" i="47" s="1"/>
  <c r="F376" i="82"/>
  <c r="H376" i="82" s="1"/>
  <c r="G63" i="47" s="1"/>
  <c r="F385" i="82"/>
  <c r="F391" i="82"/>
  <c r="H391" i="82" s="1"/>
  <c r="G35" i="54" s="1"/>
  <c r="F393" i="82"/>
  <c r="H393" i="82" s="1"/>
  <c r="G37" i="54" s="1"/>
  <c r="F48" i="82"/>
  <c r="H48" i="82" s="1"/>
  <c r="F49" i="82"/>
  <c r="H49" i="82" s="1"/>
  <c r="F77" i="82"/>
  <c r="H77" i="82" s="1"/>
  <c r="G41" i="14" s="1"/>
  <c r="F78" i="82"/>
  <c r="H78" i="82" s="1"/>
  <c r="G42" i="14" s="1"/>
  <c r="F84" i="82"/>
  <c r="F137" i="82"/>
  <c r="F170" i="82"/>
  <c r="H170" i="82" s="1"/>
  <c r="G57" i="29" s="1"/>
  <c r="F171" i="82"/>
  <c r="H171" i="82" s="1"/>
  <c r="G58" i="29" s="1"/>
  <c r="F219" i="82"/>
  <c r="H219" i="82" s="1"/>
  <c r="G66" i="35" s="1"/>
  <c r="F225" i="82"/>
  <c r="F235" i="82"/>
  <c r="H235" i="82" s="1"/>
  <c r="G39" i="45" s="1"/>
  <c r="F241" i="82"/>
  <c r="H241" i="82" s="1"/>
  <c r="G45" i="45" s="1"/>
  <c r="F251" i="82"/>
  <c r="H251" i="82" s="1"/>
  <c r="G58" i="45" s="1"/>
  <c r="F252" i="82"/>
  <c r="H252" i="82" s="1"/>
  <c r="G59" i="45" s="1"/>
  <c r="F255" i="82"/>
  <c r="H255" i="82" s="1"/>
  <c r="G62" i="45" s="1"/>
  <c r="F256" i="82"/>
  <c r="H256" i="82" s="1"/>
  <c r="G63" i="45" s="1"/>
  <c r="F269" i="82"/>
  <c r="F270" i="82"/>
  <c r="H270" i="82" s="1"/>
  <c r="G34" i="39" s="1"/>
  <c r="F278" i="82"/>
  <c r="H278" i="82" s="1"/>
  <c r="G42" i="39" s="1"/>
  <c r="F288" i="82"/>
  <c r="H288" i="82" s="1"/>
  <c r="G55" i="39" s="1"/>
  <c r="F296" i="82"/>
  <c r="F310" i="82"/>
  <c r="H310" i="82" s="1"/>
  <c r="G34" i="55" s="1"/>
  <c r="F320" i="82"/>
  <c r="F334" i="82"/>
  <c r="F343" i="82"/>
  <c r="F348" i="82"/>
  <c r="H348" i="82" s="1"/>
  <c r="G32" i="47" s="1"/>
  <c r="F356" i="82"/>
  <c r="H356" i="82" s="1"/>
  <c r="G40" i="47" s="1"/>
  <c r="F364" i="82"/>
  <c r="H364" i="82" s="1"/>
  <c r="G51" i="47" s="1"/>
  <c r="F372" i="82"/>
  <c r="H372" i="82" s="1"/>
  <c r="G59" i="47" s="1"/>
  <c r="F383" i="82"/>
  <c r="H383" i="82" s="1"/>
  <c r="F384" i="82"/>
  <c r="H384" i="82" s="1"/>
  <c r="G28" i="54" s="1"/>
  <c r="F387" i="82"/>
  <c r="H387" i="82" s="1"/>
  <c r="G31" i="54" s="1"/>
  <c r="F389" i="82"/>
  <c r="H389" i="82" s="1"/>
  <c r="G33" i="54" s="1"/>
  <c r="F397" i="82"/>
  <c r="H397" i="82" s="1"/>
  <c r="G41" i="54" s="1"/>
  <c r="F95" i="82"/>
  <c r="H95" i="82" s="1"/>
  <c r="G62" i="14" s="1"/>
  <c r="F96" i="82"/>
  <c r="H96" i="82" s="1"/>
  <c r="G63" i="14" s="1"/>
  <c r="F131" i="82"/>
  <c r="H131" i="82" s="1"/>
  <c r="G58" i="43" s="1"/>
  <c r="F132" i="82"/>
  <c r="H132" i="82" s="1"/>
  <c r="G59" i="43" s="1"/>
  <c r="F142" i="82"/>
  <c r="H142" i="82" s="1"/>
  <c r="G69" i="43" s="1"/>
  <c r="F143" i="82"/>
  <c r="H143" i="82" s="1"/>
  <c r="F144" i="82"/>
  <c r="H144" i="82" s="1"/>
  <c r="G28" i="29" s="1"/>
  <c r="F204" i="82"/>
  <c r="F205" i="82"/>
  <c r="H205" i="82" s="1"/>
  <c r="G52" i="35" s="1"/>
  <c r="F215" i="82"/>
  <c r="H215" i="82" s="1"/>
  <c r="G62" i="35" s="1"/>
  <c r="F222" i="82"/>
  <c r="F223" i="82"/>
  <c r="H223" i="82" s="1"/>
  <c r="Q223" i="82" s="1"/>
  <c r="Y70" i="35" s="1"/>
  <c r="F224" i="82"/>
  <c r="H224" i="82" s="1"/>
  <c r="G28" i="45" s="1"/>
  <c r="F233" i="82"/>
  <c r="H233" i="82" s="1"/>
  <c r="G37" i="45" s="1"/>
  <c r="F237" i="82"/>
  <c r="H237" i="82" s="1"/>
  <c r="G41" i="45" s="1"/>
  <c r="F240" i="82"/>
  <c r="H240" i="82" s="1"/>
  <c r="G44" i="45" s="1"/>
  <c r="F250" i="82"/>
  <c r="F254" i="82"/>
  <c r="F259" i="82"/>
  <c r="H259" i="82" s="1"/>
  <c r="G66" i="45" s="1"/>
  <c r="F260" i="82"/>
  <c r="H260" i="82" s="1"/>
  <c r="G67" i="45" s="1"/>
  <c r="F263" i="82"/>
  <c r="H263" i="82" s="1"/>
  <c r="F268" i="82"/>
  <c r="H268" i="82" s="1"/>
  <c r="G32" i="39" s="1"/>
  <c r="F277" i="82"/>
  <c r="H277" i="82" s="1"/>
  <c r="G41" i="39" s="1"/>
  <c r="F292" i="82"/>
  <c r="H292" i="82" s="1"/>
  <c r="G59" i="39" s="1"/>
  <c r="F306" i="82"/>
  <c r="H306" i="82" s="1"/>
  <c r="G30" i="55" s="1"/>
  <c r="F318" i="82"/>
  <c r="H318" i="82" s="1"/>
  <c r="G42" i="55" s="1"/>
  <c r="F327" i="82"/>
  <c r="H327" i="82" s="1"/>
  <c r="G54" i="55" s="1"/>
  <c r="F328" i="82"/>
  <c r="F332" i="82"/>
  <c r="H332" i="82" s="1"/>
  <c r="G59" i="55" s="1"/>
  <c r="F342" i="82"/>
  <c r="H342" i="82" s="1"/>
  <c r="G69" i="55" s="1"/>
  <c r="F346" i="82"/>
  <c r="H346" i="82" s="1"/>
  <c r="G30" i="47" s="1"/>
  <c r="F354" i="82"/>
  <c r="H354" i="82" s="1"/>
  <c r="G38" i="47" s="1"/>
  <c r="F366" i="82"/>
  <c r="F368" i="82"/>
  <c r="H368" i="82" s="1"/>
  <c r="G55" i="47" s="1"/>
  <c r="F375" i="82"/>
  <c r="F382" i="82"/>
  <c r="H382" i="82" s="1"/>
  <c r="G69" i="47" s="1"/>
  <c r="F399" i="82"/>
  <c r="H399" i="82" s="1"/>
  <c r="G43" i="54" s="1"/>
  <c r="F411" i="82"/>
  <c r="H411" i="82" s="1"/>
  <c r="G58" i="54" s="1"/>
  <c r="H1012" i="82"/>
  <c r="G59" i="50" s="1"/>
  <c r="H1010" i="82"/>
  <c r="G57" i="50" s="1"/>
  <c r="H994" i="82"/>
  <c r="H945" i="82"/>
  <c r="G29" i="51" s="1"/>
  <c r="H930" i="82"/>
  <c r="K930" i="82" s="1"/>
  <c r="L930" i="82" s="1"/>
  <c r="N57" i="33" s="1"/>
  <c r="H929" i="82"/>
  <c r="G56" i="33" s="1"/>
  <c r="H908" i="82"/>
  <c r="K908" i="82" s="1"/>
  <c r="L908" i="82" s="1"/>
  <c r="N32" i="33" s="1"/>
  <c r="H887" i="82"/>
  <c r="G54" i="32" s="1"/>
  <c r="H824" i="82"/>
  <c r="G28" i="40" s="1"/>
  <c r="H815" i="82"/>
  <c r="G62" i="48" s="1"/>
  <c r="H811" i="82"/>
  <c r="G58" i="48" s="1"/>
  <c r="H792" i="82"/>
  <c r="H769" i="82"/>
  <c r="H765" i="82"/>
  <c r="H743" i="82"/>
  <c r="H729" i="82"/>
  <c r="G56" i="38" s="1"/>
  <c r="H722" i="82"/>
  <c r="H698" i="82"/>
  <c r="G65" i="42" s="1"/>
  <c r="H661" i="82"/>
  <c r="H655" i="82"/>
  <c r="G62" i="41" s="1"/>
  <c r="H624" i="82"/>
  <c r="G28" i="41" s="1"/>
  <c r="H621" i="82"/>
  <c r="G68" i="34" s="1"/>
  <c r="F620" i="82"/>
  <c r="F610" i="82"/>
  <c r="H610" i="82" s="1"/>
  <c r="G57" i="34" s="1"/>
  <c r="H605" i="82"/>
  <c r="K605" i="82" s="1"/>
  <c r="L605" i="82" s="1"/>
  <c r="N52" i="34" s="1"/>
  <c r="F596" i="82"/>
  <c r="H596" i="82" s="1"/>
  <c r="G40" i="34" s="1"/>
  <c r="F591" i="82"/>
  <c r="H591" i="82" s="1"/>
  <c r="G35" i="34" s="1"/>
  <c r="F581" i="82"/>
  <c r="H581" i="82" s="1"/>
  <c r="G68" i="53" s="1"/>
  <c r="H577" i="82"/>
  <c r="G64" i="53" s="1"/>
  <c r="F576" i="82"/>
  <c r="H576" i="82" s="1"/>
  <c r="G63" i="53" s="1"/>
  <c r="F570" i="82"/>
  <c r="H570" i="82" s="1"/>
  <c r="G57" i="53" s="1"/>
  <c r="F569" i="82"/>
  <c r="H569" i="82" s="1"/>
  <c r="G56" i="53" s="1"/>
  <c r="H565" i="82"/>
  <c r="G52" i="53" s="1"/>
  <c r="F563" i="82"/>
  <c r="H563" i="82" s="1"/>
  <c r="H559" i="82"/>
  <c r="G43" i="53" s="1"/>
  <c r="F558" i="82"/>
  <c r="H558" i="82" s="1"/>
  <c r="G42" i="53" s="1"/>
  <c r="H555" i="82"/>
  <c r="G39" i="53" s="1"/>
  <c r="F548" i="82"/>
  <c r="H548" i="82" s="1"/>
  <c r="G32" i="53" s="1"/>
  <c r="H544" i="82"/>
  <c r="G28" i="53" s="1"/>
  <c r="H541" i="82"/>
  <c r="G68" i="52" s="1"/>
  <c r="F540" i="82"/>
  <c r="H540" i="82" s="1"/>
  <c r="G67" i="52" s="1"/>
  <c r="H537" i="82"/>
  <c r="G64" i="52" s="1"/>
  <c r="F530" i="82"/>
  <c r="H530" i="82" s="1"/>
  <c r="G57" i="52" s="1"/>
  <c r="H525" i="82"/>
  <c r="G52" i="52" s="1"/>
  <c r="F516" i="82"/>
  <c r="H516" i="82" s="1"/>
  <c r="G40" i="52" s="1"/>
  <c r="F513" i="82"/>
  <c r="H513" i="82" s="1"/>
  <c r="G37" i="52" s="1"/>
  <c r="F512" i="82"/>
  <c r="F509" i="82"/>
  <c r="H509" i="82" s="1"/>
  <c r="G33" i="52" s="1"/>
  <c r="F503" i="82"/>
  <c r="H503" i="82" s="1"/>
  <c r="F500" i="82"/>
  <c r="F486" i="82"/>
  <c r="F484" i="82"/>
  <c r="H484" i="82" s="1"/>
  <c r="G51" i="46" s="1"/>
  <c r="H477" i="82"/>
  <c r="G41" i="46" s="1"/>
  <c r="F474" i="82"/>
  <c r="H459" i="82"/>
  <c r="G66" i="37" s="1"/>
  <c r="F455" i="82"/>
  <c r="H455" i="82" s="1"/>
  <c r="G62" i="37" s="1"/>
  <c r="H447" i="82"/>
  <c r="G54" i="37" s="1"/>
  <c r="F445" i="82"/>
  <c r="H445" i="82" s="1"/>
  <c r="G52" i="37" s="1"/>
  <c r="F444" i="82"/>
  <c r="H444" i="82" s="1"/>
  <c r="G51" i="37" s="1"/>
  <c r="F441" i="82"/>
  <c r="H441" i="82" s="1"/>
  <c r="G45" i="37" s="1"/>
  <c r="F440" i="82"/>
  <c r="F429" i="82"/>
  <c r="H429" i="82" s="1"/>
  <c r="G33" i="37" s="1"/>
  <c r="F403" i="82"/>
  <c r="H403" i="82" s="1"/>
  <c r="F350" i="82"/>
  <c r="H350" i="82" s="1"/>
  <c r="H328" i="82"/>
  <c r="G55" i="55" s="1"/>
  <c r="F291" i="82"/>
  <c r="H291" i="82" s="1"/>
  <c r="G58" i="39" s="1"/>
  <c r="H204" i="82"/>
  <c r="G51" i="35" s="1"/>
  <c r="H1370" i="82"/>
  <c r="H1357" i="82"/>
  <c r="G17" i="46" s="1"/>
  <c r="H1276" i="82"/>
  <c r="G16" i="55" s="1"/>
  <c r="H1262" i="82"/>
  <c r="G22" i="39" s="1"/>
  <c r="H1261" i="82"/>
  <c r="G21" i="39" s="1"/>
  <c r="H1255" i="82"/>
  <c r="G15" i="39" s="1"/>
  <c r="H1244" i="82"/>
  <c r="G4" i="39" s="1"/>
  <c r="H1222" i="82"/>
  <c r="G22" i="35" s="1"/>
  <c r="H1200" i="82"/>
  <c r="G20" i="29" s="1"/>
  <c r="H1189" i="82"/>
  <c r="G9" i="29" s="1"/>
  <c r="H1176" i="82"/>
  <c r="G16" i="43" s="1"/>
  <c r="H1172" i="82"/>
  <c r="H1148" i="82"/>
  <c r="G8" i="14" s="1"/>
  <c r="H1142" i="82"/>
  <c r="G69" i="36" s="1"/>
  <c r="H1119" i="82"/>
  <c r="G43" i="36" s="1"/>
  <c r="H1106" i="82"/>
  <c r="H1105" i="82"/>
  <c r="G29" i="36" s="1"/>
  <c r="H1075" i="82"/>
  <c r="H1061" i="82"/>
  <c r="H1052" i="82"/>
  <c r="H1034" i="82"/>
  <c r="H1020" i="82"/>
  <c r="H1009" i="82"/>
  <c r="G56" i="50" s="1"/>
  <c r="H985" i="82"/>
  <c r="G29" i="50" s="1"/>
  <c r="H972" i="82"/>
  <c r="G59" i="51" s="1"/>
  <c r="H965" i="82"/>
  <c r="G52" i="51" s="1"/>
  <c r="H938" i="82"/>
  <c r="K938" i="82" s="1"/>
  <c r="L938" i="82" s="1"/>
  <c r="N65" i="33" s="1"/>
  <c r="H926" i="82"/>
  <c r="K926" i="82" s="1"/>
  <c r="L926" i="82" s="1"/>
  <c r="N53" i="33" s="1"/>
  <c r="H919" i="82"/>
  <c r="G43" i="33" s="1"/>
  <c r="H918" i="82"/>
  <c r="G42" i="33" s="1"/>
  <c r="H916" i="82"/>
  <c r="K916" i="82" s="1"/>
  <c r="L916" i="82" s="1"/>
  <c r="N40" i="33" s="1"/>
  <c r="H888" i="82"/>
  <c r="G55" i="32" s="1"/>
  <c r="H880" i="82"/>
  <c r="G44" i="32" s="1"/>
  <c r="H877" i="82"/>
  <c r="G41" i="32" s="1"/>
  <c r="H860" i="82"/>
  <c r="H854" i="82"/>
  <c r="G61" i="40" s="1"/>
  <c r="H852" i="82"/>
  <c r="H822" i="82"/>
  <c r="G69" i="48" s="1"/>
  <c r="H816" i="82"/>
  <c r="G63" i="48" s="1"/>
  <c r="H813" i="82"/>
  <c r="G60" i="48" s="1"/>
  <c r="H803" i="82"/>
  <c r="H778" i="82"/>
  <c r="H763" i="82"/>
  <c r="H715" i="82"/>
  <c r="G39" i="38" s="1"/>
  <c r="H711" i="82"/>
  <c r="K711" i="82" s="1"/>
  <c r="L711" i="82" s="1"/>
  <c r="N35" i="38" s="1"/>
  <c r="H704" i="82"/>
  <c r="G28" i="38" s="1"/>
  <c r="H667" i="82"/>
  <c r="G31" i="42" s="1"/>
  <c r="H654" i="82"/>
  <c r="G61" i="41" s="1"/>
  <c r="H648" i="82"/>
  <c r="G55" i="41" s="1"/>
  <c r="H644" i="82"/>
  <c r="G51" i="41" s="1"/>
  <c r="H639" i="82"/>
  <c r="H627" i="82"/>
  <c r="G31" i="41" s="1"/>
  <c r="H600" i="82"/>
  <c r="G44" i="34" s="1"/>
  <c r="H595" i="82"/>
  <c r="G39" i="34" s="1"/>
  <c r="F566" i="82"/>
  <c r="H566" i="82" s="1"/>
  <c r="G53" i="53" s="1"/>
  <c r="F560" i="82"/>
  <c r="H560" i="82" s="1"/>
  <c r="G44" i="53" s="1"/>
  <c r="F556" i="82"/>
  <c r="H556" i="82" s="1"/>
  <c r="G40" i="53" s="1"/>
  <c r="F551" i="82"/>
  <c r="H551" i="82" s="1"/>
  <c r="G35" i="53" s="1"/>
  <c r="F542" i="82"/>
  <c r="H542" i="82" s="1"/>
  <c r="F538" i="82"/>
  <c r="H538" i="82" s="1"/>
  <c r="G65" i="52" s="1"/>
  <c r="F533" i="82"/>
  <c r="H533" i="82" s="1"/>
  <c r="G60" i="52" s="1"/>
  <c r="H529" i="82"/>
  <c r="G56" i="52" s="1"/>
  <c r="F523" i="82"/>
  <c r="H523" i="82" s="1"/>
  <c r="H520" i="82"/>
  <c r="G44" i="52" s="1"/>
  <c r="F519" i="82"/>
  <c r="H519" i="82" s="1"/>
  <c r="G43" i="52" s="1"/>
  <c r="F498" i="82"/>
  <c r="F495" i="82"/>
  <c r="F494" i="82"/>
  <c r="H494" i="82" s="1"/>
  <c r="G61" i="46" s="1"/>
  <c r="F492" i="82"/>
  <c r="F488" i="82"/>
  <c r="H488" i="82" s="1"/>
  <c r="G55" i="46" s="1"/>
  <c r="F487" i="82"/>
  <c r="H487" i="82" s="1"/>
  <c r="G54" i="46" s="1"/>
  <c r="H482" i="82"/>
  <c r="G46" i="46" s="1"/>
  <c r="F481" i="82"/>
  <c r="H481" i="82" s="1"/>
  <c r="G45" i="46" s="1"/>
  <c r="F469" i="82"/>
  <c r="H469" i="82" s="1"/>
  <c r="G33" i="46" s="1"/>
  <c r="F468" i="82"/>
  <c r="H468" i="82" s="1"/>
  <c r="G32" i="46" s="1"/>
  <c r="H463" i="82"/>
  <c r="F461" i="82"/>
  <c r="H461" i="82" s="1"/>
  <c r="G68" i="37" s="1"/>
  <c r="F460" i="82"/>
  <c r="H460" i="82" s="1"/>
  <c r="G67" i="37" s="1"/>
  <c r="F451" i="82"/>
  <c r="F450" i="82"/>
  <c r="H450" i="82" s="1"/>
  <c r="G57" i="37" s="1"/>
  <c r="F448" i="82"/>
  <c r="F433" i="82"/>
  <c r="H433" i="82" s="1"/>
  <c r="K433" i="82" s="1"/>
  <c r="L433" i="82" s="1"/>
  <c r="N37" i="37" s="1"/>
  <c r="F425" i="82"/>
  <c r="H425" i="82" s="1"/>
  <c r="G29" i="37" s="1"/>
  <c r="H423" i="82"/>
  <c r="F419" i="82"/>
  <c r="H419" i="82" s="1"/>
  <c r="G66" i="54" s="1"/>
  <c r="F418" i="82"/>
  <c r="H418" i="82" s="1"/>
  <c r="G65" i="54" s="1"/>
  <c r="F408" i="82"/>
  <c r="F386" i="82"/>
  <c r="F380" i="82"/>
  <c r="H380" i="82" s="1"/>
  <c r="G67" i="47" s="1"/>
  <c r="F326" i="82"/>
  <c r="H326" i="82" s="1"/>
  <c r="G53" i="55" s="1"/>
  <c r="F325" i="82"/>
  <c r="H325" i="82" s="1"/>
  <c r="G52" i="55" s="1"/>
  <c r="F314" i="82"/>
  <c r="H314" i="82" s="1"/>
  <c r="G38" i="55" s="1"/>
  <c r="F313" i="82"/>
  <c r="H313" i="82" s="1"/>
  <c r="G37" i="55" s="1"/>
  <c r="F287" i="82"/>
  <c r="F284" i="82"/>
  <c r="H284" i="82" s="1"/>
  <c r="G51" i="39" s="1"/>
  <c r="F275" i="82"/>
  <c r="H275" i="82" s="1"/>
  <c r="G39" i="39" s="1"/>
  <c r="F402" i="82"/>
  <c r="H395" i="82"/>
  <c r="G39" i="54" s="1"/>
  <c r="F392" i="82"/>
  <c r="F381" i="82"/>
  <c r="H381" i="82" s="1"/>
  <c r="G68" i="47" s="1"/>
  <c r="F361" i="82"/>
  <c r="F341" i="82"/>
  <c r="H341" i="82" s="1"/>
  <c r="G68" i="55" s="1"/>
  <c r="F315" i="82"/>
  <c r="F301" i="82"/>
  <c r="H296" i="82"/>
  <c r="G63" i="39" s="1"/>
  <c r="H276" i="82"/>
  <c r="G40" i="39" s="1"/>
  <c r="F273" i="82"/>
  <c r="F125" i="82"/>
  <c r="F14" i="82"/>
  <c r="F412" i="82"/>
  <c r="H407" i="82"/>
  <c r="G54" i="54" s="1"/>
  <c r="F406" i="82"/>
  <c r="H404" i="82"/>
  <c r="G51" i="54" s="1"/>
  <c r="F396" i="82"/>
  <c r="H396" i="82" s="1"/>
  <c r="G40" i="54" s="1"/>
  <c r="F373" i="82"/>
  <c r="H373" i="82" s="1"/>
  <c r="G60" i="47" s="1"/>
  <c r="F369" i="82"/>
  <c r="F355" i="82"/>
  <c r="H355" i="82" s="1"/>
  <c r="G39" i="47" s="1"/>
  <c r="F347" i="82"/>
  <c r="H347" i="82" s="1"/>
  <c r="G31" i="47" s="1"/>
  <c r="F333" i="82"/>
  <c r="H333" i="82" s="1"/>
  <c r="G60" i="55" s="1"/>
  <c r="F319" i="82"/>
  <c r="H319" i="82" s="1"/>
  <c r="G43" i="55" s="1"/>
  <c r="F307" i="82"/>
  <c r="F304" i="82"/>
  <c r="F293" i="82"/>
  <c r="F285" i="82"/>
  <c r="H265" i="82"/>
  <c r="G29" i="39" s="1"/>
  <c r="H238" i="82"/>
  <c r="G42" i="45" s="1"/>
  <c r="F234" i="82"/>
  <c r="H234" i="82" s="1"/>
  <c r="G38" i="45" s="1"/>
  <c r="F216" i="82"/>
  <c r="H147" i="82"/>
  <c r="G31" i="29" s="1"/>
  <c r="H145" i="82"/>
  <c r="G29" i="29" s="1"/>
  <c r="F400" i="82"/>
  <c r="F398" i="82"/>
  <c r="F394" i="82"/>
  <c r="F390" i="82"/>
  <c r="H390" i="82" s="1"/>
  <c r="F379" i="82"/>
  <c r="H379" i="82" s="1"/>
  <c r="G66" i="47" s="1"/>
  <c r="F344" i="82"/>
  <c r="H344" i="82" s="1"/>
  <c r="G28" i="47" s="1"/>
  <c r="H336" i="82"/>
  <c r="G63" i="55" s="1"/>
  <c r="H322" i="82"/>
  <c r="G46" i="55" s="1"/>
  <c r="F317" i="82"/>
  <c r="F311" i="82"/>
  <c r="H311" i="82" s="1"/>
  <c r="G35" i="55" s="1"/>
  <c r="F303" i="82"/>
  <c r="H300" i="82"/>
  <c r="G67" i="39" s="1"/>
  <c r="F297" i="82"/>
  <c r="H297" i="82" s="1"/>
  <c r="G64" i="39" s="1"/>
  <c r="F289" i="82"/>
  <c r="H289" i="82" s="1"/>
  <c r="F283" i="82"/>
  <c r="H283" i="82" s="1"/>
  <c r="F279" i="82"/>
  <c r="F271" i="82"/>
  <c r="H249" i="82"/>
  <c r="G56" i="45" s="1"/>
  <c r="H239" i="82"/>
  <c r="G43" i="45" s="1"/>
  <c r="H229" i="82"/>
  <c r="G33" i="45" s="1"/>
  <c r="F226" i="82"/>
  <c r="H226" i="82" s="1"/>
  <c r="G30" i="45" s="1"/>
  <c r="F79" i="82"/>
  <c r="F36" i="82"/>
  <c r="H36" i="82" s="1"/>
  <c r="H201" i="82"/>
  <c r="G45" i="35" s="1"/>
  <c r="F198" i="82"/>
  <c r="H198" i="82" s="1"/>
  <c r="G42" i="35" s="1"/>
  <c r="F194" i="82"/>
  <c r="F176" i="82"/>
  <c r="H176" i="82" s="1"/>
  <c r="G63" i="29" s="1"/>
  <c r="F172" i="82"/>
  <c r="F150" i="82"/>
  <c r="F133" i="82"/>
  <c r="F129" i="82"/>
  <c r="H129" i="82" s="1"/>
  <c r="G56" i="43" s="1"/>
  <c r="F123" i="82"/>
  <c r="H123" i="82" s="1"/>
  <c r="F111" i="82"/>
  <c r="H111" i="82" s="1"/>
  <c r="G35" i="43" s="1"/>
  <c r="H103" i="82"/>
  <c r="Q103" i="82" s="1"/>
  <c r="Y70" i="14" s="1"/>
  <c r="F85" i="82"/>
  <c r="H82" i="82"/>
  <c r="G46" i="14" s="1"/>
  <c r="F69" i="82"/>
  <c r="H69" i="82" s="1"/>
  <c r="G33" i="14" s="1"/>
  <c r="H42" i="82"/>
  <c r="F40" i="82"/>
  <c r="H40" i="82" s="1"/>
  <c r="G44" i="74" s="1"/>
  <c r="F220" i="82"/>
  <c r="H220" i="82" s="1"/>
  <c r="G67" i="35" s="1"/>
  <c r="F212" i="82"/>
  <c r="H212" i="82" s="1"/>
  <c r="G59" i="35" s="1"/>
  <c r="F208" i="82"/>
  <c r="F190" i="82"/>
  <c r="H190" i="82" s="1"/>
  <c r="G34" i="35" s="1"/>
  <c r="F186" i="82"/>
  <c r="F146" i="82"/>
  <c r="F140" i="82"/>
  <c r="F121" i="82"/>
  <c r="H117" i="82"/>
  <c r="G41" i="43" s="1"/>
  <c r="F115" i="82"/>
  <c r="H115" i="82" s="1"/>
  <c r="G39" i="43" s="1"/>
  <c r="F75" i="82"/>
  <c r="H57" i="82"/>
  <c r="H23" i="82"/>
  <c r="Q23" i="82" s="1"/>
  <c r="F21" i="82"/>
  <c r="H21" i="82" s="1"/>
  <c r="F196" i="82"/>
  <c r="H193" i="82"/>
  <c r="G37" i="35" s="1"/>
  <c r="F180" i="82"/>
  <c r="F174" i="82"/>
  <c r="F136" i="82"/>
  <c r="H125" i="82"/>
  <c r="G52" i="43" s="1"/>
  <c r="H113" i="82"/>
  <c r="G37" i="43" s="1"/>
  <c r="H84" i="82"/>
  <c r="G51" i="14" s="1"/>
  <c r="F83" i="82"/>
  <c r="H68" i="82"/>
  <c r="G32" i="14" s="1"/>
  <c r="H31" i="82"/>
  <c r="H30" i="82"/>
  <c r="F7" i="82"/>
  <c r="F4" i="82"/>
  <c r="H1622" i="82"/>
  <c r="H1534" i="82"/>
  <c r="H1462" i="82"/>
  <c r="H1416" i="82"/>
  <c r="G16" i="34" s="1"/>
  <c r="H1374" i="82"/>
  <c r="H1592" i="82"/>
  <c r="G12" i="51" s="1"/>
  <c r="H1532" i="82"/>
  <c r="G12" i="40" s="1"/>
  <c r="H1476" i="82"/>
  <c r="H1460" i="82"/>
  <c r="G20" i="42" s="1"/>
  <c r="H1446" i="82"/>
  <c r="G6" i="42" s="1"/>
  <c r="H1360" i="82"/>
  <c r="H1258" i="82"/>
  <c r="H1082" i="82"/>
  <c r="G46" i="30" s="1"/>
  <c r="H1576" i="82"/>
  <c r="G16" i="33" s="1"/>
  <c r="H1548" i="82"/>
  <c r="G8" i="32" s="1"/>
  <c r="H1358" i="82"/>
  <c r="G18" i="46" s="1"/>
  <c r="H1256" i="82"/>
  <c r="G16" i="39" s="1"/>
  <c r="H1182" i="82"/>
  <c r="H1178" i="82"/>
  <c r="H1174" i="82"/>
  <c r="G14" i="43" s="1"/>
  <c r="H1094" i="82"/>
  <c r="G61" i="30" s="1"/>
  <c r="H988" i="82"/>
  <c r="G32" i="50" s="1"/>
  <c r="H836" i="82"/>
  <c r="H734" i="82"/>
  <c r="K734" i="82" s="1"/>
  <c r="L734" i="82" s="1"/>
  <c r="N61" i="38" s="1"/>
  <c r="H675" i="82"/>
  <c r="G39" i="42" s="1"/>
  <c r="H632" i="82"/>
  <c r="H578" i="82"/>
  <c r="G65" i="53" s="1"/>
  <c r="H552" i="82"/>
  <c r="G36" i="53" s="1"/>
  <c r="H511" i="82"/>
  <c r="G35" i="52" s="1"/>
  <c r="H1096" i="82"/>
  <c r="H1080" i="82"/>
  <c r="G44" i="30" s="1"/>
  <c r="H1062" i="82"/>
  <c r="H986" i="82"/>
  <c r="G30" i="50" s="1"/>
  <c r="H946" i="82"/>
  <c r="G30" i="51" s="1"/>
  <c r="H902" i="82"/>
  <c r="K902" i="82" s="1"/>
  <c r="L902" i="82" s="1"/>
  <c r="N69" i="32" s="1"/>
  <c r="H838" i="82"/>
  <c r="G42" i="40" s="1"/>
  <c r="H677" i="82"/>
  <c r="H417" i="82"/>
  <c r="G64" i="54" s="1"/>
  <c r="H1018" i="82"/>
  <c r="G65" i="50" s="1"/>
  <c r="H900" i="82"/>
  <c r="G67" i="32" s="1"/>
  <c r="H483" i="82"/>
  <c r="H312" i="82"/>
  <c r="G36" i="55" s="1"/>
  <c r="H298" i="82"/>
  <c r="G65" i="39" s="1"/>
  <c r="J1680" i="82"/>
  <c r="Q20" i="36" s="1"/>
  <c r="J1676" i="82"/>
  <c r="Q16" i="36" s="1"/>
  <c r="G1683" i="82"/>
  <c r="G1679" i="82"/>
  <c r="H1679" i="82" s="1"/>
  <c r="K1679" i="82" s="1"/>
  <c r="L1679" i="82" s="1"/>
  <c r="N19" i="36" s="1"/>
  <c r="G1675" i="82"/>
  <c r="H1675" i="82" s="1"/>
  <c r="G15" i="36" s="1"/>
  <c r="G1671" i="82"/>
  <c r="H1671" i="82" s="1"/>
  <c r="G1667" i="82"/>
  <c r="H1667" i="82" s="1"/>
  <c r="G1664" i="82"/>
  <c r="H1664" i="82" s="1"/>
  <c r="G4" i="36" s="1"/>
  <c r="G1661" i="82"/>
  <c r="H1661" i="82" s="1"/>
  <c r="G21" i="30" s="1"/>
  <c r="J1656" i="82"/>
  <c r="Q16" i="30" s="1"/>
  <c r="J1655" i="82"/>
  <c r="Q15" i="30" s="1"/>
  <c r="J1654" i="82"/>
  <c r="Q14" i="30" s="1"/>
  <c r="G1652" i="82"/>
  <c r="H1652" i="82" s="1"/>
  <c r="G12" i="30" s="1"/>
  <c r="G1642" i="82"/>
  <c r="F1642" i="82"/>
  <c r="F1641" i="82"/>
  <c r="G1641" i="82"/>
  <c r="J1573" i="82"/>
  <c r="Q13" i="33" s="1"/>
  <c r="G1573" i="82"/>
  <c r="H1573" i="82" s="1"/>
  <c r="G13" i="33" s="1"/>
  <c r="G1572" i="82"/>
  <c r="H1572" i="82" s="1"/>
  <c r="G12" i="33" s="1"/>
  <c r="J1572" i="82"/>
  <c r="Q12" i="33" s="1"/>
  <c r="F1571" i="82"/>
  <c r="H1571" i="82" s="1"/>
  <c r="G11" i="33" s="1"/>
  <c r="J1571" i="82"/>
  <c r="Q11" i="33" s="1"/>
  <c r="G1569" i="82"/>
  <c r="F1569" i="82"/>
  <c r="G1568" i="82"/>
  <c r="F1568" i="82"/>
  <c r="F1567" i="82"/>
  <c r="G1567" i="82"/>
  <c r="J1529" i="82"/>
  <c r="Q9" i="40" s="1"/>
  <c r="G1529" i="82"/>
  <c r="H1529" i="82" s="1"/>
  <c r="G9" i="40" s="1"/>
  <c r="G1528" i="82"/>
  <c r="H1528" i="82" s="1"/>
  <c r="G8" i="40" s="1"/>
  <c r="J1528" i="82"/>
  <c r="Q8" i="40" s="1"/>
  <c r="F1527" i="82"/>
  <c r="H1527" i="82" s="1"/>
  <c r="G7" i="40" s="1"/>
  <c r="J1527" i="82"/>
  <c r="Q7" i="40" s="1"/>
  <c r="G1525" i="82"/>
  <c r="F1525" i="82"/>
  <c r="G1470" i="82"/>
  <c r="J1470" i="82"/>
  <c r="Q10" i="38" s="1"/>
  <c r="F1470" i="82"/>
  <c r="J1457" i="82"/>
  <c r="Q17" i="42" s="1"/>
  <c r="F1457" i="82"/>
  <c r="G1457" i="82"/>
  <c r="F1455" i="82"/>
  <c r="J1455" i="82"/>
  <c r="Q15" i="42" s="1"/>
  <c r="G1455" i="82"/>
  <c r="J1443" i="82"/>
  <c r="Q23" i="41" s="1"/>
  <c r="F1443" i="82"/>
  <c r="G1443" i="82"/>
  <c r="F1441" i="82"/>
  <c r="J1441" i="82"/>
  <c r="Q21" i="41" s="1"/>
  <c r="G1441" i="82"/>
  <c r="J1399" i="82"/>
  <c r="Q19" i="53" s="1"/>
  <c r="F1399" i="82"/>
  <c r="G1399" i="82"/>
  <c r="F1397" i="82"/>
  <c r="J1397" i="82"/>
  <c r="Q17" i="53" s="1"/>
  <c r="G1397" i="82"/>
  <c r="F1383" i="82"/>
  <c r="J1383" i="82"/>
  <c r="Q23" i="52" s="1"/>
  <c r="G1383" i="82"/>
  <c r="G1310" i="82"/>
  <c r="J1310" i="82"/>
  <c r="Q10" i="54" s="1"/>
  <c r="F1310" i="82"/>
  <c r="J1297" i="82"/>
  <c r="Q17" i="47" s="1"/>
  <c r="F1297" i="82"/>
  <c r="G1297" i="82"/>
  <c r="F1295" i="82"/>
  <c r="J1295" i="82"/>
  <c r="Q15" i="47" s="1"/>
  <c r="G1295" i="82"/>
  <c r="F1284" i="82"/>
  <c r="J1284" i="82"/>
  <c r="Q4" i="47" s="1"/>
  <c r="G1284" i="82"/>
  <c r="G1282" i="82"/>
  <c r="J1282" i="82"/>
  <c r="Q22" i="55" s="1"/>
  <c r="F1282" i="82"/>
  <c r="G1680" i="82"/>
  <c r="H1680" i="82" s="1"/>
  <c r="G20" i="36" s="1"/>
  <c r="G1676" i="82"/>
  <c r="H1676" i="82" s="1"/>
  <c r="G16" i="36" s="1"/>
  <c r="G1672" i="82"/>
  <c r="H1672" i="82" s="1"/>
  <c r="G12" i="36" s="1"/>
  <c r="G1668" i="82"/>
  <c r="G1662" i="82"/>
  <c r="H1662" i="82" s="1"/>
  <c r="G1658" i="82"/>
  <c r="H1658" i="82" s="1"/>
  <c r="G18" i="30" s="1"/>
  <c r="G1656" i="82"/>
  <c r="H1656" i="82" s="1"/>
  <c r="G16" i="30" s="1"/>
  <c r="F1651" i="82"/>
  <c r="H1651" i="82" s="1"/>
  <c r="G1650" i="82"/>
  <c r="H1650" i="82" s="1"/>
  <c r="G10" i="30" s="1"/>
  <c r="H1640" i="82"/>
  <c r="G20" i="44" s="1"/>
  <c r="H1605" i="82"/>
  <c r="G5" i="50" s="1"/>
  <c r="F1583" i="82"/>
  <c r="G1583" i="82"/>
  <c r="H1566" i="82"/>
  <c r="K1566" i="82" s="1"/>
  <c r="L1566" i="82" s="1"/>
  <c r="N6" i="33" s="1"/>
  <c r="H1563" i="82"/>
  <c r="Q1563" i="82" s="1"/>
  <c r="Y23" i="32" s="1"/>
  <c r="J1559" i="82"/>
  <c r="Q19" i="32" s="1"/>
  <c r="G1559" i="82"/>
  <c r="H1559" i="82" s="1"/>
  <c r="G19" i="32" s="1"/>
  <c r="G1558" i="82"/>
  <c r="H1558" i="82" s="1"/>
  <c r="G18" i="32" s="1"/>
  <c r="J1558" i="82"/>
  <c r="Q18" i="32" s="1"/>
  <c r="F1557" i="82"/>
  <c r="H1557" i="82" s="1"/>
  <c r="G17" i="32" s="1"/>
  <c r="J1557" i="82"/>
  <c r="Q17" i="32" s="1"/>
  <c r="G1555" i="82"/>
  <c r="F1555" i="82"/>
  <c r="G1554" i="82"/>
  <c r="F1554" i="82"/>
  <c r="F1553" i="82"/>
  <c r="G1553" i="82"/>
  <c r="F1543" i="82"/>
  <c r="H1543" i="82" s="1"/>
  <c r="J1543" i="82"/>
  <c r="Q23" i="40" s="1"/>
  <c r="G1541" i="82"/>
  <c r="F1541" i="82"/>
  <c r="G1540" i="82"/>
  <c r="F1540" i="82"/>
  <c r="F1539" i="82"/>
  <c r="G1539" i="82"/>
  <c r="H1519" i="82"/>
  <c r="J1515" i="82"/>
  <c r="Q15" i="48" s="1"/>
  <c r="G1515" i="82"/>
  <c r="H1515" i="82" s="1"/>
  <c r="G15" i="48" s="1"/>
  <c r="G1514" i="82"/>
  <c r="H1514" i="82" s="1"/>
  <c r="G14" i="48" s="1"/>
  <c r="J1514" i="82"/>
  <c r="Q14" i="48" s="1"/>
  <c r="F1513" i="82"/>
  <c r="H1513" i="82" s="1"/>
  <c r="G13" i="48" s="1"/>
  <c r="J1513" i="82"/>
  <c r="Q13" i="48" s="1"/>
  <c r="G1511" i="82"/>
  <c r="F1511" i="82"/>
  <c r="G1510" i="82"/>
  <c r="F1510" i="82"/>
  <c r="F1509" i="82"/>
  <c r="G1509" i="82"/>
  <c r="J1501" i="82"/>
  <c r="Q21" i="49" s="1"/>
  <c r="G1501" i="82"/>
  <c r="H1501" i="82" s="1"/>
  <c r="G21" i="49" s="1"/>
  <c r="G1500" i="82"/>
  <c r="H1500" i="82" s="1"/>
  <c r="G20" i="49" s="1"/>
  <c r="J1500" i="82"/>
  <c r="Q20" i="49" s="1"/>
  <c r="F1499" i="82"/>
  <c r="H1499" i="82" s="1"/>
  <c r="G19" i="49" s="1"/>
  <c r="J1499" i="82"/>
  <c r="Q19" i="49" s="1"/>
  <c r="G1497" i="82"/>
  <c r="F1497" i="82"/>
  <c r="G1496" i="82"/>
  <c r="F1496" i="82"/>
  <c r="H1494" i="82"/>
  <c r="G1426" i="82"/>
  <c r="J1426" i="82"/>
  <c r="Q6" i="41" s="1"/>
  <c r="F1426" i="82"/>
  <c r="J1424" i="82"/>
  <c r="Q4" i="41" s="1"/>
  <c r="F1424" i="82"/>
  <c r="G1424" i="82"/>
  <c r="J1413" i="82"/>
  <c r="Q13" i="34" s="1"/>
  <c r="F1413" i="82"/>
  <c r="G1413" i="82"/>
  <c r="F1411" i="82"/>
  <c r="J1411" i="82"/>
  <c r="Q11" i="34" s="1"/>
  <c r="G1411" i="82"/>
  <c r="G1368" i="82"/>
  <c r="J1368" i="82"/>
  <c r="Q8" i="52" s="1"/>
  <c r="F1368" i="82"/>
  <c r="G1354" i="82"/>
  <c r="J1354" i="82"/>
  <c r="Q14" i="46" s="1"/>
  <c r="F1354" i="82"/>
  <c r="H1348" i="82"/>
  <c r="G1340" i="82"/>
  <c r="J1340" i="82"/>
  <c r="Q20" i="37" s="1"/>
  <c r="F1340" i="82"/>
  <c r="H1334" i="82"/>
  <c r="G14" i="37" s="1"/>
  <c r="H1320" i="82"/>
  <c r="G20" i="54" s="1"/>
  <c r="F1655" i="82"/>
  <c r="H1655" i="82" s="1"/>
  <c r="G15" i="30" s="1"/>
  <c r="G1654" i="82"/>
  <c r="H1654" i="82" s="1"/>
  <c r="G14" i="30" s="1"/>
  <c r="F1644" i="82"/>
  <c r="G1644" i="82"/>
  <c r="J1617" i="82"/>
  <c r="Q17" i="50" s="1"/>
  <c r="G1617" i="82"/>
  <c r="H1617" i="82" s="1"/>
  <c r="G17" i="50" s="1"/>
  <c r="G1616" i="82"/>
  <c r="H1616" i="82" s="1"/>
  <c r="G16" i="50" s="1"/>
  <c r="J1616" i="82"/>
  <c r="Q16" i="50" s="1"/>
  <c r="F1615" i="82"/>
  <c r="H1615" i="82" s="1"/>
  <c r="G15" i="50" s="1"/>
  <c r="J1615" i="82"/>
  <c r="Q15" i="50" s="1"/>
  <c r="G1613" i="82"/>
  <c r="F1613" i="82"/>
  <c r="G1612" i="82"/>
  <c r="F1612" i="82"/>
  <c r="F1611" i="82"/>
  <c r="G1611" i="82"/>
  <c r="H1591" i="82"/>
  <c r="G11" i="51" s="1"/>
  <c r="J1587" i="82"/>
  <c r="Q7" i="51" s="1"/>
  <c r="G1587" i="82"/>
  <c r="H1587" i="82" s="1"/>
  <c r="G7" i="51" s="1"/>
  <c r="G1586" i="82"/>
  <c r="H1586" i="82" s="1"/>
  <c r="G6" i="51" s="1"/>
  <c r="J1586" i="82"/>
  <c r="Q6" i="51" s="1"/>
  <c r="F1585" i="82"/>
  <c r="H1585" i="82" s="1"/>
  <c r="G5" i="51" s="1"/>
  <c r="J1585" i="82"/>
  <c r="Q5" i="51" s="1"/>
  <c r="J1584" i="82"/>
  <c r="Q4" i="51" s="1"/>
  <c r="G1584" i="82"/>
  <c r="H1584" i="82" s="1"/>
  <c r="G4" i="51" s="1"/>
  <c r="H1582" i="82"/>
  <c r="H1552" i="82"/>
  <c r="K1552" i="82" s="1"/>
  <c r="L1552" i="82" s="1"/>
  <c r="N12" i="32" s="1"/>
  <c r="H1538" i="82"/>
  <c r="G18" i="40" s="1"/>
  <c r="H1508" i="82"/>
  <c r="J1485" i="82"/>
  <c r="Q5" i="49" s="1"/>
  <c r="F1485" i="82"/>
  <c r="G1485" i="82"/>
  <c r="J1471" i="82"/>
  <c r="Q11" i="38" s="1"/>
  <c r="F1471" i="82"/>
  <c r="G1471" i="82"/>
  <c r="F1469" i="82"/>
  <c r="J1469" i="82"/>
  <c r="Q9" i="38" s="1"/>
  <c r="G1469" i="82"/>
  <c r="G1456" i="82"/>
  <c r="J1456" i="82"/>
  <c r="Q16" i="42" s="1"/>
  <c r="F1456" i="82"/>
  <c r="H1450" i="82"/>
  <c r="F1444" i="82"/>
  <c r="J1444" i="82"/>
  <c r="Q4" i="42" s="1"/>
  <c r="G1444" i="82"/>
  <c r="G1442" i="82"/>
  <c r="J1442" i="82"/>
  <c r="Q22" i="41" s="1"/>
  <c r="F1442" i="82"/>
  <c r="H1436" i="82"/>
  <c r="G16" i="41" s="1"/>
  <c r="G1398" i="82"/>
  <c r="J1398" i="82"/>
  <c r="Q18" i="53" s="1"/>
  <c r="F1398" i="82"/>
  <c r="H1392" i="82"/>
  <c r="H1378" i="82"/>
  <c r="G18" i="52" s="1"/>
  <c r="J1325" i="82"/>
  <c r="Q5" i="37" s="1"/>
  <c r="F1325" i="82"/>
  <c r="G1325" i="82"/>
  <c r="J1311" i="82"/>
  <c r="Q11" i="54" s="1"/>
  <c r="F1311" i="82"/>
  <c r="G1311" i="82"/>
  <c r="F1309" i="82"/>
  <c r="J1309" i="82"/>
  <c r="Q9" i="54" s="1"/>
  <c r="G1309" i="82"/>
  <c r="G1296" i="82"/>
  <c r="J1296" i="82"/>
  <c r="Q16" i="47" s="1"/>
  <c r="F1296" i="82"/>
  <c r="J1283" i="82"/>
  <c r="Q23" i="55" s="1"/>
  <c r="F1283" i="82"/>
  <c r="G1283" i="82"/>
  <c r="F1281" i="82"/>
  <c r="J1281" i="82"/>
  <c r="Q21" i="55" s="1"/>
  <c r="G1281" i="82"/>
  <c r="J1631" i="82"/>
  <c r="Q11" i="44" s="1"/>
  <c r="G1631" i="82"/>
  <c r="H1631" i="82" s="1"/>
  <c r="G11" i="44" s="1"/>
  <c r="G1630" i="82"/>
  <c r="H1630" i="82" s="1"/>
  <c r="G10" i="44" s="1"/>
  <c r="J1630" i="82"/>
  <c r="Q10" i="44" s="1"/>
  <c r="F1629" i="82"/>
  <c r="H1629" i="82" s="1"/>
  <c r="G9" i="44" s="1"/>
  <c r="J1629" i="82"/>
  <c r="Q9" i="44" s="1"/>
  <c r="G1627" i="82"/>
  <c r="F1627" i="82"/>
  <c r="G1626" i="82"/>
  <c r="F1626" i="82"/>
  <c r="F1625" i="82"/>
  <c r="G1625" i="82"/>
  <c r="G1624" i="82"/>
  <c r="F1624" i="82"/>
  <c r="F1604" i="82"/>
  <c r="H1604" i="82" s="1"/>
  <c r="G4" i="50" s="1"/>
  <c r="J1604" i="82"/>
  <c r="Q4" i="50" s="1"/>
  <c r="J1603" i="82"/>
  <c r="Q23" i="51" s="1"/>
  <c r="G1603" i="82"/>
  <c r="H1603" i="82" s="1"/>
  <c r="G1602" i="82"/>
  <c r="H1602" i="82" s="1"/>
  <c r="G22" i="51" s="1"/>
  <c r="J1602" i="82"/>
  <c r="Q22" i="51" s="1"/>
  <c r="F1601" i="82"/>
  <c r="H1601" i="82" s="1"/>
  <c r="G21" i="51" s="1"/>
  <c r="J1601" i="82"/>
  <c r="Q21" i="51" s="1"/>
  <c r="G1599" i="82"/>
  <c r="F1599" i="82"/>
  <c r="G1598" i="82"/>
  <c r="F1598" i="82"/>
  <c r="F1597" i="82"/>
  <c r="G1597" i="82"/>
  <c r="J1427" i="82"/>
  <c r="Q7" i="41" s="1"/>
  <c r="F1427" i="82"/>
  <c r="G1427" i="82"/>
  <c r="F1425" i="82"/>
  <c r="J1425" i="82"/>
  <c r="Q5" i="41" s="1"/>
  <c r="G1425" i="82"/>
  <c r="G1412" i="82"/>
  <c r="J1412" i="82"/>
  <c r="Q12" i="34" s="1"/>
  <c r="F1412" i="82"/>
  <c r="J1369" i="82"/>
  <c r="Q9" i="52" s="1"/>
  <c r="F1369" i="82"/>
  <c r="G1369" i="82"/>
  <c r="F1367" i="82"/>
  <c r="J1367" i="82"/>
  <c r="Q7" i="52" s="1"/>
  <c r="G1367" i="82"/>
  <c r="J1355" i="82"/>
  <c r="Q15" i="46" s="1"/>
  <c r="F1355" i="82"/>
  <c r="G1355" i="82"/>
  <c r="F1353" i="82"/>
  <c r="J1353" i="82"/>
  <c r="Q13" i="46" s="1"/>
  <c r="G1353" i="82"/>
  <c r="J1341" i="82"/>
  <c r="Q21" i="37" s="1"/>
  <c r="F1341" i="82"/>
  <c r="G1341" i="82"/>
  <c r="F1339" i="82"/>
  <c r="J1339" i="82"/>
  <c r="Q19" i="37" s="1"/>
  <c r="G1339" i="82"/>
  <c r="J1634" i="82"/>
  <c r="J1633" i="82"/>
  <c r="J1620" i="82"/>
  <c r="Q20" i="50" s="1"/>
  <c r="J1619" i="82"/>
  <c r="Q19" i="50" s="1"/>
  <c r="J1590" i="82"/>
  <c r="J1589" i="82"/>
  <c r="J1576" i="82"/>
  <c r="Q16" i="33" s="1"/>
  <c r="J1575" i="82"/>
  <c r="K1575" i="82" s="1"/>
  <c r="L1575" i="82" s="1"/>
  <c r="N15" i="33" s="1"/>
  <c r="J1564" i="82"/>
  <c r="J1562" i="82"/>
  <c r="Q22" i="32" s="1"/>
  <c r="J1561" i="82"/>
  <c r="Q21" i="32" s="1"/>
  <c r="J1546" i="82"/>
  <c r="Q6" i="32" s="1"/>
  <c r="J1545" i="82"/>
  <c r="J1532" i="82"/>
  <c r="Q12" i="40" s="1"/>
  <c r="J1531" i="82"/>
  <c r="J1518" i="82"/>
  <c r="J1517" i="82"/>
  <c r="J1503" i="82"/>
  <c r="Q23" i="49" s="1"/>
  <c r="G1495" i="82"/>
  <c r="H1495" i="82" s="1"/>
  <c r="J1488" i="82"/>
  <c r="Q8" i="49" s="1"/>
  <c r="J1487" i="82"/>
  <c r="G1484" i="82"/>
  <c r="F1483" i="82"/>
  <c r="H1483" i="82" s="1"/>
  <c r="F1482" i="82"/>
  <c r="H1482" i="82" s="1"/>
  <c r="G22" i="38" s="1"/>
  <c r="G1481" i="82"/>
  <c r="J1474" i="82"/>
  <c r="Q14" i="38" s="1"/>
  <c r="J1473" i="82"/>
  <c r="Q13" i="38" s="1"/>
  <c r="F1467" i="82"/>
  <c r="H1467" i="82" s="1"/>
  <c r="G7" i="38" s="1"/>
  <c r="F1466" i="82"/>
  <c r="H1466" i="82" s="1"/>
  <c r="G1465" i="82"/>
  <c r="H1465" i="82" s="1"/>
  <c r="G5" i="38" s="1"/>
  <c r="F1464" i="82"/>
  <c r="H1464" i="82" s="1"/>
  <c r="G4" i="38" s="1"/>
  <c r="J1460" i="82"/>
  <c r="J1459" i="82"/>
  <c r="F1453" i="82"/>
  <c r="H1453" i="82" s="1"/>
  <c r="F1452" i="82"/>
  <c r="H1452" i="82" s="1"/>
  <c r="G1451" i="82"/>
  <c r="H1451" i="82" s="1"/>
  <c r="F1439" i="82"/>
  <c r="H1439" i="82" s="1"/>
  <c r="F1438" i="82"/>
  <c r="H1438" i="82" s="1"/>
  <c r="G1437" i="82"/>
  <c r="H1437" i="82" s="1"/>
  <c r="J1430" i="82"/>
  <c r="J1429" i="82"/>
  <c r="G1423" i="82"/>
  <c r="H1423" i="82" s="1"/>
  <c r="Q1423" i="82" s="1"/>
  <c r="Y23" i="34" s="1"/>
  <c r="J1416" i="82"/>
  <c r="Q16" i="34" s="1"/>
  <c r="J1415" i="82"/>
  <c r="Q15" i="34" s="1"/>
  <c r="F1409" i="82"/>
  <c r="H1409" i="82" s="1"/>
  <c r="G9" i="34" s="1"/>
  <c r="F1408" i="82"/>
  <c r="H1408" i="82" s="1"/>
  <c r="G8" i="34" s="1"/>
  <c r="G1407" i="82"/>
  <c r="H1407" i="82" s="1"/>
  <c r="G7" i="34" s="1"/>
  <c r="J1404" i="82"/>
  <c r="J1402" i="82"/>
  <c r="Q22" i="53" s="1"/>
  <c r="J1401" i="82"/>
  <c r="F1395" i="82"/>
  <c r="H1395" i="82" s="1"/>
  <c r="F1394" i="82"/>
  <c r="H1394" i="82" s="1"/>
  <c r="G1393" i="82"/>
  <c r="H1393" i="82" s="1"/>
  <c r="J1386" i="82"/>
  <c r="J1385" i="82"/>
  <c r="Q5" i="53" s="1"/>
  <c r="F1381" i="82"/>
  <c r="H1381" i="82" s="1"/>
  <c r="G21" i="52" s="1"/>
  <c r="F1380" i="82"/>
  <c r="H1380" i="82" s="1"/>
  <c r="G1379" i="82"/>
  <c r="H1379" i="82" s="1"/>
  <c r="G19" i="52" s="1"/>
  <c r="J1372" i="82"/>
  <c r="Q12" i="52" s="1"/>
  <c r="J1371" i="82"/>
  <c r="F1365" i="82"/>
  <c r="H1365" i="82" s="1"/>
  <c r="G5" i="52" s="1"/>
  <c r="J1358" i="82"/>
  <c r="Q18" i="46" s="1"/>
  <c r="J1357" i="82"/>
  <c r="Q17" i="46" s="1"/>
  <c r="F1351" i="82"/>
  <c r="H1351" i="82" s="1"/>
  <c r="F1350" i="82"/>
  <c r="H1350" i="82" s="1"/>
  <c r="G10" i="46" s="1"/>
  <c r="G1349" i="82"/>
  <c r="H1349" i="82" s="1"/>
  <c r="G9" i="46" s="1"/>
  <c r="J1343" i="82"/>
  <c r="Q23" i="37" s="1"/>
  <c r="F1337" i="82"/>
  <c r="H1337" i="82" s="1"/>
  <c r="G17" i="37" s="1"/>
  <c r="F1336" i="82"/>
  <c r="H1336" i="82" s="1"/>
  <c r="K1336" i="82" s="1"/>
  <c r="L1336" i="82" s="1"/>
  <c r="N16" i="37" s="1"/>
  <c r="G1335" i="82"/>
  <c r="J1328" i="82"/>
  <c r="Q8" i="37" s="1"/>
  <c r="J1327" i="82"/>
  <c r="Q7" i="37" s="1"/>
  <c r="G1324" i="82"/>
  <c r="H1324" i="82" s="1"/>
  <c r="K1324" i="82" s="1"/>
  <c r="F1323" i="82"/>
  <c r="H1323" i="82" s="1"/>
  <c r="F1322" i="82"/>
  <c r="H1322" i="82" s="1"/>
  <c r="G1321" i="82"/>
  <c r="J1314" i="82"/>
  <c r="Q14" i="54" s="1"/>
  <c r="J1313" i="82"/>
  <c r="Q13" i="54" s="1"/>
  <c r="F1307" i="82"/>
  <c r="H1307" i="82" s="1"/>
  <c r="G7" i="54" s="1"/>
  <c r="F1306" i="82"/>
  <c r="H1306" i="82" s="1"/>
  <c r="G6" i="54" s="1"/>
  <c r="G1305" i="82"/>
  <c r="F1304" i="82"/>
  <c r="H1304" i="82" s="1"/>
  <c r="G4" i="54" s="1"/>
  <c r="J1300" i="82"/>
  <c r="J1299" i="82"/>
  <c r="F1293" i="82"/>
  <c r="H1293" i="82" s="1"/>
  <c r="G13" i="47" s="1"/>
  <c r="F1292" i="82"/>
  <c r="H1292" i="82" s="1"/>
  <c r="G1291" i="82"/>
  <c r="H1291" i="82" s="1"/>
  <c r="G11" i="47" s="1"/>
  <c r="F1279" i="82"/>
  <c r="H1279" i="82" s="1"/>
  <c r="F1278" i="82"/>
  <c r="H1278" i="82" s="1"/>
  <c r="G18" i="55" s="1"/>
  <c r="G1277" i="82"/>
  <c r="H1277" i="82" s="1"/>
  <c r="J1270" i="82"/>
  <c r="J1269" i="82"/>
  <c r="G1267" i="82"/>
  <c r="G1264" i="82"/>
  <c r="G1263" i="82"/>
  <c r="H1263" i="82" s="1"/>
  <c r="J1256" i="82"/>
  <c r="J1255" i="82"/>
  <c r="G1253" i="82"/>
  <c r="F1249" i="82"/>
  <c r="H1249" i="82" s="1"/>
  <c r="F1248" i="82"/>
  <c r="H1248" i="82" s="1"/>
  <c r="G1247" i="82"/>
  <c r="H1247" i="82" s="1"/>
  <c r="J1244" i="82"/>
  <c r="Q4" i="39" s="1"/>
  <c r="J1242" i="82"/>
  <c r="J1241" i="82"/>
  <c r="Q21" i="45" s="1"/>
  <c r="G1239" i="82"/>
  <c r="F1235" i="82"/>
  <c r="H1235" i="82" s="1"/>
  <c r="G15" i="45" s="1"/>
  <c r="H1232" i="82"/>
  <c r="H1231" i="82"/>
  <c r="G11" i="45" s="1"/>
  <c r="F1221" i="82"/>
  <c r="G1221" i="82"/>
  <c r="F1213" i="82"/>
  <c r="G1213" i="82"/>
  <c r="H1211" i="82"/>
  <c r="G11" i="35" s="1"/>
  <c r="H1204" i="82"/>
  <c r="G4" i="35" s="1"/>
  <c r="F1203" i="82"/>
  <c r="G1203" i="82"/>
  <c r="H1197" i="82"/>
  <c r="G17" i="29" s="1"/>
  <c r="F1187" i="82"/>
  <c r="G1187" i="82"/>
  <c r="H1183" i="82"/>
  <c r="F1173" i="82"/>
  <c r="G1173" i="82"/>
  <c r="H1489" i="82"/>
  <c r="G9" i="49" s="1"/>
  <c r="H1475" i="82"/>
  <c r="H1461" i="82"/>
  <c r="G21" i="42" s="1"/>
  <c r="H1445" i="82"/>
  <c r="H1431" i="82"/>
  <c r="H1417" i="82"/>
  <c r="G17" i="34" s="1"/>
  <c r="H1403" i="82"/>
  <c r="H1373" i="82"/>
  <c r="H1315" i="82"/>
  <c r="H1301" i="82"/>
  <c r="G21" i="47" s="1"/>
  <c r="H1285" i="82"/>
  <c r="F1267" i="82"/>
  <c r="F1266" i="82"/>
  <c r="H1266" i="82" s="1"/>
  <c r="G6" i="55" s="1"/>
  <c r="G1265" i="82"/>
  <c r="H1265" i="82" s="1"/>
  <c r="G5" i="55" s="1"/>
  <c r="F1264" i="82"/>
  <c r="H1257" i="82"/>
  <c r="F1253" i="82"/>
  <c r="F1252" i="82"/>
  <c r="H1252" i="82" s="1"/>
  <c r="G12" i="39" s="1"/>
  <c r="G1251" i="82"/>
  <c r="H1251" i="82" s="1"/>
  <c r="G11" i="39" s="1"/>
  <c r="H1243" i="82"/>
  <c r="F1239" i="82"/>
  <c r="F1238" i="82"/>
  <c r="H1238" i="82" s="1"/>
  <c r="G18" i="45" s="1"/>
  <c r="G1237" i="82"/>
  <c r="H1237" i="82" s="1"/>
  <c r="G17" i="45" s="1"/>
  <c r="F1230" i="82"/>
  <c r="G1230" i="82"/>
  <c r="H1218" i="82"/>
  <c r="K1218" i="82" s="1"/>
  <c r="L1218" i="82" s="1"/>
  <c r="N18" i="35" s="1"/>
  <c r="F1205" i="82"/>
  <c r="G1205" i="82"/>
  <c r="H1201" i="82"/>
  <c r="G21" i="29" s="1"/>
  <c r="F1191" i="82"/>
  <c r="G1191" i="82"/>
  <c r="H1185" i="82"/>
  <c r="F1184" i="82"/>
  <c r="G1184" i="82"/>
  <c r="F1177" i="82"/>
  <c r="G1177" i="82"/>
  <c r="H1171" i="82"/>
  <c r="G11" i="43" s="1"/>
  <c r="H1167" i="82"/>
  <c r="H1275" i="82"/>
  <c r="G15" i="55" s="1"/>
  <c r="F1217" i="82"/>
  <c r="G1217" i="82"/>
  <c r="F1209" i="82"/>
  <c r="G1209" i="82"/>
  <c r="F1195" i="82"/>
  <c r="G1195" i="82"/>
  <c r="F1181" i="82"/>
  <c r="G1181" i="82"/>
  <c r="F1420" i="82"/>
  <c r="H1420" i="82" s="1"/>
  <c r="G20" i="34" s="1"/>
  <c r="G1419" i="82"/>
  <c r="H1419" i="82" s="1"/>
  <c r="G19" i="34" s="1"/>
  <c r="F1288" i="82"/>
  <c r="H1288" i="82" s="1"/>
  <c r="G1287" i="82"/>
  <c r="H1287" i="82" s="1"/>
  <c r="G7" i="47" s="1"/>
  <c r="F1274" i="82"/>
  <c r="H1274" i="82" s="1"/>
  <c r="G1273" i="82"/>
  <c r="H1273" i="82" s="1"/>
  <c r="G13" i="55" s="1"/>
  <c r="J1266" i="82"/>
  <c r="Q6" i="55" s="1"/>
  <c r="J1265" i="82"/>
  <c r="Q5" i="55" s="1"/>
  <c r="J1252" i="82"/>
  <c r="Q12" i="39" s="1"/>
  <c r="J1251" i="82"/>
  <c r="Q11" i="39" s="1"/>
  <c r="J1238" i="82"/>
  <c r="Q18" i="45" s="1"/>
  <c r="J1237" i="82"/>
  <c r="Q17" i="45" s="1"/>
  <c r="F1234" i="82"/>
  <c r="G1234" i="82"/>
  <c r="J1230" i="82"/>
  <c r="Q10" i="45" s="1"/>
  <c r="F1227" i="82"/>
  <c r="G1227" i="82"/>
  <c r="F1224" i="82"/>
  <c r="G1224" i="82"/>
  <c r="F1199" i="82"/>
  <c r="G1199" i="82"/>
  <c r="F1169" i="82"/>
  <c r="G1169" i="82"/>
  <c r="H1095" i="82"/>
  <c r="F1091" i="82"/>
  <c r="H1091" i="82" s="1"/>
  <c r="G58" i="30" s="1"/>
  <c r="F1090" i="82"/>
  <c r="H1090" i="82" s="1"/>
  <c r="G57" i="30" s="1"/>
  <c r="G1089" i="82"/>
  <c r="H1089" i="82" s="1"/>
  <c r="G56" i="30" s="1"/>
  <c r="H1081" i="82"/>
  <c r="G45" i="30" s="1"/>
  <c r="F1077" i="82"/>
  <c r="H1077" i="82" s="1"/>
  <c r="G41" i="30" s="1"/>
  <c r="J969" i="82"/>
  <c r="Q56" i="51" s="1"/>
  <c r="F969" i="82"/>
  <c r="G969" i="82"/>
  <c r="F967" i="82"/>
  <c r="J967" i="82"/>
  <c r="Q54" i="51" s="1"/>
  <c r="G967" i="82"/>
  <c r="G1226" i="82"/>
  <c r="H1226" i="82" s="1"/>
  <c r="G6" i="45" s="1"/>
  <c r="G1220" i="82"/>
  <c r="H1220" i="82" s="1"/>
  <c r="G20" i="35" s="1"/>
  <c r="G1216" i="82"/>
  <c r="H1216" i="82" s="1"/>
  <c r="G16" i="35" s="1"/>
  <c r="G1212" i="82"/>
  <c r="H1212" i="82" s="1"/>
  <c r="K1212" i="82" s="1"/>
  <c r="L1212" i="82" s="1"/>
  <c r="N12" i="35" s="1"/>
  <c r="J1131" i="82"/>
  <c r="Q58" i="36" s="1"/>
  <c r="J1130" i="82"/>
  <c r="Q57" i="36" s="1"/>
  <c r="J1129" i="82"/>
  <c r="Q56" i="36" s="1"/>
  <c r="K1125" i="82"/>
  <c r="J1117" i="82"/>
  <c r="Q41" i="36" s="1"/>
  <c r="J1116" i="82"/>
  <c r="Q40" i="36" s="1"/>
  <c r="J1115" i="82"/>
  <c r="Q39" i="36" s="1"/>
  <c r="J1073" i="82"/>
  <c r="Q37" i="30" s="1"/>
  <c r="J1072" i="82"/>
  <c r="Q36" i="30" s="1"/>
  <c r="J1071" i="82"/>
  <c r="Q35" i="30" s="1"/>
  <c r="F1065" i="82"/>
  <c r="J1059" i="82"/>
  <c r="Q66" i="44" s="1"/>
  <c r="J1058" i="82"/>
  <c r="Q65" i="44" s="1"/>
  <c r="J1057" i="82"/>
  <c r="Q64" i="44" s="1"/>
  <c r="G1055" i="82"/>
  <c r="H1055" i="82" s="1"/>
  <c r="F1050" i="82"/>
  <c r="H1050" i="82" s="1"/>
  <c r="G57" i="44" s="1"/>
  <c r="G1049" i="82"/>
  <c r="H1049" i="82" s="1"/>
  <c r="G56" i="44" s="1"/>
  <c r="J1043" i="82"/>
  <c r="Q47" i="44" s="1"/>
  <c r="G1041" i="82"/>
  <c r="H1041" i="82" s="1"/>
  <c r="F1037" i="82"/>
  <c r="H1037" i="82" s="1"/>
  <c r="G41" i="44" s="1"/>
  <c r="F1036" i="82"/>
  <c r="H1036" i="82" s="1"/>
  <c r="G40" i="44" s="1"/>
  <c r="G1035" i="82"/>
  <c r="H1035" i="82" s="1"/>
  <c r="G39" i="44" s="1"/>
  <c r="J1029" i="82"/>
  <c r="Q33" i="44" s="1"/>
  <c r="J1028" i="82"/>
  <c r="Q32" i="44" s="1"/>
  <c r="J1027" i="82"/>
  <c r="Q31" i="44" s="1"/>
  <c r="G1024" i="82"/>
  <c r="H1024" i="82" s="1"/>
  <c r="G28" i="44" s="1"/>
  <c r="F1023" i="82"/>
  <c r="H1023" i="82" s="1"/>
  <c r="F1022" i="82"/>
  <c r="H1022" i="82" s="1"/>
  <c r="G69" i="50" s="1"/>
  <c r="G1021" i="82"/>
  <c r="H1021" i="82" s="1"/>
  <c r="G68" i="50" s="1"/>
  <c r="J1015" i="82"/>
  <c r="Q62" i="50" s="1"/>
  <c r="J1014" i="82"/>
  <c r="Q61" i="50" s="1"/>
  <c r="J1013" i="82"/>
  <c r="Q60" i="50" s="1"/>
  <c r="F1007" i="82"/>
  <c r="H1007" i="82" s="1"/>
  <c r="G54" i="50" s="1"/>
  <c r="H997" i="82"/>
  <c r="G41" i="50" s="1"/>
  <c r="F983" i="82"/>
  <c r="J983" i="82"/>
  <c r="Q70" i="51" s="1"/>
  <c r="G983" i="82"/>
  <c r="H973" i="82"/>
  <c r="G60" i="51" s="1"/>
  <c r="G1163" i="82"/>
  <c r="H1163" i="82" s="1"/>
  <c r="Q1163" i="82" s="1"/>
  <c r="Y23" i="14" s="1"/>
  <c r="G1159" i="82"/>
  <c r="H1159" i="82" s="1"/>
  <c r="G1155" i="82"/>
  <c r="H1155" i="82" s="1"/>
  <c r="G15" i="14" s="1"/>
  <c r="G1151" i="82"/>
  <c r="H1151" i="82" s="1"/>
  <c r="G11" i="14" s="1"/>
  <c r="G1147" i="82"/>
  <c r="H1147" i="82" s="1"/>
  <c r="K1147" i="82" s="1"/>
  <c r="L1147" i="82" s="1"/>
  <c r="N7" i="14" s="1"/>
  <c r="G1144" i="82"/>
  <c r="H1144" i="82" s="1"/>
  <c r="G4" i="14" s="1"/>
  <c r="G1141" i="82"/>
  <c r="H1141" i="82" s="1"/>
  <c r="K1141" i="82" s="1"/>
  <c r="L1141" i="82" s="1"/>
  <c r="N68" i="36" s="1"/>
  <c r="G1137" i="82"/>
  <c r="H1137" i="82" s="1"/>
  <c r="J1133" i="82"/>
  <c r="Q60" i="36" s="1"/>
  <c r="G1131" i="82"/>
  <c r="H1131" i="82" s="1"/>
  <c r="G58" i="36" s="1"/>
  <c r="J1121" i="82"/>
  <c r="J1120" i="82"/>
  <c r="Q44" i="36" s="1"/>
  <c r="J1119" i="82"/>
  <c r="K1119" i="82" s="1"/>
  <c r="L1119" i="82" s="1"/>
  <c r="N43" i="36" s="1"/>
  <c r="G1117" i="82"/>
  <c r="H1117" i="82" s="1"/>
  <c r="G41" i="36" s="1"/>
  <c r="J1105" i="82"/>
  <c r="G1103" i="82"/>
  <c r="H1103" i="82" s="1"/>
  <c r="J1091" i="82"/>
  <c r="Q58" i="30" s="1"/>
  <c r="J1090" i="82"/>
  <c r="Q57" i="30" s="1"/>
  <c r="J1089" i="82"/>
  <c r="Q56" i="30" s="1"/>
  <c r="G1087" i="82"/>
  <c r="G1084" i="82"/>
  <c r="H1084" i="82" s="1"/>
  <c r="G51" i="30" s="1"/>
  <c r="J1077" i="82"/>
  <c r="Q41" i="30" s="1"/>
  <c r="G1073" i="82"/>
  <c r="H1073" i="82" s="1"/>
  <c r="G37" i="30" s="1"/>
  <c r="G1059" i="82"/>
  <c r="H1059" i="82" s="1"/>
  <c r="G66" i="44" s="1"/>
  <c r="F1054" i="82"/>
  <c r="H1054" i="82" s="1"/>
  <c r="G61" i="44" s="1"/>
  <c r="G1053" i="82"/>
  <c r="H1053" i="82" s="1"/>
  <c r="G60" i="44" s="1"/>
  <c r="F1040" i="82"/>
  <c r="H1040" i="82" s="1"/>
  <c r="G44" i="44" s="1"/>
  <c r="G1039" i="82"/>
  <c r="H1039" i="82" s="1"/>
  <c r="G43" i="44" s="1"/>
  <c r="G1029" i="82"/>
  <c r="H1029" i="82" s="1"/>
  <c r="G33" i="44" s="1"/>
  <c r="G1015" i="82"/>
  <c r="H1015" i="82" s="1"/>
  <c r="G62" i="50" s="1"/>
  <c r="J1004" i="82"/>
  <c r="Q51" i="50" s="1"/>
  <c r="F996" i="82"/>
  <c r="G996" i="82"/>
  <c r="G968" i="82"/>
  <c r="J968" i="82"/>
  <c r="Q55" i="51" s="1"/>
  <c r="F968" i="82"/>
  <c r="F1130" i="82"/>
  <c r="H1130" i="82" s="1"/>
  <c r="G57" i="36" s="1"/>
  <c r="G1129" i="82"/>
  <c r="H1129" i="82" s="1"/>
  <c r="G56" i="36" s="1"/>
  <c r="J1123" i="82"/>
  <c r="Q47" i="36" s="1"/>
  <c r="F1116" i="82"/>
  <c r="H1116" i="82" s="1"/>
  <c r="G40" i="36" s="1"/>
  <c r="G1115" i="82"/>
  <c r="H1115" i="82" s="1"/>
  <c r="G39" i="36" s="1"/>
  <c r="J1108" i="82"/>
  <c r="K1108" i="82" s="1"/>
  <c r="L1108" i="82" s="1"/>
  <c r="N32" i="36" s="1"/>
  <c r="J1107" i="82"/>
  <c r="Q31" i="36" s="1"/>
  <c r="G1104" i="82"/>
  <c r="H1104" i="82" s="1"/>
  <c r="F1102" i="82"/>
  <c r="H1102" i="82" s="1"/>
  <c r="G1101" i="82"/>
  <c r="H1101" i="82" s="1"/>
  <c r="J1094" i="82"/>
  <c r="Q61" i="30" s="1"/>
  <c r="J1093" i="82"/>
  <c r="F1086" i="82"/>
  <c r="H1086" i="82" s="1"/>
  <c r="G1085" i="82"/>
  <c r="J1080" i="82"/>
  <c r="Q44" i="30" s="1"/>
  <c r="J1079" i="82"/>
  <c r="Q43" i="30" s="1"/>
  <c r="F1072" i="82"/>
  <c r="H1072" i="82" s="1"/>
  <c r="G36" i="30" s="1"/>
  <c r="G1071" i="82"/>
  <c r="H1071" i="82" s="1"/>
  <c r="G35" i="30" s="1"/>
  <c r="F1058" i="82"/>
  <c r="H1058" i="82" s="1"/>
  <c r="G65" i="44" s="1"/>
  <c r="G1057" i="82"/>
  <c r="H1057" i="82" s="1"/>
  <c r="H1047" i="82"/>
  <c r="G1043" i="82"/>
  <c r="H1043" i="82" s="1"/>
  <c r="J1036" i="82"/>
  <c r="Q40" i="44" s="1"/>
  <c r="J1035" i="82"/>
  <c r="Q39" i="44" s="1"/>
  <c r="F1028" i="82"/>
  <c r="H1028" i="82" s="1"/>
  <c r="G32" i="44" s="1"/>
  <c r="G1027" i="82"/>
  <c r="H1027" i="82" s="1"/>
  <c r="G31" i="44" s="1"/>
  <c r="J1024" i="82"/>
  <c r="Q28" i="44" s="1"/>
  <c r="J1022" i="82"/>
  <c r="Q69" i="50" s="1"/>
  <c r="J1021" i="82"/>
  <c r="Q68" i="50" s="1"/>
  <c r="H1019" i="82"/>
  <c r="F1014" i="82"/>
  <c r="H1014" i="82" s="1"/>
  <c r="G61" i="50" s="1"/>
  <c r="G1013" i="82"/>
  <c r="H1013" i="82" s="1"/>
  <c r="G60" i="50" s="1"/>
  <c r="F1006" i="82"/>
  <c r="G1006" i="82"/>
  <c r="F1004" i="82"/>
  <c r="H1004" i="82" s="1"/>
  <c r="G51" i="50" s="1"/>
  <c r="F1000" i="82"/>
  <c r="G1000" i="82"/>
  <c r="H978" i="82"/>
  <c r="G65" i="51" s="1"/>
  <c r="F999" i="82"/>
  <c r="H999" i="82" s="1"/>
  <c r="G43" i="50" s="1"/>
  <c r="F995" i="82"/>
  <c r="H995" i="82" s="1"/>
  <c r="G39" i="50" s="1"/>
  <c r="G993" i="82"/>
  <c r="H993" i="82" s="1"/>
  <c r="G37" i="50" s="1"/>
  <c r="J986" i="82"/>
  <c r="J985" i="82"/>
  <c r="F981" i="82"/>
  <c r="H981" i="82" s="1"/>
  <c r="F980" i="82"/>
  <c r="H980" i="82" s="1"/>
  <c r="G979" i="82"/>
  <c r="H979" i="82" s="1"/>
  <c r="J973" i="82"/>
  <c r="Q60" i="51" s="1"/>
  <c r="J972" i="82"/>
  <c r="Q59" i="51" s="1"/>
  <c r="J971" i="82"/>
  <c r="J959" i="82"/>
  <c r="Q43" i="51" s="1"/>
  <c r="J958" i="82"/>
  <c r="Q42" i="51" s="1"/>
  <c r="J957" i="82"/>
  <c r="G955" i="82"/>
  <c r="J943" i="82"/>
  <c r="Q70" i="33" s="1"/>
  <c r="G941" i="82"/>
  <c r="J929" i="82"/>
  <c r="K929" i="82" s="1"/>
  <c r="L929" i="82" s="1"/>
  <c r="N56" i="33" s="1"/>
  <c r="J928" i="82"/>
  <c r="Q55" i="33" s="1"/>
  <c r="J927" i="82"/>
  <c r="Q54" i="33" s="1"/>
  <c r="G925" i="82"/>
  <c r="J915" i="82"/>
  <c r="Q39" i="33" s="1"/>
  <c r="J914" i="82"/>
  <c r="J913" i="82"/>
  <c r="G911" i="82"/>
  <c r="F907" i="82"/>
  <c r="H907" i="82" s="1"/>
  <c r="G31" i="33" s="1"/>
  <c r="F906" i="82"/>
  <c r="H906" i="82" s="1"/>
  <c r="G30" i="33" s="1"/>
  <c r="G905" i="82"/>
  <c r="H905" i="82" s="1"/>
  <c r="G29" i="33" s="1"/>
  <c r="F904" i="82"/>
  <c r="H904" i="82" s="1"/>
  <c r="G28" i="33" s="1"/>
  <c r="J900" i="82"/>
  <c r="Q67" i="32" s="1"/>
  <c r="J899" i="82"/>
  <c r="Q66" i="32" s="1"/>
  <c r="G897" i="82"/>
  <c r="F893" i="82"/>
  <c r="H893" i="82" s="1"/>
  <c r="G60" i="32" s="1"/>
  <c r="F892" i="82"/>
  <c r="H892" i="82" s="1"/>
  <c r="G59" i="32" s="1"/>
  <c r="G891" i="82"/>
  <c r="H891" i="82" s="1"/>
  <c r="K891" i="82" s="1"/>
  <c r="L891" i="82" s="1"/>
  <c r="N58" i="32" s="1"/>
  <c r="G883" i="82"/>
  <c r="F879" i="82"/>
  <c r="H879" i="82" s="1"/>
  <c r="G43" i="32" s="1"/>
  <c r="F878" i="82"/>
  <c r="H878" i="82" s="1"/>
  <c r="K878" i="82" s="1"/>
  <c r="L878" i="82" s="1"/>
  <c r="N42" i="32" s="1"/>
  <c r="G867" i="82"/>
  <c r="J857" i="82"/>
  <c r="Q64" i="40" s="1"/>
  <c r="J856" i="82"/>
  <c r="Q63" i="40" s="1"/>
  <c r="J855" i="82"/>
  <c r="Q62" i="40" s="1"/>
  <c r="F849" i="82"/>
  <c r="H849" i="82" s="1"/>
  <c r="G56" i="40" s="1"/>
  <c r="F848" i="82"/>
  <c r="H848" i="82" s="1"/>
  <c r="G55" i="40" s="1"/>
  <c r="G847" i="82"/>
  <c r="H847" i="82" s="1"/>
  <c r="G54" i="40" s="1"/>
  <c r="J844" i="82"/>
  <c r="Q51" i="40" s="1"/>
  <c r="J843" i="82"/>
  <c r="Q47" i="40" s="1"/>
  <c r="J842" i="82"/>
  <c r="Q46" i="40" s="1"/>
  <c r="J841" i="82"/>
  <c r="Q45" i="40" s="1"/>
  <c r="F835" i="82"/>
  <c r="H835" i="82" s="1"/>
  <c r="J827" i="82"/>
  <c r="Q31" i="40" s="1"/>
  <c r="J826" i="82"/>
  <c r="Q30" i="40" s="1"/>
  <c r="J825" i="82"/>
  <c r="F821" i="82"/>
  <c r="H821" i="82" s="1"/>
  <c r="G68" i="48" s="1"/>
  <c r="F820" i="82"/>
  <c r="H820" i="82" s="1"/>
  <c r="G67" i="48" s="1"/>
  <c r="G819" i="82"/>
  <c r="H819" i="82" s="1"/>
  <c r="G66" i="48" s="1"/>
  <c r="J812" i="82"/>
  <c r="Q59" i="48" s="1"/>
  <c r="J811" i="82"/>
  <c r="Q58" i="48" s="1"/>
  <c r="G809" i="82"/>
  <c r="H809" i="82" s="1"/>
  <c r="G56" i="48" s="1"/>
  <c r="F805" i="82"/>
  <c r="H805" i="82" s="1"/>
  <c r="G52" i="48" s="1"/>
  <c r="H798" i="82"/>
  <c r="G42" i="48" s="1"/>
  <c r="F793" i="82"/>
  <c r="G793" i="82"/>
  <c r="J790" i="82"/>
  <c r="Q34" i="48" s="1"/>
  <c r="H781" i="82"/>
  <c r="H780" i="82"/>
  <c r="F764" i="82"/>
  <c r="G764" i="82"/>
  <c r="H987" i="82"/>
  <c r="J964" i="82"/>
  <c r="J962" i="82"/>
  <c r="Q46" i="51" s="1"/>
  <c r="J961" i="82"/>
  <c r="F955" i="82"/>
  <c r="F954" i="82"/>
  <c r="H954" i="82" s="1"/>
  <c r="G38" i="51" s="1"/>
  <c r="G953" i="82"/>
  <c r="H953" i="82" s="1"/>
  <c r="G37" i="51" s="1"/>
  <c r="J946" i="82"/>
  <c r="Q30" i="51" s="1"/>
  <c r="J945" i="82"/>
  <c r="Q29" i="51" s="1"/>
  <c r="F941" i="82"/>
  <c r="F940" i="82"/>
  <c r="H940" i="82" s="1"/>
  <c r="G67" i="33" s="1"/>
  <c r="G939" i="82"/>
  <c r="H939" i="82" s="1"/>
  <c r="G66" i="33" s="1"/>
  <c r="J932" i="82"/>
  <c r="K932" i="82" s="1"/>
  <c r="L932" i="82" s="1"/>
  <c r="N59" i="33" s="1"/>
  <c r="J931" i="82"/>
  <c r="Q58" i="33" s="1"/>
  <c r="F925" i="82"/>
  <c r="J918" i="82"/>
  <c r="Q42" i="33" s="1"/>
  <c r="J917" i="82"/>
  <c r="Q41" i="33" s="1"/>
  <c r="F911" i="82"/>
  <c r="F910" i="82"/>
  <c r="H910" i="82" s="1"/>
  <c r="G34" i="33" s="1"/>
  <c r="G909" i="82"/>
  <c r="H909" i="82" s="1"/>
  <c r="G33" i="33" s="1"/>
  <c r="H901" i="82"/>
  <c r="G68" i="32" s="1"/>
  <c r="F897" i="82"/>
  <c r="F896" i="82"/>
  <c r="H896" i="82" s="1"/>
  <c r="G63" i="32" s="1"/>
  <c r="G895" i="82"/>
  <c r="H895" i="82" s="1"/>
  <c r="G62" i="32" s="1"/>
  <c r="H885" i="82"/>
  <c r="K885" i="82" s="1"/>
  <c r="L885" i="82" s="1"/>
  <c r="N52" i="32" s="1"/>
  <c r="G884" i="82"/>
  <c r="H884" i="82" s="1"/>
  <c r="G51" i="32" s="1"/>
  <c r="F883" i="82"/>
  <c r="F882" i="82"/>
  <c r="H882" i="82" s="1"/>
  <c r="G46" i="32" s="1"/>
  <c r="G881" i="82"/>
  <c r="H881" i="82" s="1"/>
  <c r="G45" i="32" s="1"/>
  <c r="J875" i="82"/>
  <c r="Q39" i="32" s="1"/>
  <c r="J874" i="82"/>
  <c r="Q38" i="32" s="1"/>
  <c r="J873" i="82"/>
  <c r="Q37" i="32" s="1"/>
  <c r="F867" i="82"/>
  <c r="F866" i="82"/>
  <c r="H866" i="82" s="1"/>
  <c r="G30" i="32" s="1"/>
  <c r="J861" i="82"/>
  <c r="G857" i="82"/>
  <c r="H857" i="82" s="1"/>
  <c r="G64" i="40" s="1"/>
  <c r="G843" i="82"/>
  <c r="H843" i="82" s="1"/>
  <c r="J831" i="82"/>
  <c r="J830" i="82"/>
  <c r="Q34" i="40" s="1"/>
  <c r="G827" i="82"/>
  <c r="H827" i="82" s="1"/>
  <c r="G31" i="40" s="1"/>
  <c r="F797" i="82"/>
  <c r="G797" i="82"/>
  <c r="J794" i="82"/>
  <c r="Q38" i="48" s="1"/>
  <c r="F790" i="82"/>
  <c r="H787" i="82"/>
  <c r="G31" i="48" s="1"/>
  <c r="F779" i="82"/>
  <c r="G779" i="82"/>
  <c r="F775" i="82"/>
  <c r="G775" i="82"/>
  <c r="F771" i="82"/>
  <c r="G771" i="82"/>
  <c r="F767" i="82"/>
  <c r="G767" i="82"/>
  <c r="F761" i="82"/>
  <c r="G761" i="82"/>
  <c r="F757" i="82"/>
  <c r="G757" i="82"/>
  <c r="F753" i="82"/>
  <c r="G753" i="82"/>
  <c r="J741" i="82"/>
  <c r="Q68" i="38" s="1"/>
  <c r="F741" i="82"/>
  <c r="G741" i="82"/>
  <c r="F739" i="82"/>
  <c r="J739" i="82"/>
  <c r="Q66" i="38" s="1"/>
  <c r="G739" i="82"/>
  <c r="J718" i="82"/>
  <c r="Q42" i="38" s="1"/>
  <c r="F718" i="82"/>
  <c r="G718" i="82"/>
  <c r="H944" i="82"/>
  <c r="G943" i="82"/>
  <c r="H943" i="82" s="1"/>
  <c r="Q943" i="82" s="1"/>
  <c r="Y70" i="33" s="1"/>
  <c r="H875" i="82"/>
  <c r="G39" i="32" s="1"/>
  <c r="J863" i="82"/>
  <c r="Q70" i="40" s="1"/>
  <c r="F856" i="82"/>
  <c r="H856" i="82" s="1"/>
  <c r="G63" i="40" s="1"/>
  <c r="G855" i="82"/>
  <c r="H855" i="82" s="1"/>
  <c r="G62" i="40" s="1"/>
  <c r="J848" i="82"/>
  <c r="Q55" i="40" s="1"/>
  <c r="J847" i="82"/>
  <c r="Q54" i="40" s="1"/>
  <c r="G844" i="82"/>
  <c r="H844" i="82" s="1"/>
  <c r="G51" i="40" s="1"/>
  <c r="F842" i="82"/>
  <c r="H842" i="82" s="1"/>
  <c r="G46" i="40" s="1"/>
  <c r="G841" i="82"/>
  <c r="H841" i="82" s="1"/>
  <c r="G45" i="40" s="1"/>
  <c r="J834" i="82"/>
  <c r="Q38" i="40" s="1"/>
  <c r="J833" i="82"/>
  <c r="F826" i="82"/>
  <c r="H826" i="82" s="1"/>
  <c r="G30" i="40" s="1"/>
  <c r="J821" i="82"/>
  <c r="Q68" i="48" s="1"/>
  <c r="J820" i="82"/>
  <c r="Q67" i="48" s="1"/>
  <c r="J819" i="82"/>
  <c r="Q66" i="48" s="1"/>
  <c r="J805" i="82"/>
  <c r="Q52" i="48" s="1"/>
  <c r="H790" i="82"/>
  <c r="G34" i="48" s="1"/>
  <c r="F785" i="82"/>
  <c r="G785" i="82"/>
  <c r="F783" i="82"/>
  <c r="G783" i="82"/>
  <c r="H762" i="82"/>
  <c r="H758" i="82"/>
  <c r="G42" i="49" s="1"/>
  <c r="H754" i="82"/>
  <c r="F716" i="82"/>
  <c r="J716" i="82"/>
  <c r="Q40" i="38" s="1"/>
  <c r="G716" i="82"/>
  <c r="J954" i="82"/>
  <c r="Q38" i="51" s="1"/>
  <c r="J940" i="82"/>
  <c r="Q67" i="33" s="1"/>
  <c r="J939" i="82"/>
  <c r="Q66" i="33" s="1"/>
  <c r="J910" i="82"/>
  <c r="Q34" i="33" s="1"/>
  <c r="J909" i="82"/>
  <c r="Q33" i="33" s="1"/>
  <c r="J896" i="82"/>
  <c r="Q63" i="32" s="1"/>
  <c r="J895" i="82"/>
  <c r="Q62" i="32" s="1"/>
  <c r="J884" i="82"/>
  <c r="Q51" i="32" s="1"/>
  <c r="J882" i="82"/>
  <c r="Q46" i="32" s="1"/>
  <c r="J881" i="82"/>
  <c r="Q45" i="32" s="1"/>
  <c r="F874" i="82"/>
  <c r="H874" i="82" s="1"/>
  <c r="G38" i="32" s="1"/>
  <c r="G873" i="82"/>
  <c r="H873" i="82" s="1"/>
  <c r="G37" i="32" s="1"/>
  <c r="J866" i="82"/>
  <c r="Q30" i="32" s="1"/>
  <c r="J823" i="82"/>
  <c r="Q70" i="48" s="1"/>
  <c r="J808" i="82"/>
  <c r="J807" i="82"/>
  <c r="Q54" i="48" s="1"/>
  <c r="H794" i="82"/>
  <c r="G38" i="48" s="1"/>
  <c r="F789" i="82"/>
  <c r="G789" i="82"/>
  <c r="G740" i="82"/>
  <c r="J740" i="82"/>
  <c r="Q67" i="38" s="1"/>
  <c r="F740" i="82"/>
  <c r="H728" i="82"/>
  <c r="G55" i="38" s="1"/>
  <c r="J725" i="82"/>
  <c r="Q52" i="38" s="1"/>
  <c r="F725" i="82"/>
  <c r="G725" i="82"/>
  <c r="J743" i="82"/>
  <c r="Q70" i="38" s="1"/>
  <c r="J729" i="82"/>
  <c r="Q56" i="38" s="1"/>
  <c r="J728" i="82"/>
  <c r="Q55" i="38" s="1"/>
  <c r="J727" i="82"/>
  <c r="G717" i="82"/>
  <c r="H717" i="82" s="1"/>
  <c r="G41" i="38" s="1"/>
  <c r="J717" i="82"/>
  <c r="Q41" i="38" s="1"/>
  <c r="K712" i="82"/>
  <c r="L712" i="82" s="1"/>
  <c r="N36" i="38" s="1"/>
  <c r="G710" i="82"/>
  <c r="F694" i="82"/>
  <c r="H694" i="82" s="1"/>
  <c r="G61" i="42" s="1"/>
  <c r="J694" i="82"/>
  <c r="Q61" i="42" s="1"/>
  <c r="F691" i="82"/>
  <c r="H691" i="82" s="1"/>
  <c r="G58" i="42" s="1"/>
  <c r="F680" i="82"/>
  <c r="G680" i="82"/>
  <c r="F674" i="82"/>
  <c r="J669" i="82"/>
  <c r="Q33" i="42" s="1"/>
  <c r="G608" i="82"/>
  <c r="F608" i="82"/>
  <c r="J608" i="82"/>
  <c r="Q55" i="34" s="1"/>
  <c r="J746" i="82"/>
  <c r="J745" i="82"/>
  <c r="J732" i="82"/>
  <c r="J731" i="82"/>
  <c r="Q58" i="38" s="1"/>
  <c r="H714" i="82"/>
  <c r="G38" i="38" s="1"/>
  <c r="J713" i="82"/>
  <c r="Q37" i="38" s="1"/>
  <c r="F708" i="82"/>
  <c r="G708" i="82"/>
  <c r="G703" i="82"/>
  <c r="F703" i="82"/>
  <c r="H701" i="82"/>
  <c r="G687" i="82"/>
  <c r="F687" i="82"/>
  <c r="G684" i="82"/>
  <c r="H684" i="82" s="1"/>
  <c r="G51" i="42" s="1"/>
  <c r="J684" i="82"/>
  <c r="Q51" i="42" s="1"/>
  <c r="H678" i="82"/>
  <c r="G42" i="42" s="1"/>
  <c r="F672" i="82"/>
  <c r="H672" i="82" s="1"/>
  <c r="G36" i="42" s="1"/>
  <c r="J672" i="82"/>
  <c r="Q36" i="42" s="1"/>
  <c r="F669" i="82"/>
  <c r="H669" i="82" s="1"/>
  <c r="G33" i="42" s="1"/>
  <c r="J666" i="82"/>
  <c r="Q30" i="42" s="1"/>
  <c r="F666" i="82"/>
  <c r="G666" i="82"/>
  <c r="G659" i="82"/>
  <c r="J659" i="82"/>
  <c r="Q66" i="41" s="1"/>
  <c r="F659" i="82"/>
  <c r="G598" i="82"/>
  <c r="F598" i="82"/>
  <c r="J598" i="82"/>
  <c r="Q42" i="34" s="1"/>
  <c r="G695" i="82"/>
  <c r="H695" i="82" s="1"/>
  <c r="G62" i="42" s="1"/>
  <c r="J695" i="82"/>
  <c r="Q62" i="42" s="1"/>
  <c r="G681" i="82"/>
  <c r="F681" i="82"/>
  <c r="G634" i="82"/>
  <c r="F634" i="82"/>
  <c r="J634" i="82"/>
  <c r="Q38" i="41" s="1"/>
  <c r="G590" i="82"/>
  <c r="F590" i="82"/>
  <c r="J590" i="82"/>
  <c r="Q34" i="34" s="1"/>
  <c r="H713" i="82"/>
  <c r="G37" i="38" s="1"/>
  <c r="G709" i="82"/>
  <c r="F709" i="82"/>
  <c r="J703" i="82"/>
  <c r="Q70" i="42" s="1"/>
  <c r="F702" i="82"/>
  <c r="G702" i="82"/>
  <c r="J691" i="82"/>
  <c r="Q58" i="42" s="1"/>
  <c r="J687" i="82"/>
  <c r="Q54" i="42" s="1"/>
  <c r="F686" i="82"/>
  <c r="G686" i="82"/>
  <c r="G682" i="82"/>
  <c r="H682" i="82" s="1"/>
  <c r="G46" i="42" s="1"/>
  <c r="G674" i="82"/>
  <c r="G673" i="82"/>
  <c r="H673" i="82" s="1"/>
  <c r="G37" i="42" s="1"/>
  <c r="J673" i="82"/>
  <c r="Q37" i="42" s="1"/>
  <c r="F670" i="82"/>
  <c r="H670" i="82" s="1"/>
  <c r="G34" i="42" s="1"/>
  <c r="G665" i="82"/>
  <c r="J665" i="82"/>
  <c r="Q29" i="42" s="1"/>
  <c r="F665" i="82"/>
  <c r="H663" i="82"/>
  <c r="J660" i="82"/>
  <c r="Q67" i="41" s="1"/>
  <c r="F660" i="82"/>
  <c r="G660" i="82"/>
  <c r="F658" i="82"/>
  <c r="J658" i="82"/>
  <c r="Q65" i="41" s="1"/>
  <c r="G658" i="82"/>
  <c r="K652" i="82"/>
  <c r="L652" i="82" s="1"/>
  <c r="N59" i="41" s="1"/>
  <c r="H641" i="82"/>
  <c r="G45" i="41" s="1"/>
  <c r="J638" i="82"/>
  <c r="Q42" i="41" s="1"/>
  <c r="F638" i="82"/>
  <c r="G638" i="82"/>
  <c r="G626" i="82"/>
  <c r="F626" i="82"/>
  <c r="J626" i="82"/>
  <c r="Q30" i="41" s="1"/>
  <c r="G616" i="82"/>
  <c r="F616" i="82"/>
  <c r="J616" i="82"/>
  <c r="Q63" i="34" s="1"/>
  <c r="J663" i="82"/>
  <c r="Q70" i="41" s="1"/>
  <c r="J662" i="82"/>
  <c r="J648" i="82"/>
  <c r="J647" i="82"/>
  <c r="Q54" i="41" s="1"/>
  <c r="J646" i="82"/>
  <c r="J642" i="82"/>
  <c r="J641" i="82"/>
  <c r="Q45" i="41" s="1"/>
  <c r="J640" i="82"/>
  <c r="Q44" i="41" s="1"/>
  <c r="H620" i="82"/>
  <c r="G67" i="34" s="1"/>
  <c r="H612" i="82"/>
  <c r="G59" i="34" s="1"/>
  <c r="J580" i="82"/>
  <c r="Q67" i="53" s="1"/>
  <c r="J572" i="82"/>
  <c r="Q59" i="53" s="1"/>
  <c r="H568" i="82"/>
  <c r="G55" i="53" s="1"/>
  <c r="J562" i="82"/>
  <c r="Q46" i="53" s="1"/>
  <c r="J554" i="82"/>
  <c r="Q38" i="53" s="1"/>
  <c r="J546" i="82"/>
  <c r="Q30" i="53" s="1"/>
  <c r="J536" i="82"/>
  <c r="Q63" i="52" s="1"/>
  <c r="J528" i="82"/>
  <c r="Q55" i="52" s="1"/>
  <c r="H522" i="82"/>
  <c r="G46" i="52" s="1"/>
  <c r="J518" i="82"/>
  <c r="Q42" i="52" s="1"/>
  <c r="F510" i="82"/>
  <c r="G510" i="82"/>
  <c r="J508" i="82"/>
  <c r="Q32" i="52" s="1"/>
  <c r="F508" i="82"/>
  <c r="G508" i="82"/>
  <c r="F506" i="82"/>
  <c r="J506" i="82"/>
  <c r="Q30" i="52" s="1"/>
  <c r="G506" i="82"/>
  <c r="J651" i="82"/>
  <c r="Q58" i="41" s="1"/>
  <c r="J650" i="82"/>
  <c r="Q57" i="41" s="1"/>
  <c r="G637" i="82"/>
  <c r="F637" i="82"/>
  <c r="G629" i="82"/>
  <c r="F629" i="82"/>
  <c r="G619" i="82"/>
  <c r="F619" i="82"/>
  <c r="G611" i="82"/>
  <c r="F611" i="82"/>
  <c r="G601" i="82"/>
  <c r="F601" i="82"/>
  <c r="G593" i="82"/>
  <c r="F593" i="82"/>
  <c r="G585" i="82"/>
  <c r="F585" i="82"/>
  <c r="G583" i="82"/>
  <c r="F583" i="82"/>
  <c r="F580" i="82"/>
  <c r="H580" i="82" s="1"/>
  <c r="G67" i="53" s="1"/>
  <c r="G575" i="82"/>
  <c r="F575" i="82"/>
  <c r="F572" i="82"/>
  <c r="H572" i="82" s="1"/>
  <c r="G59" i="53" s="1"/>
  <c r="G567" i="82"/>
  <c r="F567" i="82"/>
  <c r="G564" i="82"/>
  <c r="F564" i="82"/>
  <c r="F562" i="82"/>
  <c r="H562" i="82" s="1"/>
  <c r="G46" i="53" s="1"/>
  <c r="G557" i="82"/>
  <c r="F557" i="82"/>
  <c r="F554" i="82"/>
  <c r="H554" i="82" s="1"/>
  <c r="G38" i="53" s="1"/>
  <c r="G549" i="82"/>
  <c r="F549" i="82"/>
  <c r="F546" i="82"/>
  <c r="H546" i="82" s="1"/>
  <c r="G30" i="53" s="1"/>
  <c r="G539" i="82"/>
  <c r="F539" i="82"/>
  <c r="F536" i="82"/>
  <c r="H536" i="82" s="1"/>
  <c r="G63" i="52" s="1"/>
  <c r="G531" i="82"/>
  <c r="F531" i="82"/>
  <c r="F528" i="82"/>
  <c r="H528" i="82" s="1"/>
  <c r="G55" i="52" s="1"/>
  <c r="G521" i="82"/>
  <c r="F521" i="82"/>
  <c r="F518" i="82"/>
  <c r="H518" i="82" s="1"/>
  <c r="G42" i="52" s="1"/>
  <c r="F514" i="82"/>
  <c r="G514" i="82"/>
  <c r="J502" i="82"/>
  <c r="Q69" i="46" s="1"/>
  <c r="F502" i="82"/>
  <c r="G502" i="82"/>
  <c r="H512" i="82"/>
  <c r="G36" i="52" s="1"/>
  <c r="G507" i="82"/>
  <c r="J507" i="82"/>
  <c r="Q31" i="52" s="1"/>
  <c r="F507" i="82"/>
  <c r="G633" i="82"/>
  <c r="F633" i="82"/>
  <c r="G625" i="82"/>
  <c r="F625" i="82"/>
  <c r="G623" i="82"/>
  <c r="F623" i="82"/>
  <c r="G615" i="82"/>
  <c r="F615" i="82"/>
  <c r="G607" i="82"/>
  <c r="F607" i="82"/>
  <c r="G604" i="82"/>
  <c r="F604" i="82"/>
  <c r="G597" i="82"/>
  <c r="F597" i="82"/>
  <c r="G589" i="82"/>
  <c r="F589" i="82"/>
  <c r="G579" i="82"/>
  <c r="F579" i="82"/>
  <c r="G571" i="82"/>
  <c r="F571" i="82"/>
  <c r="G561" i="82"/>
  <c r="F561" i="82"/>
  <c r="G553" i="82"/>
  <c r="F553" i="82"/>
  <c r="G545" i="82"/>
  <c r="F545" i="82"/>
  <c r="G543" i="82"/>
  <c r="F543" i="82"/>
  <c r="G535" i="82"/>
  <c r="F535" i="82"/>
  <c r="G527" i="82"/>
  <c r="F527" i="82"/>
  <c r="G524" i="82"/>
  <c r="F524" i="82"/>
  <c r="G517" i="82"/>
  <c r="F517" i="82"/>
  <c r="H495" i="82"/>
  <c r="G62" i="46" s="1"/>
  <c r="H490" i="82"/>
  <c r="J504" i="82"/>
  <c r="Q28" i="52" s="1"/>
  <c r="F501" i="82"/>
  <c r="H501" i="82" s="1"/>
  <c r="G68" i="46" s="1"/>
  <c r="G500" i="82"/>
  <c r="J480" i="82"/>
  <c r="Q44" i="46" s="1"/>
  <c r="F480" i="82"/>
  <c r="G480" i="82"/>
  <c r="F478" i="82"/>
  <c r="J478" i="82"/>
  <c r="Q42" i="46" s="1"/>
  <c r="G478" i="82"/>
  <c r="G457" i="82"/>
  <c r="J457" i="82"/>
  <c r="Q64" i="37" s="1"/>
  <c r="F457" i="82"/>
  <c r="H451" i="82"/>
  <c r="G58" i="37" s="1"/>
  <c r="J486" i="82"/>
  <c r="Q53" i="46" s="1"/>
  <c r="G486" i="82"/>
  <c r="G485" i="82"/>
  <c r="H485" i="82" s="1"/>
  <c r="G52" i="46" s="1"/>
  <c r="J485" i="82"/>
  <c r="Q52" i="46" s="1"/>
  <c r="F504" i="82"/>
  <c r="H504" i="82" s="1"/>
  <c r="G28" i="52" s="1"/>
  <c r="J501" i="82"/>
  <c r="Q68" i="46" s="1"/>
  <c r="J500" i="82"/>
  <c r="Q67" i="46" s="1"/>
  <c r="H498" i="82"/>
  <c r="G65" i="46" s="1"/>
  <c r="G497" i="82"/>
  <c r="F497" i="82"/>
  <c r="F496" i="82"/>
  <c r="G496" i="82"/>
  <c r="G479" i="82"/>
  <c r="J479" i="82"/>
  <c r="Q43" i="46" s="1"/>
  <c r="F479" i="82"/>
  <c r="H473" i="82"/>
  <c r="J458" i="82"/>
  <c r="Q65" i="37" s="1"/>
  <c r="F458" i="82"/>
  <c r="G458" i="82"/>
  <c r="F456" i="82"/>
  <c r="J456" i="82"/>
  <c r="Q63" i="37" s="1"/>
  <c r="G456" i="82"/>
  <c r="F476" i="82"/>
  <c r="H476" i="82" s="1"/>
  <c r="G40" i="46" s="1"/>
  <c r="F475" i="82"/>
  <c r="H475" i="82" s="1"/>
  <c r="G39" i="46" s="1"/>
  <c r="G474" i="82"/>
  <c r="F464" i="82"/>
  <c r="H464" i="82" s="1"/>
  <c r="G28" i="46" s="1"/>
  <c r="F454" i="82"/>
  <c r="H454" i="82" s="1"/>
  <c r="G61" i="37" s="1"/>
  <c r="F453" i="82"/>
  <c r="H453" i="82" s="1"/>
  <c r="G60" i="37" s="1"/>
  <c r="G452" i="82"/>
  <c r="H452" i="82" s="1"/>
  <c r="G59" i="37" s="1"/>
  <c r="G436" i="82"/>
  <c r="F432" i="82"/>
  <c r="H432" i="82" s="1"/>
  <c r="G36" i="37" s="1"/>
  <c r="F431" i="82"/>
  <c r="H431" i="82" s="1"/>
  <c r="G35" i="37" s="1"/>
  <c r="G430" i="82"/>
  <c r="H430" i="82" s="1"/>
  <c r="G34" i="37" s="1"/>
  <c r="G414" i="82"/>
  <c r="F410" i="82"/>
  <c r="H410" i="82" s="1"/>
  <c r="G57" i="54" s="1"/>
  <c r="F409" i="82"/>
  <c r="H409" i="82" s="1"/>
  <c r="G56" i="54" s="1"/>
  <c r="G408" i="82"/>
  <c r="J402" i="82"/>
  <c r="Q46" i="54" s="1"/>
  <c r="G398" i="82"/>
  <c r="H398" i="82" s="1"/>
  <c r="G42" i="54" s="1"/>
  <c r="J392" i="82"/>
  <c r="Q36" i="54" s="1"/>
  <c r="G388" i="82"/>
  <c r="H388" i="82" s="1"/>
  <c r="G32" i="54" s="1"/>
  <c r="J386" i="82"/>
  <c r="Q30" i="54" s="1"/>
  <c r="H446" i="82"/>
  <c r="G53" i="37" s="1"/>
  <c r="H440" i="82"/>
  <c r="G44" i="37" s="1"/>
  <c r="F436" i="82"/>
  <c r="F435" i="82"/>
  <c r="H435" i="82" s="1"/>
  <c r="G39" i="37" s="1"/>
  <c r="G434" i="82"/>
  <c r="H434" i="82" s="1"/>
  <c r="G38" i="37" s="1"/>
  <c r="J428" i="82"/>
  <c r="Q32" i="37" s="1"/>
  <c r="F424" i="82"/>
  <c r="H424" i="82" s="1"/>
  <c r="G28" i="37" s="1"/>
  <c r="F414" i="82"/>
  <c r="F413" i="82"/>
  <c r="H413" i="82" s="1"/>
  <c r="G60" i="54" s="1"/>
  <c r="G412" i="82"/>
  <c r="H412" i="82" s="1"/>
  <c r="G59" i="54" s="1"/>
  <c r="J406" i="82"/>
  <c r="Q53" i="54" s="1"/>
  <c r="G402" i="82"/>
  <c r="H402" i="82" s="1"/>
  <c r="G46" i="54" s="1"/>
  <c r="G392" i="82"/>
  <c r="H392" i="82" s="1"/>
  <c r="G36" i="54" s="1"/>
  <c r="G386" i="82"/>
  <c r="H386" i="82" s="1"/>
  <c r="G30" i="54" s="1"/>
  <c r="H422" i="82"/>
  <c r="G69" i="54" s="1"/>
  <c r="H406" i="82"/>
  <c r="G53" i="54" s="1"/>
  <c r="F493" i="82"/>
  <c r="H493" i="82" s="1"/>
  <c r="G60" i="46" s="1"/>
  <c r="G492" i="82"/>
  <c r="F471" i="82"/>
  <c r="H471" i="82" s="1"/>
  <c r="G35" i="46" s="1"/>
  <c r="G470" i="82"/>
  <c r="H470" i="82" s="1"/>
  <c r="G34" i="46" s="1"/>
  <c r="F449" i="82"/>
  <c r="H449" i="82" s="1"/>
  <c r="G56" i="37" s="1"/>
  <c r="G448" i="82"/>
  <c r="F443" i="82"/>
  <c r="H443" i="82" s="1"/>
  <c r="Q443" i="82" s="1"/>
  <c r="Y47" i="37" s="1"/>
  <c r="G442" i="82"/>
  <c r="H442" i="82" s="1"/>
  <c r="G46" i="37" s="1"/>
  <c r="J435" i="82"/>
  <c r="Q39" i="37" s="1"/>
  <c r="J434" i="82"/>
  <c r="Q38" i="37" s="1"/>
  <c r="F427" i="82"/>
  <c r="H427" i="82" s="1"/>
  <c r="G31" i="37" s="1"/>
  <c r="G426" i="82"/>
  <c r="H426" i="82" s="1"/>
  <c r="G30" i="37" s="1"/>
  <c r="J424" i="82"/>
  <c r="Q28" i="37" s="1"/>
  <c r="F421" i="82"/>
  <c r="H421" i="82" s="1"/>
  <c r="G68" i="54" s="1"/>
  <c r="G420" i="82"/>
  <c r="H420" i="82" s="1"/>
  <c r="G67" i="54" s="1"/>
  <c r="J413" i="82"/>
  <c r="Q60" i="54" s="1"/>
  <c r="J412" i="82"/>
  <c r="Q59" i="54" s="1"/>
  <c r="F405" i="82"/>
  <c r="H405" i="82" s="1"/>
  <c r="G52" i="54" s="1"/>
  <c r="G400" i="82"/>
  <c r="J398" i="82"/>
  <c r="Q42" i="54" s="1"/>
  <c r="G394" i="82"/>
  <c r="J388" i="82"/>
  <c r="Q32" i="54" s="1"/>
  <c r="J379" i="82"/>
  <c r="Q66" i="47" s="1"/>
  <c r="J378" i="82"/>
  <c r="Q65" i="47" s="1"/>
  <c r="G375" i="82"/>
  <c r="F371" i="82"/>
  <c r="H371" i="82" s="1"/>
  <c r="G58" i="47" s="1"/>
  <c r="F370" i="82"/>
  <c r="H370" i="82" s="1"/>
  <c r="G57" i="47" s="1"/>
  <c r="G369" i="82"/>
  <c r="H369" i="82" s="1"/>
  <c r="G56" i="47" s="1"/>
  <c r="G367" i="82"/>
  <c r="G366" i="82"/>
  <c r="J366" i="82"/>
  <c r="Q53" i="47" s="1"/>
  <c r="G363" i="82"/>
  <c r="H363" i="82" s="1"/>
  <c r="G361" i="82"/>
  <c r="J339" i="82"/>
  <c r="Q66" i="55" s="1"/>
  <c r="F339" i="82"/>
  <c r="H339" i="82" s="1"/>
  <c r="G66" i="55" s="1"/>
  <c r="G338" i="82"/>
  <c r="J338" i="82"/>
  <c r="Q65" i="55" s="1"/>
  <c r="F338" i="82"/>
  <c r="F337" i="82"/>
  <c r="J337" i="82"/>
  <c r="Q64" i="55" s="1"/>
  <c r="G337" i="82"/>
  <c r="H334" i="82"/>
  <c r="G61" i="55" s="1"/>
  <c r="F359" i="82"/>
  <c r="G359" i="82"/>
  <c r="J353" i="82"/>
  <c r="Q37" i="47" s="1"/>
  <c r="F353" i="82"/>
  <c r="H353" i="82" s="1"/>
  <c r="G37" i="47" s="1"/>
  <c r="G352" i="82"/>
  <c r="J352" i="82"/>
  <c r="Q36" i="47" s="1"/>
  <c r="F352" i="82"/>
  <c r="F351" i="82"/>
  <c r="J351" i="82"/>
  <c r="Q35" i="47" s="1"/>
  <c r="G351" i="82"/>
  <c r="F378" i="82"/>
  <c r="H378" i="82" s="1"/>
  <c r="G65" i="47" s="1"/>
  <c r="J371" i="82"/>
  <c r="Q58" i="47" s="1"/>
  <c r="J370" i="82"/>
  <c r="Q57" i="47" s="1"/>
  <c r="J369" i="82"/>
  <c r="Q56" i="47" s="1"/>
  <c r="F365" i="82"/>
  <c r="H365" i="82" s="1"/>
  <c r="G52" i="47" s="1"/>
  <c r="J365" i="82"/>
  <c r="Q52" i="47" s="1"/>
  <c r="F331" i="82"/>
  <c r="H331" i="82" s="1"/>
  <c r="G58" i="55" s="1"/>
  <c r="J331" i="82"/>
  <c r="Q58" i="55" s="1"/>
  <c r="G330" i="82"/>
  <c r="F330" i="82"/>
  <c r="J330" i="82"/>
  <c r="Q57" i="55" s="1"/>
  <c r="F329" i="82"/>
  <c r="G329" i="82"/>
  <c r="J329" i="82"/>
  <c r="Q56" i="55" s="1"/>
  <c r="F323" i="82"/>
  <c r="J323" i="82"/>
  <c r="Q47" i="55" s="1"/>
  <c r="G323" i="82"/>
  <c r="H320" i="82"/>
  <c r="G44" i="55" s="1"/>
  <c r="J374" i="82"/>
  <c r="Q61" i="47" s="1"/>
  <c r="J373" i="82"/>
  <c r="Q60" i="47" s="1"/>
  <c r="J363" i="82"/>
  <c r="Q47" i="47" s="1"/>
  <c r="J361" i="82"/>
  <c r="Q45" i="47" s="1"/>
  <c r="G360" i="82"/>
  <c r="F360" i="82"/>
  <c r="J359" i="82"/>
  <c r="Q43" i="47" s="1"/>
  <c r="F345" i="82"/>
  <c r="H345" i="82" s="1"/>
  <c r="G29" i="47" s="1"/>
  <c r="J345" i="82"/>
  <c r="Q29" i="47" s="1"/>
  <c r="H335" i="82"/>
  <c r="G62" i="55" s="1"/>
  <c r="G309" i="82"/>
  <c r="G295" i="82"/>
  <c r="G281" i="82"/>
  <c r="F261" i="82"/>
  <c r="G261" i="82"/>
  <c r="F257" i="82"/>
  <c r="G257" i="82"/>
  <c r="F253" i="82"/>
  <c r="G253" i="82"/>
  <c r="H343" i="82"/>
  <c r="H324" i="82"/>
  <c r="G51" i="55" s="1"/>
  <c r="J317" i="82"/>
  <c r="Q41" i="55" s="1"/>
  <c r="J316" i="82"/>
  <c r="Q40" i="55" s="1"/>
  <c r="J315" i="82"/>
  <c r="Q39" i="55" s="1"/>
  <c r="F309" i="82"/>
  <c r="F308" i="82"/>
  <c r="H308" i="82" s="1"/>
  <c r="G32" i="55" s="1"/>
  <c r="G307" i="82"/>
  <c r="J304" i="82"/>
  <c r="Q28" i="55" s="1"/>
  <c r="J303" i="82"/>
  <c r="Q70" i="39" s="1"/>
  <c r="J302" i="82"/>
  <c r="Q69" i="39" s="1"/>
  <c r="J301" i="82"/>
  <c r="Q68" i="39" s="1"/>
  <c r="H299" i="82"/>
  <c r="G66" i="39" s="1"/>
  <c r="F295" i="82"/>
  <c r="F294" i="82"/>
  <c r="H294" i="82" s="1"/>
  <c r="G61" i="39" s="1"/>
  <c r="G293" i="82"/>
  <c r="J287" i="82"/>
  <c r="Q54" i="39" s="1"/>
  <c r="J286" i="82"/>
  <c r="Q53" i="39" s="1"/>
  <c r="J285" i="82"/>
  <c r="Q52" i="39" s="1"/>
  <c r="J284" i="82"/>
  <c r="Q51" i="39" s="1"/>
  <c r="F281" i="82"/>
  <c r="F280" i="82"/>
  <c r="H280" i="82" s="1"/>
  <c r="G44" i="39" s="1"/>
  <c r="G279" i="82"/>
  <c r="J273" i="82"/>
  <c r="Q37" i="39" s="1"/>
  <c r="J272" i="82"/>
  <c r="Q36" i="39" s="1"/>
  <c r="J271" i="82"/>
  <c r="Q35" i="39" s="1"/>
  <c r="H269" i="82"/>
  <c r="G33" i="39" s="1"/>
  <c r="H258" i="82"/>
  <c r="G65" i="45" s="1"/>
  <c r="H254" i="82"/>
  <c r="G61" i="45" s="1"/>
  <c r="H250" i="82"/>
  <c r="G57" i="45" s="1"/>
  <c r="F247" i="82"/>
  <c r="G247" i="82"/>
  <c r="J247" i="82"/>
  <c r="Q54" i="45" s="1"/>
  <c r="F245" i="82"/>
  <c r="G245" i="82"/>
  <c r="J245" i="82"/>
  <c r="Q52" i="45" s="1"/>
  <c r="J232" i="82"/>
  <c r="Q36" i="45" s="1"/>
  <c r="F232" i="82"/>
  <c r="G232" i="82"/>
  <c r="G317" i="82"/>
  <c r="G303" i="82"/>
  <c r="G287" i="82"/>
  <c r="G273" i="82"/>
  <c r="F267" i="82"/>
  <c r="G267" i="82"/>
  <c r="G231" i="82"/>
  <c r="J231" i="82"/>
  <c r="Q35" i="45" s="1"/>
  <c r="F231" i="82"/>
  <c r="F316" i="82"/>
  <c r="H316" i="82" s="1"/>
  <c r="G40" i="55" s="1"/>
  <c r="G315" i="82"/>
  <c r="H315" i="82" s="1"/>
  <c r="G39" i="55" s="1"/>
  <c r="J308" i="82"/>
  <c r="Q32" i="55" s="1"/>
  <c r="J307" i="82"/>
  <c r="Q31" i="55" s="1"/>
  <c r="G304" i="82"/>
  <c r="H304" i="82" s="1"/>
  <c r="G28" i="55" s="1"/>
  <c r="F302" i="82"/>
  <c r="H302" i="82" s="1"/>
  <c r="G69" i="39" s="1"/>
  <c r="G301" i="82"/>
  <c r="J294" i="82"/>
  <c r="Q61" i="39" s="1"/>
  <c r="J293" i="82"/>
  <c r="Q60" i="39" s="1"/>
  <c r="F286" i="82"/>
  <c r="H286" i="82" s="1"/>
  <c r="G53" i="39" s="1"/>
  <c r="G285" i="82"/>
  <c r="H285" i="82" s="1"/>
  <c r="G52" i="39" s="1"/>
  <c r="J280" i="82"/>
  <c r="Q44" i="39" s="1"/>
  <c r="J279" i="82"/>
  <c r="Q43" i="39" s="1"/>
  <c r="F272" i="82"/>
  <c r="H272" i="82" s="1"/>
  <c r="G36" i="39" s="1"/>
  <c r="G271" i="82"/>
  <c r="H271" i="82" s="1"/>
  <c r="G35" i="39" s="1"/>
  <c r="F264" i="82"/>
  <c r="G264" i="82"/>
  <c r="J261" i="82"/>
  <c r="Q68" i="45" s="1"/>
  <c r="J257" i="82"/>
  <c r="Q64" i="45" s="1"/>
  <c r="J253" i="82"/>
  <c r="Q60" i="45" s="1"/>
  <c r="G246" i="82"/>
  <c r="F246" i="82"/>
  <c r="J246" i="82"/>
  <c r="Q53" i="45" s="1"/>
  <c r="F244" i="82"/>
  <c r="G244" i="82"/>
  <c r="J244" i="82"/>
  <c r="Q51" i="45" s="1"/>
  <c r="F230" i="82"/>
  <c r="J230" i="82"/>
  <c r="Q34" i="45" s="1"/>
  <c r="G230" i="82"/>
  <c r="J249" i="82"/>
  <c r="Q56" i="45" s="1"/>
  <c r="J237" i="82"/>
  <c r="J236" i="82"/>
  <c r="Q40" i="45" s="1"/>
  <c r="J240" i="82"/>
  <c r="Q44" i="45" s="1"/>
  <c r="J239" i="82"/>
  <c r="Q43" i="45" s="1"/>
  <c r="J218" i="82"/>
  <c r="Q65" i="35" s="1"/>
  <c r="J217" i="82"/>
  <c r="Q64" i="35" s="1"/>
  <c r="J216" i="82"/>
  <c r="Q63" i="35" s="1"/>
  <c r="F210" i="82"/>
  <c r="H210" i="82" s="1"/>
  <c r="G57" i="35" s="1"/>
  <c r="F209" i="82"/>
  <c r="H209" i="82" s="1"/>
  <c r="G56" i="35" s="1"/>
  <c r="G208" i="82"/>
  <c r="F203" i="82"/>
  <c r="H203" i="82" s="1"/>
  <c r="Q203" i="82" s="1"/>
  <c r="Y47" i="35" s="1"/>
  <c r="G202" i="82"/>
  <c r="H202" i="82" s="1"/>
  <c r="G46" i="35" s="1"/>
  <c r="J196" i="82"/>
  <c r="Q40" i="35" s="1"/>
  <c r="J195" i="82"/>
  <c r="Q39" i="35" s="1"/>
  <c r="J194" i="82"/>
  <c r="Q38" i="35" s="1"/>
  <c r="F188" i="82"/>
  <c r="H188" i="82" s="1"/>
  <c r="G32" i="35" s="1"/>
  <c r="F187" i="82"/>
  <c r="H187" i="82" s="1"/>
  <c r="G31" i="35" s="1"/>
  <c r="G186" i="82"/>
  <c r="J184" i="82"/>
  <c r="Q28" i="35" s="1"/>
  <c r="F182" i="82"/>
  <c r="H182" i="82" s="1"/>
  <c r="G69" i="29" s="1"/>
  <c r="F181" i="82"/>
  <c r="H181" i="82" s="1"/>
  <c r="G68" i="29" s="1"/>
  <c r="G180" i="82"/>
  <c r="J174" i="82"/>
  <c r="Q61" i="29" s="1"/>
  <c r="J173" i="82"/>
  <c r="Q60" i="29" s="1"/>
  <c r="J172" i="82"/>
  <c r="Q59" i="29" s="1"/>
  <c r="F168" i="82"/>
  <c r="G168" i="82"/>
  <c r="J165" i="82"/>
  <c r="Q52" i="29" s="1"/>
  <c r="F162" i="82"/>
  <c r="G162" i="82"/>
  <c r="F155" i="82"/>
  <c r="H155" i="82" s="1"/>
  <c r="G39" i="29" s="1"/>
  <c r="G218" i="82"/>
  <c r="H218" i="82" s="1"/>
  <c r="G65" i="35" s="1"/>
  <c r="G196" i="82"/>
  <c r="G174" i="82"/>
  <c r="J169" i="82"/>
  <c r="Q56" i="29" s="1"/>
  <c r="H222" i="82"/>
  <c r="G69" i="35" s="1"/>
  <c r="F217" i="82"/>
  <c r="H217" i="82" s="1"/>
  <c r="G64" i="35" s="1"/>
  <c r="G216" i="82"/>
  <c r="J209" i="82"/>
  <c r="Q56" i="35" s="1"/>
  <c r="J208" i="82"/>
  <c r="Q55" i="35" s="1"/>
  <c r="H206" i="82"/>
  <c r="G53" i="35" s="1"/>
  <c r="J203" i="82"/>
  <c r="Q47" i="35" s="1"/>
  <c r="J202" i="82"/>
  <c r="Q46" i="35" s="1"/>
  <c r="F195" i="82"/>
  <c r="H195" i="82" s="1"/>
  <c r="G39" i="35" s="1"/>
  <c r="G194" i="82"/>
  <c r="J187" i="82"/>
  <c r="Q31" i="35" s="1"/>
  <c r="J186" i="82"/>
  <c r="Q30" i="35" s="1"/>
  <c r="F184" i="82"/>
  <c r="H184" i="82" s="1"/>
  <c r="G28" i="35" s="1"/>
  <c r="J181" i="82"/>
  <c r="Q68" i="29" s="1"/>
  <c r="J180" i="82"/>
  <c r="Q67" i="29" s="1"/>
  <c r="F173" i="82"/>
  <c r="H173" i="82" s="1"/>
  <c r="G60" i="29" s="1"/>
  <c r="G172" i="82"/>
  <c r="F169" i="82"/>
  <c r="H169" i="82" s="1"/>
  <c r="G56" i="29" s="1"/>
  <c r="H166" i="82"/>
  <c r="K166" i="82" s="1"/>
  <c r="L166" i="82" s="1"/>
  <c r="N53" i="29" s="1"/>
  <c r="H165" i="82"/>
  <c r="G52" i="29" s="1"/>
  <c r="F163" i="82"/>
  <c r="H163" i="82" s="1"/>
  <c r="H159" i="82"/>
  <c r="G43" i="29" s="1"/>
  <c r="F154" i="82"/>
  <c r="G154" i="82"/>
  <c r="F158" i="82"/>
  <c r="G158" i="82"/>
  <c r="F104" i="82"/>
  <c r="G104" i="82"/>
  <c r="J134" i="82"/>
  <c r="Q61" i="43" s="1"/>
  <c r="J133" i="82"/>
  <c r="Q60" i="43" s="1"/>
  <c r="J121" i="82"/>
  <c r="Q45" i="43" s="1"/>
  <c r="J120" i="82"/>
  <c r="Q44" i="43" s="1"/>
  <c r="J119" i="82"/>
  <c r="Q43" i="43" s="1"/>
  <c r="H102" i="82"/>
  <c r="G69" i="14" s="1"/>
  <c r="F97" i="82"/>
  <c r="G97" i="82"/>
  <c r="G150" i="82"/>
  <c r="G146" i="82"/>
  <c r="G140" i="82"/>
  <c r="G136" i="82"/>
  <c r="H136" i="82" s="1"/>
  <c r="G63" i="43" s="1"/>
  <c r="J123" i="82"/>
  <c r="Q47" i="43" s="1"/>
  <c r="G121" i="82"/>
  <c r="H121" i="82" s="1"/>
  <c r="G45" i="43" s="1"/>
  <c r="H108" i="82"/>
  <c r="G32" i="43" s="1"/>
  <c r="J104" i="82"/>
  <c r="Q28" i="43" s="1"/>
  <c r="F101" i="82"/>
  <c r="G101" i="82"/>
  <c r="J98" i="82"/>
  <c r="Q65" i="14" s="1"/>
  <c r="F134" i="82"/>
  <c r="H134" i="82" s="1"/>
  <c r="G61" i="43" s="1"/>
  <c r="G133" i="82"/>
  <c r="J126" i="82"/>
  <c r="Q53" i="43" s="1"/>
  <c r="J125" i="82"/>
  <c r="Q52" i="43" s="1"/>
  <c r="F120" i="82"/>
  <c r="H120" i="82" s="1"/>
  <c r="G44" i="43" s="1"/>
  <c r="G119" i="82"/>
  <c r="H119" i="82" s="1"/>
  <c r="G43" i="43" s="1"/>
  <c r="J112" i="82"/>
  <c r="J111" i="82"/>
  <c r="F107" i="82"/>
  <c r="G107" i="82"/>
  <c r="J102" i="82"/>
  <c r="Q69" i="14" s="1"/>
  <c r="F98" i="82"/>
  <c r="H98" i="82" s="1"/>
  <c r="G65" i="14" s="1"/>
  <c r="J97" i="82"/>
  <c r="Q64" i="14" s="1"/>
  <c r="F93" i="82"/>
  <c r="G93" i="82"/>
  <c r="F89" i="82"/>
  <c r="G89" i="82"/>
  <c r="G85" i="82"/>
  <c r="G83" i="82"/>
  <c r="G79" i="82"/>
  <c r="G75" i="82"/>
  <c r="H75" i="82" s="1"/>
  <c r="G39" i="14" s="1"/>
  <c r="H67" i="82"/>
  <c r="G31" i="14" s="1"/>
  <c r="J70" i="82"/>
  <c r="K70" i="82" s="1"/>
  <c r="L70" i="82" s="1"/>
  <c r="N34" i="14" s="1"/>
  <c r="J69" i="82"/>
  <c r="Q33" i="14" s="1"/>
  <c r="F65" i="82"/>
  <c r="G65" i="82"/>
  <c r="F62" i="82"/>
  <c r="G62" i="82"/>
  <c r="H55" i="82"/>
  <c r="H44" i="82"/>
  <c r="J62" i="82"/>
  <c r="F54" i="82"/>
  <c r="G54" i="82"/>
  <c r="F50" i="82"/>
  <c r="G50" i="82"/>
  <c r="F46" i="82"/>
  <c r="G46" i="82"/>
  <c r="H63" i="82"/>
  <c r="Q63" i="82" s="1"/>
  <c r="F58" i="82"/>
  <c r="G58" i="82"/>
  <c r="J55" i="82"/>
  <c r="H51" i="82"/>
  <c r="H29" i="82"/>
  <c r="F22" i="82"/>
  <c r="G22" i="82"/>
  <c r="F18" i="82"/>
  <c r="G18" i="82"/>
  <c r="J38" i="82"/>
  <c r="J37" i="82"/>
  <c r="J36" i="82"/>
  <c r="K36" i="82" s="1"/>
  <c r="L36" i="82" s="1"/>
  <c r="G28" i="82"/>
  <c r="F28" i="82"/>
  <c r="J25" i="82"/>
  <c r="J41" i="82"/>
  <c r="Q45" i="74" s="1"/>
  <c r="J40" i="82"/>
  <c r="K40" i="82" s="1"/>
  <c r="L40" i="82" s="1"/>
  <c r="N44" i="74" s="1"/>
  <c r="G32" i="82"/>
  <c r="F32" i="82"/>
  <c r="J29" i="82"/>
  <c r="F25" i="82"/>
  <c r="H25" i="82" s="1"/>
  <c r="H15" i="82"/>
  <c r="H7" i="82"/>
  <c r="F17" i="82"/>
  <c r="H17" i="82" s="1"/>
  <c r="G14" i="82"/>
  <c r="H14" i="82" s="1"/>
  <c r="F13" i="82"/>
  <c r="H13" i="82" s="1"/>
  <c r="F9" i="82"/>
  <c r="H9" i="82" s="1"/>
  <c r="F5" i="82"/>
  <c r="H5" i="82" s="1"/>
  <c r="G10" i="33" l="1"/>
  <c r="K1570" i="82"/>
  <c r="L1570" i="82" s="1"/>
  <c r="N10" i="33" s="1"/>
  <c r="G33" i="36"/>
  <c r="K1109" i="82"/>
  <c r="L1109" i="82" s="1"/>
  <c r="N33" i="36" s="1"/>
  <c r="G32" i="34"/>
  <c r="K588" i="82"/>
  <c r="L588" i="82" s="1"/>
  <c r="N32" i="34" s="1"/>
  <c r="G43" i="38"/>
  <c r="J43" i="38" s="1"/>
  <c r="K719" i="82"/>
  <c r="L719" i="82" s="1"/>
  <c r="N43" i="38" s="1"/>
  <c r="G28" i="42"/>
  <c r="K664" i="82"/>
  <c r="G64" i="38"/>
  <c r="K64" i="38" s="1"/>
  <c r="M64" i="38" s="1"/>
  <c r="K737" i="82"/>
  <c r="L737" i="82" s="1"/>
  <c r="N64" i="38" s="1"/>
  <c r="H1223" i="82"/>
  <c r="Q1223" i="82" s="1"/>
  <c r="Y23" i="35" s="1"/>
  <c r="H1642" i="82"/>
  <c r="H1214" i="82"/>
  <c r="K1214" i="82" s="1"/>
  <c r="L1214" i="82" s="1"/>
  <c r="N14" i="35" s="1"/>
  <c r="H1556" i="82"/>
  <c r="K1556" i="82" s="1"/>
  <c r="L1556" i="82" s="1"/>
  <c r="N16" i="32" s="1"/>
  <c r="Q53" i="36"/>
  <c r="H1162" i="82"/>
  <c r="H246" i="82"/>
  <c r="G53" i="45" s="1"/>
  <c r="J53" i="45" s="1"/>
  <c r="H140" i="82"/>
  <c r="G67" i="43" s="1"/>
  <c r="J67" i="43" s="1"/>
  <c r="H216" i="82"/>
  <c r="G63" i="35" s="1"/>
  <c r="H180" i="82"/>
  <c r="G67" i="29" s="1"/>
  <c r="H507" i="82"/>
  <c r="G31" i="52" s="1"/>
  <c r="K732" i="82"/>
  <c r="L732" i="82" s="1"/>
  <c r="N59" i="38" s="1"/>
  <c r="H225" i="82"/>
  <c r="G29" i="45" s="1"/>
  <c r="H137" i="82"/>
  <c r="G64" i="43" s="1"/>
  <c r="H385" i="82"/>
  <c r="G29" i="54" s="1"/>
  <c r="K29" i="54" s="1"/>
  <c r="K81" i="82"/>
  <c r="L81" i="82" s="1"/>
  <c r="N45" i="14" s="1"/>
  <c r="K489" i="82"/>
  <c r="L489" i="82" s="1"/>
  <c r="N56" i="46" s="1"/>
  <c r="H688" i="82"/>
  <c r="H582" i="82"/>
  <c r="G69" i="53" s="1"/>
  <c r="H643" i="82"/>
  <c r="Q643" i="82" s="1"/>
  <c r="Y47" i="41" s="1"/>
  <c r="H689" i="82"/>
  <c r="G56" i="42" s="1"/>
  <c r="H958" i="82"/>
  <c r="G42" i="51" s="1"/>
  <c r="H721" i="82"/>
  <c r="G45" i="38" s="1"/>
  <c r="K45" i="38" s="1"/>
  <c r="H1042" i="82"/>
  <c r="G46" i="44" s="1"/>
  <c r="J46" i="44" s="1"/>
  <c r="H1122" i="82"/>
  <c r="G46" i="36" s="1"/>
  <c r="H777" i="82"/>
  <c r="G64" i="49" s="1"/>
  <c r="H428" i="82"/>
  <c r="G32" i="37" s="1"/>
  <c r="J32" i="37" s="1"/>
  <c r="H796" i="82"/>
  <c r="G40" i="48" s="1"/>
  <c r="J40" i="48" s="1"/>
  <c r="H1038" i="82"/>
  <c r="H1085" i="82"/>
  <c r="G52" i="30" s="1"/>
  <c r="K824" i="82"/>
  <c r="H1353" i="82"/>
  <c r="G13" i="46" s="1"/>
  <c r="K13" i="46" s="1"/>
  <c r="K1060" i="82"/>
  <c r="L1060" i="82" s="1"/>
  <c r="N67" i="44" s="1"/>
  <c r="H467" i="82"/>
  <c r="G31" i="46" s="1"/>
  <c r="H586" i="82"/>
  <c r="G30" i="34" s="1"/>
  <c r="H776" i="82"/>
  <c r="G63" i="49" s="1"/>
  <c r="H1166" i="82"/>
  <c r="G6" i="43" s="1"/>
  <c r="H1535" i="82"/>
  <c r="G15" i="40" s="1"/>
  <c r="H1623" i="82"/>
  <c r="H1088" i="82"/>
  <c r="K1088" i="82" s="1"/>
  <c r="L1088" i="82" s="1"/>
  <c r="N55" i="30" s="1"/>
  <c r="H1271" i="82"/>
  <c r="H799" i="82"/>
  <c r="H956" i="82"/>
  <c r="H1647" i="82"/>
  <c r="G7" i="30" s="1"/>
  <c r="K7" i="30" s="1"/>
  <c r="H1488" i="82"/>
  <c r="G8" i="49" s="1"/>
  <c r="H1474" i="82"/>
  <c r="G14" i="38" s="1"/>
  <c r="G69" i="51"/>
  <c r="K982" i="82"/>
  <c r="L982" i="82" s="1"/>
  <c r="N69" i="51" s="1"/>
  <c r="K913" i="82"/>
  <c r="L913" i="82" s="1"/>
  <c r="N37" i="33" s="1"/>
  <c r="K1121" i="82"/>
  <c r="L1121" i="82" s="1"/>
  <c r="N45" i="36" s="1"/>
  <c r="K1594" i="82"/>
  <c r="L1594" i="82" s="1"/>
  <c r="N14" i="51" s="1"/>
  <c r="G6" i="34"/>
  <c r="J6" i="34" s="1"/>
  <c r="K1406" i="82"/>
  <c r="L1406" i="82" s="1"/>
  <c r="N6" i="34" s="1"/>
  <c r="G19" i="33"/>
  <c r="K1579" i="82"/>
  <c r="L1579" i="82" s="1"/>
  <c r="N19" i="33" s="1"/>
  <c r="G8" i="53"/>
  <c r="J8" i="53" s="1"/>
  <c r="K1388" i="82"/>
  <c r="L1388" i="82" s="1"/>
  <c r="N8" i="53" s="1"/>
  <c r="K914" i="82"/>
  <c r="L914" i="82" s="1"/>
  <c r="N38" i="33" s="1"/>
  <c r="H1335" i="82"/>
  <c r="G15" i="37" s="1"/>
  <c r="K1146" i="82"/>
  <c r="L1146" i="82" s="1"/>
  <c r="N6" i="14" s="1"/>
  <c r="G14" i="39"/>
  <c r="K1254" i="82"/>
  <c r="L1254" i="82" s="1"/>
  <c r="N14" i="39" s="1"/>
  <c r="G22" i="52"/>
  <c r="J22" i="52" s="1"/>
  <c r="K1382" i="82"/>
  <c r="L1382" i="82" s="1"/>
  <c r="N22" i="52" s="1"/>
  <c r="K1158" i="82"/>
  <c r="L1158" i="82" s="1"/>
  <c r="N18" i="14" s="1"/>
  <c r="G41" i="40"/>
  <c r="K41" i="40" s="1"/>
  <c r="K837" i="82"/>
  <c r="L837" i="82" s="1"/>
  <c r="N41" i="40" s="1"/>
  <c r="G54" i="36"/>
  <c r="K1127" i="82"/>
  <c r="L1127" i="82" s="1"/>
  <c r="N54" i="36" s="1"/>
  <c r="G10" i="34"/>
  <c r="J10" i="34" s="1"/>
  <c r="K1410" i="82"/>
  <c r="L1410" i="82" s="1"/>
  <c r="N10" i="34" s="1"/>
  <c r="G52" i="41"/>
  <c r="K645" i="82"/>
  <c r="L645" i="82" s="1"/>
  <c r="N52" i="41" s="1"/>
  <c r="G60" i="38"/>
  <c r="J60" i="38" s="1"/>
  <c r="K733" i="82"/>
  <c r="L733" i="82" s="1"/>
  <c r="N60" i="38" s="1"/>
  <c r="G65" i="40"/>
  <c r="J65" i="40" s="1"/>
  <c r="K858" i="82"/>
  <c r="L858" i="82" s="1"/>
  <c r="N65" i="40" s="1"/>
  <c r="H208" i="82"/>
  <c r="G55" i="35" s="1"/>
  <c r="J55" i="35" s="1"/>
  <c r="G42" i="50"/>
  <c r="K998" i="82"/>
  <c r="L998" i="82" s="1"/>
  <c r="N42" i="50" s="1"/>
  <c r="H1097" i="82"/>
  <c r="G64" i="30" s="1"/>
  <c r="G17" i="40"/>
  <c r="K17" i="40" s="1"/>
  <c r="K1537" i="82"/>
  <c r="L1537" i="82" s="1"/>
  <c r="N17" i="40" s="1"/>
  <c r="G38" i="30"/>
  <c r="K1074" i="82"/>
  <c r="L1074" i="82" s="1"/>
  <c r="N38" i="30" s="1"/>
  <c r="G55" i="36"/>
  <c r="J55" i="36" s="1"/>
  <c r="K1128" i="82"/>
  <c r="L1128" i="82" s="1"/>
  <c r="N55" i="36" s="1"/>
  <c r="H1305" i="82"/>
  <c r="H1481" i="82"/>
  <c r="G21" i="38" s="1"/>
  <c r="J21" i="38" s="1"/>
  <c r="K439" i="82"/>
  <c r="L439" i="82" s="1"/>
  <c r="N43" i="37" s="1"/>
  <c r="H609" i="82"/>
  <c r="K609" i="82" s="1"/>
  <c r="L609" i="82" s="1"/>
  <c r="N56" i="34" s="1"/>
  <c r="H594" i="82"/>
  <c r="G38" i="34" s="1"/>
  <c r="H814" i="82"/>
  <c r="H853" i="82"/>
  <c r="H1008" i="82"/>
  <c r="H861" i="82"/>
  <c r="H1002" i="82"/>
  <c r="G46" i="50" s="1"/>
  <c r="K46" i="50" s="1"/>
  <c r="H293" i="82"/>
  <c r="G60" i="39" s="1"/>
  <c r="K60" i="39" s="1"/>
  <c r="H366" i="82"/>
  <c r="G53" i="47" s="1"/>
  <c r="H448" i="82"/>
  <c r="G55" i="37" s="1"/>
  <c r="J55" i="37" s="1"/>
  <c r="H301" i="82"/>
  <c r="G68" i="39" s="1"/>
  <c r="K68" i="39" s="1"/>
  <c r="M68" i="39" s="1"/>
  <c r="H273" i="82"/>
  <c r="G37" i="39" s="1"/>
  <c r="J37" i="39" s="1"/>
  <c r="H367" i="82"/>
  <c r="G54" i="47" s="1"/>
  <c r="H710" i="82"/>
  <c r="G34" i="38" s="1"/>
  <c r="H1087" i="82"/>
  <c r="G54" i="30" s="1"/>
  <c r="H1213" i="82"/>
  <c r="K1213" i="82" s="1"/>
  <c r="L1213" i="82" s="1"/>
  <c r="N13" i="35" s="1"/>
  <c r="H1321" i="82"/>
  <c r="G21" i="54" s="1"/>
  <c r="H1668" i="82"/>
  <c r="K1454" i="82"/>
  <c r="L1454" i="82" s="1"/>
  <c r="N14" i="42" s="1"/>
  <c r="K1157" i="82"/>
  <c r="L1157" i="82" s="1"/>
  <c r="N17" i="14" s="1"/>
  <c r="H1333" i="82"/>
  <c r="G13" i="37" s="1"/>
  <c r="K912" i="82"/>
  <c r="L912" i="82" s="1"/>
  <c r="N36" i="33" s="1"/>
  <c r="G36" i="33"/>
  <c r="G20" i="51"/>
  <c r="K20" i="51" s="1"/>
  <c r="K1600" i="82"/>
  <c r="L1600" i="82" s="1"/>
  <c r="N20" i="51" s="1"/>
  <c r="G45" i="50"/>
  <c r="K1001" i="82"/>
  <c r="L1001" i="82" s="1"/>
  <c r="N45" i="50" s="1"/>
  <c r="H1636" i="82"/>
  <c r="H1469" i="82"/>
  <c r="G9" i="38" s="1"/>
  <c r="H438" i="82"/>
  <c r="H305" i="82"/>
  <c r="G29" i="55" s="1"/>
  <c r="H532" i="82"/>
  <c r="G59" i="52" s="1"/>
  <c r="J59" i="52" s="1"/>
  <c r="H831" i="82"/>
  <c r="G35" i="40" s="1"/>
  <c r="H1674" i="82"/>
  <c r="H804" i="82"/>
  <c r="G51" i="48" s="1"/>
  <c r="H1272" i="82"/>
  <c r="K1272" i="82" s="1"/>
  <c r="L1272" i="82" s="1"/>
  <c r="N12" i="55" s="1"/>
  <c r="K924" i="82"/>
  <c r="H524" i="82"/>
  <c r="H535" i="82"/>
  <c r="G62" i="52" s="1"/>
  <c r="H545" i="82"/>
  <c r="G29" i="53" s="1"/>
  <c r="K29" i="53" s="1"/>
  <c r="H561" i="82"/>
  <c r="G45" i="53" s="1"/>
  <c r="J45" i="53" s="1"/>
  <c r="H579" i="82"/>
  <c r="H597" i="82"/>
  <c r="G41" i="34" s="1"/>
  <c r="K41" i="34" s="1"/>
  <c r="H607" i="82"/>
  <c r="K607" i="82" s="1"/>
  <c r="L607" i="82" s="1"/>
  <c r="N54" i="34" s="1"/>
  <c r="H623" i="82"/>
  <c r="Q623" i="82" s="1"/>
  <c r="Y70" i="34" s="1"/>
  <c r="H633" i="82"/>
  <c r="H592" i="82"/>
  <c r="H243" i="82"/>
  <c r="Q243" i="82" s="1"/>
  <c r="Y47" i="45" s="1"/>
  <c r="H1549" i="82"/>
  <c r="K1160" i="82"/>
  <c r="L1160" i="82" s="1"/>
  <c r="N20" i="14" s="1"/>
  <c r="H1633" i="82"/>
  <c r="G13" i="44" s="1"/>
  <c r="H1512" i="82"/>
  <c r="G12" i="48" s="1"/>
  <c r="K12" i="48" s="1"/>
  <c r="K1574" i="82"/>
  <c r="L1574" i="82" s="1"/>
  <c r="N14" i="33" s="1"/>
  <c r="K1333" i="82"/>
  <c r="L1333" i="82" s="1"/>
  <c r="N13" i="37" s="1"/>
  <c r="H1498" i="82"/>
  <c r="G18" i="49" s="1"/>
  <c r="K18" i="49" s="1"/>
  <c r="H1479" i="82"/>
  <c r="G19" i="38" s="1"/>
  <c r="J19" i="38" s="1"/>
  <c r="K1185" i="82"/>
  <c r="L1185" i="82" s="1"/>
  <c r="N5" i="29" s="1"/>
  <c r="K57" i="82"/>
  <c r="L57" i="82" s="1"/>
  <c r="K1137" i="82"/>
  <c r="L1137" i="82" s="1"/>
  <c r="N64" i="36" s="1"/>
  <c r="K1614" i="82"/>
  <c r="L1614" i="82" s="1"/>
  <c r="N14" i="50" s="1"/>
  <c r="K1428" i="82"/>
  <c r="L1428" i="82" s="1"/>
  <c r="N8" i="41" s="1"/>
  <c r="K773" i="82"/>
  <c r="L773" i="82" s="1"/>
  <c r="N60" i="49" s="1"/>
  <c r="K1458" i="82"/>
  <c r="L1458" i="82" s="1"/>
  <c r="N18" i="42" s="1"/>
  <c r="K730" i="82"/>
  <c r="L730" i="82" s="1"/>
  <c r="N57" i="38" s="1"/>
  <c r="K1440" i="82"/>
  <c r="L1440" i="82" s="1"/>
  <c r="N20" i="41" s="1"/>
  <c r="K886" i="82"/>
  <c r="L886" i="82" s="1"/>
  <c r="N53" i="32" s="1"/>
  <c r="K1582" i="82"/>
  <c r="L1582" i="82" s="1"/>
  <c r="N22" i="33" s="1"/>
  <c r="K1159" i="82"/>
  <c r="L1159" i="82" s="1"/>
  <c r="N19" i="14" s="1"/>
  <c r="K802" i="82"/>
  <c r="L802" i="82" s="1"/>
  <c r="N46" i="48" s="1"/>
  <c r="Q51" i="33"/>
  <c r="K774" i="82"/>
  <c r="L774" i="82" s="1"/>
  <c r="N61" i="49" s="1"/>
  <c r="K1326" i="82"/>
  <c r="L1326" i="82" s="1"/>
  <c r="N6" i="37" s="1"/>
  <c r="K1405" i="82"/>
  <c r="L1405" i="82" s="1"/>
  <c r="N5" i="34" s="1"/>
  <c r="K1344" i="82"/>
  <c r="N1344" i="82" s="1"/>
  <c r="M1345" i="82" s="1"/>
  <c r="O1344" i="82" s="1"/>
  <c r="K15" i="55"/>
  <c r="J15" i="55"/>
  <c r="K46" i="55"/>
  <c r="J46" i="55"/>
  <c r="K55" i="55"/>
  <c r="J55" i="55"/>
  <c r="L55" i="55" s="1"/>
  <c r="K59" i="55"/>
  <c r="J59" i="55"/>
  <c r="K29" i="55"/>
  <c r="J29" i="55"/>
  <c r="L29" i="55" s="1"/>
  <c r="K39" i="55"/>
  <c r="J39" i="55"/>
  <c r="K51" i="55"/>
  <c r="J51" i="55"/>
  <c r="L51" i="55" s="1"/>
  <c r="K58" i="55"/>
  <c r="J58" i="55"/>
  <c r="K66" i="55"/>
  <c r="J66" i="55"/>
  <c r="L66" i="55" s="1"/>
  <c r="K5" i="55"/>
  <c r="J5" i="55"/>
  <c r="K67" i="55"/>
  <c r="J67" i="55"/>
  <c r="K35" i="55"/>
  <c r="J35" i="55"/>
  <c r="K63" i="55"/>
  <c r="J63" i="55"/>
  <c r="M63" i="55" s="1"/>
  <c r="K68" i="55"/>
  <c r="J68" i="55"/>
  <c r="K52" i="55"/>
  <c r="J52" i="55"/>
  <c r="L52" i="55" s="1"/>
  <c r="K34" i="55"/>
  <c r="J34" i="55"/>
  <c r="K28" i="55"/>
  <c r="J28" i="55"/>
  <c r="M28" i="55" s="1"/>
  <c r="K40" i="55"/>
  <c r="J40" i="55"/>
  <c r="K44" i="55"/>
  <c r="J44" i="55"/>
  <c r="L44" i="55" s="1"/>
  <c r="K61" i="55"/>
  <c r="J61" i="55"/>
  <c r="K13" i="55"/>
  <c r="J13" i="55"/>
  <c r="L13" i="55" s="1"/>
  <c r="K6" i="55"/>
  <c r="J6" i="55"/>
  <c r="K38" i="55"/>
  <c r="J38" i="55"/>
  <c r="K43" i="55"/>
  <c r="J43" i="55"/>
  <c r="K53" i="55"/>
  <c r="J53" i="55"/>
  <c r="K16" i="55"/>
  <c r="J16" i="55"/>
  <c r="K60" i="55"/>
  <c r="J60" i="55"/>
  <c r="K37" i="55"/>
  <c r="J37" i="55"/>
  <c r="K30" i="55"/>
  <c r="M30" i="55" s="1"/>
  <c r="J30" i="55"/>
  <c r="K69" i="55"/>
  <c r="J69" i="55"/>
  <c r="K42" i="55"/>
  <c r="J42" i="55"/>
  <c r="K45" i="55"/>
  <c r="J45" i="55"/>
  <c r="K32" i="55"/>
  <c r="J32" i="55"/>
  <c r="K62" i="55"/>
  <c r="J62" i="55"/>
  <c r="K18" i="55"/>
  <c r="J18" i="55"/>
  <c r="L18" i="55" s="1"/>
  <c r="K36" i="55"/>
  <c r="J36" i="55"/>
  <c r="K54" i="55"/>
  <c r="J54" i="55"/>
  <c r="K9" i="55"/>
  <c r="J9" i="55"/>
  <c r="K10" i="55"/>
  <c r="J10" i="55"/>
  <c r="L10" i="55" s="1"/>
  <c r="K58" i="54"/>
  <c r="J58" i="54"/>
  <c r="K37" i="54"/>
  <c r="J37" i="54"/>
  <c r="J69" i="54"/>
  <c r="K69" i="54"/>
  <c r="K60" i="54"/>
  <c r="J60" i="54"/>
  <c r="K57" i="54"/>
  <c r="J57" i="54"/>
  <c r="K7" i="54"/>
  <c r="J7" i="54"/>
  <c r="K52" i="54"/>
  <c r="J52" i="54"/>
  <c r="K68" i="54"/>
  <c r="J68" i="54"/>
  <c r="J46" i="54"/>
  <c r="K46" i="54"/>
  <c r="M46" i="54" s="1"/>
  <c r="K4" i="54"/>
  <c r="J4" i="54"/>
  <c r="K43" i="54"/>
  <c r="J43" i="54"/>
  <c r="M43" i="54" s="1"/>
  <c r="K54" i="54"/>
  <c r="J54" i="54"/>
  <c r="K63" i="54"/>
  <c r="M63" i="54" s="1"/>
  <c r="J63" i="54"/>
  <c r="K66" i="54"/>
  <c r="J66" i="54"/>
  <c r="K32" i="54"/>
  <c r="J32" i="54"/>
  <c r="J28" i="54"/>
  <c r="K28" i="54"/>
  <c r="J40" i="54"/>
  <c r="K40" i="54"/>
  <c r="L40" i="54" s="1"/>
  <c r="J53" i="54"/>
  <c r="K53" i="54"/>
  <c r="J30" i="54"/>
  <c r="K30" i="54"/>
  <c r="L30" i="54" s="1"/>
  <c r="J59" i="54"/>
  <c r="K59" i="54"/>
  <c r="K56" i="54"/>
  <c r="J56" i="54"/>
  <c r="L56" i="54" s="1"/>
  <c r="J6" i="54"/>
  <c r="K6" i="54"/>
  <c r="K21" i="54"/>
  <c r="J21" i="54"/>
  <c r="M21" i="54" s="1"/>
  <c r="J20" i="54"/>
  <c r="K20" i="54"/>
  <c r="K64" i="54"/>
  <c r="J64" i="54"/>
  <c r="M64" i="54" s="1"/>
  <c r="K31" i="54"/>
  <c r="J31" i="54"/>
  <c r="K51" i="54"/>
  <c r="J51" i="54"/>
  <c r="M51" i="54" s="1"/>
  <c r="K39" i="54"/>
  <c r="J39" i="54"/>
  <c r="K41" i="54"/>
  <c r="J41" i="54"/>
  <c r="M41" i="54" s="1"/>
  <c r="K17" i="54"/>
  <c r="J17" i="54"/>
  <c r="K62" i="54"/>
  <c r="J62" i="54"/>
  <c r="L62" i="54" s="1"/>
  <c r="J16" i="54"/>
  <c r="K16" i="54"/>
  <c r="K67" i="54"/>
  <c r="J67" i="54"/>
  <c r="M67" i="54" s="1"/>
  <c r="K36" i="54"/>
  <c r="J36" i="54"/>
  <c r="K42" i="54"/>
  <c r="J42" i="54"/>
  <c r="M42" i="54" s="1"/>
  <c r="J65" i="54"/>
  <c r="K65" i="54"/>
  <c r="K35" i="54"/>
  <c r="J35" i="54"/>
  <c r="M35" i="54" s="1"/>
  <c r="K33" i="54"/>
  <c r="J33" i="54"/>
  <c r="K13" i="54"/>
  <c r="J13" i="54"/>
  <c r="M13" i="54" s="1"/>
  <c r="K19" i="54"/>
  <c r="J19" i="54"/>
  <c r="K8" i="54"/>
  <c r="J8" i="54"/>
  <c r="M8" i="54" s="1"/>
  <c r="K68" i="53"/>
  <c r="J68" i="53"/>
  <c r="J46" i="53"/>
  <c r="K46" i="53"/>
  <c r="K55" i="53"/>
  <c r="J55" i="53"/>
  <c r="J36" i="53"/>
  <c r="K36" i="53"/>
  <c r="M36" i="53" s="1"/>
  <c r="K31" i="53"/>
  <c r="J31" i="53"/>
  <c r="J53" i="53"/>
  <c r="K53" i="53"/>
  <c r="J38" i="53"/>
  <c r="K38" i="53"/>
  <c r="K59" i="53"/>
  <c r="J59" i="53"/>
  <c r="M59" i="53" s="1"/>
  <c r="K34" i="53"/>
  <c r="J34" i="53"/>
  <c r="J65" i="53"/>
  <c r="K65" i="53"/>
  <c r="K45" i="53"/>
  <c r="K30" i="53"/>
  <c r="J30" i="53"/>
  <c r="K40" i="53"/>
  <c r="J40" i="53"/>
  <c r="K5" i="53"/>
  <c r="J5" i="53"/>
  <c r="K39" i="53"/>
  <c r="J39" i="53"/>
  <c r="K52" i="53"/>
  <c r="J52" i="53"/>
  <c r="K64" i="53"/>
  <c r="J64" i="53"/>
  <c r="K7" i="53"/>
  <c r="J7" i="53"/>
  <c r="K10" i="53"/>
  <c r="J10" i="53"/>
  <c r="K21" i="53"/>
  <c r="J21" i="53"/>
  <c r="L21" i="53" s="1"/>
  <c r="K60" i="53"/>
  <c r="J60" i="53"/>
  <c r="K9" i="53"/>
  <c r="J9" i="53"/>
  <c r="J61" i="53"/>
  <c r="K61" i="53"/>
  <c r="K67" i="53"/>
  <c r="J67" i="53"/>
  <c r="K44" i="53"/>
  <c r="J44" i="53"/>
  <c r="L44" i="53" s="1"/>
  <c r="J42" i="53"/>
  <c r="K42" i="53"/>
  <c r="K56" i="53"/>
  <c r="J56" i="53"/>
  <c r="L56" i="53" s="1"/>
  <c r="J28" i="53"/>
  <c r="K28" i="53"/>
  <c r="K43" i="53"/>
  <c r="J43" i="53"/>
  <c r="L43" i="53" s="1"/>
  <c r="J57" i="53"/>
  <c r="K57" i="53"/>
  <c r="L57" i="53" s="1"/>
  <c r="J69" i="53"/>
  <c r="K69" i="53"/>
  <c r="L69" i="53" s="1"/>
  <c r="K11" i="53"/>
  <c r="J11" i="53"/>
  <c r="K35" i="53"/>
  <c r="J35" i="53"/>
  <c r="M35" i="53" s="1"/>
  <c r="J32" i="53"/>
  <c r="K32" i="53"/>
  <c r="L32" i="53" s="1"/>
  <c r="K63" i="53"/>
  <c r="J63" i="53"/>
  <c r="J4" i="53"/>
  <c r="K4" i="53"/>
  <c r="K16" i="53"/>
  <c r="J16" i="53"/>
  <c r="K6" i="53"/>
  <c r="J6" i="53"/>
  <c r="M6" i="53" s="1"/>
  <c r="K33" i="52"/>
  <c r="J33" i="52"/>
  <c r="L33" i="52" s="1"/>
  <c r="K52" i="52"/>
  <c r="J52" i="52"/>
  <c r="J55" i="52"/>
  <c r="K55" i="52"/>
  <c r="M55" i="52" s="1"/>
  <c r="J46" i="52"/>
  <c r="K46" i="52"/>
  <c r="L46" i="52" s="1"/>
  <c r="K21" i="52"/>
  <c r="J21" i="52"/>
  <c r="L21" i="52" s="1"/>
  <c r="J12" i="52"/>
  <c r="K12" i="52"/>
  <c r="K39" i="52"/>
  <c r="J39" i="52"/>
  <c r="L39" i="52" s="1"/>
  <c r="K56" i="52"/>
  <c r="J56" i="52"/>
  <c r="M56" i="52" s="1"/>
  <c r="K31" i="52"/>
  <c r="J31" i="52"/>
  <c r="J42" i="52"/>
  <c r="K42" i="52"/>
  <c r="M42" i="52" s="1"/>
  <c r="J18" i="52"/>
  <c r="K18" i="52"/>
  <c r="M18" i="52" s="1"/>
  <c r="K43" i="52"/>
  <c r="J43" i="52"/>
  <c r="L43" i="52" s="1"/>
  <c r="K62" i="52"/>
  <c r="J62" i="52"/>
  <c r="L62" i="52" s="1"/>
  <c r="J36" i="52"/>
  <c r="K36" i="52"/>
  <c r="K19" i="52"/>
  <c r="J19" i="52"/>
  <c r="M19" i="52" s="1"/>
  <c r="K35" i="52"/>
  <c r="J35" i="52"/>
  <c r="K44" i="52"/>
  <c r="J44" i="52"/>
  <c r="L44" i="52" s="1"/>
  <c r="J65" i="52"/>
  <c r="K65" i="52"/>
  <c r="J40" i="52"/>
  <c r="K40" i="52"/>
  <c r="M40" i="52" s="1"/>
  <c r="J4" i="52"/>
  <c r="K4" i="52"/>
  <c r="J53" i="52"/>
  <c r="K53" i="52"/>
  <c r="M53" i="52" s="1"/>
  <c r="K17" i="52"/>
  <c r="J17" i="52"/>
  <c r="L17" i="52" s="1"/>
  <c r="J28" i="52"/>
  <c r="K28" i="52"/>
  <c r="K67" i="52"/>
  <c r="J67" i="52"/>
  <c r="L67" i="52" s="1"/>
  <c r="K29" i="52"/>
  <c r="J29" i="52"/>
  <c r="K57" i="52"/>
  <c r="J57" i="52"/>
  <c r="M57" i="52" s="1"/>
  <c r="K16" i="52"/>
  <c r="J16" i="52"/>
  <c r="L16" i="52" s="1"/>
  <c r="O16" i="52" s="1"/>
  <c r="P16" i="52" s="1"/>
  <c r="K15" i="52"/>
  <c r="J15" i="52"/>
  <c r="J63" i="52"/>
  <c r="K63" i="52"/>
  <c r="L63" i="52" s="1"/>
  <c r="K5" i="52"/>
  <c r="J5" i="52"/>
  <c r="K68" i="52"/>
  <c r="J68" i="52"/>
  <c r="M68" i="52" s="1"/>
  <c r="K60" i="52"/>
  <c r="J60" i="52"/>
  <c r="K37" i="52"/>
  <c r="J37" i="52"/>
  <c r="L37" i="52" s="1"/>
  <c r="K64" i="52"/>
  <c r="J64" i="52"/>
  <c r="K11" i="52"/>
  <c r="J11" i="52"/>
  <c r="L11" i="52" s="1"/>
  <c r="K6" i="51"/>
  <c r="J6" i="51"/>
  <c r="K12" i="51"/>
  <c r="J12" i="51"/>
  <c r="K35" i="51"/>
  <c r="J35" i="51"/>
  <c r="K41" i="51"/>
  <c r="J41" i="51"/>
  <c r="K42" i="51"/>
  <c r="J42" i="51"/>
  <c r="K14" i="51"/>
  <c r="J14" i="51"/>
  <c r="K32" i="51"/>
  <c r="J32" i="51"/>
  <c r="K13" i="51"/>
  <c r="J13" i="51"/>
  <c r="K59" i="51"/>
  <c r="J59" i="51"/>
  <c r="K33" i="51"/>
  <c r="J33" i="51"/>
  <c r="K31" i="51"/>
  <c r="J31" i="51"/>
  <c r="K37" i="51"/>
  <c r="J37" i="51"/>
  <c r="K60" i="51"/>
  <c r="J60" i="51"/>
  <c r="J22" i="51"/>
  <c r="K22" i="51"/>
  <c r="K7" i="51"/>
  <c r="J7" i="51"/>
  <c r="K52" i="51"/>
  <c r="J52" i="51"/>
  <c r="J10" i="51"/>
  <c r="K10" i="51"/>
  <c r="K15" i="51"/>
  <c r="J15" i="51"/>
  <c r="L15" i="51" s="1"/>
  <c r="K58" i="51"/>
  <c r="J58" i="51"/>
  <c r="J20" i="51"/>
  <c r="K21" i="51"/>
  <c r="J21" i="51"/>
  <c r="J4" i="51"/>
  <c r="K4" i="51"/>
  <c r="K11" i="51"/>
  <c r="J11" i="51"/>
  <c r="J30" i="51"/>
  <c r="K30" i="51"/>
  <c r="K29" i="51"/>
  <c r="J29" i="51"/>
  <c r="K34" i="51"/>
  <c r="J34" i="51"/>
  <c r="K45" i="51"/>
  <c r="J45" i="51"/>
  <c r="K38" i="51"/>
  <c r="J38" i="51"/>
  <c r="J65" i="51"/>
  <c r="K65" i="51"/>
  <c r="K5" i="51"/>
  <c r="J5" i="51"/>
  <c r="K53" i="51"/>
  <c r="J53" i="51"/>
  <c r="K69" i="51"/>
  <c r="J69" i="51"/>
  <c r="K16" i="51"/>
  <c r="J16" i="51"/>
  <c r="J44" i="51"/>
  <c r="K44" i="51"/>
  <c r="J51" i="51"/>
  <c r="K51" i="51"/>
  <c r="K42" i="50"/>
  <c r="J42" i="50"/>
  <c r="L42" i="50" s="1"/>
  <c r="O42" i="50" s="1"/>
  <c r="P42" i="50" s="1"/>
  <c r="K52" i="50"/>
  <c r="J52" i="50"/>
  <c r="K68" i="50"/>
  <c r="J68" i="50"/>
  <c r="M68" i="50" s="1"/>
  <c r="K17" i="50"/>
  <c r="J17" i="50"/>
  <c r="K5" i="50"/>
  <c r="J5" i="50"/>
  <c r="K32" i="50"/>
  <c r="J32" i="50"/>
  <c r="K56" i="50"/>
  <c r="J56" i="50"/>
  <c r="K37" i="50"/>
  <c r="J37" i="50"/>
  <c r="K62" i="50"/>
  <c r="J62" i="50"/>
  <c r="M62" i="50" s="1"/>
  <c r="K69" i="50"/>
  <c r="J69" i="50"/>
  <c r="K15" i="50"/>
  <c r="J15" i="50"/>
  <c r="M15" i="50" s="1"/>
  <c r="J65" i="50"/>
  <c r="K65" i="50"/>
  <c r="K57" i="50"/>
  <c r="J57" i="50"/>
  <c r="K39" i="50"/>
  <c r="J39" i="50"/>
  <c r="K60" i="50"/>
  <c r="J60" i="50"/>
  <c r="L60" i="50" s="1"/>
  <c r="K21" i="50"/>
  <c r="J21" i="50"/>
  <c r="J30" i="50"/>
  <c r="K30" i="50"/>
  <c r="L30" i="50" s="1"/>
  <c r="K29" i="50"/>
  <c r="J29" i="50"/>
  <c r="J59" i="50"/>
  <c r="K59" i="50"/>
  <c r="K54" i="50"/>
  <c r="J54" i="50"/>
  <c r="K43" i="50"/>
  <c r="M43" i="50" s="1"/>
  <c r="J43" i="50"/>
  <c r="J51" i="50"/>
  <c r="K51" i="50"/>
  <c r="K61" i="50"/>
  <c r="J61" i="50"/>
  <c r="K41" i="50"/>
  <c r="J41" i="50"/>
  <c r="K4" i="50"/>
  <c r="J4" i="50"/>
  <c r="J16" i="50"/>
  <c r="K16" i="50"/>
  <c r="K18" i="50"/>
  <c r="J18" i="50"/>
  <c r="J20" i="50"/>
  <c r="K20" i="50"/>
  <c r="M20" i="50" s="1"/>
  <c r="J8" i="50"/>
  <c r="K8" i="50"/>
  <c r="K7" i="50"/>
  <c r="J7" i="50"/>
  <c r="K14" i="50"/>
  <c r="J14" i="50"/>
  <c r="K9" i="50"/>
  <c r="J9" i="50"/>
  <c r="K43" i="49"/>
  <c r="J43" i="49"/>
  <c r="M43" i="49" s="1"/>
  <c r="J69" i="49"/>
  <c r="K69" i="49"/>
  <c r="L69" i="49" s="1"/>
  <c r="J12" i="49"/>
  <c r="K12" i="49"/>
  <c r="J42" i="49"/>
  <c r="K42" i="49"/>
  <c r="M42" i="49" s="1"/>
  <c r="J6" i="49"/>
  <c r="K6" i="49"/>
  <c r="L6" i="49" s="1"/>
  <c r="K40" i="49"/>
  <c r="J40" i="49"/>
  <c r="L40" i="49" s="1"/>
  <c r="J34" i="49"/>
  <c r="K34" i="49"/>
  <c r="K19" i="49"/>
  <c r="J19" i="49"/>
  <c r="L19" i="49" s="1"/>
  <c r="J53" i="49"/>
  <c r="K53" i="49"/>
  <c r="K22" i="49"/>
  <c r="J22" i="49"/>
  <c r="K23" i="49"/>
  <c r="J23" i="49"/>
  <c r="L23" i="49" s="1"/>
  <c r="R23" i="49" s="1"/>
  <c r="K21" i="49"/>
  <c r="J21" i="49"/>
  <c r="L21" i="49" s="1"/>
  <c r="K31" i="49"/>
  <c r="J31" i="49"/>
  <c r="L31" i="49" s="1"/>
  <c r="K9" i="49"/>
  <c r="J9" i="49"/>
  <c r="L9" i="49" s="1"/>
  <c r="K8" i="49"/>
  <c r="J8" i="49"/>
  <c r="K64" i="49"/>
  <c r="J64" i="49"/>
  <c r="K36" i="49"/>
  <c r="J36" i="49"/>
  <c r="K60" i="49"/>
  <c r="J60" i="49"/>
  <c r="K11" i="49"/>
  <c r="J11" i="49"/>
  <c r="K7" i="49"/>
  <c r="J7" i="49"/>
  <c r="J57" i="49"/>
  <c r="K57" i="49"/>
  <c r="M57" i="49" s="1"/>
  <c r="J20" i="49"/>
  <c r="K20" i="49"/>
  <c r="L20" i="49" s="1"/>
  <c r="J10" i="49"/>
  <c r="K10" i="49"/>
  <c r="L10" i="49" s="1"/>
  <c r="J28" i="49"/>
  <c r="K28" i="49"/>
  <c r="L28" i="49" s="1"/>
  <c r="K39" i="49"/>
  <c r="J39" i="49"/>
  <c r="M39" i="49" s="1"/>
  <c r="J61" i="49"/>
  <c r="K61" i="49"/>
  <c r="M61" i="49" s="1"/>
  <c r="K30" i="49"/>
  <c r="J30" i="49"/>
  <c r="M30" i="49" s="1"/>
  <c r="K29" i="49"/>
  <c r="J29" i="49"/>
  <c r="K54" i="30"/>
  <c r="J54" i="30"/>
  <c r="K41" i="30"/>
  <c r="J41" i="30"/>
  <c r="K35" i="30"/>
  <c r="J35" i="30"/>
  <c r="L35" i="30" s="1"/>
  <c r="K52" i="30"/>
  <c r="J52" i="30"/>
  <c r="K45" i="30"/>
  <c r="J45" i="30"/>
  <c r="K14" i="30"/>
  <c r="J14" i="30"/>
  <c r="K18" i="30"/>
  <c r="J18" i="30"/>
  <c r="J44" i="30"/>
  <c r="K44" i="30"/>
  <c r="M44" i="30" s="1"/>
  <c r="K61" i="30"/>
  <c r="J61" i="30"/>
  <c r="L61" i="30" s="1"/>
  <c r="J57" i="30"/>
  <c r="K57" i="30"/>
  <c r="K37" i="30"/>
  <c r="J37" i="30"/>
  <c r="J36" i="30"/>
  <c r="K36" i="30"/>
  <c r="M36" i="30" s="1"/>
  <c r="K51" i="30"/>
  <c r="J51" i="30"/>
  <c r="K56" i="30"/>
  <c r="J56" i="30"/>
  <c r="M56" i="30" s="1"/>
  <c r="K15" i="30"/>
  <c r="J15" i="30"/>
  <c r="J10" i="30"/>
  <c r="K10" i="30"/>
  <c r="K12" i="30"/>
  <c r="J12" i="30"/>
  <c r="K21" i="30"/>
  <c r="J21" i="30"/>
  <c r="K46" i="30"/>
  <c r="J46" i="30"/>
  <c r="K64" i="30"/>
  <c r="J64" i="30"/>
  <c r="K60" i="30"/>
  <c r="J60" i="30"/>
  <c r="K13" i="30"/>
  <c r="J13" i="30"/>
  <c r="K19" i="30"/>
  <c r="J19" i="30"/>
  <c r="K58" i="30"/>
  <c r="J58" i="30"/>
  <c r="J16" i="30"/>
  <c r="K16" i="30"/>
  <c r="K67" i="30"/>
  <c r="J67" i="30"/>
  <c r="K66" i="30"/>
  <c r="J66" i="30"/>
  <c r="J20" i="30"/>
  <c r="K20" i="30"/>
  <c r="L20" i="30" s="1"/>
  <c r="O20" i="30" s="1"/>
  <c r="P20" i="30" s="1"/>
  <c r="K20" i="48"/>
  <c r="J20" i="48"/>
  <c r="L20" i="48" s="1"/>
  <c r="J57" i="48"/>
  <c r="K57" i="48"/>
  <c r="K38" i="48"/>
  <c r="J38" i="48"/>
  <c r="K52" i="48"/>
  <c r="J52" i="48"/>
  <c r="M52" i="48" s="1"/>
  <c r="K34" i="48"/>
  <c r="J34" i="48"/>
  <c r="L34" i="48" s="1"/>
  <c r="K67" i="48"/>
  <c r="J67" i="48"/>
  <c r="M67" i="48" s="1"/>
  <c r="J14" i="48"/>
  <c r="K14" i="48"/>
  <c r="K31" i="48"/>
  <c r="J31" i="48"/>
  <c r="M31" i="48" s="1"/>
  <c r="K42" i="48"/>
  <c r="J42" i="48"/>
  <c r="M42" i="48" s="1"/>
  <c r="K68" i="48"/>
  <c r="J68" i="48"/>
  <c r="K15" i="48"/>
  <c r="J15" i="48"/>
  <c r="K32" i="48"/>
  <c r="J32" i="48"/>
  <c r="M32" i="48" s="1"/>
  <c r="K63" i="48"/>
  <c r="J63" i="48"/>
  <c r="L63" i="48" s="1"/>
  <c r="K13" i="48"/>
  <c r="J13" i="48"/>
  <c r="K44" i="48"/>
  <c r="J44" i="48"/>
  <c r="J69" i="48"/>
  <c r="K69" i="48"/>
  <c r="L69" i="48" s="1"/>
  <c r="K58" i="48"/>
  <c r="J58" i="48"/>
  <c r="K17" i="48"/>
  <c r="J17" i="48"/>
  <c r="K55" i="48"/>
  <c r="J55" i="48"/>
  <c r="K53" i="48"/>
  <c r="J53" i="48"/>
  <c r="K66" i="48"/>
  <c r="J66" i="48"/>
  <c r="L66" i="48" s="1"/>
  <c r="K62" i="48"/>
  <c r="J62" i="48"/>
  <c r="L62" i="48" s="1"/>
  <c r="K4" i="48"/>
  <c r="J4" i="48"/>
  <c r="K51" i="48"/>
  <c r="J51" i="48"/>
  <c r="K56" i="48"/>
  <c r="J56" i="48"/>
  <c r="K60" i="48"/>
  <c r="J60" i="48"/>
  <c r="K7" i="48"/>
  <c r="J7" i="48"/>
  <c r="K45" i="48"/>
  <c r="J45" i="48"/>
  <c r="K46" i="48"/>
  <c r="J46" i="48"/>
  <c r="K65" i="48"/>
  <c r="J65" i="48"/>
  <c r="K11" i="47"/>
  <c r="J11" i="47"/>
  <c r="K65" i="47"/>
  <c r="J65" i="47"/>
  <c r="K33" i="47"/>
  <c r="J33" i="47"/>
  <c r="L33" i="47" s="1"/>
  <c r="K58" i="47"/>
  <c r="J58" i="47"/>
  <c r="K68" i="47"/>
  <c r="J68" i="47"/>
  <c r="M68" i="47" s="1"/>
  <c r="K51" i="47"/>
  <c r="J51" i="47"/>
  <c r="K41" i="47"/>
  <c r="J41" i="47"/>
  <c r="M41" i="47" s="1"/>
  <c r="K20" i="47"/>
  <c r="J20" i="47"/>
  <c r="K54" i="47"/>
  <c r="J54" i="47"/>
  <c r="K66" i="47"/>
  <c r="J66" i="47"/>
  <c r="K7" i="47"/>
  <c r="J7" i="47"/>
  <c r="K13" i="47"/>
  <c r="J13" i="47"/>
  <c r="K31" i="47"/>
  <c r="J31" i="47"/>
  <c r="M31" i="47" s="1"/>
  <c r="K40" i="47"/>
  <c r="J40" i="47"/>
  <c r="K19" i="47"/>
  <c r="J19" i="47"/>
  <c r="K64" i="47"/>
  <c r="J64" i="47"/>
  <c r="J18" i="47"/>
  <c r="K18" i="47"/>
  <c r="K29" i="47"/>
  <c r="J29" i="47"/>
  <c r="K37" i="47"/>
  <c r="J37" i="47"/>
  <c r="M37" i="47" s="1"/>
  <c r="K57" i="47"/>
  <c r="J57" i="47"/>
  <c r="K21" i="47"/>
  <c r="J21" i="47"/>
  <c r="L21" i="47" s="1"/>
  <c r="K52" i="47"/>
  <c r="J52" i="47"/>
  <c r="K53" i="47"/>
  <c r="J53" i="47"/>
  <c r="K60" i="47"/>
  <c r="J60" i="47"/>
  <c r="K67" i="47"/>
  <c r="J67" i="47"/>
  <c r="M67" i="47" s="1"/>
  <c r="K55" i="47"/>
  <c r="J55" i="47"/>
  <c r="K61" i="47"/>
  <c r="J61" i="47"/>
  <c r="M61" i="47" s="1"/>
  <c r="K56" i="47"/>
  <c r="J56" i="47"/>
  <c r="K39" i="47"/>
  <c r="J39" i="47"/>
  <c r="M39" i="47" s="1"/>
  <c r="K69" i="47"/>
  <c r="J69" i="47"/>
  <c r="K38" i="47"/>
  <c r="J38" i="47"/>
  <c r="L38" i="47" s="1"/>
  <c r="K32" i="47"/>
  <c r="J32" i="47"/>
  <c r="J46" i="47"/>
  <c r="K46" i="47"/>
  <c r="L46" i="47" s="1"/>
  <c r="K28" i="47"/>
  <c r="J28" i="47"/>
  <c r="K30" i="47"/>
  <c r="J30" i="47"/>
  <c r="M30" i="47" s="1"/>
  <c r="K59" i="47"/>
  <c r="J59" i="47"/>
  <c r="K63" i="47"/>
  <c r="J63" i="47"/>
  <c r="M63" i="47" s="1"/>
  <c r="K42" i="47"/>
  <c r="J42" i="47"/>
  <c r="K9" i="47"/>
  <c r="J9" i="47"/>
  <c r="K45" i="46"/>
  <c r="J45" i="46"/>
  <c r="K51" i="46"/>
  <c r="J51" i="46"/>
  <c r="K6" i="46"/>
  <c r="J6" i="46"/>
  <c r="K21" i="46"/>
  <c r="J21" i="46"/>
  <c r="K56" i="46"/>
  <c r="J56" i="46"/>
  <c r="K29" i="46"/>
  <c r="J29" i="46"/>
  <c r="J16" i="46"/>
  <c r="K16" i="46"/>
  <c r="K28" i="46"/>
  <c r="J28" i="46"/>
  <c r="K9" i="46"/>
  <c r="J9" i="46"/>
  <c r="J13" i="46"/>
  <c r="K60" i="46"/>
  <c r="J60" i="46"/>
  <c r="J46" i="46"/>
  <c r="K46" i="46"/>
  <c r="K30" i="46"/>
  <c r="J30" i="46"/>
  <c r="K4" i="46"/>
  <c r="J4" i="46"/>
  <c r="K62" i="46"/>
  <c r="J62" i="46"/>
  <c r="K68" i="46"/>
  <c r="J68" i="46"/>
  <c r="L68" i="46" s="1"/>
  <c r="K10" i="46"/>
  <c r="J10" i="46"/>
  <c r="K18" i="46"/>
  <c r="J18" i="46"/>
  <c r="J61" i="46"/>
  <c r="K61" i="46"/>
  <c r="K22" i="46"/>
  <c r="J22" i="46"/>
  <c r="K34" i="46"/>
  <c r="J34" i="46"/>
  <c r="K39" i="46"/>
  <c r="J39" i="46"/>
  <c r="J65" i="46"/>
  <c r="K65" i="46"/>
  <c r="K19" i="46"/>
  <c r="J19" i="46"/>
  <c r="J32" i="46"/>
  <c r="K32" i="46"/>
  <c r="K54" i="46"/>
  <c r="J54" i="46"/>
  <c r="K17" i="46"/>
  <c r="J17" i="46"/>
  <c r="K35" i="46"/>
  <c r="M35" i="46" s="1"/>
  <c r="J35" i="46"/>
  <c r="K40" i="46"/>
  <c r="J40" i="46"/>
  <c r="K52" i="46"/>
  <c r="J52" i="46"/>
  <c r="K31" i="46"/>
  <c r="J31" i="46"/>
  <c r="K33" i="46"/>
  <c r="J33" i="46"/>
  <c r="M33" i="46" s="1"/>
  <c r="K55" i="46"/>
  <c r="J55" i="46"/>
  <c r="K41" i="46"/>
  <c r="J41" i="46"/>
  <c r="J12" i="46"/>
  <c r="K12" i="46"/>
  <c r="K17" i="45"/>
  <c r="J17" i="45"/>
  <c r="K56" i="45"/>
  <c r="J56" i="45"/>
  <c r="J42" i="45"/>
  <c r="K42" i="45"/>
  <c r="L42" i="45" s="1"/>
  <c r="K62" i="45"/>
  <c r="J62" i="45"/>
  <c r="K39" i="45"/>
  <c r="J39" i="45"/>
  <c r="K32" i="45"/>
  <c r="J32" i="45"/>
  <c r="J57" i="45"/>
  <c r="K57" i="45"/>
  <c r="J18" i="45"/>
  <c r="K18" i="45"/>
  <c r="K11" i="45"/>
  <c r="J11" i="45"/>
  <c r="M11" i="45" s="1"/>
  <c r="J61" i="45"/>
  <c r="K61" i="45"/>
  <c r="L61" i="45" s="1"/>
  <c r="J65" i="45"/>
  <c r="K65" i="45"/>
  <c r="K15" i="45"/>
  <c r="J15" i="45"/>
  <c r="K43" i="45"/>
  <c r="J43" i="45"/>
  <c r="J38" i="45"/>
  <c r="K38" i="45"/>
  <c r="M38" i="45" s="1"/>
  <c r="K58" i="45"/>
  <c r="J58" i="45"/>
  <c r="K37" i="45"/>
  <c r="J37" i="45"/>
  <c r="M37" i="45" s="1"/>
  <c r="K63" i="45"/>
  <c r="J63" i="45"/>
  <c r="K55" i="45"/>
  <c r="J55" i="45"/>
  <c r="K31" i="45"/>
  <c r="J31" i="45"/>
  <c r="J16" i="45"/>
  <c r="K16" i="45"/>
  <c r="K13" i="45"/>
  <c r="J13" i="45"/>
  <c r="J46" i="45"/>
  <c r="K46" i="45"/>
  <c r="J30" i="45"/>
  <c r="K30" i="45"/>
  <c r="K9" i="45"/>
  <c r="J9" i="45"/>
  <c r="M9" i="45" s="1"/>
  <c r="K67" i="45"/>
  <c r="J67" i="45"/>
  <c r="K44" i="45"/>
  <c r="J44" i="45"/>
  <c r="K59" i="45"/>
  <c r="J59" i="45"/>
  <c r="J69" i="45"/>
  <c r="K69" i="45"/>
  <c r="L69" i="45" s="1"/>
  <c r="J8" i="45"/>
  <c r="K8" i="45"/>
  <c r="J6" i="45"/>
  <c r="K6" i="45"/>
  <c r="K29" i="45"/>
  <c r="J29" i="45"/>
  <c r="J22" i="45"/>
  <c r="K22" i="45"/>
  <c r="L22" i="45" s="1"/>
  <c r="K33" i="45"/>
  <c r="J33" i="45"/>
  <c r="K28" i="45"/>
  <c r="J28" i="45"/>
  <c r="M28" i="45" s="1"/>
  <c r="K45" i="45"/>
  <c r="J45" i="45"/>
  <c r="K66" i="45"/>
  <c r="J66" i="45"/>
  <c r="L66" i="45" s="1"/>
  <c r="K41" i="45"/>
  <c r="J41" i="45"/>
  <c r="K40" i="45"/>
  <c r="J40" i="45"/>
  <c r="M40" i="45" s="1"/>
  <c r="K33" i="44"/>
  <c r="J33" i="44"/>
  <c r="K43" i="44"/>
  <c r="J43" i="44"/>
  <c r="J28" i="44"/>
  <c r="K28" i="44"/>
  <c r="J32" i="44"/>
  <c r="K32" i="44"/>
  <c r="L32" i="44" s="1"/>
  <c r="J51" i="44"/>
  <c r="K51" i="44"/>
  <c r="K60" i="44"/>
  <c r="J60" i="44"/>
  <c r="K41" i="44"/>
  <c r="J41" i="44"/>
  <c r="J57" i="44"/>
  <c r="K57" i="44"/>
  <c r="K9" i="44"/>
  <c r="J9" i="44"/>
  <c r="J20" i="44"/>
  <c r="K20" i="44"/>
  <c r="J36" i="44"/>
  <c r="K36" i="44"/>
  <c r="K37" i="44"/>
  <c r="J37" i="44"/>
  <c r="J55" i="44"/>
  <c r="K55" i="44"/>
  <c r="K29" i="44"/>
  <c r="J29" i="44"/>
  <c r="J14" i="44"/>
  <c r="K14" i="44"/>
  <c r="J67" i="44"/>
  <c r="K67" i="44"/>
  <c r="J12" i="44"/>
  <c r="K12" i="44"/>
  <c r="L12" i="44" s="1"/>
  <c r="J10" i="44"/>
  <c r="K10" i="44"/>
  <c r="K13" i="44"/>
  <c r="J13" i="44"/>
  <c r="K17" i="44"/>
  <c r="J17" i="44"/>
  <c r="J61" i="44"/>
  <c r="K61" i="44"/>
  <c r="L61" i="44" s="1"/>
  <c r="K66" i="44"/>
  <c r="J66" i="44"/>
  <c r="K39" i="44"/>
  <c r="J39" i="44"/>
  <c r="K31" i="44"/>
  <c r="J31" i="44"/>
  <c r="J65" i="44"/>
  <c r="K65" i="44"/>
  <c r="J44" i="44"/>
  <c r="K44" i="44"/>
  <c r="J40" i="44"/>
  <c r="K40" i="44"/>
  <c r="L40" i="44" s="1"/>
  <c r="K56" i="44"/>
  <c r="J56" i="44"/>
  <c r="K11" i="44"/>
  <c r="J11" i="44"/>
  <c r="J63" i="44"/>
  <c r="K63" i="44"/>
  <c r="J53" i="44"/>
  <c r="K53" i="44"/>
  <c r="L53" i="44" s="1"/>
  <c r="K58" i="44"/>
  <c r="J58" i="44"/>
  <c r="K64" i="43"/>
  <c r="J64" i="43"/>
  <c r="M64" i="43" s="1"/>
  <c r="J61" i="43"/>
  <c r="K61" i="43"/>
  <c r="J63" i="43"/>
  <c r="K63" i="43"/>
  <c r="L63" i="43" s="1"/>
  <c r="K52" i="43"/>
  <c r="J52" i="43"/>
  <c r="K39" i="43"/>
  <c r="J39" i="43"/>
  <c r="L39" i="43" s="1"/>
  <c r="K29" i="43"/>
  <c r="J29" i="43"/>
  <c r="J16" i="43"/>
  <c r="K16" i="43"/>
  <c r="L16" i="43" s="1"/>
  <c r="J34" i="43"/>
  <c r="K34" i="43"/>
  <c r="K66" i="43"/>
  <c r="J66" i="43"/>
  <c r="L66" i="43" s="1"/>
  <c r="J30" i="43"/>
  <c r="K30" i="43"/>
  <c r="J51" i="43"/>
  <c r="K51" i="43"/>
  <c r="K54" i="43"/>
  <c r="J54" i="43"/>
  <c r="K45" i="43"/>
  <c r="J45" i="43"/>
  <c r="L45" i="43" s="1"/>
  <c r="K33" i="43"/>
  <c r="J33" i="43"/>
  <c r="J53" i="43"/>
  <c r="K53" i="43"/>
  <c r="M53" i="43" s="1"/>
  <c r="J44" i="43"/>
  <c r="K44" i="43"/>
  <c r="J32" i="43"/>
  <c r="K32" i="43"/>
  <c r="L32" i="43" s="1"/>
  <c r="J6" i="43"/>
  <c r="K6" i="43"/>
  <c r="L6" i="43" s="1"/>
  <c r="J14" i="43"/>
  <c r="K14" i="43"/>
  <c r="K41" i="43"/>
  <c r="J41" i="43"/>
  <c r="M41" i="43" s="1"/>
  <c r="K35" i="43"/>
  <c r="J35" i="43"/>
  <c r="J65" i="43"/>
  <c r="K65" i="43"/>
  <c r="L65" i="43" s="1"/>
  <c r="J40" i="43"/>
  <c r="K40" i="43"/>
  <c r="J42" i="43"/>
  <c r="K42" i="43"/>
  <c r="M42" i="43" s="1"/>
  <c r="J57" i="43"/>
  <c r="K57" i="43"/>
  <c r="K19" i="43"/>
  <c r="J19" i="43"/>
  <c r="M19" i="43" s="1"/>
  <c r="K15" i="43"/>
  <c r="J15" i="43"/>
  <c r="J10" i="43"/>
  <c r="K10" i="43"/>
  <c r="M10" i="43" s="1"/>
  <c r="J69" i="43"/>
  <c r="K69" i="43"/>
  <c r="J59" i="43"/>
  <c r="K59" i="43"/>
  <c r="M59" i="43" s="1"/>
  <c r="J36" i="43"/>
  <c r="K36" i="43"/>
  <c r="K43" i="43"/>
  <c r="J43" i="43"/>
  <c r="L43" i="43" s="1"/>
  <c r="K11" i="43"/>
  <c r="J11" i="43"/>
  <c r="K37" i="43"/>
  <c r="J37" i="43"/>
  <c r="L37" i="43" s="1"/>
  <c r="K56" i="43"/>
  <c r="J56" i="43"/>
  <c r="K58" i="43"/>
  <c r="J58" i="43"/>
  <c r="L58" i="43" s="1"/>
  <c r="J55" i="43"/>
  <c r="K55" i="43"/>
  <c r="J38" i="43"/>
  <c r="K38" i="43"/>
  <c r="M38" i="43" s="1"/>
  <c r="K62" i="43"/>
  <c r="J62" i="43"/>
  <c r="K68" i="43"/>
  <c r="J68" i="43"/>
  <c r="M68" i="43" s="1"/>
  <c r="J46" i="43"/>
  <c r="K46" i="43"/>
  <c r="J20" i="42"/>
  <c r="K20" i="42"/>
  <c r="M20" i="42" s="1"/>
  <c r="J65" i="42"/>
  <c r="K65" i="42"/>
  <c r="M65" i="42" s="1"/>
  <c r="K19" i="42"/>
  <c r="J19" i="42"/>
  <c r="M19" i="42" s="1"/>
  <c r="J32" i="42"/>
  <c r="K32" i="42"/>
  <c r="L32" i="42" s="1"/>
  <c r="J59" i="42"/>
  <c r="K59" i="42"/>
  <c r="L59" i="42" s="1"/>
  <c r="J18" i="42"/>
  <c r="K18" i="42"/>
  <c r="L18" i="42" s="1"/>
  <c r="K35" i="42"/>
  <c r="J35" i="42"/>
  <c r="L35" i="42" s="1"/>
  <c r="O35" i="42" s="1"/>
  <c r="P35" i="42" s="1"/>
  <c r="J64" i="42"/>
  <c r="K64" i="42"/>
  <c r="L64" i="42" s="1"/>
  <c r="J42" i="42"/>
  <c r="K42" i="42"/>
  <c r="M42" i="42" s="1"/>
  <c r="K58" i="42"/>
  <c r="J58" i="42"/>
  <c r="K39" i="42"/>
  <c r="J39" i="42"/>
  <c r="M39" i="42" s="1"/>
  <c r="K31" i="42"/>
  <c r="J31" i="42"/>
  <c r="J57" i="42"/>
  <c r="K57" i="42"/>
  <c r="L57" i="42" s="1"/>
  <c r="J28" i="42"/>
  <c r="K28" i="42"/>
  <c r="L28" i="42" s="1"/>
  <c r="J51" i="42"/>
  <c r="K51" i="42"/>
  <c r="M51" i="42" s="1"/>
  <c r="J61" i="42"/>
  <c r="K61" i="42"/>
  <c r="M61" i="42" s="1"/>
  <c r="J21" i="42"/>
  <c r="K21" i="42"/>
  <c r="L21" i="42" s="1"/>
  <c r="J34" i="42"/>
  <c r="K34" i="42"/>
  <c r="J46" i="42"/>
  <c r="K46" i="42"/>
  <c r="L46" i="42" s="1"/>
  <c r="K62" i="42"/>
  <c r="J62" i="42"/>
  <c r="J36" i="42"/>
  <c r="K36" i="42"/>
  <c r="L36" i="42" s="1"/>
  <c r="J37" i="42"/>
  <c r="K37" i="42"/>
  <c r="J33" i="42"/>
  <c r="K33" i="42"/>
  <c r="M33" i="42" s="1"/>
  <c r="J6" i="42"/>
  <c r="K6" i="42"/>
  <c r="M6" i="42" s="1"/>
  <c r="J56" i="42"/>
  <c r="K56" i="42"/>
  <c r="L56" i="42" s="1"/>
  <c r="J9" i="42"/>
  <c r="K9" i="42"/>
  <c r="M9" i="42" s="1"/>
  <c r="K66" i="42"/>
  <c r="J66" i="42"/>
  <c r="M66" i="42" s="1"/>
  <c r="J14" i="42"/>
  <c r="K14" i="42"/>
  <c r="L14" i="42" s="1"/>
  <c r="J16" i="41"/>
  <c r="K16" i="41"/>
  <c r="J55" i="41"/>
  <c r="K55" i="41"/>
  <c r="J54" i="41"/>
  <c r="K54" i="41"/>
  <c r="L54" i="41" s="1"/>
  <c r="J45" i="41"/>
  <c r="K45" i="41"/>
  <c r="J60" i="41"/>
  <c r="K60" i="41"/>
  <c r="J31" i="41"/>
  <c r="K31" i="41"/>
  <c r="M31" i="41" s="1"/>
  <c r="J61" i="41"/>
  <c r="K61" i="41"/>
  <c r="L61" i="41" s="1"/>
  <c r="J58" i="41"/>
  <c r="K58" i="41"/>
  <c r="J56" i="41"/>
  <c r="K56" i="41"/>
  <c r="J20" i="41"/>
  <c r="K20" i="41"/>
  <c r="M20" i="41" s="1"/>
  <c r="J69" i="41"/>
  <c r="K69" i="41"/>
  <c r="J9" i="41"/>
  <c r="K9" i="41"/>
  <c r="J28" i="41"/>
  <c r="K28" i="41"/>
  <c r="M28" i="41" s="1"/>
  <c r="J59" i="41"/>
  <c r="K59" i="41"/>
  <c r="M59" i="41" s="1"/>
  <c r="J15" i="41"/>
  <c r="K15" i="41"/>
  <c r="L15" i="41" s="1"/>
  <c r="J32" i="41"/>
  <c r="K32" i="41"/>
  <c r="J40" i="41"/>
  <c r="K40" i="41"/>
  <c r="L40" i="41" s="1"/>
  <c r="J34" i="41"/>
  <c r="K34" i="41"/>
  <c r="M34" i="41" s="1"/>
  <c r="J10" i="41"/>
  <c r="K10" i="41"/>
  <c r="J51" i="41"/>
  <c r="K51" i="41"/>
  <c r="J62" i="41"/>
  <c r="K62" i="41"/>
  <c r="M62" i="41" s="1"/>
  <c r="J53" i="41"/>
  <c r="K53" i="41"/>
  <c r="J8" i="41"/>
  <c r="K8" i="41"/>
  <c r="K58" i="40"/>
  <c r="J58" i="40"/>
  <c r="M58" i="40" s="1"/>
  <c r="K65" i="40"/>
  <c r="M65" i="40" s="1"/>
  <c r="J10" i="40"/>
  <c r="K10" i="40"/>
  <c r="K13" i="40"/>
  <c r="J13" i="40"/>
  <c r="M13" i="40" s="1"/>
  <c r="K37" i="40"/>
  <c r="L37" i="40" s="1"/>
  <c r="J37" i="40"/>
  <c r="J4" i="40"/>
  <c r="M4" i="40" s="1"/>
  <c r="K4" i="40"/>
  <c r="J42" i="40"/>
  <c r="K42" i="40"/>
  <c r="K66" i="40"/>
  <c r="L66" i="40" s="1"/>
  <c r="J66" i="40"/>
  <c r="J16" i="40"/>
  <c r="K16" i="40"/>
  <c r="M16" i="40" s="1"/>
  <c r="K11" i="40"/>
  <c r="J11" i="40"/>
  <c r="J30" i="40"/>
  <c r="K30" i="40"/>
  <c r="M30" i="40" s="1"/>
  <c r="J46" i="40"/>
  <c r="K46" i="40"/>
  <c r="K62" i="40"/>
  <c r="J62" i="40"/>
  <c r="M62" i="40" s="1"/>
  <c r="K56" i="40"/>
  <c r="L56" i="40" s="1"/>
  <c r="J56" i="40"/>
  <c r="K7" i="40"/>
  <c r="J7" i="40"/>
  <c r="M7" i="40" s="1"/>
  <c r="J51" i="40"/>
  <c r="L51" i="40" s="1"/>
  <c r="K51" i="40"/>
  <c r="J63" i="40"/>
  <c r="K63" i="40"/>
  <c r="M63" i="40" s="1"/>
  <c r="K31" i="40"/>
  <c r="M31" i="40" s="1"/>
  <c r="J31" i="40"/>
  <c r="K64" i="40"/>
  <c r="J64" i="40"/>
  <c r="M64" i="40" s="1"/>
  <c r="J18" i="40"/>
  <c r="M18" i="40" s="1"/>
  <c r="K18" i="40"/>
  <c r="K54" i="40"/>
  <c r="J54" i="40"/>
  <c r="L54" i="40" s="1"/>
  <c r="J8" i="40"/>
  <c r="L8" i="40" s="1"/>
  <c r="K8" i="40"/>
  <c r="K35" i="40"/>
  <c r="J35" i="40"/>
  <c r="K33" i="40"/>
  <c r="J33" i="40"/>
  <c r="K45" i="40"/>
  <c r="J45" i="40"/>
  <c r="J55" i="40"/>
  <c r="K55" i="40"/>
  <c r="K9" i="40"/>
  <c r="J9" i="40"/>
  <c r="J12" i="40"/>
  <c r="K12" i="40"/>
  <c r="J61" i="40"/>
  <c r="K61" i="40"/>
  <c r="J28" i="40"/>
  <c r="K28" i="40"/>
  <c r="K15" i="40"/>
  <c r="J15" i="40"/>
  <c r="M15" i="40" s="1"/>
  <c r="J36" i="40"/>
  <c r="K36" i="40"/>
  <c r="K70" i="40"/>
  <c r="J70" i="40"/>
  <c r="J55" i="39"/>
  <c r="K55" i="39"/>
  <c r="K64" i="39"/>
  <c r="J64" i="39"/>
  <c r="J4" i="39"/>
  <c r="K4" i="39"/>
  <c r="M4" i="39" s="1"/>
  <c r="J65" i="39"/>
  <c r="K65" i="39"/>
  <c r="J16" i="39"/>
  <c r="K16" i="39"/>
  <c r="J67" i="39"/>
  <c r="K67" i="39"/>
  <c r="K15" i="39"/>
  <c r="J15" i="39"/>
  <c r="M15" i="39" s="1"/>
  <c r="J32" i="39"/>
  <c r="K32" i="39"/>
  <c r="J46" i="39"/>
  <c r="K46" i="39"/>
  <c r="K19" i="39"/>
  <c r="J19" i="39"/>
  <c r="J10" i="39"/>
  <c r="K10" i="39"/>
  <c r="J6" i="39"/>
  <c r="K6" i="39"/>
  <c r="K35" i="39"/>
  <c r="J35" i="39"/>
  <c r="K52" i="39"/>
  <c r="J52" i="39"/>
  <c r="J68" i="39"/>
  <c r="K37" i="39"/>
  <c r="K33" i="39"/>
  <c r="J33" i="39"/>
  <c r="J61" i="39"/>
  <c r="K61" i="39"/>
  <c r="K11" i="39"/>
  <c r="J11" i="39"/>
  <c r="K21" i="39"/>
  <c r="J21" i="39"/>
  <c r="J42" i="39"/>
  <c r="K42" i="39"/>
  <c r="M42" i="39" s="1"/>
  <c r="J38" i="39"/>
  <c r="K38" i="39"/>
  <c r="K5" i="39"/>
  <c r="J5" i="39"/>
  <c r="L5" i="39" s="1"/>
  <c r="O5" i="39" s="1"/>
  <c r="P5" i="39" s="1"/>
  <c r="K66" i="39"/>
  <c r="J66" i="39"/>
  <c r="K39" i="39"/>
  <c r="J39" i="39"/>
  <c r="L39" i="39" s="1"/>
  <c r="J63" i="39"/>
  <c r="K63" i="39"/>
  <c r="J36" i="39"/>
  <c r="K36" i="39"/>
  <c r="J53" i="39"/>
  <c r="K53" i="39"/>
  <c r="M53" i="39" s="1"/>
  <c r="J69" i="39"/>
  <c r="K69" i="39"/>
  <c r="J44" i="39"/>
  <c r="K44" i="39"/>
  <c r="J12" i="39"/>
  <c r="K12" i="39"/>
  <c r="K29" i="39"/>
  <c r="J29" i="39"/>
  <c r="J40" i="39"/>
  <c r="K40" i="39"/>
  <c r="J51" i="39"/>
  <c r="K51" i="39"/>
  <c r="J22" i="39"/>
  <c r="K22" i="39"/>
  <c r="J59" i="39"/>
  <c r="K59" i="39"/>
  <c r="J34" i="39"/>
  <c r="K34" i="39"/>
  <c r="J30" i="39"/>
  <c r="K30" i="39"/>
  <c r="J14" i="39"/>
  <c r="K14" i="39"/>
  <c r="K58" i="39"/>
  <c r="J58" i="39"/>
  <c r="M58" i="39" s="1"/>
  <c r="K41" i="39"/>
  <c r="L41" i="39" s="1"/>
  <c r="J41" i="39"/>
  <c r="J57" i="39"/>
  <c r="K57" i="39"/>
  <c r="J8" i="38"/>
  <c r="K8" i="38"/>
  <c r="J53" i="38"/>
  <c r="K53" i="38"/>
  <c r="J37" i="38"/>
  <c r="K37" i="38"/>
  <c r="J4" i="38"/>
  <c r="K4" i="38"/>
  <c r="K9" i="38"/>
  <c r="J9" i="38"/>
  <c r="J41" i="38"/>
  <c r="K41" i="38"/>
  <c r="J55" i="38"/>
  <c r="K55" i="38"/>
  <c r="K5" i="38"/>
  <c r="J5" i="38"/>
  <c r="J28" i="38"/>
  <c r="K28" i="38"/>
  <c r="J44" i="38"/>
  <c r="K44" i="38"/>
  <c r="K21" i="38"/>
  <c r="K43" i="38"/>
  <c r="J38" i="38"/>
  <c r="K38" i="38"/>
  <c r="J7" i="38"/>
  <c r="K7" i="38"/>
  <c r="J22" i="38"/>
  <c r="K22" i="38"/>
  <c r="L22" i="38" s="1"/>
  <c r="J45" i="38"/>
  <c r="J14" i="38"/>
  <c r="K14" i="38"/>
  <c r="K39" i="38"/>
  <c r="J39" i="38"/>
  <c r="J56" i="38"/>
  <c r="K56" i="38"/>
  <c r="M56" i="38" s="1"/>
  <c r="J64" i="38"/>
  <c r="J29" i="38"/>
  <c r="K29" i="38"/>
  <c r="L29" i="38" s="1"/>
  <c r="J36" i="38"/>
  <c r="K36" i="38"/>
  <c r="J57" i="38"/>
  <c r="K57" i="38"/>
  <c r="K19" i="38"/>
  <c r="J59" i="38"/>
  <c r="K59" i="38"/>
  <c r="J13" i="38"/>
  <c r="K13" i="38"/>
  <c r="K58" i="38"/>
  <c r="J58" i="38"/>
  <c r="K54" i="38"/>
  <c r="J54" i="38"/>
  <c r="J18" i="38"/>
  <c r="K18" i="38"/>
  <c r="K31" i="38"/>
  <c r="J31" i="38"/>
  <c r="J68" i="37"/>
  <c r="K68" i="37"/>
  <c r="M68" i="37" s="1"/>
  <c r="J51" i="37"/>
  <c r="K51" i="37"/>
  <c r="K66" i="37"/>
  <c r="J66" i="37"/>
  <c r="M66" i="37" s="1"/>
  <c r="J7" i="37"/>
  <c r="K7" i="37"/>
  <c r="J10" i="37"/>
  <c r="K10" i="37"/>
  <c r="J53" i="37"/>
  <c r="K53" i="37"/>
  <c r="J36" i="37"/>
  <c r="K36" i="37"/>
  <c r="L36" i="37" s="1"/>
  <c r="J14" i="37"/>
  <c r="K14" i="37"/>
  <c r="K55" i="37"/>
  <c r="M55" i="37" s="1"/>
  <c r="J39" i="37"/>
  <c r="K39" i="37"/>
  <c r="L39" i="37" s="1"/>
  <c r="J56" i="37"/>
  <c r="K56" i="37"/>
  <c r="J28" i="37"/>
  <c r="K28" i="37"/>
  <c r="M28" i="37" s="1"/>
  <c r="J34" i="37"/>
  <c r="K34" i="37"/>
  <c r="M34" i="37" s="1"/>
  <c r="J59" i="37"/>
  <c r="K59" i="37"/>
  <c r="J9" i="37"/>
  <c r="K9" i="37"/>
  <c r="J57" i="37"/>
  <c r="K57" i="37"/>
  <c r="J33" i="37"/>
  <c r="K33" i="37"/>
  <c r="L33" i="37" s="1"/>
  <c r="J52" i="37"/>
  <c r="K52" i="37"/>
  <c r="K11" i="37"/>
  <c r="J11" i="37"/>
  <c r="K31" i="37"/>
  <c r="J31" i="37"/>
  <c r="L31" i="37" s="1"/>
  <c r="J38" i="37"/>
  <c r="K38" i="37"/>
  <c r="J61" i="37"/>
  <c r="K61" i="37"/>
  <c r="L61" i="37" s="1"/>
  <c r="J15" i="37"/>
  <c r="K15" i="37"/>
  <c r="J30" i="37"/>
  <c r="K30" i="37"/>
  <c r="M30" i="37" s="1"/>
  <c r="J46" i="37"/>
  <c r="K46" i="37"/>
  <c r="J44" i="37"/>
  <c r="K44" i="37"/>
  <c r="K35" i="37"/>
  <c r="J35" i="37"/>
  <c r="M35" i="37" s="1"/>
  <c r="J60" i="37"/>
  <c r="K60" i="37"/>
  <c r="L60" i="37" s="1"/>
  <c r="K58" i="37"/>
  <c r="J58" i="37"/>
  <c r="K17" i="37"/>
  <c r="J17" i="37"/>
  <c r="M17" i="37" s="1"/>
  <c r="J29" i="37"/>
  <c r="K29" i="37"/>
  <c r="M29" i="37" s="1"/>
  <c r="K54" i="37"/>
  <c r="J54" i="37"/>
  <c r="J67" i="37"/>
  <c r="K67" i="37"/>
  <c r="L67" i="37" s="1"/>
  <c r="K45" i="37"/>
  <c r="J45" i="37"/>
  <c r="K62" i="37"/>
  <c r="J62" i="37"/>
  <c r="L62" i="37" s="1"/>
  <c r="J43" i="37"/>
  <c r="K43" i="37"/>
  <c r="J8" i="37"/>
  <c r="K8" i="37"/>
  <c r="L8" i="37" s="1"/>
  <c r="J13" i="37"/>
  <c r="K13" i="37"/>
  <c r="K39" i="36"/>
  <c r="J39" i="36"/>
  <c r="M39" i="36" s="1"/>
  <c r="J20" i="36"/>
  <c r="K20" i="36"/>
  <c r="M20" i="36" s="1"/>
  <c r="K15" i="36"/>
  <c r="J15" i="36"/>
  <c r="K35" i="36"/>
  <c r="J35" i="36"/>
  <c r="J40" i="36"/>
  <c r="K40" i="36"/>
  <c r="M40" i="36" s="1"/>
  <c r="K56" i="36"/>
  <c r="J56" i="36"/>
  <c r="K41" i="36"/>
  <c r="J41" i="36"/>
  <c r="K58" i="36"/>
  <c r="J58" i="36"/>
  <c r="M58" i="36" s="1"/>
  <c r="J16" i="36"/>
  <c r="K16" i="36"/>
  <c r="K29" i="36"/>
  <c r="J29" i="36"/>
  <c r="J69" i="36"/>
  <c r="K69" i="36"/>
  <c r="K31" i="36"/>
  <c r="J31" i="36"/>
  <c r="J44" i="36"/>
  <c r="K44" i="36"/>
  <c r="J67" i="36"/>
  <c r="K67" i="36"/>
  <c r="M67" i="36" s="1"/>
  <c r="K33" i="36"/>
  <c r="J33" i="36"/>
  <c r="M33" i="36" s="1"/>
  <c r="J32" i="36"/>
  <c r="K32" i="36"/>
  <c r="M32" i="36" s="1"/>
  <c r="K45" i="36"/>
  <c r="J45" i="36"/>
  <c r="J46" i="36"/>
  <c r="K46" i="36"/>
  <c r="J36" i="36"/>
  <c r="K36" i="36"/>
  <c r="L36" i="36" s="1"/>
  <c r="J42" i="36"/>
  <c r="L42" i="36" s="1"/>
  <c r="O42" i="36" s="1"/>
  <c r="P42" i="36" s="1"/>
  <c r="K42" i="36"/>
  <c r="J53" i="36"/>
  <c r="K53" i="36"/>
  <c r="K66" i="36"/>
  <c r="J66" i="36"/>
  <c r="L66" i="36" s="1"/>
  <c r="K17" i="36"/>
  <c r="J17" i="36"/>
  <c r="J51" i="36"/>
  <c r="K51" i="36"/>
  <c r="K52" i="36"/>
  <c r="J52" i="36"/>
  <c r="J57" i="36"/>
  <c r="K57" i="36"/>
  <c r="J4" i="36"/>
  <c r="K4" i="36"/>
  <c r="M4" i="36" s="1"/>
  <c r="K43" i="36"/>
  <c r="J43" i="36"/>
  <c r="J12" i="36"/>
  <c r="K12" i="36"/>
  <c r="K60" i="36"/>
  <c r="J60" i="36"/>
  <c r="J6" i="36"/>
  <c r="K6" i="36"/>
  <c r="M6" i="36" s="1"/>
  <c r="J18" i="36"/>
  <c r="K18" i="36"/>
  <c r="J22" i="36"/>
  <c r="K22" i="36"/>
  <c r="L22" i="36" s="1"/>
  <c r="K21" i="36"/>
  <c r="J21" i="36"/>
  <c r="M21" i="36" s="1"/>
  <c r="J34" i="35"/>
  <c r="K34" i="35"/>
  <c r="J22" i="35"/>
  <c r="K22" i="35"/>
  <c r="K62" i="35"/>
  <c r="J62" i="35"/>
  <c r="K29" i="35"/>
  <c r="J29" i="35"/>
  <c r="J36" i="35"/>
  <c r="K36" i="35"/>
  <c r="M36" i="35" s="1"/>
  <c r="J10" i="35"/>
  <c r="K10" i="35"/>
  <c r="K15" i="35"/>
  <c r="J15" i="35"/>
  <c r="K68" i="35"/>
  <c r="J68" i="35"/>
  <c r="K35" i="35"/>
  <c r="J35" i="35"/>
  <c r="K60" i="35"/>
  <c r="J60" i="35"/>
  <c r="K7" i="35"/>
  <c r="J7" i="35"/>
  <c r="J8" i="35"/>
  <c r="K8" i="35"/>
  <c r="J28" i="35"/>
  <c r="K28" i="35"/>
  <c r="L28" i="35" s="1"/>
  <c r="K39" i="35"/>
  <c r="J39" i="35"/>
  <c r="J53" i="35"/>
  <c r="K53" i="35"/>
  <c r="K64" i="35"/>
  <c r="J64" i="35"/>
  <c r="J4" i="35"/>
  <c r="K4" i="35"/>
  <c r="J44" i="35"/>
  <c r="K44" i="35"/>
  <c r="J69" i="35"/>
  <c r="K69" i="35"/>
  <c r="K31" i="35"/>
  <c r="J31" i="35"/>
  <c r="K56" i="35"/>
  <c r="J56" i="35"/>
  <c r="J16" i="35"/>
  <c r="K16" i="35"/>
  <c r="K11" i="35"/>
  <c r="J11" i="35"/>
  <c r="J42" i="35"/>
  <c r="K42" i="35"/>
  <c r="K43" i="35"/>
  <c r="J43" i="35"/>
  <c r="J65" i="35"/>
  <c r="K65" i="35"/>
  <c r="L65" i="35" s="1"/>
  <c r="J32" i="35"/>
  <c r="K32" i="35"/>
  <c r="J46" i="35"/>
  <c r="K46" i="35"/>
  <c r="J57" i="35"/>
  <c r="K57" i="35"/>
  <c r="J20" i="35"/>
  <c r="K20" i="35"/>
  <c r="K52" i="35"/>
  <c r="J52" i="35"/>
  <c r="J59" i="35"/>
  <c r="K59" i="35"/>
  <c r="K45" i="35"/>
  <c r="J45" i="35"/>
  <c r="J61" i="35"/>
  <c r="K61" i="35"/>
  <c r="J51" i="35"/>
  <c r="K51" i="35"/>
  <c r="K58" i="35"/>
  <c r="J58" i="35"/>
  <c r="K41" i="35"/>
  <c r="J41" i="35"/>
  <c r="J63" i="35"/>
  <c r="K63" i="35"/>
  <c r="M63" i="35" s="1"/>
  <c r="K37" i="35"/>
  <c r="J37" i="35"/>
  <c r="J67" i="35"/>
  <c r="K67" i="35"/>
  <c r="M67" i="35" s="1"/>
  <c r="K66" i="35"/>
  <c r="J66" i="35"/>
  <c r="K33" i="35"/>
  <c r="J33" i="35"/>
  <c r="L33" i="35" s="1"/>
  <c r="J6" i="35"/>
  <c r="K6" i="35"/>
  <c r="J20" i="34"/>
  <c r="K20" i="34"/>
  <c r="J8" i="34"/>
  <c r="K8" i="34"/>
  <c r="J44" i="34"/>
  <c r="K44" i="34"/>
  <c r="J40" i="34"/>
  <c r="K40" i="34"/>
  <c r="J32" i="34"/>
  <c r="K32" i="34"/>
  <c r="J69" i="34"/>
  <c r="K69" i="34"/>
  <c r="J65" i="34"/>
  <c r="K65" i="34"/>
  <c r="L65" i="34" s="1"/>
  <c r="J18" i="34"/>
  <c r="K18" i="34"/>
  <c r="K31" i="34"/>
  <c r="J31" i="34"/>
  <c r="J30" i="34"/>
  <c r="L30" i="34" s="1"/>
  <c r="K30" i="34"/>
  <c r="K17" i="34"/>
  <c r="J17" i="34"/>
  <c r="K9" i="34"/>
  <c r="J9" i="34"/>
  <c r="J16" i="34"/>
  <c r="K16" i="34"/>
  <c r="K68" i="34"/>
  <c r="J68" i="34"/>
  <c r="L68" i="34" s="1"/>
  <c r="J22" i="34"/>
  <c r="K22" i="34"/>
  <c r="J53" i="34"/>
  <c r="K53" i="34"/>
  <c r="K43" i="34"/>
  <c r="J43" i="34"/>
  <c r="J57" i="34"/>
  <c r="K57" i="34"/>
  <c r="J4" i="34"/>
  <c r="K4" i="34"/>
  <c r="J59" i="34"/>
  <c r="K59" i="34"/>
  <c r="J67" i="34"/>
  <c r="K67" i="34"/>
  <c r="M67" i="34" s="1"/>
  <c r="K19" i="34"/>
  <c r="J19" i="34"/>
  <c r="K7" i="34"/>
  <c r="J7" i="34"/>
  <c r="K39" i="34"/>
  <c r="J39" i="34"/>
  <c r="M39" i="34" s="1"/>
  <c r="K35" i="34"/>
  <c r="J35" i="34"/>
  <c r="L35" i="34" s="1"/>
  <c r="K64" i="34"/>
  <c r="J64" i="34"/>
  <c r="J61" i="34"/>
  <c r="K61" i="34"/>
  <c r="J4" i="33"/>
  <c r="K4" i="33"/>
  <c r="K5" i="33"/>
  <c r="J5" i="33"/>
  <c r="K37" i="33"/>
  <c r="J37" i="33"/>
  <c r="L37" i="33" s="1"/>
  <c r="O37" i="33" s="1"/>
  <c r="P37" i="33" s="1"/>
  <c r="J63" i="33"/>
  <c r="K63" i="33"/>
  <c r="K60" i="33"/>
  <c r="J60" i="33"/>
  <c r="M60" i="33" s="1"/>
  <c r="J36" i="33"/>
  <c r="K36" i="33"/>
  <c r="J34" i="33"/>
  <c r="K34" i="33"/>
  <c r="M34" i="33" s="1"/>
  <c r="J67" i="33"/>
  <c r="K67" i="33"/>
  <c r="J28" i="33"/>
  <c r="K28" i="33"/>
  <c r="L28" i="33" s="1"/>
  <c r="K11" i="33"/>
  <c r="J11" i="33"/>
  <c r="K43" i="33"/>
  <c r="J43" i="33"/>
  <c r="K29" i="33"/>
  <c r="J29" i="33"/>
  <c r="J44" i="33"/>
  <c r="K44" i="33"/>
  <c r="J30" i="33"/>
  <c r="K30" i="33"/>
  <c r="J12" i="33"/>
  <c r="K12" i="33"/>
  <c r="J16" i="33"/>
  <c r="K16" i="33"/>
  <c r="K33" i="33"/>
  <c r="J33" i="33"/>
  <c r="L33" i="33" s="1"/>
  <c r="K66" i="33"/>
  <c r="J66" i="33"/>
  <c r="K31" i="33"/>
  <c r="J31" i="33"/>
  <c r="K13" i="33"/>
  <c r="J13" i="33"/>
  <c r="J42" i="33"/>
  <c r="K42" i="33"/>
  <c r="M42" i="33" s="1"/>
  <c r="J38" i="33"/>
  <c r="K38" i="33"/>
  <c r="K21" i="33"/>
  <c r="J21" i="33"/>
  <c r="L21" i="33" s="1"/>
  <c r="K56" i="33"/>
  <c r="J56" i="33"/>
  <c r="K45" i="33"/>
  <c r="J45" i="33"/>
  <c r="J59" i="33"/>
  <c r="K59" i="33"/>
  <c r="J10" i="33"/>
  <c r="K10" i="33"/>
  <c r="J51" i="33"/>
  <c r="K51" i="33"/>
  <c r="J61" i="33"/>
  <c r="K61" i="33"/>
  <c r="J46" i="33"/>
  <c r="K46" i="33"/>
  <c r="K15" i="33"/>
  <c r="J15" i="33"/>
  <c r="J14" i="33"/>
  <c r="K14" i="33"/>
  <c r="J60" i="29"/>
  <c r="K60" i="29"/>
  <c r="J33" i="29"/>
  <c r="K33" i="29"/>
  <c r="J37" i="29"/>
  <c r="K37" i="29"/>
  <c r="J10" i="29"/>
  <c r="K10" i="29"/>
  <c r="J65" i="29"/>
  <c r="K65" i="29"/>
  <c r="M65" i="29" s="1"/>
  <c r="K68" i="29"/>
  <c r="J68" i="29"/>
  <c r="J17" i="29"/>
  <c r="K17" i="29"/>
  <c r="J64" i="29"/>
  <c r="K64" i="29"/>
  <c r="J40" i="29"/>
  <c r="K40" i="29"/>
  <c r="L40" i="29" s="1"/>
  <c r="J51" i="29"/>
  <c r="K51" i="29"/>
  <c r="J45" i="29"/>
  <c r="K45" i="29"/>
  <c r="J9" i="29"/>
  <c r="K9" i="29"/>
  <c r="J57" i="29"/>
  <c r="K57" i="29"/>
  <c r="J41" i="29"/>
  <c r="K41" i="29"/>
  <c r="J36" i="29"/>
  <c r="K36" i="29"/>
  <c r="L36" i="29" s="1"/>
  <c r="J14" i="29"/>
  <c r="K14" i="29"/>
  <c r="J52" i="29"/>
  <c r="K52" i="29"/>
  <c r="K58" i="29"/>
  <c r="J58" i="29"/>
  <c r="K35" i="29"/>
  <c r="J35" i="29"/>
  <c r="J67" i="29"/>
  <c r="K67" i="29"/>
  <c r="K31" i="29"/>
  <c r="J31" i="29"/>
  <c r="L31" i="29" s="1"/>
  <c r="J18" i="29"/>
  <c r="K18" i="29"/>
  <c r="J6" i="29"/>
  <c r="K6" i="29"/>
  <c r="K43" i="29"/>
  <c r="J43" i="29"/>
  <c r="J56" i="29"/>
  <c r="K56" i="29"/>
  <c r="J69" i="29"/>
  <c r="K69" i="29"/>
  <c r="J16" i="29"/>
  <c r="K16" i="29"/>
  <c r="K54" i="29"/>
  <c r="J54" i="29"/>
  <c r="J13" i="29"/>
  <c r="K13" i="29"/>
  <c r="K62" i="29"/>
  <c r="J62" i="29"/>
  <c r="J44" i="29"/>
  <c r="K44" i="29"/>
  <c r="K39" i="29"/>
  <c r="J39" i="29"/>
  <c r="J21" i="29"/>
  <c r="K21" i="29"/>
  <c r="J32" i="29"/>
  <c r="K32" i="29"/>
  <c r="J63" i="29"/>
  <c r="K63" i="29"/>
  <c r="M63" i="29" s="1"/>
  <c r="J29" i="29"/>
  <c r="K29" i="29"/>
  <c r="J20" i="29"/>
  <c r="K20" i="29"/>
  <c r="J28" i="29"/>
  <c r="K28" i="29"/>
  <c r="K66" i="29"/>
  <c r="J66" i="29"/>
  <c r="J4" i="14"/>
  <c r="K4" i="14"/>
  <c r="J53" i="14"/>
  <c r="K53" i="14"/>
  <c r="J46" i="14"/>
  <c r="K46" i="14"/>
  <c r="J42" i="14"/>
  <c r="K42" i="14"/>
  <c r="L42" i="14" s="1"/>
  <c r="J38" i="14"/>
  <c r="K38" i="14"/>
  <c r="M38" i="14" s="1"/>
  <c r="J61" i="14"/>
  <c r="K61" i="14"/>
  <c r="M61" i="14" s="1"/>
  <c r="K35" i="14"/>
  <c r="J35" i="14"/>
  <c r="L35" i="14" s="1"/>
  <c r="J10" i="14"/>
  <c r="K10" i="14"/>
  <c r="J32" i="14"/>
  <c r="K32" i="14"/>
  <c r="L32" i="14" s="1"/>
  <c r="J63" i="14"/>
  <c r="K63" i="14"/>
  <c r="J65" i="14"/>
  <c r="K65" i="14"/>
  <c r="K41" i="14"/>
  <c r="J41" i="14"/>
  <c r="K62" i="14"/>
  <c r="J62" i="14"/>
  <c r="J8" i="14"/>
  <c r="K8" i="14"/>
  <c r="K37" i="14"/>
  <c r="J37" i="14"/>
  <c r="L37" i="14" s="1"/>
  <c r="J55" i="14"/>
  <c r="K55" i="14"/>
  <c r="J28" i="14"/>
  <c r="K28" i="14"/>
  <c r="J20" i="14"/>
  <c r="K20" i="14"/>
  <c r="M20" i="14" s="1"/>
  <c r="K39" i="14"/>
  <c r="J39" i="14"/>
  <c r="J30" i="14"/>
  <c r="K30" i="14"/>
  <c r="M30" i="14" s="1"/>
  <c r="J69" i="14"/>
  <c r="K69" i="14"/>
  <c r="K11" i="14"/>
  <c r="J11" i="14"/>
  <c r="K33" i="14"/>
  <c r="J33" i="14"/>
  <c r="L33" i="14" s="1"/>
  <c r="K66" i="14"/>
  <c r="J66" i="14"/>
  <c r="J57" i="14"/>
  <c r="K57" i="14"/>
  <c r="J59" i="14"/>
  <c r="K59" i="14"/>
  <c r="J6" i="14"/>
  <c r="K6" i="14"/>
  <c r="J18" i="14"/>
  <c r="K18" i="14"/>
  <c r="K17" i="14"/>
  <c r="J17" i="14"/>
  <c r="K31" i="14"/>
  <c r="J31" i="14"/>
  <c r="K15" i="14"/>
  <c r="J15" i="14"/>
  <c r="J51" i="14"/>
  <c r="K51" i="14"/>
  <c r="K54" i="14"/>
  <c r="J54" i="14"/>
  <c r="J67" i="14"/>
  <c r="K67" i="14"/>
  <c r="M67" i="14" s="1"/>
  <c r="J36" i="14"/>
  <c r="K36" i="14"/>
  <c r="J44" i="14"/>
  <c r="K44" i="14"/>
  <c r="K58" i="14"/>
  <c r="J58" i="14"/>
  <c r="J34" i="14"/>
  <c r="K34" i="14"/>
  <c r="J40" i="14"/>
  <c r="K40" i="14"/>
  <c r="L40" i="14" s="1"/>
  <c r="J16" i="14"/>
  <c r="K16" i="14"/>
  <c r="J46" i="32"/>
  <c r="K46" i="32"/>
  <c r="J38" i="32"/>
  <c r="K38" i="32"/>
  <c r="M38" i="32" s="1"/>
  <c r="K45" i="32"/>
  <c r="J45" i="32"/>
  <c r="K68" i="32"/>
  <c r="J68" i="32"/>
  <c r="L68" i="32" s="1"/>
  <c r="J18" i="32"/>
  <c r="K18" i="32"/>
  <c r="J61" i="32"/>
  <c r="K61" i="32"/>
  <c r="M61" i="32" s="1"/>
  <c r="K62" i="32"/>
  <c r="J62" i="32"/>
  <c r="M62" i="32" s="1"/>
  <c r="K19" i="32"/>
  <c r="J19" i="32"/>
  <c r="L19" i="32" s="1"/>
  <c r="K41" i="32"/>
  <c r="J41" i="32"/>
  <c r="J57" i="32"/>
  <c r="K57" i="32"/>
  <c r="J65" i="32"/>
  <c r="K65" i="32"/>
  <c r="J59" i="32"/>
  <c r="K59" i="32"/>
  <c r="M59" i="32" s="1"/>
  <c r="J63" i="32"/>
  <c r="K63" i="32"/>
  <c r="K43" i="32"/>
  <c r="J43" i="32"/>
  <c r="K60" i="32"/>
  <c r="J60" i="32"/>
  <c r="L60" i="32" s="1"/>
  <c r="K17" i="32"/>
  <c r="J17" i="32"/>
  <c r="J40" i="32"/>
  <c r="K40" i="32"/>
  <c r="J44" i="32"/>
  <c r="K44" i="32"/>
  <c r="K54" i="32"/>
  <c r="J54" i="32"/>
  <c r="K7" i="32"/>
  <c r="J7" i="32"/>
  <c r="L7" i="32" s="1"/>
  <c r="J10" i="32"/>
  <c r="K10" i="32"/>
  <c r="K11" i="32"/>
  <c r="J11" i="32"/>
  <c r="K37" i="32"/>
  <c r="J37" i="32"/>
  <c r="K39" i="32"/>
  <c r="J39" i="32"/>
  <c r="M39" i="32" s="1"/>
  <c r="J30" i="32"/>
  <c r="K30" i="32"/>
  <c r="J51" i="32"/>
  <c r="K51" i="32"/>
  <c r="J67" i="32"/>
  <c r="K67" i="32"/>
  <c r="J8" i="32"/>
  <c r="K8" i="32"/>
  <c r="J55" i="32"/>
  <c r="K55" i="32"/>
  <c r="K66" i="32"/>
  <c r="J66" i="32"/>
  <c r="L66" i="32" s="1"/>
  <c r="K5" i="32"/>
  <c r="J5" i="32"/>
  <c r="J4" i="32"/>
  <c r="K4" i="32"/>
  <c r="M4" i="32" s="1"/>
  <c r="Q22" i="74"/>
  <c r="Q65" i="74"/>
  <c r="M60" i="29"/>
  <c r="Q1323" i="82"/>
  <c r="Y23" i="54" s="1"/>
  <c r="G23" i="54"/>
  <c r="L8" i="34"/>
  <c r="M34" i="35"/>
  <c r="L69" i="36"/>
  <c r="M62" i="35"/>
  <c r="L37" i="29"/>
  <c r="M31" i="34"/>
  <c r="M31" i="35"/>
  <c r="L31" i="33"/>
  <c r="M16" i="35"/>
  <c r="L41" i="14"/>
  <c r="L42" i="35"/>
  <c r="L35" i="36"/>
  <c r="M61" i="35"/>
  <c r="G69" i="40"/>
  <c r="K862" i="82"/>
  <c r="L862" i="82" s="1"/>
  <c r="N69" i="40" s="1"/>
  <c r="L21" i="29"/>
  <c r="L20" i="29"/>
  <c r="L36" i="14"/>
  <c r="M66" i="29"/>
  <c r="H93" i="82"/>
  <c r="G60" i="14" s="1"/>
  <c r="K112" i="82"/>
  <c r="L112" i="82" s="1"/>
  <c r="N36" i="43" s="1"/>
  <c r="Q36" i="43"/>
  <c r="H101" i="82"/>
  <c r="M44" i="39"/>
  <c r="Q363" i="82"/>
  <c r="Y47" i="47" s="1"/>
  <c r="G47" i="47"/>
  <c r="L34" i="46"/>
  <c r="L59" i="54"/>
  <c r="K473" i="82"/>
  <c r="L473" i="82" s="1"/>
  <c r="N37" i="46" s="1"/>
  <c r="G37" i="46"/>
  <c r="L65" i="46"/>
  <c r="M55" i="53"/>
  <c r="Q46" i="41"/>
  <c r="K662" i="82"/>
  <c r="L662" i="82" s="1"/>
  <c r="N69" i="41" s="1"/>
  <c r="Q69" i="41"/>
  <c r="M38" i="38"/>
  <c r="K746" i="82"/>
  <c r="L746" i="82" s="1"/>
  <c r="N30" i="49" s="1"/>
  <c r="Q30" i="49"/>
  <c r="M58" i="42"/>
  <c r="L38" i="48"/>
  <c r="K776" i="82"/>
  <c r="L776" i="82" s="1"/>
  <c r="N63" i="49" s="1"/>
  <c r="Q68" i="40"/>
  <c r="K985" i="82"/>
  <c r="L985" i="82" s="1"/>
  <c r="N29" i="50" s="1"/>
  <c r="Q29" i="50"/>
  <c r="K1057" i="82"/>
  <c r="L1057" i="82" s="1"/>
  <c r="N64" i="44" s="1"/>
  <c r="G64" i="44"/>
  <c r="K1093" i="82"/>
  <c r="L1093" i="82" s="1"/>
  <c r="N60" i="30" s="1"/>
  <c r="Q60" i="30"/>
  <c r="K1104" i="82"/>
  <c r="N1104" i="82" s="1"/>
  <c r="M1105" i="82" s="1"/>
  <c r="G28" i="36"/>
  <c r="Q1103" i="82"/>
  <c r="Y70" i="30" s="1"/>
  <c r="G70" i="30"/>
  <c r="M60" i="51"/>
  <c r="L41" i="50"/>
  <c r="L28" i="44"/>
  <c r="M20" i="35"/>
  <c r="L15" i="55"/>
  <c r="K1271" i="82"/>
  <c r="L1271" i="82" s="1"/>
  <c r="N11" i="55" s="1"/>
  <c r="G11" i="55"/>
  <c r="K1475" i="82"/>
  <c r="L1475" i="82" s="1"/>
  <c r="N15" i="38" s="1"/>
  <c r="G15" i="38"/>
  <c r="K1247" i="82"/>
  <c r="L1247" i="82" s="1"/>
  <c r="N7" i="39" s="1"/>
  <c r="G7" i="39"/>
  <c r="K1255" i="82"/>
  <c r="L1255" i="82" s="1"/>
  <c r="N15" i="39" s="1"/>
  <c r="Q15" i="39"/>
  <c r="M10" i="46"/>
  <c r="L5" i="52"/>
  <c r="K1380" i="82"/>
  <c r="L1380" i="82" s="1"/>
  <c r="N20" i="52" s="1"/>
  <c r="G20" i="52"/>
  <c r="K1393" i="82"/>
  <c r="L1393" i="82" s="1"/>
  <c r="N13" i="53" s="1"/>
  <c r="G13" i="53"/>
  <c r="K1429" i="82"/>
  <c r="L1429" i="82" s="1"/>
  <c r="N9" i="41" s="1"/>
  <c r="Q9" i="41"/>
  <c r="K1439" i="82"/>
  <c r="L1439" i="82" s="1"/>
  <c r="N19" i="41" s="1"/>
  <c r="G19" i="41"/>
  <c r="K1459" i="82"/>
  <c r="L1459" i="82" s="1"/>
  <c r="N19" i="42" s="1"/>
  <c r="Q19" i="42"/>
  <c r="K1466" i="82"/>
  <c r="L1466" i="82" s="1"/>
  <c r="N6" i="38" s="1"/>
  <c r="G6" i="38"/>
  <c r="K1487" i="82"/>
  <c r="L1487" i="82" s="1"/>
  <c r="N7" i="49" s="1"/>
  <c r="Q7" i="49"/>
  <c r="K1517" i="82"/>
  <c r="L1517" i="82" s="1"/>
  <c r="N17" i="48" s="1"/>
  <c r="Q17" i="48"/>
  <c r="K1545" i="82"/>
  <c r="L1545" i="82" s="1"/>
  <c r="N5" i="32" s="1"/>
  <c r="Q5" i="32"/>
  <c r="K1564" i="82"/>
  <c r="L1564" i="82" s="1"/>
  <c r="N4" i="33" s="1"/>
  <c r="Q4" i="33"/>
  <c r="K1590" i="82"/>
  <c r="L1590" i="82" s="1"/>
  <c r="N10" i="51" s="1"/>
  <c r="Q10" i="51"/>
  <c r="K1634" i="82"/>
  <c r="L1634" i="82" s="1"/>
  <c r="N14" i="44" s="1"/>
  <c r="Q14" i="44"/>
  <c r="L21" i="51"/>
  <c r="L9" i="44"/>
  <c r="K1392" i="82"/>
  <c r="L1392" i="82" s="1"/>
  <c r="N12" i="53" s="1"/>
  <c r="G12" i="53"/>
  <c r="K1508" i="82"/>
  <c r="L1508" i="82" s="1"/>
  <c r="N8" i="48" s="1"/>
  <c r="G8" i="48"/>
  <c r="K1642" i="82"/>
  <c r="L1642" i="82" s="1"/>
  <c r="N22" i="44" s="1"/>
  <c r="G22" i="44"/>
  <c r="K1671" i="82"/>
  <c r="L1671" i="82" s="1"/>
  <c r="N11" i="36" s="1"/>
  <c r="G11" i="36"/>
  <c r="K677" i="82"/>
  <c r="L677" i="82" s="1"/>
  <c r="N41" i="42" s="1"/>
  <c r="G41" i="42"/>
  <c r="L35" i="52"/>
  <c r="K632" i="82"/>
  <c r="L632" i="82" s="1"/>
  <c r="N36" i="41" s="1"/>
  <c r="G36" i="41"/>
  <c r="K836" i="82"/>
  <c r="L836" i="82" s="1"/>
  <c r="N40" i="40" s="1"/>
  <c r="G40" i="40"/>
  <c r="M16" i="39"/>
  <c r="K1258" i="82"/>
  <c r="L1258" i="82" s="1"/>
  <c r="N18" i="39" s="1"/>
  <c r="G18" i="39"/>
  <c r="K1374" i="82"/>
  <c r="L1374" i="82" s="1"/>
  <c r="N14" i="52" s="1"/>
  <c r="G14" i="52"/>
  <c r="K1534" i="82"/>
  <c r="L1534" i="82" s="1"/>
  <c r="N14" i="40" s="1"/>
  <c r="G14" i="40"/>
  <c r="L52" i="43"/>
  <c r="M60" i="55"/>
  <c r="M29" i="43"/>
  <c r="M45" i="46"/>
  <c r="K499" i="82"/>
  <c r="L499" i="82" s="1"/>
  <c r="N66" i="46" s="1"/>
  <c r="G66" i="46"/>
  <c r="L65" i="52"/>
  <c r="L40" i="53"/>
  <c r="K860" i="82"/>
  <c r="L860" i="82" s="1"/>
  <c r="N67" i="40" s="1"/>
  <c r="G67" i="40"/>
  <c r="K1020" i="82"/>
  <c r="L1020" i="82" s="1"/>
  <c r="N67" i="50" s="1"/>
  <c r="G67" i="50"/>
  <c r="K1052" i="82"/>
  <c r="L1052" i="82" s="1"/>
  <c r="N59" i="44" s="1"/>
  <c r="G59" i="44"/>
  <c r="K1312" i="82"/>
  <c r="L1312" i="82" s="1"/>
  <c r="N12" i="54" s="1"/>
  <c r="G12" i="54"/>
  <c r="Q403" i="82"/>
  <c r="Y47" i="54" s="1"/>
  <c r="G47" i="54"/>
  <c r="Q503" i="82"/>
  <c r="Y70" i="46" s="1"/>
  <c r="G70" i="46"/>
  <c r="L64" i="53"/>
  <c r="M40" i="34"/>
  <c r="K661" i="82"/>
  <c r="L661" i="82" s="1"/>
  <c r="N68" i="41" s="1"/>
  <c r="G68" i="41"/>
  <c r="K765" i="82"/>
  <c r="L765" i="82" s="1"/>
  <c r="N52" i="49" s="1"/>
  <c r="G52" i="49"/>
  <c r="K795" i="82"/>
  <c r="L795" i="82" s="1"/>
  <c r="N39" i="48" s="1"/>
  <c r="G39" i="48"/>
  <c r="L29" i="51"/>
  <c r="L42" i="55"/>
  <c r="Q143" i="82"/>
  <c r="Y70" i="43" s="1"/>
  <c r="G70" i="43"/>
  <c r="M63" i="14"/>
  <c r="M37" i="54"/>
  <c r="M46" i="39"/>
  <c r="M34" i="43"/>
  <c r="M30" i="43"/>
  <c r="L51" i="43"/>
  <c r="M54" i="43"/>
  <c r="K784" i="82"/>
  <c r="N784" i="82" s="1"/>
  <c r="M785" i="82" s="1"/>
  <c r="O784" i="82" s="1"/>
  <c r="G28" i="48"/>
  <c r="M31" i="36"/>
  <c r="K1516" i="82"/>
  <c r="L1516" i="82" s="1"/>
  <c r="N16" i="48" s="1"/>
  <c r="G16" i="48"/>
  <c r="K1669" i="82"/>
  <c r="L1669" i="82" s="1"/>
  <c r="N9" i="36" s="1"/>
  <c r="G9" i="36"/>
  <c r="K1064" i="82"/>
  <c r="N1064" i="82" s="1"/>
  <c r="M1065" i="82" s="1"/>
  <c r="O1064" i="82" s="1"/>
  <c r="G28" i="30"/>
  <c r="K1286" i="82"/>
  <c r="L1286" i="82" s="1"/>
  <c r="N6" i="47" s="1"/>
  <c r="G6" i="47"/>
  <c r="K1628" i="82"/>
  <c r="L1628" i="82" s="1"/>
  <c r="N8" i="44" s="1"/>
  <c r="G8" i="44"/>
  <c r="K1648" i="82"/>
  <c r="L1648" i="82" s="1"/>
  <c r="N8" i="30" s="1"/>
  <c r="G8" i="30"/>
  <c r="K71" i="82"/>
  <c r="L71" i="82" s="1"/>
  <c r="N35" i="14" s="1"/>
  <c r="K377" i="82"/>
  <c r="L377" i="82" s="1"/>
  <c r="N64" i="47" s="1"/>
  <c r="Q64" i="47"/>
  <c r="K599" i="82"/>
  <c r="L599" i="82" s="1"/>
  <c r="N43" i="34" s="1"/>
  <c r="Q43" i="34"/>
  <c r="H401" i="82"/>
  <c r="K657" i="82"/>
  <c r="L657" i="82" s="1"/>
  <c r="N64" i="41" s="1"/>
  <c r="G64" i="41"/>
  <c r="K744" i="82"/>
  <c r="L744" i="82" s="1"/>
  <c r="N28" i="49" s="1"/>
  <c r="Q28" i="49"/>
  <c r="Q723" i="82"/>
  <c r="Y47" i="38" s="1"/>
  <c r="G47" i="38"/>
  <c r="Q683" i="82"/>
  <c r="Y47" i="42" s="1"/>
  <c r="G47" i="42"/>
  <c r="L34" i="49"/>
  <c r="K949" i="82"/>
  <c r="L949" i="82" s="1"/>
  <c r="N33" i="51" s="1"/>
  <c r="Q33" i="51"/>
  <c r="M36" i="44"/>
  <c r="H807" i="82"/>
  <c r="G54" i="48" s="1"/>
  <c r="H928" i="82"/>
  <c r="G55" i="33" s="1"/>
  <c r="K984" i="82"/>
  <c r="N984" i="82" s="1"/>
  <c r="M985" i="82" s="1"/>
  <c r="G28" i="50"/>
  <c r="H1068" i="82"/>
  <c r="K1168" i="82"/>
  <c r="L1168" i="82" s="1"/>
  <c r="N8" i="43" s="1"/>
  <c r="G8" i="43"/>
  <c r="H977" i="82"/>
  <c r="G64" i="51" s="1"/>
  <c r="Q1063" i="82"/>
  <c r="Y70" i="44" s="1"/>
  <c r="G70" i="44"/>
  <c r="H1219" i="82"/>
  <c r="K1366" i="82"/>
  <c r="L1366" i="82" s="1"/>
  <c r="N6" i="52" s="1"/>
  <c r="G6" i="52"/>
  <c r="L4" i="53"/>
  <c r="K1432" i="82"/>
  <c r="L1432" i="82" s="1"/>
  <c r="N12" i="41" s="1"/>
  <c r="G12" i="41"/>
  <c r="K1492" i="82"/>
  <c r="L1492" i="82" s="1"/>
  <c r="N12" i="49" s="1"/>
  <c r="Q12" i="49"/>
  <c r="K1498" i="82"/>
  <c r="L1498" i="82" s="1"/>
  <c r="N18" i="49" s="1"/>
  <c r="Q18" i="49"/>
  <c r="H1518" i="82"/>
  <c r="G18" i="48" s="1"/>
  <c r="H1562" i="82"/>
  <c r="G22" i="32" s="1"/>
  <c r="Q58" i="50"/>
  <c r="K1535" i="82"/>
  <c r="L1535" i="82" s="1"/>
  <c r="N15" i="40" s="1"/>
  <c r="Q15" i="40"/>
  <c r="Q57" i="51"/>
  <c r="Q5" i="43"/>
  <c r="K649" i="82"/>
  <c r="L649" i="82" s="1"/>
  <c r="N56" i="41" s="1"/>
  <c r="Q56" i="41"/>
  <c r="K829" i="82"/>
  <c r="L829" i="82" s="1"/>
  <c r="N33" i="40" s="1"/>
  <c r="Q33" i="40"/>
  <c r="K1396" i="82"/>
  <c r="L1396" i="82" s="1"/>
  <c r="N16" i="53" s="1"/>
  <c r="Q16" i="53"/>
  <c r="K707" i="82"/>
  <c r="L707" i="82" s="1"/>
  <c r="N31" i="38" s="1"/>
  <c r="Q31" i="38"/>
  <c r="Q1343" i="82"/>
  <c r="Y23" i="37" s="1"/>
  <c r="G23" i="37"/>
  <c r="K832" i="82"/>
  <c r="L832" i="82" s="1"/>
  <c r="N36" i="40" s="1"/>
  <c r="Q36" i="40"/>
  <c r="K1236" i="82"/>
  <c r="L1236" i="82" s="1"/>
  <c r="N16" i="45" s="1"/>
  <c r="Q16" i="45"/>
  <c r="K1289" i="82"/>
  <c r="L1289" i="82" s="1"/>
  <c r="N9" i="47" s="1"/>
  <c r="Q9" i="47"/>
  <c r="L7" i="49"/>
  <c r="H437" i="82"/>
  <c r="G41" i="37" s="1"/>
  <c r="Q12" i="48"/>
  <c r="K1659" i="82"/>
  <c r="L1659" i="82" s="1"/>
  <c r="N19" i="30" s="1"/>
  <c r="Q19" i="30"/>
  <c r="K1632" i="82"/>
  <c r="L1632" i="82" s="1"/>
  <c r="N12" i="44" s="1"/>
  <c r="Q12" i="44"/>
  <c r="G16" i="32"/>
  <c r="G70" i="32"/>
  <c r="G58" i="32"/>
  <c r="G69" i="32"/>
  <c r="G45" i="14"/>
  <c r="G23" i="14"/>
  <c r="G8" i="29"/>
  <c r="G18" i="35"/>
  <c r="Q8" i="35"/>
  <c r="G19" i="36"/>
  <c r="G68" i="36"/>
  <c r="Q45" i="36"/>
  <c r="Q20" i="14"/>
  <c r="G5" i="29"/>
  <c r="Q38" i="33"/>
  <c r="G13" i="36"/>
  <c r="Q43" i="37"/>
  <c r="G4" i="37"/>
  <c r="Q37" i="33"/>
  <c r="Q163" i="82"/>
  <c r="Y47" i="29" s="1"/>
  <c r="G47" i="29"/>
  <c r="Q343" i="82"/>
  <c r="Y70" i="55" s="1"/>
  <c r="G70" i="55"/>
  <c r="M36" i="54"/>
  <c r="M38" i="37"/>
  <c r="M40" i="46"/>
  <c r="K490" i="82"/>
  <c r="L490" i="82" s="1"/>
  <c r="N57" i="46" s="1"/>
  <c r="G57" i="46"/>
  <c r="M31" i="52"/>
  <c r="M38" i="53"/>
  <c r="L34" i="53"/>
  <c r="K646" i="82"/>
  <c r="L646" i="82" s="1"/>
  <c r="N53" i="41" s="1"/>
  <c r="Q53" i="41"/>
  <c r="L37" i="42"/>
  <c r="K754" i="82"/>
  <c r="L754" i="82" s="1"/>
  <c r="N38" i="49" s="1"/>
  <c r="G38" i="49"/>
  <c r="L45" i="40"/>
  <c r="K831" i="82"/>
  <c r="L831" i="82" s="1"/>
  <c r="N35" i="40" s="1"/>
  <c r="Q35" i="40"/>
  <c r="K964" i="82"/>
  <c r="L964" i="82" s="1"/>
  <c r="N51" i="51" s="1"/>
  <c r="Q51" i="51"/>
  <c r="K780" i="82"/>
  <c r="L780" i="82" s="1"/>
  <c r="N67" i="49" s="1"/>
  <c r="G67" i="49"/>
  <c r="K979" i="82"/>
  <c r="L979" i="82" s="1"/>
  <c r="N66" i="51" s="1"/>
  <c r="G66" i="51"/>
  <c r="K986" i="82"/>
  <c r="L986" i="82" s="1"/>
  <c r="N30" i="50" s="1"/>
  <c r="Q30" i="50"/>
  <c r="K1019" i="82"/>
  <c r="L1019" i="82" s="1"/>
  <c r="N66" i="50" s="1"/>
  <c r="G66" i="50"/>
  <c r="Q1043" i="82"/>
  <c r="Y47" i="44" s="1"/>
  <c r="G47" i="44"/>
  <c r="L65" i="44"/>
  <c r="M37" i="30"/>
  <c r="K1105" i="82"/>
  <c r="L1105" i="82" s="1"/>
  <c r="N29" i="36" s="1"/>
  <c r="Q29" i="36"/>
  <c r="M54" i="50"/>
  <c r="M56" i="44"/>
  <c r="K1288" i="82"/>
  <c r="L1288" i="82" s="1"/>
  <c r="N8" i="47" s="1"/>
  <c r="G8" i="47"/>
  <c r="K1167" i="82"/>
  <c r="L1167" i="82" s="1"/>
  <c r="N7" i="43" s="1"/>
  <c r="G7" i="43"/>
  <c r="K1285" i="82"/>
  <c r="L1285" i="82" s="1"/>
  <c r="N5" i="47" s="1"/>
  <c r="G5" i="47"/>
  <c r="K1431" i="82"/>
  <c r="L1431" i="82" s="1"/>
  <c r="N11" i="41" s="1"/>
  <c r="G11" i="41"/>
  <c r="Q1183" i="82"/>
  <c r="Y23" i="43" s="1"/>
  <c r="G23" i="43"/>
  <c r="K1248" i="82"/>
  <c r="L1248" i="82" s="1"/>
  <c r="N8" i="39" s="1"/>
  <c r="G8" i="39"/>
  <c r="K1256" i="82"/>
  <c r="L1256" i="82" s="1"/>
  <c r="N16" i="39" s="1"/>
  <c r="Q16" i="39"/>
  <c r="K1269" i="82"/>
  <c r="L1269" i="82" s="1"/>
  <c r="N9" i="55" s="1"/>
  <c r="Q9" i="55"/>
  <c r="K1279" i="82"/>
  <c r="L1279" i="82" s="1"/>
  <c r="N19" i="55" s="1"/>
  <c r="G19" i="55"/>
  <c r="K1299" i="82"/>
  <c r="L1299" i="82" s="1"/>
  <c r="N19" i="47" s="1"/>
  <c r="Q19" i="47"/>
  <c r="K1351" i="82"/>
  <c r="L1351" i="82" s="1"/>
  <c r="N11" i="46" s="1"/>
  <c r="G11" i="46"/>
  <c r="K1371" i="82"/>
  <c r="L1371" i="82" s="1"/>
  <c r="N11" i="52" s="1"/>
  <c r="Q11" i="52"/>
  <c r="K1394" i="82"/>
  <c r="L1394" i="82" s="1"/>
  <c r="N14" i="53" s="1"/>
  <c r="G14" i="53"/>
  <c r="K1404" i="82"/>
  <c r="L1404" i="82" s="1"/>
  <c r="N4" i="34" s="1"/>
  <c r="Q4" i="34"/>
  <c r="K1430" i="82"/>
  <c r="L1430" i="82" s="1"/>
  <c r="N10" i="41" s="1"/>
  <c r="Q10" i="41"/>
  <c r="K1451" i="82"/>
  <c r="L1451" i="82" s="1"/>
  <c r="N11" i="42" s="1"/>
  <c r="G11" i="42"/>
  <c r="K1460" i="82"/>
  <c r="L1460" i="82" s="1"/>
  <c r="N20" i="42" s="1"/>
  <c r="Q20" i="42"/>
  <c r="Q18" i="48"/>
  <c r="H1341" i="82"/>
  <c r="G21" i="37" s="1"/>
  <c r="K1662" i="82"/>
  <c r="L1662" i="82" s="1"/>
  <c r="N22" i="30" s="1"/>
  <c r="G22" i="30"/>
  <c r="Q483" i="82"/>
  <c r="Y47" i="46" s="1"/>
  <c r="G47" i="46"/>
  <c r="L42" i="40"/>
  <c r="K1096" i="82"/>
  <c r="L1096" i="82" s="1"/>
  <c r="N63" i="30" s="1"/>
  <c r="G63" i="30"/>
  <c r="K534" i="82"/>
  <c r="L534" i="82" s="1"/>
  <c r="N61" i="52" s="1"/>
  <c r="G61" i="52"/>
  <c r="L14" i="43"/>
  <c r="K1360" i="82"/>
  <c r="L1360" i="82" s="1"/>
  <c r="N20" i="46" s="1"/>
  <c r="G20" i="46"/>
  <c r="K1476" i="82"/>
  <c r="L1476" i="82" s="1"/>
  <c r="N16" i="38" s="1"/>
  <c r="G16" i="38"/>
  <c r="K1622" i="82"/>
  <c r="L1622" i="82" s="1"/>
  <c r="N22" i="50" s="1"/>
  <c r="G22" i="50"/>
  <c r="L35" i="43"/>
  <c r="Q283" i="82"/>
  <c r="Y47" i="39" s="1"/>
  <c r="G47" i="39"/>
  <c r="M28" i="54"/>
  <c r="Q423" i="82"/>
  <c r="Y70" i="54" s="1"/>
  <c r="G70" i="54"/>
  <c r="Q463" i="82"/>
  <c r="Y70" i="37" s="1"/>
  <c r="G70" i="37"/>
  <c r="L61" i="46"/>
  <c r="M29" i="52"/>
  <c r="Q523" i="82"/>
  <c r="Y47" i="52" s="1"/>
  <c r="G47" i="52"/>
  <c r="K542" i="82"/>
  <c r="L542" i="82" s="1"/>
  <c r="N69" i="52" s="1"/>
  <c r="G69" i="52"/>
  <c r="Q763" i="82"/>
  <c r="Y47" i="49" s="1"/>
  <c r="G47" i="49"/>
  <c r="K1026" i="82"/>
  <c r="L1026" i="82" s="1"/>
  <c r="N30" i="44" s="1"/>
  <c r="G30" i="44"/>
  <c r="K1061" i="82"/>
  <c r="L1061" i="82" s="1"/>
  <c r="N68" i="44" s="1"/>
  <c r="G68" i="44"/>
  <c r="K1106" i="82"/>
  <c r="L1106" i="82" s="1"/>
  <c r="N30" i="36" s="1"/>
  <c r="G30" i="36"/>
  <c r="K1400" i="82"/>
  <c r="L1400" i="82" s="1"/>
  <c r="N20" i="53" s="1"/>
  <c r="G20" i="53"/>
  <c r="M30" i="46"/>
  <c r="L52" i="52"/>
  <c r="L68" i="53"/>
  <c r="K676" i="82"/>
  <c r="L676" i="82" s="1"/>
  <c r="N40" i="42" s="1"/>
  <c r="G40" i="42"/>
  <c r="K722" i="82"/>
  <c r="L722" i="82" s="1"/>
  <c r="N46" i="38" s="1"/>
  <c r="G46" i="38"/>
  <c r="K769" i="82"/>
  <c r="L769" i="82" s="1"/>
  <c r="N56" i="49" s="1"/>
  <c r="G56" i="49"/>
  <c r="M35" i="51"/>
  <c r="Q263" i="82"/>
  <c r="Y70" i="45" s="1"/>
  <c r="G70" i="45"/>
  <c r="M62" i="45"/>
  <c r="L39" i="45"/>
  <c r="M35" i="35"/>
  <c r="L40" i="43"/>
  <c r="K1202" i="82"/>
  <c r="L1202" i="82" s="1"/>
  <c r="N22" i="29" s="1"/>
  <c r="G22" i="29"/>
  <c r="K1526" i="82"/>
  <c r="L1526" i="82" s="1"/>
  <c r="N6" i="40" s="1"/>
  <c r="G6" i="40"/>
  <c r="K1657" i="82"/>
  <c r="L1657" i="82" s="1"/>
  <c r="N17" i="30" s="1"/>
  <c r="G17" i="30"/>
  <c r="K1670" i="82"/>
  <c r="L1670" i="82" s="1"/>
  <c r="N10" i="36" s="1"/>
  <c r="G10" i="36"/>
  <c r="K1070" i="82"/>
  <c r="L1070" i="82" s="1"/>
  <c r="N34" i="30" s="1"/>
  <c r="G34" i="30"/>
  <c r="K1114" i="82"/>
  <c r="L1114" i="82" s="1"/>
  <c r="N38" i="36" s="1"/>
  <c r="G38" i="36"/>
  <c r="K1635" i="82"/>
  <c r="L1635" i="82" s="1"/>
  <c r="N15" i="44" s="1"/>
  <c r="G15" i="44"/>
  <c r="K1649" i="82"/>
  <c r="L1649" i="82" s="1"/>
  <c r="N9" i="30" s="1"/>
  <c r="G9" i="30"/>
  <c r="L57" i="43"/>
  <c r="K636" i="82"/>
  <c r="L636" i="82" s="1"/>
  <c r="N40" i="41" s="1"/>
  <c r="Q40" i="41"/>
  <c r="K690" i="82"/>
  <c r="L690" i="82" s="1"/>
  <c r="N57" i="42" s="1"/>
  <c r="Q57" i="42"/>
  <c r="K751" i="82"/>
  <c r="L751" i="82" s="1"/>
  <c r="N35" i="49" s="1"/>
  <c r="G35" i="49"/>
  <c r="L53" i="49"/>
  <c r="K818" i="82"/>
  <c r="L818" i="82" s="1"/>
  <c r="N65" i="48" s="1"/>
  <c r="Q65" i="48"/>
  <c r="K952" i="82"/>
  <c r="L952" i="82" s="1"/>
  <c r="N36" i="51" s="1"/>
  <c r="G36" i="51"/>
  <c r="K654" i="82"/>
  <c r="L654" i="82" s="1"/>
  <c r="N61" i="41" s="1"/>
  <c r="Q61" i="41"/>
  <c r="K770" i="82"/>
  <c r="L770" i="82" s="1"/>
  <c r="N57" i="49" s="1"/>
  <c r="Q57" i="49"/>
  <c r="Q1003" i="82"/>
  <c r="Y47" i="50" s="1"/>
  <c r="G47" i="50"/>
  <c r="M10" i="40"/>
  <c r="K1361" i="82"/>
  <c r="L1361" i="82" s="1"/>
  <c r="N21" i="46" s="1"/>
  <c r="Q21" i="46"/>
  <c r="Q1463" i="82"/>
  <c r="Y23" i="42" s="1"/>
  <c r="G23" i="42"/>
  <c r="L12" i="49"/>
  <c r="K1653" i="82"/>
  <c r="L1653" i="82" s="1"/>
  <c r="N13" i="30" s="1"/>
  <c r="Q13" i="30"/>
  <c r="H1079" i="82"/>
  <c r="M66" i="30"/>
  <c r="H1165" i="82"/>
  <c r="G5" i="43" s="1"/>
  <c r="K1346" i="82"/>
  <c r="L1346" i="82" s="1"/>
  <c r="N6" i="46" s="1"/>
  <c r="Q6" i="46"/>
  <c r="K1389" i="82"/>
  <c r="L1389" i="82" s="1"/>
  <c r="N9" i="53" s="1"/>
  <c r="Q9" i="53"/>
  <c r="K606" i="82"/>
  <c r="L606" i="82" s="1"/>
  <c r="N53" i="34" s="1"/>
  <c r="L31" i="38"/>
  <c r="K934" i="82"/>
  <c r="L934" i="82" s="1"/>
  <c r="N61" i="33" s="1"/>
  <c r="L29" i="49"/>
  <c r="Q1363" i="82"/>
  <c r="Y23" i="46" s="1"/>
  <c r="G23" i="46"/>
  <c r="K1472" i="82"/>
  <c r="L1472" i="82" s="1"/>
  <c r="N12" i="38" s="1"/>
  <c r="G12" i="38"/>
  <c r="K437" i="82"/>
  <c r="L437" i="82" s="1"/>
  <c r="N41" i="37" s="1"/>
  <c r="Q41" i="37"/>
  <c r="Q1663" i="82"/>
  <c r="Y23" i="30" s="1"/>
  <c r="G23" i="30"/>
  <c r="H1414" i="82"/>
  <c r="G14" i="34" s="1"/>
  <c r="H1561" i="82"/>
  <c r="G21" i="32" s="1"/>
  <c r="H1589" i="82"/>
  <c r="G9" i="51" s="1"/>
  <c r="K1609" i="82"/>
  <c r="L1609" i="82" s="1"/>
  <c r="N9" i="50" s="1"/>
  <c r="Q9" i="50"/>
  <c r="Q34" i="14"/>
  <c r="G23" i="32"/>
  <c r="G12" i="32"/>
  <c r="Q14" i="33"/>
  <c r="Q53" i="34"/>
  <c r="G21" i="34"/>
  <c r="G57" i="33"/>
  <c r="Q14" i="34"/>
  <c r="G12" i="37"/>
  <c r="G16" i="37"/>
  <c r="G35" i="38"/>
  <c r="G70" i="29"/>
  <c r="G65" i="33"/>
  <c r="G22" i="33"/>
  <c r="Q15" i="33"/>
  <c r="G70" i="35"/>
  <c r="G37" i="36"/>
  <c r="Q32" i="36"/>
  <c r="G64" i="36"/>
  <c r="G6" i="37"/>
  <c r="Q35" i="14"/>
  <c r="G18" i="33"/>
  <c r="M44" i="43"/>
  <c r="M61" i="43"/>
  <c r="L65" i="45"/>
  <c r="L62" i="46"/>
  <c r="L36" i="52"/>
  <c r="K701" i="82"/>
  <c r="L701" i="82" s="1"/>
  <c r="N68" i="42" s="1"/>
  <c r="G68" i="42"/>
  <c r="L41" i="38"/>
  <c r="K808" i="82"/>
  <c r="L808" i="82" s="1"/>
  <c r="N55" i="48" s="1"/>
  <c r="Q55" i="48"/>
  <c r="M46" i="40"/>
  <c r="Q843" i="82"/>
  <c r="Y47" i="40" s="1"/>
  <c r="G47" i="40"/>
  <c r="K987" i="82"/>
  <c r="L987" i="82" s="1"/>
  <c r="N31" i="50" s="1"/>
  <c r="G31" i="50"/>
  <c r="K781" i="82"/>
  <c r="L781" i="82" s="1"/>
  <c r="N68" i="49" s="1"/>
  <c r="G68" i="49"/>
  <c r="M68" i="48"/>
  <c r="K835" i="82"/>
  <c r="L835" i="82" s="1"/>
  <c r="N39" i="40" s="1"/>
  <c r="G39" i="40"/>
  <c r="K971" i="82"/>
  <c r="L971" i="82" s="1"/>
  <c r="N58" i="51" s="1"/>
  <c r="Q58" i="51"/>
  <c r="K980" i="82"/>
  <c r="L980" i="82" s="1"/>
  <c r="N67" i="51" s="1"/>
  <c r="G67" i="51"/>
  <c r="L51" i="44"/>
  <c r="K1101" i="82"/>
  <c r="L1101" i="82" s="1"/>
  <c r="N68" i="30" s="1"/>
  <c r="G68" i="30"/>
  <c r="L41" i="36"/>
  <c r="M41" i="44"/>
  <c r="M11" i="43"/>
  <c r="K1373" i="82"/>
  <c r="L1373" i="82" s="1"/>
  <c r="N13" i="52" s="1"/>
  <c r="G13" i="52"/>
  <c r="K1445" i="82"/>
  <c r="L1445" i="82" s="1"/>
  <c r="N5" i="42" s="1"/>
  <c r="G5" i="42"/>
  <c r="K1232" i="82"/>
  <c r="L1232" i="82" s="1"/>
  <c r="N12" i="45" s="1"/>
  <c r="G12" i="45"/>
  <c r="K1242" i="82"/>
  <c r="L1242" i="82" s="1"/>
  <c r="N22" i="45" s="1"/>
  <c r="Q22" i="45"/>
  <c r="K1249" i="82"/>
  <c r="L1249" i="82" s="1"/>
  <c r="N9" i="39" s="1"/>
  <c r="G9" i="39"/>
  <c r="Q1263" i="82"/>
  <c r="Y23" i="39" s="1"/>
  <c r="G23" i="39"/>
  <c r="K1270" i="82"/>
  <c r="L1270" i="82" s="1"/>
  <c r="N10" i="55" s="1"/>
  <c r="Q10" i="55"/>
  <c r="K1300" i="82"/>
  <c r="L1300" i="82" s="1"/>
  <c r="N20" i="47" s="1"/>
  <c r="Q20" i="47"/>
  <c r="K1322" i="82"/>
  <c r="L1322" i="82" s="1"/>
  <c r="N22" i="54" s="1"/>
  <c r="G22" i="54"/>
  <c r="K1395" i="82"/>
  <c r="L1395" i="82" s="1"/>
  <c r="N15" i="53" s="1"/>
  <c r="G15" i="53"/>
  <c r="K1437" i="82"/>
  <c r="L1437" i="82" s="1"/>
  <c r="N17" i="41" s="1"/>
  <c r="G17" i="41"/>
  <c r="K1452" i="82"/>
  <c r="L1452" i="82" s="1"/>
  <c r="N12" i="42" s="1"/>
  <c r="G12" i="42"/>
  <c r="Q1483" i="82"/>
  <c r="Y23" i="38" s="1"/>
  <c r="G23" i="38"/>
  <c r="K1495" i="82"/>
  <c r="L1495" i="82" s="1"/>
  <c r="N15" i="49" s="1"/>
  <c r="G15" i="49"/>
  <c r="K1531" i="82"/>
  <c r="L1531" i="82" s="1"/>
  <c r="N11" i="40" s="1"/>
  <c r="Q11" i="40"/>
  <c r="M10" i="44"/>
  <c r="K1480" i="82"/>
  <c r="L1480" i="82" s="1"/>
  <c r="N20" i="38" s="1"/>
  <c r="G20" i="38"/>
  <c r="K1519" i="82"/>
  <c r="L1519" i="82" s="1"/>
  <c r="N19" i="48" s="1"/>
  <c r="G19" i="48"/>
  <c r="Q1543" i="82"/>
  <c r="Y23" i="40" s="1"/>
  <c r="G23" i="40"/>
  <c r="K1651" i="82"/>
  <c r="L1651" i="82" s="1"/>
  <c r="N11" i="30" s="1"/>
  <c r="G11" i="30"/>
  <c r="M67" i="55"/>
  <c r="K1062" i="82"/>
  <c r="L1062" i="82" s="1"/>
  <c r="N69" i="44" s="1"/>
  <c r="G69" i="44"/>
  <c r="K1178" i="82"/>
  <c r="L1178" i="82" s="1"/>
  <c r="N18" i="43" s="1"/>
  <c r="G18" i="43"/>
  <c r="M12" i="52"/>
  <c r="K1606" i="82"/>
  <c r="L1606" i="82" s="1"/>
  <c r="N6" i="50" s="1"/>
  <c r="G6" i="50"/>
  <c r="K1462" i="82"/>
  <c r="L1462" i="82" s="1"/>
  <c r="N22" i="42" s="1"/>
  <c r="G22" i="42"/>
  <c r="M33" i="43"/>
  <c r="M69" i="43"/>
  <c r="Q123" i="82"/>
  <c r="Y47" i="43" s="1"/>
  <c r="G47" i="43"/>
  <c r="L30" i="45"/>
  <c r="K289" i="82"/>
  <c r="L289" i="82" s="1"/>
  <c r="N56" i="39" s="1"/>
  <c r="G56" i="39"/>
  <c r="M29" i="39"/>
  <c r="M51" i="39"/>
  <c r="M32" i="46"/>
  <c r="M31" i="53"/>
  <c r="K639" i="82"/>
  <c r="L639" i="82" s="1"/>
  <c r="N43" i="41" s="1"/>
  <c r="G43" i="41"/>
  <c r="L31" i="42"/>
  <c r="M64" i="49"/>
  <c r="Q803" i="82"/>
  <c r="Y47" i="48" s="1"/>
  <c r="G47" i="48"/>
  <c r="K852" i="82"/>
  <c r="L852" i="82" s="1"/>
  <c r="N59" i="40" s="1"/>
  <c r="G59" i="40"/>
  <c r="K991" i="82"/>
  <c r="L991" i="82" s="1"/>
  <c r="N35" i="50" s="1"/>
  <c r="G35" i="50"/>
  <c r="K1034" i="82"/>
  <c r="L1034" i="82" s="1"/>
  <c r="N38" i="44" s="1"/>
  <c r="G38" i="44"/>
  <c r="K1075" i="82"/>
  <c r="L1075" i="82" s="1"/>
  <c r="N39" i="30" s="1"/>
  <c r="G39" i="30"/>
  <c r="M17" i="46"/>
  <c r="K350" i="82"/>
  <c r="L350" i="82" s="1"/>
  <c r="N34" i="47" s="1"/>
  <c r="G34" i="47"/>
  <c r="K491" i="82"/>
  <c r="L491" i="82" s="1"/>
  <c r="N58" i="46" s="1"/>
  <c r="G58" i="46"/>
  <c r="L28" i="53"/>
  <c r="K688" i="82"/>
  <c r="L688" i="82" s="1"/>
  <c r="N55" i="42" s="1"/>
  <c r="G55" i="42"/>
  <c r="K791" i="82"/>
  <c r="L791" i="82" s="1"/>
  <c r="N35" i="48" s="1"/>
  <c r="G35" i="48"/>
  <c r="K956" i="82"/>
  <c r="L956" i="82" s="1"/>
  <c r="N40" i="51" s="1"/>
  <c r="G40" i="51"/>
  <c r="K1031" i="82"/>
  <c r="L1031" i="82" s="1"/>
  <c r="N35" i="44" s="1"/>
  <c r="G35" i="44"/>
  <c r="M59" i="39"/>
  <c r="M67" i="45"/>
  <c r="Q383" i="82"/>
  <c r="Y70" i="47" s="1"/>
  <c r="G70" i="47"/>
  <c r="M59" i="45"/>
  <c r="M30" i="39"/>
  <c r="L35" i="29"/>
  <c r="M36" i="43"/>
  <c r="K1067" i="82"/>
  <c r="L1067" i="82" s="1"/>
  <c r="N31" i="30" s="1"/>
  <c r="G31" i="30"/>
  <c r="K1294" i="82"/>
  <c r="L1294" i="82" s="1"/>
  <c r="N14" i="47" s="1"/>
  <c r="G14" i="47"/>
  <c r="K1665" i="82"/>
  <c r="L1665" i="82" s="1"/>
  <c r="N5" i="36" s="1"/>
  <c r="G5" i="36"/>
  <c r="M60" i="30"/>
  <c r="Q1123" i="82"/>
  <c r="Y47" i="36" s="1"/>
  <c r="G47" i="36"/>
  <c r="K1268" i="82"/>
  <c r="L1268" i="82" s="1"/>
  <c r="N8" i="55" s="1"/>
  <c r="G8" i="55"/>
  <c r="K1434" i="82"/>
  <c r="L1434" i="82" s="1"/>
  <c r="N14" i="41" s="1"/>
  <c r="G14" i="41"/>
  <c r="K1542" i="82"/>
  <c r="L1542" i="82" s="1"/>
  <c r="N22" i="40" s="1"/>
  <c r="G22" i="40"/>
  <c r="K1638" i="82"/>
  <c r="L1638" i="82" s="1"/>
  <c r="N18" i="44" s="1"/>
  <c r="G18" i="44"/>
  <c r="K326" i="82"/>
  <c r="L326" i="82" s="1"/>
  <c r="N53" i="55" s="1"/>
  <c r="Q53" i="55"/>
  <c r="K241" i="82"/>
  <c r="L241" i="82" s="1"/>
  <c r="N45" i="45" s="1"/>
  <c r="Q45" i="45"/>
  <c r="K699" i="82"/>
  <c r="L699" i="82" s="1"/>
  <c r="N66" i="42" s="1"/>
  <c r="Q66" i="42"/>
  <c r="L36" i="49"/>
  <c r="K1008" i="82"/>
  <c r="L1008" i="82" s="1"/>
  <c r="N55" i="50" s="1"/>
  <c r="G55" i="50"/>
  <c r="K1046" i="82"/>
  <c r="L1046" i="82" s="1"/>
  <c r="N53" i="44" s="1"/>
  <c r="Q53" i="44"/>
  <c r="H989" i="82"/>
  <c r="K1180" i="82"/>
  <c r="L1180" i="82" s="1"/>
  <c r="N20" i="43" s="1"/>
  <c r="G20" i="43"/>
  <c r="M60" i="49"/>
  <c r="M35" i="40"/>
  <c r="K1069" i="82"/>
  <c r="L1069" i="82" s="1"/>
  <c r="N33" i="30" s="1"/>
  <c r="G33" i="30"/>
  <c r="Q1083" i="82"/>
  <c r="Y47" i="30" s="1"/>
  <c r="G47" i="30"/>
  <c r="K1228" i="82"/>
  <c r="L1228" i="82" s="1"/>
  <c r="N8" i="45" s="1"/>
  <c r="Q8" i="45"/>
  <c r="K1352" i="82"/>
  <c r="L1352" i="82" s="1"/>
  <c r="N12" i="46" s="1"/>
  <c r="Q12" i="46"/>
  <c r="K1593" i="82"/>
  <c r="L1593" i="82" s="1"/>
  <c r="N13" i="51" s="1"/>
  <c r="Q13" i="51"/>
  <c r="K1639" i="82"/>
  <c r="L1639" i="82" s="1"/>
  <c r="N19" i="44" s="1"/>
  <c r="G19" i="44"/>
  <c r="Q1523" i="82"/>
  <c r="Y23" i="48" s="1"/>
  <c r="G23" i="48"/>
  <c r="H1011" i="82"/>
  <c r="G58" i="50" s="1"/>
  <c r="H1110" i="82"/>
  <c r="G34" i="36" s="1"/>
  <c r="L10" i="39"/>
  <c r="M7" i="53"/>
  <c r="K804" i="82"/>
  <c r="L804" i="82" s="1"/>
  <c r="N51" i="48" s="1"/>
  <c r="Q51" i="48"/>
  <c r="K1112" i="82"/>
  <c r="L1112" i="82" s="1"/>
  <c r="N36" i="36" s="1"/>
  <c r="Q36" i="36"/>
  <c r="K1330" i="82"/>
  <c r="L1330" i="82" s="1"/>
  <c r="N10" i="37" s="1"/>
  <c r="Q10" i="37"/>
  <c r="K1536" i="82"/>
  <c r="L1536" i="82" s="1"/>
  <c r="N16" i="40" s="1"/>
  <c r="Q16" i="40"/>
  <c r="K720" i="82"/>
  <c r="L720" i="82" s="1"/>
  <c r="N44" i="38" s="1"/>
  <c r="Q44" i="38"/>
  <c r="M55" i="44"/>
  <c r="M4" i="52"/>
  <c r="K1595" i="82"/>
  <c r="L1595" i="82" s="1"/>
  <c r="N15" i="51" s="1"/>
  <c r="Q15" i="51"/>
  <c r="Q19" i="38"/>
  <c r="G21" i="14"/>
  <c r="G53" i="32"/>
  <c r="Q61" i="32"/>
  <c r="G33" i="32"/>
  <c r="G42" i="32"/>
  <c r="Q17" i="14"/>
  <c r="G5" i="14"/>
  <c r="G53" i="33"/>
  <c r="G40" i="33"/>
  <c r="G52" i="34"/>
  <c r="G5" i="34"/>
  <c r="G70" i="34"/>
  <c r="G23" i="34"/>
  <c r="G47" i="35"/>
  <c r="G14" i="35"/>
  <c r="Q59" i="38"/>
  <c r="G18" i="37"/>
  <c r="G7" i="14"/>
  <c r="G19" i="14"/>
  <c r="G53" i="29"/>
  <c r="Q56" i="33"/>
  <c r="G32" i="33"/>
  <c r="Q61" i="33"/>
  <c r="G6" i="33"/>
  <c r="G12" i="35"/>
  <c r="G47" i="37"/>
  <c r="G37" i="37"/>
  <c r="G56" i="34"/>
  <c r="K111" i="82"/>
  <c r="L111" i="82" s="1"/>
  <c r="N35" i="43" s="1"/>
  <c r="Q35" i="43"/>
  <c r="K237" i="82"/>
  <c r="L237" i="82" s="1"/>
  <c r="N41" i="45" s="1"/>
  <c r="Q41" i="45"/>
  <c r="M35" i="39"/>
  <c r="M33" i="39"/>
  <c r="L32" i="55"/>
  <c r="L60" i="46"/>
  <c r="L28" i="52"/>
  <c r="K648" i="82"/>
  <c r="L648" i="82" s="1"/>
  <c r="N55" i="41" s="1"/>
  <c r="Q55" i="41"/>
  <c r="Q663" i="82"/>
  <c r="Y70" i="41" s="1"/>
  <c r="G70" i="41"/>
  <c r="M34" i="42"/>
  <c r="K685" i="82"/>
  <c r="L685" i="82" s="1"/>
  <c r="N52" i="42" s="1"/>
  <c r="G52" i="42"/>
  <c r="K745" i="82"/>
  <c r="L745" i="82" s="1"/>
  <c r="N29" i="49" s="1"/>
  <c r="Q29" i="49"/>
  <c r="K727" i="82"/>
  <c r="L727" i="82" s="1"/>
  <c r="N54" i="38" s="1"/>
  <c r="Q54" i="38"/>
  <c r="K762" i="82"/>
  <c r="L762" i="82" s="1"/>
  <c r="N46" i="49" s="1"/>
  <c r="G46" i="49"/>
  <c r="K833" i="82"/>
  <c r="L833" i="82" s="1"/>
  <c r="N37" i="40" s="1"/>
  <c r="Q37" i="40"/>
  <c r="K944" i="82"/>
  <c r="L944" i="82" s="1"/>
  <c r="N28" i="51" s="1"/>
  <c r="G28" i="51"/>
  <c r="K961" i="82"/>
  <c r="L961" i="82" s="1"/>
  <c r="N45" i="51" s="1"/>
  <c r="Q45" i="51"/>
  <c r="K799" i="82"/>
  <c r="L799" i="82" s="1"/>
  <c r="N43" i="48" s="1"/>
  <c r="G43" i="48"/>
  <c r="Q29" i="40"/>
  <c r="K839" i="82"/>
  <c r="L839" i="82" s="1"/>
  <c r="N43" i="40" s="1"/>
  <c r="G43" i="40"/>
  <c r="K957" i="82"/>
  <c r="L957" i="82" s="1"/>
  <c r="N41" i="51" s="1"/>
  <c r="Q41" i="51"/>
  <c r="K981" i="82"/>
  <c r="L981" i="82" s="1"/>
  <c r="N68" i="51" s="1"/>
  <c r="G68" i="51"/>
  <c r="M39" i="50"/>
  <c r="K1047" i="82"/>
  <c r="L1047" i="82" s="1"/>
  <c r="N54" i="44" s="1"/>
  <c r="G54" i="44"/>
  <c r="K1086" i="82"/>
  <c r="L1086" i="82" s="1"/>
  <c r="N53" i="30" s="1"/>
  <c r="G53" i="30"/>
  <c r="K1102" i="82"/>
  <c r="L1102" i="82" s="1"/>
  <c r="N69" i="30" s="1"/>
  <c r="G69" i="30"/>
  <c r="M33" i="44"/>
  <c r="L51" i="30"/>
  <c r="Q1023" i="82"/>
  <c r="Y70" i="50" s="1"/>
  <c r="G70" i="50"/>
  <c r="K1041" i="82"/>
  <c r="L1041" i="82" s="1"/>
  <c r="N45" i="44" s="1"/>
  <c r="G45" i="44"/>
  <c r="K1055" i="82"/>
  <c r="L1055" i="82" s="1"/>
  <c r="N62" i="44" s="1"/>
  <c r="G62" i="44"/>
  <c r="K1095" i="82"/>
  <c r="L1095" i="82" s="1"/>
  <c r="N62" i="30" s="1"/>
  <c r="G62" i="30"/>
  <c r="K1274" i="82"/>
  <c r="L1274" i="82" s="1"/>
  <c r="N14" i="55" s="1"/>
  <c r="G14" i="55"/>
  <c r="Q1243" i="82"/>
  <c r="Y23" i="45" s="1"/>
  <c r="G23" i="45"/>
  <c r="K1257" i="82"/>
  <c r="L1257" i="82" s="1"/>
  <c r="N17" i="39" s="1"/>
  <c r="G17" i="39"/>
  <c r="K1315" i="82"/>
  <c r="L1315" i="82" s="1"/>
  <c r="N15" i="54" s="1"/>
  <c r="G15" i="54"/>
  <c r="Q1403" i="82"/>
  <c r="Y23" i="53" s="1"/>
  <c r="G23" i="53"/>
  <c r="K1277" i="82"/>
  <c r="L1277" i="82" s="1"/>
  <c r="N17" i="55" s="1"/>
  <c r="G17" i="55"/>
  <c r="K1292" i="82"/>
  <c r="L1292" i="82" s="1"/>
  <c r="N12" i="47" s="1"/>
  <c r="G12" i="47"/>
  <c r="M4" i="54"/>
  <c r="K1386" i="82"/>
  <c r="L1386" i="82" s="1"/>
  <c r="N6" i="53" s="1"/>
  <c r="Q6" i="53"/>
  <c r="K1401" i="82"/>
  <c r="L1401" i="82" s="1"/>
  <c r="N21" i="53" s="1"/>
  <c r="Q21" i="53"/>
  <c r="K1438" i="82"/>
  <c r="L1438" i="82" s="1"/>
  <c r="N18" i="41" s="1"/>
  <c r="G18" i="41"/>
  <c r="K1453" i="82"/>
  <c r="L1453" i="82" s="1"/>
  <c r="N13" i="42" s="1"/>
  <c r="G13" i="42"/>
  <c r="Q9" i="51"/>
  <c r="K1633" i="82"/>
  <c r="L1633" i="82" s="1"/>
  <c r="N13" i="44" s="1"/>
  <c r="Q13" i="44"/>
  <c r="Q1603" i="82"/>
  <c r="Y23" i="51" s="1"/>
  <c r="G23" i="51"/>
  <c r="M11" i="44"/>
  <c r="H1398" i="82"/>
  <c r="G18" i="53" s="1"/>
  <c r="K1450" i="82"/>
  <c r="L1450" i="82" s="1"/>
  <c r="N10" i="42" s="1"/>
  <c r="G10" i="42"/>
  <c r="K1348" i="82"/>
  <c r="L1348" i="82" s="1"/>
  <c r="N8" i="46" s="1"/>
  <c r="G8" i="46"/>
  <c r="K1494" i="82"/>
  <c r="L1494" i="82" s="1"/>
  <c r="N14" i="49" s="1"/>
  <c r="G14" i="49"/>
  <c r="M9" i="40"/>
  <c r="K1667" i="82"/>
  <c r="L1667" i="82" s="1"/>
  <c r="N7" i="36" s="1"/>
  <c r="G7" i="36"/>
  <c r="M55" i="39"/>
  <c r="L31" i="46"/>
  <c r="K1066" i="82"/>
  <c r="L1066" i="82" s="1"/>
  <c r="N30" i="30" s="1"/>
  <c r="G30" i="30"/>
  <c r="L29" i="45"/>
  <c r="K1182" i="82"/>
  <c r="L1182" i="82" s="1"/>
  <c r="N22" i="43" s="1"/>
  <c r="G22" i="43"/>
  <c r="K1645" i="82"/>
  <c r="L1645" i="82" s="1"/>
  <c r="N5" i="30" s="1"/>
  <c r="G5" i="30"/>
  <c r="M56" i="43"/>
  <c r="M33" i="45"/>
  <c r="L38" i="55"/>
  <c r="K390" i="82"/>
  <c r="L390" i="82" s="1"/>
  <c r="N34" i="54" s="1"/>
  <c r="G34" i="54"/>
  <c r="L53" i="55"/>
  <c r="L60" i="52"/>
  <c r="K696" i="82"/>
  <c r="L696" i="82" s="1"/>
  <c r="N63" i="42" s="1"/>
  <c r="G63" i="42"/>
  <c r="K778" i="82"/>
  <c r="L778" i="82" s="1"/>
  <c r="N65" i="49" s="1"/>
  <c r="G65" i="49"/>
  <c r="M61" i="40"/>
  <c r="K1038" i="82"/>
  <c r="L1038" i="82" s="1"/>
  <c r="N42" i="44" s="1"/>
  <c r="G42" i="44"/>
  <c r="K1078" i="82"/>
  <c r="L1078" i="82" s="1"/>
  <c r="N42" i="30" s="1"/>
  <c r="G42" i="30"/>
  <c r="M60" i="36"/>
  <c r="K1172" i="82"/>
  <c r="L1172" i="82" s="1"/>
  <c r="N12" i="43" s="1"/>
  <c r="G12" i="43"/>
  <c r="K1370" i="82"/>
  <c r="L1370" i="82" s="1"/>
  <c r="N10" i="52" s="1"/>
  <c r="G10" i="52"/>
  <c r="L64" i="52"/>
  <c r="Q563" i="82"/>
  <c r="Y47" i="53" s="1"/>
  <c r="G47" i="53"/>
  <c r="K635" i="82"/>
  <c r="L635" i="82" s="1"/>
  <c r="N39" i="41" s="1"/>
  <c r="G39" i="41"/>
  <c r="Q743" i="82"/>
  <c r="Y70" i="38" s="1"/>
  <c r="G70" i="38"/>
  <c r="K792" i="82"/>
  <c r="L792" i="82" s="1"/>
  <c r="N36" i="48" s="1"/>
  <c r="G36" i="48"/>
  <c r="K994" i="82"/>
  <c r="L994" i="82" s="1"/>
  <c r="N38" i="50" s="1"/>
  <c r="G38" i="50"/>
  <c r="L54" i="55"/>
  <c r="M41" i="45"/>
  <c r="M33" i="54"/>
  <c r="M57" i="39"/>
  <c r="M55" i="43"/>
  <c r="K207" i="82"/>
  <c r="L207" i="82" s="1"/>
  <c r="N54" i="35" s="1"/>
  <c r="G54" i="35"/>
  <c r="L62" i="43"/>
  <c r="K1152" i="82"/>
  <c r="L1152" i="82" s="1"/>
  <c r="N12" i="14" s="1"/>
  <c r="G12" i="14"/>
  <c r="K1135" i="82"/>
  <c r="L1135" i="82" s="1"/>
  <c r="N62" i="36" s="1"/>
  <c r="G62" i="36"/>
  <c r="K1280" i="82"/>
  <c r="L1280" i="82" s="1"/>
  <c r="N20" i="55" s="1"/>
  <c r="G20" i="55"/>
  <c r="M19" i="54"/>
  <c r="Q1623" i="82"/>
  <c r="Y23" i="50" s="1"/>
  <c r="G23" i="50"/>
  <c r="Q1643" i="82"/>
  <c r="Y23" i="44" s="1"/>
  <c r="G23" i="44"/>
  <c r="K465" i="82"/>
  <c r="L465" i="82" s="1"/>
  <c r="N29" i="46" s="1"/>
  <c r="Q29" i="46"/>
  <c r="K227" i="82"/>
  <c r="L227" i="82" s="1"/>
  <c r="N31" i="45" s="1"/>
  <c r="Q31" i="45"/>
  <c r="K129" i="82"/>
  <c r="L129" i="82" s="1"/>
  <c r="N56" i="43" s="1"/>
  <c r="Q56" i="43"/>
  <c r="K574" i="82"/>
  <c r="L574" i="82" s="1"/>
  <c r="N61" i="53" s="1"/>
  <c r="Q61" i="53"/>
  <c r="L46" i="43"/>
  <c r="G47" i="45"/>
  <c r="H642" i="82"/>
  <c r="G46" i="41" s="1"/>
  <c r="H584" i="82"/>
  <c r="G28" i="34" s="1"/>
  <c r="K631" i="82"/>
  <c r="L631" i="82" s="1"/>
  <c r="N35" i="41" s="1"/>
  <c r="G35" i="41"/>
  <c r="K679" i="82"/>
  <c r="L679" i="82" s="1"/>
  <c r="N43" i="42" s="1"/>
  <c r="G43" i="42"/>
  <c r="K738" i="82"/>
  <c r="L738" i="82" s="1"/>
  <c r="N65" i="38" s="1"/>
  <c r="G65" i="38"/>
  <c r="K759" i="82"/>
  <c r="L759" i="82" s="1"/>
  <c r="N43" i="49" s="1"/>
  <c r="Q43" i="49"/>
  <c r="K806" i="82"/>
  <c r="L806" i="82" s="1"/>
  <c r="N53" i="48" s="1"/>
  <c r="Q53" i="48"/>
  <c r="K813" i="82"/>
  <c r="L813" i="82" s="1"/>
  <c r="N60" i="48" s="1"/>
  <c r="Q60" i="48"/>
  <c r="H825" i="82"/>
  <c r="G29" i="40" s="1"/>
  <c r="K976" i="82"/>
  <c r="L976" i="82" s="1"/>
  <c r="N63" i="51" s="1"/>
  <c r="G63" i="51"/>
  <c r="K840" i="82"/>
  <c r="L840" i="82" s="1"/>
  <c r="N44" i="40" s="1"/>
  <c r="G44" i="40"/>
  <c r="K992" i="82"/>
  <c r="L992" i="82" s="1"/>
  <c r="N36" i="50" s="1"/>
  <c r="G36" i="50"/>
  <c r="K760" i="82"/>
  <c r="L760" i="82" s="1"/>
  <c r="N44" i="49" s="1"/>
  <c r="G44" i="49"/>
  <c r="H786" i="82"/>
  <c r="H812" i="82"/>
  <c r="G59" i="48" s="1"/>
  <c r="K1092" i="82"/>
  <c r="L1092" i="82" s="1"/>
  <c r="N59" i="30" s="1"/>
  <c r="G59" i="30"/>
  <c r="H742" i="82"/>
  <c r="G69" i="38" s="1"/>
  <c r="Q823" i="82"/>
  <c r="Y70" i="48" s="1"/>
  <c r="G70" i="48"/>
  <c r="H845" i="82"/>
  <c r="G52" i="40" s="1"/>
  <c r="M15" i="43"/>
  <c r="K1308" i="82"/>
  <c r="L1308" i="82" s="1"/>
  <c r="N8" i="54" s="1"/>
  <c r="Q8" i="54"/>
  <c r="L11" i="53"/>
  <c r="O11" i="53" s="1"/>
  <c r="P11" i="53" s="1"/>
  <c r="M11" i="49"/>
  <c r="K1530" i="82"/>
  <c r="L1530" i="82" s="1"/>
  <c r="N10" i="40" s="1"/>
  <c r="Q10" i="40"/>
  <c r="K1596" i="82"/>
  <c r="L1596" i="82" s="1"/>
  <c r="N16" i="51" s="1"/>
  <c r="Q16" i="51"/>
  <c r="K1608" i="82"/>
  <c r="L1608" i="82" s="1"/>
  <c r="N8" i="50" s="1"/>
  <c r="Q8" i="50"/>
  <c r="M32" i="51"/>
  <c r="H970" i="82"/>
  <c r="K1170" i="82"/>
  <c r="L1170" i="82" s="1"/>
  <c r="N10" i="43" s="1"/>
  <c r="Q10" i="43"/>
  <c r="H1302" i="82"/>
  <c r="H817" i="82"/>
  <c r="G64" i="48" s="1"/>
  <c r="K898" i="82"/>
  <c r="L898" i="82" s="1"/>
  <c r="N65" i="32" s="1"/>
  <c r="M67" i="44"/>
  <c r="L67" i="44"/>
  <c r="O67" i="44" s="1"/>
  <c r="P67" i="44" s="1"/>
  <c r="K705" i="82"/>
  <c r="L705" i="82" s="1"/>
  <c r="N29" i="38" s="1"/>
  <c r="Q29" i="38"/>
  <c r="K815" i="82"/>
  <c r="L815" i="82" s="1"/>
  <c r="N62" i="48" s="1"/>
  <c r="Q62" i="48"/>
  <c r="K960" i="82"/>
  <c r="L960" i="82" s="1"/>
  <c r="N44" i="51" s="1"/>
  <c r="Q44" i="51"/>
  <c r="K1377" i="82"/>
  <c r="L1377" i="82" s="1"/>
  <c r="N17" i="52" s="1"/>
  <c r="Q17" i="52"/>
  <c r="L22" i="49"/>
  <c r="G29" i="32"/>
  <c r="G52" i="32"/>
  <c r="G32" i="32"/>
  <c r="G70" i="33"/>
  <c r="G23" i="35"/>
  <c r="G63" i="36"/>
  <c r="Q18" i="14"/>
  <c r="G60" i="34"/>
  <c r="Q43" i="36"/>
  <c r="Q13" i="37"/>
  <c r="G61" i="38"/>
  <c r="G70" i="14"/>
  <c r="G64" i="33"/>
  <c r="Q59" i="33"/>
  <c r="L69" i="41"/>
  <c r="M15" i="52"/>
  <c r="L65" i="48"/>
  <c r="L11" i="40"/>
  <c r="M17" i="44"/>
  <c r="L61" i="53"/>
  <c r="H923" i="82"/>
  <c r="H1588" i="82"/>
  <c r="G46" i="74"/>
  <c r="Q46" i="74"/>
  <c r="Q66" i="74"/>
  <c r="Q20" i="74"/>
  <c r="Q21" i="74"/>
  <c r="Q43" i="74"/>
  <c r="Q68" i="74"/>
  <c r="I44" i="74"/>
  <c r="I45" i="74"/>
  <c r="I43" i="74"/>
  <c r="I46" i="74"/>
  <c r="I67" i="74"/>
  <c r="I66" i="74"/>
  <c r="Q67" i="74"/>
  <c r="I65" i="74"/>
  <c r="I68" i="74"/>
  <c r="K1084" i="82"/>
  <c r="N1084" i="82" s="1"/>
  <c r="M1085" i="82" s="1"/>
  <c r="K324" i="82"/>
  <c r="N324" i="82" s="1"/>
  <c r="M325" i="82" s="1"/>
  <c r="O324" i="82" s="1"/>
  <c r="K586" i="82"/>
  <c r="L586" i="82" s="1"/>
  <c r="N30" i="34" s="1"/>
  <c r="K798" i="82"/>
  <c r="L798" i="82" s="1"/>
  <c r="N42" i="48" s="1"/>
  <c r="K1037" i="82"/>
  <c r="L1037" i="82" s="1"/>
  <c r="N41" i="44" s="1"/>
  <c r="K1291" i="82"/>
  <c r="L1291" i="82" s="1"/>
  <c r="N11" i="47" s="1"/>
  <c r="K1320" i="82"/>
  <c r="L1320" i="82" s="1"/>
  <c r="N20" i="54" s="1"/>
  <c r="K919" i="82"/>
  <c r="L919" i="82" s="1"/>
  <c r="N43" i="33" s="1"/>
  <c r="K1504" i="82"/>
  <c r="N1504" i="82" s="1"/>
  <c r="M1505" i="82" s="1"/>
  <c r="O1504" i="82" s="1"/>
  <c r="K522" i="82"/>
  <c r="L522" i="82" s="1"/>
  <c r="N46" i="52" s="1"/>
  <c r="K1081" i="82"/>
  <c r="L1081" i="82" s="1"/>
  <c r="N45" i="30" s="1"/>
  <c r="K1204" i="82"/>
  <c r="L1204" i="82" s="1"/>
  <c r="N4" i="35" s="1"/>
  <c r="K1605" i="82"/>
  <c r="L1605" i="82" s="1"/>
  <c r="N5" i="50" s="1"/>
  <c r="K467" i="82"/>
  <c r="L467" i="82" s="1"/>
  <c r="N31" i="46" s="1"/>
  <c r="K988" i="82"/>
  <c r="L988" i="82" s="1"/>
  <c r="N32" i="50" s="1"/>
  <c r="K1548" i="82"/>
  <c r="L1548" i="82" s="1"/>
  <c r="N8" i="32" s="1"/>
  <c r="K148" i="82"/>
  <c r="L148" i="82" s="1"/>
  <c r="N32" i="29" s="1"/>
  <c r="K297" i="82"/>
  <c r="L297" i="82" s="1"/>
  <c r="N64" i="39" s="1"/>
  <c r="K296" i="82"/>
  <c r="L296" i="82" s="1"/>
  <c r="N63" i="39" s="1"/>
  <c r="K595" i="82"/>
  <c r="L595" i="82" s="1"/>
  <c r="N39" i="34" s="1"/>
  <c r="K854" i="82"/>
  <c r="L854" i="82" s="1"/>
  <c r="N61" i="40" s="1"/>
  <c r="K1276" i="82"/>
  <c r="L1276" i="82" s="1"/>
  <c r="N16" i="55" s="1"/>
  <c r="K655" i="82"/>
  <c r="L655" i="82" s="1"/>
  <c r="N62" i="41" s="1"/>
  <c r="K259" i="82"/>
  <c r="L259" i="82" s="1"/>
  <c r="N66" i="45" s="1"/>
  <c r="K334" i="82"/>
  <c r="L334" i="82" s="1"/>
  <c r="N61" i="55" s="1"/>
  <c r="K476" i="82"/>
  <c r="L476" i="82" s="1"/>
  <c r="N40" i="46" s="1"/>
  <c r="K422" i="82"/>
  <c r="L422" i="82" s="1"/>
  <c r="N69" i="54" s="1"/>
  <c r="K1652" i="82"/>
  <c r="L1652" i="82" s="1"/>
  <c r="N12" i="30" s="1"/>
  <c r="K136" i="82"/>
  <c r="L136" i="82" s="1"/>
  <c r="N63" i="43" s="1"/>
  <c r="K879" i="82"/>
  <c r="L879" i="82" s="1"/>
  <c r="N43" i="32" s="1"/>
  <c r="K1329" i="82"/>
  <c r="L1329" i="82" s="1"/>
  <c r="N9" i="37" s="1"/>
  <c r="K1222" i="82"/>
  <c r="L1222" i="82" s="1"/>
  <c r="N22" i="35" s="1"/>
  <c r="K1190" i="82"/>
  <c r="L1190" i="82" s="1"/>
  <c r="N10" i="29" s="1"/>
  <c r="K999" i="82"/>
  <c r="L999" i="82" s="1"/>
  <c r="N43" i="50" s="1"/>
  <c r="K33" i="82"/>
  <c r="L33" i="82" s="1"/>
  <c r="K1040" i="82"/>
  <c r="L1040" i="82" s="1"/>
  <c r="N44" i="44" s="1"/>
  <c r="K1661" i="82"/>
  <c r="L1661" i="82" s="1"/>
  <c r="N21" i="30" s="1"/>
  <c r="K838" i="82"/>
  <c r="L838" i="82" s="1"/>
  <c r="N42" i="40" s="1"/>
  <c r="K1592" i="82"/>
  <c r="L1592" i="82" s="1"/>
  <c r="N12" i="51" s="1"/>
  <c r="K1189" i="82"/>
  <c r="L1189" i="82" s="1"/>
  <c r="N9" i="29" s="1"/>
  <c r="K621" i="82"/>
  <c r="L621" i="82" s="1"/>
  <c r="N68" i="34" s="1"/>
  <c r="K859" i="82"/>
  <c r="L859" i="82" s="1"/>
  <c r="N66" i="40" s="1"/>
  <c r="K1012" i="82"/>
  <c r="L1012" i="82" s="1"/>
  <c r="N59" i="50" s="1"/>
  <c r="K1111" i="82"/>
  <c r="L1111" i="82" s="1"/>
  <c r="N35" i="36" s="1"/>
  <c r="K1422" i="82"/>
  <c r="L1422" i="82" s="1"/>
  <c r="N22" i="34" s="1"/>
  <c r="K1468" i="82"/>
  <c r="L1468" i="82" s="1"/>
  <c r="N8" i="38" s="1"/>
  <c r="K1194" i="82"/>
  <c r="L1194" i="82" s="1"/>
  <c r="N14" i="29" s="1"/>
  <c r="K285" i="82"/>
  <c r="L285" i="82" s="1"/>
  <c r="N52" i="39" s="1"/>
  <c r="K167" i="82"/>
  <c r="L167" i="82" s="1"/>
  <c r="N54" i="29" s="1"/>
  <c r="K387" i="82"/>
  <c r="L387" i="82" s="1"/>
  <c r="N31" i="54" s="1"/>
  <c r="K204" i="82"/>
  <c r="N204" i="82" s="1"/>
  <c r="M205" i="82" s="1"/>
  <c r="K210" i="82"/>
  <c r="L210" i="82" s="1"/>
  <c r="N57" i="35" s="1"/>
  <c r="K675" i="82"/>
  <c r="L675" i="82" s="1"/>
  <c r="N39" i="42" s="1"/>
  <c r="K714" i="82"/>
  <c r="L714" i="82" s="1"/>
  <c r="N38" i="38" s="1"/>
  <c r="K1216" i="82"/>
  <c r="L1216" i="82" s="1"/>
  <c r="N16" i="35" s="1"/>
  <c r="K1461" i="82"/>
  <c r="L1461" i="82" s="1"/>
  <c r="N21" i="42" s="1"/>
  <c r="K1408" i="82"/>
  <c r="L1408" i="82" s="1"/>
  <c r="N8" i="34" s="1"/>
  <c r="K169" i="82"/>
  <c r="L169" i="82" s="1"/>
  <c r="N56" i="29" s="1"/>
  <c r="K512" i="82"/>
  <c r="L512" i="82" s="1"/>
  <c r="N36" i="52" s="1"/>
  <c r="K322" i="82"/>
  <c r="L322" i="82" s="1"/>
  <c r="N46" i="55" s="1"/>
  <c r="K466" i="82"/>
  <c r="L466" i="82" s="1"/>
  <c r="N30" i="46" s="1"/>
  <c r="K558" i="82"/>
  <c r="L558" i="82" s="1"/>
  <c r="N42" i="53" s="1"/>
  <c r="K170" i="82"/>
  <c r="L170" i="82" s="1"/>
  <c r="N57" i="29" s="1"/>
  <c r="K26" i="82"/>
  <c r="L26" i="82" s="1"/>
  <c r="K755" i="82"/>
  <c r="L755" i="82" s="1"/>
  <c r="N39" i="49" s="1"/>
  <c r="K108" i="82"/>
  <c r="L108" i="82" s="1"/>
  <c r="N32" i="43" s="1"/>
  <c r="K1039" i="82"/>
  <c r="L1039" i="82" s="1"/>
  <c r="N43" i="44" s="1"/>
  <c r="K1087" i="82"/>
  <c r="L1087" i="82" s="1"/>
  <c r="N54" i="30" s="1"/>
  <c r="K1166" i="82"/>
  <c r="L1166" i="82" s="1"/>
  <c r="N6" i="43" s="1"/>
  <c r="K269" i="82"/>
  <c r="L269" i="82" s="1"/>
  <c r="N33" i="39" s="1"/>
  <c r="K1337" i="82"/>
  <c r="L1337" i="82" s="1"/>
  <c r="N17" i="37" s="1"/>
  <c r="K1381" i="82"/>
  <c r="L1381" i="82" s="1"/>
  <c r="N21" i="52" s="1"/>
  <c r="K1551" i="82"/>
  <c r="L1551" i="82" s="1"/>
  <c r="N11" i="32" s="1"/>
  <c r="K953" i="82"/>
  <c r="L953" i="82" s="1"/>
  <c r="N37" i="51" s="1"/>
  <c r="K893" i="82"/>
  <c r="L893" i="82" s="1"/>
  <c r="N60" i="32" s="1"/>
  <c r="K904" i="82"/>
  <c r="L904" i="82" s="1"/>
  <c r="N28" i="33" s="1"/>
  <c r="K1151" i="82"/>
  <c r="L1151" i="82" s="1"/>
  <c r="N11" i="14" s="1"/>
  <c r="K1481" i="82"/>
  <c r="L1481" i="82" s="1"/>
  <c r="N21" i="38" s="1"/>
  <c r="K920" i="82"/>
  <c r="L920" i="82" s="1"/>
  <c r="N44" i="33" s="1"/>
  <c r="K225" i="82"/>
  <c r="L225" i="82" s="1"/>
  <c r="N29" i="45" s="1"/>
  <c r="K1490" i="82"/>
  <c r="L1490" i="82" s="1"/>
  <c r="N10" i="49" s="1"/>
  <c r="K1009" i="82"/>
  <c r="L1009" i="82" s="1"/>
  <c r="N56" i="50" s="1"/>
  <c r="K48" i="82"/>
  <c r="L48" i="82" s="1"/>
  <c r="K947" i="82"/>
  <c r="L947" i="82" s="1"/>
  <c r="N31" i="51" s="1"/>
  <c r="K100" i="82"/>
  <c r="L100" i="82" s="1"/>
  <c r="N67" i="14" s="1"/>
  <c r="K229" i="82"/>
  <c r="L229" i="82" s="1"/>
  <c r="N33" i="45" s="1"/>
  <c r="K319" i="82"/>
  <c r="L319" i="82" s="1"/>
  <c r="N43" i="55" s="1"/>
  <c r="K888" i="82"/>
  <c r="L888" i="82" s="1"/>
  <c r="N55" i="32" s="1"/>
  <c r="K441" i="82"/>
  <c r="L441" i="82" s="1"/>
  <c r="N45" i="37" s="1"/>
  <c r="K327" i="82"/>
  <c r="L327" i="82" s="1"/>
  <c r="N54" i="55" s="1"/>
  <c r="K277" i="82"/>
  <c r="L277" i="82" s="1"/>
  <c r="N41" i="39" s="1"/>
  <c r="K131" i="82"/>
  <c r="L131" i="82" s="1"/>
  <c r="N58" i="43" s="1"/>
  <c r="K376" i="82"/>
  <c r="L376" i="82" s="1"/>
  <c r="N63" i="47" s="1"/>
  <c r="K39" i="82"/>
  <c r="L39" i="82" s="1"/>
  <c r="N43" i="74" s="1"/>
  <c r="K13" i="82"/>
  <c r="L13" i="82" s="1"/>
  <c r="K15" i="82"/>
  <c r="L15" i="82" s="1"/>
  <c r="K454" i="82"/>
  <c r="L454" i="82" s="1"/>
  <c r="N61" i="37" s="1"/>
  <c r="K1174" i="82"/>
  <c r="L1174" i="82" s="1"/>
  <c r="N14" i="43" s="1"/>
  <c r="K1082" i="82"/>
  <c r="L1082" i="82" s="1"/>
  <c r="N46" i="30" s="1"/>
  <c r="K822" i="82"/>
  <c r="L822" i="82" s="1"/>
  <c r="N69" i="48" s="1"/>
  <c r="K138" i="82"/>
  <c r="L138" i="82" s="1"/>
  <c r="N65" i="43" s="1"/>
  <c r="K1664" i="82"/>
  <c r="L1664" i="82" s="1"/>
  <c r="N4" i="36" s="1"/>
  <c r="K1196" i="82"/>
  <c r="L1196" i="82" s="1"/>
  <c r="N16" i="29" s="1"/>
  <c r="K1229" i="82"/>
  <c r="L1229" i="82" s="1"/>
  <c r="N9" i="45" s="1"/>
  <c r="K887" i="82"/>
  <c r="L887" i="82" s="1"/>
  <c r="N54" i="32" s="1"/>
  <c r="K45" i="82"/>
  <c r="L45" i="82" s="1"/>
  <c r="K451" i="82"/>
  <c r="L451" i="82" s="1"/>
  <c r="N58" i="37" s="1"/>
  <c r="K1538" i="82"/>
  <c r="L1538" i="82" s="1"/>
  <c r="N18" i="40" s="1"/>
  <c r="K1621" i="82"/>
  <c r="L1621" i="82" s="1"/>
  <c r="N21" i="50" s="1"/>
  <c r="K816" i="82"/>
  <c r="L816" i="82" s="1"/>
  <c r="N63" i="48" s="1"/>
  <c r="K516" i="82"/>
  <c r="L516" i="82" s="1"/>
  <c r="N40" i="52" s="1"/>
  <c r="K1010" i="82"/>
  <c r="L1010" i="82" s="1"/>
  <c r="N57" i="50" s="1"/>
  <c r="K1259" i="82"/>
  <c r="L1259" i="82" s="1"/>
  <c r="N19" i="39" s="1"/>
  <c r="K1417" i="82"/>
  <c r="L1417" i="82" s="1"/>
  <c r="N17" i="34" s="1"/>
  <c r="K410" i="82"/>
  <c r="L410" i="82" s="1"/>
  <c r="N57" i="54" s="1"/>
  <c r="K432" i="82"/>
  <c r="L432" i="82" s="1"/>
  <c r="N36" i="37" s="1"/>
  <c r="K710" i="82"/>
  <c r="L710" i="82" s="1"/>
  <c r="N34" i="38" s="1"/>
  <c r="K1050" i="82"/>
  <c r="L1050" i="82" s="1"/>
  <c r="N57" i="44" s="1"/>
  <c r="K1273" i="82"/>
  <c r="L1273" i="82" s="1"/>
  <c r="N13" i="55" s="1"/>
  <c r="K1407" i="82"/>
  <c r="L1407" i="82" s="1"/>
  <c r="N7" i="34" s="1"/>
  <c r="K1650" i="82"/>
  <c r="L1650" i="82" s="1"/>
  <c r="N10" i="30" s="1"/>
  <c r="K1675" i="82"/>
  <c r="L1675" i="82" s="1"/>
  <c r="N15" i="36" s="1"/>
  <c r="K653" i="82"/>
  <c r="L653" i="82" s="1"/>
  <c r="N60" i="41" s="1"/>
  <c r="K77" i="82"/>
  <c r="L77" i="82" s="1"/>
  <c r="N41" i="14" s="1"/>
  <c r="K117" i="82"/>
  <c r="L117" i="82" s="1"/>
  <c r="N41" i="43" s="1"/>
  <c r="K164" i="82"/>
  <c r="L164" i="82" s="1"/>
  <c r="N51" i="29" s="1"/>
  <c r="K482" i="82"/>
  <c r="L482" i="82" s="1"/>
  <c r="N46" i="46" s="1"/>
  <c r="K627" i="82"/>
  <c r="L627" i="82" s="1"/>
  <c r="N31" i="41" s="1"/>
  <c r="K800" i="82"/>
  <c r="L800" i="82" s="1"/>
  <c r="N44" i="48" s="1"/>
  <c r="K877" i="82"/>
  <c r="L877" i="82" s="1"/>
  <c r="N41" i="32" s="1"/>
  <c r="K1261" i="82"/>
  <c r="L1261" i="82" s="1"/>
  <c r="N21" i="39" s="1"/>
  <c r="K1362" i="82"/>
  <c r="L1362" i="82" s="1"/>
  <c r="N22" i="46" s="1"/>
  <c r="K1581" i="82"/>
  <c r="L1581" i="82" s="1"/>
  <c r="N21" i="33" s="1"/>
  <c r="K1025" i="82"/>
  <c r="L1025" i="82" s="1"/>
  <c r="N29" i="44" s="1"/>
  <c r="K1298" i="82"/>
  <c r="L1298" i="82" s="1"/>
  <c r="N18" i="47" s="1"/>
  <c r="K1520" i="82"/>
  <c r="L1520" i="82" s="1"/>
  <c r="N20" i="48" s="1"/>
  <c r="K51" i="82"/>
  <c r="L51" i="82" s="1"/>
  <c r="K995" i="82"/>
  <c r="L995" i="82" s="1"/>
  <c r="N39" i="50" s="1"/>
  <c r="K1013" i="82"/>
  <c r="L1013" i="82" s="1"/>
  <c r="N60" i="50" s="1"/>
  <c r="K1335" i="82"/>
  <c r="L1335" i="82" s="1"/>
  <c r="N15" i="37" s="1"/>
  <c r="K1349" i="82"/>
  <c r="L1349" i="82" s="1"/>
  <c r="N9" i="46" s="1"/>
  <c r="K1334" i="82"/>
  <c r="L1334" i="82" s="1"/>
  <c r="N14" i="37" s="1"/>
  <c r="K1262" i="82"/>
  <c r="L1262" i="82" s="1"/>
  <c r="N22" i="39" s="1"/>
  <c r="K397" i="82"/>
  <c r="L397" i="82" s="1"/>
  <c r="N41" i="54" s="1"/>
  <c r="K348" i="82"/>
  <c r="L348" i="82" s="1"/>
  <c r="N32" i="47" s="1"/>
  <c r="K137" i="82"/>
  <c r="L137" i="82" s="1"/>
  <c r="N64" i="43" s="1"/>
  <c r="K98" i="82"/>
  <c r="L98" i="82" s="1"/>
  <c r="N65" i="14" s="1"/>
  <c r="K442" i="82"/>
  <c r="L442" i="82" s="1"/>
  <c r="N46" i="37" s="1"/>
  <c r="K475" i="82"/>
  <c r="L475" i="82" s="1"/>
  <c r="N39" i="46" s="1"/>
  <c r="K905" i="82"/>
  <c r="L905" i="82" s="1"/>
  <c r="N29" i="33" s="1"/>
  <c r="K1049" i="82"/>
  <c r="L1049" i="82" s="1"/>
  <c r="N56" i="44" s="1"/>
  <c r="K1226" i="82"/>
  <c r="L1226" i="82" s="1"/>
  <c r="N6" i="45" s="1"/>
  <c r="K1359" i="82"/>
  <c r="L1359" i="82" s="1"/>
  <c r="N19" i="46" s="1"/>
  <c r="K1321" i="82"/>
  <c r="L1321" i="82" s="1"/>
  <c r="N21" i="54" s="1"/>
  <c r="K1467" i="82"/>
  <c r="L1467" i="82" s="1"/>
  <c r="N7" i="38" s="1"/>
  <c r="K481" i="82"/>
  <c r="L481" i="82" s="1"/>
  <c r="N45" i="46" s="1"/>
  <c r="K698" i="82"/>
  <c r="L698" i="82" s="1"/>
  <c r="N65" i="42" s="1"/>
  <c r="K851" i="82"/>
  <c r="L851" i="82" s="1"/>
  <c r="N58" i="40" s="1"/>
  <c r="K541" i="82"/>
  <c r="L541" i="82" s="1"/>
  <c r="N68" i="52" s="1"/>
  <c r="K1655" i="82"/>
  <c r="L1655" i="82" s="1"/>
  <c r="N15" i="30" s="1"/>
  <c r="K94" i="82"/>
  <c r="L94" i="82" s="1"/>
  <c r="N61" i="14" s="1"/>
  <c r="K1071" i="82"/>
  <c r="L1071" i="82" s="1"/>
  <c r="N35" i="30" s="1"/>
  <c r="K157" i="82"/>
  <c r="L157" i="82" s="1"/>
  <c r="N41" i="29" s="1"/>
  <c r="K1469" i="82"/>
  <c r="L1469" i="82" s="1"/>
  <c r="N9" i="38" s="1"/>
  <c r="K276" i="82"/>
  <c r="L276" i="82" s="1"/>
  <c r="N40" i="39" s="1"/>
  <c r="K1122" i="82"/>
  <c r="L1122" i="82" s="1"/>
  <c r="N46" i="36" s="1"/>
  <c r="K1210" i="82"/>
  <c r="L1210" i="82" s="1"/>
  <c r="N10" i="35" s="1"/>
  <c r="K1250" i="82"/>
  <c r="L1250" i="82" s="1"/>
  <c r="N10" i="39" s="1"/>
  <c r="K1206" i="82"/>
  <c r="L1206" i="82" s="1"/>
  <c r="N6" i="35" s="1"/>
  <c r="K1478" i="82"/>
  <c r="L1478" i="82" s="1"/>
  <c r="N18" i="38" s="1"/>
  <c r="K1607" i="82"/>
  <c r="L1607" i="82" s="1"/>
  <c r="N7" i="50" s="1"/>
  <c r="K1316" i="82"/>
  <c r="L1316" i="82" s="1"/>
  <c r="N16" i="54" s="1"/>
  <c r="K222" i="82"/>
  <c r="L222" i="82" s="1"/>
  <c r="N69" i="35" s="1"/>
  <c r="K258" i="82"/>
  <c r="L258" i="82" s="1"/>
  <c r="N65" i="45" s="1"/>
  <c r="K427" i="82"/>
  <c r="L427" i="82" s="1"/>
  <c r="N31" i="37" s="1"/>
  <c r="K1420" i="82"/>
  <c r="L1420" i="82" s="1"/>
  <c r="N20" i="34" s="1"/>
  <c r="K1304" i="82"/>
  <c r="L1304" i="82" s="1"/>
  <c r="N4" i="54" s="1"/>
  <c r="K1465" i="82"/>
  <c r="L1465" i="82" s="1"/>
  <c r="N5" i="38" s="1"/>
  <c r="K31" i="82"/>
  <c r="L31" i="82" s="1"/>
  <c r="K756" i="82"/>
  <c r="L756" i="82" s="1"/>
  <c r="N40" i="49" s="1"/>
  <c r="K75" i="82"/>
  <c r="L75" i="82" s="1"/>
  <c r="N39" i="14" s="1"/>
  <c r="K159" i="82"/>
  <c r="L159" i="82" s="1"/>
  <c r="N43" i="29" s="1"/>
  <c r="K182" i="82"/>
  <c r="L182" i="82" s="1"/>
  <c r="N69" i="29" s="1"/>
  <c r="K335" i="82"/>
  <c r="L335" i="82" s="1"/>
  <c r="N62" i="55" s="1"/>
  <c r="K405" i="82"/>
  <c r="L405" i="82" s="1"/>
  <c r="N52" i="54" s="1"/>
  <c r="K421" i="82"/>
  <c r="L421" i="82" s="1"/>
  <c r="N68" i="54" s="1"/>
  <c r="K561" i="82"/>
  <c r="L561" i="82" s="1"/>
  <c r="N45" i="53" s="1"/>
  <c r="K678" i="82"/>
  <c r="L678" i="82" s="1"/>
  <c r="N42" i="42" s="1"/>
  <c r="K978" i="82"/>
  <c r="L978" i="82" s="1"/>
  <c r="N65" i="51" s="1"/>
  <c r="K1155" i="82"/>
  <c r="L1155" i="82" s="1"/>
  <c r="N15" i="14" s="1"/>
  <c r="K1275" i="82"/>
  <c r="L1275" i="82" s="1"/>
  <c r="N15" i="55" s="1"/>
  <c r="K1197" i="82"/>
  <c r="L1197" i="82" s="1"/>
  <c r="N17" i="29" s="1"/>
  <c r="K1278" i="82"/>
  <c r="L1278" i="82" s="1"/>
  <c r="N18" i="55" s="1"/>
  <c r="K1293" i="82"/>
  <c r="L1293" i="82" s="1"/>
  <c r="N13" i="47" s="1"/>
  <c r="K1365" i="82"/>
  <c r="L1365" i="82" s="1"/>
  <c r="N5" i="52" s="1"/>
  <c r="K1436" i="82"/>
  <c r="L1436" i="82" s="1"/>
  <c r="N16" i="41" s="1"/>
  <c r="K385" i="82"/>
  <c r="L385" i="82" s="1"/>
  <c r="N29" i="54" s="1"/>
  <c r="K578" i="82"/>
  <c r="L578" i="82" s="1"/>
  <c r="N65" i="53" s="1"/>
  <c r="K275" i="82"/>
  <c r="L275" i="82" s="1"/>
  <c r="N39" i="39" s="1"/>
  <c r="K314" i="82"/>
  <c r="L314" i="82" s="1"/>
  <c r="N38" i="55" s="1"/>
  <c r="K344" i="82"/>
  <c r="L344" i="82" s="1"/>
  <c r="N28" i="47" s="1"/>
  <c r="K418" i="82"/>
  <c r="L418" i="82" s="1"/>
  <c r="N65" i="54" s="1"/>
  <c r="K644" i="82"/>
  <c r="N644" i="82" s="1"/>
  <c r="M645" i="82" s="1"/>
  <c r="O644" i="82" s="1"/>
  <c r="K966" i="82"/>
  <c r="L966" i="82" s="1"/>
  <c r="N53" i="51" s="1"/>
  <c r="K1200" i="82"/>
  <c r="L1200" i="82" s="1"/>
  <c r="N20" i="29" s="1"/>
  <c r="K391" i="82"/>
  <c r="L391" i="82" s="1"/>
  <c r="N35" i="54" s="1"/>
  <c r="K455" i="82"/>
  <c r="L455" i="82" s="1"/>
  <c r="N62" i="37" s="1"/>
  <c r="K477" i="82"/>
  <c r="L477" i="82" s="1"/>
  <c r="N41" i="46" s="1"/>
  <c r="K537" i="82"/>
  <c r="L537" i="82" s="1"/>
  <c r="N64" i="52" s="1"/>
  <c r="K548" i="82"/>
  <c r="L548" i="82" s="1"/>
  <c r="N32" i="53" s="1"/>
  <c r="K591" i="82"/>
  <c r="L591" i="82" s="1"/>
  <c r="N35" i="34" s="1"/>
  <c r="K617" i="82"/>
  <c r="L617" i="82" s="1"/>
  <c r="N64" i="34" s="1"/>
  <c r="K1056" i="82"/>
  <c r="L1056" i="82" s="1"/>
  <c r="N63" i="44" s="1"/>
  <c r="K144" i="82"/>
  <c r="N144" i="82" s="1"/>
  <c r="M145" i="82" s="1"/>
  <c r="K389" i="82"/>
  <c r="L389" i="82" s="1"/>
  <c r="N33" i="54" s="1"/>
  <c r="K358" i="82"/>
  <c r="L358" i="82" s="1"/>
  <c r="N42" i="47" s="1"/>
  <c r="K290" i="82"/>
  <c r="L290" i="82" s="1"/>
  <c r="N57" i="39" s="1"/>
  <c r="K80" i="82"/>
  <c r="L80" i="82" s="1"/>
  <c r="N44" i="14" s="1"/>
  <c r="K16" i="82"/>
  <c r="L16" i="82" s="1"/>
  <c r="K135" i="82"/>
  <c r="L135" i="82" s="1"/>
  <c r="N62" i="43" s="1"/>
  <c r="K24" i="82"/>
  <c r="N24" i="82" s="1"/>
  <c r="M25" i="82" s="1"/>
  <c r="O24" i="82" s="1"/>
  <c r="K56" i="82"/>
  <c r="L56" i="82" s="1"/>
  <c r="K8" i="82"/>
  <c r="L8" i="82" s="1"/>
  <c r="K1449" i="82"/>
  <c r="L1449" i="82" s="1"/>
  <c r="N9" i="42" s="1"/>
  <c r="K1507" i="82"/>
  <c r="L1507" i="82" s="1"/>
  <c r="N7" i="48" s="1"/>
  <c r="K1666" i="82"/>
  <c r="L1666" i="82" s="1"/>
  <c r="N6" i="36" s="1"/>
  <c r="K1156" i="82"/>
  <c r="L1156" i="82" s="1"/>
  <c r="N16" i="14" s="1"/>
  <c r="K1100" i="82"/>
  <c r="L1100" i="82" s="1"/>
  <c r="N67" i="30" s="1"/>
  <c r="K1319" i="82"/>
  <c r="L1319" i="82" s="1"/>
  <c r="N19" i="54" s="1"/>
  <c r="K1678" i="82"/>
  <c r="L1678" i="82" s="1"/>
  <c r="N18" i="36" s="1"/>
  <c r="K526" i="82"/>
  <c r="L526" i="82" s="1"/>
  <c r="N53" i="52" s="1"/>
  <c r="K305" i="82"/>
  <c r="L305" i="82" s="1"/>
  <c r="N29" i="55" s="1"/>
  <c r="K782" i="82"/>
  <c r="L782" i="82" s="1"/>
  <c r="N69" i="49" s="1"/>
  <c r="K1051" i="82"/>
  <c r="L1051" i="82" s="1"/>
  <c r="N58" i="44" s="1"/>
  <c r="K1384" i="82"/>
  <c r="N1384" i="82" s="1"/>
  <c r="M1385" i="82" s="1"/>
  <c r="O1384" i="82" s="1"/>
  <c r="K420" i="82"/>
  <c r="L420" i="82" s="1"/>
  <c r="N67" i="54" s="1"/>
  <c r="K485" i="82"/>
  <c r="L485" i="82" s="1"/>
  <c r="N52" i="46" s="1"/>
  <c r="K612" i="82"/>
  <c r="L612" i="82" s="1"/>
  <c r="N59" i="34" s="1"/>
  <c r="K758" i="82"/>
  <c r="L758" i="82" s="1"/>
  <c r="N42" i="49" s="1"/>
  <c r="K1379" i="82"/>
  <c r="L1379" i="82" s="1"/>
  <c r="N19" i="52" s="1"/>
  <c r="K99" i="82"/>
  <c r="L99" i="82" s="1"/>
  <c r="N66" i="14" s="1"/>
  <c r="K265" i="82"/>
  <c r="L265" i="82" s="1"/>
  <c r="N29" i="39" s="1"/>
  <c r="K468" i="82"/>
  <c r="L468" i="82" s="1"/>
  <c r="N32" i="46" s="1"/>
  <c r="K667" i="82"/>
  <c r="L667" i="82" s="1"/>
  <c r="N31" i="42" s="1"/>
  <c r="K530" i="82"/>
  <c r="L530" i="82" s="1"/>
  <c r="N57" i="52" s="1"/>
  <c r="K14" i="82"/>
  <c r="L14" i="82" s="1"/>
  <c r="K367" i="82"/>
  <c r="L367" i="82" s="1"/>
  <c r="N54" i="47" s="1"/>
  <c r="K493" i="82"/>
  <c r="L493" i="82" s="1"/>
  <c r="N60" i="46" s="1"/>
  <c r="K546" i="82"/>
  <c r="L546" i="82" s="1"/>
  <c r="N30" i="53" s="1"/>
  <c r="K906" i="82"/>
  <c r="L906" i="82" s="1"/>
  <c r="N30" i="33" s="1"/>
  <c r="K1044" i="82"/>
  <c r="L1044" i="82" s="1"/>
  <c r="N51" i="44" s="1"/>
  <c r="K1085" i="82"/>
  <c r="L1085" i="82" s="1"/>
  <c r="N52" i="30" s="1"/>
  <c r="K1053" i="82"/>
  <c r="L1053" i="82" s="1"/>
  <c r="N60" i="44" s="1"/>
  <c r="K1144" i="82"/>
  <c r="N1144" i="82" s="1"/>
  <c r="M1145" i="82" s="1"/>
  <c r="K1007" i="82"/>
  <c r="L1007" i="82" s="1"/>
  <c r="N54" i="50" s="1"/>
  <c r="K1252" i="82"/>
  <c r="L1252" i="82" s="1"/>
  <c r="N12" i="39" s="1"/>
  <c r="K1489" i="82"/>
  <c r="L1489" i="82" s="1"/>
  <c r="N9" i="49" s="1"/>
  <c r="K1231" i="82"/>
  <c r="L1231" i="82" s="1"/>
  <c r="N11" i="45" s="1"/>
  <c r="K1306" i="82"/>
  <c r="L1306" i="82" s="1"/>
  <c r="N6" i="54" s="1"/>
  <c r="K1482" i="82"/>
  <c r="L1482" i="82" s="1"/>
  <c r="N22" i="38" s="1"/>
  <c r="K1658" i="82"/>
  <c r="L1658" i="82" s="1"/>
  <c r="N18" i="30" s="1"/>
  <c r="K1018" i="82"/>
  <c r="L1018" i="82" s="1"/>
  <c r="N65" i="50" s="1"/>
  <c r="K52" i="82"/>
  <c r="L52" i="82" s="1"/>
  <c r="K147" i="82"/>
  <c r="L147" i="82" s="1"/>
  <c r="N31" i="29" s="1"/>
  <c r="K381" i="82"/>
  <c r="L381" i="82" s="1"/>
  <c r="N68" i="47" s="1"/>
  <c r="K520" i="82"/>
  <c r="L520" i="82" s="1"/>
  <c r="N44" i="52" s="1"/>
  <c r="K1142" i="82"/>
  <c r="L1142" i="82" s="1"/>
  <c r="N69" i="36" s="1"/>
  <c r="K565" i="82"/>
  <c r="L565" i="82" s="1"/>
  <c r="N52" i="53" s="1"/>
  <c r="K6" i="82"/>
  <c r="L6" i="82" s="1"/>
  <c r="K53" i="82"/>
  <c r="L53" i="82" s="1"/>
  <c r="K1002" i="82"/>
  <c r="L1002" i="82" s="1"/>
  <c r="N46" i="50" s="1"/>
  <c r="K121" i="82"/>
  <c r="L121" i="82" s="1"/>
  <c r="N45" i="43" s="1"/>
  <c r="K1378" i="82"/>
  <c r="L1378" i="82" s="1"/>
  <c r="N18" i="52" s="1"/>
  <c r="K64" i="82"/>
  <c r="L64" i="82" s="1"/>
  <c r="N28" i="14" s="1"/>
  <c r="K5" i="82"/>
  <c r="L5" i="82" s="1"/>
  <c r="K17" i="82"/>
  <c r="L17" i="82" s="1"/>
  <c r="K495" i="82"/>
  <c r="L495" i="82" s="1"/>
  <c r="N62" i="46" s="1"/>
  <c r="K550" i="82"/>
  <c r="L550" i="82" s="1"/>
  <c r="N34" i="53" s="1"/>
  <c r="K620" i="82"/>
  <c r="L620" i="82" s="1"/>
  <c r="N67" i="34" s="1"/>
  <c r="K809" i="82"/>
  <c r="L809" i="82" s="1"/>
  <c r="N56" i="48" s="1"/>
  <c r="K1220" i="82"/>
  <c r="L1220" i="82" s="1"/>
  <c r="N20" i="35" s="1"/>
  <c r="K1287" i="82"/>
  <c r="L1287" i="82" s="1"/>
  <c r="N7" i="47" s="1"/>
  <c r="K1350" i="82"/>
  <c r="L1350" i="82" s="1"/>
  <c r="N10" i="46" s="1"/>
  <c r="K1409" i="82"/>
  <c r="L1409" i="82" s="1"/>
  <c r="N9" i="34" s="1"/>
  <c r="K1601" i="82"/>
  <c r="L1601" i="82" s="1"/>
  <c r="N21" i="51" s="1"/>
  <c r="K1591" i="82"/>
  <c r="L1591" i="82" s="1"/>
  <c r="N11" i="51" s="1"/>
  <c r="K1656" i="82"/>
  <c r="L1656" i="82" s="1"/>
  <c r="N16" i="30" s="1"/>
  <c r="K1672" i="82"/>
  <c r="L1672" i="82" s="1"/>
  <c r="N12" i="36" s="1"/>
  <c r="K721" i="82"/>
  <c r="L721" i="82" s="1"/>
  <c r="N45" i="38" s="1"/>
  <c r="K205" i="82"/>
  <c r="L205" i="82" s="1"/>
  <c r="N52" i="35" s="1"/>
  <c r="K876" i="82"/>
  <c r="L876" i="82" s="1"/>
  <c r="N40" i="32" s="1"/>
  <c r="K109" i="82"/>
  <c r="L109" i="82" s="1"/>
  <c r="N33" i="43" s="1"/>
  <c r="K142" i="82"/>
  <c r="L142" i="82" s="1"/>
  <c r="N69" i="43" s="1"/>
  <c r="K226" i="82"/>
  <c r="L226" i="82" s="1"/>
  <c r="N30" i="45" s="1"/>
  <c r="K336" i="82"/>
  <c r="L336" i="82" s="1"/>
  <c r="N63" i="55" s="1"/>
  <c r="K214" i="82"/>
  <c r="L214" i="82" s="1"/>
  <c r="N61" i="35" s="1"/>
  <c r="K325" i="82"/>
  <c r="L325" i="82" s="1"/>
  <c r="N52" i="55" s="1"/>
  <c r="K715" i="82"/>
  <c r="L715" i="82" s="1"/>
  <c r="N39" i="38" s="1"/>
  <c r="K777" i="82"/>
  <c r="L777" i="82" s="1"/>
  <c r="N64" i="49" s="1"/>
  <c r="K880" i="82"/>
  <c r="L880" i="82" s="1"/>
  <c r="N44" i="32" s="1"/>
  <c r="K610" i="82"/>
  <c r="L610" i="82" s="1"/>
  <c r="N57" i="34" s="1"/>
  <c r="K624" i="82"/>
  <c r="N624" i="82" s="1"/>
  <c r="M625" i="82" s="1"/>
  <c r="O624" i="82" s="1"/>
  <c r="K354" i="82"/>
  <c r="L354" i="82" s="1"/>
  <c r="N38" i="47" s="1"/>
  <c r="K266" i="82"/>
  <c r="L266" i="82" s="1"/>
  <c r="N30" i="39" s="1"/>
  <c r="K61" i="82"/>
  <c r="L61" i="82" s="1"/>
  <c r="N68" i="74" s="1"/>
  <c r="K92" i="82"/>
  <c r="L92" i="82" s="1"/>
  <c r="N59" i="14" s="1"/>
  <c r="K47" i="82"/>
  <c r="L47" i="82" s="1"/>
  <c r="K1139" i="82"/>
  <c r="L1139" i="82" s="1"/>
  <c r="N66" i="36" s="1"/>
  <c r="K1547" i="82"/>
  <c r="L1547" i="82" s="1"/>
  <c r="N7" i="32" s="1"/>
  <c r="K1550" i="82"/>
  <c r="L1550" i="82" s="1"/>
  <c r="N10" i="32" s="1"/>
  <c r="K1317" i="82"/>
  <c r="L1317" i="82" s="1"/>
  <c r="N17" i="54" s="1"/>
  <c r="K1677" i="82"/>
  <c r="L1677" i="82" s="1"/>
  <c r="N17" i="36" s="1"/>
  <c r="K628" i="82"/>
  <c r="L628" i="82" s="1"/>
  <c r="N32" i="41" s="1"/>
  <c r="K630" i="82"/>
  <c r="L630" i="82" s="1"/>
  <c r="N34" i="41" s="1"/>
  <c r="K752" i="82"/>
  <c r="L752" i="82" s="1"/>
  <c r="N36" i="49" s="1"/>
  <c r="K1140" i="82"/>
  <c r="L1140" i="82" s="1"/>
  <c r="N67" i="36" s="1"/>
  <c r="K1099" i="82"/>
  <c r="L1099" i="82" s="1"/>
  <c r="N66" i="30" s="1"/>
  <c r="K67" i="82"/>
  <c r="L67" i="82" s="1"/>
  <c r="N31" i="14" s="1"/>
  <c r="K178" i="82"/>
  <c r="L178" i="82" s="1"/>
  <c r="N65" i="29" s="1"/>
  <c r="K200" i="82"/>
  <c r="L200" i="82" s="1"/>
  <c r="N44" i="35" s="1"/>
  <c r="K320" i="82"/>
  <c r="L320" i="82" s="1"/>
  <c r="N44" i="55" s="1"/>
  <c r="K339" i="82"/>
  <c r="L339" i="82" s="1"/>
  <c r="N66" i="55" s="1"/>
  <c r="K426" i="82"/>
  <c r="L426" i="82" s="1"/>
  <c r="N30" i="37" s="1"/>
  <c r="K470" i="82"/>
  <c r="L470" i="82" s="1"/>
  <c r="N34" i="46" s="1"/>
  <c r="K440" i="82"/>
  <c r="L440" i="82" s="1"/>
  <c r="N44" i="37" s="1"/>
  <c r="K453" i="82"/>
  <c r="L453" i="82" s="1"/>
  <c r="N60" i="37" s="1"/>
  <c r="K498" i="82"/>
  <c r="L498" i="82" s="1"/>
  <c r="N65" i="46" s="1"/>
  <c r="K540" i="82"/>
  <c r="L540" i="82" s="1"/>
  <c r="N67" i="52" s="1"/>
  <c r="K670" i="82"/>
  <c r="L670" i="82" s="1"/>
  <c r="N34" i="42" s="1"/>
  <c r="K684" i="82"/>
  <c r="N684" i="82" s="1"/>
  <c r="M685" i="82" s="1"/>
  <c r="K892" i="82"/>
  <c r="L892" i="82" s="1"/>
  <c r="N59" i="32" s="1"/>
  <c r="K1072" i="82"/>
  <c r="L1072" i="82" s="1"/>
  <c r="N36" i="30" s="1"/>
  <c r="K1029" i="82"/>
  <c r="L1029" i="82" s="1"/>
  <c r="N33" i="44" s="1"/>
  <c r="K1077" i="82"/>
  <c r="L1077" i="82" s="1"/>
  <c r="N41" i="30" s="1"/>
  <c r="K1419" i="82"/>
  <c r="L1419" i="82" s="1"/>
  <c r="N19" i="34" s="1"/>
  <c r="K1171" i="82"/>
  <c r="L1171" i="82" s="1"/>
  <c r="N11" i="43" s="1"/>
  <c r="K1201" i="82"/>
  <c r="L1201" i="82" s="1"/>
  <c r="N21" i="29" s="1"/>
  <c r="K1301" i="82"/>
  <c r="L1301" i="82" s="1"/>
  <c r="N21" i="47" s="1"/>
  <c r="K1307" i="82"/>
  <c r="L1307" i="82" s="1"/>
  <c r="N7" i="54" s="1"/>
  <c r="K1464" i="82"/>
  <c r="N1464" i="82" s="1"/>
  <c r="M1465" i="82" s="1"/>
  <c r="O1464" i="82" s="1"/>
  <c r="K298" i="82"/>
  <c r="L298" i="82" s="1"/>
  <c r="N65" i="39" s="1"/>
  <c r="K511" i="82"/>
  <c r="L511" i="82" s="1"/>
  <c r="N35" i="52" s="1"/>
  <c r="K27" i="82"/>
  <c r="L27" i="82" s="1"/>
  <c r="K115" i="82"/>
  <c r="L115" i="82" s="1"/>
  <c r="N39" i="43" s="1"/>
  <c r="K82" i="82"/>
  <c r="L82" i="82" s="1"/>
  <c r="N46" i="14" s="1"/>
  <c r="K407" i="82"/>
  <c r="L407" i="82" s="1"/>
  <c r="N54" i="54" s="1"/>
  <c r="K105" i="82"/>
  <c r="L105" i="82" s="1"/>
  <c r="N29" i="43" s="1"/>
  <c r="K600" i="82"/>
  <c r="L600" i="82" s="1"/>
  <c r="N44" i="34" s="1"/>
  <c r="K704" i="82"/>
  <c r="N704" i="82" s="1"/>
  <c r="M705" i="82" s="1"/>
  <c r="O704" i="82" s="1"/>
  <c r="K788" i="82"/>
  <c r="L788" i="82" s="1"/>
  <c r="N32" i="48" s="1"/>
  <c r="K1176" i="82"/>
  <c r="L1176" i="82" s="1"/>
  <c r="N16" i="43" s="1"/>
  <c r="K444" i="82"/>
  <c r="N444" i="82" s="1"/>
  <c r="M445" i="82" s="1"/>
  <c r="O444" i="82" s="1"/>
  <c r="K596" i="82"/>
  <c r="L596" i="82" s="1"/>
  <c r="N40" i="34" s="1"/>
  <c r="K342" i="82"/>
  <c r="L342" i="82" s="1"/>
  <c r="N69" i="55" s="1"/>
  <c r="K318" i="82"/>
  <c r="L318" i="82" s="1"/>
  <c r="N42" i="55" s="1"/>
  <c r="K171" i="82"/>
  <c r="L171" i="82" s="1"/>
  <c r="N58" i="29" s="1"/>
  <c r="K282" i="82"/>
  <c r="L282" i="82" s="1"/>
  <c r="N46" i="39" s="1"/>
  <c r="K248" i="82"/>
  <c r="L248" i="82" s="1"/>
  <c r="N55" i="45" s="1"/>
  <c r="K185" i="82"/>
  <c r="L185" i="82" s="1"/>
  <c r="N29" i="35" s="1"/>
  <c r="K106" i="82"/>
  <c r="L106" i="82" s="1"/>
  <c r="N30" i="43" s="1"/>
  <c r="K60" i="82"/>
  <c r="L60" i="82" s="1"/>
  <c r="N67" i="74" s="1"/>
  <c r="K1198" i="82"/>
  <c r="L1198" i="82" s="1"/>
  <c r="N18" i="29" s="1"/>
  <c r="K1486" i="82"/>
  <c r="L1486" i="82" s="1"/>
  <c r="N6" i="49" s="1"/>
  <c r="K1565" i="82"/>
  <c r="L1565" i="82" s="1"/>
  <c r="N5" i="33" s="1"/>
  <c r="K622" i="82"/>
  <c r="L622" i="82" s="1"/>
  <c r="N69" i="34" s="1"/>
  <c r="K668" i="82"/>
  <c r="L668" i="82" s="1"/>
  <c r="N32" i="42" s="1"/>
  <c r="K692" i="82"/>
  <c r="L692" i="82" s="1"/>
  <c r="N59" i="42" s="1"/>
  <c r="K618" i="82"/>
  <c r="L618" i="82" s="1"/>
  <c r="N65" i="34" s="1"/>
  <c r="K1032" i="82"/>
  <c r="L1032" i="82" s="1"/>
  <c r="N36" i="44" s="1"/>
  <c r="K936" i="82"/>
  <c r="L936" i="82" s="1"/>
  <c r="N63" i="33" s="1"/>
  <c r="K950" i="82"/>
  <c r="L950" i="82" s="1"/>
  <c r="N34" i="51" s="1"/>
  <c r="K801" i="82"/>
  <c r="L801" i="82" s="1"/>
  <c r="N45" i="48" s="1"/>
  <c r="K922" i="82"/>
  <c r="L922" i="82" s="1"/>
  <c r="N46" i="33" s="1"/>
  <c r="K742" i="82"/>
  <c r="L742" i="82" s="1"/>
  <c r="N69" i="38" s="1"/>
  <c r="K1175" i="82"/>
  <c r="L1175" i="82" s="1"/>
  <c r="N15" i="43" s="1"/>
  <c r="K1207" i="82"/>
  <c r="L1207" i="82" s="1"/>
  <c r="N7" i="35" s="1"/>
  <c r="K1618" i="82"/>
  <c r="L1618" i="82" s="1"/>
  <c r="N18" i="50" s="1"/>
  <c r="K1491" i="82"/>
  <c r="L1491" i="82" s="1"/>
  <c r="N11" i="49" s="1"/>
  <c r="K948" i="82"/>
  <c r="L948" i="82" s="1"/>
  <c r="N32" i="51" s="1"/>
  <c r="K1097" i="82"/>
  <c r="L1097" i="82" s="1"/>
  <c r="N64" i="30" s="1"/>
  <c r="K726" i="82"/>
  <c r="L726" i="82" s="1"/>
  <c r="N53" i="38" s="1"/>
  <c r="K1502" i="82"/>
  <c r="L1502" i="82" s="1"/>
  <c r="N22" i="49" s="1"/>
  <c r="N744" i="82"/>
  <c r="M745" i="82" s="1"/>
  <c r="O744" i="82" s="1"/>
  <c r="L1125" i="82"/>
  <c r="N52" i="36" s="1"/>
  <c r="N1324" i="82"/>
  <c r="M1325" i="82" s="1"/>
  <c r="O1324" i="82" s="1"/>
  <c r="L1324" i="82"/>
  <c r="N4" i="37" s="1"/>
  <c r="K236" i="82"/>
  <c r="L236" i="82" s="1"/>
  <c r="N40" i="45" s="1"/>
  <c r="K113" i="82"/>
  <c r="L113" i="82" s="1"/>
  <c r="N37" i="43" s="1"/>
  <c r="K587" i="82"/>
  <c r="L587" i="82" s="1"/>
  <c r="N31" i="34" s="1"/>
  <c r="H472" i="82"/>
  <c r="K697" i="82"/>
  <c r="L697" i="82" s="1"/>
  <c r="N64" i="42" s="1"/>
  <c r="K750" i="82"/>
  <c r="L750" i="82" s="1"/>
  <c r="N34" i="49" s="1"/>
  <c r="H656" i="82"/>
  <c r="H1134" i="82"/>
  <c r="H1290" i="82"/>
  <c r="K1331" i="82"/>
  <c r="L1331" i="82" s="1"/>
  <c r="N11" i="37" s="1"/>
  <c r="K1387" i="82"/>
  <c r="L1387" i="82" s="1"/>
  <c r="N7" i="53" s="1"/>
  <c r="K1533" i="82"/>
  <c r="L1533" i="82" s="1"/>
  <c r="N13" i="40" s="1"/>
  <c r="H1225" i="82"/>
  <c r="H1303" i="82"/>
  <c r="H1347" i="82"/>
  <c r="H1493" i="82"/>
  <c r="H828" i="82"/>
  <c r="H927" i="82"/>
  <c r="H1143" i="82"/>
  <c r="G43" i="74"/>
  <c r="H872" i="82"/>
  <c r="H963" i="82"/>
  <c r="K406" i="82"/>
  <c r="L406" i="82" s="1"/>
  <c r="N53" i="54" s="1"/>
  <c r="H703" i="82"/>
  <c r="K691" i="82"/>
  <c r="L691" i="82" s="1"/>
  <c r="N58" i="42" s="1"/>
  <c r="K1059" i="82"/>
  <c r="L1059" i="82" s="1"/>
  <c r="N66" i="44" s="1"/>
  <c r="N824" i="82"/>
  <c r="M825" i="82" s="1"/>
  <c r="O824" i="82" s="1"/>
  <c r="L824" i="82"/>
  <c r="N28" i="40" s="1"/>
  <c r="K374" i="82"/>
  <c r="L374" i="82" s="1"/>
  <c r="N61" i="47" s="1"/>
  <c r="N1124" i="82"/>
  <c r="M1125" i="82" s="1"/>
  <c r="O1124" i="82" s="1"/>
  <c r="L1124" i="82"/>
  <c r="N51" i="36" s="1"/>
  <c r="N1364" i="82"/>
  <c r="M1365" i="82" s="1"/>
  <c r="O1364" i="82" s="1"/>
  <c r="L1364" i="82"/>
  <c r="N4" i="52" s="1"/>
  <c r="N1524" i="82"/>
  <c r="M1525" i="82" s="1"/>
  <c r="O1524" i="82" s="1"/>
  <c r="L1524" i="82"/>
  <c r="N4" i="40" s="1"/>
  <c r="H59" i="82"/>
  <c r="G66" i="74" s="1"/>
  <c r="Q44" i="74"/>
  <c r="K37" i="82"/>
  <c r="L37" i="82" s="1"/>
  <c r="K331" i="82"/>
  <c r="L331" i="82" s="1"/>
  <c r="N58" i="55" s="1"/>
  <c r="H168" i="82"/>
  <c r="K301" i="82"/>
  <c r="L301" i="82" s="1"/>
  <c r="N68" i="39" s="1"/>
  <c r="H323" i="82"/>
  <c r="H514" i="82"/>
  <c r="K536" i="82"/>
  <c r="L536" i="82" s="1"/>
  <c r="N63" i="52" s="1"/>
  <c r="H626" i="82"/>
  <c r="N924" i="82"/>
  <c r="M925" i="82" s="1"/>
  <c r="O924" i="82" s="1"/>
  <c r="L924" i="82"/>
  <c r="N51" i="33" s="1"/>
  <c r="K940" i="82"/>
  <c r="L940" i="82" s="1"/>
  <c r="N67" i="33" s="1"/>
  <c r="K1557" i="82"/>
  <c r="L1557" i="82" s="1"/>
  <c r="N17" i="32" s="1"/>
  <c r="K1527" i="82"/>
  <c r="L1527" i="82" s="1"/>
  <c r="N7" i="40" s="1"/>
  <c r="K1571" i="82"/>
  <c r="L1571" i="82" s="1"/>
  <c r="N11" i="33" s="1"/>
  <c r="K239" i="82"/>
  <c r="L239" i="82" s="1"/>
  <c r="N43" i="45" s="1"/>
  <c r="K300" i="82"/>
  <c r="L300" i="82" s="1"/>
  <c r="N67" i="39" s="1"/>
  <c r="K505" i="82"/>
  <c r="L505" i="82" s="1"/>
  <c r="N29" i="52" s="1"/>
  <c r="K445" i="82"/>
  <c r="L445" i="82" s="1"/>
  <c r="N52" i="37" s="1"/>
  <c r="K569" i="82"/>
  <c r="L569" i="82" s="1"/>
  <c r="N56" i="53" s="1"/>
  <c r="K235" i="82"/>
  <c r="L235" i="82" s="1"/>
  <c r="N39" i="45" s="1"/>
  <c r="K199" i="82"/>
  <c r="L199" i="82" s="1"/>
  <c r="N43" i="35" s="1"/>
  <c r="N1544" i="82"/>
  <c r="M1545" i="82" s="1"/>
  <c r="O1544" i="82" s="1"/>
  <c r="L1544" i="82"/>
  <c r="N4" i="32" s="1"/>
  <c r="K130" i="82"/>
  <c r="L130" i="82" s="1"/>
  <c r="N57" i="43" s="1"/>
  <c r="K262" i="82"/>
  <c r="L262" i="82" s="1"/>
  <c r="N69" i="45" s="1"/>
  <c r="H462" i="82"/>
  <c r="H735" i="82"/>
  <c r="H602" i="82"/>
  <c r="H706" i="82"/>
  <c r="K766" i="82"/>
  <c r="L766" i="82" s="1"/>
  <c r="N53" i="49" s="1"/>
  <c r="H772" i="82"/>
  <c r="K921" i="82"/>
  <c r="L921" i="82" s="1"/>
  <c r="N45" i="33" s="1"/>
  <c r="H749" i="82"/>
  <c r="H871" i="82"/>
  <c r="H959" i="82"/>
  <c r="G43" i="51" s="1"/>
  <c r="H1240" i="82"/>
  <c r="H1522" i="82"/>
  <c r="H864" i="82"/>
  <c r="H1030" i="82"/>
  <c r="G34" i="44" s="1"/>
  <c r="H1619" i="82"/>
  <c r="G67" i="74"/>
  <c r="G68" i="74"/>
  <c r="H1521" i="82"/>
  <c r="H1546" i="82"/>
  <c r="H1580" i="82"/>
  <c r="K345" i="82"/>
  <c r="K369" i="82"/>
  <c r="L369" i="82" s="1"/>
  <c r="N56" i="47" s="1"/>
  <c r="K402" i="82"/>
  <c r="L402" i="82" s="1"/>
  <c r="N46" i="54" s="1"/>
  <c r="K528" i="82"/>
  <c r="L528" i="82" s="1"/>
  <c r="N55" i="52" s="1"/>
  <c r="H680" i="82"/>
  <c r="K1129" i="82"/>
  <c r="L1129" i="82" s="1"/>
  <c r="N56" i="36" s="1"/>
  <c r="H1425" i="82"/>
  <c r="G5" i="41" s="1"/>
  <c r="H1456" i="82"/>
  <c r="G16" i="42" s="1"/>
  <c r="K355" i="82"/>
  <c r="L355" i="82" s="1"/>
  <c r="N39" i="47" s="1"/>
  <c r="K395" i="82"/>
  <c r="L395" i="82" s="1"/>
  <c r="N39" i="54" s="1"/>
  <c r="K570" i="82"/>
  <c r="L570" i="82" s="1"/>
  <c r="N57" i="53" s="1"/>
  <c r="K292" i="82"/>
  <c r="L292" i="82" s="1"/>
  <c r="N59" i="39" s="1"/>
  <c r="K260" i="82"/>
  <c r="L260" i="82" s="1"/>
  <c r="N67" i="45" s="1"/>
  <c r="K310" i="82"/>
  <c r="L310" i="82" s="1"/>
  <c r="N34" i="55" s="1"/>
  <c r="K213" i="82"/>
  <c r="L213" i="82" s="1"/>
  <c r="N60" i="35" s="1"/>
  <c r="N664" i="82"/>
  <c r="M665" i="82" s="1"/>
  <c r="O664" i="82" s="1"/>
  <c r="L664" i="82"/>
  <c r="N28" i="42" s="1"/>
  <c r="K122" i="82"/>
  <c r="L122" i="82" s="1"/>
  <c r="N46" i="43" s="1"/>
  <c r="K614" i="82"/>
  <c r="L614" i="82" s="1"/>
  <c r="N61" i="34" s="1"/>
  <c r="K584" i="82"/>
  <c r="H640" i="82"/>
  <c r="G44" i="41" s="1"/>
  <c r="H1045" i="82"/>
  <c r="H700" i="82"/>
  <c r="H724" i="82"/>
  <c r="H768" i="82"/>
  <c r="H1153" i="82"/>
  <c r="H1164" i="82"/>
  <c r="H889" i="82"/>
  <c r="H915" i="82"/>
  <c r="G39" i="33" s="1"/>
  <c r="K977" i="82"/>
  <c r="L977" i="82" s="1"/>
  <c r="N64" i="51" s="1"/>
  <c r="H1345" i="82"/>
  <c r="H1577" i="82"/>
  <c r="H846" i="82"/>
  <c r="H1415" i="82"/>
  <c r="I22" i="74"/>
  <c r="I19" i="74"/>
  <c r="G19" i="74"/>
  <c r="I20" i="74"/>
  <c r="G20" i="74"/>
  <c r="I21" i="74"/>
  <c r="G21" i="74"/>
  <c r="K9" i="82"/>
  <c r="L9" i="82" s="1"/>
  <c r="H146" i="82"/>
  <c r="K155" i="82"/>
  <c r="L155" i="82" s="1"/>
  <c r="N39" i="29" s="1"/>
  <c r="K471" i="82"/>
  <c r="L471" i="82" s="1"/>
  <c r="N35" i="46" s="1"/>
  <c r="K1130" i="82"/>
  <c r="L1130" i="82" s="1"/>
  <c r="N57" i="36" s="1"/>
  <c r="K1488" i="82"/>
  <c r="L1488" i="82" s="1"/>
  <c r="N8" i="49" s="1"/>
  <c r="K49" i="82"/>
  <c r="L49" i="82" s="1"/>
  <c r="K21" i="82"/>
  <c r="L21" i="82" s="1"/>
  <c r="N21" i="74" s="1"/>
  <c r="K192" i="82"/>
  <c r="L192" i="82" s="1"/>
  <c r="N36" i="35" s="1"/>
  <c r="K20" i="82"/>
  <c r="L20" i="82" s="1"/>
  <c r="N20" i="74" s="1"/>
  <c r="K291" i="82"/>
  <c r="L291" i="82" s="1"/>
  <c r="N58" i="39" s="1"/>
  <c r="K576" i="82"/>
  <c r="L576" i="82" s="1"/>
  <c r="N63" i="53" s="1"/>
  <c r="K356" i="82"/>
  <c r="L356" i="82" s="1"/>
  <c r="N40" i="47" s="1"/>
  <c r="K128" i="82"/>
  <c r="L128" i="82" s="1"/>
  <c r="N55" i="43" s="1"/>
  <c r="K72" i="82"/>
  <c r="L72" i="82" s="1"/>
  <c r="N36" i="14" s="1"/>
  <c r="K221" i="82"/>
  <c r="L221" i="82" s="1"/>
  <c r="N68" i="35" s="1"/>
  <c r="K153" i="82"/>
  <c r="L153" i="82" s="1"/>
  <c r="N37" i="29" s="1"/>
  <c r="K7" i="82"/>
  <c r="L7" i="82" s="1"/>
  <c r="H18" i="82"/>
  <c r="K18" i="82" s="1"/>
  <c r="L18" i="82" s="1"/>
  <c r="H154" i="82"/>
  <c r="K206" i="82"/>
  <c r="L206" i="82" s="1"/>
  <c r="N53" i="35" s="1"/>
  <c r="H174" i="82"/>
  <c r="H186" i="82"/>
  <c r="G30" i="35" s="1"/>
  <c r="H317" i="82"/>
  <c r="K254" i="82"/>
  <c r="L254" i="82" s="1"/>
  <c r="N61" i="45" s="1"/>
  <c r="K299" i="82"/>
  <c r="L299" i="82" s="1"/>
  <c r="N66" i="39" s="1"/>
  <c r="K409" i="82"/>
  <c r="L409" i="82" s="1"/>
  <c r="N56" i="54" s="1"/>
  <c r="K431" i="82"/>
  <c r="L431" i="82" s="1"/>
  <c r="N35" i="37" s="1"/>
  <c r="H496" i="82"/>
  <c r="H480" i="82"/>
  <c r="K535" i="82"/>
  <c r="L535" i="82" s="1"/>
  <c r="N62" i="52" s="1"/>
  <c r="K545" i="82"/>
  <c r="L545" i="82" s="1"/>
  <c r="N29" i="53" s="1"/>
  <c r="K597" i="82"/>
  <c r="L597" i="82" s="1"/>
  <c r="N41" i="34" s="1"/>
  <c r="K1120" i="82"/>
  <c r="L1120" i="82" s="1"/>
  <c r="N44" i="36" s="1"/>
  <c r="H1187" i="82"/>
  <c r="K288" i="82"/>
  <c r="L288" i="82" s="1"/>
  <c r="N55" i="39" s="1"/>
  <c r="K552" i="82"/>
  <c r="L552" i="82" s="1"/>
  <c r="N36" i="53" s="1"/>
  <c r="K30" i="82"/>
  <c r="L30" i="82" s="1"/>
  <c r="K212" i="82"/>
  <c r="L212" i="82" s="1"/>
  <c r="N59" i="35" s="1"/>
  <c r="K347" i="82"/>
  <c r="L347" i="82" s="1"/>
  <c r="N31" i="47" s="1"/>
  <c r="K538" i="82"/>
  <c r="L538" i="82" s="1"/>
  <c r="N65" i="52" s="1"/>
  <c r="K556" i="82"/>
  <c r="L556" i="82" s="1"/>
  <c r="N40" i="53" s="1"/>
  <c r="K411" i="82"/>
  <c r="L411" i="82" s="1"/>
  <c r="N58" i="54" s="1"/>
  <c r="K368" i="82"/>
  <c r="L368" i="82" s="1"/>
  <c r="N55" i="47" s="1"/>
  <c r="K268" i="82"/>
  <c r="L268" i="82" s="1"/>
  <c r="N32" i="39" s="1"/>
  <c r="K215" i="82"/>
  <c r="L215" i="82" s="1"/>
  <c r="N62" i="35" s="1"/>
  <c r="K96" i="82"/>
  <c r="L96" i="82" s="1"/>
  <c r="N63" i="14" s="1"/>
  <c r="K252" i="82"/>
  <c r="L252" i="82" s="1"/>
  <c r="N59" i="45" s="1"/>
  <c r="K393" i="82"/>
  <c r="L393" i="82" s="1"/>
  <c r="N37" i="54" s="1"/>
  <c r="K357" i="82"/>
  <c r="L357" i="82" s="1"/>
  <c r="N41" i="47" s="1"/>
  <c r="K110" i="82"/>
  <c r="L110" i="82" s="1"/>
  <c r="N34" i="43" s="1"/>
  <c r="K211" i="82"/>
  <c r="L211" i="82" s="1"/>
  <c r="N58" i="35" s="1"/>
  <c r="K197" i="82"/>
  <c r="L197" i="82" s="1"/>
  <c r="N41" i="35" s="1"/>
  <c r="K160" i="82"/>
  <c r="L160" i="82" s="1"/>
  <c r="N44" i="29" s="1"/>
  <c r="K90" i="82"/>
  <c r="L90" i="82" s="1"/>
  <c r="N57" i="14" s="1"/>
  <c r="K19" i="82"/>
  <c r="L19" i="82" s="1"/>
  <c r="N19" i="74" s="1"/>
  <c r="K11" i="82"/>
  <c r="L11" i="82" s="1"/>
  <c r="K152" i="82"/>
  <c r="L152" i="82" s="1"/>
  <c r="N36" i="29" s="1"/>
  <c r="K118" i="82"/>
  <c r="L118" i="82" s="1"/>
  <c r="N42" i="43" s="1"/>
  <c r="K139" i="82"/>
  <c r="L139" i="82" s="1"/>
  <c r="N66" i="43" s="1"/>
  <c r="K415" i="82"/>
  <c r="L415" i="82" s="1"/>
  <c r="N62" i="54" s="1"/>
  <c r="K532" i="82"/>
  <c r="L532" i="82" s="1"/>
  <c r="N59" i="52" s="1"/>
  <c r="K826" i="82"/>
  <c r="L826" i="82" s="1"/>
  <c r="N30" i="40" s="1"/>
  <c r="K125" i="82"/>
  <c r="L125" i="82" s="1"/>
  <c r="N52" i="43" s="1"/>
  <c r="K220" i="82"/>
  <c r="L220" i="82" s="1"/>
  <c r="N67" i="35" s="1"/>
  <c r="K161" i="82"/>
  <c r="L161" i="82" s="1"/>
  <c r="N45" i="29" s="1"/>
  <c r="K450" i="82"/>
  <c r="L450" i="82" s="1"/>
  <c r="N57" i="37" s="1"/>
  <c r="K494" i="82"/>
  <c r="L494" i="82" s="1"/>
  <c r="N61" i="46" s="1"/>
  <c r="K560" i="82"/>
  <c r="L560" i="82" s="1"/>
  <c r="N44" i="53" s="1"/>
  <c r="K44" i="82"/>
  <c r="H4" i="82"/>
  <c r="K1418" i="82"/>
  <c r="L1418" i="82" s="1"/>
  <c r="N18" i="34" s="1"/>
  <c r="H1477" i="82"/>
  <c r="K1682" i="82"/>
  <c r="L1682" i="82" s="1"/>
  <c r="N22" i="36" s="1"/>
  <c r="H1447" i="82"/>
  <c r="H1149" i="82"/>
  <c r="H1402" i="82"/>
  <c r="K1030" i="82"/>
  <c r="L1030" i="82" s="1"/>
  <c r="N34" i="44" s="1"/>
  <c r="K817" i="82"/>
  <c r="L817" i="82" s="1"/>
  <c r="N64" i="48" s="1"/>
  <c r="H1017" i="82"/>
  <c r="H1646" i="82"/>
  <c r="H748" i="82"/>
  <c r="H834" i="82"/>
  <c r="G38" i="40" s="1"/>
  <c r="H870" i="82"/>
  <c r="H974" i="82"/>
  <c r="H1192" i="82"/>
  <c r="H1138" i="82"/>
  <c r="K1150" i="82"/>
  <c r="L1150" i="82" s="1"/>
  <c r="N10" i="14" s="1"/>
  <c r="H65" i="82"/>
  <c r="K66" i="82"/>
  <c r="L66" i="82" s="1"/>
  <c r="N30" i="14" s="1"/>
  <c r="H83" i="82"/>
  <c r="K119" i="82"/>
  <c r="L119" i="82" s="1"/>
  <c r="N43" i="43" s="1"/>
  <c r="K228" i="82"/>
  <c r="L228" i="82" s="1"/>
  <c r="N32" i="45" s="1"/>
  <c r="K272" i="82"/>
  <c r="L272" i="82" s="1"/>
  <c r="N36" i="39" s="1"/>
  <c r="K302" i="82"/>
  <c r="L302" i="82" s="1"/>
  <c r="N69" i="39" s="1"/>
  <c r="K315" i="82"/>
  <c r="L315" i="82" s="1"/>
  <c r="N39" i="55" s="1"/>
  <c r="H231" i="82"/>
  <c r="H287" i="82"/>
  <c r="G54" i="39" s="1"/>
  <c r="H307" i="82"/>
  <c r="G31" i="55" s="1"/>
  <c r="K365" i="82"/>
  <c r="L365" i="82" s="1"/>
  <c r="N52" i="47" s="1"/>
  <c r="K349" i="82"/>
  <c r="L349" i="82" s="1"/>
  <c r="N33" i="47" s="1"/>
  <c r="H492" i="82"/>
  <c r="K428" i="82"/>
  <c r="L428" i="82" s="1"/>
  <c r="N32" i="37" s="1"/>
  <c r="K446" i="82"/>
  <c r="L446" i="82" s="1"/>
  <c r="N53" i="37" s="1"/>
  <c r="H436" i="82"/>
  <c r="H539" i="82"/>
  <c r="K568" i="82"/>
  <c r="L568" i="82" s="1"/>
  <c r="N55" i="53" s="1"/>
  <c r="K682" i="82"/>
  <c r="L682" i="82" s="1"/>
  <c r="N46" i="42" s="1"/>
  <c r="H687" i="82"/>
  <c r="G54" i="42" s="1"/>
  <c r="K731" i="82"/>
  <c r="L731" i="82" s="1"/>
  <c r="N58" i="38" s="1"/>
  <c r="K729" i="82"/>
  <c r="L729" i="82" s="1"/>
  <c r="N56" i="38" s="1"/>
  <c r="K856" i="82"/>
  <c r="L856" i="82" s="1"/>
  <c r="N63" i="40" s="1"/>
  <c r="H757" i="82"/>
  <c r="H767" i="82"/>
  <c r="H775" i="82"/>
  <c r="K787" i="82"/>
  <c r="L787" i="82" s="1"/>
  <c r="N31" i="48" s="1"/>
  <c r="K901" i="82"/>
  <c r="L901" i="82" s="1"/>
  <c r="N68" i="32" s="1"/>
  <c r="K945" i="82"/>
  <c r="L945" i="82" s="1"/>
  <c r="N29" i="51" s="1"/>
  <c r="K811" i="82"/>
  <c r="L811" i="82" s="1"/>
  <c r="N58" i="48" s="1"/>
  <c r="K899" i="82"/>
  <c r="L899" i="82" s="1"/>
  <c r="N66" i="32" s="1"/>
  <c r="K928" i="82"/>
  <c r="L928" i="82" s="1"/>
  <c r="N55" i="33" s="1"/>
  <c r="K993" i="82"/>
  <c r="L993" i="82" s="1"/>
  <c r="N37" i="50" s="1"/>
  <c r="H968" i="82"/>
  <c r="G55" i="51" s="1"/>
  <c r="H1065" i="82"/>
  <c r="K1090" i="82"/>
  <c r="L1090" i="82" s="1"/>
  <c r="N57" i="30" s="1"/>
  <c r="K1328" i="82"/>
  <c r="L1328" i="82" s="1"/>
  <c r="N8" i="37" s="1"/>
  <c r="K1357" i="82"/>
  <c r="L1357" i="82" s="1"/>
  <c r="N17" i="46" s="1"/>
  <c r="K1372" i="82"/>
  <c r="L1372" i="82" s="1"/>
  <c r="N12" i="52" s="1"/>
  <c r="K1473" i="82"/>
  <c r="L1473" i="82" s="1"/>
  <c r="N13" i="38" s="1"/>
  <c r="K1576" i="82"/>
  <c r="L1576" i="82" s="1"/>
  <c r="N16" i="33" s="1"/>
  <c r="K1620" i="82"/>
  <c r="L1620" i="82" s="1"/>
  <c r="N20" i="50" s="1"/>
  <c r="H1424" i="82"/>
  <c r="K1501" i="82"/>
  <c r="L1501" i="82" s="1"/>
  <c r="N21" i="49" s="1"/>
  <c r="K1515" i="82"/>
  <c r="L1515" i="82" s="1"/>
  <c r="N15" i="48" s="1"/>
  <c r="K1640" i="82"/>
  <c r="L1640" i="82" s="1"/>
  <c r="N20" i="44" s="1"/>
  <c r="K1676" i="82"/>
  <c r="L1676" i="82" s="1"/>
  <c r="N16" i="36" s="1"/>
  <c r="H1455" i="82"/>
  <c r="H1470" i="82"/>
  <c r="G10" i="38" s="1"/>
  <c r="H1683" i="82"/>
  <c r="K399" i="82"/>
  <c r="L399" i="82" s="1"/>
  <c r="N43" i="54" s="1"/>
  <c r="K1446" i="82"/>
  <c r="L1446" i="82" s="1"/>
  <c r="N6" i="42" s="1"/>
  <c r="K84" i="82"/>
  <c r="K149" i="82"/>
  <c r="L149" i="82" s="1"/>
  <c r="N33" i="29" s="1"/>
  <c r="K34" i="82"/>
  <c r="L34" i="82" s="1"/>
  <c r="K87" i="82"/>
  <c r="L87" i="82" s="1"/>
  <c r="N54" i="14" s="1"/>
  <c r="K190" i="82"/>
  <c r="L190" i="82" s="1"/>
  <c r="N34" i="35" s="1"/>
  <c r="K176" i="82"/>
  <c r="L176" i="82" s="1"/>
  <c r="N63" i="29" s="1"/>
  <c r="K201" i="82"/>
  <c r="L201" i="82" s="1"/>
  <c r="N45" i="35" s="1"/>
  <c r="K234" i="82"/>
  <c r="L234" i="82" s="1"/>
  <c r="N38" i="45" s="1"/>
  <c r="K333" i="82"/>
  <c r="L333" i="82" s="1"/>
  <c r="N60" i="55" s="1"/>
  <c r="K251" i="82"/>
  <c r="L251" i="82" s="1"/>
  <c r="N58" i="45" s="1"/>
  <c r="K313" i="82"/>
  <c r="L313" i="82" s="1"/>
  <c r="N37" i="55" s="1"/>
  <c r="K380" i="82"/>
  <c r="L380" i="82" s="1"/>
  <c r="N67" i="47" s="1"/>
  <c r="K460" i="82"/>
  <c r="L460" i="82" s="1"/>
  <c r="N67" i="37" s="1"/>
  <c r="K469" i="82"/>
  <c r="L469" i="82" s="1"/>
  <c r="N33" i="46" s="1"/>
  <c r="K487" i="82"/>
  <c r="L487" i="82" s="1"/>
  <c r="N54" i="46" s="1"/>
  <c r="K515" i="82"/>
  <c r="L515" i="82" s="1"/>
  <c r="N39" i="52" s="1"/>
  <c r="K529" i="82"/>
  <c r="L529" i="82" s="1"/>
  <c r="N56" i="52" s="1"/>
  <c r="K547" i="82"/>
  <c r="L547" i="82" s="1"/>
  <c r="N31" i="53" s="1"/>
  <c r="K566" i="82"/>
  <c r="L566" i="82" s="1"/>
  <c r="N53" i="53" s="1"/>
  <c r="K965" i="82"/>
  <c r="K1148" i="82"/>
  <c r="L1148" i="82" s="1"/>
  <c r="N8" i="14" s="1"/>
  <c r="K459" i="82"/>
  <c r="L459" i="82" s="1"/>
  <c r="N66" i="37" s="1"/>
  <c r="K484" i="82"/>
  <c r="K555" i="82"/>
  <c r="L555" i="82" s="1"/>
  <c r="N39" i="53" s="1"/>
  <c r="K577" i="82"/>
  <c r="L577" i="82" s="1"/>
  <c r="N64" i="53" s="1"/>
  <c r="K951" i="82"/>
  <c r="L951" i="82" s="1"/>
  <c r="N35" i="51" s="1"/>
  <c r="K372" i="82"/>
  <c r="L372" i="82" s="1"/>
  <c r="N59" i="47" s="1"/>
  <c r="K274" i="82"/>
  <c r="L274" i="82" s="1"/>
  <c r="N38" i="39" s="1"/>
  <c r="K189" i="82"/>
  <c r="L189" i="82" s="1"/>
  <c r="N33" i="35" s="1"/>
  <c r="K114" i="82"/>
  <c r="L114" i="82" s="1"/>
  <c r="N38" i="43" s="1"/>
  <c r="K573" i="82"/>
  <c r="L573" i="82" s="1"/>
  <c r="N60" i="53" s="1"/>
  <c r="H603" i="82"/>
  <c r="K747" i="82"/>
  <c r="L747" i="82" s="1"/>
  <c r="N31" i="49" s="1"/>
  <c r="H962" i="82"/>
  <c r="H736" i="82"/>
  <c r="H830" i="82"/>
  <c r="H975" i="82"/>
  <c r="H990" i="82"/>
  <c r="H1098" i="82"/>
  <c r="H1342" i="82"/>
  <c r="H1448" i="82"/>
  <c r="H1506" i="82"/>
  <c r="H1610" i="82"/>
  <c r="H850" i="82"/>
  <c r="H1314" i="82"/>
  <c r="H1433" i="82"/>
  <c r="H1016" i="82"/>
  <c r="H1076" i="82"/>
  <c r="H1318" i="82"/>
  <c r="H1505" i="82"/>
  <c r="H935" i="82"/>
  <c r="H172" i="82"/>
  <c r="G59" i="29" s="1"/>
  <c r="H194" i="82"/>
  <c r="G38" i="35" s="1"/>
  <c r="K188" i="82"/>
  <c r="L188" i="82" s="1"/>
  <c r="N32" i="35" s="1"/>
  <c r="H244" i="82"/>
  <c r="G51" i="45" s="1"/>
  <c r="H264" i="82"/>
  <c r="G28" i="39" s="1"/>
  <c r="K250" i="82"/>
  <c r="L250" i="82" s="1"/>
  <c r="N57" i="45" s="1"/>
  <c r="H279" i="82"/>
  <c r="H361" i="82"/>
  <c r="G45" i="47" s="1"/>
  <c r="H375" i="82"/>
  <c r="G62" i="47" s="1"/>
  <c r="K435" i="82"/>
  <c r="L435" i="82" s="1"/>
  <c r="N39" i="37" s="1"/>
  <c r="K430" i="82"/>
  <c r="L430" i="82" s="1"/>
  <c r="N34" i="37" s="1"/>
  <c r="K452" i="82"/>
  <c r="L452" i="82" s="1"/>
  <c r="N59" i="37" s="1"/>
  <c r="H474" i="82"/>
  <c r="K640" i="82"/>
  <c r="L640" i="82" s="1"/>
  <c r="N44" i="41" s="1"/>
  <c r="K647" i="82"/>
  <c r="L647" i="82" s="1"/>
  <c r="N54" i="41" s="1"/>
  <c r="K728" i="82"/>
  <c r="L728" i="82" s="1"/>
  <c r="N55" i="38" s="1"/>
  <c r="K849" i="82"/>
  <c r="L849" i="82" s="1"/>
  <c r="N56" i="40" s="1"/>
  <c r="H785" i="82"/>
  <c r="K827" i="82"/>
  <c r="L827" i="82" s="1"/>
  <c r="N31" i="40" s="1"/>
  <c r="K857" i="82"/>
  <c r="L857" i="82" s="1"/>
  <c r="N64" i="40" s="1"/>
  <c r="K946" i="82"/>
  <c r="L946" i="82" s="1"/>
  <c r="N30" i="51" s="1"/>
  <c r="H764" i="82"/>
  <c r="K812" i="82"/>
  <c r="L812" i="82" s="1"/>
  <c r="N59" i="48" s="1"/>
  <c r="K900" i="82"/>
  <c r="L900" i="82" s="1"/>
  <c r="N67" i="32" s="1"/>
  <c r="K907" i="82"/>
  <c r="L907" i="82" s="1"/>
  <c r="N31" i="33" s="1"/>
  <c r="K915" i="82"/>
  <c r="L915" i="82" s="1"/>
  <c r="N39" i="33" s="1"/>
  <c r="K972" i="82"/>
  <c r="L972" i="82" s="1"/>
  <c r="N59" i="51" s="1"/>
  <c r="K1028" i="82"/>
  <c r="L1028" i="82" s="1"/>
  <c r="N32" i="44" s="1"/>
  <c r="K1094" i="82"/>
  <c r="L1094" i="82" s="1"/>
  <c r="N61" i="30" s="1"/>
  <c r="K1107" i="82"/>
  <c r="L1107" i="82" s="1"/>
  <c r="N31" i="36" s="1"/>
  <c r="K1054" i="82"/>
  <c r="L1054" i="82" s="1"/>
  <c r="N61" i="44" s="1"/>
  <c r="K997" i="82"/>
  <c r="L997" i="82" s="1"/>
  <c r="N41" i="50" s="1"/>
  <c r="H1184" i="82"/>
  <c r="K1211" i="82"/>
  <c r="L1211" i="82" s="1"/>
  <c r="N11" i="35" s="1"/>
  <c r="K1235" i="82"/>
  <c r="L1235" i="82" s="1"/>
  <c r="N15" i="45" s="1"/>
  <c r="K1313" i="82"/>
  <c r="L1313" i="82" s="1"/>
  <c r="N13" i="54" s="1"/>
  <c r="H1484" i="82"/>
  <c r="K1631" i="82"/>
  <c r="L1631" i="82" s="1"/>
  <c r="N11" i="44" s="1"/>
  <c r="K1617" i="82"/>
  <c r="L1617" i="82" s="1"/>
  <c r="N17" i="50" s="1"/>
  <c r="H1426" i="82"/>
  <c r="G6" i="41" s="1"/>
  <c r="K1680" i="82"/>
  <c r="L1680" i="82" s="1"/>
  <c r="N20" i="36" s="1"/>
  <c r="K1529" i="82"/>
  <c r="L1529" i="82" s="1"/>
  <c r="N9" i="40" s="1"/>
  <c r="K242" i="82"/>
  <c r="L242" i="82" s="1"/>
  <c r="N46" i="45" s="1"/>
  <c r="K340" i="82"/>
  <c r="L340" i="82" s="1"/>
  <c r="N67" i="55" s="1"/>
  <c r="K156" i="82"/>
  <c r="L156" i="82" s="1"/>
  <c r="N40" i="29" s="1"/>
  <c r="K91" i="82"/>
  <c r="L91" i="82" s="1"/>
  <c r="N58" i="14" s="1"/>
  <c r="K311" i="82"/>
  <c r="L311" i="82" s="1"/>
  <c r="N35" i="55" s="1"/>
  <c r="K145" i="82"/>
  <c r="L145" i="82" s="1"/>
  <c r="N29" i="29" s="1"/>
  <c r="K74" i="82"/>
  <c r="L74" i="82" s="1"/>
  <c r="N38" i="14" s="1"/>
  <c r="K461" i="82"/>
  <c r="L461" i="82" s="1"/>
  <c r="N68" i="37" s="1"/>
  <c r="K551" i="82"/>
  <c r="L551" i="82" s="1"/>
  <c r="N35" i="53" s="1"/>
  <c r="K1193" i="82"/>
  <c r="L1193" i="82" s="1"/>
  <c r="N13" i="29" s="1"/>
  <c r="K509" i="82"/>
  <c r="L509" i="82" s="1"/>
  <c r="N33" i="52" s="1"/>
  <c r="K525" i="82"/>
  <c r="L525" i="82" s="1"/>
  <c r="N52" i="52" s="1"/>
  <c r="K689" i="82"/>
  <c r="L689" i="82" s="1"/>
  <c r="N56" i="42" s="1"/>
  <c r="K382" i="82"/>
  <c r="L382" i="82" s="1"/>
  <c r="N69" i="47" s="1"/>
  <c r="K78" i="82"/>
  <c r="L78" i="82" s="1"/>
  <c r="N42" i="14" s="1"/>
  <c r="K362" i="82"/>
  <c r="L362" i="82" s="1"/>
  <c r="N46" i="47" s="1"/>
  <c r="K1435" i="82"/>
  <c r="L1435" i="82" s="1"/>
  <c r="N15" i="41" s="1"/>
  <c r="K1186" i="82"/>
  <c r="L1186" i="82" s="1"/>
  <c r="N6" i="29" s="1"/>
  <c r="H650" i="82"/>
  <c r="H917" i="82"/>
  <c r="H693" i="82"/>
  <c r="K1033" i="82"/>
  <c r="L1033" i="82" s="1"/>
  <c r="N37" i="44" s="1"/>
  <c r="K933" i="82"/>
  <c r="L933" i="82" s="1"/>
  <c r="N60" i="33" s="1"/>
  <c r="H931" i="82"/>
  <c r="H1560" i="82"/>
  <c r="K1110" i="82"/>
  <c r="L1110" i="82" s="1"/>
  <c r="N34" i="36" s="1"/>
  <c r="H1260" i="82"/>
  <c r="H942" i="82"/>
  <c r="H1132" i="82"/>
  <c r="H1154" i="82"/>
  <c r="H1241" i="82"/>
  <c r="K273" i="82"/>
  <c r="L273" i="82" s="1"/>
  <c r="N37" i="39" s="1"/>
  <c r="K353" i="82"/>
  <c r="L353" i="82" s="1"/>
  <c r="N37" i="47" s="1"/>
  <c r="K370" i="82"/>
  <c r="L370" i="82" s="1"/>
  <c r="N57" i="47" s="1"/>
  <c r="K392" i="82"/>
  <c r="L392" i="82" s="1"/>
  <c r="N36" i="54" s="1"/>
  <c r="K413" i="82"/>
  <c r="L413" i="82" s="1"/>
  <c r="N60" i="54" s="1"/>
  <c r="K820" i="82"/>
  <c r="L820" i="82" s="1"/>
  <c r="N67" i="48" s="1"/>
  <c r="K513" i="82"/>
  <c r="L513" i="82" s="1"/>
  <c r="N37" i="52" s="1"/>
  <c r="K233" i="82"/>
  <c r="L233" i="82" s="1"/>
  <c r="N37" i="45" s="1"/>
  <c r="K270" i="82"/>
  <c r="L270" i="82" s="1"/>
  <c r="N34" i="39" s="1"/>
  <c r="K321" i="82"/>
  <c r="L321" i="82" s="1"/>
  <c r="N45" i="55" s="1"/>
  <c r="K175" i="82"/>
  <c r="L175" i="82" s="1"/>
  <c r="N62" i="29" s="1"/>
  <c r="K151" i="82"/>
  <c r="L151" i="82" s="1"/>
  <c r="N35" i="29" s="1"/>
  <c r="K88" i="82"/>
  <c r="L88" i="82" s="1"/>
  <c r="N55" i="14" s="1"/>
  <c r="K581" i="82"/>
  <c r="L581" i="82" s="1"/>
  <c r="N68" i="53" s="1"/>
  <c r="K286" i="82"/>
  <c r="L286" i="82" s="1"/>
  <c r="N53" i="39" s="1"/>
  <c r="K378" i="82"/>
  <c r="L378" i="82" s="1"/>
  <c r="N65" i="47" s="1"/>
  <c r="K562" i="82"/>
  <c r="L562" i="82" s="1"/>
  <c r="N46" i="53" s="1"/>
  <c r="K672" i="82"/>
  <c r="L672" i="82" s="1"/>
  <c r="N36" i="42" s="1"/>
  <c r="K882" i="82"/>
  <c r="L882" i="82" s="1"/>
  <c r="N46" i="32" s="1"/>
  <c r="K1073" i="82"/>
  <c r="L1073" i="82" s="1"/>
  <c r="N37" i="30" s="1"/>
  <c r="K1036" i="82"/>
  <c r="L1036" i="82" s="1"/>
  <c r="N40" i="44" s="1"/>
  <c r="K1014" i="82"/>
  <c r="L1014" i="82" s="1"/>
  <c r="N61" i="50" s="1"/>
  <c r="K1251" i="82"/>
  <c r="L1251" i="82" s="1"/>
  <c r="N11" i="39" s="1"/>
  <c r="K280" i="82"/>
  <c r="L280" i="82" s="1"/>
  <c r="N44" i="39" s="1"/>
  <c r="K134" i="82"/>
  <c r="L134" i="82" s="1"/>
  <c r="N61" i="43" s="1"/>
  <c r="K218" i="82"/>
  <c r="L218" i="82" s="1"/>
  <c r="N65" i="35" s="1"/>
  <c r="K195" i="82"/>
  <c r="L195" i="82" s="1"/>
  <c r="N39" i="35" s="1"/>
  <c r="K501" i="82"/>
  <c r="L501" i="82" s="1"/>
  <c r="N68" i="46" s="1"/>
  <c r="K507" i="82"/>
  <c r="L507" i="82" s="1"/>
  <c r="N31" i="52" s="1"/>
  <c r="K695" i="82"/>
  <c r="L695" i="82" s="1"/>
  <c r="N62" i="42" s="1"/>
  <c r="K873" i="82"/>
  <c r="L873" i="82" s="1"/>
  <c r="N37" i="32" s="1"/>
  <c r="K842" i="82"/>
  <c r="L842" i="82" s="1"/>
  <c r="N46" i="40" s="1"/>
  <c r="K896" i="82"/>
  <c r="L896" i="82" s="1"/>
  <c r="N63" i="32" s="1"/>
  <c r="K910" i="82"/>
  <c r="L910" i="82" s="1"/>
  <c r="N34" i="33" s="1"/>
  <c r="K1058" i="82"/>
  <c r="L1058" i="82" s="1"/>
  <c r="N65" i="44" s="1"/>
  <c r="K821" i="82"/>
  <c r="L821" i="82" s="1"/>
  <c r="N68" i="48" s="1"/>
  <c r="K417" i="82"/>
  <c r="L417" i="82" s="1"/>
  <c r="N64" i="54" s="1"/>
  <c r="K68" i="82"/>
  <c r="L68" i="82" s="1"/>
  <c r="N32" i="14" s="1"/>
  <c r="K86" i="82"/>
  <c r="L86" i="82" s="1"/>
  <c r="N53" i="14" s="1"/>
  <c r="K116" i="82"/>
  <c r="L116" i="82" s="1"/>
  <c r="N40" i="43" s="1"/>
  <c r="K191" i="82"/>
  <c r="L191" i="82" s="1"/>
  <c r="N35" i="35" s="1"/>
  <c r="K35" i="82"/>
  <c r="L35" i="82" s="1"/>
  <c r="K127" i="82"/>
  <c r="L127" i="82" s="1"/>
  <c r="N54" i="43" s="1"/>
  <c r="K179" i="82"/>
  <c r="L179" i="82" s="1"/>
  <c r="N66" i="29" s="1"/>
  <c r="K404" i="82"/>
  <c r="K12" i="82"/>
  <c r="L12" i="82" s="1"/>
  <c r="K255" i="82"/>
  <c r="L255" i="82" s="1"/>
  <c r="N62" i="45" s="1"/>
  <c r="K488" i="82"/>
  <c r="L488" i="82" s="1"/>
  <c r="N55" i="46" s="1"/>
  <c r="K533" i="82"/>
  <c r="L533" i="82" s="1"/>
  <c r="N60" i="52" s="1"/>
  <c r="K328" i="82"/>
  <c r="L328" i="82" s="1"/>
  <c r="N55" i="55" s="1"/>
  <c r="K429" i="82"/>
  <c r="L429" i="82" s="1"/>
  <c r="N33" i="37" s="1"/>
  <c r="K240" i="82"/>
  <c r="L240" i="82" s="1"/>
  <c r="N44" i="45" s="1"/>
  <c r="K132" i="82"/>
  <c r="L132" i="82" s="1"/>
  <c r="N59" i="43" s="1"/>
  <c r="K256" i="82"/>
  <c r="L256" i="82" s="1"/>
  <c r="N63" i="45" s="1"/>
  <c r="K519" i="82"/>
  <c r="L519" i="82" s="1"/>
  <c r="N43" i="52" s="1"/>
  <c r="K1238" i="82"/>
  <c r="L1238" i="82" s="1"/>
  <c r="N18" i="45" s="1"/>
  <c r="K1602" i="82"/>
  <c r="L1602" i="82" s="1"/>
  <c r="N22" i="51" s="1"/>
  <c r="K1604" i="82"/>
  <c r="K1585" i="82"/>
  <c r="L1585" i="82" s="1"/>
  <c r="N5" i="51" s="1"/>
  <c r="K1499" i="82"/>
  <c r="L1499" i="82" s="1"/>
  <c r="N19" i="49" s="1"/>
  <c r="K1513" i="82"/>
  <c r="L1513" i="82" s="1"/>
  <c r="N13" i="48" s="1"/>
  <c r="K173" i="82"/>
  <c r="L173" i="82" s="1"/>
  <c r="N60" i="29" s="1"/>
  <c r="K217" i="82"/>
  <c r="L217" i="82" s="1"/>
  <c r="N64" i="35" s="1"/>
  <c r="K246" i="82"/>
  <c r="L246" i="82" s="1"/>
  <c r="N53" i="45" s="1"/>
  <c r="K304" i="82"/>
  <c r="K316" i="82"/>
  <c r="L316" i="82" s="1"/>
  <c r="N40" i="55" s="1"/>
  <c r="K294" i="82"/>
  <c r="L294" i="82" s="1"/>
  <c r="N61" i="39" s="1"/>
  <c r="K308" i="82"/>
  <c r="L308" i="82" s="1"/>
  <c r="N32" i="55" s="1"/>
  <c r="K449" i="82"/>
  <c r="L449" i="82" s="1"/>
  <c r="N56" i="37" s="1"/>
  <c r="K434" i="82"/>
  <c r="L434" i="82" s="1"/>
  <c r="N38" i="37" s="1"/>
  <c r="K464" i="82"/>
  <c r="K504" i="82"/>
  <c r="K518" i="82"/>
  <c r="L518" i="82" s="1"/>
  <c r="N42" i="52" s="1"/>
  <c r="K554" i="82"/>
  <c r="L554" i="82" s="1"/>
  <c r="N38" i="53" s="1"/>
  <c r="K572" i="82"/>
  <c r="L572" i="82" s="1"/>
  <c r="N59" i="53" s="1"/>
  <c r="K713" i="82"/>
  <c r="L713" i="82" s="1"/>
  <c r="N37" i="38" s="1"/>
  <c r="K669" i="82"/>
  <c r="L669" i="82" s="1"/>
  <c r="N33" i="42" s="1"/>
  <c r="K794" i="82"/>
  <c r="L794" i="82" s="1"/>
  <c r="N38" i="48" s="1"/>
  <c r="K874" i="82"/>
  <c r="L874" i="82" s="1"/>
  <c r="N38" i="32" s="1"/>
  <c r="K844" i="82"/>
  <c r="K866" i="82"/>
  <c r="L866" i="82" s="1"/>
  <c r="N30" i="32" s="1"/>
  <c r="K884" i="82"/>
  <c r="K954" i="82"/>
  <c r="L954" i="82" s="1"/>
  <c r="N38" i="51" s="1"/>
  <c r="K805" i="82"/>
  <c r="K968" i="82"/>
  <c r="L968" i="82" s="1"/>
  <c r="N55" i="51" s="1"/>
  <c r="K1015" i="82"/>
  <c r="L1015" i="82" s="1"/>
  <c r="N62" i="50" s="1"/>
  <c r="K1004" i="82"/>
  <c r="K1089" i="82"/>
  <c r="L1089" i="82" s="1"/>
  <c r="N56" i="30" s="1"/>
  <c r="K1266" i="82"/>
  <c r="L1266" i="82" s="1"/>
  <c r="N6" i="55" s="1"/>
  <c r="K1425" i="82"/>
  <c r="K1398" i="82"/>
  <c r="L1398" i="82" s="1"/>
  <c r="N18" i="53" s="1"/>
  <c r="K1584" i="82"/>
  <c r="K1615" i="82"/>
  <c r="L1615" i="82" s="1"/>
  <c r="N15" i="50" s="1"/>
  <c r="K1654" i="82"/>
  <c r="L1654" i="82" s="1"/>
  <c r="N14" i="30" s="1"/>
  <c r="K1559" i="82"/>
  <c r="L1559" i="82" s="1"/>
  <c r="N19" i="32" s="1"/>
  <c r="K177" i="82"/>
  <c r="L177" i="82" s="1"/>
  <c r="N64" i="29" s="1"/>
  <c r="K1474" i="82"/>
  <c r="L1474" i="82" s="1"/>
  <c r="N14" i="38" s="1"/>
  <c r="K95" i="82"/>
  <c r="L95" i="82" s="1"/>
  <c r="N62" i="14" s="1"/>
  <c r="K193" i="82"/>
  <c r="L193" i="82" s="1"/>
  <c r="N37" i="35" s="1"/>
  <c r="K42" i="82"/>
  <c r="L42" i="82" s="1"/>
  <c r="N46" i="74" s="1"/>
  <c r="K384" i="82"/>
  <c r="K224" i="82"/>
  <c r="K238" i="82"/>
  <c r="L238" i="82" s="1"/>
  <c r="N42" i="45" s="1"/>
  <c r="K373" i="82"/>
  <c r="L373" i="82" s="1"/>
  <c r="N60" i="47" s="1"/>
  <c r="K76" i="82"/>
  <c r="L76" i="82" s="1"/>
  <c r="N40" i="14" s="1"/>
  <c r="K341" i="82"/>
  <c r="L341" i="82" s="1"/>
  <c r="N68" i="55" s="1"/>
  <c r="K416" i="82"/>
  <c r="L416" i="82" s="1"/>
  <c r="N63" i="54" s="1"/>
  <c r="K284" i="82"/>
  <c r="K425" i="82"/>
  <c r="L425" i="82" s="1"/>
  <c r="N29" i="37" s="1"/>
  <c r="K918" i="82"/>
  <c r="L918" i="82" s="1"/>
  <c r="N42" i="33" s="1"/>
  <c r="K1244" i="82"/>
  <c r="K447" i="82"/>
  <c r="L447" i="82" s="1"/>
  <c r="N54" i="37" s="1"/>
  <c r="K544" i="82"/>
  <c r="K559" i="82"/>
  <c r="L559" i="82" s="1"/>
  <c r="N43" i="53" s="1"/>
  <c r="K582" i="82"/>
  <c r="L582" i="82" s="1"/>
  <c r="N69" i="53" s="1"/>
  <c r="K346" i="82"/>
  <c r="L346" i="82" s="1"/>
  <c r="N30" i="47" s="1"/>
  <c r="K73" i="82"/>
  <c r="L73" i="82" s="1"/>
  <c r="N37" i="14" s="1"/>
  <c r="K332" i="82"/>
  <c r="L332" i="82" s="1"/>
  <c r="N59" i="55" s="1"/>
  <c r="K1629" i="82"/>
  <c r="L1629" i="82" s="1"/>
  <c r="N9" i="44" s="1"/>
  <c r="K1528" i="82"/>
  <c r="L1528" i="82" s="1"/>
  <c r="N8" i="40" s="1"/>
  <c r="K1572" i="82"/>
  <c r="L1572" i="82" s="1"/>
  <c r="N12" i="33" s="1"/>
  <c r="K312" i="82"/>
  <c r="L312" i="82" s="1"/>
  <c r="N36" i="55" s="1"/>
  <c r="K219" i="82"/>
  <c r="L219" i="82" s="1"/>
  <c r="N66" i="35" s="1"/>
  <c r="K69" i="82"/>
  <c r="L69" i="82" s="1"/>
  <c r="N33" i="14" s="1"/>
  <c r="K124" i="82"/>
  <c r="K198" i="82"/>
  <c r="L198" i="82" s="1"/>
  <c r="N42" i="35" s="1"/>
  <c r="K396" i="82"/>
  <c r="L396" i="82" s="1"/>
  <c r="N40" i="54" s="1"/>
  <c r="K278" i="82"/>
  <c r="L278" i="82" s="1"/>
  <c r="N42" i="39" s="1"/>
  <c r="K364" i="82"/>
  <c r="K419" i="82"/>
  <c r="L419" i="82" s="1"/>
  <c r="N66" i="54" s="1"/>
  <c r="K1385" i="82"/>
  <c r="L1385" i="82" s="1"/>
  <c r="N5" i="53" s="1"/>
  <c r="K306" i="82"/>
  <c r="L306" i="82" s="1"/>
  <c r="N30" i="55" s="1"/>
  <c r="K10" i="82"/>
  <c r="L10" i="82" s="1"/>
  <c r="K141" i="82"/>
  <c r="L141" i="82" s="1"/>
  <c r="N68" i="43" s="1"/>
  <c r="H1239" i="82"/>
  <c r="K41" i="82"/>
  <c r="L41" i="82" s="1"/>
  <c r="N45" i="74" s="1"/>
  <c r="H28" i="82"/>
  <c r="K28" i="82" s="1"/>
  <c r="L28" i="82" s="1"/>
  <c r="H50" i="82"/>
  <c r="K50" i="82" s="1"/>
  <c r="L50" i="82" s="1"/>
  <c r="H79" i="82"/>
  <c r="H107" i="82"/>
  <c r="H133" i="82"/>
  <c r="H150" i="82"/>
  <c r="H104" i="82"/>
  <c r="K249" i="82"/>
  <c r="L249" i="82" s="1"/>
  <c r="N56" i="45" s="1"/>
  <c r="H232" i="82"/>
  <c r="G36" i="45" s="1"/>
  <c r="H247" i="82"/>
  <c r="H257" i="82"/>
  <c r="G64" i="45" s="1"/>
  <c r="H360" i="82"/>
  <c r="H329" i="82"/>
  <c r="G56" i="55" s="1"/>
  <c r="H400" i="82"/>
  <c r="H458" i="82"/>
  <c r="G65" i="37" s="1"/>
  <c r="H500" i="82"/>
  <c r="H531" i="82"/>
  <c r="H564" i="82"/>
  <c r="H583" i="82"/>
  <c r="H593" i="82"/>
  <c r="H611" i="82"/>
  <c r="H629" i="82"/>
  <c r="K651" i="82"/>
  <c r="L651" i="82" s="1"/>
  <c r="N58" i="41" s="1"/>
  <c r="H508" i="82"/>
  <c r="H616" i="82"/>
  <c r="H638" i="82"/>
  <c r="H590" i="82"/>
  <c r="H598" i="82"/>
  <c r="H666" i="82"/>
  <c r="H708" i="82"/>
  <c r="H718" i="82"/>
  <c r="H793" i="82"/>
  <c r="K1133" i="82"/>
  <c r="L1133" i="82" s="1"/>
  <c r="N60" i="36" s="1"/>
  <c r="H1191" i="82"/>
  <c r="H1173" i="82"/>
  <c r="K1327" i="82"/>
  <c r="L1327" i="82" s="1"/>
  <c r="N7" i="37" s="1"/>
  <c r="H1599" i="82"/>
  <c r="H1625" i="82"/>
  <c r="H1283" i="82"/>
  <c r="H1611" i="82"/>
  <c r="H1413" i="82"/>
  <c r="H1539" i="82"/>
  <c r="H1553" i="82"/>
  <c r="H1525" i="82"/>
  <c r="H1569" i="82"/>
  <c r="K126" i="82"/>
  <c r="L126" i="82" s="1"/>
  <c r="N53" i="43" s="1"/>
  <c r="H351" i="82"/>
  <c r="G35" i="47" s="1"/>
  <c r="H457" i="82"/>
  <c r="H739" i="82"/>
  <c r="H967" i="82"/>
  <c r="K1416" i="82"/>
  <c r="L1416" i="82" s="1"/>
  <c r="N16" i="34" s="1"/>
  <c r="H1367" i="82"/>
  <c r="H85" i="82"/>
  <c r="H158" i="82"/>
  <c r="H196" i="82"/>
  <c r="H162" i="82"/>
  <c r="H303" i="82"/>
  <c r="H352" i="82"/>
  <c r="H394" i="82"/>
  <c r="H408" i="82"/>
  <c r="H479" i="82"/>
  <c r="H497" i="82"/>
  <c r="H486" i="82"/>
  <c r="H660" i="82"/>
  <c r="H686" i="82"/>
  <c r="H725" i="82"/>
  <c r="H789" i="82"/>
  <c r="H867" i="82"/>
  <c r="H955" i="82"/>
  <c r="K1080" i="82"/>
  <c r="L1080" i="82" s="1"/>
  <c r="N44" i="30" s="1"/>
  <c r="H983" i="82"/>
  <c r="H1169" i="82"/>
  <c r="H1224" i="82"/>
  <c r="H1195" i="82"/>
  <c r="H1217" i="82"/>
  <c r="K1358" i="82"/>
  <c r="L1358" i="82" s="1"/>
  <c r="N18" i="46" s="1"/>
  <c r="K1532" i="82"/>
  <c r="L1532" i="82" s="1"/>
  <c r="N12" i="40" s="1"/>
  <c r="K1562" i="82"/>
  <c r="L1562" i="82" s="1"/>
  <c r="N22" i="32" s="1"/>
  <c r="H1355" i="82"/>
  <c r="H1427" i="82"/>
  <c r="H1296" i="82"/>
  <c r="H1311" i="82"/>
  <c r="H1325" i="82"/>
  <c r="H1509" i="82"/>
  <c r="H1583" i="82"/>
  <c r="H1441" i="82"/>
  <c r="H1568" i="82"/>
  <c r="H22" i="82"/>
  <c r="K22" i="82" s="1"/>
  <c r="L22" i="82" s="1"/>
  <c r="N22" i="74" s="1"/>
  <c r="H46" i="82"/>
  <c r="K46" i="82" s="1"/>
  <c r="L46" i="82" s="1"/>
  <c r="H54" i="82"/>
  <c r="K54" i="82" s="1"/>
  <c r="L54" i="82" s="1"/>
  <c r="H62" i="82"/>
  <c r="K62" i="82" s="1"/>
  <c r="L62" i="82" s="1"/>
  <c r="K202" i="82"/>
  <c r="L202" i="82" s="1"/>
  <c r="N46" i="35" s="1"/>
  <c r="K271" i="82"/>
  <c r="L271" i="82" s="1"/>
  <c r="N35" i="39" s="1"/>
  <c r="H253" i="82"/>
  <c r="H261" i="82"/>
  <c r="H309" i="82"/>
  <c r="H359" i="82"/>
  <c r="K371" i="82"/>
  <c r="L371" i="82" s="1"/>
  <c r="N58" i="47" s="1"/>
  <c r="K424" i="82"/>
  <c r="H510" i="82"/>
  <c r="K641" i="82"/>
  <c r="L641" i="82" s="1"/>
  <c r="N45" i="41" s="1"/>
  <c r="H783" i="82"/>
  <c r="K790" i="82"/>
  <c r="L790" i="82" s="1"/>
  <c r="N34" i="48" s="1"/>
  <c r="K855" i="82"/>
  <c r="L855" i="82" s="1"/>
  <c r="N62" i="40" s="1"/>
  <c r="H741" i="82"/>
  <c r="H797" i="82"/>
  <c r="H1000" i="82"/>
  <c r="H996" i="82"/>
  <c r="K1021" i="82"/>
  <c r="L1021" i="82" s="1"/>
  <c r="N68" i="50" s="1"/>
  <c r="H969" i="82"/>
  <c r="H1199" i="82"/>
  <c r="H1227" i="82"/>
  <c r="H1181" i="82"/>
  <c r="H1209" i="82"/>
  <c r="H1267" i="82"/>
  <c r="H1284" i="82"/>
  <c r="H1295" i="82"/>
  <c r="H1310" i="82"/>
  <c r="H1383" i="82"/>
  <c r="H1397" i="82"/>
  <c r="H1457" i="82"/>
  <c r="K102" i="82"/>
  <c r="L102" i="82" s="1"/>
  <c r="N69" i="14" s="1"/>
  <c r="K184" i="82"/>
  <c r="K398" i="82"/>
  <c r="L398" i="82" s="1"/>
  <c r="N42" i="54" s="1"/>
  <c r="K1022" i="82"/>
  <c r="L1022" i="82" s="1"/>
  <c r="N69" i="50" s="1"/>
  <c r="K1237" i="82"/>
  <c r="L1237" i="82" s="1"/>
  <c r="N17" i="45" s="1"/>
  <c r="K1091" i="82"/>
  <c r="L1091" i="82" s="1"/>
  <c r="N58" i="30" s="1"/>
  <c r="H1627" i="82"/>
  <c r="K1630" i="82"/>
  <c r="L1630" i="82" s="1"/>
  <c r="N10" i="44" s="1"/>
  <c r="H1612" i="82"/>
  <c r="K1426" i="82"/>
  <c r="L1426" i="82" s="1"/>
  <c r="N6" i="41" s="1"/>
  <c r="H1496" i="82"/>
  <c r="H1510" i="82"/>
  <c r="H1541" i="82"/>
  <c r="H1555" i="82"/>
  <c r="K1558" i="82"/>
  <c r="L1558" i="82" s="1"/>
  <c r="N18" i="32" s="1"/>
  <c r="H1443" i="82"/>
  <c r="K1573" i="82"/>
  <c r="L1573" i="82" s="1"/>
  <c r="N13" i="33" s="1"/>
  <c r="H1641" i="82"/>
  <c r="H32" i="82"/>
  <c r="K32" i="82" s="1"/>
  <c r="L32" i="82" s="1"/>
  <c r="K29" i="82"/>
  <c r="L29" i="82" s="1"/>
  <c r="K120" i="82"/>
  <c r="L120" i="82" s="1"/>
  <c r="N44" i="43" s="1"/>
  <c r="K216" i="82"/>
  <c r="L216" i="82" s="1"/>
  <c r="N63" i="35" s="1"/>
  <c r="K180" i="82"/>
  <c r="L180" i="82" s="1"/>
  <c r="N67" i="29" s="1"/>
  <c r="K208" i="82"/>
  <c r="L208" i="82" s="1"/>
  <c r="N55" i="35" s="1"/>
  <c r="H230" i="82"/>
  <c r="K257" i="82"/>
  <c r="L257" i="82" s="1"/>
  <c r="N64" i="45" s="1"/>
  <c r="H281" i="82"/>
  <c r="H330" i="82"/>
  <c r="H337" i="82"/>
  <c r="K366" i="82"/>
  <c r="L366" i="82" s="1"/>
  <c r="N53" i="47" s="1"/>
  <c r="K379" i="82"/>
  <c r="L379" i="82" s="1"/>
  <c r="N66" i="47" s="1"/>
  <c r="H414" i="82"/>
  <c r="K580" i="82"/>
  <c r="L580" i="82" s="1"/>
  <c r="N67" i="53" s="1"/>
  <c r="H521" i="82"/>
  <c r="H557" i="82"/>
  <c r="H575" i="82"/>
  <c r="H506" i="82"/>
  <c r="H658" i="82"/>
  <c r="K673" i="82"/>
  <c r="L673" i="82" s="1"/>
  <c r="N37" i="42" s="1"/>
  <c r="H608" i="82"/>
  <c r="K694" i="82"/>
  <c r="L694" i="82" s="1"/>
  <c r="N61" i="42" s="1"/>
  <c r="K881" i="82"/>
  <c r="L881" i="82" s="1"/>
  <c r="N45" i="32" s="1"/>
  <c r="K819" i="82"/>
  <c r="L819" i="82" s="1"/>
  <c r="N66" i="48" s="1"/>
  <c r="K847" i="82"/>
  <c r="L847" i="82" s="1"/>
  <c r="N54" i="40" s="1"/>
  <c r="H911" i="82"/>
  <c r="H925" i="82"/>
  <c r="H941" i="82"/>
  <c r="K1115" i="82"/>
  <c r="L1115" i="82" s="1"/>
  <c r="N39" i="36" s="1"/>
  <c r="K958" i="82"/>
  <c r="L958" i="82" s="1"/>
  <c r="N42" i="51" s="1"/>
  <c r="K973" i="82"/>
  <c r="L973" i="82" s="1"/>
  <c r="N60" i="51" s="1"/>
  <c r="K1116" i="82"/>
  <c r="L1116" i="82" s="1"/>
  <c r="N40" i="36" s="1"/>
  <c r="K1265" i="82"/>
  <c r="L1265" i="82" s="1"/>
  <c r="N5" i="55" s="1"/>
  <c r="H1339" i="82"/>
  <c r="H1598" i="82"/>
  <c r="H1442" i="82"/>
  <c r="K1586" i="82"/>
  <c r="L1586" i="82" s="1"/>
  <c r="N6" i="51" s="1"/>
  <c r="H1354" i="82"/>
  <c r="H1368" i="82"/>
  <c r="H1411" i="82"/>
  <c r="K25" i="82"/>
  <c r="H58" i="82"/>
  <c r="K38" i="82"/>
  <c r="L38" i="82" s="1"/>
  <c r="K55" i="82"/>
  <c r="L55" i="82" s="1"/>
  <c r="H89" i="82"/>
  <c r="H97" i="82"/>
  <c r="K165" i="82"/>
  <c r="K181" i="82"/>
  <c r="L181" i="82" s="1"/>
  <c r="N68" i="29" s="1"/>
  <c r="K187" i="82"/>
  <c r="L187" i="82" s="1"/>
  <c r="N31" i="35" s="1"/>
  <c r="K209" i="82"/>
  <c r="L209" i="82" s="1"/>
  <c r="N56" i="35" s="1"/>
  <c r="H267" i="82"/>
  <c r="H245" i="82"/>
  <c r="H295" i="82"/>
  <c r="H338" i="82"/>
  <c r="K361" i="82"/>
  <c r="L361" i="82" s="1"/>
  <c r="N45" i="47" s="1"/>
  <c r="K386" i="82"/>
  <c r="L386" i="82" s="1"/>
  <c r="N30" i="54" s="1"/>
  <c r="K412" i="82"/>
  <c r="L412" i="82" s="1"/>
  <c r="N59" i="54" s="1"/>
  <c r="K388" i="82"/>
  <c r="L388" i="82" s="1"/>
  <c r="N32" i="54" s="1"/>
  <c r="H456" i="82"/>
  <c r="H478" i="82"/>
  <c r="H517" i="82"/>
  <c r="H527" i="82"/>
  <c r="H543" i="82"/>
  <c r="H553" i="82"/>
  <c r="H571" i="82"/>
  <c r="H589" i="82"/>
  <c r="H604" i="82"/>
  <c r="H615" i="82"/>
  <c r="H625" i="82"/>
  <c r="H502" i="82"/>
  <c r="H549" i="82"/>
  <c r="H567" i="82"/>
  <c r="H585" i="82"/>
  <c r="H601" i="82"/>
  <c r="H619" i="82"/>
  <c r="H637" i="82"/>
  <c r="H665" i="82"/>
  <c r="H674" i="82"/>
  <c r="H702" i="82"/>
  <c r="H709" i="82"/>
  <c r="H634" i="82"/>
  <c r="H681" i="82"/>
  <c r="H659" i="82"/>
  <c r="K717" i="82"/>
  <c r="L717" i="82" s="1"/>
  <c r="N41" i="38" s="1"/>
  <c r="H740" i="82"/>
  <c r="H716" i="82"/>
  <c r="K841" i="82"/>
  <c r="L841" i="82" s="1"/>
  <c r="N45" i="40" s="1"/>
  <c r="K875" i="82"/>
  <c r="L875" i="82" s="1"/>
  <c r="N39" i="32" s="1"/>
  <c r="H753" i="82"/>
  <c r="H761" i="82"/>
  <c r="H771" i="82"/>
  <c r="H779" i="82"/>
  <c r="K895" i="82"/>
  <c r="L895" i="82" s="1"/>
  <c r="N62" i="32" s="1"/>
  <c r="K909" i="82"/>
  <c r="L909" i="82" s="1"/>
  <c r="N33" i="33" s="1"/>
  <c r="K939" i="82"/>
  <c r="L939" i="82" s="1"/>
  <c r="N66" i="33" s="1"/>
  <c r="K848" i="82"/>
  <c r="L848" i="82" s="1"/>
  <c r="N55" i="40" s="1"/>
  <c r="H883" i="82"/>
  <c r="H897" i="82"/>
  <c r="H1006" i="82"/>
  <c r="K1027" i="82"/>
  <c r="L1027" i="82" s="1"/>
  <c r="N31" i="44" s="1"/>
  <c r="K1117" i="82"/>
  <c r="L1117" i="82" s="1"/>
  <c r="N41" i="36" s="1"/>
  <c r="K1131" i="82"/>
  <c r="L1131" i="82" s="1"/>
  <c r="N58" i="36" s="1"/>
  <c r="K1024" i="82"/>
  <c r="K1035" i="82"/>
  <c r="L1035" i="82" s="1"/>
  <c r="N39" i="44" s="1"/>
  <c r="H1234" i="82"/>
  <c r="H1177" i="82"/>
  <c r="H1205" i="82"/>
  <c r="H1230" i="82"/>
  <c r="H1203" i="82"/>
  <c r="H1221" i="82"/>
  <c r="H1253" i="82"/>
  <c r="H1264" i="82"/>
  <c r="H1369" i="82"/>
  <c r="H1412" i="82"/>
  <c r="H1597" i="82"/>
  <c r="H1624" i="82"/>
  <c r="H1626" i="82"/>
  <c r="H1281" i="82"/>
  <c r="H1309" i="82"/>
  <c r="H1444" i="82"/>
  <c r="H1471" i="82"/>
  <c r="H1485" i="82"/>
  <c r="K1587" i="82"/>
  <c r="L1587" i="82" s="1"/>
  <c r="N7" i="51" s="1"/>
  <c r="H1613" i="82"/>
  <c r="K1616" i="82"/>
  <c r="L1616" i="82" s="1"/>
  <c r="N16" i="50" s="1"/>
  <c r="H1644" i="82"/>
  <c r="H1340" i="82"/>
  <c r="H1497" i="82"/>
  <c r="K1500" i="82"/>
  <c r="L1500" i="82" s="1"/>
  <c r="N20" i="49" s="1"/>
  <c r="H1511" i="82"/>
  <c r="K1514" i="82"/>
  <c r="L1514" i="82" s="1"/>
  <c r="N14" i="48" s="1"/>
  <c r="H1540" i="82"/>
  <c r="H1554" i="82"/>
  <c r="H1282" i="82"/>
  <c r="H1297" i="82"/>
  <c r="H1399" i="82"/>
  <c r="H1567" i="82"/>
  <c r="L46" i="44" l="1"/>
  <c r="O46" i="44" s="1"/>
  <c r="P46" i="44" s="1"/>
  <c r="K293" i="82"/>
  <c r="L293" i="82" s="1"/>
  <c r="N60" i="39" s="1"/>
  <c r="K194" i="82"/>
  <c r="L194" i="82" s="1"/>
  <c r="N38" i="35" s="1"/>
  <c r="K351" i="82"/>
  <c r="L351" i="82" s="1"/>
  <c r="N35" i="47" s="1"/>
  <c r="K1353" i="82"/>
  <c r="L1353" i="82" s="1"/>
  <c r="N13" i="46" s="1"/>
  <c r="K807" i="82"/>
  <c r="L807" i="82" s="1"/>
  <c r="N54" i="48" s="1"/>
  <c r="K93" i="82"/>
  <c r="L93" i="82" s="1"/>
  <c r="N60" i="14" s="1"/>
  <c r="K1647" i="82"/>
  <c r="L1647" i="82" s="1"/>
  <c r="N7" i="30" s="1"/>
  <c r="K140" i="82"/>
  <c r="L140" i="82" s="1"/>
  <c r="N67" i="43" s="1"/>
  <c r="G47" i="41"/>
  <c r="J47" i="41" s="1"/>
  <c r="G12" i="55"/>
  <c r="L21" i="38"/>
  <c r="K60" i="38"/>
  <c r="M60" i="38" s="1"/>
  <c r="J60" i="39"/>
  <c r="M60" i="39" s="1"/>
  <c r="J41" i="40"/>
  <c r="L41" i="40" s="1"/>
  <c r="O41" i="40" s="1"/>
  <c r="P41" i="40" s="1"/>
  <c r="J17" i="40"/>
  <c r="L17" i="40" s="1"/>
  <c r="O17" i="40" s="1"/>
  <c r="P17" i="40" s="1"/>
  <c r="K796" i="82"/>
  <c r="L796" i="82" s="1"/>
  <c r="N40" i="48" s="1"/>
  <c r="K845" i="82"/>
  <c r="L845" i="82" s="1"/>
  <c r="N52" i="40" s="1"/>
  <c r="K1341" i="82"/>
  <c r="L1341" i="82" s="1"/>
  <c r="N21" i="37" s="1"/>
  <c r="K1042" i="82"/>
  <c r="L1042" i="82" s="1"/>
  <c r="N46" i="44" s="1"/>
  <c r="G55" i="30"/>
  <c r="K55" i="30" s="1"/>
  <c r="K1589" i="82"/>
  <c r="L1589" i="82" s="1"/>
  <c r="N9" i="51" s="1"/>
  <c r="G54" i="34"/>
  <c r="K1518" i="82"/>
  <c r="L1518" i="82" s="1"/>
  <c r="N18" i="48" s="1"/>
  <c r="K1512" i="82"/>
  <c r="L1512" i="82" s="1"/>
  <c r="N12" i="48" s="1"/>
  <c r="K6" i="34"/>
  <c r="M6" i="34" s="1"/>
  <c r="K10" i="34"/>
  <c r="J41" i="34"/>
  <c r="L41" i="34" s="1"/>
  <c r="K55" i="35"/>
  <c r="K55" i="36"/>
  <c r="M55" i="36" s="1"/>
  <c r="M45" i="37"/>
  <c r="K32" i="37"/>
  <c r="L32" i="37" s="1"/>
  <c r="O14" i="42"/>
  <c r="P14" i="42" s="1"/>
  <c r="K67" i="43"/>
  <c r="M67" i="43" s="1"/>
  <c r="K46" i="44"/>
  <c r="K53" i="45"/>
  <c r="L60" i="48"/>
  <c r="J12" i="48"/>
  <c r="L12" i="48" s="1"/>
  <c r="O12" i="48" s="1"/>
  <c r="P12" i="48" s="1"/>
  <c r="J7" i="30"/>
  <c r="J18" i="49"/>
  <c r="M18" i="49" s="1"/>
  <c r="L8" i="49"/>
  <c r="J46" i="50"/>
  <c r="L46" i="50" s="1"/>
  <c r="O46" i="50" s="1"/>
  <c r="P46" i="50" s="1"/>
  <c r="K22" i="52"/>
  <c r="M22" i="52" s="1"/>
  <c r="K59" i="52"/>
  <c r="M59" i="52" s="1"/>
  <c r="M42" i="53"/>
  <c r="L67" i="53"/>
  <c r="K8" i="53"/>
  <c r="M8" i="53" s="1"/>
  <c r="L60" i="53"/>
  <c r="L10" i="53"/>
  <c r="O10" i="53" s="1"/>
  <c r="P10" i="53" s="1"/>
  <c r="L39" i="53"/>
  <c r="O39" i="53" s="1"/>
  <c r="P39" i="53" s="1"/>
  <c r="L65" i="54"/>
  <c r="M16" i="54"/>
  <c r="L20" i="54"/>
  <c r="O20" i="54" s="1"/>
  <c r="P20" i="54" s="1"/>
  <c r="M6" i="54"/>
  <c r="M53" i="54"/>
  <c r="M66" i="54"/>
  <c r="M54" i="54"/>
  <c r="L68" i="54"/>
  <c r="O68" i="54" s="1"/>
  <c r="P68" i="54" s="1"/>
  <c r="J29" i="54"/>
  <c r="M29" i="54" s="1"/>
  <c r="M57" i="54"/>
  <c r="M69" i="54"/>
  <c r="M58" i="54"/>
  <c r="M62" i="55"/>
  <c r="M16" i="55"/>
  <c r="M39" i="55"/>
  <c r="G22" i="14"/>
  <c r="K1162" i="82"/>
  <c r="L1162" i="82" s="1"/>
  <c r="N22" i="14" s="1"/>
  <c r="K287" i="82"/>
  <c r="L287" i="82" s="1"/>
  <c r="N54" i="39" s="1"/>
  <c r="K1456" i="82"/>
  <c r="L1456" i="82" s="1"/>
  <c r="N16" i="42" s="1"/>
  <c r="K959" i="82"/>
  <c r="L959" i="82" s="1"/>
  <c r="N43" i="51" s="1"/>
  <c r="G13" i="35"/>
  <c r="K1479" i="82"/>
  <c r="L1479" i="82" s="1"/>
  <c r="N19" i="38" s="1"/>
  <c r="L13" i="38"/>
  <c r="L36" i="38"/>
  <c r="O36" i="38" s="1"/>
  <c r="P36" i="38" s="1"/>
  <c r="M39" i="38"/>
  <c r="M7" i="38"/>
  <c r="L28" i="38"/>
  <c r="L37" i="38"/>
  <c r="O37" i="38" s="1"/>
  <c r="P37" i="38" s="1"/>
  <c r="M36" i="39"/>
  <c r="L70" i="40"/>
  <c r="R70" i="40" s="1"/>
  <c r="L36" i="40"/>
  <c r="M28" i="40"/>
  <c r="L12" i="40"/>
  <c r="M55" i="40"/>
  <c r="L33" i="40"/>
  <c r="O33" i="40" s="1"/>
  <c r="P33" i="40" s="1"/>
  <c r="J29" i="53"/>
  <c r="M29" i="53" s="1"/>
  <c r="K54" i="36"/>
  <c r="J54" i="36"/>
  <c r="L40" i="48"/>
  <c r="O40" i="48" s="1"/>
  <c r="P40" i="48" s="1"/>
  <c r="K19" i="33"/>
  <c r="L19" i="33" s="1"/>
  <c r="O19" i="33" s="1"/>
  <c r="P19" i="33" s="1"/>
  <c r="J19" i="33"/>
  <c r="G45" i="54"/>
  <c r="K401" i="82"/>
  <c r="L401" i="82" s="1"/>
  <c r="N45" i="54" s="1"/>
  <c r="G66" i="53"/>
  <c r="K579" i="82"/>
  <c r="L579" i="82" s="1"/>
  <c r="N66" i="53" s="1"/>
  <c r="G51" i="52"/>
  <c r="K524" i="82"/>
  <c r="N524" i="82" s="1"/>
  <c r="M525" i="82" s="1"/>
  <c r="O524" i="82" s="1"/>
  <c r="K1674" i="82"/>
  <c r="L1674" i="82" s="1"/>
  <c r="N14" i="36" s="1"/>
  <c r="G14" i="36"/>
  <c r="G42" i="37"/>
  <c r="K438" i="82"/>
  <c r="L438" i="82" s="1"/>
  <c r="N42" i="37" s="1"/>
  <c r="G8" i="36"/>
  <c r="K1668" i="82"/>
  <c r="L1668" i="82" s="1"/>
  <c r="N8" i="36" s="1"/>
  <c r="G68" i="40"/>
  <c r="K861" i="82"/>
  <c r="L861" i="82" s="1"/>
  <c r="N68" i="40" s="1"/>
  <c r="G5" i="54"/>
  <c r="K1305" i="82"/>
  <c r="L1305" i="82" s="1"/>
  <c r="N5" i="54" s="1"/>
  <c r="J38" i="30"/>
  <c r="K38" i="30"/>
  <c r="M38" i="30" s="1"/>
  <c r="G19" i="35"/>
  <c r="K19" i="35" s="1"/>
  <c r="K1219" i="82"/>
  <c r="L1219" i="82" s="1"/>
  <c r="N19" i="35" s="1"/>
  <c r="K1470" i="82"/>
  <c r="L1470" i="82" s="1"/>
  <c r="N10" i="38" s="1"/>
  <c r="K594" i="82"/>
  <c r="L594" i="82" s="1"/>
  <c r="N38" i="34" s="1"/>
  <c r="K172" i="82"/>
  <c r="L172" i="82" s="1"/>
  <c r="N59" i="29" s="1"/>
  <c r="K1561" i="82"/>
  <c r="L1561" i="82" s="1"/>
  <c r="N21" i="32" s="1"/>
  <c r="G68" i="14"/>
  <c r="K101" i="82"/>
  <c r="L101" i="82" s="1"/>
  <c r="N68" i="14" s="1"/>
  <c r="K633" i="82"/>
  <c r="L633" i="82" s="1"/>
  <c r="N37" i="41" s="1"/>
  <c r="G37" i="41"/>
  <c r="K45" i="50"/>
  <c r="J45" i="50"/>
  <c r="M45" i="50" s="1"/>
  <c r="J34" i="38"/>
  <c r="K34" i="38"/>
  <c r="J38" i="34"/>
  <c r="K38" i="34"/>
  <c r="M38" i="34" s="1"/>
  <c r="J52" i="41"/>
  <c r="K52" i="41"/>
  <c r="K307" i="82"/>
  <c r="L307" i="82" s="1"/>
  <c r="N31" i="55" s="1"/>
  <c r="K186" i="82"/>
  <c r="L186" i="82" s="1"/>
  <c r="N30" i="35" s="1"/>
  <c r="K448" i="82"/>
  <c r="L448" i="82" s="1"/>
  <c r="N55" i="37" s="1"/>
  <c r="K458" i="82"/>
  <c r="L458" i="82" s="1"/>
  <c r="N65" i="37" s="1"/>
  <c r="K687" i="82"/>
  <c r="L687" i="82" s="1"/>
  <c r="N54" i="42" s="1"/>
  <c r="K244" i="82"/>
  <c r="N244" i="82" s="1"/>
  <c r="M245" i="82" s="1"/>
  <c r="O244" i="82" s="1"/>
  <c r="G43" i="30"/>
  <c r="J43" i="30" s="1"/>
  <c r="K1079" i="82"/>
  <c r="L1079" i="82" s="1"/>
  <c r="N43" i="30" s="1"/>
  <c r="K40" i="48"/>
  <c r="G60" i="40"/>
  <c r="K853" i="82"/>
  <c r="L853" i="82" s="1"/>
  <c r="N60" i="40" s="1"/>
  <c r="M66" i="14"/>
  <c r="L66" i="33"/>
  <c r="M29" i="33"/>
  <c r="G61" i="48"/>
  <c r="K814" i="82"/>
  <c r="L814" i="82" s="1"/>
  <c r="N61" i="48" s="1"/>
  <c r="M45" i="53"/>
  <c r="L62" i="42"/>
  <c r="O62" i="42" s="1"/>
  <c r="P62" i="42" s="1"/>
  <c r="M17" i="54"/>
  <c r="M39" i="54"/>
  <c r="M31" i="54"/>
  <c r="L32" i="54"/>
  <c r="O32" i="54" s="1"/>
  <c r="P32" i="54" s="1"/>
  <c r="L52" i="54"/>
  <c r="O52" i="54" s="1"/>
  <c r="P52" i="54" s="1"/>
  <c r="L7" i="54"/>
  <c r="L60" i="54"/>
  <c r="L36" i="33"/>
  <c r="O36" i="33" s="1"/>
  <c r="P36" i="33" s="1"/>
  <c r="L63" i="33"/>
  <c r="M67" i="30"/>
  <c r="L64" i="30"/>
  <c r="L21" i="30"/>
  <c r="O21" i="30" s="1"/>
  <c r="P21" i="30" s="1"/>
  <c r="M41" i="30"/>
  <c r="L69" i="51"/>
  <c r="O69" i="51" s="1"/>
  <c r="P69" i="51" s="1"/>
  <c r="L33" i="51"/>
  <c r="K834" i="82"/>
  <c r="L834" i="82" s="1"/>
  <c r="N38" i="40" s="1"/>
  <c r="L10" i="32"/>
  <c r="L40" i="32"/>
  <c r="L63" i="32"/>
  <c r="L65" i="32"/>
  <c r="O65" i="32" s="1"/>
  <c r="P65" i="32" s="1"/>
  <c r="M34" i="14"/>
  <c r="L31" i="14"/>
  <c r="L69" i="14"/>
  <c r="L39" i="14"/>
  <c r="O39" i="14" s="1"/>
  <c r="P39" i="14" s="1"/>
  <c r="M28" i="14"/>
  <c r="M62" i="14"/>
  <c r="L65" i="14"/>
  <c r="L28" i="29"/>
  <c r="L39" i="29"/>
  <c r="O39" i="29" s="1"/>
  <c r="P39" i="29" s="1"/>
  <c r="L62" i="29"/>
  <c r="M33" i="29"/>
  <c r="M61" i="34"/>
  <c r="L64" i="34"/>
  <c r="M57" i="34"/>
  <c r="M22" i="34"/>
  <c r="L17" i="34"/>
  <c r="O17" i="34" s="1"/>
  <c r="P17" i="34" s="1"/>
  <c r="G9" i="32"/>
  <c r="K1549" i="82"/>
  <c r="L1549" i="82" s="1"/>
  <c r="N9" i="32" s="1"/>
  <c r="G16" i="44"/>
  <c r="K1636" i="82"/>
  <c r="L1636" i="82" s="1"/>
  <c r="N16" i="44" s="1"/>
  <c r="M58" i="44"/>
  <c r="M63" i="44"/>
  <c r="M44" i="44"/>
  <c r="L31" i="44"/>
  <c r="M66" i="44"/>
  <c r="L13" i="44"/>
  <c r="L14" i="44"/>
  <c r="O14" i="44" s="1"/>
  <c r="P14" i="44" s="1"/>
  <c r="M29" i="44"/>
  <c r="L37" i="44"/>
  <c r="M20" i="44"/>
  <c r="L57" i="44"/>
  <c r="O57" i="44" s="1"/>
  <c r="P57" i="44" s="1"/>
  <c r="M60" i="44"/>
  <c r="L43" i="44"/>
  <c r="L39" i="46"/>
  <c r="G36" i="34"/>
  <c r="K592" i="82"/>
  <c r="L592" i="82" s="1"/>
  <c r="N36" i="34" s="1"/>
  <c r="L69" i="34"/>
  <c r="L32" i="34"/>
  <c r="O32" i="34" s="1"/>
  <c r="P32" i="34" s="1"/>
  <c r="M20" i="34"/>
  <c r="M66" i="35"/>
  <c r="M37" i="35"/>
  <c r="L41" i="35"/>
  <c r="M32" i="35"/>
  <c r="M69" i="35"/>
  <c r="M64" i="35"/>
  <c r="M39" i="35"/>
  <c r="M60" i="35"/>
  <c r="L68" i="35"/>
  <c r="O68" i="35" s="1"/>
  <c r="P68" i="35" s="1"/>
  <c r="M29" i="35"/>
  <c r="L22" i="35"/>
  <c r="M14" i="39"/>
  <c r="M34" i="39"/>
  <c r="M22" i="39"/>
  <c r="L40" i="39"/>
  <c r="M12" i="39"/>
  <c r="M63" i="39"/>
  <c r="L66" i="39"/>
  <c r="M38" i="39"/>
  <c r="L21" i="39"/>
  <c r="O21" i="39" s="1"/>
  <c r="P21" i="39" s="1"/>
  <c r="L61" i="39"/>
  <c r="O61" i="39" s="1"/>
  <c r="P61" i="39" s="1"/>
  <c r="L37" i="39"/>
  <c r="L52" i="39"/>
  <c r="L19" i="39"/>
  <c r="O19" i="39" s="1"/>
  <c r="P19" i="39" s="1"/>
  <c r="M32" i="39"/>
  <c r="M67" i="39"/>
  <c r="M65" i="39"/>
  <c r="M32" i="41"/>
  <c r="L60" i="41"/>
  <c r="L16" i="41"/>
  <c r="L39" i="44"/>
  <c r="M31" i="45"/>
  <c r="M63" i="45"/>
  <c r="M43" i="45"/>
  <c r="L18" i="45"/>
  <c r="L32" i="45"/>
  <c r="O32" i="45" s="1"/>
  <c r="P32" i="45" s="1"/>
  <c r="M42" i="47"/>
  <c r="M28" i="47"/>
  <c r="L32" i="47"/>
  <c r="M69" i="47"/>
  <c r="M56" i="47"/>
  <c r="M60" i="47"/>
  <c r="M57" i="47"/>
  <c r="M29" i="47"/>
  <c r="L64" i="47"/>
  <c r="O64" i="47" s="1"/>
  <c r="P64" i="47" s="1"/>
  <c r="L40" i="47"/>
  <c r="L66" i="47"/>
  <c r="L20" i="47"/>
  <c r="O20" i="47" s="1"/>
  <c r="P20" i="47" s="1"/>
  <c r="M51" i="47"/>
  <c r="L65" i="47"/>
  <c r="M4" i="50"/>
  <c r="L61" i="50"/>
  <c r="O61" i="50" s="1"/>
  <c r="P61" i="50" s="1"/>
  <c r="M29" i="50"/>
  <c r="M21" i="50"/>
  <c r="M65" i="50"/>
  <c r="L69" i="50"/>
  <c r="O69" i="50" s="1"/>
  <c r="P69" i="50" s="1"/>
  <c r="L37" i="50"/>
  <c r="O37" i="50" s="1"/>
  <c r="P37" i="50" s="1"/>
  <c r="L32" i="50"/>
  <c r="M65" i="51"/>
  <c r="L31" i="51"/>
  <c r="O31" i="51" s="1"/>
  <c r="P31" i="51" s="1"/>
  <c r="L42" i="51"/>
  <c r="L16" i="53"/>
  <c r="M63" i="53"/>
  <c r="L9" i="53"/>
  <c r="O9" i="53" s="1"/>
  <c r="P9" i="53" s="1"/>
  <c r="M52" i="53"/>
  <c r="M5" i="53"/>
  <c r="L30" i="53"/>
  <c r="M65" i="53"/>
  <c r="M53" i="53"/>
  <c r="M46" i="53"/>
  <c r="M9" i="55"/>
  <c r="M45" i="55"/>
  <c r="M69" i="55"/>
  <c r="L37" i="55"/>
  <c r="L6" i="55"/>
  <c r="L61" i="55"/>
  <c r="O61" i="55" s="1"/>
  <c r="P61" i="55" s="1"/>
  <c r="M40" i="55"/>
  <c r="M68" i="55"/>
  <c r="M5" i="55"/>
  <c r="L58" i="55"/>
  <c r="O58" i="55" s="1"/>
  <c r="P58" i="55" s="1"/>
  <c r="L59" i="55"/>
  <c r="L1344" i="82"/>
  <c r="N4" i="46" s="1"/>
  <c r="L1064" i="82"/>
  <c r="N28" i="30" s="1"/>
  <c r="N964" i="82"/>
  <c r="M965" i="82" s="1"/>
  <c r="O964" i="82" s="1"/>
  <c r="N1404" i="82"/>
  <c r="M1405" i="82" s="1"/>
  <c r="N1405" i="82" s="1"/>
  <c r="M1406" i="82" s="1"/>
  <c r="O1405" i="82" s="1"/>
  <c r="N64" i="82"/>
  <c r="M65" i="82" s="1"/>
  <c r="O64" i="82" s="1"/>
  <c r="O18" i="42"/>
  <c r="P18" i="42" s="1"/>
  <c r="N944" i="82"/>
  <c r="M945" i="82" s="1"/>
  <c r="O944" i="82" s="1"/>
  <c r="L784" i="82"/>
  <c r="N28" i="48" s="1"/>
  <c r="L1104" i="82"/>
  <c r="N28" i="36" s="1"/>
  <c r="O36" i="36"/>
  <c r="P36" i="36" s="1"/>
  <c r="O12" i="44"/>
  <c r="P12" i="44" s="1"/>
  <c r="O53" i="44"/>
  <c r="P53" i="44" s="1"/>
  <c r="O12" i="49"/>
  <c r="P12" i="49" s="1"/>
  <c r="N804" i="82"/>
  <c r="M805" i="82" s="1"/>
  <c r="O804" i="82" s="1"/>
  <c r="O65" i="48"/>
  <c r="P65" i="48" s="1"/>
  <c r="O61" i="53"/>
  <c r="P61" i="53" s="1"/>
  <c r="O11" i="52"/>
  <c r="P11" i="52" s="1"/>
  <c r="N1564" i="82"/>
  <c r="M1565" i="82" s="1"/>
  <c r="O1564" i="82" s="1"/>
  <c r="O36" i="40"/>
  <c r="P36" i="40" s="1"/>
  <c r="N985" i="82"/>
  <c r="M986" i="82" s="1"/>
  <c r="O985" i="82" s="1"/>
  <c r="L984" i="82"/>
  <c r="N28" i="50" s="1"/>
  <c r="N1105" i="82"/>
  <c r="M1106" i="82" s="1"/>
  <c r="N1106" i="82" s="1"/>
  <c r="M1107" i="82" s="1"/>
  <c r="O21" i="53"/>
  <c r="P21" i="53" s="1"/>
  <c r="O22" i="45"/>
  <c r="P22" i="45" s="1"/>
  <c r="O7" i="49"/>
  <c r="P7" i="49" s="1"/>
  <c r="O33" i="51"/>
  <c r="P33" i="51" s="1"/>
  <c r="O31" i="38"/>
  <c r="P31" i="38" s="1"/>
  <c r="O11" i="40"/>
  <c r="P11" i="40" s="1"/>
  <c r="O57" i="42"/>
  <c r="P57" i="42" s="1"/>
  <c r="M36" i="55"/>
  <c r="M43" i="55"/>
  <c r="M34" i="55"/>
  <c r="M35" i="55"/>
  <c r="M46" i="55"/>
  <c r="K14" i="55"/>
  <c r="M14" i="55" s="1"/>
  <c r="J14" i="55"/>
  <c r="K70" i="55"/>
  <c r="J70" i="55"/>
  <c r="K56" i="55"/>
  <c r="L56" i="55" s="1"/>
  <c r="J56" i="55"/>
  <c r="K20" i="55"/>
  <c r="J20" i="55"/>
  <c r="K31" i="55"/>
  <c r="L31" i="55" s="1"/>
  <c r="O31" i="55" s="1"/>
  <c r="P31" i="55" s="1"/>
  <c r="J31" i="55"/>
  <c r="K19" i="55"/>
  <c r="J19" i="55"/>
  <c r="L19" i="55" s="1"/>
  <c r="O19" i="55" s="1"/>
  <c r="P19" i="55" s="1"/>
  <c r="K12" i="55"/>
  <c r="J12" i="55"/>
  <c r="O10" i="55"/>
  <c r="P10" i="55" s="1"/>
  <c r="O53" i="55"/>
  <c r="P53" i="55" s="1"/>
  <c r="K17" i="55"/>
  <c r="M17" i="55" s="1"/>
  <c r="J17" i="55"/>
  <c r="K8" i="55"/>
  <c r="J8" i="55"/>
  <c r="K11" i="55"/>
  <c r="J11" i="55"/>
  <c r="K22" i="54"/>
  <c r="J22" i="54"/>
  <c r="L22" i="54" s="1"/>
  <c r="O22" i="54" s="1"/>
  <c r="P22" i="54" s="1"/>
  <c r="K45" i="54"/>
  <c r="J45" i="54"/>
  <c r="K23" i="54"/>
  <c r="J23" i="54"/>
  <c r="M23" i="54" s="1"/>
  <c r="K15" i="54"/>
  <c r="J15" i="54"/>
  <c r="K12" i="54"/>
  <c r="J12" i="54"/>
  <c r="J34" i="54"/>
  <c r="M34" i="54" s="1"/>
  <c r="K34" i="54"/>
  <c r="K70" i="54"/>
  <c r="J70" i="54"/>
  <c r="L70" i="54" s="1"/>
  <c r="R70" i="54" s="1"/>
  <c r="K47" i="54"/>
  <c r="J47" i="54"/>
  <c r="K20" i="53"/>
  <c r="J20" i="53"/>
  <c r="M20" i="53" s="1"/>
  <c r="J14" i="53"/>
  <c r="K14" i="53"/>
  <c r="K47" i="53"/>
  <c r="J47" i="53"/>
  <c r="L47" i="53" s="1"/>
  <c r="R47" i="53" s="1"/>
  <c r="J18" i="53"/>
  <c r="M18" i="53" s="1"/>
  <c r="K18" i="53"/>
  <c r="K23" i="53"/>
  <c r="J23" i="53"/>
  <c r="L23" i="53" s="1"/>
  <c r="R23" i="53" s="1"/>
  <c r="K15" i="53"/>
  <c r="J15" i="53"/>
  <c r="O16" i="53"/>
  <c r="P16" i="53" s="1"/>
  <c r="J12" i="53"/>
  <c r="K12" i="53"/>
  <c r="K13" i="53"/>
  <c r="J13" i="53"/>
  <c r="K47" i="52"/>
  <c r="J47" i="52"/>
  <c r="K61" i="52"/>
  <c r="J61" i="52"/>
  <c r="L61" i="52" s="1"/>
  <c r="O61" i="52" s="1"/>
  <c r="P61" i="52" s="1"/>
  <c r="J14" i="52"/>
  <c r="K14" i="52"/>
  <c r="K10" i="52"/>
  <c r="J10" i="52"/>
  <c r="M10" i="52" s="1"/>
  <c r="K6" i="52"/>
  <c r="J6" i="52"/>
  <c r="K13" i="52"/>
  <c r="J13" i="52"/>
  <c r="M13" i="52" s="1"/>
  <c r="J69" i="52"/>
  <c r="K69" i="52"/>
  <c r="K20" i="52"/>
  <c r="J20" i="52"/>
  <c r="M20" i="52" s="1"/>
  <c r="M38" i="51"/>
  <c r="M34" i="51"/>
  <c r="M30" i="51"/>
  <c r="M20" i="51"/>
  <c r="L52" i="51"/>
  <c r="L22" i="51"/>
  <c r="O22" i="51" s="1"/>
  <c r="P22" i="51" s="1"/>
  <c r="M37" i="51"/>
  <c r="L41" i="51"/>
  <c r="K40" i="51"/>
  <c r="J40" i="51"/>
  <c r="J67" i="51"/>
  <c r="K67" i="51"/>
  <c r="K64" i="51"/>
  <c r="J64" i="51"/>
  <c r="K23" i="51"/>
  <c r="J23" i="51"/>
  <c r="J36" i="51"/>
  <c r="K36" i="51"/>
  <c r="J55" i="51"/>
  <c r="K55" i="51"/>
  <c r="K68" i="51"/>
  <c r="J68" i="51"/>
  <c r="K66" i="51"/>
  <c r="J66" i="51"/>
  <c r="K63" i="51"/>
  <c r="J63" i="51"/>
  <c r="K9" i="51"/>
  <c r="J9" i="51"/>
  <c r="K43" i="51"/>
  <c r="J43" i="51"/>
  <c r="K28" i="51"/>
  <c r="J28" i="51"/>
  <c r="O30" i="50"/>
  <c r="P30" i="50" s="1"/>
  <c r="K36" i="50"/>
  <c r="L36" i="50" s="1"/>
  <c r="O36" i="50" s="1"/>
  <c r="P36" i="50" s="1"/>
  <c r="J36" i="50"/>
  <c r="J38" i="50"/>
  <c r="K38" i="50"/>
  <c r="K70" i="50"/>
  <c r="M70" i="50" s="1"/>
  <c r="J70" i="50"/>
  <c r="K31" i="50"/>
  <c r="J31" i="50"/>
  <c r="K66" i="50"/>
  <c r="L66" i="50" s="1"/>
  <c r="O66" i="50" s="1"/>
  <c r="P66" i="50" s="1"/>
  <c r="J66" i="50"/>
  <c r="J6" i="50"/>
  <c r="K6" i="50"/>
  <c r="J22" i="50"/>
  <c r="L22" i="50" s="1"/>
  <c r="O22" i="50" s="1"/>
  <c r="P22" i="50" s="1"/>
  <c r="K22" i="50"/>
  <c r="K28" i="50"/>
  <c r="J28" i="50"/>
  <c r="K23" i="50"/>
  <c r="M23" i="50" s="1"/>
  <c r="J23" i="50"/>
  <c r="K58" i="50"/>
  <c r="J58" i="50"/>
  <c r="J55" i="50"/>
  <c r="K55" i="50"/>
  <c r="K35" i="50"/>
  <c r="J35" i="50"/>
  <c r="K47" i="50"/>
  <c r="J47" i="50"/>
  <c r="J67" i="50"/>
  <c r="K67" i="50"/>
  <c r="J46" i="49"/>
  <c r="M46" i="49" s="1"/>
  <c r="K46" i="49"/>
  <c r="K35" i="49"/>
  <c r="J35" i="49"/>
  <c r="L35" i="49" s="1"/>
  <c r="O35" i="49" s="1"/>
  <c r="P35" i="49" s="1"/>
  <c r="J65" i="49"/>
  <c r="M65" i="49" s="1"/>
  <c r="K65" i="49"/>
  <c r="K44" i="49"/>
  <c r="J44" i="49"/>
  <c r="L44" i="49" s="1"/>
  <c r="O44" i="49" s="1"/>
  <c r="P44" i="49" s="1"/>
  <c r="K14" i="49"/>
  <c r="M14" i="49" s="1"/>
  <c r="J14" i="49"/>
  <c r="K56" i="49"/>
  <c r="J56" i="49"/>
  <c r="K67" i="49"/>
  <c r="J67" i="49"/>
  <c r="K52" i="49"/>
  <c r="J52" i="49"/>
  <c r="M52" i="49" s="1"/>
  <c r="K63" i="49"/>
  <c r="J63" i="49"/>
  <c r="K15" i="49"/>
  <c r="J15" i="49"/>
  <c r="L15" i="49" s="1"/>
  <c r="O15" i="49" s="1"/>
  <c r="P15" i="49" s="1"/>
  <c r="K68" i="49"/>
  <c r="L68" i="49" s="1"/>
  <c r="O68" i="49" s="1"/>
  <c r="P68" i="49" s="1"/>
  <c r="J68" i="49"/>
  <c r="K47" i="49"/>
  <c r="J47" i="49"/>
  <c r="L47" i="49" s="1"/>
  <c r="R47" i="49" s="1"/>
  <c r="J38" i="49"/>
  <c r="M38" i="49" s="1"/>
  <c r="K38" i="49"/>
  <c r="J55" i="30"/>
  <c r="K62" i="30"/>
  <c r="L62" i="30" s="1"/>
  <c r="O62" i="30" s="1"/>
  <c r="P62" i="30" s="1"/>
  <c r="J62" i="30"/>
  <c r="K47" i="30"/>
  <c r="J47" i="30"/>
  <c r="K68" i="30"/>
  <c r="M68" i="30" s="1"/>
  <c r="J68" i="30"/>
  <c r="K28" i="30"/>
  <c r="J28" i="30"/>
  <c r="L28" i="30" s="1"/>
  <c r="J42" i="30"/>
  <c r="M42" i="30" s="1"/>
  <c r="K42" i="30"/>
  <c r="K53" i="30"/>
  <c r="J53" i="30"/>
  <c r="K43" i="30"/>
  <c r="K34" i="30"/>
  <c r="J34" i="30"/>
  <c r="M34" i="30" s="1"/>
  <c r="K17" i="30"/>
  <c r="J17" i="30"/>
  <c r="J8" i="30"/>
  <c r="K8" i="30"/>
  <c r="K70" i="30"/>
  <c r="L70" i="30" s="1"/>
  <c r="R70" i="30" s="1"/>
  <c r="J70" i="30"/>
  <c r="J59" i="30"/>
  <c r="K59" i="30"/>
  <c r="K5" i="30"/>
  <c r="J5" i="30"/>
  <c r="K33" i="30"/>
  <c r="J33" i="30"/>
  <c r="L33" i="30" s="1"/>
  <c r="O33" i="30" s="1"/>
  <c r="P33" i="30" s="1"/>
  <c r="K39" i="30"/>
  <c r="M39" i="30" s="1"/>
  <c r="J39" i="30"/>
  <c r="K23" i="30"/>
  <c r="J23" i="30"/>
  <c r="K30" i="30"/>
  <c r="L30" i="30" s="1"/>
  <c r="O30" i="30" s="1"/>
  <c r="P30" i="30" s="1"/>
  <c r="J30" i="30"/>
  <c r="K69" i="30"/>
  <c r="J69" i="30"/>
  <c r="L69" i="30" s="1"/>
  <c r="O69" i="30" s="1"/>
  <c r="P69" i="30" s="1"/>
  <c r="K31" i="30"/>
  <c r="L31" i="30" s="1"/>
  <c r="O31" i="30" s="1"/>
  <c r="P31" i="30" s="1"/>
  <c r="J31" i="30"/>
  <c r="K11" i="30"/>
  <c r="J11" i="30"/>
  <c r="K9" i="30"/>
  <c r="J9" i="30"/>
  <c r="K63" i="30"/>
  <c r="J63" i="30"/>
  <c r="J22" i="30"/>
  <c r="L22" i="30" s="1"/>
  <c r="O22" i="30" s="1"/>
  <c r="P22" i="30" s="1"/>
  <c r="K22" i="30"/>
  <c r="K35" i="48"/>
  <c r="J35" i="48"/>
  <c r="M35" i="48" s="1"/>
  <c r="K59" i="48"/>
  <c r="J59" i="48"/>
  <c r="K54" i="48"/>
  <c r="J54" i="48"/>
  <c r="K16" i="48"/>
  <c r="J16" i="48"/>
  <c r="K28" i="48"/>
  <c r="J28" i="48"/>
  <c r="J8" i="48"/>
  <c r="K8" i="48"/>
  <c r="J18" i="48"/>
  <c r="K18" i="48"/>
  <c r="J36" i="48"/>
  <c r="M36" i="48" s="1"/>
  <c r="K36" i="48"/>
  <c r="K39" i="48"/>
  <c r="J39" i="48"/>
  <c r="L39" i="48" s="1"/>
  <c r="O39" i="48" s="1"/>
  <c r="P39" i="48" s="1"/>
  <c r="K64" i="48"/>
  <c r="J64" i="48"/>
  <c r="K70" i="48"/>
  <c r="J70" i="48"/>
  <c r="K43" i="48"/>
  <c r="J43" i="48"/>
  <c r="K23" i="48"/>
  <c r="J23" i="48"/>
  <c r="M23" i="48" s="1"/>
  <c r="K47" i="48"/>
  <c r="J47" i="48"/>
  <c r="K19" i="48"/>
  <c r="J19" i="48"/>
  <c r="K35" i="47"/>
  <c r="L35" i="47" s="1"/>
  <c r="O35" i="47" s="1"/>
  <c r="P35" i="47" s="1"/>
  <c r="J35" i="47"/>
  <c r="K62" i="47"/>
  <c r="J62" i="47"/>
  <c r="K14" i="47"/>
  <c r="J14" i="47"/>
  <c r="K6" i="47"/>
  <c r="J6" i="47"/>
  <c r="K45" i="47"/>
  <c r="J45" i="47"/>
  <c r="K70" i="47"/>
  <c r="J70" i="47"/>
  <c r="K5" i="47"/>
  <c r="J5" i="47"/>
  <c r="K47" i="47"/>
  <c r="J47" i="47"/>
  <c r="K34" i="47"/>
  <c r="M34" i="47" s="1"/>
  <c r="J34" i="47"/>
  <c r="K12" i="47"/>
  <c r="J12" i="47"/>
  <c r="K8" i="47"/>
  <c r="J8" i="47"/>
  <c r="M41" i="46"/>
  <c r="M19" i="46"/>
  <c r="L22" i="46"/>
  <c r="O22" i="46" s="1"/>
  <c r="P22" i="46" s="1"/>
  <c r="M28" i="46"/>
  <c r="M29" i="46"/>
  <c r="L21" i="46"/>
  <c r="O21" i="46" s="1"/>
  <c r="P21" i="46" s="1"/>
  <c r="K8" i="46"/>
  <c r="J8" i="46"/>
  <c r="K47" i="46"/>
  <c r="J47" i="46"/>
  <c r="K23" i="46"/>
  <c r="L23" i="46" s="1"/>
  <c r="R23" i="46" s="1"/>
  <c r="J23" i="46"/>
  <c r="K11" i="46"/>
  <c r="J11" i="46"/>
  <c r="J57" i="46"/>
  <c r="K57" i="46"/>
  <c r="K70" i="46"/>
  <c r="J70" i="46"/>
  <c r="K37" i="46"/>
  <c r="L37" i="46" s="1"/>
  <c r="O37" i="46" s="1"/>
  <c r="P37" i="46" s="1"/>
  <c r="J37" i="46"/>
  <c r="K58" i="46"/>
  <c r="J58" i="46"/>
  <c r="K20" i="46"/>
  <c r="L20" i="46" s="1"/>
  <c r="O20" i="46" s="1"/>
  <c r="P20" i="46" s="1"/>
  <c r="J20" i="46"/>
  <c r="K66" i="46"/>
  <c r="J66" i="46"/>
  <c r="K47" i="45"/>
  <c r="J47" i="45"/>
  <c r="K23" i="45"/>
  <c r="J23" i="45"/>
  <c r="M23" i="45" s="1"/>
  <c r="K64" i="45"/>
  <c r="J64" i="45"/>
  <c r="K51" i="45"/>
  <c r="J51" i="45"/>
  <c r="J12" i="45"/>
  <c r="K12" i="45"/>
  <c r="K36" i="45"/>
  <c r="J36" i="45"/>
  <c r="M36" i="45" s="1"/>
  <c r="K70" i="45"/>
  <c r="L70" i="45" s="1"/>
  <c r="R70" i="45" s="1"/>
  <c r="J70" i="45"/>
  <c r="J34" i="44"/>
  <c r="K34" i="44"/>
  <c r="M34" i="44" s="1"/>
  <c r="J69" i="44"/>
  <c r="K69" i="44"/>
  <c r="K68" i="44"/>
  <c r="J68" i="44"/>
  <c r="J22" i="44"/>
  <c r="K22" i="44"/>
  <c r="K64" i="44"/>
  <c r="J64" i="44"/>
  <c r="M64" i="44" s="1"/>
  <c r="K45" i="44"/>
  <c r="J45" i="44"/>
  <c r="K54" i="44"/>
  <c r="J54" i="44"/>
  <c r="K70" i="44"/>
  <c r="J70" i="44"/>
  <c r="J59" i="44"/>
  <c r="K59" i="44"/>
  <c r="L59" i="44" s="1"/>
  <c r="O59" i="44" s="1"/>
  <c r="P59" i="44" s="1"/>
  <c r="K19" i="44"/>
  <c r="J19" i="44"/>
  <c r="J18" i="44"/>
  <c r="K18" i="44"/>
  <c r="M18" i="44" s="1"/>
  <c r="K15" i="44"/>
  <c r="J15" i="44"/>
  <c r="J30" i="44"/>
  <c r="K30" i="44"/>
  <c r="M30" i="44" s="1"/>
  <c r="K47" i="44"/>
  <c r="J47" i="44"/>
  <c r="K23" i="44"/>
  <c r="J23" i="44"/>
  <c r="J42" i="44"/>
  <c r="K42" i="44"/>
  <c r="K62" i="44"/>
  <c r="J62" i="44"/>
  <c r="L62" i="44" s="1"/>
  <c r="O62" i="44" s="1"/>
  <c r="P62" i="44" s="1"/>
  <c r="K35" i="44"/>
  <c r="J35" i="44"/>
  <c r="J38" i="44"/>
  <c r="K38" i="44"/>
  <c r="L38" i="44" s="1"/>
  <c r="O38" i="44" s="1"/>
  <c r="P38" i="44" s="1"/>
  <c r="J8" i="44"/>
  <c r="M8" i="44" s="1"/>
  <c r="K8" i="44"/>
  <c r="J18" i="43"/>
  <c r="K18" i="43"/>
  <c r="M18" i="43" s="1"/>
  <c r="K70" i="43"/>
  <c r="L70" i="43" s="1"/>
  <c r="R70" i="43" s="1"/>
  <c r="J70" i="43"/>
  <c r="J20" i="43"/>
  <c r="K20" i="43"/>
  <c r="K7" i="43"/>
  <c r="J7" i="43"/>
  <c r="J8" i="43"/>
  <c r="K8" i="43"/>
  <c r="J12" i="43"/>
  <c r="K12" i="43"/>
  <c r="K47" i="43"/>
  <c r="J47" i="43"/>
  <c r="M47" i="43" s="1"/>
  <c r="K5" i="43"/>
  <c r="L5" i="43" s="1"/>
  <c r="J5" i="43"/>
  <c r="J22" i="43"/>
  <c r="K22" i="43"/>
  <c r="L22" i="43" s="1"/>
  <c r="O22" i="43" s="1"/>
  <c r="P22" i="43" s="1"/>
  <c r="K23" i="43"/>
  <c r="L23" i="43" s="1"/>
  <c r="R23" i="43" s="1"/>
  <c r="J23" i="43"/>
  <c r="J63" i="42"/>
  <c r="K63" i="42"/>
  <c r="M63" i="42" s="1"/>
  <c r="J13" i="42"/>
  <c r="K13" i="42"/>
  <c r="J22" i="42"/>
  <c r="K22" i="42"/>
  <c r="L22" i="42" s="1"/>
  <c r="O22" i="42" s="1"/>
  <c r="P22" i="42" s="1"/>
  <c r="J5" i="42"/>
  <c r="K5" i="42"/>
  <c r="K23" i="42"/>
  <c r="J23" i="42"/>
  <c r="L23" i="42" s="1"/>
  <c r="R23" i="42" s="1"/>
  <c r="J16" i="42"/>
  <c r="K16" i="42"/>
  <c r="J10" i="42"/>
  <c r="K10" i="42"/>
  <c r="M10" i="42" s="1"/>
  <c r="J55" i="42"/>
  <c r="K55" i="42"/>
  <c r="K68" i="42"/>
  <c r="J68" i="42"/>
  <c r="L68" i="42" s="1"/>
  <c r="O68" i="42" s="1"/>
  <c r="P68" i="42" s="1"/>
  <c r="J40" i="42"/>
  <c r="K40" i="42"/>
  <c r="K11" i="42"/>
  <c r="J11" i="42"/>
  <c r="M11" i="42" s="1"/>
  <c r="J41" i="42"/>
  <c r="L41" i="42" s="1"/>
  <c r="O41" i="42" s="1"/>
  <c r="P41" i="42" s="1"/>
  <c r="K41" i="42"/>
  <c r="J12" i="42"/>
  <c r="K12" i="42"/>
  <c r="L12" i="42" s="1"/>
  <c r="O12" i="42" s="1"/>
  <c r="P12" i="42" s="1"/>
  <c r="K54" i="42"/>
  <c r="J54" i="42"/>
  <c r="K43" i="42"/>
  <c r="J43" i="42"/>
  <c r="M43" i="42" s="1"/>
  <c r="J52" i="42"/>
  <c r="K52" i="42"/>
  <c r="K47" i="42"/>
  <c r="J47" i="42"/>
  <c r="M47" i="42" s="1"/>
  <c r="O40" i="41"/>
  <c r="P40" i="41" s="1"/>
  <c r="J37" i="41"/>
  <c r="K37" i="41"/>
  <c r="J19" i="41"/>
  <c r="K19" i="41"/>
  <c r="J44" i="41"/>
  <c r="K44" i="41"/>
  <c r="J18" i="41"/>
  <c r="K18" i="41"/>
  <c r="J14" i="41"/>
  <c r="K14" i="41"/>
  <c r="K47" i="41"/>
  <c r="J36" i="41"/>
  <c r="K36" i="41"/>
  <c r="J6" i="41"/>
  <c r="K6" i="41"/>
  <c r="J35" i="41"/>
  <c r="K35" i="41"/>
  <c r="J11" i="41"/>
  <c r="K11" i="41"/>
  <c r="J12" i="41"/>
  <c r="K12" i="41"/>
  <c r="J43" i="41"/>
  <c r="K43" i="41"/>
  <c r="J5" i="41"/>
  <c r="K5" i="41"/>
  <c r="J46" i="41"/>
  <c r="K46" i="41"/>
  <c r="J39" i="41"/>
  <c r="K39" i="41"/>
  <c r="J70" i="41"/>
  <c r="K70" i="41"/>
  <c r="J17" i="41"/>
  <c r="K17" i="41"/>
  <c r="J64" i="41"/>
  <c r="K64" i="41"/>
  <c r="J68" i="41"/>
  <c r="K68" i="41"/>
  <c r="K43" i="40"/>
  <c r="J43" i="40"/>
  <c r="J59" i="40"/>
  <c r="K59" i="40"/>
  <c r="K23" i="40"/>
  <c r="J23" i="40"/>
  <c r="K39" i="40"/>
  <c r="J39" i="40"/>
  <c r="K47" i="40"/>
  <c r="J47" i="40"/>
  <c r="J67" i="40"/>
  <c r="K67" i="40"/>
  <c r="J44" i="40"/>
  <c r="K44" i="40"/>
  <c r="J14" i="40"/>
  <c r="K14" i="40"/>
  <c r="J69" i="40"/>
  <c r="K69" i="40"/>
  <c r="J38" i="40"/>
  <c r="K38" i="40"/>
  <c r="K29" i="40"/>
  <c r="J29" i="40"/>
  <c r="J40" i="40"/>
  <c r="K40" i="40"/>
  <c r="K52" i="40"/>
  <c r="J52" i="40"/>
  <c r="J22" i="40"/>
  <c r="K22" i="40"/>
  <c r="J6" i="40"/>
  <c r="K6" i="40"/>
  <c r="L69" i="39"/>
  <c r="L6" i="39"/>
  <c r="O6" i="39" s="1"/>
  <c r="P6" i="39" s="1"/>
  <c r="M64" i="39"/>
  <c r="L11" i="39"/>
  <c r="O11" i="39" s="1"/>
  <c r="P11" i="39" s="1"/>
  <c r="K56" i="39"/>
  <c r="J56" i="39"/>
  <c r="K47" i="39"/>
  <c r="J47" i="39"/>
  <c r="J8" i="39"/>
  <c r="K8" i="39"/>
  <c r="J18" i="39"/>
  <c r="K18" i="39"/>
  <c r="K17" i="39"/>
  <c r="J17" i="39"/>
  <c r="K9" i="39"/>
  <c r="J9" i="39"/>
  <c r="K7" i="39"/>
  <c r="J7" i="39"/>
  <c r="J28" i="39"/>
  <c r="K28" i="39"/>
  <c r="K54" i="39"/>
  <c r="J54" i="39"/>
  <c r="K23" i="39"/>
  <c r="J23" i="39"/>
  <c r="J10" i="38"/>
  <c r="K10" i="38"/>
  <c r="K70" i="38"/>
  <c r="J70" i="38"/>
  <c r="J16" i="38"/>
  <c r="K16" i="38"/>
  <c r="K47" i="38"/>
  <c r="J47" i="38"/>
  <c r="J6" i="38"/>
  <c r="K6" i="38"/>
  <c r="K15" i="38"/>
  <c r="J15" i="38"/>
  <c r="J61" i="38"/>
  <c r="K61" i="38"/>
  <c r="J12" i="38"/>
  <c r="K12" i="38"/>
  <c r="K23" i="38"/>
  <c r="J23" i="38"/>
  <c r="J46" i="38"/>
  <c r="K46" i="38"/>
  <c r="J69" i="38"/>
  <c r="K69" i="38"/>
  <c r="J65" i="38"/>
  <c r="K65" i="38"/>
  <c r="J20" i="38"/>
  <c r="K20" i="38"/>
  <c r="K35" i="38"/>
  <c r="J35" i="38"/>
  <c r="J65" i="37"/>
  <c r="K65" i="37"/>
  <c r="J12" i="37"/>
  <c r="K12" i="37"/>
  <c r="K70" i="37"/>
  <c r="J70" i="37"/>
  <c r="K21" i="37"/>
  <c r="J21" i="37"/>
  <c r="J37" i="37"/>
  <c r="K37" i="37"/>
  <c r="J6" i="37"/>
  <c r="K6" i="37"/>
  <c r="J4" i="37"/>
  <c r="K4" i="37"/>
  <c r="K41" i="37"/>
  <c r="J41" i="37"/>
  <c r="J47" i="37"/>
  <c r="K47" i="37"/>
  <c r="J18" i="37"/>
  <c r="K18" i="37"/>
  <c r="J16" i="37"/>
  <c r="K16" i="37"/>
  <c r="J23" i="37"/>
  <c r="K23" i="37"/>
  <c r="K47" i="36"/>
  <c r="J47" i="36"/>
  <c r="K37" i="36"/>
  <c r="J37" i="36"/>
  <c r="J38" i="36"/>
  <c r="K38" i="36"/>
  <c r="K11" i="36"/>
  <c r="J11" i="36"/>
  <c r="J28" i="36"/>
  <c r="K28" i="36"/>
  <c r="J63" i="36"/>
  <c r="K63" i="36"/>
  <c r="M63" i="36" s="1"/>
  <c r="K7" i="36"/>
  <c r="J7" i="36"/>
  <c r="J10" i="36"/>
  <c r="K10" i="36"/>
  <c r="J30" i="36"/>
  <c r="K30" i="36"/>
  <c r="K68" i="36"/>
  <c r="J68" i="36"/>
  <c r="M68" i="36" s="1"/>
  <c r="J14" i="36"/>
  <c r="K14" i="36"/>
  <c r="K62" i="36"/>
  <c r="J62" i="36"/>
  <c r="J34" i="36"/>
  <c r="K34" i="36"/>
  <c r="K64" i="36"/>
  <c r="J64" i="36"/>
  <c r="K19" i="36"/>
  <c r="J19" i="36"/>
  <c r="K9" i="36"/>
  <c r="J9" i="36"/>
  <c r="K5" i="36"/>
  <c r="J5" i="36"/>
  <c r="K13" i="36"/>
  <c r="J13" i="36"/>
  <c r="K23" i="35"/>
  <c r="J23" i="35"/>
  <c r="J14" i="35"/>
  <c r="K14" i="35"/>
  <c r="J38" i="35"/>
  <c r="K38" i="35"/>
  <c r="K13" i="35"/>
  <c r="J13" i="35"/>
  <c r="K54" i="35"/>
  <c r="J54" i="35"/>
  <c r="K47" i="35"/>
  <c r="J47" i="35"/>
  <c r="K70" i="35"/>
  <c r="J70" i="35"/>
  <c r="J18" i="35"/>
  <c r="K18" i="35"/>
  <c r="J30" i="35"/>
  <c r="K30" i="35"/>
  <c r="J12" i="35"/>
  <c r="K12" i="35"/>
  <c r="K5" i="34"/>
  <c r="J5" i="34"/>
  <c r="K21" i="34"/>
  <c r="M21" i="34" s="1"/>
  <c r="J21" i="34"/>
  <c r="J14" i="34"/>
  <c r="K14" i="34"/>
  <c r="J28" i="34"/>
  <c r="K28" i="34"/>
  <c r="K56" i="34"/>
  <c r="J56" i="34"/>
  <c r="K60" i="34"/>
  <c r="M60" i="34" s="1"/>
  <c r="J60" i="34"/>
  <c r="K52" i="34"/>
  <c r="J52" i="34"/>
  <c r="K70" i="34"/>
  <c r="L70" i="34" s="1"/>
  <c r="R70" i="34" s="1"/>
  <c r="J70" i="34"/>
  <c r="K23" i="34"/>
  <c r="J23" i="34"/>
  <c r="K54" i="34"/>
  <c r="J54" i="34"/>
  <c r="L61" i="33"/>
  <c r="O61" i="33" s="1"/>
  <c r="P61" i="33" s="1"/>
  <c r="M38" i="33"/>
  <c r="M16" i="33"/>
  <c r="M30" i="33"/>
  <c r="M67" i="33"/>
  <c r="J32" i="33"/>
  <c r="L32" i="33" s="1"/>
  <c r="O32" i="33" s="1"/>
  <c r="P32" i="33" s="1"/>
  <c r="K32" i="33"/>
  <c r="J22" i="33"/>
  <c r="K22" i="33"/>
  <c r="L22" i="33" s="1"/>
  <c r="O22" i="33" s="1"/>
  <c r="P22" i="33" s="1"/>
  <c r="K70" i="33"/>
  <c r="M70" i="33" s="1"/>
  <c r="J70" i="33"/>
  <c r="J40" i="33"/>
  <c r="K40" i="33"/>
  <c r="M40" i="33" s="1"/>
  <c r="J65" i="33"/>
  <c r="K65" i="33"/>
  <c r="J6" i="33"/>
  <c r="K6" i="33"/>
  <c r="J53" i="33"/>
  <c r="K53" i="33"/>
  <c r="K39" i="33"/>
  <c r="J39" i="33"/>
  <c r="K64" i="33"/>
  <c r="M64" i="33" s="1"/>
  <c r="J64" i="33"/>
  <c r="J18" i="33"/>
  <c r="K18" i="33"/>
  <c r="J57" i="33"/>
  <c r="K57" i="33"/>
  <c r="J55" i="33"/>
  <c r="K55" i="33"/>
  <c r="L29" i="29"/>
  <c r="L32" i="29"/>
  <c r="L69" i="29"/>
  <c r="M67" i="29"/>
  <c r="L41" i="29"/>
  <c r="L64" i="29"/>
  <c r="L68" i="29"/>
  <c r="O68" i="29" s="1"/>
  <c r="P68" i="29" s="1"/>
  <c r="J53" i="29"/>
  <c r="K53" i="29"/>
  <c r="J22" i="29"/>
  <c r="K22" i="29"/>
  <c r="M22" i="29" s="1"/>
  <c r="K47" i="29"/>
  <c r="J47" i="29"/>
  <c r="J8" i="29"/>
  <c r="K8" i="29"/>
  <c r="J70" i="29"/>
  <c r="K70" i="29"/>
  <c r="J59" i="29"/>
  <c r="K59" i="29"/>
  <c r="J5" i="29"/>
  <c r="K5" i="29"/>
  <c r="K70" i="14"/>
  <c r="J70" i="14"/>
  <c r="K7" i="14"/>
  <c r="J7" i="14"/>
  <c r="K60" i="14"/>
  <c r="J60" i="14"/>
  <c r="J12" i="14"/>
  <c r="K12" i="14"/>
  <c r="K21" i="14"/>
  <c r="M21" i="14" s="1"/>
  <c r="J21" i="14"/>
  <c r="K23" i="14"/>
  <c r="J23" i="14"/>
  <c r="K68" i="14"/>
  <c r="L68" i="14" s="1"/>
  <c r="J68" i="14"/>
  <c r="K45" i="14"/>
  <c r="J45" i="14"/>
  <c r="K19" i="14"/>
  <c r="J19" i="14"/>
  <c r="K5" i="14"/>
  <c r="J5" i="14"/>
  <c r="L37" i="32"/>
  <c r="L67" i="32"/>
  <c r="L30" i="32"/>
  <c r="O30" i="32" s="1"/>
  <c r="P30" i="32" s="1"/>
  <c r="L41" i="32"/>
  <c r="O41" i="32" s="1"/>
  <c r="P41" i="32" s="1"/>
  <c r="J32" i="32"/>
  <c r="K32" i="32"/>
  <c r="K33" i="32"/>
  <c r="J33" i="32"/>
  <c r="K70" i="32"/>
  <c r="J70" i="32"/>
  <c r="K52" i="32"/>
  <c r="J52" i="32"/>
  <c r="K23" i="32"/>
  <c r="J23" i="32"/>
  <c r="J16" i="32"/>
  <c r="K16" i="32"/>
  <c r="J22" i="32"/>
  <c r="K22" i="32"/>
  <c r="K29" i="32"/>
  <c r="J29" i="32"/>
  <c r="J53" i="32"/>
  <c r="K53" i="32"/>
  <c r="K21" i="32"/>
  <c r="J21" i="32"/>
  <c r="J69" i="32"/>
  <c r="K69" i="32"/>
  <c r="J42" i="32"/>
  <c r="K42" i="32"/>
  <c r="J12" i="32"/>
  <c r="K12" i="32"/>
  <c r="K58" i="32"/>
  <c r="J58" i="32"/>
  <c r="R67" i="44"/>
  <c r="L58" i="47"/>
  <c r="L52" i="47"/>
  <c r="O52" i="47" s="1"/>
  <c r="P52" i="47" s="1"/>
  <c r="L54" i="36"/>
  <c r="O54" i="36" s="1"/>
  <c r="P54" i="36" s="1"/>
  <c r="L10" i="37"/>
  <c r="O10" i="37" s="1"/>
  <c r="P10" i="37" s="1"/>
  <c r="M19" i="47"/>
  <c r="M58" i="48"/>
  <c r="L58" i="41"/>
  <c r="L8" i="14"/>
  <c r="O8" i="14" s="1"/>
  <c r="P8" i="14" s="1"/>
  <c r="L44" i="48"/>
  <c r="M56" i="45"/>
  <c r="L46" i="30"/>
  <c r="O46" i="30" s="1"/>
  <c r="P46" i="30" s="1"/>
  <c r="L6" i="51"/>
  <c r="O6" i="51" s="1"/>
  <c r="P6" i="51" s="1"/>
  <c r="M19" i="38"/>
  <c r="M46" i="32"/>
  <c r="M10" i="34"/>
  <c r="L4" i="33"/>
  <c r="O4" i="33" s="1"/>
  <c r="P4" i="33" s="1"/>
  <c r="T4" i="33" s="1"/>
  <c r="S5" i="33" s="1"/>
  <c r="M51" i="37"/>
  <c r="L16" i="36"/>
  <c r="O16" i="36" s="1"/>
  <c r="P16" i="36" s="1"/>
  <c r="M18" i="38"/>
  <c r="L9" i="34"/>
  <c r="O9" i="34" s="1"/>
  <c r="P9" i="34" s="1"/>
  <c r="L52" i="29"/>
  <c r="L56" i="41"/>
  <c r="O56" i="41" s="1"/>
  <c r="P56" i="41" s="1"/>
  <c r="L13" i="33"/>
  <c r="O13" i="33" s="1"/>
  <c r="P13" i="33" s="1"/>
  <c r="L5" i="33"/>
  <c r="O5" i="33" s="1"/>
  <c r="P5" i="33" s="1"/>
  <c r="L14" i="33"/>
  <c r="O14" i="33" s="1"/>
  <c r="P14" i="33" s="1"/>
  <c r="M46" i="33"/>
  <c r="L51" i="33"/>
  <c r="L18" i="36"/>
  <c r="O18" i="36" s="1"/>
  <c r="P18" i="36" s="1"/>
  <c r="M16" i="14"/>
  <c r="L58" i="14"/>
  <c r="O58" i="14" s="1"/>
  <c r="P58" i="14" s="1"/>
  <c r="L44" i="14"/>
  <c r="O44" i="14" s="1"/>
  <c r="P44" i="14" s="1"/>
  <c r="L59" i="38"/>
  <c r="O59" i="38" s="1"/>
  <c r="P59" i="38" s="1"/>
  <c r="M44" i="33"/>
  <c r="L7" i="35"/>
  <c r="O7" i="35" s="1"/>
  <c r="P7" i="35" s="1"/>
  <c r="M45" i="33"/>
  <c r="M17" i="36"/>
  <c r="L59" i="14"/>
  <c r="O59" i="14" s="1"/>
  <c r="P59" i="14" s="1"/>
  <c r="M57" i="14"/>
  <c r="L56" i="33"/>
  <c r="O56" i="33" s="1"/>
  <c r="P56" i="33" s="1"/>
  <c r="L54" i="37"/>
  <c r="O54" i="37" s="1"/>
  <c r="P54" i="37" s="1"/>
  <c r="M13" i="29"/>
  <c r="M43" i="33"/>
  <c r="L45" i="35"/>
  <c r="O45" i="35" s="1"/>
  <c r="P45" i="35" s="1"/>
  <c r="L54" i="29"/>
  <c r="O54" i="29" s="1"/>
  <c r="P54" i="29" s="1"/>
  <c r="L11" i="33"/>
  <c r="O11" i="33" s="1"/>
  <c r="P11" i="33" s="1"/>
  <c r="M17" i="32"/>
  <c r="L11" i="14"/>
  <c r="L43" i="29"/>
  <c r="O43" i="29" s="1"/>
  <c r="P43" i="29" s="1"/>
  <c r="L43" i="38"/>
  <c r="O43" i="38" s="1"/>
  <c r="P43" i="38" s="1"/>
  <c r="M45" i="36"/>
  <c r="L57" i="32"/>
  <c r="O57" i="32" s="1"/>
  <c r="P57" i="32" s="1"/>
  <c r="M53" i="34"/>
  <c r="M14" i="29"/>
  <c r="L55" i="14"/>
  <c r="O55" i="14" s="1"/>
  <c r="P55" i="14" s="1"/>
  <c r="L43" i="35"/>
  <c r="O43" i="35" s="1"/>
  <c r="P43" i="35" s="1"/>
  <c r="M52" i="37"/>
  <c r="L57" i="37"/>
  <c r="O57" i="37" s="1"/>
  <c r="P57" i="37" s="1"/>
  <c r="M51" i="29"/>
  <c r="M16" i="34"/>
  <c r="M15" i="36"/>
  <c r="M17" i="29"/>
  <c r="L9" i="37"/>
  <c r="O9" i="37" s="1"/>
  <c r="P9" i="37" s="1"/>
  <c r="L57" i="36"/>
  <c r="O57" i="36" s="1"/>
  <c r="P57" i="36" s="1"/>
  <c r="L56" i="35"/>
  <c r="O56" i="35" s="1"/>
  <c r="P56" i="35" s="1"/>
  <c r="L44" i="35"/>
  <c r="O44" i="35" s="1"/>
  <c r="P44" i="35" s="1"/>
  <c r="M10" i="14"/>
  <c r="M44" i="36"/>
  <c r="M15" i="37"/>
  <c r="L45" i="32"/>
  <c r="O45" i="32" s="1"/>
  <c r="P45" i="32" s="1"/>
  <c r="L55" i="48"/>
  <c r="O55" i="48" s="1"/>
  <c r="P55" i="48" s="1"/>
  <c r="M18" i="47"/>
  <c r="L43" i="32"/>
  <c r="O43" i="32" s="1"/>
  <c r="P43" i="32" s="1"/>
  <c r="L46" i="36"/>
  <c r="O46" i="36" s="1"/>
  <c r="P46" i="36" s="1"/>
  <c r="L57" i="29"/>
  <c r="O57" i="29" s="1"/>
  <c r="P57" i="29" s="1"/>
  <c r="L9" i="29"/>
  <c r="O9" i="29" s="1"/>
  <c r="P9" i="29" s="1"/>
  <c r="M45" i="29"/>
  <c r="L4" i="46"/>
  <c r="M15" i="35"/>
  <c r="L53" i="48"/>
  <c r="O53" i="48" s="1"/>
  <c r="P53" i="48" s="1"/>
  <c r="O15" i="51"/>
  <c r="P15" i="51" s="1"/>
  <c r="L45" i="48"/>
  <c r="O45" i="48" s="1"/>
  <c r="P45" i="48" s="1"/>
  <c r="L54" i="38"/>
  <c r="O54" i="38" s="1"/>
  <c r="P54" i="38" s="1"/>
  <c r="L5" i="51"/>
  <c r="O5" i="51" s="1"/>
  <c r="P5" i="51" s="1"/>
  <c r="M56" i="37"/>
  <c r="L44" i="38"/>
  <c r="O44" i="38" s="1"/>
  <c r="P44" i="38" s="1"/>
  <c r="L11" i="47"/>
  <c r="O11" i="47" s="1"/>
  <c r="P11" i="47" s="1"/>
  <c r="L53" i="47"/>
  <c r="O53" i="47" s="1"/>
  <c r="P53" i="47" s="1"/>
  <c r="L7" i="50"/>
  <c r="O7" i="50" s="1"/>
  <c r="P7" i="50" s="1"/>
  <c r="L6" i="35"/>
  <c r="O6" i="35" s="1"/>
  <c r="P6" i="35" s="1"/>
  <c r="M7" i="30"/>
  <c r="M17" i="48"/>
  <c r="L8" i="38"/>
  <c r="O8" i="38" s="1"/>
  <c r="P8" i="38" s="1"/>
  <c r="M59" i="50"/>
  <c r="M46" i="46"/>
  <c r="M12" i="51"/>
  <c r="L18" i="46"/>
  <c r="O18" i="46" s="1"/>
  <c r="P18" i="46" s="1"/>
  <c r="L12" i="30"/>
  <c r="O12" i="30" s="1"/>
  <c r="P12" i="30" s="1"/>
  <c r="M10" i="30"/>
  <c r="L11" i="32"/>
  <c r="O11" i="32" s="1"/>
  <c r="P11" i="32" s="1"/>
  <c r="L57" i="38"/>
  <c r="O57" i="38" s="1"/>
  <c r="P57" i="38" s="1"/>
  <c r="M5" i="38"/>
  <c r="L10" i="51"/>
  <c r="O10" i="51" s="1"/>
  <c r="P10" i="51" s="1"/>
  <c r="M4" i="48"/>
  <c r="M44" i="45"/>
  <c r="M54" i="46"/>
  <c r="M14" i="38"/>
  <c r="L45" i="38"/>
  <c r="O45" i="38" s="1"/>
  <c r="P45" i="38" s="1"/>
  <c r="M46" i="45"/>
  <c r="L51" i="36"/>
  <c r="O51" i="36" s="1"/>
  <c r="P51" i="36" s="1"/>
  <c r="T51" i="36" s="1"/>
  <c r="S52" i="36" s="1"/>
  <c r="M10" i="29"/>
  <c r="M55" i="45"/>
  <c r="L55" i="47"/>
  <c r="O55" i="47" s="1"/>
  <c r="P55" i="47" s="1"/>
  <c r="L57" i="50"/>
  <c r="O57" i="50" s="1"/>
  <c r="P57" i="50" s="1"/>
  <c r="L51" i="46"/>
  <c r="M59" i="51"/>
  <c r="L55" i="41"/>
  <c r="O55" i="41" s="1"/>
  <c r="P55" i="41" s="1"/>
  <c r="M58" i="45"/>
  <c r="L18" i="30"/>
  <c r="O18" i="30" s="1"/>
  <c r="P18" i="30" s="1"/>
  <c r="L15" i="48"/>
  <c r="O15" i="48" s="1"/>
  <c r="P15" i="48" s="1"/>
  <c r="L11" i="51"/>
  <c r="L57" i="45"/>
  <c r="O57" i="45" s="1"/>
  <c r="P57" i="45" s="1"/>
  <c r="M55" i="32"/>
  <c r="L59" i="34"/>
  <c r="O59" i="34" s="1"/>
  <c r="P59" i="34" s="1"/>
  <c r="M11" i="37"/>
  <c r="L56" i="48"/>
  <c r="O56" i="48" s="1"/>
  <c r="P56" i="48" s="1"/>
  <c r="L52" i="46"/>
  <c r="L54" i="30"/>
  <c r="O54" i="30" s="1"/>
  <c r="P54" i="30" s="1"/>
  <c r="M16" i="46"/>
  <c r="L51" i="51"/>
  <c r="O51" i="51" s="1"/>
  <c r="M53" i="38"/>
  <c r="M56" i="46"/>
  <c r="M58" i="38"/>
  <c r="L5" i="32"/>
  <c r="O5" i="32" s="1"/>
  <c r="P5" i="32" s="1"/>
  <c r="L7" i="48"/>
  <c r="O7" i="48" s="1"/>
  <c r="P7" i="48" s="1"/>
  <c r="M59" i="47"/>
  <c r="M53" i="51"/>
  <c r="M45" i="45"/>
  <c r="M12" i="36"/>
  <c r="L5" i="50"/>
  <c r="O5" i="50" s="1"/>
  <c r="P5" i="50" s="1"/>
  <c r="M17" i="50"/>
  <c r="M54" i="47"/>
  <c r="M6" i="46"/>
  <c r="M14" i="51"/>
  <c r="M4" i="38"/>
  <c r="L56" i="36"/>
  <c r="O56" i="36" s="1"/>
  <c r="P56" i="36" s="1"/>
  <c r="L52" i="30"/>
  <c r="O52" i="30" s="1"/>
  <c r="P52" i="30" s="1"/>
  <c r="M43" i="37"/>
  <c r="L15" i="14"/>
  <c r="O15" i="14" s="1"/>
  <c r="P15" i="14" s="1"/>
  <c r="M53" i="37"/>
  <c r="M44" i="29"/>
  <c r="M58" i="35"/>
  <c r="M54" i="32"/>
  <c r="M51" i="35"/>
  <c r="L43" i="36"/>
  <c r="O43" i="36" s="1"/>
  <c r="P43" i="36" s="1"/>
  <c r="M44" i="32"/>
  <c r="L59" i="35"/>
  <c r="O59" i="35" s="1"/>
  <c r="P59" i="35" s="1"/>
  <c r="L16" i="29"/>
  <c r="O16" i="29" s="1"/>
  <c r="P16" i="29" s="1"/>
  <c r="L56" i="29"/>
  <c r="O56" i="29" s="1"/>
  <c r="P56" i="29" s="1"/>
  <c r="M53" i="41"/>
  <c r="M10" i="41"/>
  <c r="M43" i="34"/>
  <c r="L56" i="50"/>
  <c r="O56" i="50" s="1"/>
  <c r="P56" i="50" s="1"/>
  <c r="M51" i="41"/>
  <c r="M55" i="46"/>
  <c r="M8" i="32"/>
  <c r="M16" i="30"/>
  <c r="L14" i="48"/>
  <c r="O14" i="48" s="1"/>
  <c r="P14" i="48" s="1"/>
  <c r="L14" i="37"/>
  <c r="O14" i="37" s="1"/>
  <c r="P14" i="37" s="1"/>
  <c r="L9" i="46"/>
  <c r="O9" i="46" s="1"/>
  <c r="P9" i="46" s="1"/>
  <c r="M15" i="45"/>
  <c r="M45" i="41"/>
  <c r="M10" i="35"/>
  <c r="L16" i="50"/>
  <c r="O16" i="50" s="1"/>
  <c r="P16" i="50" s="1"/>
  <c r="M58" i="30"/>
  <c r="L55" i="35"/>
  <c r="O55" i="35" s="1"/>
  <c r="P55" i="35" s="1"/>
  <c r="M52" i="36"/>
  <c r="L13" i="37"/>
  <c r="O13" i="37" s="1"/>
  <c r="P13" i="37" s="1"/>
  <c r="L9" i="47"/>
  <c r="O9" i="47" s="1"/>
  <c r="P9" i="47" s="1"/>
  <c r="L44" i="51"/>
  <c r="O44" i="51" s="1"/>
  <c r="P44" i="51" s="1"/>
  <c r="L57" i="30"/>
  <c r="M8" i="35"/>
  <c r="L14" i="30"/>
  <c r="O14" i="30" s="1"/>
  <c r="P14" i="30" s="1"/>
  <c r="L46" i="37"/>
  <c r="O46" i="37" s="1"/>
  <c r="P46" i="37" s="1"/>
  <c r="M15" i="33"/>
  <c r="M7" i="34"/>
  <c r="M19" i="34"/>
  <c r="M18" i="14"/>
  <c r="M6" i="14"/>
  <c r="M51" i="50"/>
  <c r="L58" i="37"/>
  <c r="O58" i="37" s="1"/>
  <c r="P58" i="37" s="1"/>
  <c r="M44" i="37"/>
  <c r="M57" i="35"/>
  <c r="M6" i="29"/>
  <c r="M7" i="37"/>
  <c r="L18" i="29"/>
  <c r="O18" i="29" s="1"/>
  <c r="P18" i="29" s="1"/>
  <c r="M58" i="29"/>
  <c r="M44" i="34"/>
  <c r="L46" i="14"/>
  <c r="O46" i="14" s="1"/>
  <c r="P46" i="14" s="1"/>
  <c r="M53" i="14"/>
  <c r="M12" i="33"/>
  <c r="L18" i="32"/>
  <c r="O18" i="32" s="1"/>
  <c r="P18" i="32" s="1"/>
  <c r="L4" i="34"/>
  <c r="O4" i="34" s="1"/>
  <c r="M19" i="30"/>
  <c r="M8" i="41"/>
  <c r="L9" i="41"/>
  <c r="O9" i="41" s="1"/>
  <c r="P9" i="41" s="1"/>
  <c r="L53" i="36"/>
  <c r="O53" i="36" s="1"/>
  <c r="P53" i="36" s="1"/>
  <c r="L52" i="50"/>
  <c r="O52" i="50" s="1"/>
  <c r="P52" i="50" s="1"/>
  <c r="O69" i="41"/>
  <c r="P69" i="41" s="1"/>
  <c r="L13" i="51"/>
  <c r="O13" i="51" s="1"/>
  <c r="P13" i="51" s="1"/>
  <c r="M18" i="50"/>
  <c r="M8" i="45"/>
  <c r="L59" i="37"/>
  <c r="O59" i="37" s="1"/>
  <c r="P59" i="37" s="1"/>
  <c r="L17" i="14"/>
  <c r="O17" i="14" s="1"/>
  <c r="P17" i="14" s="1"/>
  <c r="M57" i="48"/>
  <c r="M52" i="41"/>
  <c r="M45" i="51"/>
  <c r="L4" i="14"/>
  <c r="M46" i="48"/>
  <c r="M12" i="48"/>
  <c r="M8" i="50"/>
  <c r="L16" i="51"/>
  <c r="L54" i="14"/>
  <c r="O54" i="14" s="1"/>
  <c r="P54" i="14" s="1"/>
  <c r="M51" i="14"/>
  <c r="L51" i="32"/>
  <c r="L10" i="33"/>
  <c r="O10" i="33" s="1"/>
  <c r="P10" i="33" s="1"/>
  <c r="L59" i="33"/>
  <c r="O59" i="33" s="1"/>
  <c r="P59" i="33" s="1"/>
  <c r="L46" i="35"/>
  <c r="O46" i="35" s="1"/>
  <c r="P46" i="35" s="1"/>
  <c r="M18" i="34"/>
  <c r="L13" i="45"/>
  <c r="O13" i="45" s="1"/>
  <c r="P13" i="45" s="1"/>
  <c r="L16" i="45"/>
  <c r="O16" i="45" s="1"/>
  <c r="P16" i="45" s="1"/>
  <c r="L9" i="38"/>
  <c r="O9" i="38" s="1"/>
  <c r="P9" i="38" s="1"/>
  <c r="L4" i="35"/>
  <c r="O4" i="35" s="1"/>
  <c r="P4" i="35" s="1"/>
  <c r="T4" i="35" s="1"/>
  <c r="S5" i="35" s="1"/>
  <c r="L45" i="30"/>
  <c r="O45" i="30" s="1"/>
  <c r="P45" i="30" s="1"/>
  <c r="L7" i="51"/>
  <c r="O7" i="51" s="1"/>
  <c r="P7" i="51" s="1"/>
  <c r="M55" i="38"/>
  <c r="L53" i="35"/>
  <c r="O53" i="35" s="1"/>
  <c r="P53" i="35" s="1"/>
  <c r="L9" i="50"/>
  <c r="L14" i="50"/>
  <c r="O14" i="50" s="1"/>
  <c r="P14" i="50" s="1"/>
  <c r="L12" i="46"/>
  <c r="O12" i="46" s="1"/>
  <c r="P12" i="46" s="1"/>
  <c r="M13" i="48"/>
  <c r="M15" i="30"/>
  <c r="L6" i="45"/>
  <c r="O6" i="45" s="1"/>
  <c r="P6" i="45" s="1"/>
  <c r="L53" i="45"/>
  <c r="O53" i="45" s="1"/>
  <c r="P53" i="45" s="1"/>
  <c r="L58" i="51"/>
  <c r="O58" i="51" s="1"/>
  <c r="P58" i="51" s="1"/>
  <c r="L51" i="48"/>
  <c r="O51" i="48" s="1"/>
  <c r="P51" i="48" s="1"/>
  <c r="T51" i="48" s="1"/>
  <c r="S52" i="48" s="1"/>
  <c r="L13" i="30"/>
  <c r="O13" i="30" s="1"/>
  <c r="P13" i="30" s="1"/>
  <c r="M4" i="51"/>
  <c r="M13" i="46"/>
  <c r="M13" i="47"/>
  <c r="L11" i="35"/>
  <c r="O11" i="35" s="1"/>
  <c r="P11" i="35" s="1"/>
  <c r="M17" i="45"/>
  <c r="L7" i="47"/>
  <c r="O7" i="47" s="1"/>
  <c r="P7" i="47" s="1"/>
  <c r="L52" i="35"/>
  <c r="O52" i="35" s="1"/>
  <c r="P52" i="35" s="1"/>
  <c r="K1597" i="82"/>
  <c r="L1597" i="82" s="1"/>
  <c r="N17" i="51" s="1"/>
  <c r="G17" i="51"/>
  <c r="K1205" i="82"/>
  <c r="L1205" i="82" s="1"/>
  <c r="N5" i="35" s="1"/>
  <c r="G5" i="35"/>
  <c r="K1006" i="82"/>
  <c r="L1006" i="82" s="1"/>
  <c r="N53" i="50" s="1"/>
  <c r="G53" i="50"/>
  <c r="K771" i="82"/>
  <c r="L771" i="82" s="1"/>
  <c r="N58" i="49" s="1"/>
  <c r="G58" i="49"/>
  <c r="K619" i="82"/>
  <c r="L619" i="82" s="1"/>
  <c r="N66" i="34" s="1"/>
  <c r="G66" i="34"/>
  <c r="K1224" i="82"/>
  <c r="N1224" i="82" s="1"/>
  <c r="M1225" i="82" s="1"/>
  <c r="G4" i="45"/>
  <c r="K955" i="82"/>
  <c r="L955" i="82" s="1"/>
  <c r="N39" i="51" s="1"/>
  <c r="G39" i="51"/>
  <c r="K686" i="82"/>
  <c r="L686" i="82" s="1"/>
  <c r="N53" i="42" s="1"/>
  <c r="G53" i="42"/>
  <c r="K479" i="82"/>
  <c r="L479" i="82" s="1"/>
  <c r="N43" i="46" s="1"/>
  <c r="G43" i="46"/>
  <c r="Q303" i="82"/>
  <c r="Y70" i="39" s="1"/>
  <c r="G70" i="39"/>
  <c r="K85" i="82"/>
  <c r="L85" i="82" s="1"/>
  <c r="N52" i="14" s="1"/>
  <c r="G52" i="14"/>
  <c r="K739" i="82"/>
  <c r="L739" i="82" s="1"/>
  <c r="N66" i="38" s="1"/>
  <c r="G66" i="38"/>
  <c r="K1569" i="82"/>
  <c r="L1569" i="82" s="1"/>
  <c r="N9" i="33" s="1"/>
  <c r="G9" i="33"/>
  <c r="K1413" i="82"/>
  <c r="L1413" i="82" s="1"/>
  <c r="N13" i="34" s="1"/>
  <c r="G13" i="34"/>
  <c r="K1599" i="82"/>
  <c r="L1599" i="82" s="1"/>
  <c r="N19" i="51" s="1"/>
  <c r="G19" i="51"/>
  <c r="K666" i="82"/>
  <c r="L666" i="82" s="1"/>
  <c r="N30" i="42" s="1"/>
  <c r="G30" i="42"/>
  <c r="K616" i="82"/>
  <c r="L616" i="82" s="1"/>
  <c r="N63" i="34" s="1"/>
  <c r="G63" i="34"/>
  <c r="K611" i="82"/>
  <c r="L611" i="82" s="1"/>
  <c r="N58" i="34" s="1"/>
  <c r="G58" i="34"/>
  <c r="K531" i="82"/>
  <c r="L531" i="82" s="1"/>
  <c r="N58" i="52" s="1"/>
  <c r="G58" i="52"/>
  <c r="K133" i="82"/>
  <c r="L133" i="82" s="1"/>
  <c r="N60" i="43" s="1"/>
  <c r="G60" i="43"/>
  <c r="K1132" i="82"/>
  <c r="L1132" i="82" s="1"/>
  <c r="N59" i="36" s="1"/>
  <c r="G59" i="36"/>
  <c r="K1560" i="82"/>
  <c r="L1560" i="82" s="1"/>
  <c r="N20" i="32" s="1"/>
  <c r="G20" i="32"/>
  <c r="K693" i="82"/>
  <c r="L693" i="82" s="1"/>
  <c r="N60" i="42" s="1"/>
  <c r="G60" i="42"/>
  <c r="K474" i="82"/>
  <c r="L474" i="82" s="1"/>
  <c r="N38" i="46" s="1"/>
  <c r="G38" i="46"/>
  <c r="K1076" i="82"/>
  <c r="L1076" i="82" s="1"/>
  <c r="N40" i="30" s="1"/>
  <c r="G40" i="30"/>
  <c r="K850" i="82"/>
  <c r="L850" i="82" s="1"/>
  <c r="N57" i="40" s="1"/>
  <c r="G57" i="40"/>
  <c r="K1342" i="82"/>
  <c r="L1342" i="82" s="1"/>
  <c r="N22" i="37" s="1"/>
  <c r="G22" i="37"/>
  <c r="K830" i="82"/>
  <c r="L830" i="82" s="1"/>
  <c r="N34" i="40" s="1"/>
  <c r="G34" i="40"/>
  <c r="Q603" i="82"/>
  <c r="Y47" i="34" s="1"/>
  <c r="G47" i="34"/>
  <c r="K1455" i="82"/>
  <c r="L1455" i="82" s="1"/>
  <c r="N15" i="42" s="1"/>
  <c r="G15" i="42"/>
  <c r="K757" i="82"/>
  <c r="L757" i="82" s="1"/>
  <c r="N41" i="49" s="1"/>
  <c r="G41" i="49"/>
  <c r="K436" i="82"/>
  <c r="L436" i="82" s="1"/>
  <c r="N40" i="37" s="1"/>
  <c r="G40" i="37"/>
  <c r="L54" i="39"/>
  <c r="O54" i="39" s="1"/>
  <c r="P54" i="39" s="1"/>
  <c r="M54" i="39"/>
  <c r="K1192" i="82"/>
  <c r="L1192" i="82" s="1"/>
  <c r="N12" i="29" s="1"/>
  <c r="G12" i="29"/>
  <c r="K748" i="82"/>
  <c r="L748" i="82" s="1"/>
  <c r="N32" i="49" s="1"/>
  <c r="G32" i="49"/>
  <c r="K1187" i="82"/>
  <c r="L1187" i="82" s="1"/>
  <c r="N7" i="29" s="1"/>
  <c r="G7" i="29"/>
  <c r="K317" i="82"/>
  <c r="L317" i="82" s="1"/>
  <c r="N41" i="55" s="1"/>
  <c r="G41" i="55"/>
  <c r="K154" i="82"/>
  <c r="L154" i="82" s="1"/>
  <c r="N38" i="29" s="1"/>
  <c r="G38" i="29"/>
  <c r="K1577" i="82"/>
  <c r="L1577" i="82" s="1"/>
  <c r="N17" i="33" s="1"/>
  <c r="G17" i="33"/>
  <c r="K889" i="82"/>
  <c r="L889" i="82" s="1"/>
  <c r="N56" i="32" s="1"/>
  <c r="G56" i="32"/>
  <c r="K724" i="82"/>
  <c r="N724" i="82" s="1"/>
  <c r="M725" i="82" s="1"/>
  <c r="O724" i="82" s="1"/>
  <c r="G51" i="38"/>
  <c r="K1521" i="82"/>
  <c r="L1521" i="82" s="1"/>
  <c r="N21" i="48" s="1"/>
  <c r="G21" i="48"/>
  <c r="K772" i="82"/>
  <c r="L772" i="82" s="1"/>
  <c r="N59" i="49" s="1"/>
  <c r="G59" i="49"/>
  <c r="K735" i="82"/>
  <c r="L735" i="82" s="1"/>
  <c r="N62" i="38" s="1"/>
  <c r="G62" i="38"/>
  <c r="Q323" i="82"/>
  <c r="Y47" i="55" s="1"/>
  <c r="G47" i="55"/>
  <c r="K872" i="82"/>
  <c r="L872" i="82" s="1"/>
  <c r="N36" i="32" s="1"/>
  <c r="G36" i="32"/>
  <c r="K828" i="82"/>
  <c r="L828" i="82" s="1"/>
  <c r="N32" i="40" s="1"/>
  <c r="G32" i="40"/>
  <c r="K1225" i="82"/>
  <c r="L1225" i="82" s="1"/>
  <c r="N5" i="45" s="1"/>
  <c r="G5" i="45"/>
  <c r="K1290" i="82"/>
  <c r="L1290" i="82" s="1"/>
  <c r="N10" i="47" s="1"/>
  <c r="G10" i="47"/>
  <c r="O28" i="42"/>
  <c r="P28" i="42" s="1"/>
  <c r="T28" i="42" s="1"/>
  <c r="S29" i="42" s="1"/>
  <c r="M32" i="32"/>
  <c r="G57" i="51"/>
  <c r="K970" i="82"/>
  <c r="L970" i="82" s="1"/>
  <c r="N57" i="51" s="1"/>
  <c r="K702" i="82"/>
  <c r="L702" i="82" s="1"/>
  <c r="N69" i="42" s="1"/>
  <c r="G69" i="42"/>
  <c r="K549" i="82"/>
  <c r="L549" i="82" s="1"/>
  <c r="N33" i="53" s="1"/>
  <c r="G33" i="53"/>
  <c r="K604" i="82"/>
  <c r="L604" i="82" s="1"/>
  <c r="N51" i="34" s="1"/>
  <c r="G51" i="34"/>
  <c r="Q543" i="82"/>
  <c r="Y70" i="52" s="1"/>
  <c r="G70" i="52"/>
  <c r="K456" i="82"/>
  <c r="L456" i="82" s="1"/>
  <c r="N63" i="37" s="1"/>
  <c r="G63" i="37"/>
  <c r="K911" i="82"/>
  <c r="L911" i="82" s="1"/>
  <c r="N35" i="33" s="1"/>
  <c r="G35" i="33"/>
  <c r="K506" i="82"/>
  <c r="L506" i="82" s="1"/>
  <c r="N30" i="52" s="1"/>
  <c r="G30" i="52"/>
  <c r="K1641" i="82"/>
  <c r="L1641" i="82" s="1"/>
  <c r="N21" i="44" s="1"/>
  <c r="G21" i="44"/>
  <c r="K1627" i="82"/>
  <c r="L1627" i="82" s="1"/>
  <c r="N7" i="44" s="1"/>
  <c r="G7" i="44"/>
  <c r="K1296" i="82"/>
  <c r="L1296" i="82" s="1"/>
  <c r="N16" i="47" s="1"/>
  <c r="G16" i="47"/>
  <c r="K1511" i="82"/>
  <c r="L1511" i="82" s="1"/>
  <c r="N11" i="48" s="1"/>
  <c r="G11" i="48"/>
  <c r="K1644" i="82"/>
  <c r="L1644" i="82" s="1"/>
  <c r="N4" i="30" s="1"/>
  <c r="G4" i="30"/>
  <c r="K1281" i="82"/>
  <c r="L1281" i="82" s="1"/>
  <c r="N21" i="55" s="1"/>
  <c r="G21" i="55"/>
  <c r="K1412" i="82"/>
  <c r="L1412" i="82" s="1"/>
  <c r="N12" i="34" s="1"/>
  <c r="G12" i="34"/>
  <c r="K1221" i="82"/>
  <c r="L1221" i="82" s="1"/>
  <c r="N21" i="35" s="1"/>
  <c r="G21" i="35"/>
  <c r="K1177" i="82"/>
  <c r="L1177" i="82" s="1"/>
  <c r="N17" i="43" s="1"/>
  <c r="G17" i="43"/>
  <c r="K761" i="82"/>
  <c r="L761" i="82" s="1"/>
  <c r="N45" i="49" s="1"/>
  <c r="G45" i="49"/>
  <c r="K337" i="82"/>
  <c r="L337" i="82" s="1"/>
  <c r="N64" i="55" s="1"/>
  <c r="G64" i="55"/>
  <c r="K309" i="82"/>
  <c r="L309" i="82" s="1"/>
  <c r="N33" i="55" s="1"/>
  <c r="G33" i="55"/>
  <c r="K1509" i="82"/>
  <c r="L1509" i="82" s="1"/>
  <c r="N9" i="48" s="1"/>
  <c r="G9" i="48"/>
  <c r="K1427" i="82"/>
  <c r="L1427" i="82" s="1"/>
  <c r="N7" i="41" s="1"/>
  <c r="G7" i="41"/>
  <c r="K107" i="82"/>
  <c r="L107" i="82" s="1"/>
  <c r="N31" i="43" s="1"/>
  <c r="G31" i="43"/>
  <c r="K942" i="82"/>
  <c r="L942" i="82" s="1"/>
  <c r="N69" i="33" s="1"/>
  <c r="G69" i="33"/>
  <c r="K931" i="82"/>
  <c r="L931" i="82" s="1"/>
  <c r="N58" i="33" s="1"/>
  <c r="G58" i="33"/>
  <c r="K917" i="82"/>
  <c r="L917" i="82" s="1"/>
  <c r="N41" i="33" s="1"/>
  <c r="G41" i="33"/>
  <c r="K764" i="82"/>
  <c r="N764" i="82" s="1"/>
  <c r="M765" i="82" s="1"/>
  <c r="G51" i="49"/>
  <c r="K935" i="82"/>
  <c r="L935" i="82" s="1"/>
  <c r="N62" i="33" s="1"/>
  <c r="G62" i="33"/>
  <c r="K1016" i="82"/>
  <c r="L1016" i="82" s="1"/>
  <c r="N63" i="50" s="1"/>
  <c r="G63" i="50"/>
  <c r="K1610" i="82"/>
  <c r="L1610" i="82" s="1"/>
  <c r="N10" i="50" s="1"/>
  <c r="G10" i="50"/>
  <c r="K1098" i="82"/>
  <c r="L1098" i="82" s="1"/>
  <c r="N65" i="30" s="1"/>
  <c r="G65" i="30"/>
  <c r="K736" i="82"/>
  <c r="L736" i="82" s="1"/>
  <c r="N63" i="38" s="1"/>
  <c r="G63" i="38"/>
  <c r="K1424" i="82"/>
  <c r="N1424" i="82" s="1"/>
  <c r="M1425" i="82" s="1"/>
  <c r="O1424" i="82" s="1"/>
  <c r="G4" i="41"/>
  <c r="K1065" i="82"/>
  <c r="N1065" i="82" s="1"/>
  <c r="M1066" i="82" s="1"/>
  <c r="G29" i="30"/>
  <c r="K231" i="82"/>
  <c r="L231" i="82" s="1"/>
  <c r="N35" i="45" s="1"/>
  <c r="G35" i="45"/>
  <c r="K65" i="82"/>
  <c r="L65" i="82" s="1"/>
  <c r="N29" i="14" s="1"/>
  <c r="G29" i="14"/>
  <c r="K974" i="82"/>
  <c r="L974" i="82" s="1"/>
  <c r="N61" i="51" s="1"/>
  <c r="G61" i="51"/>
  <c r="K1646" i="82"/>
  <c r="L1646" i="82" s="1"/>
  <c r="N6" i="30" s="1"/>
  <c r="G6" i="30"/>
  <c r="K1402" i="82"/>
  <c r="L1402" i="82" s="1"/>
  <c r="N22" i="53" s="1"/>
  <c r="G22" i="53"/>
  <c r="K1477" i="82"/>
  <c r="L1477" i="82" s="1"/>
  <c r="N17" i="38" s="1"/>
  <c r="G17" i="38"/>
  <c r="K1345" i="82"/>
  <c r="N1345" i="82" s="1"/>
  <c r="M1346" i="82" s="1"/>
  <c r="G5" i="46"/>
  <c r="K1164" i="82"/>
  <c r="N1164" i="82" s="1"/>
  <c r="M1165" i="82" s="1"/>
  <c r="G4" i="43"/>
  <c r="K700" i="82"/>
  <c r="L700" i="82" s="1"/>
  <c r="N67" i="42" s="1"/>
  <c r="G67" i="42"/>
  <c r="K680" i="82"/>
  <c r="L680" i="82" s="1"/>
  <c r="N44" i="42" s="1"/>
  <c r="G44" i="42"/>
  <c r="K864" i="82"/>
  <c r="N864" i="82" s="1"/>
  <c r="M865" i="82" s="1"/>
  <c r="G28" i="32"/>
  <c r="K871" i="82"/>
  <c r="L871" i="82" s="1"/>
  <c r="N35" i="32" s="1"/>
  <c r="G35" i="32"/>
  <c r="K462" i="82"/>
  <c r="L462" i="82" s="1"/>
  <c r="N69" i="37" s="1"/>
  <c r="G69" i="37"/>
  <c r="K626" i="82"/>
  <c r="L626" i="82" s="1"/>
  <c r="N30" i="41" s="1"/>
  <c r="G30" i="41"/>
  <c r="Q703" i="82"/>
  <c r="Y70" i="42" s="1"/>
  <c r="G70" i="42"/>
  <c r="K1493" i="82"/>
  <c r="L1493" i="82" s="1"/>
  <c r="N13" i="49" s="1"/>
  <c r="G13" i="49"/>
  <c r="K1134" i="82"/>
  <c r="L1134" i="82" s="1"/>
  <c r="N61" i="36" s="1"/>
  <c r="G61" i="36"/>
  <c r="K472" i="82"/>
  <c r="L472" i="82" s="1"/>
  <c r="N36" i="46" s="1"/>
  <c r="G36" i="46"/>
  <c r="Q923" i="82"/>
  <c r="Y47" i="33" s="1"/>
  <c r="G47" i="33"/>
  <c r="M11" i="52"/>
  <c r="M20" i="30"/>
  <c r="R20" i="30" s="1"/>
  <c r="L19" i="30"/>
  <c r="O19" i="30" s="1"/>
  <c r="P19" i="30" s="1"/>
  <c r="M9" i="41"/>
  <c r="L15" i="35"/>
  <c r="O15" i="35" s="1"/>
  <c r="P15" i="35" s="1"/>
  <c r="M6" i="39"/>
  <c r="M52" i="50"/>
  <c r="L29" i="46"/>
  <c r="O29" i="46" s="1"/>
  <c r="P29" i="46" s="1"/>
  <c r="M69" i="41"/>
  <c r="L20" i="41"/>
  <c r="O20" i="41" s="1"/>
  <c r="P20" i="41" s="1"/>
  <c r="M16" i="45"/>
  <c r="K1555" i="82"/>
  <c r="L1555" i="82" s="1"/>
  <c r="N15" i="32" s="1"/>
  <c r="G15" i="32"/>
  <c r="K510" i="82"/>
  <c r="L510" i="82" s="1"/>
  <c r="N34" i="52" s="1"/>
  <c r="G34" i="52"/>
  <c r="Q1583" i="82"/>
  <c r="Y23" i="33" s="1"/>
  <c r="G23" i="33"/>
  <c r="K1282" i="82"/>
  <c r="L1282" i="82" s="1"/>
  <c r="N22" i="55" s="1"/>
  <c r="G22" i="55"/>
  <c r="K1485" i="82"/>
  <c r="L1485" i="82" s="1"/>
  <c r="N5" i="49" s="1"/>
  <c r="G5" i="49"/>
  <c r="K716" i="82"/>
  <c r="L716" i="82" s="1"/>
  <c r="N40" i="38" s="1"/>
  <c r="G40" i="38"/>
  <c r="K681" i="82"/>
  <c r="L681" i="82" s="1"/>
  <c r="N45" i="42" s="1"/>
  <c r="G45" i="42"/>
  <c r="K674" i="82"/>
  <c r="L674" i="82" s="1"/>
  <c r="N38" i="42" s="1"/>
  <c r="G38" i="42"/>
  <c r="K601" i="82"/>
  <c r="L601" i="82" s="1"/>
  <c r="N45" i="34" s="1"/>
  <c r="G45" i="34"/>
  <c r="K502" i="82"/>
  <c r="L502" i="82" s="1"/>
  <c r="N69" i="46" s="1"/>
  <c r="G69" i="46"/>
  <c r="K589" i="82"/>
  <c r="L589" i="82" s="1"/>
  <c r="N33" i="34" s="1"/>
  <c r="G33" i="34"/>
  <c r="K527" i="82"/>
  <c r="L527" i="82" s="1"/>
  <c r="N54" i="52" s="1"/>
  <c r="G54" i="52"/>
  <c r="K575" i="82"/>
  <c r="L575" i="82" s="1"/>
  <c r="N62" i="53" s="1"/>
  <c r="G62" i="53"/>
  <c r="Q1383" i="82"/>
  <c r="Y23" i="52" s="1"/>
  <c r="G23" i="52"/>
  <c r="K1267" i="82"/>
  <c r="L1267" i="82" s="1"/>
  <c r="N7" i="55" s="1"/>
  <c r="G7" i="55"/>
  <c r="K1199" i="82"/>
  <c r="L1199" i="82" s="1"/>
  <c r="N19" i="29" s="1"/>
  <c r="G19" i="29"/>
  <c r="K1169" i="82"/>
  <c r="L1169" i="82" s="1"/>
  <c r="N9" i="43" s="1"/>
  <c r="G9" i="43"/>
  <c r="K867" i="82"/>
  <c r="L867" i="82" s="1"/>
  <c r="N31" i="32" s="1"/>
  <c r="G31" i="32"/>
  <c r="K660" i="82"/>
  <c r="L660" i="82" s="1"/>
  <c r="N67" i="41" s="1"/>
  <c r="G67" i="41"/>
  <c r="K408" i="82"/>
  <c r="L408" i="82" s="1"/>
  <c r="N55" i="54" s="1"/>
  <c r="G55" i="54"/>
  <c r="K162" i="82"/>
  <c r="L162" i="82" s="1"/>
  <c r="N46" i="29" s="1"/>
  <c r="G46" i="29"/>
  <c r="K1367" i="82"/>
  <c r="L1367" i="82" s="1"/>
  <c r="N7" i="52" s="1"/>
  <c r="G7" i="52"/>
  <c r="K457" i="82"/>
  <c r="L457" i="82" s="1"/>
  <c r="N64" i="37" s="1"/>
  <c r="G64" i="37"/>
  <c r="K1525" i="82"/>
  <c r="N1525" i="82" s="1"/>
  <c r="M1526" i="82" s="1"/>
  <c r="G5" i="40"/>
  <c r="K1611" i="82"/>
  <c r="L1611" i="82" s="1"/>
  <c r="N11" i="50" s="1"/>
  <c r="G11" i="50"/>
  <c r="K793" i="82"/>
  <c r="L793" i="82" s="1"/>
  <c r="N37" i="48" s="1"/>
  <c r="G37" i="48"/>
  <c r="K598" i="82"/>
  <c r="L598" i="82" s="1"/>
  <c r="N42" i="34" s="1"/>
  <c r="G42" i="34"/>
  <c r="K508" i="82"/>
  <c r="L508" i="82" s="1"/>
  <c r="N32" i="52" s="1"/>
  <c r="G32" i="52"/>
  <c r="K593" i="82"/>
  <c r="L593" i="82" s="1"/>
  <c r="N37" i="34" s="1"/>
  <c r="G37" i="34"/>
  <c r="K500" i="82"/>
  <c r="L500" i="82" s="1"/>
  <c r="N67" i="46" s="1"/>
  <c r="G67" i="46"/>
  <c r="K360" i="82"/>
  <c r="L360" i="82" s="1"/>
  <c r="N44" i="47" s="1"/>
  <c r="G44" i="47"/>
  <c r="K1567" i="82"/>
  <c r="L1567" i="82" s="1"/>
  <c r="N7" i="33" s="1"/>
  <c r="G7" i="33"/>
  <c r="K1554" i="82"/>
  <c r="L1554" i="82" s="1"/>
  <c r="N14" i="32" s="1"/>
  <c r="G14" i="32"/>
  <c r="K1471" i="82"/>
  <c r="L1471" i="82" s="1"/>
  <c r="N11" i="38" s="1"/>
  <c r="G11" i="38"/>
  <c r="K1626" i="82"/>
  <c r="L1626" i="82" s="1"/>
  <c r="N6" i="44" s="1"/>
  <c r="G6" i="44"/>
  <c r="K1369" i="82"/>
  <c r="L1369" i="82" s="1"/>
  <c r="N9" i="52" s="1"/>
  <c r="G9" i="52"/>
  <c r="Q1203" i="82"/>
  <c r="Y23" i="29" s="1"/>
  <c r="G23" i="29"/>
  <c r="K1234" i="82"/>
  <c r="L1234" i="82" s="1"/>
  <c r="N14" i="45" s="1"/>
  <c r="G14" i="45"/>
  <c r="Q883" i="82"/>
  <c r="Y47" i="32" s="1"/>
  <c r="G47" i="32"/>
  <c r="K753" i="82"/>
  <c r="L753" i="82" s="1"/>
  <c r="N37" i="49" s="1"/>
  <c r="G37" i="49"/>
  <c r="K740" i="82"/>
  <c r="L740" i="82" s="1"/>
  <c r="N67" i="38" s="1"/>
  <c r="G67" i="38"/>
  <c r="K634" i="82"/>
  <c r="L634" i="82" s="1"/>
  <c r="N38" i="41" s="1"/>
  <c r="G38" i="41"/>
  <c r="K665" i="82"/>
  <c r="N665" i="82" s="1"/>
  <c r="M666" i="82" s="1"/>
  <c r="G29" i="42"/>
  <c r="K585" i="82"/>
  <c r="L585" i="82" s="1"/>
  <c r="N29" i="34" s="1"/>
  <c r="G29" i="34"/>
  <c r="K625" i="82"/>
  <c r="N625" i="82" s="1"/>
  <c r="M626" i="82" s="1"/>
  <c r="O625" i="82" s="1"/>
  <c r="G29" i="41"/>
  <c r="K571" i="82"/>
  <c r="L571" i="82" s="1"/>
  <c r="N58" i="53" s="1"/>
  <c r="G58" i="53"/>
  <c r="K517" i="82"/>
  <c r="L517" i="82" s="1"/>
  <c r="N41" i="52" s="1"/>
  <c r="G41" i="52"/>
  <c r="K295" i="82"/>
  <c r="L295" i="82" s="1"/>
  <c r="N62" i="39" s="1"/>
  <c r="G62" i="39"/>
  <c r="K1411" i="82"/>
  <c r="L1411" i="82" s="1"/>
  <c r="N11" i="34" s="1"/>
  <c r="G11" i="34"/>
  <c r="K1442" i="82"/>
  <c r="L1442" i="82" s="1"/>
  <c r="N22" i="41" s="1"/>
  <c r="G22" i="41"/>
  <c r="K941" i="82"/>
  <c r="L941" i="82" s="1"/>
  <c r="N68" i="33" s="1"/>
  <c r="G68" i="33"/>
  <c r="K557" i="82"/>
  <c r="L557" i="82" s="1"/>
  <c r="N41" i="53" s="1"/>
  <c r="G41" i="53"/>
  <c r="K414" i="82"/>
  <c r="L414" i="82" s="1"/>
  <c r="N61" i="54" s="1"/>
  <c r="G61" i="54"/>
  <c r="K330" i="82"/>
  <c r="L330" i="82" s="1"/>
  <c r="N57" i="55" s="1"/>
  <c r="G57" i="55"/>
  <c r="K232" i="82"/>
  <c r="L232" i="82" s="1"/>
  <c r="N36" i="45" s="1"/>
  <c r="Q1443" i="82"/>
  <c r="Y23" i="41" s="1"/>
  <c r="G23" i="41"/>
  <c r="K1510" i="82"/>
  <c r="L1510" i="82" s="1"/>
  <c r="N10" i="48" s="1"/>
  <c r="G10" i="48"/>
  <c r="K1310" i="82"/>
  <c r="L1310" i="82" s="1"/>
  <c r="N10" i="54" s="1"/>
  <c r="G10" i="54"/>
  <c r="K1209" i="82"/>
  <c r="L1209" i="82" s="1"/>
  <c r="N9" i="35" s="1"/>
  <c r="G9" i="35"/>
  <c r="K969" i="82"/>
  <c r="L969" i="82" s="1"/>
  <c r="N56" i="51" s="1"/>
  <c r="G56" i="51"/>
  <c r="K797" i="82"/>
  <c r="L797" i="82" s="1"/>
  <c r="N41" i="48" s="1"/>
  <c r="G41" i="48"/>
  <c r="Q783" i="82"/>
  <c r="Y70" i="49" s="1"/>
  <c r="G70" i="49"/>
  <c r="K261" i="82"/>
  <c r="L261" i="82" s="1"/>
  <c r="N68" i="45" s="1"/>
  <c r="G68" i="45"/>
  <c r="K1568" i="82"/>
  <c r="L1568" i="82" s="1"/>
  <c r="N8" i="33" s="1"/>
  <c r="G8" i="33"/>
  <c r="K1325" i="82"/>
  <c r="N1325" i="82" s="1"/>
  <c r="M1326" i="82" s="1"/>
  <c r="N1326" i="82" s="1"/>
  <c r="M1327" i="82" s="1"/>
  <c r="G5" i="37"/>
  <c r="K1355" i="82"/>
  <c r="L1355" i="82" s="1"/>
  <c r="N15" i="46" s="1"/>
  <c r="G15" i="46"/>
  <c r="K1217" i="82"/>
  <c r="L1217" i="82" s="1"/>
  <c r="N17" i="35" s="1"/>
  <c r="G17" i="35"/>
  <c r="Q983" i="82"/>
  <c r="Y70" i="51" s="1"/>
  <c r="G70" i="51"/>
  <c r="K789" i="82"/>
  <c r="L789" i="82" s="1"/>
  <c r="N33" i="48" s="1"/>
  <c r="G33" i="48"/>
  <c r="K486" i="82"/>
  <c r="L486" i="82" s="1"/>
  <c r="N53" i="46" s="1"/>
  <c r="G53" i="46"/>
  <c r="K394" i="82"/>
  <c r="L394" i="82" s="1"/>
  <c r="N38" i="54" s="1"/>
  <c r="G38" i="54"/>
  <c r="K196" i="82"/>
  <c r="L196" i="82" s="1"/>
  <c r="N40" i="35" s="1"/>
  <c r="G40" i="35"/>
  <c r="K1553" i="82"/>
  <c r="L1553" i="82" s="1"/>
  <c r="N13" i="32" s="1"/>
  <c r="G13" i="32"/>
  <c r="Q1283" i="82"/>
  <c r="Y23" i="55" s="1"/>
  <c r="G23" i="55"/>
  <c r="K1173" i="82"/>
  <c r="L1173" i="82" s="1"/>
  <c r="N13" i="43" s="1"/>
  <c r="G13" i="43"/>
  <c r="K718" i="82"/>
  <c r="L718" i="82" s="1"/>
  <c r="N42" i="38" s="1"/>
  <c r="G42" i="38"/>
  <c r="K590" i="82"/>
  <c r="L590" i="82" s="1"/>
  <c r="N34" i="34" s="1"/>
  <c r="G34" i="34"/>
  <c r="Q583" i="82"/>
  <c r="Y70" i="53" s="1"/>
  <c r="G70" i="53"/>
  <c r="L65" i="37"/>
  <c r="O65" i="37" s="1"/>
  <c r="P65" i="37" s="1"/>
  <c r="M65" i="37"/>
  <c r="L64" i="45"/>
  <c r="O64" i="45" s="1"/>
  <c r="P64" i="45" s="1"/>
  <c r="K104" i="82"/>
  <c r="N104" i="82" s="1"/>
  <c r="M105" i="82" s="1"/>
  <c r="G28" i="43"/>
  <c r="K79" i="82"/>
  <c r="L79" i="82" s="1"/>
  <c r="N43" i="14" s="1"/>
  <c r="G43" i="14"/>
  <c r="K1239" i="82"/>
  <c r="L1239" i="82" s="1"/>
  <c r="N19" i="45" s="1"/>
  <c r="G19" i="45"/>
  <c r="K375" i="82"/>
  <c r="L375" i="82" s="1"/>
  <c r="N62" i="47" s="1"/>
  <c r="K1241" i="82"/>
  <c r="L1241" i="82" s="1"/>
  <c r="N21" i="45" s="1"/>
  <c r="G21" i="45"/>
  <c r="K1260" i="82"/>
  <c r="L1260" i="82" s="1"/>
  <c r="N20" i="39" s="1"/>
  <c r="G20" i="39"/>
  <c r="K650" i="82"/>
  <c r="L650" i="82" s="1"/>
  <c r="N57" i="41" s="1"/>
  <c r="G57" i="41"/>
  <c r="K1484" i="82"/>
  <c r="N1484" i="82" s="1"/>
  <c r="M1485" i="82" s="1"/>
  <c r="O1484" i="82" s="1"/>
  <c r="G4" i="49"/>
  <c r="K1184" i="82"/>
  <c r="N1184" i="82" s="1"/>
  <c r="M1185" i="82" s="1"/>
  <c r="G4" i="29"/>
  <c r="K785" i="82"/>
  <c r="N785" i="82" s="1"/>
  <c r="M786" i="82" s="1"/>
  <c r="G29" i="48"/>
  <c r="K279" i="82"/>
  <c r="L279" i="82" s="1"/>
  <c r="N43" i="39" s="1"/>
  <c r="G43" i="39"/>
  <c r="K1505" i="82"/>
  <c r="N1505" i="82" s="1"/>
  <c r="M1506" i="82" s="1"/>
  <c r="G5" i="48"/>
  <c r="K1433" i="82"/>
  <c r="L1433" i="82" s="1"/>
  <c r="N13" i="41" s="1"/>
  <c r="G13" i="41"/>
  <c r="K1506" i="82"/>
  <c r="L1506" i="82" s="1"/>
  <c r="N6" i="48" s="1"/>
  <c r="G6" i="48"/>
  <c r="K990" i="82"/>
  <c r="L990" i="82" s="1"/>
  <c r="N34" i="50" s="1"/>
  <c r="G34" i="50"/>
  <c r="K962" i="82"/>
  <c r="L962" i="82" s="1"/>
  <c r="N46" i="51" s="1"/>
  <c r="G46" i="51"/>
  <c r="Q1683" i="82"/>
  <c r="Y23" i="36" s="1"/>
  <c r="G23" i="36"/>
  <c r="K775" i="82"/>
  <c r="L775" i="82" s="1"/>
  <c r="N62" i="49" s="1"/>
  <c r="G62" i="49"/>
  <c r="K870" i="82"/>
  <c r="L870" i="82" s="1"/>
  <c r="N34" i="32" s="1"/>
  <c r="G34" i="32"/>
  <c r="K1017" i="82"/>
  <c r="L1017" i="82" s="1"/>
  <c r="N64" i="50" s="1"/>
  <c r="G64" i="50"/>
  <c r="K1149" i="82"/>
  <c r="L1149" i="82" s="1"/>
  <c r="N9" i="14" s="1"/>
  <c r="G9" i="14"/>
  <c r="K480" i="82"/>
  <c r="L480" i="82" s="1"/>
  <c r="N44" i="46" s="1"/>
  <c r="G44" i="46"/>
  <c r="K174" i="82"/>
  <c r="L174" i="82" s="1"/>
  <c r="N61" i="29" s="1"/>
  <c r="G61" i="29"/>
  <c r="K1415" i="82"/>
  <c r="L1415" i="82" s="1"/>
  <c r="N15" i="34" s="1"/>
  <c r="G15" i="34"/>
  <c r="K1153" i="82"/>
  <c r="L1153" i="82" s="1"/>
  <c r="N13" i="14" s="1"/>
  <c r="G13" i="14"/>
  <c r="K1045" i="82"/>
  <c r="L1045" i="82" s="1"/>
  <c r="N52" i="44" s="1"/>
  <c r="G52" i="44"/>
  <c r="K1580" i="82"/>
  <c r="L1580" i="82" s="1"/>
  <c r="N20" i="33" s="1"/>
  <c r="G20" i="33"/>
  <c r="K1522" i="82"/>
  <c r="L1522" i="82" s="1"/>
  <c r="N22" i="48" s="1"/>
  <c r="G22" i="48"/>
  <c r="K749" i="82"/>
  <c r="L749" i="82" s="1"/>
  <c r="N33" i="49" s="1"/>
  <c r="G33" i="49"/>
  <c r="K706" i="82"/>
  <c r="L706" i="82" s="1"/>
  <c r="N30" i="38" s="1"/>
  <c r="G30" i="38"/>
  <c r="K168" i="82"/>
  <c r="L168" i="82" s="1"/>
  <c r="N55" i="29" s="1"/>
  <c r="G55" i="29"/>
  <c r="Q1143" i="82"/>
  <c r="Y70" i="36" s="1"/>
  <c r="G70" i="36"/>
  <c r="K1347" i="82"/>
  <c r="L1347" i="82" s="1"/>
  <c r="N7" i="46" s="1"/>
  <c r="G7" i="46"/>
  <c r="K656" i="82"/>
  <c r="L656" i="82" s="1"/>
  <c r="N63" i="41" s="1"/>
  <c r="G63" i="41"/>
  <c r="M21" i="53"/>
  <c r="M4" i="34"/>
  <c r="M61" i="53"/>
  <c r="L4" i="40"/>
  <c r="O4" i="40" s="1"/>
  <c r="P4" i="40" s="1"/>
  <c r="T4" i="40" s="1"/>
  <c r="S5" i="40" s="1"/>
  <c r="M10" i="55"/>
  <c r="M23" i="49"/>
  <c r="M4" i="46"/>
  <c r="L19" i="43"/>
  <c r="O19" i="43" s="1"/>
  <c r="P19" i="43" s="1"/>
  <c r="L8" i="41"/>
  <c r="O8" i="41" s="1"/>
  <c r="P8" i="41" s="1"/>
  <c r="M35" i="42"/>
  <c r="R35" i="42" s="1"/>
  <c r="M11" i="40"/>
  <c r="M53" i="36"/>
  <c r="M51" i="51"/>
  <c r="M65" i="48"/>
  <c r="M33" i="51"/>
  <c r="L57" i="49"/>
  <c r="O57" i="49" s="1"/>
  <c r="P57" i="49" s="1"/>
  <c r="M5" i="39"/>
  <c r="R5" i="39" s="1"/>
  <c r="M33" i="40"/>
  <c r="M70" i="40"/>
  <c r="L21" i="36"/>
  <c r="O21" i="36" s="1"/>
  <c r="P21" i="36" s="1"/>
  <c r="M22" i="49"/>
  <c r="M12" i="44"/>
  <c r="K1297" i="82"/>
  <c r="L1297" i="82" s="1"/>
  <c r="N17" i="47" s="1"/>
  <c r="G17" i="47"/>
  <c r="K1340" i="82"/>
  <c r="L1340" i="82" s="1"/>
  <c r="N20" i="37" s="1"/>
  <c r="G20" i="37"/>
  <c r="K1309" i="82"/>
  <c r="L1309" i="82" s="1"/>
  <c r="N9" i="54" s="1"/>
  <c r="G9" i="54"/>
  <c r="K1253" i="82"/>
  <c r="L1253" i="82" s="1"/>
  <c r="N13" i="39" s="1"/>
  <c r="G13" i="39"/>
  <c r="K659" i="82"/>
  <c r="L659" i="82" s="1"/>
  <c r="N66" i="41" s="1"/>
  <c r="G66" i="41"/>
  <c r="K97" i="82"/>
  <c r="L97" i="82" s="1"/>
  <c r="N64" i="14" s="1"/>
  <c r="G64" i="14"/>
  <c r="K1354" i="82"/>
  <c r="L1354" i="82" s="1"/>
  <c r="N14" i="46" s="1"/>
  <c r="G14" i="46"/>
  <c r="K1339" i="82"/>
  <c r="L1339" i="82" s="1"/>
  <c r="N19" i="37" s="1"/>
  <c r="G19" i="37"/>
  <c r="K281" i="82"/>
  <c r="L281" i="82" s="1"/>
  <c r="N45" i="39" s="1"/>
  <c r="G45" i="39"/>
  <c r="K1397" i="82"/>
  <c r="L1397" i="82" s="1"/>
  <c r="N17" i="53" s="1"/>
  <c r="G17" i="53"/>
  <c r="K1284" i="82"/>
  <c r="L1284" i="82" s="1"/>
  <c r="N4" i="47" s="1"/>
  <c r="G4" i="47"/>
  <c r="K1227" i="82"/>
  <c r="L1227" i="82" s="1"/>
  <c r="N7" i="45" s="1"/>
  <c r="G7" i="45"/>
  <c r="K996" i="82"/>
  <c r="L996" i="82" s="1"/>
  <c r="N40" i="50" s="1"/>
  <c r="G40" i="50"/>
  <c r="K897" i="82"/>
  <c r="L897" i="82" s="1"/>
  <c r="N64" i="32" s="1"/>
  <c r="G64" i="32"/>
  <c r="K338" i="82"/>
  <c r="L338" i="82" s="1"/>
  <c r="N65" i="55" s="1"/>
  <c r="G65" i="55"/>
  <c r="K245" i="82"/>
  <c r="L245" i="82" s="1"/>
  <c r="N52" i="45" s="1"/>
  <c r="G52" i="45"/>
  <c r="K89" i="82"/>
  <c r="L89" i="82" s="1"/>
  <c r="N56" i="14" s="1"/>
  <c r="G56" i="14"/>
  <c r="K608" i="82"/>
  <c r="L608" i="82" s="1"/>
  <c r="N55" i="34" s="1"/>
  <c r="G55" i="34"/>
  <c r="K1541" i="82"/>
  <c r="L1541" i="82" s="1"/>
  <c r="N21" i="40" s="1"/>
  <c r="G21" i="40"/>
  <c r="K1612" i="82"/>
  <c r="L1612" i="82" s="1"/>
  <c r="N12" i="50" s="1"/>
  <c r="G12" i="50"/>
  <c r="K1000" i="82"/>
  <c r="L1000" i="82" s="1"/>
  <c r="N44" i="50" s="1"/>
  <c r="G44" i="50"/>
  <c r="K1399" i="82"/>
  <c r="L1399" i="82" s="1"/>
  <c r="N19" i="53" s="1"/>
  <c r="G19" i="53"/>
  <c r="K1540" i="82"/>
  <c r="L1540" i="82" s="1"/>
  <c r="N20" i="40" s="1"/>
  <c r="G20" i="40"/>
  <c r="K1497" i="82"/>
  <c r="L1497" i="82" s="1"/>
  <c r="N17" i="49" s="1"/>
  <c r="G17" i="49"/>
  <c r="K1613" i="82"/>
  <c r="L1613" i="82" s="1"/>
  <c r="N13" i="50" s="1"/>
  <c r="G13" i="50"/>
  <c r="K1444" i="82"/>
  <c r="N1444" i="82" s="1"/>
  <c r="M1445" i="82" s="1"/>
  <c r="N1445" i="82" s="1"/>
  <c r="M1446" i="82" s="1"/>
  <c r="G4" i="42"/>
  <c r="K1624" i="82"/>
  <c r="N1624" i="82" s="1"/>
  <c r="M1625" i="82" s="1"/>
  <c r="G4" i="44"/>
  <c r="K1264" i="82"/>
  <c r="N1264" i="82" s="1"/>
  <c r="M1265" i="82" s="1"/>
  <c r="N1265" i="82" s="1"/>
  <c r="M1266" i="82" s="1"/>
  <c r="G4" i="55"/>
  <c r="K1230" i="82"/>
  <c r="L1230" i="82" s="1"/>
  <c r="N10" i="45" s="1"/>
  <c r="G10" i="45"/>
  <c r="K779" i="82"/>
  <c r="L779" i="82" s="1"/>
  <c r="N66" i="49" s="1"/>
  <c r="G66" i="49"/>
  <c r="K709" i="82"/>
  <c r="L709" i="82" s="1"/>
  <c r="N33" i="38" s="1"/>
  <c r="G33" i="38"/>
  <c r="K637" i="82"/>
  <c r="L637" i="82" s="1"/>
  <c r="N41" i="41" s="1"/>
  <c r="G41" i="41"/>
  <c r="K567" i="82"/>
  <c r="L567" i="82" s="1"/>
  <c r="N54" i="53" s="1"/>
  <c r="G54" i="53"/>
  <c r="K615" i="82"/>
  <c r="L615" i="82" s="1"/>
  <c r="N62" i="34" s="1"/>
  <c r="G62" i="34"/>
  <c r="K553" i="82"/>
  <c r="L553" i="82" s="1"/>
  <c r="N37" i="53" s="1"/>
  <c r="G37" i="53"/>
  <c r="K478" i="82"/>
  <c r="L478" i="82" s="1"/>
  <c r="N42" i="46" s="1"/>
  <c r="G42" i="46"/>
  <c r="K267" i="82"/>
  <c r="L267" i="82" s="1"/>
  <c r="N31" i="39" s="1"/>
  <c r="G31" i="39"/>
  <c r="K1368" i="82"/>
  <c r="L1368" i="82" s="1"/>
  <c r="N8" i="52" s="1"/>
  <c r="G8" i="52"/>
  <c r="K1598" i="82"/>
  <c r="L1598" i="82" s="1"/>
  <c r="N18" i="51" s="1"/>
  <c r="G18" i="51"/>
  <c r="K925" i="82"/>
  <c r="L925" i="82" s="1"/>
  <c r="N52" i="33" s="1"/>
  <c r="G52" i="33"/>
  <c r="K658" i="82"/>
  <c r="L658" i="82" s="1"/>
  <c r="N65" i="41" s="1"/>
  <c r="G65" i="41"/>
  <c r="K521" i="82"/>
  <c r="L521" i="82" s="1"/>
  <c r="N45" i="52" s="1"/>
  <c r="G45" i="52"/>
  <c r="K329" i="82"/>
  <c r="L329" i="82" s="1"/>
  <c r="N56" i="55" s="1"/>
  <c r="K230" i="82"/>
  <c r="L230" i="82" s="1"/>
  <c r="N34" i="45" s="1"/>
  <c r="G34" i="45"/>
  <c r="K1496" i="82"/>
  <c r="L1496" i="82" s="1"/>
  <c r="N16" i="49" s="1"/>
  <c r="G16" i="49"/>
  <c r="K1457" i="82"/>
  <c r="L1457" i="82" s="1"/>
  <c r="N17" i="42" s="1"/>
  <c r="G17" i="42"/>
  <c r="K1295" i="82"/>
  <c r="L1295" i="82" s="1"/>
  <c r="N15" i="47" s="1"/>
  <c r="G15" i="47"/>
  <c r="K1181" i="82"/>
  <c r="L1181" i="82" s="1"/>
  <c r="N21" i="43" s="1"/>
  <c r="G21" i="43"/>
  <c r="K741" i="82"/>
  <c r="L741" i="82" s="1"/>
  <c r="N68" i="38" s="1"/>
  <c r="G68" i="38"/>
  <c r="K359" i="82"/>
  <c r="L359" i="82" s="1"/>
  <c r="N43" i="47" s="1"/>
  <c r="G43" i="47"/>
  <c r="K253" i="82"/>
  <c r="L253" i="82" s="1"/>
  <c r="N60" i="45" s="1"/>
  <c r="G60" i="45"/>
  <c r="K1441" i="82"/>
  <c r="L1441" i="82" s="1"/>
  <c r="N21" i="41" s="1"/>
  <c r="G21" i="41"/>
  <c r="K1311" i="82"/>
  <c r="L1311" i="82" s="1"/>
  <c r="N11" i="54" s="1"/>
  <c r="G11" i="54"/>
  <c r="K1195" i="82"/>
  <c r="L1195" i="82" s="1"/>
  <c r="N15" i="29" s="1"/>
  <c r="G15" i="29"/>
  <c r="K725" i="82"/>
  <c r="L725" i="82" s="1"/>
  <c r="N52" i="38" s="1"/>
  <c r="G52" i="38"/>
  <c r="K497" i="82"/>
  <c r="L497" i="82" s="1"/>
  <c r="N64" i="46" s="1"/>
  <c r="G64" i="46"/>
  <c r="K352" i="82"/>
  <c r="L352" i="82" s="1"/>
  <c r="N36" i="47" s="1"/>
  <c r="G36" i="47"/>
  <c r="K158" i="82"/>
  <c r="L158" i="82" s="1"/>
  <c r="N42" i="29" s="1"/>
  <c r="G42" i="29"/>
  <c r="K967" i="82"/>
  <c r="L967" i="82" s="1"/>
  <c r="N54" i="51" s="1"/>
  <c r="G54" i="51"/>
  <c r="K1539" i="82"/>
  <c r="L1539" i="82" s="1"/>
  <c r="N19" i="40" s="1"/>
  <c r="G19" i="40"/>
  <c r="K1625" i="82"/>
  <c r="L1625" i="82" s="1"/>
  <c r="N5" i="44" s="1"/>
  <c r="G5" i="44"/>
  <c r="K1191" i="82"/>
  <c r="L1191" i="82" s="1"/>
  <c r="N11" i="29" s="1"/>
  <c r="G11" i="29"/>
  <c r="K708" i="82"/>
  <c r="L708" i="82" s="1"/>
  <c r="N32" i="38" s="1"/>
  <c r="G32" i="38"/>
  <c r="K638" i="82"/>
  <c r="L638" i="82" s="1"/>
  <c r="N42" i="41" s="1"/>
  <c r="G42" i="41"/>
  <c r="K629" i="82"/>
  <c r="L629" i="82" s="1"/>
  <c r="N33" i="41" s="1"/>
  <c r="G33" i="41"/>
  <c r="K564" i="82"/>
  <c r="L564" i="82" s="1"/>
  <c r="N51" i="53" s="1"/>
  <c r="G51" i="53"/>
  <c r="K400" i="82"/>
  <c r="L400" i="82" s="1"/>
  <c r="N44" i="54" s="1"/>
  <c r="G44" i="54"/>
  <c r="K247" i="82"/>
  <c r="L247" i="82" s="1"/>
  <c r="N54" i="45" s="1"/>
  <c r="G54" i="45"/>
  <c r="K150" i="82"/>
  <c r="L150" i="82" s="1"/>
  <c r="N34" i="29" s="1"/>
  <c r="G34" i="29"/>
  <c r="K264" i="82"/>
  <c r="L264" i="82" s="1"/>
  <c r="N28" i="39" s="1"/>
  <c r="K1154" i="82"/>
  <c r="L1154" i="82" s="1"/>
  <c r="N14" i="14" s="1"/>
  <c r="G14" i="14"/>
  <c r="K1318" i="82"/>
  <c r="L1318" i="82" s="1"/>
  <c r="N18" i="54" s="1"/>
  <c r="G18" i="54"/>
  <c r="K1314" i="82"/>
  <c r="L1314" i="82" s="1"/>
  <c r="N14" i="54" s="1"/>
  <c r="G14" i="54"/>
  <c r="K1448" i="82"/>
  <c r="L1448" i="82" s="1"/>
  <c r="N8" i="42" s="1"/>
  <c r="G8" i="42"/>
  <c r="K975" i="82"/>
  <c r="L975" i="82" s="1"/>
  <c r="N62" i="51" s="1"/>
  <c r="G62" i="51"/>
  <c r="K767" i="82"/>
  <c r="L767" i="82" s="1"/>
  <c r="N54" i="49" s="1"/>
  <c r="G54" i="49"/>
  <c r="K539" i="82"/>
  <c r="L539" i="82" s="1"/>
  <c r="N66" i="52" s="1"/>
  <c r="G66" i="52"/>
  <c r="K492" i="82"/>
  <c r="L492" i="82" s="1"/>
  <c r="N59" i="46" s="1"/>
  <c r="G59" i="46"/>
  <c r="Q83" i="82"/>
  <c r="Y47" i="14" s="1"/>
  <c r="G47" i="14"/>
  <c r="K1138" i="82"/>
  <c r="L1138" i="82" s="1"/>
  <c r="N65" i="36" s="1"/>
  <c r="G65" i="36"/>
  <c r="L38" i="40"/>
  <c r="K1447" i="82"/>
  <c r="L1447" i="82" s="1"/>
  <c r="N7" i="42" s="1"/>
  <c r="G7" i="42"/>
  <c r="K59" i="82"/>
  <c r="L59" i="82" s="1"/>
  <c r="N66" i="74" s="1"/>
  <c r="K496" i="82"/>
  <c r="L496" i="82" s="1"/>
  <c r="N63" i="46" s="1"/>
  <c r="G63" i="46"/>
  <c r="K146" i="82"/>
  <c r="L146" i="82" s="1"/>
  <c r="N30" i="29" s="1"/>
  <c r="G30" i="29"/>
  <c r="K846" i="82"/>
  <c r="L846" i="82" s="1"/>
  <c r="N53" i="40" s="1"/>
  <c r="G53" i="40"/>
  <c r="K768" i="82"/>
  <c r="L768" i="82" s="1"/>
  <c r="N55" i="49" s="1"/>
  <c r="G55" i="49"/>
  <c r="K1546" i="82"/>
  <c r="L1546" i="82" s="1"/>
  <c r="N6" i="32" s="1"/>
  <c r="G6" i="32"/>
  <c r="K1619" i="82"/>
  <c r="L1619" i="82" s="1"/>
  <c r="N19" i="50" s="1"/>
  <c r="G19" i="50"/>
  <c r="K1240" i="82"/>
  <c r="L1240" i="82" s="1"/>
  <c r="N20" i="45" s="1"/>
  <c r="G20" i="45"/>
  <c r="K602" i="82"/>
  <c r="L602" i="82" s="1"/>
  <c r="N46" i="34" s="1"/>
  <c r="G46" i="34"/>
  <c r="K514" i="82"/>
  <c r="L514" i="82" s="1"/>
  <c r="N38" i="52" s="1"/>
  <c r="G38" i="52"/>
  <c r="Q963" i="82"/>
  <c r="Y47" i="51" s="1"/>
  <c r="G47" i="51"/>
  <c r="K927" i="82"/>
  <c r="L927" i="82" s="1"/>
  <c r="N54" i="33" s="1"/>
  <c r="G54" i="33"/>
  <c r="Q1303" i="82"/>
  <c r="Y23" i="47" s="1"/>
  <c r="G23" i="47"/>
  <c r="G8" i="51"/>
  <c r="K1588" i="82"/>
  <c r="L1588" i="82" s="1"/>
  <c r="N8" i="51" s="1"/>
  <c r="L6" i="53"/>
  <c r="O6" i="53" s="1"/>
  <c r="P6" i="53" s="1"/>
  <c r="L16" i="46"/>
  <c r="O16" i="46" s="1"/>
  <c r="P16" i="46" s="1"/>
  <c r="L53" i="41"/>
  <c r="O53" i="41" s="1"/>
  <c r="P53" i="41" s="1"/>
  <c r="L17" i="44"/>
  <c r="O17" i="44" s="1"/>
  <c r="P17" i="44" s="1"/>
  <c r="L10" i="41"/>
  <c r="O10" i="41" s="1"/>
  <c r="P10" i="41" s="1"/>
  <c r="M28" i="42"/>
  <c r="L15" i="52"/>
  <c r="O15" i="52" s="1"/>
  <c r="P15" i="52" s="1"/>
  <c r="L61" i="38"/>
  <c r="O61" i="38" s="1"/>
  <c r="P61" i="38" s="1"/>
  <c r="O22" i="49"/>
  <c r="P22" i="49" s="1"/>
  <c r="K1302" i="82"/>
  <c r="L1302" i="82" s="1"/>
  <c r="N22" i="47" s="1"/>
  <c r="G22" i="47"/>
  <c r="O64" i="30"/>
  <c r="P64" i="30" s="1"/>
  <c r="L52" i="40"/>
  <c r="O52" i="40" s="1"/>
  <c r="P52" i="40" s="1"/>
  <c r="O62" i="43"/>
  <c r="P62" i="43" s="1"/>
  <c r="O58" i="43"/>
  <c r="P58" i="43" s="1"/>
  <c r="O66" i="45"/>
  <c r="P66" i="45" s="1"/>
  <c r="O54" i="55"/>
  <c r="P54" i="55" s="1"/>
  <c r="O32" i="53"/>
  <c r="P32" i="53" s="1"/>
  <c r="O37" i="52"/>
  <c r="P37" i="52" s="1"/>
  <c r="O60" i="48"/>
  <c r="P60" i="48" s="1"/>
  <c r="O43" i="52"/>
  <c r="P43" i="52" s="1"/>
  <c r="O10" i="49"/>
  <c r="P10" i="49" s="1"/>
  <c r="O12" i="40"/>
  <c r="P12" i="40" s="1"/>
  <c r="O20" i="49"/>
  <c r="P20" i="49" s="1"/>
  <c r="L23" i="51"/>
  <c r="R23" i="51" s="1"/>
  <c r="M17" i="39"/>
  <c r="O60" i="50"/>
  <c r="P60" i="50" s="1"/>
  <c r="O36" i="42"/>
  <c r="P36" i="42" s="1"/>
  <c r="O67" i="52"/>
  <c r="P67" i="52" s="1"/>
  <c r="O67" i="53"/>
  <c r="P67" i="53" s="1"/>
  <c r="O60" i="46"/>
  <c r="P60" i="46" s="1"/>
  <c r="O52" i="39"/>
  <c r="P52" i="39" s="1"/>
  <c r="O32" i="43"/>
  <c r="P32" i="43" s="1"/>
  <c r="O37" i="40"/>
  <c r="P37" i="40" s="1"/>
  <c r="O10" i="39"/>
  <c r="P10" i="39" s="1"/>
  <c r="O17" i="52"/>
  <c r="P17" i="52" s="1"/>
  <c r="O62" i="54"/>
  <c r="P62" i="54" s="1"/>
  <c r="O69" i="45"/>
  <c r="P69" i="45" s="1"/>
  <c r="O10" i="32"/>
  <c r="P10" i="32" s="1"/>
  <c r="O7" i="32"/>
  <c r="P7" i="32" s="1"/>
  <c r="O15" i="41"/>
  <c r="P15" i="41" s="1"/>
  <c r="O35" i="29"/>
  <c r="P35" i="29" s="1"/>
  <c r="O41" i="35"/>
  <c r="P41" i="35" s="1"/>
  <c r="O46" i="47"/>
  <c r="P46" i="47" s="1"/>
  <c r="O38" i="47"/>
  <c r="P38" i="47" s="1"/>
  <c r="O62" i="48"/>
  <c r="P62" i="48" s="1"/>
  <c r="O57" i="53"/>
  <c r="P57" i="53" s="1"/>
  <c r="O39" i="52"/>
  <c r="P39" i="52" s="1"/>
  <c r="O7" i="54"/>
  <c r="P7" i="54" s="1"/>
  <c r="O21" i="47"/>
  <c r="P21" i="47" s="1"/>
  <c r="O41" i="36"/>
  <c r="P41" i="36" s="1"/>
  <c r="O51" i="44"/>
  <c r="P51" i="44" s="1"/>
  <c r="T51" i="44" s="1"/>
  <c r="S52" i="44" s="1"/>
  <c r="M39" i="40"/>
  <c r="O30" i="53"/>
  <c r="P30" i="53" s="1"/>
  <c r="O39" i="37"/>
  <c r="P39" i="37" s="1"/>
  <c r="O58" i="47"/>
  <c r="P58" i="47" s="1"/>
  <c r="O33" i="47"/>
  <c r="P33" i="47" s="1"/>
  <c r="O65" i="47"/>
  <c r="P65" i="47" s="1"/>
  <c r="O65" i="45"/>
  <c r="P65" i="45" s="1"/>
  <c r="O63" i="43"/>
  <c r="P63" i="43" s="1"/>
  <c r="O9" i="50"/>
  <c r="P9" i="50" s="1"/>
  <c r="O20" i="48"/>
  <c r="P20" i="48" s="1"/>
  <c r="O64" i="42"/>
  <c r="P64" i="42" s="1"/>
  <c r="O60" i="53"/>
  <c r="P60" i="53" s="1"/>
  <c r="M38" i="36"/>
  <c r="O65" i="43"/>
  <c r="P65" i="43" s="1"/>
  <c r="O39" i="45"/>
  <c r="P39" i="45" s="1"/>
  <c r="O66" i="40"/>
  <c r="P66" i="40" s="1"/>
  <c r="L56" i="49"/>
  <c r="O56" i="49" s="1"/>
  <c r="P56" i="49" s="1"/>
  <c r="L40" i="42"/>
  <c r="O40" i="42" s="1"/>
  <c r="P40" i="42" s="1"/>
  <c r="O68" i="53"/>
  <c r="P68" i="53" s="1"/>
  <c r="O52" i="52"/>
  <c r="P52" i="52" s="1"/>
  <c r="O55" i="55"/>
  <c r="P55" i="55" s="1"/>
  <c r="L30" i="36"/>
  <c r="O30" i="36" s="1"/>
  <c r="P30" i="36" s="1"/>
  <c r="O69" i="48"/>
  <c r="P69" i="48" s="1"/>
  <c r="O35" i="43"/>
  <c r="P35" i="43" s="1"/>
  <c r="O60" i="41"/>
  <c r="P60" i="41" s="1"/>
  <c r="O42" i="40"/>
  <c r="P42" i="40" s="1"/>
  <c r="O19" i="49"/>
  <c r="P19" i="49" s="1"/>
  <c r="O22" i="38"/>
  <c r="P22" i="38" s="1"/>
  <c r="O57" i="30"/>
  <c r="P57" i="30" s="1"/>
  <c r="O40" i="44"/>
  <c r="P40" i="44" s="1"/>
  <c r="O65" i="44"/>
  <c r="P65" i="44" s="1"/>
  <c r="O31" i="44"/>
  <c r="P31" i="44" s="1"/>
  <c r="M66" i="51"/>
  <c r="O34" i="53"/>
  <c r="P34" i="53" s="1"/>
  <c r="O52" i="46"/>
  <c r="P52" i="46" s="1"/>
  <c r="O44" i="55"/>
  <c r="P44" i="55" s="1"/>
  <c r="O66" i="39"/>
  <c r="P66" i="39" s="1"/>
  <c r="O43" i="43"/>
  <c r="P43" i="43" s="1"/>
  <c r="K1414" i="82"/>
  <c r="L1414" i="82" s="1"/>
  <c r="N14" i="34" s="1"/>
  <c r="O29" i="38"/>
  <c r="P29" i="38" s="1"/>
  <c r="O22" i="36"/>
  <c r="P22" i="36" s="1"/>
  <c r="M22" i="32"/>
  <c r="M8" i="43"/>
  <c r="O69" i="49"/>
  <c r="P69" i="49" s="1"/>
  <c r="K1068" i="82"/>
  <c r="L1068" i="82" s="1"/>
  <c r="N32" i="30" s="1"/>
  <c r="G32" i="30"/>
  <c r="O31" i="49"/>
  <c r="P31" i="49" s="1"/>
  <c r="O40" i="49"/>
  <c r="P40" i="49" s="1"/>
  <c r="O59" i="42"/>
  <c r="P59" i="42" s="1"/>
  <c r="O32" i="42"/>
  <c r="P32" i="42" s="1"/>
  <c r="O42" i="55"/>
  <c r="P42" i="55" s="1"/>
  <c r="O22" i="35"/>
  <c r="P22" i="35" s="1"/>
  <c r="O63" i="48"/>
  <c r="P63" i="48" s="1"/>
  <c r="O65" i="52"/>
  <c r="P65" i="52" s="1"/>
  <c r="O39" i="43"/>
  <c r="P39" i="43" s="1"/>
  <c r="O52" i="43"/>
  <c r="P52" i="43" s="1"/>
  <c r="O35" i="52"/>
  <c r="P35" i="52" s="1"/>
  <c r="O21" i="49"/>
  <c r="P21" i="49" s="1"/>
  <c r="O11" i="51"/>
  <c r="P11" i="51" s="1"/>
  <c r="O16" i="41"/>
  <c r="P16" i="41" s="1"/>
  <c r="O9" i="44"/>
  <c r="P9" i="44" s="1"/>
  <c r="M11" i="55"/>
  <c r="O6" i="43"/>
  <c r="P6" i="43" s="1"/>
  <c r="O43" i="44"/>
  <c r="P43" i="44" s="1"/>
  <c r="O38" i="48"/>
  <c r="P38" i="48" s="1"/>
  <c r="O46" i="52"/>
  <c r="P46" i="52" s="1"/>
  <c r="O65" i="46"/>
  <c r="P65" i="46" s="1"/>
  <c r="O39" i="46"/>
  <c r="P39" i="46" s="1"/>
  <c r="O56" i="54"/>
  <c r="P56" i="54" s="1"/>
  <c r="O59" i="54"/>
  <c r="P59" i="54" s="1"/>
  <c r="O69" i="39"/>
  <c r="P69" i="39" s="1"/>
  <c r="O45" i="43"/>
  <c r="P45" i="43" s="1"/>
  <c r="O40" i="14"/>
  <c r="P40" i="14" s="1"/>
  <c r="O36" i="14"/>
  <c r="P36" i="14" s="1"/>
  <c r="O64" i="34"/>
  <c r="P64" i="34" s="1"/>
  <c r="O62" i="37"/>
  <c r="P62" i="37" s="1"/>
  <c r="O20" i="29"/>
  <c r="P20" i="29" s="1"/>
  <c r="O67" i="37"/>
  <c r="P67" i="37" s="1"/>
  <c r="O32" i="29"/>
  <c r="P32" i="29" s="1"/>
  <c r="O66" i="36"/>
  <c r="P66" i="36" s="1"/>
  <c r="O60" i="32"/>
  <c r="P60" i="32" s="1"/>
  <c r="O63" i="32"/>
  <c r="P63" i="32" s="1"/>
  <c r="O65" i="35"/>
  <c r="P65" i="35" s="1"/>
  <c r="O69" i="14"/>
  <c r="P69" i="14" s="1"/>
  <c r="O21" i="33"/>
  <c r="P21" i="33" s="1"/>
  <c r="O35" i="36"/>
  <c r="P35" i="36" s="1"/>
  <c r="O36" i="29"/>
  <c r="P36" i="29" s="1"/>
  <c r="O37" i="14"/>
  <c r="P37" i="14" s="1"/>
  <c r="O68" i="34"/>
  <c r="P68" i="34" s="1"/>
  <c r="O42" i="35"/>
  <c r="P42" i="35" s="1"/>
  <c r="O41" i="14"/>
  <c r="P41" i="14" s="1"/>
  <c r="O64" i="29"/>
  <c r="P64" i="29" s="1"/>
  <c r="O21" i="38"/>
  <c r="P21" i="38" s="1"/>
  <c r="O31" i="33"/>
  <c r="P31" i="33" s="1"/>
  <c r="O66" i="33"/>
  <c r="P66" i="33" s="1"/>
  <c r="O30" i="34"/>
  <c r="P30" i="34" s="1"/>
  <c r="O65" i="14"/>
  <c r="P65" i="14" s="1"/>
  <c r="O69" i="34"/>
  <c r="P69" i="34" s="1"/>
  <c r="O69" i="36"/>
  <c r="P69" i="36" s="1"/>
  <c r="O68" i="32"/>
  <c r="P68" i="32" s="1"/>
  <c r="O32" i="37"/>
  <c r="P32" i="37" s="1"/>
  <c r="M53" i="48"/>
  <c r="L43" i="34"/>
  <c r="O43" i="34" s="1"/>
  <c r="P43" i="34" s="1"/>
  <c r="L16" i="40"/>
  <c r="O16" i="40" s="1"/>
  <c r="P16" i="40" s="1"/>
  <c r="L11" i="37"/>
  <c r="O11" i="37" s="1"/>
  <c r="P11" i="37" s="1"/>
  <c r="L32" i="51"/>
  <c r="O32" i="51" s="1"/>
  <c r="P32" i="51" s="1"/>
  <c r="M15" i="51"/>
  <c r="M11" i="53"/>
  <c r="R11" i="53" s="1"/>
  <c r="L8" i="45"/>
  <c r="O8" i="45" s="1"/>
  <c r="P8" i="45" s="1"/>
  <c r="M70" i="48"/>
  <c r="M45" i="48"/>
  <c r="M54" i="38"/>
  <c r="L66" i="42"/>
  <c r="O66" i="42" s="1"/>
  <c r="P66" i="42" s="1"/>
  <c r="M28" i="49"/>
  <c r="L19" i="54"/>
  <c r="O19" i="54" s="1"/>
  <c r="P19" i="54" s="1"/>
  <c r="L20" i="50"/>
  <c r="O20" i="50" s="1"/>
  <c r="P20" i="50" s="1"/>
  <c r="L9" i="42"/>
  <c r="O9" i="42" s="1"/>
  <c r="P9" i="42" s="1"/>
  <c r="L68" i="43"/>
  <c r="O68" i="43" s="1"/>
  <c r="P68" i="43" s="1"/>
  <c r="L38" i="43"/>
  <c r="O38" i="43" s="1"/>
  <c r="P38" i="43" s="1"/>
  <c r="L55" i="43"/>
  <c r="O55" i="43" s="1"/>
  <c r="P55" i="43" s="1"/>
  <c r="L57" i="39"/>
  <c r="O57" i="39" s="1"/>
  <c r="P57" i="39" s="1"/>
  <c r="L63" i="47"/>
  <c r="O63" i="47" s="1"/>
  <c r="P63" i="47" s="1"/>
  <c r="L33" i="54"/>
  <c r="O33" i="54" s="1"/>
  <c r="P33" i="54" s="1"/>
  <c r="L41" i="45"/>
  <c r="O41" i="45" s="1"/>
  <c r="P41" i="45" s="1"/>
  <c r="M41" i="39"/>
  <c r="L30" i="47"/>
  <c r="O30" i="47" s="1"/>
  <c r="P30" i="47" s="1"/>
  <c r="M56" i="42"/>
  <c r="M64" i="52"/>
  <c r="L41" i="46"/>
  <c r="O41" i="46" s="1"/>
  <c r="P41" i="46" s="1"/>
  <c r="L58" i="39"/>
  <c r="O58" i="39" s="1"/>
  <c r="P58" i="39" s="1"/>
  <c r="L16" i="55"/>
  <c r="O16" i="55" s="1"/>
  <c r="P16" i="55" s="1"/>
  <c r="L12" i="43"/>
  <c r="O12" i="43" s="1"/>
  <c r="P12" i="43" s="1"/>
  <c r="M56" i="50"/>
  <c r="L61" i="40"/>
  <c r="O61" i="40" s="1"/>
  <c r="P61" i="40" s="1"/>
  <c r="L51" i="41"/>
  <c r="M60" i="52"/>
  <c r="L55" i="46"/>
  <c r="O55" i="46" s="1"/>
  <c r="P55" i="46" s="1"/>
  <c r="M65" i="54"/>
  <c r="L63" i="39"/>
  <c r="O63" i="39" s="1"/>
  <c r="P63" i="39" s="1"/>
  <c r="L43" i="55"/>
  <c r="O43" i="55" s="1"/>
  <c r="P43" i="55" s="1"/>
  <c r="M38" i="55"/>
  <c r="M39" i="39"/>
  <c r="L56" i="43"/>
  <c r="O56" i="43" s="1"/>
  <c r="P56" i="43" s="1"/>
  <c r="M37" i="43"/>
  <c r="L6" i="42"/>
  <c r="O6" i="42" s="1"/>
  <c r="P6" i="42" s="1"/>
  <c r="L8" i="32"/>
  <c r="O8" i="32" s="1"/>
  <c r="P8" i="32" s="1"/>
  <c r="M32" i="50"/>
  <c r="M29" i="45"/>
  <c r="M31" i="46"/>
  <c r="L55" i="39"/>
  <c r="O55" i="39" s="1"/>
  <c r="P55" i="39" s="1"/>
  <c r="L16" i="30"/>
  <c r="O16" i="30" s="1"/>
  <c r="P16" i="30" s="1"/>
  <c r="M14" i="48"/>
  <c r="M14" i="37"/>
  <c r="M9" i="38"/>
  <c r="L11" i="44"/>
  <c r="O11" i="44" s="1"/>
  <c r="P11" i="44" s="1"/>
  <c r="L19" i="52"/>
  <c r="O19" i="52" s="1"/>
  <c r="P19" i="52" s="1"/>
  <c r="M9" i="46"/>
  <c r="M4" i="35"/>
  <c r="M45" i="30"/>
  <c r="M45" i="44"/>
  <c r="M61" i="44"/>
  <c r="L36" i="30"/>
  <c r="O36" i="30" s="1"/>
  <c r="P36" i="30" s="1"/>
  <c r="L39" i="50"/>
  <c r="O39" i="50" s="1"/>
  <c r="P39" i="50" s="1"/>
  <c r="L31" i="40"/>
  <c r="O31" i="40" s="1"/>
  <c r="P31" i="40" s="1"/>
  <c r="L63" i="40"/>
  <c r="O63" i="40" s="1"/>
  <c r="P63" i="40" s="1"/>
  <c r="M36" i="42"/>
  <c r="M46" i="42"/>
  <c r="M67" i="52"/>
  <c r="M67" i="53"/>
  <c r="M28" i="52"/>
  <c r="M59" i="37"/>
  <c r="M32" i="54"/>
  <c r="M60" i="46"/>
  <c r="L54" i="47"/>
  <c r="O54" i="47" s="1"/>
  <c r="P54" i="47" s="1"/>
  <c r="M61" i="39"/>
  <c r="M37" i="39"/>
  <c r="L68" i="39"/>
  <c r="O68" i="39" s="1"/>
  <c r="P68" i="39" s="1"/>
  <c r="L35" i="39"/>
  <c r="O35" i="39" s="1"/>
  <c r="P35" i="39" s="1"/>
  <c r="M17" i="14"/>
  <c r="L57" i="48"/>
  <c r="O57" i="48" s="1"/>
  <c r="M18" i="42"/>
  <c r="M20" i="47"/>
  <c r="L33" i="36"/>
  <c r="O33" i="36" s="1"/>
  <c r="L4" i="52"/>
  <c r="O4" i="52" s="1"/>
  <c r="P4" i="52" s="1"/>
  <c r="T4" i="52" s="1"/>
  <c r="S5" i="52" s="1"/>
  <c r="M17" i="40"/>
  <c r="R17" i="40" s="1"/>
  <c r="M37" i="40"/>
  <c r="L6" i="46"/>
  <c r="O6" i="46" s="1"/>
  <c r="P6" i="46" s="1"/>
  <c r="L13" i="40"/>
  <c r="O13" i="40" s="1"/>
  <c r="P13" i="40" s="1"/>
  <c r="L10" i="35"/>
  <c r="O10" i="35" s="1"/>
  <c r="P10" i="35" s="1"/>
  <c r="L14" i="51"/>
  <c r="O14" i="51" s="1"/>
  <c r="L8" i="53"/>
  <c r="O8" i="53" s="1"/>
  <c r="P8" i="53" s="1"/>
  <c r="M17" i="52"/>
  <c r="M46" i="44"/>
  <c r="L60" i="49"/>
  <c r="O60" i="49" s="1"/>
  <c r="L20" i="43"/>
  <c r="O20" i="43" s="1"/>
  <c r="P20" i="43" s="1"/>
  <c r="L64" i="38"/>
  <c r="O64" i="38" s="1"/>
  <c r="P64" i="38" s="1"/>
  <c r="M62" i="54"/>
  <c r="M69" i="45"/>
  <c r="M10" i="51"/>
  <c r="L60" i="30"/>
  <c r="O60" i="30" s="1"/>
  <c r="P60" i="30" s="1"/>
  <c r="L4" i="48"/>
  <c r="L36" i="43"/>
  <c r="O36" i="43" s="1"/>
  <c r="P36" i="43" s="1"/>
  <c r="L53" i="43"/>
  <c r="O53" i="43" s="1"/>
  <c r="P53" i="43" s="1"/>
  <c r="L30" i="39"/>
  <c r="O30" i="39" s="1"/>
  <c r="P30" i="39" s="1"/>
  <c r="L64" i="43"/>
  <c r="O64" i="43" s="1"/>
  <c r="P64" i="43" s="1"/>
  <c r="L34" i="39"/>
  <c r="O34" i="39" s="1"/>
  <c r="P34" i="39" s="1"/>
  <c r="M32" i="47"/>
  <c r="L41" i="54"/>
  <c r="O41" i="54" s="1"/>
  <c r="P41" i="54" s="1"/>
  <c r="L44" i="45"/>
  <c r="O44" i="45" s="1"/>
  <c r="P44" i="45" s="1"/>
  <c r="L59" i="39"/>
  <c r="O59" i="39" s="1"/>
  <c r="P59" i="39" s="1"/>
  <c r="L69" i="47"/>
  <c r="O69" i="47" s="1"/>
  <c r="P69" i="47" s="1"/>
  <c r="L28" i="41"/>
  <c r="M69" i="53"/>
  <c r="M43" i="53"/>
  <c r="L57" i="52"/>
  <c r="O57" i="52" s="1"/>
  <c r="P57" i="52" s="1"/>
  <c r="L22" i="39"/>
  <c r="O22" i="39" s="1"/>
  <c r="P22" i="39" s="1"/>
  <c r="M59" i="40"/>
  <c r="L64" i="49"/>
  <c r="O64" i="49" s="1"/>
  <c r="P64" i="49" s="1"/>
  <c r="M31" i="42"/>
  <c r="L53" i="53"/>
  <c r="O53" i="53" s="1"/>
  <c r="P53" i="53" s="1"/>
  <c r="L56" i="52"/>
  <c r="O56" i="52" s="1"/>
  <c r="P56" i="52" s="1"/>
  <c r="L54" i="46"/>
  <c r="O54" i="46" s="1"/>
  <c r="P54" i="46" s="1"/>
  <c r="M52" i="55"/>
  <c r="L39" i="54"/>
  <c r="O39" i="54" s="1"/>
  <c r="P39" i="54" s="1"/>
  <c r="M40" i="39"/>
  <c r="L39" i="47"/>
  <c r="O39" i="47" s="1"/>
  <c r="P39" i="47" s="1"/>
  <c r="L31" i="54"/>
  <c r="O31" i="54" s="1"/>
  <c r="P31" i="54" s="1"/>
  <c r="L35" i="55"/>
  <c r="O35" i="55" s="1"/>
  <c r="P35" i="55" s="1"/>
  <c r="M30" i="45"/>
  <c r="L69" i="43"/>
  <c r="O69" i="43" s="1"/>
  <c r="P69" i="43" s="1"/>
  <c r="M8" i="49"/>
  <c r="L14" i="38"/>
  <c r="O14" i="38" s="1"/>
  <c r="P14" i="38" s="1"/>
  <c r="L39" i="42"/>
  <c r="O39" i="42" s="1"/>
  <c r="P39" i="42" s="1"/>
  <c r="M45" i="38"/>
  <c r="L46" i="45"/>
  <c r="O46" i="45" s="1"/>
  <c r="P46" i="45" s="1"/>
  <c r="M20" i="38"/>
  <c r="M20" i="54"/>
  <c r="M7" i="51"/>
  <c r="L10" i="44"/>
  <c r="O10" i="44" s="1"/>
  <c r="P10" i="44" s="1"/>
  <c r="M22" i="51"/>
  <c r="L4" i="38"/>
  <c r="M7" i="54"/>
  <c r="M11" i="47"/>
  <c r="M21" i="47"/>
  <c r="L11" i="43"/>
  <c r="O11" i="43" s="1"/>
  <c r="P11" i="43" s="1"/>
  <c r="L58" i="30"/>
  <c r="O58" i="30" s="1"/>
  <c r="P58" i="30" s="1"/>
  <c r="L41" i="44"/>
  <c r="O41" i="44" s="1"/>
  <c r="P41" i="44" s="1"/>
  <c r="M41" i="36"/>
  <c r="L62" i="50"/>
  <c r="O62" i="50" s="1"/>
  <c r="P62" i="50" s="1"/>
  <c r="M35" i="30"/>
  <c r="M32" i="44"/>
  <c r="M37" i="50"/>
  <c r="L42" i="48"/>
  <c r="O42" i="48" s="1"/>
  <c r="P42" i="48" s="1"/>
  <c r="L62" i="40"/>
  <c r="O62" i="40" s="1"/>
  <c r="P62" i="40" s="1"/>
  <c r="L30" i="40"/>
  <c r="O30" i="40" s="1"/>
  <c r="P30" i="40" s="1"/>
  <c r="L61" i="42"/>
  <c r="O61" i="42" s="1"/>
  <c r="P61" i="42" s="1"/>
  <c r="L51" i="42"/>
  <c r="M30" i="53"/>
  <c r="L28" i="46"/>
  <c r="M39" i="37"/>
  <c r="M68" i="54"/>
  <c r="M58" i="47"/>
  <c r="M33" i="47"/>
  <c r="M65" i="47"/>
  <c r="L60" i="39"/>
  <c r="O60" i="39" s="1"/>
  <c r="P60" i="39" s="1"/>
  <c r="M65" i="45"/>
  <c r="M53" i="35"/>
  <c r="M63" i="43"/>
  <c r="L44" i="43"/>
  <c r="O44" i="43" s="1"/>
  <c r="P44" i="43" s="1"/>
  <c r="L61" i="32"/>
  <c r="O61" i="32" s="1"/>
  <c r="P61" i="32" s="1"/>
  <c r="M13" i="37"/>
  <c r="M14" i="50"/>
  <c r="M54" i="36"/>
  <c r="M40" i="48"/>
  <c r="R40" i="48" s="1"/>
  <c r="M12" i="46"/>
  <c r="L9" i="55"/>
  <c r="O9" i="55" s="1"/>
  <c r="P9" i="55" s="1"/>
  <c r="M44" i="51"/>
  <c r="M36" i="40"/>
  <c r="L30" i="49"/>
  <c r="O30" i="49" s="1"/>
  <c r="P30" i="49" s="1"/>
  <c r="M7" i="50"/>
  <c r="M6" i="35"/>
  <c r="M20" i="48"/>
  <c r="R20" i="48" s="1"/>
  <c r="M55" i="48"/>
  <c r="L18" i="47"/>
  <c r="O18" i="47" s="1"/>
  <c r="P18" i="47" s="1"/>
  <c r="M41" i="51"/>
  <c r="M53" i="49"/>
  <c r="M56" i="41"/>
  <c r="M64" i="42"/>
  <c r="L53" i="52"/>
  <c r="O53" i="52" s="1"/>
  <c r="P53" i="52" s="1"/>
  <c r="M57" i="43"/>
  <c r="L17" i="48"/>
  <c r="O17" i="48" s="1"/>
  <c r="P17" i="48" s="1"/>
  <c r="M22" i="46"/>
  <c r="M8" i="38"/>
  <c r="L42" i="43"/>
  <c r="O42" i="43" s="1"/>
  <c r="P42" i="43" s="1"/>
  <c r="L35" i="35"/>
  <c r="O35" i="35" s="1"/>
  <c r="P35" i="35" s="1"/>
  <c r="M65" i="43"/>
  <c r="M39" i="45"/>
  <c r="L42" i="39"/>
  <c r="O42" i="39" s="1"/>
  <c r="P42" i="39" s="1"/>
  <c r="L59" i="50"/>
  <c r="O59" i="50" s="1"/>
  <c r="P59" i="50" s="1"/>
  <c r="M66" i="40"/>
  <c r="M68" i="53"/>
  <c r="L42" i="53"/>
  <c r="O42" i="53" s="1"/>
  <c r="P42" i="53" s="1"/>
  <c r="M52" i="52"/>
  <c r="L30" i="46"/>
  <c r="O30" i="46" s="1"/>
  <c r="P30" i="46" s="1"/>
  <c r="M55" i="55"/>
  <c r="M21" i="39"/>
  <c r="M69" i="48"/>
  <c r="L31" i="41"/>
  <c r="O31" i="41" s="1"/>
  <c r="P31" i="41" s="1"/>
  <c r="L29" i="52"/>
  <c r="O29" i="52" s="1"/>
  <c r="P29" i="52" s="1"/>
  <c r="L46" i="46"/>
  <c r="O46" i="46" s="1"/>
  <c r="P46" i="46" s="1"/>
  <c r="L31" i="47"/>
  <c r="O31" i="47" s="1"/>
  <c r="P31" i="47" s="1"/>
  <c r="L28" i="54"/>
  <c r="M35" i="43"/>
  <c r="L62" i="14"/>
  <c r="O62" i="14" s="1"/>
  <c r="P62" i="14" s="1"/>
  <c r="L12" i="51"/>
  <c r="O12" i="51" s="1"/>
  <c r="P12" i="51" s="1"/>
  <c r="M18" i="46"/>
  <c r="M60" i="41"/>
  <c r="M42" i="40"/>
  <c r="L36" i="55"/>
  <c r="O36" i="55" s="1"/>
  <c r="P36" i="55" s="1"/>
  <c r="M12" i="30"/>
  <c r="L13" i="48"/>
  <c r="O13" i="48" s="1"/>
  <c r="P13" i="48" s="1"/>
  <c r="L15" i="30"/>
  <c r="O15" i="30" s="1"/>
  <c r="P15" i="30" s="1"/>
  <c r="L18" i="40"/>
  <c r="O18" i="40" s="1"/>
  <c r="P18" i="40" s="1"/>
  <c r="M21" i="37"/>
  <c r="L7" i="38"/>
  <c r="O7" i="38" s="1"/>
  <c r="P7" i="38" s="1"/>
  <c r="M21" i="52"/>
  <c r="L6" i="54"/>
  <c r="O6" i="54" s="1"/>
  <c r="P6" i="54" s="1"/>
  <c r="L11" i="45"/>
  <c r="O11" i="45" s="1"/>
  <c r="P11" i="45" s="1"/>
  <c r="M9" i="49"/>
  <c r="L19" i="46"/>
  <c r="O19" i="46" s="1"/>
  <c r="P19" i="46" s="1"/>
  <c r="L5" i="55"/>
  <c r="O5" i="55" s="1"/>
  <c r="P5" i="55" s="1"/>
  <c r="M18" i="45"/>
  <c r="M57" i="30"/>
  <c r="M40" i="44"/>
  <c r="L54" i="50"/>
  <c r="O54" i="50" s="1"/>
  <c r="P54" i="50" s="1"/>
  <c r="L44" i="44"/>
  <c r="O44" i="44" s="1"/>
  <c r="P44" i="44" s="1"/>
  <c r="M65" i="44"/>
  <c r="M31" i="44"/>
  <c r="L65" i="51"/>
  <c r="O65" i="51" s="1"/>
  <c r="P65" i="51" s="1"/>
  <c r="M56" i="48"/>
  <c r="M34" i="48"/>
  <c r="L33" i="42"/>
  <c r="O33" i="42" s="1"/>
  <c r="P33" i="42" s="1"/>
  <c r="M37" i="38"/>
  <c r="M34" i="53"/>
  <c r="L59" i="53"/>
  <c r="O59" i="53" s="1"/>
  <c r="P59" i="53" s="1"/>
  <c r="L42" i="52"/>
  <c r="O42" i="52" s="1"/>
  <c r="P42" i="52" s="1"/>
  <c r="M52" i="46"/>
  <c r="M61" i="37"/>
  <c r="L42" i="54"/>
  <c r="O42" i="54" s="1"/>
  <c r="P42" i="54" s="1"/>
  <c r="M60" i="54"/>
  <c r="L69" i="54"/>
  <c r="O69" i="54" s="1"/>
  <c r="P69" i="54" s="1"/>
  <c r="L67" i="54"/>
  <c r="O67" i="54" s="1"/>
  <c r="P67" i="54" s="1"/>
  <c r="L37" i="47"/>
  <c r="O37" i="47" s="1"/>
  <c r="P37" i="47" s="1"/>
  <c r="M66" i="39"/>
  <c r="L28" i="55"/>
  <c r="L69" i="32"/>
  <c r="O69" i="32" s="1"/>
  <c r="P69" i="32" s="1"/>
  <c r="L18" i="49"/>
  <c r="O18" i="49" s="1"/>
  <c r="P18" i="49" s="1"/>
  <c r="M57" i="38"/>
  <c r="M51" i="36"/>
  <c r="M58" i="51"/>
  <c r="M36" i="38"/>
  <c r="M29" i="38"/>
  <c r="M12" i="55"/>
  <c r="M13" i="30"/>
  <c r="L8" i="50"/>
  <c r="O8" i="50" s="1"/>
  <c r="P8" i="50" s="1"/>
  <c r="M22" i="36"/>
  <c r="R22" i="36" s="1"/>
  <c r="L15" i="40"/>
  <c r="O15" i="40" s="1"/>
  <c r="P15" i="40" s="1"/>
  <c r="M14" i="42"/>
  <c r="R14" i="42" s="1"/>
  <c r="M16" i="53"/>
  <c r="M69" i="49"/>
  <c r="L65" i="40"/>
  <c r="O65" i="40" s="1"/>
  <c r="P65" i="40" s="1"/>
  <c r="L36" i="44"/>
  <c r="O36" i="44" s="1"/>
  <c r="P36" i="44" s="1"/>
  <c r="M31" i="49"/>
  <c r="M40" i="49"/>
  <c r="M59" i="42"/>
  <c r="M6" i="49"/>
  <c r="L19" i="42"/>
  <c r="O19" i="42" s="1"/>
  <c r="P19" i="42" s="1"/>
  <c r="L28" i="48"/>
  <c r="M51" i="43"/>
  <c r="M66" i="43"/>
  <c r="L31" i="45"/>
  <c r="O31" i="45" s="1"/>
  <c r="P31" i="45" s="1"/>
  <c r="L46" i="39"/>
  <c r="O46" i="39" s="1"/>
  <c r="P46" i="39" s="1"/>
  <c r="L41" i="47"/>
  <c r="O41" i="47" s="1"/>
  <c r="P41" i="47" s="1"/>
  <c r="L37" i="54"/>
  <c r="O37" i="54" s="1"/>
  <c r="P37" i="54" s="1"/>
  <c r="L51" i="47"/>
  <c r="L32" i="39"/>
  <c r="O32" i="39" s="1"/>
  <c r="P32" i="39" s="1"/>
  <c r="L69" i="55"/>
  <c r="O69" i="55" s="1"/>
  <c r="P69" i="55" s="1"/>
  <c r="L58" i="54"/>
  <c r="O58" i="54" s="1"/>
  <c r="P58" i="54" s="1"/>
  <c r="M29" i="51"/>
  <c r="L65" i="42"/>
  <c r="O65" i="42" s="1"/>
  <c r="P65" i="42" s="1"/>
  <c r="M54" i="41"/>
  <c r="M64" i="53"/>
  <c r="M39" i="53"/>
  <c r="L5" i="53"/>
  <c r="O5" i="53" s="1"/>
  <c r="P5" i="53" s="1"/>
  <c r="L15" i="39"/>
  <c r="O15" i="39" s="1"/>
  <c r="P15" i="39" s="1"/>
  <c r="M16" i="43"/>
  <c r="L67" i="40"/>
  <c r="O67" i="40" s="1"/>
  <c r="P67" i="40" s="1"/>
  <c r="L32" i="48"/>
  <c r="O32" i="48" s="1"/>
  <c r="P32" i="48" s="1"/>
  <c r="M28" i="38"/>
  <c r="M40" i="53"/>
  <c r="M44" i="52"/>
  <c r="L45" i="46"/>
  <c r="O45" i="46" s="1"/>
  <c r="P45" i="46" s="1"/>
  <c r="L66" i="54"/>
  <c r="O66" i="54" s="1"/>
  <c r="P66" i="54" s="1"/>
  <c r="M37" i="55"/>
  <c r="L68" i="47"/>
  <c r="O68" i="47" s="1"/>
  <c r="P68" i="47" s="1"/>
  <c r="L29" i="43"/>
  <c r="O29" i="43" s="1"/>
  <c r="P29" i="43" s="1"/>
  <c r="L60" i="47"/>
  <c r="O60" i="47" s="1"/>
  <c r="P60" i="47" s="1"/>
  <c r="L38" i="45"/>
  <c r="O38" i="45" s="1"/>
  <c r="P38" i="45" s="1"/>
  <c r="L43" i="45"/>
  <c r="O43" i="45" s="1"/>
  <c r="P43" i="45" s="1"/>
  <c r="L33" i="29"/>
  <c r="O33" i="29" s="1"/>
  <c r="P33" i="29" s="1"/>
  <c r="L14" i="40"/>
  <c r="O14" i="40" s="1"/>
  <c r="P14" i="40" s="1"/>
  <c r="L20" i="42"/>
  <c r="O20" i="42" s="1"/>
  <c r="P20" i="42" s="1"/>
  <c r="L16" i="33"/>
  <c r="O16" i="33" s="1"/>
  <c r="P16" i="33" s="1"/>
  <c r="M61" i="30"/>
  <c r="L44" i="30"/>
  <c r="O44" i="30" s="1"/>
  <c r="P44" i="30" s="1"/>
  <c r="L43" i="54"/>
  <c r="O43" i="54" s="1"/>
  <c r="P43" i="54" s="1"/>
  <c r="M18" i="30"/>
  <c r="M15" i="48"/>
  <c r="L15" i="50"/>
  <c r="O15" i="50" s="1"/>
  <c r="P15" i="50" s="1"/>
  <c r="M9" i="44"/>
  <c r="M5" i="52"/>
  <c r="L13" i="47"/>
  <c r="O13" i="47" s="1"/>
  <c r="P13" i="47" s="1"/>
  <c r="M11" i="35"/>
  <c r="L17" i="45"/>
  <c r="O17" i="45" s="1"/>
  <c r="P17" i="45" s="1"/>
  <c r="M7" i="47"/>
  <c r="L56" i="30"/>
  <c r="O56" i="30" s="1"/>
  <c r="P56" i="30" s="1"/>
  <c r="L20" i="35"/>
  <c r="O20" i="35" s="1"/>
  <c r="P20" i="35" s="1"/>
  <c r="M28" i="44"/>
  <c r="L60" i="51"/>
  <c r="O60" i="51" s="1"/>
  <c r="P60" i="51" s="1"/>
  <c r="M54" i="30"/>
  <c r="M43" i="44"/>
  <c r="M61" i="50"/>
  <c r="M54" i="40"/>
  <c r="M66" i="48"/>
  <c r="L37" i="51"/>
  <c r="O37" i="51" s="1"/>
  <c r="P37" i="51" s="1"/>
  <c r="M31" i="51"/>
  <c r="L63" i="49"/>
  <c r="O63" i="49" s="1"/>
  <c r="P63" i="49" s="1"/>
  <c r="M38" i="48"/>
  <c r="L58" i="42"/>
  <c r="O58" i="42" s="1"/>
  <c r="P58" i="42" s="1"/>
  <c r="L38" i="38"/>
  <c r="O38" i="38" s="1"/>
  <c r="P38" i="38" s="1"/>
  <c r="K642" i="82"/>
  <c r="L642" i="82" s="1"/>
  <c r="N46" i="41" s="1"/>
  <c r="M46" i="52"/>
  <c r="M65" i="46"/>
  <c r="M39" i="46"/>
  <c r="M56" i="54"/>
  <c r="O30" i="54"/>
  <c r="P30" i="54" s="1"/>
  <c r="O34" i="46"/>
  <c r="P34" i="46" s="1"/>
  <c r="M57" i="45"/>
  <c r="M69" i="39"/>
  <c r="L36" i="39"/>
  <c r="O36" i="39" s="1"/>
  <c r="P36" i="39" s="1"/>
  <c r="M14" i="33"/>
  <c r="O8" i="37"/>
  <c r="P8" i="37" s="1"/>
  <c r="O51" i="33"/>
  <c r="P51" i="33" s="1"/>
  <c r="T51" i="33" s="1"/>
  <c r="S52" i="33" s="1"/>
  <c r="M18" i="36"/>
  <c r="L16" i="14"/>
  <c r="O16" i="14" s="1"/>
  <c r="P16" i="14" s="1"/>
  <c r="M40" i="14"/>
  <c r="M58" i="14"/>
  <c r="M44" i="14"/>
  <c r="M36" i="14"/>
  <c r="M28" i="29"/>
  <c r="M64" i="34"/>
  <c r="M62" i="37"/>
  <c r="M20" i="29"/>
  <c r="M59" i="38"/>
  <c r="M67" i="37"/>
  <c r="L63" i="29"/>
  <c r="O63" i="29" s="1"/>
  <c r="P63" i="29" s="1"/>
  <c r="L67" i="35"/>
  <c r="O67" i="35" s="1"/>
  <c r="P67" i="35" s="1"/>
  <c r="M32" i="29"/>
  <c r="L44" i="33"/>
  <c r="O44" i="33" s="1"/>
  <c r="P44" i="33" s="1"/>
  <c r="O21" i="29"/>
  <c r="P21" i="29" s="1"/>
  <c r="M30" i="32"/>
  <c r="O36" i="37"/>
  <c r="P36" i="37" s="1"/>
  <c r="O31" i="37"/>
  <c r="P31" i="37" s="1"/>
  <c r="M39" i="29"/>
  <c r="O31" i="14"/>
  <c r="P31" i="14" s="1"/>
  <c r="L45" i="33"/>
  <c r="O45" i="33" s="1"/>
  <c r="P45" i="33" s="1"/>
  <c r="O62" i="29"/>
  <c r="P62" i="29" s="1"/>
  <c r="O33" i="14"/>
  <c r="P33" i="14" s="1"/>
  <c r="O40" i="32"/>
  <c r="P40" i="32" s="1"/>
  <c r="O28" i="33"/>
  <c r="P28" i="33" s="1"/>
  <c r="T28" i="33" s="1"/>
  <c r="S29" i="33" s="1"/>
  <c r="O60" i="37"/>
  <c r="P60" i="37" s="1"/>
  <c r="O69" i="29"/>
  <c r="P69" i="29" s="1"/>
  <c r="M65" i="35"/>
  <c r="M42" i="36"/>
  <c r="R42" i="36" s="1"/>
  <c r="L28" i="14"/>
  <c r="O28" i="14" s="1"/>
  <c r="P28" i="14" s="1"/>
  <c r="T28" i="14" s="1"/>
  <c r="S29" i="14" s="1"/>
  <c r="M21" i="33"/>
  <c r="M35" i="36"/>
  <c r="M36" i="29"/>
  <c r="M37" i="14"/>
  <c r="M57" i="29"/>
  <c r="M68" i="34"/>
  <c r="M9" i="29"/>
  <c r="M41" i="32"/>
  <c r="L45" i="29"/>
  <c r="O45" i="29" s="1"/>
  <c r="P45" i="29" s="1"/>
  <c r="M42" i="35"/>
  <c r="M41" i="14"/>
  <c r="M64" i="29"/>
  <c r="M13" i="33"/>
  <c r="O19" i="32"/>
  <c r="P19" i="32" s="1"/>
  <c r="M21" i="38"/>
  <c r="L17" i="29"/>
  <c r="O17" i="29" s="1"/>
  <c r="P17" i="29" s="1"/>
  <c r="M9" i="37"/>
  <c r="L39" i="36"/>
  <c r="O39" i="36" s="1"/>
  <c r="P39" i="36" s="1"/>
  <c r="M66" i="33"/>
  <c r="L62" i="32"/>
  <c r="O62" i="32" s="1"/>
  <c r="P62" i="32" s="1"/>
  <c r="M56" i="35"/>
  <c r="L65" i="29"/>
  <c r="O65" i="29" s="1"/>
  <c r="P65" i="29" s="1"/>
  <c r="L10" i="14"/>
  <c r="O10" i="14" s="1"/>
  <c r="P10" i="14" s="1"/>
  <c r="O63" i="33"/>
  <c r="P63" i="33" s="1"/>
  <c r="M69" i="34"/>
  <c r="O35" i="14"/>
  <c r="P35" i="14" s="1"/>
  <c r="O37" i="29"/>
  <c r="P37" i="29" s="1"/>
  <c r="O42" i="14"/>
  <c r="P42" i="14" s="1"/>
  <c r="M29" i="36"/>
  <c r="L29" i="36"/>
  <c r="O29" i="36" s="1"/>
  <c r="P29" i="36" s="1"/>
  <c r="O31" i="29"/>
  <c r="P31" i="29" s="1"/>
  <c r="O32" i="14"/>
  <c r="P32" i="14" s="1"/>
  <c r="L15" i="37"/>
  <c r="O15" i="37" s="1"/>
  <c r="P15" i="37" s="1"/>
  <c r="L20" i="34"/>
  <c r="O20" i="34" s="1"/>
  <c r="P20" i="34" s="1"/>
  <c r="M68" i="32"/>
  <c r="L38" i="32"/>
  <c r="O38" i="32" s="1"/>
  <c r="P38" i="32" s="1"/>
  <c r="M39" i="14"/>
  <c r="G30" i="48"/>
  <c r="K786" i="82"/>
  <c r="L786" i="82" s="1"/>
  <c r="N30" i="48" s="1"/>
  <c r="L35" i="41"/>
  <c r="O35" i="41" s="1"/>
  <c r="P35" i="41" s="1"/>
  <c r="O28" i="49"/>
  <c r="P28" i="49" s="1"/>
  <c r="T28" i="49" s="1"/>
  <c r="S29" i="49" s="1"/>
  <c r="O46" i="43"/>
  <c r="P46" i="43" s="1"/>
  <c r="O41" i="39"/>
  <c r="P41" i="39" s="1"/>
  <c r="O56" i="42"/>
  <c r="P56" i="42" s="1"/>
  <c r="O64" i="52"/>
  <c r="P64" i="52" s="1"/>
  <c r="O60" i="52"/>
  <c r="P60" i="52" s="1"/>
  <c r="O65" i="54"/>
  <c r="P65" i="54" s="1"/>
  <c r="O38" i="55"/>
  <c r="P38" i="55" s="1"/>
  <c r="O39" i="39"/>
  <c r="P39" i="39" s="1"/>
  <c r="O37" i="43"/>
  <c r="P37" i="43" s="1"/>
  <c r="O32" i="50"/>
  <c r="P32" i="50" s="1"/>
  <c r="O29" i="45"/>
  <c r="P29" i="45" s="1"/>
  <c r="O31" i="46"/>
  <c r="P31" i="46" s="1"/>
  <c r="O21" i="42"/>
  <c r="P21" i="42" s="1"/>
  <c r="O61" i="44"/>
  <c r="P61" i="44" s="1"/>
  <c r="O46" i="42"/>
  <c r="P46" i="42" s="1"/>
  <c r="O63" i="52"/>
  <c r="P63" i="52" s="1"/>
  <c r="O68" i="46"/>
  <c r="P68" i="46" s="1"/>
  <c r="O66" i="47"/>
  <c r="P66" i="47" s="1"/>
  <c r="O32" i="55"/>
  <c r="P32" i="55" s="1"/>
  <c r="O37" i="39"/>
  <c r="P37" i="39" s="1"/>
  <c r="O36" i="49"/>
  <c r="P36" i="49" s="1"/>
  <c r="O32" i="47"/>
  <c r="P32" i="47" s="1"/>
  <c r="O69" i="53"/>
  <c r="P69" i="53" s="1"/>
  <c r="O43" i="53"/>
  <c r="P43" i="53" s="1"/>
  <c r="O31" i="42"/>
  <c r="P31" i="42" s="1"/>
  <c r="O52" i="55"/>
  <c r="P52" i="55" s="1"/>
  <c r="O40" i="39"/>
  <c r="P40" i="39" s="1"/>
  <c r="O30" i="45"/>
  <c r="P30" i="45" s="1"/>
  <c r="O8" i="49"/>
  <c r="P8" i="49" s="1"/>
  <c r="O8" i="40"/>
  <c r="P8" i="40" s="1"/>
  <c r="M23" i="38"/>
  <c r="O6" i="55"/>
  <c r="P6" i="55" s="1"/>
  <c r="O13" i="55"/>
  <c r="P13" i="55" s="1"/>
  <c r="O35" i="30"/>
  <c r="P35" i="30" s="1"/>
  <c r="O32" i="44"/>
  <c r="P32" i="44" s="1"/>
  <c r="L67" i="51"/>
  <c r="O67" i="51" s="1"/>
  <c r="P67" i="51" s="1"/>
  <c r="O56" i="40"/>
  <c r="P56" i="40" s="1"/>
  <c r="O41" i="38"/>
  <c r="P41" i="38" s="1"/>
  <c r="O36" i="52"/>
  <c r="P36" i="52" s="1"/>
  <c r="O41" i="34"/>
  <c r="P41" i="34" s="1"/>
  <c r="O62" i="52"/>
  <c r="P62" i="52" s="1"/>
  <c r="O62" i="46"/>
  <c r="P62" i="46" s="1"/>
  <c r="L65" i="33"/>
  <c r="O65" i="33" s="1"/>
  <c r="P65" i="33" s="1"/>
  <c r="M23" i="32"/>
  <c r="O29" i="49"/>
  <c r="P29" i="49" s="1"/>
  <c r="O42" i="51"/>
  <c r="P42" i="51" s="1"/>
  <c r="O41" i="51"/>
  <c r="P41" i="51" s="1"/>
  <c r="O53" i="49"/>
  <c r="P53" i="49" s="1"/>
  <c r="O29" i="55"/>
  <c r="P29" i="55" s="1"/>
  <c r="O57" i="43"/>
  <c r="P57" i="43" s="1"/>
  <c r="O40" i="43"/>
  <c r="P40" i="43" s="1"/>
  <c r="O40" i="47"/>
  <c r="P40" i="47" s="1"/>
  <c r="O59" i="55"/>
  <c r="P59" i="55" s="1"/>
  <c r="O58" i="41"/>
  <c r="P58" i="41" s="1"/>
  <c r="O56" i="53"/>
  <c r="P56" i="53" s="1"/>
  <c r="O33" i="52"/>
  <c r="P33" i="52" s="1"/>
  <c r="O33" i="37"/>
  <c r="P33" i="37" s="1"/>
  <c r="M68" i="44"/>
  <c r="O44" i="48"/>
  <c r="P44" i="48" s="1"/>
  <c r="O61" i="41"/>
  <c r="P61" i="41" s="1"/>
  <c r="O44" i="53"/>
  <c r="P44" i="53" s="1"/>
  <c r="M47" i="52"/>
  <c r="O61" i="46"/>
  <c r="P61" i="46" s="1"/>
  <c r="L70" i="37"/>
  <c r="R70" i="37" s="1"/>
  <c r="O40" i="54"/>
  <c r="P40" i="54" s="1"/>
  <c r="O42" i="45"/>
  <c r="P42" i="45" s="1"/>
  <c r="O14" i="43"/>
  <c r="P14" i="43" s="1"/>
  <c r="O21" i="52"/>
  <c r="P21" i="52" s="1"/>
  <c r="O9" i="49"/>
  <c r="P9" i="49" s="1"/>
  <c r="O18" i="45"/>
  <c r="P18" i="45" s="1"/>
  <c r="M67" i="49"/>
  <c r="O45" i="40"/>
  <c r="P45" i="40" s="1"/>
  <c r="O34" i="48"/>
  <c r="P34" i="48" s="1"/>
  <c r="O37" i="42"/>
  <c r="P37" i="42" s="1"/>
  <c r="O61" i="37"/>
  <c r="P61" i="37" s="1"/>
  <c r="O60" i="54"/>
  <c r="P60" i="54" s="1"/>
  <c r="O61" i="45"/>
  <c r="P61" i="45" s="1"/>
  <c r="O13" i="44"/>
  <c r="P13" i="44" s="1"/>
  <c r="K1165" i="82"/>
  <c r="L1165" i="82" s="1"/>
  <c r="N5" i="43" s="1"/>
  <c r="O16" i="51"/>
  <c r="P16" i="51" s="1"/>
  <c r="O37" i="44"/>
  <c r="P37" i="44" s="1"/>
  <c r="O34" i="49"/>
  <c r="P34" i="49" s="1"/>
  <c r="O6" i="49"/>
  <c r="P6" i="49" s="1"/>
  <c r="O66" i="43"/>
  <c r="P66" i="43" s="1"/>
  <c r="O29" i="51"/>
  <c r="P29" i="51" s="1"/>
  <c r="O54" i="41"/>
  <c r="P54" i="41" s="1"/>
  <c r="O64" i="53"/>
  <c r="P64" i="53" s="1"/>
  <c r="O16" i="43"/>
  <c r="P16" i="43" s="1"/>
  <c r="O40" i="53"/>
  <c r="P40" i="53" s="1"/>
  <c r="O44" i="52"/>
  <c r="P44" i="52" s="1"/>
  <c r="O37" i="55"/>
  <c r="P37" i="55" s="1"/>
  <c r="O61" i="30"/>
  <c r="P61" i="30" s="1"/>
  <c r="O21" i="51"/>
  <c r="P21" i="51" s="1"/>
  <c r="O5" i="52"/>
  <c r="P5" i="52" s="1"/>
  <c r="O18" i="55"/>
  <c r="P18" i="55" s="1"/>
  <c r="M7" i="39"/>
  <c r="O15" i="55"/>
  <c r="P15" i="55" s="1"/>
  <c r="O39" i="44"/>
  <c r="P39" i="44" s="1"/>
  <c r="O41" i="50"/>
  <c r="P41" i="50" s="1"/>
  <c r="M28" i="36"/>
  <c r="O54" i="40"/>
  <c r="P54" i="40" s="1"/>
  <c r="O66" i="48"/>
  <c r="P66" i="48" s="1"/>
  <c r="L55" i="52"/>
  <c r="O55" i="52" s="1"/>
  <c r="P55" i="52" s="1"/>
  <c r="M30" i="54"/>
  <c r="M34" i="46"/>
  <c r="O66" i="55"/>
  <c r="P66" i="55" s="1"/>
  <c r="M58" i="55"/>
  <c r="L44" i="39"/>
  <c r="O44" i="39" s="1"/>
  <c r="P44" i="39" s="1"/>
  <c r="M8" i="37"/>
  <c r="L46" i="33"/>
  <c r="O46" i="33" s="1"/>
  <c r="P46" i="33" s="1"/>
  <c r="M51" i="33"/>
  <c r="O13" i="38"/>
  <c r="P13" i="38" s="1"/>
  <c r="O33" i="35"/>
  <c r="P33" i="35" s="1"/>
  <c r="O66" i="32"/>
  <c r="P66" i="32" s="1"/>
  <c r="O35" i="34"/>
  <c r="P35" i="34" s="1"/>
  <c r="O29" i="29"/>
  <c r="P29" i="29" s="1"/>
  <c r="O67" i="32"/>
  <c r="P67" i="32" s="1"/>
  <c r="M21" i="29"/>
  <c r="M51" i="32"/>
  <c r="O37" i="32"/>
  <c r="P37" i="32" s="1"/>
  <c r="M36" i="37"/>
  <c r="M31" i="37"/>
  <c r="M31" i="14"/>
  <c r="M7" i="35"/>
  <c r="M59" i="33"/>
  <c r="L17" i="36"/>
  <c r="O17" i="36" s="1"/>
  <c r="P17" i="36" s="1"/>
  <c r="M59" i="14"/>
  <c r="L57" i="14"/>
  <c r="O57" i="14" s="1"/>
  <c r="P57" i="14" s="1"/>
  <c r="M62" i="29"/>
  <c r="M56" i="33"/>
  <c r="M54" i="37"/>
  <c r="L13" i="29"/>
  <c r="O13" i="29" s="1"/>
  <c r="P13" i="29" s="1"/>
  <c r="L43" i="33"/>
  <c r="O43" i="33" s="1"/>
  <c r="P43" i="33" s="1"/>
  <c r="L29" i="37"/>
  <c r="O29" i="37" s="1"/>
  <c r="P29" i="37" s="1"/>
  <c r="M45" i="35"/>
  <c r="M33" i="14"/>
  <c r="M54" i="29"/>
  <c r="M40" i="32"/>
  <c r="O11" i="14"/>
  <c r="P11" i="14" s="1"/>
  <c r="L40" i="36"/>
  <c r="O40" i="36" s="1"/>
  <c r="P40" i="36" s="1"/>
  <c r="M28" i="33"/>
  <c r="M43" i="32"/>
  <c r="L34" i="33"/>
  <c r="O34" i="33" s="1"/>
  <c r="P34" i="33" s="1"/>
  <c r="M59" i="34"/>
  <c r="M60" i="37"/>
  <c r="L30" i="37"/>
  <c r="O30" i="37" s="1"/>
  <c r="P30" i="37" s="1"/>
  <c r="M46" i="35"/>
  <c r="M69" i="29"/>
  <c r="M43" i="29"/>
  <c r="L20" i="14"/>
  <c r="O20" i="14" s="1"/>
  <c r="P20" i="14" s="1"/>
  <c r="M46" i="36"/>
  <c r="L45" i="36"/>
  <c r="O45" i="36" s="1"/>
  <c r="P45" i="36" s="1"/>
  <c r="M57" i="32"/>
  <c r="O41" i="29"/>
  <c r="P41" i="29" s="1"/>
  <c r="O40" i="29"/>
  <c r="P40" i="29" s="1"/>
  <c r="M19" i="32"/>
  <c r="O33" i="33"/>
  <c r="P33" i="33" s="1"/>
  <c r="M68" i="29"/>
  <c r="L44" i="36"/>
  <c r="O44" i="36" s="1"/>
  <c r="P44" i="36" s="1"/>
  <c r="M63" i="33"/>
  <c r="O65" i="34"/>
  <c r="P65" i="34" s="1"/>
  <c r="M32" i="34"/>
  <c r="R32" i="34" s="1"/>
  <c r="M5" i="33"/>
  <c r="M4" i="33"/>
  <c r="M35" i="14"/>
  <c r="M37" i="29"/>
  <c r="L38" i="14"/>
  <c r="O38" i="14" s="1"/>
  <c r="P38" i="14" s="1"/>
  <c r="M42" i="14"/>
  <c r="L62" i="35"/>
  <c r="O62" i="35" s="1"/>
  <c r="P62" i="35" s="1"/>
  <c r="L51" i="37"/>
  <c r="M31" i="29"/>
  <c r="L34" i="35"/>
  <c r="O34" i="35" s="1"/>
  <c r="P34" i="35" s="1"/>
  <c r="M32" i="14"/>
  <c r="M16" i="36"/>
  <c r="O8" i="34"/>
  <c r="P8" i="34" s="1"/>
  <c r="L30" i="33"/>
  <c r="O30" i="33" s="1"/>
  <c r="P30" i="33" s="1"/>
  <c r="L55" i="37"/>
  <c r="O55" i="37" s="1"/>
  <c r="P55" i="37" s="1"/>
  <c r="L64" i="35"/>
  <c r="O64" i="35" s="1"/>
  <c r="P64" i="35" s="1"/>
  <c r="M28" i="35"/>
  <c r="M52" i="29"/>
  <c r="M13" i="51"/>
  <c r="M13" i="45"/>
  <c r="L53" i="38"/>
  <c r="O53" i="38" s="1"/>
  <c r="P53" i="38" s="1"/>
  <c r="L56" i="46"/>
  <c r="O56" i="46" s="1"/>
  <c r="P56" i="46" s="1"/>
  <c r="L64" i="48"/>
  <c r="O64" i="48" s="1"/>
  <c r="P64" i="48" s="1"/>
  <c r="M36" i="36"/>
  <c r="M64" i="30"/>
  <c r="L11" i="49"/>
  <c r="O11" i="49" s="1"/>
  <c r="P11" i="49" s="1"/>
  <c r="L18" i="50"/>
  <c r="O18" i="50" s="1"/>
  <c r="P18" i="50" s="1"/>
  <c r="L22" i="52"/>
  <c r="O22" i="52" s="1"/>
  <c r="P22" i="52" s="1"/>
  <c r="L14" i="39"/>
  <c r="O14" i="39" s="1"/>
  <c r="P14" i="39" s="1"/>
  <c r="L15" i="43"/>
  <c r="O15" i="43" s="1"/>
  <c r="P15" i="43" s="1"/>
  <c r="L69" i="38"/>
  <c r="O69" i="38" s="1"/>
  <c r="P69" i="38" s="1"/>
  <c r="L61" i="49"/>
  <c r="O61" i="49" s="1"/>
  <c r="P61" i="49" s="1"/>
  <c r="M69" i="51"/>
  <c r="R69" i="51" s="1"/>
  <c r="M53" i="44"/>
  <c r="L39" i="49"/>
  <c r="O39" i="49" s="1"/>
  <c r="P39" i="49" s="1"/>
  <c r="L58" i="38"/>
  <c r="O58" i="38" s="1"/>
  <c r="P58" i="38" s="1"/>
  <c r="M46" i="43"/>
  <c r="M23" i="44"/>
  <c r="M5" i="32"/>
  <c r="L67" i="30"/>
  <c r="O67" i="30" s="1"/>
  <c r="P67" i="30" s="1"/>
  <c r="M7" i="48"/>
  <c r="L13" i="54"/>
  <c r="O13" i="54" s="1"/>
  <c r="P13" i="54" s="1"/>
  <c r="M62" i="43"/>
  <c r="L40" i="45"/>
  <c r="O40" i="45" s="1"/>
  <c r="P40" i="45" s="1"/>
  <c r="L42" i="47"/>
  <c r="O42" i="47" s="1"/>
  <c r="P42" i="47" s="1"/>
  <c r="L59" i="47"/>
  <c r="O59" i="47" s="1"/>
  <c r="P59" i="47" s="1"/>
  <c r="M58" i="43"/>
  <c r="M66" i="45"/>
  <c r="M54" i="55"/>
  <c r="L63" i="44"/>
  <c r="O63" i="44" s="1"/>
  <c r="P63" i="44" s="1"/>
  <c r="L28" i="40"/>
  <c r="O28" i="40" s="1"/>
  <c r="P28" i="40" s="1"/>
  <c r="T28" i="40" s="1"/>
  <c r="S29" i="40" s="1"/>
  <c r="L62" i="41"/>
  <c r="O62" i="41" s="1"/>
  <c r="P62" i="41" s="1"/>
  <c r="L63" i="53"/>
  <c r="O63" i="53" s="1"/>
  <c r="P63" i="53" s="1"/>
  <c r="M32" i="53"/>
  <c r="M37" i="52"/>
  <c r="L35" i="54"/>
  <c r="O35" i="54" s="1"/>
  <c r="P35" i="54" s="1"/>
  <c r="L4" i="39"/>
  <c r="L60" i="36"/>
  <c r="O60" i="36" s="1"/>
  <c r="P60" i="36" s="1"/>
  <c r="L53" i="51"/>
  <c r="O53" i="51" s="1"/>
  <c r="P53" i="51" s="1"/>
  <c r="M60" i="48"/>
  <c r="L35" i="53"/>
  <c r="O35" i="53" s="1"/>
  <c r="P35" i="53" s="1"/>
  <c r="M43" i="52"/>
  <c r="L33" i="46"/>
  <c r="O33" i="46" s="1"/>
  <c r="P33" i="46" s="1"/>
  <c r="M53" i="55"/>
  <c r="L45" i="45"/>
  <c r="O45" i="45" s="1"/>
  <c r="P45" i="45" s="1"/>
  <c r="L28" i="45"/>
  <c r="L28" i="47"/>
  <c r="O28" i="47" s="1"/>
  <c r="P28" i="47" s="1"/>
  <c r="T28" i="47" s="1"/>
  <c r="S29" i="47" s="1"/>
  <c r="L64" i="39"/>
  <c r="O64" i="39" s="1"/>
  <c r="P64" i="39" s="1"/>
  <c r="L33" i="45"/>
  <c r="O33" i="45" s="1"/>
  <c r="P33" i="45" s="1"/>
  <c r="L37" i="35"/>
  <c r="O37" i="35" s="1"/>
  <c r="P37" i="35" s="1"/>
  <c r="M10" i="49"/>
  <c r="M12" i="40"/>
  <c r="M22" i="45"/>
  <c r="L65" i="53"/>
  <c r="O65" i="53" s="1"/>
  <c r="P65" i="53" s="1"/>
  <c r="L29" i="54"/>
  <c r="O29" i="54" s="1"/>
  <c r="P29" i="54" s="1"/>
  <c r="L9" i="40"/>
  <c r="O9" i="40" s="1"/>
  <c r="P9" i="40" s="1"/>
  <c r="L12" i="36"/>
  <c r="O12" i="36" s="1"/>
  <c r="P12" i="36" s="1"/>
  <c r="M5" i="50"/>
  <c r="M20" i="49"/>
  <c r="L17" i="50"/>
  <c r="O17" i="50" s="1"/>
  <c r="P17" i="50" s="1"/>
  <c r="M5" i="51"/>
  <c r="L18" i="52"/>
  <c r="O18" i="52" s="1"/>
  <c r="P18" i="52" s="1"/>
  <c r="L5" i="38"/>
  <c r="O5" i="38" s="1"/>
  <c r="P5" i="38" s="1"/>
  <c r="L4" i="54"/>
  <c r="O4" i="54" s="1"/>
  <c r="P4" i="54" s="1"/>
  <c r="T4" i="54" s="1"/>
  <c r="S5" i="54" s="1"/>
  <c r="L15" i="45"/>
  <c r="O15" i="45" s="1"/>
  <c r="P15" i="45" s="1"/>
  <c r="M21" i="42"/>
  <c r="M51" i="30"/>
  <c r="L33" i="44"/>
  <c r="O33" i="44" s="1"/>
  <c r="P33" i="44" s="1"/>
  <c r="M54" i="44"/>
  <c r="M60" i="50"/>
  <c r="K825" i="82"/>
  <c r="L825" i="82" s="1"/>
  <c r="N29" i="40" s="1"/>
  <c r="L64" i="40"/>
  <c r="O64" i="40" s="1"/>
  <c r="P64" i="40" s="1"/>
  <c r="M28" i="51"/>
  <c r="M51" i="40"/>
  <c r="M34" i="38"/>
  <c r="M62" i="42"/>
  <c r="L34" i="42"/>
  <c r="O34" i="42" s="1"/>
  <c r="P34" i="42" s="1"/>
  <c r="L45" i="41"/>
  <c r="O45" i="41" s="1"/>
  <c r="P45" i="41" s="1"/>
  <c r="M63" i="52"/>
  <c r="M68" i="46"/>
  <c r="L34" i="37"/>
  <c r="O34" i="37" s="1"/>
  <c r="P34" i="37" s="1"/>
  <c r="M66" i="47"/>
  <c r="L56" i="37"/>
  <c r="O56" i="37" s="1"/>
  <c r="P56" i="37" s="1"/>
  <c r="L62" i="55"/>
  <c r="O62" i="55" s="1"/>
  <c r="P62" i="55" s="1"/>
  <c r="M32" i="55"/>
  <c r="L33" i="39"/>
  <c r="O33" i="39" s="1"/>
  <c r="P33" i="39" s="1"/>
  <c r="M52" i="39"/>
  <c r="M32" i="43"/>
  <c r="L37" i="37"/>
  <c r="O37" i="37" s="1"/>
  <c r="P37" i="37" s="1"/>
  <c r="M44" i="38"/>
  <c r="L52" i="41"/>
  <c r="O52" i="41" s="1"/>
  <c r="P52" i="41" s="1"/>
  <c r="M10" i="53"/>
  <c r="R10" i="53" s="1"/>
  <c r="L55" i="44"/>
  <c r="O55" i="44" s="1"/>
  <c r="P55" i="44" s="1"/>
  <c r="L45" i="51"/>
  <c r="O45" i="51" s="1"/>
  <c r="P45" i="51" s="1"/>
  <c r="L7" i="53"/>
  <c r="O7" i="53" s="1"/>
  <c r="P7" i="53" s="1"/>
  <c r="M10" i="39"/>
  <c r="M34" i="36"/>
  <c r="M14" i="44"/>
  <c r="M9" i="53"/>
  <c r="M21" i="46"/>
  <c r="L35" i="40"/>
  <c r="O35" i="40" s="1"/>
  <c r="P35" i="40" s="1"/>
  <c r="L16" i="54"/>
  <c r="O16" i="54" s="1"/>
  <c r="P16" i="54" s="1"/>
  <c r="G33" i="50"/>
  <c r="K989" i="82"/>
  <c r="L989" i="82" s="1"/>
  <c r="N33" i="50" s="1"/>
  <c r="M36" i="49"/>
  <c r="M57" i="42"/>
  <c r="L34" i="41"/>
  <c r="O34" i="41" s="1"/>
  <c r="P34" i="41" s="1"/>
  <c r="M40" i="41"/>
  <c r="L32" i="41"/>
  <c r="O32" i="41" s="1"/>
  <c r="P32" i="41" s="1"/>
  <c r="L22" i="40"/>
  <c r="O22" i="40" s="1"/>
  <c r="P22" i="40" s="1"/>
  <c r="L17" i="54"/>
  <c r="O17" i="54" s="1"/>
  <c r="P17" i="54" s="1"/>
  <c r="M10" i="32"/>
  <c r="M7" i="32"/>
  <c r="M15" i="41"/>
  <c r="M35" i="29"/>
  <c r="M41" i="35"/>
  <c r="M46" i="47"/>
  <c r="L59" i="45"/>
  <c r="O59" i="45" s="1"/>
  <c r="P59" i="45" s="1"/>
  <c r="L34" i="55"/>
  <c r="O34" i="55" s="1"/>
  <c r="P34" i="55" s="1"/>
  <c r="L59" i="43"/>
  <c r="O59" i="43" s="1"/>
  <c r="P59" i="43" s="1"/>
  <c r="L67" i="45"/>
  <c r="O67" i="45" s="1"/>
  <c r="P67" i="45" s="1"/>
  <c r="M38" i="47"/>
  <c r="M62" i="48"/>
  <c r="L56" i="38"/>
  <c r="O56" i="38" s="1"/>
  <c r="P56" i="38" s="1"/>
  <c r="L59" i="41"/>
  <c r="O59" i="41" s="1"/>
  <c r="L57" i="34"/>
  <c r="O57" i="34" s="1"/>
  <c r="P57" i="34" s="1"/>
  <c r="M57" i="53"/>
  <c r="M28" i="53"/>
  <c r="L17" i="46"/>
  <c r="O17" i="46" s="1"/>
  <c r="P17" i="46" s="1"/>
  <c r="L9" i="45"/>
  <c r="O9" i="45" s="1"/>
  <c r="P9" i="45" s="1"/>
  <c r="M52" i="51"/>
  <c r="L39" i="38"/>
  <c r="O39" i="38" s="1"/>
  <c r="P39" i="38" s="1"/>
  <c r="L31" i="53"/>
  <c r="O31" i="53" s="1"/>
  <c r="P31" i="53" s="1"/>
  <c r="M39" i="52"/>
  <c r="L32" i="46"/>
  <c r="O32" i="46" s="1"/>
  <c r="P32" i="46" s="1"/>
  <c r="L51" i="39"/>
  <c r="L68" i="55"/>
  <c r="O68" i="55" s="1"/>
  <c r="P68" i="55" s="1"/>
  <c r="L51" i="54"/>
  <c r="L29" i="39"/>
  <c r="O29" i="39" s="1"/>
  <c r="P29" i="39" s="1"/>
  <c r="L63" i="55"/>
  <c r="O63" i="55" s="1"/>
  <c r="P63" i="55" s="1"/>
  <c r="M56" i="39"/>
  <c r="L33" i="43"/>
  <c r="O33" i="43" s="1"/>
  <c r="P33" i="43" s="1"/>
  <c r="L12" i="52"/>
  <c r="O12" i="52" s="1"/>
  <c r="P12" i="52" s="1"/>
  <c r="L36" i="53"/>
  <c r="O36" i="53" s="1"/>
  <c r="P36" i="53" s="1"/>
  <c r="L64" i="54"/>
  <c r="O64" i="54" s="1"/>
  <c r="P64" i="54" s="1"/>
  <c r="L67" i="55"/>
  <c r="O67" i="55" s="1"/>
  <c r="P67" i="55" s="1"/>
  <c r="L4" i="36"/>
  <c r="O4" i="36" s="1"/>
  <c r="P4" i="36" s="1"/>
  <c r="T4" i="36" s="1"/>
  <c r="S5" i="36" s="1"/>
  <c r="M8" i="40"/>
  <c r="M16" i="50"/>
  <c r="L4" i="50"/>
  <c r="M6" i="55"/>
  <c r="M13" i="55"/>
  <c r="L41" i="30"/>
  <c r="O41" i="30" s="1"/>
  <c r="P41" i="30" s="1"/>
  <c r="M57" i="44"/>
  <c r="M69" i="50"/>
  <c r="M4" i="14"/>
  <c r="L60" i="44"/>
  <c r="O60" i="44" s="1"/>
  <c r="P60" i="44" s="1"/>
  <c r="M56" i="36"/>
  <c r="M52" i="30"/>
  <c r="M51" i="44"/>
  <c r="M56" i="40"/>
  <c r="L68" i="48"/>
  <c r="O68" i="48" s="1"/>
  <c r="P68" i="48" s="1"/>
  <c r="L31" i="48"/>
  <c r="O31" i="48" s="1"/>
  <c r="P31" i="48" s="1"/>
  <c r="L46" i="40"/>
  <c r="O46" i="40" s="1"/>
  <c r="P46" i="40" s="1"/>
  <c r="L42" i="49"/>
  <c r="O42" i="49" s="1"/>
  <c r="P42" i="49" s="1"/>
  <c r="L55" i="38"/>
  <c r="O55" i="38" s="1"/>
  <c r="P55" i="38" s="1"/>
  <c r="M41" i="38"/>
  <c r="M36" i="52"/>
  <c r="M41" i="34"/>
  <c r="L45" i="53"/>
  <c r="O45" i="53" s="1"/>
  <c r="P45" i="53" s="1"/>
  <c r="M62" i="52"/>
  <c r="M62" i="46"/>
  <c r="L46" i="54"/>
  <c r="O46" i="54" s="1"/>
  <c r="P46" i="54" s="1"/>
  <c r="M52" i="54"/>
  <c r="M53" i="47"/>
  <c r="M52" i="47"/>
  <c r="M55" i="35"/>
  <c r="L61" i="43"/>
  <c r="O61" i="43" s="1"/>
  <c r="P61" i="43" s="1"/>
  <c r="M37" i="36"/>
  <c r="M36" i="33"/>
  <c r="L52" i="36"/>
  <c r="O52" i="36" s="1"/>
  <c r="P52" i="36" s="1"/>
  <c r="M9" i="50"/>
  <c r="M41" i="40"/>
  <c r="R41" i="40" s="1"/>
  <c r="M29" i="49"/>
  <c r="M9" i="47"/>
  <c r="L46" i="48"/>
  <c r="O46" i="48" s="1"/>
  <c r="M31" i="38"/>
  <c r="L18" i="38"/>
  <c r="O18" i="38" s="1"/>
  <c r="P18" i="38" s="1"/>
  <c r="L66" i="30"/>
  <c r="O66" i="30" s="1"/>
  <c r="P66" i="30" s="1"/>
  <c r="L7" i="30"/>
  <c r="O7" i="30" s="1"/>
  <c r="P7" i="30" s="1"/>
  <c r="M12" i="49"/>
  <c r="M10" i="37"/>
  <c r="L10" i="40"/>
  <c r="O10" i="40" s="1"/>
  <c r="P10" i="40" s="1"/>
  <c r="M42" i="51"/>
  <c r="L29" i="44"/>
  <c r="O29" i="44" s="1"/>
  <c r="P29" i="44" s="1"/>
  <c r="L59" i="52"/>
  <c r="O59" i="52" s="1"/>
  <c r="P59" i="52" s="1"/>
  <c r="M29" i="55"/>
  <c r="M64" i="47"/>
  <c r="M60" i="53"/>
  <c r="L19" i="47"/>
  <c r="O19" i="47" s="1"/>
  <c r="P19" i="47" s="1"/>
  <c r="M40" i="43"/>
  <c r="M68" i="35"/>
  <c r="L38" i="39"/>
  <c r="O38" i="39" s="1"/>
  <c r="P38" i="39" s="1"/>
  <c r="L62" i="45"/>
  <c r="O62" i="45" s="1"/>
  <c r="P62" i="45" s="1"/>
  <c r="M40" i="47"/>
  <c r="M59" i="55"/>
  <c r="L35" i="51"/>
  <c r="O35" i="51" s="1"/>
  <c r="P35" i="51" s="1"/>
  <c r="L58" i="48"/>
  <c r="O58" i="48" s="1"/>
  <c r="P58" i="48" s="1"/>
  <c r="M58" i="41"/>
  <c r="M56" i="53"/>
  <c r="L68" i="52"/>
  <c r="O68" i="52" s="1"/>
  <c r="P68" i="52" s="1"/>
  <c r="M33" i="52"/>
  <c r="M33" i="37"/>
  <c r="M8" i="14"/>
  <c r="L29" i="50"/>
  <c r="O29" i="50" s="1"/>
  <c r="P29" i="50" s="1"/>
  <c r="M44" i="48"/>
  <c r="M61" i="41"/>
  <c r="M44" i="53"/>
  <c r="M61" i="46"/>
  <c r="M40" i="54"/>
  <c r="M42" i="45"/>
  <c r="L46" i="55"/>
  <c r="O46" i="55" s="1"/>
  <c r="P46" i="55" s="1"/>
  <c r="L56" i="45"/>
  <c r="O56" i="45" s="1"/>
  <c r="P56" i="45" s="1"/>
  <c r="L41" i="43"/>
  <c r="O41" i="43" s="1"/>
  <c r="P41" i="43" s="1"/>
  <c r="M46" i="30"/>
  <c r="M14" i="43"/>
  <c r="M30" i="50"/>
  <c r="M21" i="30"/>
  <c r="L10" i="30"/>
  <c r="O10" i="30" s="1"/>
  <c r="P10" i="30" s="1"/>
  <c r="M19" i="49"/>
  <c r="L21" i="50"/>
  <c r="O21" i="50" s="1"/>
  <c r="P21" i="50" s="1"/>
  <c r="M6" i="51"/>
  <c r="M22" i="38"/>
  <c r="M14" i="53"/>
  <c r="L21" i="54"/>
  <c r="O21" i="54" s="1"/>
  <c r="P21" i="54" s="1"/>
  <c r="M8" i="39"/>
  <c r="L12" i="39"/>
  <c r="O12" i="39" s="1"/>
  <c r="P12" i="39" s="1"/>
  <c r="M7" i="43"/>
  <c r="M6" i="45"/>
  <c r="L56" i="44"/>
  <c r="O56" i="44" s="1"/>
  <c r="P56" i="44" s="1"/>
  <c r="L68" i="50"/>
  <c r="O68" i="50" s="1"/>
  <c r="P68" i="50" s="1"/>
  <c r="L37" i="30"/>
  <c r="O37" i="30" s="1"/>
  <c r="P37" i="30" s="1"/>
  <c r="L55" i="40"/>
  <c r="O55" i="40" s="1"/>
  <c r="P55" i="40" s="1"/>
  <c r="L67" i="48"/>
  <c r="O67" i="48" s="1"/>
  <c r="P67" i="48" s="1"/>
  <c r="L38" i="51"/>
  <c r="O38" i="51" s="1"/>
  <c r="P38" i="51" s="1"/>
  <c r="M45" i="40"/>
  <c r="M37" i="42"/>
  <c r="L38" i="53"/>
  <c r="O38" i="53" s="1"/>
  <c r="P38" i="53" s="1"/>
  <c r="L31" i="52"/>
  <c r="O31" i="52" s="1"/>
  <c r="P31" i="52" s="1"/>
  <c r="L40" i="46"/>
  <c r="O40" i="46" s="1"/>
  <c r="P40" i="46" s="1"/>
  <c r="L57" i="54"/>
  <c r="O57" i="54" s="1"/>
  <c r="P57" i="54" s="1"/>
  <c r="L38" i="37"/>
  <c r="O38" i="37" s="1"/>
  <c r="P38" i="37" s="1"/>
  <c r="L36" i="54"/>
  <c r="O36" i="54" s="1"/>
  <c r="P36" i="54" s="1"/>
  <c r="L35" i="46"/>
  <c r="O35" i="46" s="1"/>
  <c r="P35" i="46" s="1"/>
  <c r="L57" i="47"/>
  <c r="O57" i="47" s="1"/>
  <c r="P57" i="47" s="1"/>
  <c r="M61" i="55"/>
  <c r="M44" i="55"/>
  <c r="L29" i="47"/>
  <c r="M61" i="45"/>
  <c r="L40" i="55"/>
  <c r="O40" i="55" s="1"/>
  <c r="P40" i="55" s="1"/>
  <c r="M53" i="45"/>
  <c r="M43" i="43"/>
  <c r="L32" i="36"/>
  <c r="O32" i="36" s="1"/>
  <c r="P32" i="36" s="1"/>
  <c r="L70" i="32"/>
  <c r="R70" i="32" s="1"/>
  <c r="L19" i="38"/>
  <c r="O19" i="38" s="1"/>
  <c r="P19" i="38" s="1"/>
  <c r="M11" i="32"/>
  <c r="L20" i="51"/>
  <c r="O20" i="51" s="1"/>
  <c r="P20" i="51" s="1"/>
  <c r="M13" i="44"/>
  <c r="M7" i="49"/>
  <c r="M16" i="52"/>
  <c r="R16" i="52" s="1"/>
  <c r="L8" i="35"/>
  <c r="O8" i="35" s="1"/>
  <c r="P8" i="35" s="1"/>
  <c r="L10" i="43"/>
  <c r="O10" i="43" s="1"/>
  <c r="P10" i="43" s="1"/>
  <c r="M51" i="48"/>
  <c r="K1011" i="82"/>
  <c r="L1011" i="82" s="1"/>
  <c r="N58" i="50" s="1"/>
  <c r="M16" i="51"/>
  <c r="M4" i="53"/>
  <c r="L8" i="54"/>
  <c r="O8" i="54" s="1"/>
  <c r="P8" i="54" s="1"/>
  <c r="L58" i="44"/>
  <c r="O58" i="44" s="1"/>
  <c r="P58" i="44" s="1"/>
  <c r="M37" i="44"/>
  <c r="M19" i="39"/>
  <c r="M42" i="50"/>
  <c r="R42" i="50" s="1"/>
  <c r="L34" i="51"/>
  <c r="O34" i="51" s="1"/>
  <c r="P34" i="51" s="1"/>
  <c r="L43" i="49"/>
  <c r="O43" i="49" s="1"/>
  <c r="P43" i="49" s="1"/>
  <c r="M34" i="49"/>
  <c r="M32" i="42"/>
  <c r="L10" i="29"/>
  <c r="O10" i="29" s="1"/>
  <c r="P10" i="29" s="1"/>
  <c r="L31" i="36"/>
  <c r="O31" i="36" s="1"/>
  <c r="P31" i="36" s="1"/>
  <c r="L54" i="43"/>
  <c r="O54" i="43" s="1"/>
  <c r="P54" i="43" s="1"/>
  <c r="L30" i="43"/>
  <c r="O30" i="43" s="1"/>
  <c r="P30" i="43" s="1"/>
  <c r="L34" i="43"/>
  <c r="O34" i="43" s="1"/>
  <c r="P34" i="43" s="1"/>
  <c r="L55" i="45"/>
  <c r="O55" i="45" s="1"/>
  <c r="P55" i="45" s="1"/>
  <c r="L45" i="55"/>
  <c r="O45" i="55" s="1"/>
  <c r="P45" i="55" s="1"/>
  <c r="L61" i="47"/>
  <c r="O61" i="47" s="1"/>
  <c r="P61" i="47" s="1"/>
  <c r="L63" i="45"/>
  <c r="O63" i="45" s="1"/>
  <c r="P63" i="45" s="1"/>
  <c r="L63" i="14"/>
  <c r="O63" i="14" s="1"/>
  <c r="P63" i="14" s="1"/>
  <c r="L37" i="45"/>
  <c r="O37" i="45" s="1"/>
  <c r="P37" i="45" s="1"/>
  <c r="M42" i="55"/>
  <c r="M55" i="47"/>
  <c r="M57" i="50"/>
  <c r="L58" i="40"/>
  <c r="O58" i="40" s="1"/>
  <c r="P58" i="40" s="1"/>
  <c r="L40" i="34"/>
  <c r="O40" i="34" s="1"/>
  <c r="P40" i="34" s="1"/>
  <c r="L52" i="53"/>
  <c r="O52" i="53" s="1"/>
  <c r="P52" i="53" s="1"/>
  <c r="L40" i="52"/>
  <c r="O40" i="52" s="1"/>
  <c r="P40" i="52" s="1"/>
  <c r="M51" i="46"/>
  <c r="L30" i="55"/>
  <c r="O30" i="55" s="1"/>
  <c r="P30" i="55" s="1"/>
  <c r="M12" i="54"/>
  <c r="M22" i="35"/>
  <c r="L59" i="51"/>
  <c r="O59" i="51" s="1"/>
  <c r="P59" i="51" s="1"/>
  <c r="M63" i="48"/>
  <c r="L60" i="38"/>
  <c r="O60" i="38" s="1"/>
  <c r="M55" i="41"/>
  <c r="M65" i="52"/>
  <c r="M66" i="46"/>
  <c r="L68" i="37"/>
  <c r="O68" i="37" s="1"/>
  <c r="P68" i="37" s="1"/>
  <c r="L67" i="47"/>
  <c r="O67" i="47" s="1"/>
  <c r="P67" i="47" s="1"/>
  <c r="L63" i="54"/>
  <c r="O63" i="54" s="1"/>
  <c r="P63" i="54" s="1"/>
  <c r="L58" i="45"/>
  <c r="O58" i="45" s="1"/>
  <c r="P58" i="45" s="1"/>
  <c r="L54" i="54"/>
  <c r="O54" i="54" s="1"/>
  <c r="P54" i="54" s="1"/>
  <c r="L60" i="55"/>
  <c r="O60" i="55" s="1"/>
  <c r="P60" i="55" s="1"/>
  <c r="L67" i="39"/>
  <c r="O67" i="39" s="1"/>
  <c r="P67" i="39" s="1"/>
  <c r="M39" i="43"/>
  <c r="M52" i="43"/>
  <c r="L16" i="39"/>
  <c r="O16" i="39" s="1"/>
  <c r="P16" i="39" s="1"/>
  <c r="M40" i="40"/>
  <c r="M35" i="52"/>
  <c r="L30" i="51"/>
  <c r="O30" i="51" s="1"/>
  <c r="P30" i="51" s="1"/>
  <c r="L65" i="50"/>
  <c r="O65" i="50" s="1"/>
  <c r="P65" i="50" s="1"/>
  <c r="L65" i="39"/>
  <c r="O65" i="39" s="1"/>
  <c r="P65" i="39" s="1"/>
  <c r="L7" i="40"/>
  <c r="O7" i="40" s="1"/>
  <c r="P7" i="40" s="1"/>
  <c r="L20" i="44"/>
  <c r="O20" i="44" s="1"/>
  <c r="P20" i="44" s="1"/>
  <c r="M21" i="49"/>
  <c r="M14" i="30"/>
  <c r="M11" i="51"/>
  <c r="L4" i="51"/>
  <c r="M16" i="41"/>
  <c r="M21" i="51"/>
  <c r="L13" i="46"/>
  <c r="O13" i="46" s="1"/>
  <c r="P13" i="46" s="1"/>
  <c r="L10" i="46"/>
  <c r="O10" i="46" s="1"/>
  <c r="P10" i="46" s="1"/>
  <c r="M18" i="55"/>
  <c r="M11" i="39"/>
  <c r="M15" i="55"/>
  <c r="M6" i="43"/>
  <c r="M39" i="44"/>
  <c r="M41" i="50"/>
  <c r="L66" i="44"/>
  <c r="O66" i="44" s="1"/>
  <c r="P66" i="44" s="1"/>
  <c r="L43" i="50"/>
  <c r="O43" i="50" s="1"/>
  <c r="P43" i="50" s="1"/>
  <c r="L52" i="48"/>
  <c r="L42" i="42"/>
  <c r="O42" i="42" s="1"/>
  <c r="P42" i="42" s="1"/>
  <c r="L55" i="53"/>
  <c r="O55" i="53" s="1"/>
  <c r="P55" i="53" s="1"/>
  <c r="L46" i="53"/>
  <c r="O46" i="53" s="1"/>
  <c r="P46" i="53" s="1"/>
  <c r="L35" i="37"/>
  <c r="O35" i="37" s="1"/>
  <c r="P35" i="37" s="1"/>
  <c r="M59" i="54"/>
  <c r="L53" i="54"/>
  <c r="O53" i="54" s="1"/>
  <c r="P53" i="54" s="1"/>
  <c r="M46" i="37"/>
  <c r="L56" i="47"/>
  <c r="O56" i="47" s="1"/>
  <c r="P56" i="47" s="1"/>
  <c r="M66" i="55"/>
  <c r="M51" i="55"/>
  <c r="L39" i="55"/>
  <c r="O39" i="55" s="1"/>
  <c r="P39" i="55" s="1"/>
  <c r="L53" i="39"/>
  <c r="O53" i="39" s="1"/>
  <c r="P53" i="39" s="1"/>
  <c r="M32" i="45"/>
  <c r="M45" i="43"/>
  <c r="L4" i="32"/>
  <c r="O4" i="32" s="1"/>
  <c r="P4" i="32" s="1"/>
  <c r="T4" i="32" s="1"/>
  <c r="S5" i="32" s="1"/>
  <c r="L15" i="33"/>
  <c r="O15" i="33" s="1"/>
  <c r="P15" i="33" s="1"/>
  <c r="M61" i="33"/>
  <c r="L61" i="34"/>
  <c r="O61" i="34" s="1"/>
  <c r="P61" i="34" s="1"/>
  <c r="L43" i="37"/>
  <c r="O43" i="37" s="1"/>
  <c r="P43" i="37" s="1"/>
  <c r="M13" i="38"/>
  <c r="L6" i="36"/>
  <c r="O6" i="36" s="1"/>
  <c r="P6" i="36" s="1"/>
  <c r="L34" i="14"/>
  <c r="O34" i="14" s="1"/>
  <c r="P34" i="14" s="1"/>
  <c r="L66" i="29"/>
  <c r="O66" i="29" s="1"/>
  <c r="P66" i="29" s="1"/>
  <c r="M33" i="35"/>
  <c r="L66" i="35"/>
  <c r="O66" i="35" s="1"/>
  <c r="P66" i="35" s="1"/>
  <c r="M66" i="32"/>
  <c r="M35" i="34"/>
  <c r="L45" i="37"/>
  <c r="O45" i="37" s="1"/>
  <c r="P45" i="37" s="1"/>
  <c r="L55" i="32"/>
  <c r="O55" i="32" s="1"/>
  <c r="P55" i="32" s="1"/>
  <c r="L39" i="34"/>
  <c r="O39" i="34" s="1"/>
  <c r="P39" i="34" s="1"/>
  <c r="M29" i="29"/>
  <c r="L67" i="14"/>
  <c r="O67" i="14" s="1"/>
  <c r="P67" i="14" s="1"/>
  <c r="M54" i="14"/>
  <c r="L51" i="14"/>
  <c r="M67" i="32"/>
  <c r="L7" i="34"/>
  <c r="O7" i="34" s="1"/>
  <c r="P7" i="34" s="1"/>
  <c r="L19" i="34"/>
  <c r="O19" i="34" s="1"/>
  <c r="P19" i="34" s="1"/>
  <c r="M15" i="14"/>
  <c r="L29" i="33"/>
  <c r="O29" i="33" s="1"/>
  <c r="P29" i="33" s="1"/>
  <c r="L39" i="32"/>
  <c r="O39" i="32" s="1"/>
  <c r="P39" i="32" s="1"/>
  <c r="M37" i="32"/>
  <c r="L67" i="34"/>
  <c r="O67" i="34" s="1"/>
  <c r="P67" i="34" s="1"/>
  <c r="L53" i="37"/>
  <c r="O53" i="37" s="1"/>
  <c r="P53" i="37" s="1"/>
  <c r="L63" i="35"/>
  <c r="O63" i="35" s="1"/>
  <c r="P63" i="35" s="1"/>
  <c r="L18" i="14"/>
  <c r="O18" i="14" s="1"/>
  <c r="P18" i="14" s="1"/>
  <c r="L6" i="14"/>
  <c r="O6" i="14" s="1"/>
  <c r="M10" i="33"/>
  <c r="M66" i="36"/>
  <c r="L60" i="35"/>
  <c r="O60" i="35" s="1"/>
  <c r="P60" i="35" s="1"/>
  <c r="L44" i="29"/>
  <c r="O44" i="29" s="1"/>
  <c r="P44" i="29" s="1"/>
  <c r="L58" i="35"/>
  <c r="O58" i="35" s="1"/>
  <c r="P58" i="35" s="1"/>
  <c r="L54" i="32"/>
  <c r="O54" i="32" s="1"/>
  <c r="P54" i="32" s="1"/>
  <c r="L51" i="35"/>
  <c r="M43" i="36"/>
  <c r="L44" i="32"/>
  <c r="O44" i="32" s="1"/>
  <c r="P44" i="32" s="1"/>
  <c r="L61" i="35"/>
  <c r="O61" i="35" s="1"/>
  <c r="P61" i="35" s="1"/>
  <c r="L66" i="14"/>
  <c r="O66" i="14" s="1"/>
  <c r="P66" i="14" s="1"/>
  <c r="M59" i="35"/>
  <c r="M16" i="29"/>
  <c r="M52" i="35"/>
  <c r="M11" i="33"/>
  <c r="L17" i="32"/>
  <c r="O17" i="32" s="1"/>
  <c r="P17" i="32" s="1"/>
  <c r="L17" i="37"/>
  <c r="O17" i="37" s="1"/>
  <c r="P17" i="37" s="1"/>
  <c r="M11" i="14"/>
  <c r="L51" i="50"/>
  <c r="M60" i="32"/>
  <c r="L67" i="33"/>
  <c r="O67" i="33" s="1"/>
  <c r="P67" i="33" s="1"/>
  <c r="M63" i="32"/>
  <c r="M58" i="37"/>
  <c r="L44" i="37"/>
  <c r="O44" i="37" s="1"/>
  <c r="P44" i="37" s="1"/>
  <c r="L57" i="35"/>
  <c r="O57" i="35" s="1"/>
  <c r="P57" i="35" s="1"/>
  <c r="L32" i="35"/>
  <c r="O32" i="35" s="1"/>
  <c r="P32" i="35" s="1"/>
  <c r="M56" i="29"/>
  <c r="M69" i="14"/>
  <c r="M43" i="38"/>
  <c r="M19" i="33"/>
  <c r="L6" i="34"/>
  <c r="O6" i="34" s="1"/>
  <c r="M65" i="32"/>
  <c r="L53" i="34"/>
  <c r="O53" i="34" s="1"/>
  <c r="P53" i="34" s="1"/>
  <c r="L14" i="29"/>
  <c r="O14" i="29" s="1"/>
  <c r="P14" i="29" s="1"/>
  <c r="L22" i="34"/>
  <c r="O22" i="34" s="1"/>
  <c r="P22" i="34" s="1"/>
  <c r="M55" i="14"/>
  <c r="M41" i="29"/>
  <c r="M43" i="35"/>
  <c r="L38" i="33"/>
  <c r="O38" i="33" s="1"/>
  <c r="P38" i="33" s="1"/>
  <c r="L52" i="37"/>
  <c r="O52" i="37" s="1"/>
  <c r="P52" i="37" s="1"/>
  <c r="L42" i="33"/>
  <c r="O42" i="33" s="1"/>
  <c r="P42" i="33" s="1"/>
  <c r="M57" i="37"/>
  <c r="L51" i="29"/>
  <c r="O51" i="29" s="1"/>
  <c r="P51" i="29" s="1"/>
  <c r="T51" i="29" s="1"/>
  <c r="S52" i="29" s="1"/>
  <c r="M40" i="29"/>
  <c r="L16" i="34"/>
  <c r="O16" i="34" s="1"/>
  <c r="P16" i="34" s="1"/>
  <c r="L15" i="36"/>
  <c r="O15" i="36" s="1"/>
  <c r="P15" i="36" s="1"/>
  <c r="L20" i="36"/>
  <c r="O20" i="36" s="1"/>
  <c r="P20" i="36" s="1"/>
  <c r="M9" i="34"/>
  <c r="M17" i="34"/>
  <c r="L16" i="35"/>
  <c r="O16" i="35" s="1"/>
  <c r="P16" i="35" s="1"/>
  <c r="M57" i="36"/>
  <c r="M31" i="33"/>
  <c r="L59" i="32"/>
  <c r="O59" i="32" s="1"/>
  <c r="P59" i="32" s="1"/>
  <c r="M33" i="33"/>
  <c r="L46" i="32"/>
  <c r="O46" i="32" s="1"/>
  <c r="P46" i="32" s="1"/>
  <c r="M30" i="34"/>
  <c r="L28" i="37"/>
  <c r="L31" i="35"/>
  <c r="O31" i="35" s="1"/>
  <c r="P31" i="35" s="1"/>
  <c r="L69" i="35"/>
  <c r="O69" i="35" s="1"/>
  <c r="P69" i="35" s="1"/>
  <c r="M44" i="35"/>
  <c r="M65" i="14"/>
  <c r="L10" i="34"/>
  <c r="O10" i="34" s="1"/>
  <c r="L31" i="34"/>
  <c r="O31" i="34" s="1"/>
  <c r="P31" i="34" s="1"/>
  <c r="L18" i="34"/>
  <c r="O18" i="34" s="1"/>
  <c r="P18" i="34" s="1"/>
  <c r="L67" i="36"/>
  <c r="O67" i="36" s="1"/>
  <c r="P67" i="36" s="1"/>
  <c r="L60" i="33"/>
  <c r="O60" i="33" s="1"/>
  <c r="P60" i="33" s="1"/>
  <c r="M37" i="33"/>
  <c r="R37" i="33" s="1"/>
  <c r="M65" i="34"/>
  <c r="L6" i="29"/>
  <c r="O6" i="29" s="1"/>
  <c r="P6" i="29" s="1"/>
  <c r="L7" i="37"/>
  <c r="O7" i="37" s="1"/>
  <c r="P7" i="37" s="1"/>
  <c r="M18" i="29"/>
  <c r="L61" i="14"/>
  <c r="O61" i="14" s="1"/>
  <c r="P61" i="14" s="1"/>
  <c r="L36" i="35"/>
  <c r="O36" i="35" s="1"/>
  <c r="P36" i="35" s="1"/>
  <c r="L29" i="35"/>
  <c r="O29" i="35" s="1"/>
  <c r="P29" i="35" s="1"/>
  <c r="L58" i="29"/>
  <c r="O58" i="29" s="1"/>
  <c r="P58" i="29" s="1"/>
  <c r="L66" i="37"/>
  <c r="O66" i="37" s="1"/>
  <c r="P66" i="37" s="1"/>
  <c r="M69" i="36"/>
  <c r="L44" i="34"/>
  <c r="O44" i="34" s="1"/>
  <c r="P44" i="34" s="1"/>
  <c r="M46" i="14"/>
  <c r="L53" i="14"/>
  <c r="O53" i="14" s="1"/>
  <c r="P53" i="14" s="1"/>
  <c r="L12" i="33"/>
  <c r="O12" i="33" s="1"/>
  <c r="P12" i="33" s="1"/>
  <c r="M18" i="32"/>
  <c r="M8" i="34"/>
  <c r="L58" i="36"/>
  <c r="O58" i="36" s="1"/>
  <c r="P58" i="36" s="1"/>
  <c r="M45" i="32"/>
  <c r="M32" i="37"/>
  <c r="L67" i="29"/>
  <c r="O67" i="29" s="1"/>
  <c r="P67" i="29" s="1"/>
  <c r="L39" i="35"/>
  <c r="O39" i="35" s="1"/>
  <c r="P39" i="35" s="1"/>
  <c r="L60" i="29"/>
  <c r="O60" i="29" s="1"/>
  <c r="P60" i="29" s="1"/>
  <c r="L30" i="14"/>
  <c r="O30" i="14" s="1"/>
  <c r="P30" i="14" s="1"/>
  <c r="L324" i="82"/>
  <c r="N51" i="55" s="1"/>
  <c r="O51" i="55" s="1"/>
  <c r="P51" i="55" s="1"/>
  <c r="T51" i="55" s="1"/>
  <c r="S52" i="55" s="1"/>
  <c r="N1204" i="82"/>
  <c r="M1205" i="82" s="1"/>
  <c r="O1204" i="82" s="1"/>
  <c r="N164" i="82"/>
  <c r="M165" i="82" s="1"/>
  <c r="O164" i="82" s="1"/>
  <c r="N1085" i="82"/>
  <c r="M1086" i="82" s="1"/>
  <c r="O1085" i="82" s="1"/>
  <c r="L1084" i="82"/>
  <c r="N51" i="30" s="1"/>
  <c r="O51" i="30" s="1"/>
  <c r="P51" i="30" s="1"/>
  <c r="T51" i="30" s="1"/>
  <c r="S52" i="30" s="1"/>
  <c r="L204" i="82"/>
  <c r="N51" i="35" s="1"/>
  <c r="L1504" i="82"/>
  <c r="N4" i="48" s="1"/>
  <c r="O1084" i="82"/>
  <c r="N1664" i="82"/>
  <c r="M1665" i="82" s="1"/>
  <c r="O1664" i="82" s="1"/>
  <c r="N745" i="82"/>
  <c r="M746" i="82" s="1"/>
  <c r="O745" i="82" s="1"/>
  <c r="N904" i="82"/>
  <c r="M905" i="82" s="1"/>
  <c r="O904" i="82" s="1"/>
  <c r="O984" i="82"/>
  <c r="L1384" i="82"/>
  <c r="N4" i="53" s="1"/>
  <c r="O4" i="53" s="1"/>
  <c r="P4" i="53" s="1"/>
  <c r="T4" i="53" s="1"/>
  <c r="S5" i="53" s="1"/>
  <c r="L644" i="82"/>
  <c r="N51" i="41" s="1"/>
  <c r="L684" i="82"/>
  <c r="N51" i="42" s="1"/>
  <c r="N344" i="82"/>
  <c r="M345" i="82" s="1"/>
  <c r="O344" i="82" s="1"/>
  <c r="N1304" i="82"/>
  <c r="M1305" i="82" s="1"/>
  <c r="O1304" i="82" s="1"/>
  <c r="O1104" i="82"/>
  <c r="L624" i="82"/>
  <c r="N28" i="41" s="1"/>
  <c r="L1464" i="82"/>
  <c r="N4" i="38" s="1"/>
  <c r="L24" i="82"/>
  <c r="L444" i="82"/>
  <c r="N51" i="37" s="1"/>
  <c r="O684" i="82"/>
  <c r="N685" i="82"/>
  <c r="M686" i="82" s="1"/>
  <c r="O685" i="82" s="1"/>
  <c r="N1145" i="82"/>
  <c r="M1146" i="82" s="1"/>
  <c r="N1146" i="82" s="1"/>
  <c r="M1147" i="82" s="1"/>
  <c r="O1144" i="82"/>
  <c r="O144" i="82"/>
  <c r="N145" i="82"/>
  <c r="M146" i="82" s="1"/>
  <c r="O145" i="82" s="1"/>
  <c r="L1144" i="82"/>
  <c r="N4" i="14" s="1"/>
  <c r="N1044" i="82"/>
  <c r="M1045" i="82" s="1"/>
  <c r="L704" i="82"/>
  <c r="N28" i="38" s="1"/>
  <c r="O28" i="38" s="1"/>
  <c r="P28" i="38" s="1"/>
  <c r="T28" i="38" s="1"/>
  <c r="S29" i="38" s="1"/>
  <c r="L144" i="82"/>
  <c r="N28" i="29" s="1"/>
  <c r="N1465" i="82"/>
  <c r="M1466" i="82" s="1"/>
  <c r="O1465" i="82" s="1"/>
  <c r="N325" i="82"/>
  <c r="M326" i="82" s="1"/>
  <c r="O325" i="82" s="1"/>
  <c r="N1385" i="82"/>
  <c r="M1386" i="82" s="1"/>
  <c r="O1385" i="82" s="1"/>
  <c r="N445" i="82"/>
  <c r="M446" i="82" s="1"/>
  <c r="O445" i="82" s="1"/>
  <c r="N645" i="82"/>
  <c r="M646" i="82" s="1"/>
  <c r="O645" i="82" s="1"/>
  <c r="N1024" i="82"/>
  <c r="M1025" i="82" s="1"/>
  <c r="N1025" i="82" s="1"/>
  <c r="M1026" i="82" s="1"/>
  <c r="L1024" i="82"/>
  <c r="N28" i="44" s="1"/>
  <c r="O28" i="44" s="1"/>
  <c r="P28" i="44" s="1"/>
  <c r="T28" i="44" s="1"/>
  <c r="S29" i="44" s="1"/>
  <c r="N424" i="82"/>
  <c r="M425" i="82" s="1"/>
  <c r="N425" i="82" s="1"/>
  <c r="M426" i="82" s="1"/>
  <c r="L424" i="82"/>
  <c r="N28" i="37" s="1"/>
  <c r="N364" i="82"/>
  <c r="M365" i="82" s="1"/>
  <c r="O364" i="82" s="1"/>
  <c r="L364" i="82"/>
  <c r="N51" i="47" s="1"/>
  <c r="N124" i="82"/>
  <c r="M125" i="82" s="1"/>
  <c r="O124" i="82" s="1"/>
  <c r="L124" i="82"/>
  <c r="N51" i="43" s="1"/>
  <c r="O51" i="43" s="1"/>
  <c r="P51" i="43" s="1"/>
  <c r="T51" i="43" s="1"/>
  <c r="S52" i="43" s="1"/>
  <c r="N1244" i="82"/>
  <c r="M1245" i="82" s="1"/>
  <c r="L1244" i="82"/>
  <c r="N4" i="39" s="1"/>
  <c r="N464" i="82"/>
  <c r="M465" i="82" s="1"/>
  <c r="L464" i="82"/>
  <c r="N28" i="46" s="1"/>
  <c r="N1604" i="82"/>
  <c r="M1605" i="82" s="1"/>
  <c r="N1605" i="82" s="1"/>
  <c r="L1604" i="82"/>
  <c r="N4" i="50" s="1"/>
  <c r="N484" i="82"/>
  <c r="M485" i="82" s="1"/>
  <c r="L484" i="82"/>
  <c r="N51" i="46" s="1"/>
  <c r="O51" i="46" s="1"/>
  <c r="P51" i="46" s="1"/>
  <c r="T51" i="46" s="1"/>
  <c r="S52" i="46" s="1"/>
  <c r="G22" i="74"/>
  <c r="O204" i="82"/>
  <c r="N205" i="82"/>
  <c r="M206" i="82" s="1"/>
  <c r="N206" i="82" s="1"/>
  <c r="M207" i="82" s="1"/>
  <c r="N207" i="82" s="1"/>
  <c r="M208" i="82" s="1"/>
  <c r="N705" i="82"/>
  <c r="M706" i="82" s="1"/>
  <c r="N1545" i="82"/>
  <c r="M1546" i="82" s="1"/>
  <c r="L165" i="82"/>
  <c r="N52" i="29" s="1"/>
  <c r="N544" i="82"/>
  <c r="M545" i="82" s="1"/>
  <c r="O544" i="82" s="1"/>
  <c r="L544" i="82"/>
  <c r="N28" i="53" s="1"/>
  <c r="O28" i="53" s="1"/>
  <c r="P28" i="53" s="1"/>
  <c r="T28" i="53" s="1"/>
  <c r="S29" i="53" s="1"/>
  <c r="N224" i="82"/>
  <c r="M225" i="82" s="1"/>
  <c r="N225" i="82" s="1"/>
  <c r="M226" i="82" s="1"/>
  <c r="L224" i="82"/>
  <c r="N28" i="45" s="1"/>
  <c r="L1425" i="82"/>
  <c r="N5" i="41" s="1"/>
  <c r="N1004" i="82"/>
  <c r="M1005" i="82" s="1"/>
  <c r="O1004" i="82" s="1"/>
  <c r="L1004" i="82"/>
  <c r="N51" i="50" s="1"/>
  <c r="L805" i="82"/>
  <c r="N52" i="48" s="1"/>
  <c r="N844" i="82"/>
  <c r="M845" i="82" s="1"/>
  <c r="N845" i="82" s="1"/>
  <c r="M846" i="82" s="1"/>
  <c r="O845" i="82" s="1"/>
  <c r="L844" i="82"/>
  <c r="N51" i="40" s="1"/>
  <c r="O51" i="40" s="1"/>
  <c r="P51" i="40" s="1"/>
  <c r="T51" i="40" s="1"/>
  <c r="S52" i="40" s="1"/>
  <c r="N404" i="82"/>
  <c r="M405" i="82" s="1"/>
  <c r="O404" i="82" s="1"/>
  <c r="L404" i="82"/>
  <c r="N51" i="54" s="1"/>
  <c r="N584" i="82"/>
  <c r="M585" i="82" s="1"/>
  <c r="O584" i="82" s="1"/>
  <c r="L584" i="82"/>
  <c r="N28" i="34" s="1"/>
  <c r="K58" i="82"/>
  <c r="L58" i="82" s="1"/>
  <c r="N65" i="74" s="1"/>
  <c r="G65" i="74"/>
  <c r="N184" i="82"/>
  <c r="M185" i="82" s="1"/>
  <c r="N185" i="82" s="1"/>
  <c r="M186" i="82" s="1"/>
  <c r="L184" i="82"/>
  <c r="N28" i="35" s="1"/>
  <c r="O28" i="35" s="1"/>
  <c r="P28" i="35" s="1"/>
  <c r="T28" i="35" s="1"/>
  <c r="S29" i="35" s="1"/>
  <c r="N384" i="82"/>
  <c r="M385" i="82" s="1"/>
  <c r="O384" i="82" s="1"/>
  <c r="L384" i="82"/>
  <c r="N28" i="54" s="1"/>
  <c r="N84" i="82"/>
  <c r="M85" i="82" s="1"/>
  <c r="O84" i="82" s="1"/>
  <c r="L84" i="82"/>
  <c r="N51" i="14" s="1"/>
  <c r="N44" i="82"/>
  <c r="M45" i="82" s="1"/>
  <c r="L44" i="82"/>
  <c r="L345" i="82"/>
  <c r="N29" i="47" s="1"/>
  <c r="N1365" i="82"/>
  <c r="M1366" i="82" s="1"/>
  <c r="N1125" i="82"/>
  <c r="M1126" i="82" s="1"/>
  <c r="N25" i="82"/>
  <c r="M26" i="82" s="1"/>
  <c r="O25" i="82" s="1"/>
  <c r="L25" i="82"/>
  <c r="N284" i="82"/>
  <c r="M285" i="82" s="1"/>
  <c r="O284" i="82" s="1"/>
  <c r="L284" i="82"/>
  <c r="N51" i="39" s="1"/>
  <c r="N1584" i="82"/>
  <c r="M1585" i="82" s="1"/>
  <c r="O1584" i="82" s="1"/>
  <c r="L1584" i="82"/>
  <c r="N4" i="51" s="1"/>
  <c r="N884" i="82"/>
  <c r="M885" i="82" s="1"/>
  <c r="N885" i="82" s="1"/>
  <c r="M886" i="82" s="1"/>
  <c r="N886" i="82" s="1"/>
  <c r="M887" i="82" s="1"/>
  <c r="L884" i="82"/>
  <c r="N51" i="32" s="1"/>
  <c r="N504" i="82"/>
  <c r="M505" i="82" s="1"/>
  <c r="L504" i="82"/>
  <c r="N28" i="52" s="1"/>
  <c r="O28" i="52" s="1"/>
  <c r="P28" i="52" s="1"/>
  <c r="T28" i="52" s="1"/>
  <c r="S29" i="52" s="1"/>
  <c r="N304" i="82"/>
  <c r="M305" i="82" s="1"/>
  <c r="L304" i="82"/>
  <c r="N28" i="55" s="1"/>
  <c r="L965" i="82"/>
  <c r="N52" i="51" s="1"/>
  <c r="K4" i="82"/>
  <c r="L67" i="43" l="1"/>
  <c r="O67" i="43" s="1"/>
  <c r="P67" i="43" s="1"/>
  <c r="L42" i="32"/>
  <c r="O42" i="32" s="1"/>
  <c r="P42" i="32" s="1"/>
  <c r="M21" i="32"/>
  <c r="L29" i="32"/>
  <c r="O29" i="32" s="1"/>
  <c r="P29" i="32" s="1"/>
  <c r="M33" i="32"/>
  <c r="M23" i="14"/>
  <c r="M70" i="29"/>
  <c r="L23" i="34"/>
  <c r="R23" i="34" s="1"/>
  <c r="M64" i="36"/>
  <c r="L62" i="36"/>
  <c r="O62" i="36" s="1"/>
  <c r="P62" i="36" s="1"/>
  <c r="M23" i="37"/>
  <c r="L41" i="37"/>
  <c r="O41" i="37" s="1"/>
  <c r="P41" i="37" s="1"/>
  <c r="M6" i="40"/>
  <c r="M29" i="40"/>
  <c r="M69" i="40"/>
  <c r="M44" i="40"/>
  <c r="L47" i="40"/>
  <c r="R47" i="40" s="1"/>
  <c r="M23" i="40"/>
  <c r="L43" i="40"/>
  <c r="O43" i="40" s="1"/>
  <c r="P43" i="40" s="1"/>
  <c r="M64" i="41"/>
  <c r="M70" i="41"/>
  <c r="M63" i="51"/>
  <c r="M68" i="51"/>
  <c r="L36" i="51"/>
  <c r="O36" i="51" s="1"/>
  <c r="P36" i="51" s="1"/>
  <c r="M64" i="51"/>
  <c r="M40" i="51"/>
  <c r="L69" i="52"/>
  <c r="O69" i="52" s="1"/>
  <c r="P69" i="52" s="1"/>
  <c r="M6" i="52"/>
  <c r="L14" i="52"/>
  <c r="O14" i="52" s="1"/>
  <c r="P14" i="52" s="1"/>
  <c r="M12" i="53"/>
  <c r="J22" i="14"/>
  <c r="K22" i="14"/>
  <c r="M22" i="14" s="1"/>
  <c r="M46" i="50"/>
  <c r="L55" i="36"/>
  <c r="O55" i="36" s="1"/>
  <c r="P55" i="36" s="1"/>
  <c r="R36" i="38"/>
  <c r="R37" i="50"/>
  <c r="J19" i="35"/>
  <c r="R39" i="45"/>
  <c r="L29" i="53"/>
  <c r="O29" i="53" s="1"/>
  <c r="P29" i="53" s="1"/>
  <c r="L34" i="38"/>
  <c r="O34" i="38" s="1"/>
  <c r="P34" i="38" s="1"/>
  <c r="N525" i="82"/>
  <c r="M526" i="82" s="1"/>
  <c r="O525" i="82" s="1"/>
  <c r="R36" i="33"/>
  <c r="L45" i="50"/>
  <c r="O45" i="50" s="1"/>
  <c r="M35" i="38"/>
  <c r="L23" i="39"/>
  <c r="R23" i="39" s="1"/>
  <c r="M9" i="39"/>
  <c r="L18" i="39"/>
  <c r="O18" i="39" s="1"/>
  <c r="P18" i="39" s="1"/>
  <c r="L47" i="39"/>
  <c r="R47" i="39" s="1"/>
  <c r="J61" i="48"/>
  <c r="K61" i="48"/>
  <c r="M61" i="48" s="1"/>
  <c r="K5" i="54"/>
  <c r="J5" i="54"/>
  <c r="J8" i="36"/>
  <c r="K8" i="36"/>
  <c r="M8" i="36" s="1"/>
  <c r="K66" i="53"/>
  <c r="J66" i="53"/>
  <c r="K60" i="40"/>
  <c r="J60" i="40"/>
  <c r="L60" i="40" s="1"/>
  <c r="O60" i="40" s="1"/>
  <c r="P60" i="40" s="1"/>
  <c r="O52" i="51"/>
  <c r="P52" i="51" s="1"/>
  <c r="L244" i="82"/>
  <c r="N51" i="45" s="1"/>
  <c r="L524" i="82"/>
  <c r="N51" i="52" s="1"/>
  <c r="O28" i="29"/>
  <c r="P28" i="29" s="1"/>
  <c r="T28" i="29" s="1"/>
  <c r="S29" i="29" s="1"/>
  <c r="T29" i="29" s="1"/>
  <c r="S30" i="29" s="1"/>
  <c r="M67" i="50"/>
  <c r="L35" i="50"/>
  <c r="O35" i="50" s="1"/>
  <c r="P35" i="50" s="1"/>
  <c r="M28" i="50"/>
  <c r="L31" i="50"/>
  <c r="O31" i="50" s="1"/>
  <c r="P31" i="50" s="1"/>
  <c r="L38" i="50"/>
  <c r="O38" i="50" s="1"/>
  <c r="P38" i="50" s="1"/>
  <c r="L38" i="34"/>
  <c r="O38" i="34" s="1"/>
  <c r="P38" i="34" s="1"/>
  <c r="L38" i="30"/>
  <c r="O38" i="30" s="1"/>
  <c r="P38" i="30" s="1"/>
  <c r="K68" i="40"/>
  <c r="M68" i="40" s="1"/>
  <c r="J68" i="40"/>
  <c r="J42" i="37"/>
  <c r="K42" i="37"/>
  <c r="K51" i="52"/>
  <c r="M51" i="52" s="1"/>
  <c r="J51" i="52"/>
  <c r="O38" i="40"/>
  <c r="P38" i="40" s="1"/>
  <c r="O68" i="14"/>
  <c r="P68" i="14" s="1"/>
  <c r="L52" i="42"/>
  <c r="O52" i="42" s="1"/>
  <c r="P52" i="42" s="1"/>
  <c r="M28" i="34"/>
  <c r="M68" i="41"/>
  <c r="M39" i="41"/>
  <c r="L36" i="41"/>
  <c r="O36" i="41" s="1"/>
  <c r="P36" i="41" s="1"/>
  <c r="M37" i="41"/>
  <c r="M54" i="42"/>
  <c r="L60" i="14"/>
  <c r="O60" i="14" s="1"/>
  <c r="P60" i="14" s="1"/>
  <c r="L70" i="14"/>
  <c r="R70" i="14" s="1"/>
  <c r="M55" i="42"/>
  <c r="M16" i="42"/>
  <c r="L5" i="42"/>
  <c r="O5" i="42" s="1"/>
  <c r="P5" i="42" s="1"/>
  <c r="M13" i="42"/>
  <c r="L35" i="44"/>
  <c r="O35" i="44" s="1"/>
  <c r="P35" i="44" s="1"/>
  <c r="L42" i="44"/>
  <c r="O42" i="44" s="1"/>
  <c r="P42" i="44" s="1"/>
  <c r="L47" i="44"/>
  <c r="R47" i="44" s="1"/>
  <c r="M15" i="44"/>
  <c r="M19" i="44"/>
  <c r="M70" i="44"/>
  <c r="M22" i="44"/>
  <c r="L69" i="44"/>
  <c r="O69" i="44" s="1"/>
  <c r="P69" i="44" s="1"/>
  <c r="M13" i="53"/>
  <c r="M15" i="53"/>
  <c r="L47" i="54"/>
  <c r="R47" i="54" s="1"/>
  <c r="L15" i="54"/>
  <c r="O15" i="54" s="1"/>
  <c r="P15" i="54" s="1"/>
  <c r="M45" i="54"/>
  <c r="O4" i="46"/>
  <c r="P4" i="46" s="1"/>
  <c r="T4" i="46" s="1"/>
  <c r="S5" i="46" s="1"/>
  <c r="K9" i="32"/>
  <c r="J9" i="32"/>
  <c r="L9" i="32" s="1"/>
  <c r="O9" i="32" s="1"/>
  <c r="P9" i="32" s="1"/>
  <c r="M70" i="46"/>
  <c r="L70" i="47"/>
  <c r="R70" i="47" s="1"/>
  <c r="M62" i="47"/>
  <c r="L63" i="30"/>
  <c r="O63" i="30" s="1"/>
  <c r="P63" i="30" s="1"/>
  <c r="L23" i="30"/>
  <c r="R23" i="30" s="1"/>
  <c r="J36" i="34"/>
  <c r="K36" i="34"/>
  <c r="J16" i="44"/>
  <c r="L16" i="44" s="1"/>
  <c r="O16" i="44" s="1"/>
  <c r="P16" i="44" s="1"/>
  <c r="K16" i="44"/>
  <c r="L1444" i="82"/>
  <c r="N4" i="42" s="1"/>
  <c r="R10" i="49"/>
  <c r="O1105" i="82"/>
  <c r="N965" i="82"/>
  <c r="M966" i="82" s="1"/>
  <c r="N966" i="82" s="1"/>
  <c r="M967" i="82" s="1"/>
  <c r="O966" i="82" s="1"/>
  <c r="L1345" i="82"/>
  <c r="N5" i="46" s="1"/>
  <c r="L764" i="82"/>
  <c r="N51" i="49" s="1"/>
  <c r="R30" i="50"/>
  <c r="R21" i="46"/>
  <c r="R40" i="54"/>
  <c r="N1644" i="82"/>
  <c r="M1645" i="82" s="1"/>
  <c r="O1644" i="82" s="1"/>
  <c r="N805" i="82"/>
  <c r="M806" i="82" s="1"/>
  <c r="O805" i="82" s="1"/>
  <c r="N945" i="82"/>
  <c r="M946" i="82" s="1"/>
  <c r="N946" i="82" s="1"/>
  <c r="M947" i="82" s="1"/>
  <c r="N947" i="82" s="1"/>
  <c r="M948" i="82" s="1"/>
  <c r="L1424" i="82"/>
  <c r="N4" i="41" s="1"/>
  <c r="R28" i="42"/>
  <c r="L864" i="82"/>
  <c r="N28" i="32" s="1"/>
  <c r="R33" i="40"/>
  <c r="R62" i="43"/>
  <c r="N925" i="82"/>
  <c r="M926" i="82" s="1"/>
  <c r="N926" i="82" s="1"/>
  <c r="M927" i="82" s="1"/>
  <c r="N927" i="82" s="1"/>
  <c r="M928" i="82" s="1"/>
  <c r="R6" i="43"/>
  <c r="R56" i="43"/>
  <c r="O28" i="30"/>
  <c r="P28" i="30" s="1"/>
  <c r="T28" i="30" s="1"/>
  <c r="S29" i="30" s="1"/>
  <c r="R68" i="54"/>
  <c r="R20" i="54"/>
  <c r="R43" i="43"/>
  <c r="R60" i="50"/>
  <c r="R62" i="54"/>
  <c r="R67" i="52"/>
  <c r="L1184" i="82"/>
  <c r="N4" i="29" s="1"/>
  <c r="N1406" i="82"/>
  <c r="M1407" i="82" s="1"/>
  <c r="O1406" i="82" s="1"/>
  <c r="O1404" i="82"/>
  <c r="O28" i="48"/>
  <c r="P28" i="48" s="1"/>
  <c r="T28" i="48" s="1"/>
  <c r="S29" i="48" s="1"/>
  <c r="N1284" i="82"/>
  <c r="M1285" i="82" s="1"/>
  <c r="N1285" i="82" s="1"/>
  <c r="M1286" i="82" s="1"/>
  <c r="O1285" i="82" s="1"/>
  <c r="R14" i="44"/>
  <c r="R43" i="55"/>
  <c r="N825" i="82"/>
  <c r="M826" i="82" s="1"/>
  <c r="N826" i="82" s="1"/>
  <c r="M827" i="82" s="1"/>
  <c r="O826" i="82" s="1"/>
  <c r="R18" i="55"/>
  <c r="R35" i="43"/>
  <c r="R67" i="43"/>
  <c r="R39" i="44"/>
  <c r="R39" i="43"/>
  <c r="R18" i="42"/>
  <c r="N564" i="82"/>
  <c r="M565" i="82" s="1"/>
  <c r="O564" i="82" s="1"/>
  <c r="L785" i="82"/>
  <c r="N29" i="48" s="1"/>
  <c r="N65" i="82"/>
  <c r="M66" i="82" s="1"/>
  <c r="O65" i="82" s="1"/>
  <c r="L104" i="82"/>
  <c r="N28" i="43" s="1"/>
  <c r="N986" i="82"/>
  <c r="M987" i="82" s="1"/>
  <c r="N987" i="82" s="1"/>
  <c r="M988" i="82" s="1"/>
  <c r="L1065" i="82"/>
  <c r="N29" i="30" s="1"/>
  <c r="R61" i="53"/>
  <c r="R36" i="36"/>
  <c r="R32" i="45"/>
  <c r="R12" i="49"/>
  <c r="L1484" i="82"/>
  <c r="N4" i="49" s="1"/>
  <c r="N604" i="82"/>
  <c r="M605" i="82" s="1"/>
  <c r="N605" i="82" s="1"/>
  <c r="M606" i="82" s="1"/>
  <c r="N606" i="82" s="1"/>
  <c r="M607" i="82" s="1"/>
  <c r="N264" i="82"/>
  <c r="M265" i="82" s="1"/>
  <c r="N265" i="82" s="1"/>
  <c r="M266" i="82" s="1"/>
  <c r="O265" i="82" s="1"/>
  <c r="L665" i="82"/>
  <c r="N29" i="42" s="1"/>
  <c r="R53" i="44"/>
  <c r="R62" i="40"/>
  <c r="R36" i="49"/>
  <c r="R61" i="32"/>
  <c r="R63" i="52"/>
  <c r="R54" i="55"/>
  <c r="R30" i="54"/>
  <c r="R69" i="55"/>
  <c r="R6" i="54"/>
  <c r="R53" i="43"/>
  <c r="R40" i="14"/>
  <c r="R60" i="46"/>
  <c r="R36" i="42"/>
  <c r="N1205" i="82"/>
  <c r="M1206" i="82" s="1"/>
  <c r="N1206" i="82" s="1"/>
  <c r="M1207" i="82" s="1"/>
  <c r="N1207" i="82" s="1"/>
  <c r="M1208" i="82" s="1"/>
  <c r="L1264" i="82"/>
  <c r="N4" i="55" s="1"/>
  <c r="N1565" i="82"/>
  <c r="M1566" i="82" s="1"/>
  <c r="O1565" i="82" s="1"/>
  <c r="R19" i="49"/>
  <c r="R12" i="44"/>
  <c r="R33" i="51"/>
  <c r="L1224" i="82"/>
  <c r="N4" i="45" s="1"/>
  <c r="L1525" i="82"/>
  <c r="N5" i="40" s="1"/>
  <c r="R52" i="43"/>
  <c r="R22" i="35"/>
  <c r="R57" i="44"/>
  <c r="R53" i="55"/>
  <c r="R41" i="46"/>
  <c r="R38" i="43"/>
  <c r="R40" i="49"/>
  <c r="R37" i="40"/>
  <c r="R14" i="43"/>
  <c r="R59" i="55"/>
  <c r="R64" i="47"/>
  <c r="R9" i="47"/>
  <c r="R69" i="50"/>
  <c r="R57" i="42"/>
  <c r="R21" i="42"/>
  <c r="R61" i="40"/>
  <c r="R69" i="43"/>
  <c r="R64" i="43"/>
  <c r="L724" i="82"/>
  <c r="N51" i="38" s="1"/>
  <c r="R19" i="33"/>
  <c r="R54" i="14"/>
  <c r="R45" i="40"/>
  <c r="R37" i="52"/>
  <c r="R58" i="43"/>
  <c r="R56" i="33"/>
  <c r="R65" i="48"/>
  <c r="R68" i="53"/>
  <c r="R63" i="43"/>
  <c r="R41" i="36"/>
  <c r="R45" i="43"/>
  <c r="R21" i="51"/>
  <c r="R32" i="42"/>
  <c r="R31" i="38"/>
  <c r="R62" i="46"/>
  <c r="R56" i="40"/>
  <c r="R40" i="41"/>
  <c r="R58" i="55"/>
  <c r="R29" i="43"/>
  <c r="R9" i="55"/>
  <c r="R54" i="36"/>
  <c r="R21" i="53"/>
  <c r="N1506" i="82"/>
  <c r="M1507" i="82" s="1"/>
  <c r="N1507" i="82" s="1"/>
  <c r="M1508" i="82" s="1"/>
  <c r="O1507" i="82" s="1"/>
  <c r="N786" i="82"/>
  <c r="M787" i="82" s="1"/>
  <c r="N787" i="82" s="1"/>
  <c r="M788" i="82" s="1"/>
  <c r="O787" i="82" s="1"/>
  <c r="N666" i="82"/>
  <c r="M667" i="82" s="1"/>
  <c r="N667" i="82" s="1"/>
  <c r="M668" i="82" s="1"/>
  <c r="R16" i="45"/>
  <c r="R11" i="52"/>
  <c r="R37" i="54"/>
  <c r="R15" i="40"/>
  <c r="R62" i="37"/>
  <c r="R17" i="52"/>
  <c r="R31" i="33"/>
  <c r="R35" i="52"/>
  <c r="R37" i="44"/>
  <c r="R22" i="38"/>
  <c r="R61" i="41"/>
  <c r="R33" i="37"/>
  <c r="R20" i="49"/>
  <c r="R12" i="40"/>
  <c r="R46" i="43"/>
  <c r="R65" i="40"/>
  <c r="R39" i="42"/>
  <c r="R31" i="40"/>
  <c r="R11" i="44"/>
  <c r="R41" i="45"/>
  <c r="R36" i="40"/>
  <c r="L625" i="82"/>
  <c r="N29" i="41" s="1"/>
  <c r="R59" i="54"/>
  <c r="R7" i="49"/>
  <c r="R62" i="52"/>
  <c r="R36" i="43"/>
  <c r="R21" i="38"/>
  <c r="R31" i="49"/>
  <c r="N1625" i="82"/>
  <c r="M1626" i="82" s="1"/>
  <c r="N1626" i="82" s="1"/>
  <c r="M1627" i="82" s="1"/>
  <c r="R44" i="53"/>
  <c r="R9" i="53"/>
  <c r="R6" i="53"/>
  <c r="R11" i="40"/>
  <c r="R68" i="39"/>
  <c r="R55" i="55"/>
  <c r="R39" i="37"/>
  <c r="R21" i="47"/>
  <c r="L1505" i="82"/>
  <c r="N5" i="48" s="1"/>
  <c r="R40" i="43"/>
  <c r="R42" i="51"/>
  <c r="R8" i="40"/>
  <c r="R46" i="52"/>
  <c r="R59" i="42"/>
  <c r="R16" i="53"/>
  <c r="R40" i="44"/>
  <c r="R65" i="43"/>
  <c r="R64" i="42"/>
  <c r="R6" i="39"/>
  <c r="R65" i="52"/>
  <c r="R56" i="52"/>
  <c r="R41" i="54"/>
  <c r="R39" i="14"/>
  <c r="R66" i="40"/>
  <c r="L1164" i="82"/>
  <c r="N4" i="43" s="1"/>
  <c r="R13" i="55"/>
  <c r="R32" i="55"/>
  <c r="R41" i="35"/>
  <c r="R32" i="43"/>
  <c r="R62" i="42"/>
  <c r="R69" i="54"/>
  <c r="R9" i="42"/>
  <c r="R56" i="54"/>
  <c r="R52" i="52"/>
  <c r="R7" i="54"/>
  <c r="R16" i="40"/>
  <c r="R34" i="49"/>
  <c r="R44" i="55"/>
  <c r="R61" i="46"/>
  <c r="L1325" i="82"/>
  <c r="N5" i="37" s="1"/>
  <c r="L1624" i="82"/>
  <c r="N4" i="44" s="1"/>
  <c r="R41" i="29"/>
  <c r="R13" i="44"/>
  <c r="R61" i="55"/>
  <c r="R56" i="53"/>
  <c r="R68" i="35"/>
  <c r="R52" i="54"/>
  <c r="R37" i="42"/>
  <c r="R42" i="45"/>
  <c r="R40" i="47"/>
  <c r="R29" i="49"/>
  <c r="R22" i="45"/>
  <c r="R21" i="29"/>
  <c r="R30" i="49"/>
  <c r="R63" i="40"/>
  <c r="R42" i="40"/>
  <c r="R20" i="47"/>
  <c r="R67" i="53"/>
  <c r="L8" i="55"/>
  <c r="O8" i="55" s="1"/>
  <c r="P8" i="55" s="1"/>
  <c r="M20" i="55"/>
  <c r="M70" i="55"/>
  <c r="K47" i="55"/>
  <c r="J47" i="55"/>
  <c r="K7" i="55"/>
  <c r="J7" i="55"/>
  <c r="R66" i="55"/>
  <c r="K22" i="55"/>
  <c r="J22" i="55"/>
  <c r="M22" i="55" s="1"/>
  <c r="K41" i="55"/>
  <c r="J41" i="55"/>
  <c r="R5" i="55"/>
  <c r="K65" i="55"/>
  <c r="J65" i="55"/>
  <c r="K33" i="55"/>
  <c r="L33" i="55" s="1"/>
  <c r="O33" i="55" s="1"/>
  <c r="P33" i="55" s="1"/>
  <c r="J33" i="55"/>
  <c r="K21" i="55"/>
  <c r="J21" i="55"/>
  <c r="R15" i="55"/>
  <c r="R42" i="55"/>
  <c r="R6" i="55"/>
  <c r="K23" i="55"/>
  <c r="J23" i="55"/>
  <c r="K57" i="55"/>
  <c r="J57" i="55"/>
  <c r="R29" i="55"/>
  <c r="R16" i="55"/>
  <c r="K4" i="55"/>
  <c r="J4" i="55"/>
  <c r="R10" i="55"/>
  <c r="K64" i="55"/>
  <c r="J64" i="55"/>
  <c r="R42" i="54"/>
  <c r="R58" i="54"/>
  <c r="R32" i="54"/>
  <c r="J44" i="54"/>
  <c r="K44" i="54"/>
  <c r="K11" i="54"/>
  <c r="J11" i="54"/>
  <c r="J55" i="54"/>
  <c r="K55" i="54"/>
  <c r="J14" i="54"/>
  <c r="K14" i="54"/>
  <c r="J10" i="54"/>
  <c r="K10" i="54"/>
  <c r="L10" i="54" s="1"/>
  <c r="O10" i="54" s="1"/>
  <c r="P10" i="54" s="1"/>
  <c r="J61" i="54"/>
  <c r="K61" i="54"/>
  <c r="K18" i="54"/>
  <c r="J18" i="54"/>
  <c r="M18" i="54" s="1"/>
  <c r="K9" i="54"/>
  <c r="J9" i="54"/>
  <c r="J38" i="54"/>
  <c r="K38" i="54"/>
  <c r="R8" i="53"/>
  <c r="R34" i="53"/>
  <c r="R57" i="53"/>
  <c r="R60" i="53"/>
  <c r="R32" i="53"/>
  <c r="R30" i="53"/>
  <c r="K70" i="53"/>
  <c r="J70" i="53"/>
  <c r="K41" i="53"/>
  <c r="J41" i="53"/>
  <c r="K58" i="53"/>
  <c r="J58" i="53"/>
  <c r="M58" i="53" s="1"/>
  <c r="K19" i="53"/>
  <c r="J19" i="53"/>
  <c r="M19" i="53" s="1"/>
  <c r="K17" i="53"/>
  <c r="J17" i="53"/>
  <c r="J22" i="53"/>
  <c r="K22" i="53"/>
  <c r="K33" i="53"/>
  <c r="J33" i="53"/>
  <c r="J51" i="53"/>
  <c r="K51" i="53"/>
  <c r="K62" i="53"/>
  <c r="J62" i="53"/>
  <c r="K37" i="53"/>
  <c r="J37" i="53"/>
  <c r="K54" i="53"/>
  <c r="J54" i="53"/>
  <c r="R33" i="52"/>
  <c r="R36" i="52"/>
  <c r="R39" i="52"/>
  <c r="R43" i="52"/>
  <c r="R19" i="52"/>
  <c r="K30" i="52"/>
  <c r="J30" i="52"/>
  <c r="K38" i="52"/>
  <c r="M38" i="52" s="1"/>
  <c r="J38" i="52"/>
  <c r="K9" i="52"/>
  <c r="J9" i="52"/>
  <c r="J32" i="52"/>
  <c r="L32" i="52" s="1"/>
  <c r="O32" i="52" s="1"/>
  <c r="P32" i="52" s="1"/>
  <c r="K32" i="52"/>
  <c r="K7" i="52"/>
  <c r="M7" i="52" s="1"/>
  <c r="J7" i="52"/>
  <c r="K23" i="52"/>
  <c r="M23" i="52" s="1"/>
  <c r="J23" i="52"/>
  <c r="K54" i="52"/>
  <c r="J54" i="52"/>
  <c r="J34" i="52"/>
  <c r="M34" i="52" s="1"/>
  <c r="K34" i="52"/>
  <c r="K66" i="52"/>
  <c r="J66" i="52"/>
  <c r="K45" i="52"/>
  <c r="L45" i="52" s="1"/>
  <c r="O45" i="52" s="1"/>
  <c r="P45" i="52" s="1"/>
  <c r="J45" i="52"/>
  <c r="J8" i="52"/>
  <c r="K8" i="52"/>
  <c r="K70" i="52"/>
  <c r="L70" i="52" s="1"/>
  <c r="R70" i="52" s="1"/>
  <c r="J70" i="52"/>
  <c r="K41" i="52"/>
  <c r="L41" i="52" s="1"/>
  <c r="O41" i="52" s="1"/>
  <c r="P41" i="52" s="1"/>
  <c r="J41" i="52"/>
  <c r="K58" i="52"/>
  <c r="M58" i="52" s="1"/>
  <c r="J58" i="52"/>
  <c r="J18" i="51"/>
  <c r="K18" i="51"/>
  <c r="K8" i="51"/>
  <c r="J8" i="51"/>
  <c r="K62" i="51"/>
  <c r="J62" i="51"/>
  <c r="K70" i="51"/>
  <c r="M70" i="51" s="1"/>
  <c r="J70" i="51"/>
  <c r="K56" i="51"/>
  <c r="J56" i="51"/>
  <c r="K61" i="51"/>
  <c r="J61" i="51"/>
  <c r="K54" i="51"/>
  <c r="J54" i="51"/>
  <c r="K47" i="51"/>
  <c r="J47" i="51"/>
  <c r="K46" i="51"/>
  <c r="J46" i="51"/>
  <c r="K57" i="51"/>
  <c r="J57" i="51"/>
  <c r="K19" i="51"/>
  <c r="J19" i="51"/>
  <c r="K39" i="51"/>
  <c r="J39" i="51"/>
  <c r="K17" i="51"/>
  <c r="J17" i="51"/>
  <c r="R9" i="50"/>
  <c r="R41" i="50"/>
  <c r="K19" i="50"/>
  <c r="J19" i="50"/>
  <c r="K64" i="50"/>
  <c r="J64" i="50"/>
  <c r="K11" i="50"/>
  <c r="J11" i="50"/>
  <c r="K53" i="50"/>
  <c r="J53" i="50"/>
  <c r="K13" i="50"/>
  <c r="J13" i="50"/>
  <c r="J44" i="50"/>
  <c r="K44" i="50"/>
  <c r="J40" i="50"/>
  <c r="K40" i="50"/>
  <c r="K10" i="50"/>
  <c r="J10" i="50"/>
  <c r="K33" i="50"/>
  <c r="J33" i="50"/>
  <c r="J34" i="50"/>
  <c r="M34" i="50" s="1"/>
  <c r="K34" i="50"/>
  <c r="J12" i="50"/>
  <c r="K12" i="50"/>
  <c r="J63" i="50"/>
  <c r="L63" i="50" s="1"/>
  <c r="O63" i="50" s="1"/>
  <c r="P63" i="50" s="1"/>
  <c r="K63" i="50"/>
  <c r="K55" i="49"/>
  <c r="J55" i="49"/>
  <c r="K62" i="49"/>
  <c r="J62" i="49"/>
  <c r="K4" i="49"/>
  <c r="M4" i="49" s="1"/>
  <c r="J4" i="49"/>
  <c r="K5" i="49"/>
  <c r="M5" i="49" s="1"/>
  <c r="J5" i="49"/>
  <c r="K54" i="49"/>
  <c r="M54" i="49" s="1"/>
  <c r="J54" i="49"/>
  <c r="K13" i="49"/>
  <c r="L13" i="49" s="1"/>
  <c r="O13" i="49" s="1"/>
  <c r="P13" i="49" s="1"/>
  <c r="J13" i="49"/>
  <c r="K45" i="49"/>
  <c r="L45" i="49" s="1"/>
  <c r="O45" i="49" s="1"/>
  <c r="P45" i="49" s="1"/>
  <c r="J45" i="49"/>
  <c r="K59" i="49"/>
  <c r="M59" i="49" s="1"/>
  <c r="J59" i="49"/>
  <c r="J16" i="49"/>
  <c r="K16" i="49"/>
  <c r="K33" i="49"/>
  <c r="M33" i="49" s="1"/>
  <c r="J33" i="49"/>
  <c r="K37" i="49"/>
  <c r="L37" i="49" s="1"/>
  <c r="O37" i="49" s="1"/>
  <c r="P37" i="49" s="1"/>
  <c r="J37" i="49"/>
  <c r="J32" i="49"/>
  <c r="K32" i="49"/>
  <c r="K41" i="49"/>
  <c r="L41" i="49" s="1"/>
  <c r="O41" i="49" s="1"/>
  <c r="P41" i="49" s="1"/>
  <c r="J41" i="49"/>
  <c r="K58" i="49"/>
  <c r="L58" i="49" s="1"/>
  <c r="O58" i="49" s="1"/>
  <c r="P58" i="49" s="1"/>
  <c r="J58" i="49"/>
  <c r="K66" i="49"/>
  <c r="L66" i="49" s="1"/>
  <c r="O66" i="49" s="1"/>
  <c r="P66" i="49" s="1"/>
  <c r="J66" i="49"/>
  <c r="K17" i="49"/>
  <c r="L17" i="49" s="1"/>
  <c r="O17" i="49" s="1"/>
  <c r="P17" i="49" s="1"/>
  <c r="J17" i="49"/>
  <c r="K70" i="49"/>
  <c r="J70" i="49"/>
  <c r="K51" i="49"/>
  <c r="J51" i="49"/>
  <c r="R21" i="30"/>
  <c r="J32" i="30"/>
  <c r="K32" i="30"/>
  <c r="M32" i="30" s="1"/>
  <c r="K40" i="30"/>
  <c r="J40" i="30"/>
  <c r="K65" i="30"/>
  <c r="J65" i="30"/>
  <c r="J4" i="30"/>
  <c r="K4" i="30"/>
  <c r="K6" i="30"/>
  <c r="J6" i="30"/>
  <c r="K29" i="30"/>
  <c r="J29" i="30"/>
  <c r="L29" i="30" s="1"/>
  <c r="R42" i="48"/>
  <c r="K9" i="48"/>
  <c r="J9" i="48"/>
  <c r="K37" i="48"/>
  <c r="J37" i="48"/>
  <c r="K22" i="48"/>
  <c r="J22" i="48"/>
  <c r="K6" i="48"/>
  <c r="J6" i="48"/>
  <c r="K5" i="48"/>
  <c r="J5" i="48"/>
  <c r="K29" i="48"/>
  <c r="J29" i="48"/>
  <c r="K21" i="48"/>
  <c r="L21" i="48" s="1"/>
  <c r="O21" i="48" s="1"/>
  <c r="P21" i="48" s="1"/>
  <c r="J21" i="48"/>
  <c r="K30" i="48"/>
  <c r="M30" i="48" s="1"/>
  <c r="J30" i="48"/>
  <c r="R63" i="48"/>
  <c r="R60" i="48"/>
  <c r="K33" i="48"/>
  <c r="J33" i="48"/>
  <c r="K41" i="48"/>
  <c r="J41" i="48"/>
  <c r="J10" i="48"/>
  <c r="K10" i="48"/>
  <c r="K11" i="48"/>
  <c r="J11" i="48"/>
  <c r="K36" i="47"/>
  <c r="M36" i="47" s="1"/>
  <c r="J36" i="47"/>
  <c r="K15" i="47"/>
  <c r="J15" i="47"/>
  <c r="K17" i="47"/>
  <c r="J17" i="47"/>
  <c r="K22" i="47"/>
  <c r="J22" i="47"/>
  <c r="K16" i="47"/>
  <c r="J16" i="47"/>
  <c r="J4" i="47"/>
  <c r="K4" i="47"/>
  <c r="J10" i="47"/>
  <c r="K10" i="47"/>
  <c r="R60" i="47"/>
  <c r="K23" i="47"/>
  <c r="J23" i="47"/>
  <c r="K43" i="47"/>
  <c r="J43" i="47"/>
  <c r="K44" i="47"/>
  <c r="J44" i="47"/>
  <c r="J69" i="46"/>
  <c r="K69" i="46"/>
  <c r="L69" i="46" s="1"/>
  <c r="O69" i="46" s="1"/>
  <c r="P69" i="46" s="1"/>
  <c r="K36" i="46"/>
  <c r="J36" i="46"/>
  <c r="K43" i="46"/>
  <c r="J43" i="46"/>
  <c r="K63" i="46"/>
  <c r="J63" i="46"/>
  <c r="K7" i="46"/>
  <c r="J7" i="46"/>
  <c r="R22" i="46"/>
  <c r="K42" i="46"/>
  <c r="J42" i="46"/>
  <c r="J53" i="46"/>
  <c r="K53" i="46"/>
  <c r="K15" i="46"/>
  <c r="J15" i="46"/>
  <c r="K5" i="46"/>
  <c r="J5" i="46"/>
  <c r="K59" i="46"/>
  <c r="J59" i="46"/>
  <c r="K14" i="46"/>
  <c r="J14" i="46"/>
  <c r="K38" i="46"/>
  <c r="J38" i="46"/>
  <c r="R34" i="46"/>
  <c r="K67" i="46"/>
  <c r="J67" i="46"/>
  <c r="M67" i="46" s="1"/>
  <c r="R39" i="46"/>
  <c r="K64" i="46"/>
  <c r="M64" i="46" s="1"/>
  <c r="J64" i="46"/>
  <c r="K44" i="46"/>
  <c r="J44" i="46"/>
  <c r="J10" i="45"/>
  <c r="K10" i="45"/>
  <c r="K19" i="45"/>
  <c r="J19" i="45"/>
  <c r="K68" i="45"/>
  <c r="M68" i="45" s="1"/>
  <c r="J68" i="45"/>
  <c r="J20" i="45"/>
  <c r="M20" i="45" s="1"/>
  <c r="K20" i="45"/>
  <c r="K60" i="45"/>
  <c r="M60" i="45" s="1"/>
  <c r="J60" i="45"/>
  <c r="K21" i="45"/>
  <c r="M21" i="45" s="1"/>
  <c r="J21" i="45"/>
  <c r="J14" i="45"/>
  <c r="K14" i="45"/>
  <c r="K52" i="45"/>
  <c r="J52" i="45"/>
  <c r="K7" i="45"/>
  <c r="J7" i="45"/>
  <c r="K35" i="45"/>
  <c r="L35" i="45" s="1"/>
  <c r="O35" i="45" s="1"/>
  <c r="P35" i="45" s="1"/>
  <c r="J35" i="45"/>
  <c r="K5" i="45"/>
  <c r="J5" i="45"/>
  <c r="J4" i="45"/>
  <c r="K4" i="45"/>
  <c r="K54" i="45"/>
  <c r="J54" i="45"/>
  <c r="J34" i="45"/>
  <c r="M34" i="45" s="1"/>
  <c r="K34" i="45"/>
  <c r="R46" i="44"/>
  <c r="R43" i="44"/>
  <c r="R9" i="44"/>
  <c r="R65" i="44"/>
  <c r="R31" i="44"/>
  <c r="R51" i="44"/>
  <c r="V51" i="44" s="1"/>
  <c r="U51" i="44" s="1"/>
  <c r="K21" i="44"/>
  <c r="J21" i="44"/>
  <c r="K52" i="44"/>
  <c r="L52" i="44" s="1"/>
  <c r="O52" i="44" s="1"/>
  <c r="P52" i="44" s="1"/>
  <c r="T52" i="44" s="1"/>
  <c r="S53" i="44" s="1"/>
  <c r="J52" i="44"/>
  <c r="J6" i="44"/>
  <c r="K6" i="44"/>
  <c r="J4" i="44"/>
  <c r="M4" i="44" s="1"/>
  <c r="K4" i="44"/>
  <c r="K7" i="44"/>
  <c r="J7" i="44"/>
  <c r="K5" i="44"/>
  <c r="J5" i="44"/>
  <c r="K31" i="43"/>
  <c r="L31" i="43" s="1"/>
  <c r="O31" i="43" s="1"/>
  <c r="P31" i="43" s="1"/>
  <c r="J31" i="43"/>
  <c r="K17" i="43"/>
  <c r="M17" i="43" s="1"/>
  <c r="J17" i="43"/>
  <c r="K21" i="43"/>
  <c r="M21" i="43" s="1"/>
  <c r="J21" i="43"/>
  <c r="K13" i="43"/>
  <c r="M13" i="43" s="1"/>
  <c r="J13" i="43"/>
  <c r="K9" i="43"/>
  <c r="J9" i="43"/>
  <c r="J28" i="43"/>
  <c r="L28" i="43" s="1"/>
  <c r="K28" i="43"/>
  <c r="J4" i="43"/>
  <c r="M4" i="43" s="1"/>
  <c r="K4" i="43"/>
  <c r="K60" i="43"/>
  <c r="L60" i="43" s="1"/>
  <c r="O60" i="43" s="1"/>
  <c r="P60" i="43" s="1"/>
  <c r="J60" i="43"/>
  <c r="J8" i="42"/>
  <c r="K8" i="42"/>
  <c r="J60" i="42"/>
  <c r="K60" i="42"/>
  <c r="J38" i="42"/>
  <c r="K38" i="42"/>
  <c r="K15" i="42"/>
  <c r="J15" i="42"/>
  <c r="J69" i="42"/>
  <c r="L69" i="42" s="1"/>
  <c r="O69" i="42" s="1"/>
  <c r="P69" i="42" s="1"/>
  <c r="K69" i="42"/>
  <c r="J30" i="42"/>
  <c r="L30" i="42" s="1"/>
  <c r="O30" i="42" s="1"/>
  <c r="P30" i="42" s="1"/>
  <c r="K30" i="42"/>
  <c r="R19" i="42"/>
  <c r="R20" i="42"/>
  <c r="J4" i="42"/>
  <c r="K4" i="42"/>
  <c r="J70" i="42"/>
  <c r="L70" i="42" s="1"/>
  <c r="R70" i="42" s="1"/>
  <c r="K70" i="42"/>
  <c r="J67" i="42"/>
  <c r="K67" i="42"/>
  <c r="K7" i="42"/>
  <c r="M7" i="42" s="1"/>
  <c r="J7" i="42"/>
  <c r="J44" i="42"/>
  <c r="K44" i="42"/>
  <c r="J53" i="42"/>
  <c r="K53" i="42"/>
  <c r="R33" i="42"/>
  <c r="J17" i="42"/>
  <c r="K17" i="42"/>
  <c r="J29" i="42"/>
  <c r="K29" i="42"/>
  <c r="J45" i="42"/>
  <c r="K45" i="42"/>
  <c r="J66" i="41"/>
  <c r="K66" i="41"/>
  <c r="L66" i="41" s="1"/>
  <c r="O66" i="41" s="1"/>
  <c r="P66" i="41" s="1"/>
  <c r="J7" i="41"/>
  <c r="K7" i="41"/>
  <c r="J33" i="41"/>
  <c r="K33" i="41"/>
  <c r="L33" i="41" s="1"/>
  <c r="O33" i="41" s="1"/>
  <c r="P33" i="41" s="1"/>
  <c r="J57" i="41"/>
  <c r="K57" i="41"/>
  <c r="J22" i="41"/>
  <c r="K22" i="41"/>
  <c r="L22" i="41" s="1"/>
  <c r="O22" i="41" s="1"/>
  <c r="P22" i="41" s="1"/>
  <c r="J38" i="41"/>
  <c r="K38" i="41"/>
  <c r="J41" i="41"/>
  <c r="K41" i="41"/>
  <c r="M41" i="41" s="1"/>
  <c r="J23" i="41"/>
  <c r="K23" i="41"/>
  <c r="M23" i="41" s="1"/>
  <c r="J4" i="41"/>
  <c r="K4" i="41"/>
  <c r="J65" i="41"/>
  <c r="K65" i="41"/>
  <c r="J30" i="41"/>
  <c r="K30" i="41"/>
  <c r="M30" i="41" s="1"/>
  <c r="J13" i="41"/>
  <c r="K13" i="41"/>
  <c r="J42" i="41"/>
  <c r="K42" i="41"/>
  <c r="M42" i="41" s="1"/>
  <c r="J21" i="41"/>
  <c r="K21" i="41"/>
  <c r="J63" i="41"/>
  <c r="K63" i="41"/>
  <c r="J29" i="41"/>
  <c r="K29" i="41"/>
  <c r="J67" i="41"/>
  <c r="K67" i="41"/>
  <c r="L67" i="41" s="1"/>
  <c r="O67" i="41" s="1"/>
  <c r="P67" i="41" s="1"/>
  <c r="K19" i="40"/>
  <c r="J19" i="40"/>
  <c r="J20" i="40"/>
  <c r="K20" i="40"/>
  <c r="L20" i="40" s="1"/>
  <c r="O20" i="40" s="1"/>
  <c r="P20" i="40" s="1"/>
  <c r="K21" i="40"/>
  <c r="J21" i="40"/>
  <c r="L21" i="40" s="1"/>
  <c r="O21" i="40" s="1"/>
  <c r="P21" i="40" s="1"/>
  <c r="J32" i="40"/>
  <c r="K32" i="40"/>
  <c r="L32" i="40" s="1"/>
  <c r="O32" i="40" s="1"/>
  <c r="P32" i="40" s="1"/>
  <c r="J53" i="40"/>
  <c r="K53" i="40"/>
  <c r="M53" i="40" s="1"/>
  <c r="K5" i="40"/>
  <c r="J5" i="40"/>
  <c r="L5" i="40" s="1"/>
  <c r="J34" i="40"/>
  <c r="K34" i="40"/>
  <c r="M34" i="40" s="1"/>
  <c r="J57" i="40"/>
  <c r="K57" i="40"/>
  <c r="L57" i="40" s="1"/>
  <c r="O57" i="40" s="1"/>
  <c r="P57" i="40" s="1"/>
  <c r="R11" i="39"/>
  <c r="R10" i="39"/>
  <c r="R21" i="39"/>
  <c r="L28" i="39"/>
  <c r="O28" i="39" s="1"/>
  <c r="P28" i="39" s="1"/>
  <c r="T28" i="39" s="1"/>
  <c r="S29" i="39" s="1"/>
  <c r="T29" i="39" s="1"/>
  <c r="S30" i="39" s="1"/>
  <c r="R52" i="39"/>
  <c r="R32" i="39"/>
  <c r="R22" i="39"/>
  <c r="R58" i="39"/>
  <c r="K45" i="39"/>
  <c r="J45" i="39"/>
  <c r="K13" i="39"/>
  <c r="J13" i="39"/>
  <c r="M13" i="39" s="1"/>
  <c r="R61" i="39"/>
  <c r="J20" i="39"/>
  <c r="K20" i="39"/>
  <c r="R46" i="39"/>
  <c r="R59" i="39"/>
  <c r="R57" i="39"/>
  <c r="R66" i="39"/>
  <c r="K31" i="39"/>
  <c r="J31" i="39"/>
  <c r="R60" i="39"/>
  <c r="R69" i="39"/>
  <c r="K43" i="39"/>
  <c r="J43" i="39"/>
  <c r="K62" i="39"/>
  <c r="J62" i="39"/>
  <c r="K70" i="39"/>
  <c r="J70" i="39"/>
  <c r="M65" i="38"/>
  <c r="M70" i="38"/>
  <c r="R44" i="38"/>
  <c r="K62" i="38"/>
  <c r="J62" i="38"/>
  <c r="J51" i="38"/>
  <c r="K51" i="38"/>
  <c r="J67" i="38"/>
  <c r="K67" i="38"/>
  <c r="J33" i="38"/>
  <c r="K33" i="38"/>
  <c r="J17" i="38"/>
  <c r="K17" i="38"/>
  <c r="J63" i="38"/>
  <c r="K63" i="38"/>
  <c r="J30" i="38"/>
  <c r="K30" i="38"/>
  <c r="R41" i="38"/>
  <c r="J32" i="38"/>
  <c r="K32" i="38"/>
  <c r="J52" i="38"/>
  <c r="K52" i="38"/>
  <c r="J68" i="38"/>
  <c r="M68" i="38" s="1"/>
  <c r="K68" i="38"/>
  <c r="J42" i="38"/>
  <c r="K42" i="38"/>
  <c r="J11" i="38"/>
  <c r="K11" i="38"/>
  <c r="J40" i="38"/>
  <c r="K40" i="38"/>
  <c r="K66" i="38"/>
  <c r="M66" i="38" s="1"/>
  <c r="J66" i="38"/>
  <c r="R60" i="37"/>
  <c r="R9" i="37"/>
  <c r="J19" i="37"/>
  <c r="K19" i="37"/>
  <c r="J20" i="37"/>
  <c r="L20" i="37" s="1"/>
  <c r="O20" i="37" s="1"/>
  <c r="P20" i="37" s="1"/>
  <c r="K20" i="37"/>
  <c r="J69" i="37"/>
  <c r="K69" i="37"/>
  <c r="J64" i="37"/>
  <c r="M64" i="37" s="1"/>
  <c r="K64" i="37"/>
  <c r="J22" i="37"/>
  <c r="K22" i="37"/>
  <c r="K5" i="37"/>
  <c r="J5" i="37"/>
  <c r="J63" i="37"/>
  <c r="L63" i="37" s="1"/>
  <c r="O63" i="37" s="1"/>
  <c r="P63" i="37" s="1"/>
  <c r="K63" i="37"/>
  <c r="J40" i="37"/>
  <c r="K40" i="37"/>
  <c r="R21" i="36"/>
  <c r="J61" i="36"/>
  <c r="K61" i="36"/>
  <c r="J65" i="36"/>
  <c r="K65" i="36"/>
  <c r="L65" i="36" s="1"/>
  <c r="O65" i="36" s="1"/>
  <c r="P65" i="36" s="1"/>
  <c r="K70" i="36"/>
  <c r="J70" i="36"/>
  <c r="M70" i="36" s="1"/>
  <c r="K23" i="36"/>
  <c r="J23" i="36"/>
  <c r="L23" i="36" s="1"/>
  <c r="R23" i="36" s="1"/>
  <c r="J59" i="36"/>
  <c r="K59" i="36"/>
  <c r="M30" i="35"/>
  <c r="M70" i="35"/>
  <c r="L38" i="35"/>
  <c r="O38" i="35" s="1"/>
  <c r="P38" i="35" s="1"/>
  <c r="L23" i="35"/>
  <c r="R23" i="35" s="1"/>
  <c r="K9" i="35"/>
  <c r="J9" i="35"/>
  <c r="K17" i="35"/>
  <c r="J17" i="35"/>
  <c r="R42" i="35"/>
  <c r="J40" i="35"/>
  <c r="K40" i="35"/>
  <c r="K21" i="35"/>
  <c r="J21" i="35"/>
  <c r="K5" i="35"/>
  <c r="J5" i="35"/>
  <c r="R41" i="34"/>
  <c r="J34" i="34"/>
  <c r="K34" i="34"/>
  <c r="L34" i="34" s="1"/>
  <c r="O34" i="34" s="1"/>
  <c r="P34" i="34" s="1"/>
  <c r="J42" i="34"/>
  <c r="K42" i="34"/>
  <c r="K58" i="34"/>
  <c r="J58" i="34"/>
  <c r="J51" i="34"/>
  <c r="K51" i="34"/>
  <c r="K15" i="34"/>
  <c r="J15" i="34"/>
  <c r="K11" i="34"/>
  <c r="J11" i="34"/>
  <c r="K45" i="34"/>
  <c r="J45" i="34"/>
  <c r="J12" i="34"/>
  <c r="K12" i="34"/>
  <c r="K37" i="34"/>
  <c r="J37" i="34"/>
  <c r="K33" i="34"/>
  <c r="J33" i="34"/>
  <c r="K13" i="34"/>
  <c r="J13" i="34"/>
  <c r="J46" i="34"/>
  <c r="K46" i="34"/>
  <c r="K62" i="34"/>
  <c r="J62" i="34"/>
  <c r="L62" i="34" s="1"/>
  <c r="O62" i="34" s="1"/>
  <c r="P62" i="34" s="1"/>
  <c r="J55" i="34"/>
  <c r="K55" i="34"/>
  <c r="K29" i="34"/>
  <c r="J29" i="34"/>
  <c r="K47" i="34"/>
  <c r="J47" i="34"/>
  <c r="J63" i="34"/>
  <c r="K63" i="34"/>
  <c r="L63" i="34" s="1"/>
  <c r="O63" i="34" s="1"/>
  <c r="P63" i="34" s="1"/>
  <c r="K66" i="34"/>
  <c r="J66" i="34"/>
  <c r="R61" i="33"/>
  <c r="R21" i="33"/>
  <c r="L39" i="33"/>
  <c r="O39" i="33" s="1"/>
  <c r="P39" i="33" s="1"/>
  <c r="K52" i="33"/>
  <c r="J52" i="33"/>
  <c r="J20" i="33"/>
  <c r="K20" i="33"/>
  <c r="K7" i="33"/>
  <c r="J7" i="33"/>
  <c r="K9" i="33"/>
  <c r="J9" i="33"/>
  <c r="R10" i="33"/>
  <c r="K54" i="33"/>
  <c r="J54" i="33"/>
  <c r="J8" i="33"/>
  <c r="K8" i="33"/>
  <c r="K62" i="33"/>
  <c r="J62" i="33"/>
  <c r="L62" i="33" s="1"/>
  <c r="O62" i="33" s="1"/>
  <c r="P62" i="33" s="1"/>
  <c r="K41" i="33"/>
  <c r="J41" i="33"/>
  <c r="J69" i="33"/>
  <c r="K69" i="33"/>
  <c r="L69" i="33" s="1"/>
  <c r="O69" i="33" s="1"/>
  <c r="P69" i="33" s="1"/>
  <c r="K68" i="33"/>
  <c r="J68" i="33"/>
  <c r="K23" i="33"/>
  <c r="J23" i="33"/>
  <c r="K47" i="33"/>
  <c r="J47" i="33"/>
  <c r="K58" i="33"/>
  <c r="J58" i="33"/>
  <c r="K35" i="33"/>
  <c r="J35" i="33"/>
  <c r="K17" i="33"/>
  <c r="J17" i="33"/>
  <c r="R20" i="29"/>
  <c r="R39" i="29"/>
  <c r="R65" i="14"/>
  <c r="J38" i="29"/>
  <c r="L38" i="29" s="1"/>
  <c r="O38" i="29" s="1"/>
  <c r="P38" i="29" s="1"/>
  <c r="K38" i="29"/>
  <c r="J12" i="29"/>
  <c r="K12" i="29"/>
  <c r="J34" i="29"/>
  <c r="K34" i="29"/>
  <c r="K23" i="29"/>
  <c r="J23" i="29"/>
  <c r="J46" i="29"/>
  <c r="K46" i="29"/>
  <c r="K7" i="29"/>
  <c r="J7" i="29"/>
  <c r="O52" i="29"/>
  <c r="P52" i="29" s="1"/>
  <c r="T52" i="29" s="1"/>
  <c r="S53" i="29" s="1"/>
  <c r="R40" i="29"/>
  <c r="J30" i="29"/>
  <c r="K30" i="29"/>
  <c r="K11" i="29"/>
  <c r="J11" i="29"/>
  <c r="J42" i="29"/>
  <c r="K42" i="29"/>
  <c r="K15" i="29"/>
  <c r="J15" i="29"/>
  <c r="J55" i="29"/>
  <c r="K55" i="29"/>
  <c r="J61" i="29"/>
  <c r="K61" i="29"/>
  <c r="J4" i="29"/>
  <c r="K4" i="29"/>
  <c r="K19" i="29"/>
  <c r="J19" i="29"/>
  <c r="J14" i="14"/>
  <c r="K14" i="14"/>
  <c r="K64" i="14"/>
  <c r="L64" i="14" s="1"/>
  <c r="O64" i="14" s="1"/>
  <c r="P64" i="14" s="1"/>
  <c r="J64" i="14"/>
  <c r="K13" i="14"/>
  <c r="J13" i="14"/>
  <c r="K9" i="14"/>
  <c r="J9" i="14"/>
  <c r="K52" i="14"/>
  <c r="J52" i="14"/>
  <c r="K47" i="14"/>
  <c r="J47" i="14"/>
  <c r="K56" i="14"/>
  <c r="J56" i="14"/>
  <c r="K43" i="14"/>
  <c r="J43" i="14"/>
  <c r="K29" i="14"/>
  <c r="L29" i="14" s="1"/>
  <c r="O29" i="14" s="1"/>
  <c r="P29" i="14" s="1"/>
  <c r="T29" i="14" s="1"/>
  <c r="S30" i="14" s="1"/>
  <c r="J29" i="14"/>
  <c r="R30" i="32"/>
  <c r="J6" i="32"/>
  <c r="K6" i="32"/>
  <c r="J34" i="32"/>
  <c r="K34" i="32"/>
  <c r="L34" i="32" s="1"/>
  <c r="O34" i="32" s="1"/>
  <c r="P34" i="32" s="1"/>
  <c r="K31" i="32"/>
  <c r="J31" i="32"/>
  <c r="J36" i="32"/>
  <c r="K36" i="32"/>
  <c r="K35" i="32"/>
  <c r="J35" i="32"/>
  <c r="J20" i="32"/>
  <c r="K20" i="32"/>
  <c r="L20" i="32" s="1"/>
  <c r="O20" i="32" s="1"/>
  <c r="P20" i="32" s="1"/>
  <c r="K13" i="32"/>
  <c r="J13" i="32"/>
  <c r="K47" i="32"/>
  <c r="J47" i="32"/>
  <c r="J14" i="32"/>
  <c r="K14" i="32"/>
  <c r="K15" i="32"/>
  <c r="J15" i="32"/>
  <c r="K56" i="32"/>
  <c r="J56" i="32"/>
  <c r="K64" i="32"/>
  <c r="J64" i="32"/>
  <c r="M64" i="32" s="1"/>
  <c r="J28" i="32"/>
  <c r="K28" i="32"/>
  <c r="R39" i="50"/>
  <c r="R57" i="49"/>
  <c r="R21" i="49"/>
  <c r="R69" i="49"/>
  <c r="R61" i="45"/>
  <c r="R60" i="41"/>
  <c r="R19" i="39"/>
  <c r="R34" i="39"/>
  <c r="R42" i="14"/>
  <c r="R41" i="14"/>
  <c r="R41" i="32"/>
  <c r="R60" i="32"/>
  <c r="R40" i="32"/>
  <c r="R37" i="32"/>
  <c r="R69" i="14"/>
  <c r="R7" i="32"/>
  <c r="R36" i="37"/>
  <c r="R36" i="14"/>
  <c r="R69" i="36"/>
  <c r="R46" i="30"/>
  <c r="R5" i="33"/>
  <c r="R8" i="37"/>
  <c r="R15" i="50"/>
  <c r="R46" i="50"/>
  <c r="R66" i="47"/>
  <c r="R7" i="35"/>
  <c r="R58" i="14"/>
  <c r="R19" i="30"/>
  <c r="R53" i="41"/>
  <c r="L16" i="48"/>
  <c r="O16" i="48" s="1"/>
  <c r="P16" i="48" s="1"/>
  <c r="M18" i="48"/>
  <c r="L6" i="37"/>
  <c r="O6" i="37" s="1"/>
  <c r="P6" i="37" s="1"/>
  <c r="R52" i="47"/>
  <c r="M6" i="50"/>
  <c r="L6" i="41"/>
  <c r="O6" i="41" s="1"/>
  <c r="P6" i="41" s="1"/>
  <c r="R57" i="37"/>
  <c r="R13" i="51"/>
  <c r="R30" i="47"/>
  <c r="R69" i="48"/>
  <c r="P51" i="51"/>
  <c r="T51" i="51" s="1"/>
  <c r="S52" i="51" s="1"/>
  <c r="T52" i="51" s="1"/>
  <c r="S53" i="51" s="1"/>
  <c r="T53" i="51" s="1"/>
  <c r="R51" i="51"/>
  <c r="R66" i="45"/>
  <c r="R57" i="32"/>
  <c r="R59" i="38"/>
  <c r="R45" i="32"/>
  <c r="R16" i="41"/>
  <c r="R16" i="51"/>
  <c r="R32" i="14"/>
  <c r="R56" i="48"/>
  <c r="R11" i="47"/>
  <c r="R52" i="50"/>
  <c r="R55" i="35"/>
  <c r="R19" i="47"/>
  <c r="L14" i="34"/>
  <c r="O14" i="34" s="1"/>
  <c r="P14" i="34" s="1"/>
  <c r="R4" i="33"/>
  <c r="V4" i="33" s="1"/>
  <c r="U4" i="33" s="1"/>
  <c r="R64" i="29"/>
  <c r="R54" i="38"/>
  <c r="R10" i="41"/>
  <c r="R16" i="36"/>
  <c r="R43" i="29"/>
  <c r="R8" i="38"/>
  <c r="R58" i="47"/>
  <c r="R11" i="32"/>
  <c r="R10" i="32"/>
  <c r="R56" i="35"/>
  <c r="R13" i="33"/>
  <c r="M53" i="32"/>
  <c r="R59" i="37"/>
  <c r="M5" i="30"/>
  <c r="L12" i="14"/>
  <c r="O12" i="14" s="1"/>
  <c r="P12" i="14" s="1"/>
  <c r="R45" i="48"/>
  <c r="R17" i="34"/>
  <c r="R44" i="35"/>
  <c r="R13" i="38"/>
  <c r="R19" i="32"/>
  <c r="R51" i="33"/>
  <c r="V51" i="33" s="1"/>
  <c r="U51" i="33" s="1"/>
  <c r="R69" i="41"/>
  <c r="R14" i="33"/>
  <c r="R11" i="35"/>
  <c r="R52" i="46"/>
  <c r="R65" i="45"/>
  <c r="R53" i="48"/>
  <c r="R43" i="38"/>
  <c r="R46" i="36"/>
  <c r="R32" i="37"/>
  <c r="R38" i="47"/>
  <c r="R15" i="41"/>
  <c r="L55" i="50"/>
  <c r="O55" i="50" s="1"/>
  <c r="P55" i="50" s="1"/>
  <c r="R7" i="48"/>
  <c r="R5" i="32"/>
  <c r="R64" i="30"/>
  <c r="R45" i="35"/>
  <c r="R54" i="37"/>
  <c r="R65" i="35"/>
  <c r="R44" i="14"/>
  <c r="R18" i="36"/>
  <c r="R12" i="30"/>
  <c r="M12" i="35"/>
  <c r="M43" i="48"/>
  <c r="L47" i="47"/>
  <c r="R47" i="47" s="1"/>
  <c r="L5" i="14"/>
  <c r="O5" i="14" s="1"/>
  <c r="P5" i="14" s="1"/>
  <c r="M47" i="35"/>
  <c r="M56" i="34"/>
  <c r="L19" i="48"/>
  <c r="O19" i="48" s="1"/>
  <c r="P19" i="48" s="1"/>
  <c r="L9" i="51"/>
  <c r="O9" i="51" s="1"/>
  <c r="P9" i="51" s="1"/>
  <c r="M14" i="47"/>
  <c r="M47" i="45"/>
  <c r="M55" i="51"/>
  <c r="R13" i="48"/>
  <c r="L43" i="51"/>
  <c r="O43" i="51" s="1"/>
  <c r="P43" i="51" s="1"/>
  <c r="R55" i="46"/>
  <c r="R5" i="51"/>
  <c r="R7" i="50"/>
  <c r="R38" i="34"/>
  <c r="R16" i="29"/>
  <c r="R53" i="45"/>
  <c r="R10" i="37"/>
  <c r="T52" i="36"/>
  <c r="S53" i="36" s="1"/>
  <c r="T53" i="36" s="1"/>
  <c r="R56" i="36"/>
  <c r="M43" i="41"/>
  <c r="R62" i="48"/>
  <c r="R35" i="29"/>
  <c r="R33" i="29"/>
  <c r="R57" i="29"/>
  <c r="R57" i="45"/>
  <c r="R37" i="38"/>
  <c r="R13" i="37"/>
  <c r="R69" i="45"/>
  <c r="R17" i="14"/>
  <c r="R55" i="14"/>
  <c r="R43" i="36"/>
  <c r="R55" i="41"/>
  <c r="R55" i="47"/>
  <c r="R31" i="14"/>
  <c r="R56" i="41"/>
  <c r="M6" i="38"/>
  <c r="L16" i="32"/>
  <c r="O16" i="32" s="1"/>
  <c r="P16" i="32" s="1"/>
  <c r="L17" i="30"/>
  <c r="O17" i="30" s="1"/>
  <c r="P17" i="30" s="1"/>
  <c r="M47" i="50"/>
  <c r="L47" i="30"/>
  <c r="R47" i="30" s="1"/>
  <c r="M59" i="29"/>
  <c r="R15" i="14"/>
  <c r="R4" i="35"/>
  <c r="V4" i="35" s="1"/>
  <c r="U4" i="35" s="1"/>
  <c r="R57" i="50"/>
  <c r="R31" i="29"/>
  <c r="R43" i="32"/>
  <c r="R58" i="51"/>
  <c r="R18" i="46"/>
  <c r="R15" i="51"/>
  <c r="R8" i="34"/>
  <c r="R30" i="34"/>
  <c r="R65" i="32"/>
  <c r="R59" i="35"/>
  <c r="R33" i="35"/>
  <c r="R58" i="41"/>
  <c r="R37" i="29"/>
  <c r="R44" i="30"/>
  <c r="R67" i="37"/>
  <c r="R57" i="36"/>
  <c r="R11" i="33"/>
  <c r="R29" i="29"/>
  <c r="R46" i="37"/>
  <c r="L47" i="29"/>
  <c r="R47" i="29" s="1"/>
  <c r="R6" i="51"/>
  <c r="R44" i="48"/>
  <c r="M58" i="46"/>
  <c r="L5" i="34"/>
  <c r="O5" i="34" s="1"/>
  <c r="P5" i="34" s="1"/>
  <c r="L19" i="14"/>
  <c r="O19" i="14" s="1"/>
  <c r="P19" i="14" s="1"/>
  <c r="R29" i="46"/>
  <c r="R13" i="45"/>
  <c r="R68" i="29"/>
  <c r="R69" i="29"/>
  <c r="R59" i="34"/>
  <c r="R54" i="29"/>
  <c r="R62" i="29"/>
  <c r="R59" i="33"/>
  <c r="R31" i="37"/>
  <c r="R37" i="51"/>
  <c r="R32" i="48"/>
  <c r="R11" i="45"/>
  <c r="L16" i="38"/>
  <c r="O16" i="38" s="1"/>
  <c r="P16" i="38" s="1"/>
  <c r="M46" i="38"/>
  <c r="R62" i="50"/>
  <c r="R9" i="29"/>
  <c r="R36" i="29"/>
  <c r="R65" i="46"/>
  <c r="M8" i="30"/>
  <c r="R29" i="38"/>
  <c r="R57" i="38"/>
  <c r="R57" i="30"/>
  <c r="R55" i="48"/>
  <c r="R6" i="35"/>
  <c r="R33" i="47"/>
  <c r="R45" i="30"/>
  <c r="L55" i="33"/>
  <c r="O55" i="33" s="1"/>
  <c r="P55" i="33" s="1"/>
  <c r="M5" i="41"/>
  <c r="R54" i="30"/>
  <c r="R18" i="32"/>
  <c r="R67" i="32"/>
  <c r="R29" i="36"/>
  <c r="M5" i="47"/>
  <c r="R53" i="47"/>
  <c r="R16" i="50"/>
  <c r="L14" i="35"/>
  <c r="O14" i="35" s="1"/>
  <c r="P14" i="35" s="1"/>
  <c r="R5" i="50"/>
  <c r="R37" i="14"/>
  <c r="L54" i="34"/>
  <c r="O54" i="34" s="1"/>
  <c r="P54" i="34" s="1"/>
  <c r="M11" i="30"/>
  <c r="L45" i="47"/>
  <c r="O45" i="47" s="1"/>
  <c r="P45" i="47" s="1"/>
  <c r="R33" i="33"/>
  <c r="R63" i="32"/>
  <c r="R11" i="14"/>
  <c r="R66" i="32"/>
  <c r="M54" i="48"/>
  <c r="M19" i="36"/>
  <c r="R45" i="45"/>
  <c r="R9" i="41"/>
  <c r="M11" i="36"/>
  <c r="M10" i="36"/>
  <c r="R66" i="33"/>
  <c r="M9" i="36"/>
  <c r="M11" i="46"/>
  <c r="R7" i="51"/>
  <c r="R9" i="46"/>
  <c r="M52" i="32"/>
  <c r="L53" i="30"/>
  <c r="O53" i="30" s="1"/>
  <c r="P53" i="30" s="1"/>
  <c r="L18" i="41"/>
  <c r="O18" i="41" s="1"/>
  <c r="P18" i="41" s="1"/>
  <c r="R35" i="14"/>
  <c r="M47" i="38"/>
  <c r="R54" i="47"/>
  <c r="R69" i="34"/>
  <c r="R14" i="50"/>
  <c r="R10" i="51"/>
  <c r="M51" i="45"/>
  <c r="P4" i="34"/>
  <c r="T4" i="34" s="1"/>
  <c r="S5" i="34" s="1"/>
  <c r="R4" i="34"/>
  <c r="O51" i="32"/>
  <c r="P51" i="32" s="1"/>
  <c r="T51" i="32" s="1"/>
  <c r="S52" i="32" s="1"/>
  <c r="R46" i="14"/>
  <c r="R18" i="29"/>
  <c r="R65" i="34"/>
  <c r="R9" i="34"/>
  <c r="R11" i="51"/>
  <c r="M6" i="47"/>
  <c r="R51" i="48"/>
  <c r="V51" i="48" s="1"/>
  <c r="U51" i="48" s="1"/>
  <c r="L7" i="36"/>
  <c r="O7" i="36" s="1"/>
  <c r="P7" i="36" s="1"/>
  <c r="M59" i="48"/>
  <c r="R63" i="33"/>
  <c r="R46" i="35"/>
  <c r="R33" i="14"/>
  <c r="M15" i="38"/>
  <c r="L4" i="37"/>
  <c r="O4" i="37" s="1"/>
  <c r="P4" i="37" s="1"/>
  <c r="T4" i="37" s="1"/>
  <c r="S5" i="37" s="1"/>
  <c r="M53" i="29"/>
  <c r="R64" i="34"/>
  <c r="R7" i="47"/>
  <c r="L59" i="30"/>
  <c r="O59" i="30" s="1"/>
  <c r="P59" i="30" s="1"/>
  <c r="L19" i="41"/>
  <c r="O19" i="41" s="1"/>
  <c r="P19" i="41" s="1"/>
  <c r="L43" i="30"/>
  <c r="O43" i="30" s="1"/>
  <c r="P43" i="30" s="1"/>
  <c r="M12" i="38"/>
  <c r="L47" i="41"/>
  <c r="R47" i="41" s="1"/>
  <c r="L58" i="50"/>
  <c r="O58" i="50" s="1"/>
  <c r="P58" i="50" s="1"/>
  <c r="M44" i="41"/>
  <c r="O4" i="14"/>
  <c r="P4" i="14" s="1"/>
  <c r="T4" i="14" s="1"/>
  <c r="S5" i="14" s="1"/>
  <c r="R56" i="29"/>
  <c r="R58" i="37"/>
  <c r="T29" i="33"/>
  <c r="S30" i="33" s="1"/>
  <c r="T30" i="33" s="1"/>
  <c r="S31" i="33" s="1"/>
  <c r="R35" i="34"/>
  <c r="R14" i="30"/>
  <c r="M45" i="14"/>
  <c r="R43" i="37"/>
  <c r="M11" i="41"/>
  <c r="M57" i="33"/>
  <c r="M47" i="48"/>
  <c r="R46" i="47"/>
  <c r="L47" i="36"/>
  <c r="R47" i="36" s="1"/>
  <c r="R59" i="14"/>
  <c r="M19" i="35"/>
  <c r="R13" i="30"/>
  <c r="R68" i="32"/>
  <c r="R32" i="29"/>
  <c r="M13" i="36"/>
  <c r="R65" i="47"/>
  <c r="M17" i="41"/>
  <c r="M5" i="36"/>
  <c r="M14" i="41"/>
  <c r="L12" i="47"/>
  <c r="O12" i="47" s="1"/>
  <c r="P12" i="47" s="1"/>
  <c r="M8" i="48"/>
  <c r="L57" i="46"/>
  <c r="O57" i="46" s="1"/>
  <c r="P57" i="46" s="1"/>
  <c r="L52" i="34"/>
  <c r="O52" i="34" s="1"/>
  <c r="P52" i="34" s="1"/>
  <c r="L7" i="14"/>
  <c r="O7" i="14" s="1"/>
  <c r="P7" i="14" s="1"/>
  <c r="L47" i="37"/>
  <c r="R47" i="37" s="1"/>
  <c r="M10" i="38"/>
  <c r="R53" i="36"/>
  <c r="R43" i="35"/>
  <c r="R52" i="35"/>
  <c r="R66" i="36"/>
  <c r="M12" i="41"/>
  <c r="R6" i="45"/>
  <c r="R8" i="14"/>
  <c r="R52" i="30"/>
  <c r="R8" i="45"/>
  <c r="R68" i="46"/>
  <c r="L8" i="46"/>
  <c r="O8" i="46" s="1"/>
  <c r="P8" i="46" s="1"/>
  <c r="M54" i="35"/>
  <c r="L55" i="30"/>
  <c r="O55" i="30" s="1"/>
  <c r="P55" i="30" s="1"/>
  <c r="L46" i="41"/>
  <c r="O46" i="41" s="1"/>
  <c r="P46" i="41" s="1"/>
  <c r="R28" i="33"/>
  <c r="V28" i="33" s="1"/>
  <c r="U28" i="33" s="1"/>
  <c r="R68" i="47"/>
  <c r="L58" i="32"/>
  <c r="O58" i="32" s="1"/>
  <c r="P58" i="32" s="1"/>
  <c r="M18" i="35"/>
  <c r="L5" i="29"/>
  <c r="O5" i="29" s="1"/>
  <c r="P5" i="29" s="1"/>
  <c r="L47" i="46"/>
  <c r="R47" i="46" s="1"/>
  <c r="M12" i="37"/>
  <c r="L12" i="45"/>
  <c r="O12" i="45" s="1"/>
  <c r="P12" i="45" s="1"/>
  <c r="R69" i="47"/>
  <c r="L53" i="33"/>
  <c r="O53" i="33" s="1"/>
  <c r="P53" i="33" s="1"/>
  <c r="L18" i="37"/>
  <c r="O18" i="37" s="1"/>
  <c r="P18" i="37" s="1"/>
  <c r="L6" i="33"/>
  <c r="O6" i="33" s="1"/>
  <c r="P6" i="33" s="1"/>
  <c r="R68" i="34"/>
  <c r="R35" i="36"/>
  <c r="R38" i="48"/>
  <c r="L8" i="29"/>
  <c r="O8" i="29" s="1"/>
  <c r="P8" i="29" s="1"/>
  <c r="L8" i="47"/>
  <c r="O8" i="47" s="1"/>
  <c r="P8" i="47" s="1"/>
  <c r="R44" i="51"/>
  <c r="L16" i="37"/>
  <c r="O16" i="37" s="1"/>
  <c r="P16" i="37" s="1"/>
  <c r="L18" i="33"/>
  <c r="O18" i="33" s="1"/>
  <c r="P18" i="33" s="1"/>
  <c r="M14" i="36"/>
  <c r="M9" i="30"/>
  <c r="M13" i="35"/>
  <c r="T52" i="55"/>
  <c r="S53" i="55" s="1"/>
  <c r="O785" i="82"/>
  <c r="O28" i="37"/>
  <c r="P28" i="37" s="1"/>
  <c r="T28" i="37" s="1"/>
  <c r="S29" i="37" s="1"/>
  <c r="T29" i="37" s="1"/>
  <c r="L69" i="40"/>
  <c r="O69" i="40" s="1"/>
  <c r="P69" i="40" s="1"/>
  <c r="L64" i="44"/>
  <c r="O64" i="44" s="1"/>
  <c r="P64" i="44" s="1"/>
  <c r="L20" i="52"/>
  <c r="O20" i="52" s="1"/>
  <c r="P20" i="52" s="1"/>
  <c r="O4" i="51"/>
  <c r="P4" i="51" s="1"/>
  <c r="T4" i="51" s="1"/>
  <c r="S5" i="51" s="1"/>
  <c r="T5" i="51" s="1"/>
  <c r="S6" i="51" s="1"/>
  <c r="M14" i="52"/>
  <c r="R14" i="52" s="1"/>
  <c r="L12" i="54"/>
  <c r="O12" i="54" s="1"/>
  <c r="P12" i="54" s="1"/>
  <c r="L68" i="41"/>
  <c r="O68" i="41" s="1"/>
  <c r="P68" i="41" s="1"/>
  <c r="L6" i="47"/>
  <c r="O6" i="47" s="1"/>
  <c r="P6" i="47" s="1"/>
  <c r="L64" i="41"/>
  <c r="O64" i="41" s="1"/>
  <c r="P64" i="41" s="1"/>
  <c r="L12" i="41"/>
  <c r="O12" i="41" s="1"/>
  <c r="P12" i="41" s="1"/>
  <c r="M70" i="32"/>
  <c r="L19" i="36"/>
  <c r="O19" i="36" s="1"/>
  <c r="P19" i="36" s="1"/>
  <c r="L5" i="47"/>
  <c r="O5" i="47" s="1"/>
  <c r="P5" i="47" s="1"/>
  <c r="M23" i="43"/>
  <c r="M35" i="49"/>
  <c r="R35" i="49" s="1"/>
  <c r="P46" i="48"/>
  <c r="R46" i="48"/>
  <c r="M12" i="32"/>
  <c r="L12" i="32"/>
  <c r="O12" i="32" s="1"/>
  <c r="P12" i="32" s="1"/>
  <c r="L21" i="34"/>
  <c r="O21" i="34" s="1"/>
  <c r="P21" i="34" s="1"/>
  <c r="L70" i="29"/>
  <c r="R70" i="29" s="1"/>
  <c r="L37" i="36"/>
  <c r="O37" i="36" s="1"/>
  <c r="P37" i="36" s="1"/>
  <c r="M68" i="49"/>
  <c r="R68" i="49" s="1"/>
  <c r="M12" i="42"/>
  <c r="R12" i="42" s="1"/>
  <c r="L23" i="40"/>
  <c r="R23" i="40" s="1"/>
  <c r="L47" i="43"/>
  <c r="R47" i="43" s="1"/>
  <c r="O51" i="39"/>
  <c r="P51" i="39" s="1"/>
  <c r="T51" i="39" s="1"/>
  <c r="S52" i="39" s="1"/>
  <c r="T52" i="39" s="1"/>
  <c r="L43" i="41"/>
  <c r="O43" i="41" s="1"/>
  <c r="P43" i="41" s="1"/>
  <c r="L47" i="48"/>
  <c r="R47" i="48" s="1"/>
  <c r="R28" i="53"/>
  <c r="V28" i="53" s="1"/>
  <c r="U28" i="53" s="1"/>
  <c r="M70" i="47"/>
  <c r="M47" i="36"/>
  <c r="L18" i="44"/>
  <c r="O18" i="44" s="1"/>
  <c r="P18" i="44" s="1"/>
  <c r="L23" i="48"/>
  <c r="R23" i="48" s="1"/>
  <c r="L33" i="32"/>
  <c r="O33" i="32" s="1"/>
  <c r="P33" i="32" s="1"/>
  <c r="M14" i="35"/>
  <c r="M37" i="37"/>
  <c r="R37" i="37" s="1"/>
  <c r="R51" i="40"/>
  <c r="V51" i="40" s="1"/>
  <c r="U51" i="40" s="1"/>
  <c r="L54" i="44"/>
  <c r="O54" i="44" s="1"/>
  <c r="P54" i="44" s="1"/>
  <c r="L10" i="42"/>
  <c r="O10" i="42" s="1"/>
  <c r="P10" i="42" s="1"/>
  <c r="M8" i="46"/>
  <c r="M30" i="30"/>
  <c r="R30" i="30" s="1"/>
  <c r="M22" i="43"/>
  <c r="R22" i="43" s="1"/>
  <c r="O28" i="45"/>
  <c r="P28" i="45" s="1"/>
  <c r="T28" i="45" s="1"/>
  <c r="S29" i="45" s="1"/>
  <c r="T29" i="45" s="1"/>
  <c r="L54" i="35"/>
  <c r="O54" i="35" s="1"/>
  <c r="P54" i="35" s="1"/>
  <c r="L20" i="55"/>
  <c r="O20" i="55" s="1"/>
  <c r="P20" i="55" s="1"/>
  <c r="M46" i="41"/>
  <c r="L29" i="40"/>
  <c r="O29" i="40" s="1"/>
  <c r="P29" i="40" s="1"/>
  <c r="T29" i="40" s="1"/>
  <c r="S30" i="40" s="1"/>
  <c r="T30" i="40" s="1"/>
  <c r="M69" i="38"/>
  <c r="R69" i="38" s="1"/>
  <c r="M64" i="48"/>
  <c r="R64" i="48" s="1"/>
  <c r="L23" i="54"/>
  <c r="R23" i="54" s="1"/>
  <c r="R52" i="37"/>
  <c r="R22" i="34"/>
  <c r="R55" i="53"/>
  <c r="L28" i="36"/>
  <c r="O28" i="36" s="1"/>
  <c r="P28" i="36" s="1"/>
  <c r="T28" i="36" s="1"/>
  <c r="S29" i="36" s="1"/>
  <c r="L15" i="38"/>
  <c r="O15" i="38" s="1"/>
  <c r="P15" i="38" s="1"/>
  <c r="L47" i="38"/>
  <c r="R47" i="38" s="1"/>
  <c r="L19" i="35"/>
  <c r="O19" i="35" s="1"/>
  <c r="P19" i="35" s="1"/>
  <c r="M58" i="32"/>
  <c r="L18" i="35"/>
  <c r="O18" i="35" s="1"/>
  <c r="P18" i="35" s="1"/>
  <c r="M5" i="29"/>
  <c r="L67" i="49"/>
  <c r="O67" i="49" s="1"/>
  <c r="P67" i="49" s="1"/>
  <c r="M66" i="50"/>
  <c r="R66" i="50" s="1"/>
  <c r="M22" i="50"/>
  <c r="R22" i="50" s="1"/>
  <c r="M70" i="37"/>
  <c r="L68" i="44"/>
  <c r="O68" i="44" s="1"/>
  <c r="P68" i="44" s="1"/>
  <c r="L20" i="53"/>
  <c r="O20" i="53" s="1"/>
  <c r="P20" i="53" s="1"/>
  <c r="R35" i="51"/>
  <c r="L6" i="40"/>
  <c r="O6" i="40" s="1"/>
  <c r="P6" i="40" s="1"/>
  <c r="L34" i="30"/>
  <c r="O34" i="30" s="1"/>
  <c r="P34" i="30" s="1"/>
  <c r="M23" i="46"/>
  <c r="L23" i="32"/>
  <c r="R23" i="32" s="1"/>
  <c r="M65" i="33"/>
  <c r="R65" i="33" s="1"/>
  <c r="M67" i="51"/>
  <c r="R67" i="51" s="1"/>
  <c r="L13" i="52"/>
  <c r="O13" i="52" s="1"/>
  <c r="P13" i="52" s="1"/>
  <c r="L9" i="39"/>
  <c r="O9" i="39" s="1"/>
  <c r="P9" i="39" s="1"/>
  <c r="L23" i="38"/>
  <c r="R23" i="38" s="1"/>
  <c r="M33" i="30"/>
  <c r="R33" i="30" s="1"/>
  <c r="R52" i="41"/>
  <c r="M53" i="33"/>
  <c r="M18" i="37"/>
  <c r="M6" i="33"/>
  <c r="L23" i="45"/>
  <c r="R23" i="45" s="1"/>
  <c r="T29" i="49"/>
  <c r="S30" i="49" s="1"/>
  <c r="T30" i="49" s="1"/>
  <c r="L65" i="38"/>
  <c r="O65" i="38" s="1"/>
  <c r="P65" i="38" s="1"/>
  <c r="R64" i="35"/>
  <c r="R38" i="14"/>
  <c r="T5" i="33"/>
  <c r="S6" i="33" s="1"/>
  <c r="R20" i="14"/>
  <c r="M68" i="14"/>
  <c r="R68" i="14" s="1"/>
  <c r="M63" i="49"/>
  <c r="R63" i="49" s="1"/>
  <c r="R54" i="40"/>
  <c r="R5" i="52"/>
  <c r="L12" i="53"/>
  <c r="O12" i="53" s="1"/>
  <c r="P12" i="53" s="1"/>
  <c r="R18" i="30"/>
  <c r="M41" i="42"/>
  <c r="R41" i="42" s="1"/>
  <c r="M36" i="41"/>
  <c r="M14" i="40"/>
  <c r="R14" i="40" s="1"/>
  <c r="R37" i="55"/>
  <c r="R40" i="53"/>
  <c r="M67" i="40"/>
  <c r="R67" i="40" s="1"/>
  <c r="L70" i="46"/>
  <c r="R70" i="46" s="1"/>
  <c r="R54" i="41"/>
  <c r="R29" i="51"/>
  <c r="M70" i="43"/>
  <c r="R51" i="43"/>
  <c r="V51" i="43" s="1"/>
  <c r="U51" i="43" s="1"/>
  <c r="L9" i="36"/>
  <c r="O9" i="36" s="1"/>
  <c r="P9" i="36" s="1"/>
  <c r="R6" i="49"/>
  <c r="L6" i="52"/>
  <c r="O6" i="52" s="1"/>
  <c r="P6" i="52" s="1"/>
  <c r="L12" i="55"/>
  <c r="O12" i="55" s="1"/>
  <c r="P12" i="55" s="1"/>
  <c r="R12" i="48"/>
  <c r="M69" i="32"/>
  <c r="R69" i="32" s="1"/>
  <c r="R45" i="36"/>
  <c r="R61" i="37"/>
  <c r="R34" i="48"/>
  <c r="R16" i="39"/>
  <c r="L11" i="46"/>
  <c r="O11" i="46" s="1"/>
  <c r="P11" i="46" s="1"/>
  <c r="L11" i="42"/>
  <c r="O11" i="42" s="1"/>
  <c r="P11" i="42" s="1"/>
  <c r="L21" i="37"/>
  <c r="O21" i="37" s="1"/>
  <c r="P21" i="37" s="1"/>
  <c r="O28" i="54"/>
  <c r="P28" i="54" s="1"/>
  <c r="T28" i="54" s="1"/>
  <c r="S29" i="54" s="1"/>
  <c r="T29" i="54" s="1"/>
  <c r="S30" i="54" s="1"/>
  <c r="M5" i="43"/>
  <c r="R12" i="46"/>
  <c r="M54" i="34"/>
  <c r="M16" i="37"/>
  <c r="M18" i="33"/>
  <c r="O51" i="42"/>
  <c r="P51" i="42" s="1"/>
  <c r="T51" i="42" s="1"/>
  <c r="S52" i="42" s="1"/>
  <c r="M31" i="50"/>
  <c r="R35" i="30"/>
  <c r="L17" i="41"/>
  <c r="O17" i="41" s="1"/>
  <c r="P17" i="41" s="1"/>
  <c r="M19" i="48"/>
  <c r="M22" i="42"/>
  <c r="R22" i="42" s="1"/>
  <c r="R52" i="55"/>
  <c r="R31" i="42"/>
  <c r="M35" i="50"/>
  <c r="R35" i="50" s="1"/>
  <c r="R43" i="53"/>
  <c r="L55" i="42"/>
  <c r="O55" i="42" s="1"/>
  <c r="P55" i="42" s="1"/>
  <c r="L40" i="51"/>
  <c r="O40" i="51" s="1"/>
  <c r="P40" i="51" s="1"/>
  <c r="L14" i="47"/>
  <c r="O14" i="47" s="1"/>
  <c r="P14" i="47" s="1"/>
  <c r="L14" i="41"/>
  <c r="O14" i="41" s="1"/>
  <c r="P14" i="41" s="1"/>
  <c r="P60" i="49"/>
  <c r="R60" i="49"/>
  <c r="P14" i="51"/>
  <c r="R14" i="51"/>
  <c r="T5" i="52"/>
  <c r="S6" i="52" s="1"/>
  <c r="M23" i="34"/>
  <c r="L12" i="35"/>
  <c r="O12" i="35" s="1"/>
  <c r="P12" i="35" s="1"/>
  <c r="R37" i="39"/>
  <c r="L43" i="48"/>
  <c r="O43" i="48" s="1"/>
  <c r="P43" i="48" s="1"/>
  <c r="M69" i="30"/>
  <c r="R69" i="30" s="1"/>
  <c r="L13" i="42"/>
  <c r="O13" i="42" s="1"/>
  <c r="P13" i="42" s="1"/>
  <c r="R9" i="38"/>
  <c r="R14" i="48"/>
  <c r="R29" i="45"/>
  <c r="L5" i="30"/>
  <c r="O5" i="30" s="1"/>
  <c r="P5" i="30" s="1"/>
  <c r="R39" i="39"/>
  <c r="R60" i="52"/>
  <c r="M12" i="43"/>
  <c r="R12" i="43" s="1"/>
  <c r="L39" i="41"/>
  <c r="O39" i="41" s="1"/>
  <c r="P39" i="41" s="1"/>
  <c r="L36" i="48"/>
  <c r="O36" i="48" s="1"/>
  <c r="P36" i="48" s="1"/>
  <c r="R41" i="39"/>
  <c r="M12" i="14"/>
  <c r="M62" i="36"/>
  <c r="R62" i="36" s="1"/>
  <c r="L23" i="50"/>
  <c r="R23" i="50" s="1"/>
  <c r="R43" i="49"/>
  <c r="M44" i="49"/>
  <c r="R44" i="49" s="1"/>
  <c r="L70" i="48"/>
  <c r="R70" i="48" s="1"/>
  <c r="R61" i="14"/>
  <c r="R62" i="32"/>
  <c r="R36" i="39"/>
  <c r="M47" i="47"/>
  <c r="R60" i="30"/>
  <c r="L6" i="38"/>
  <c r="O6" i="38" s="1"/>
  <c r="P6" i="38" s="1"/>
  <c r="L8" i="48"/>
  <c r="O8" i="48" s="1"/>
  <c r="P8" i="48" s="1"/>
  <c r="R7" i="40"/>
  <c r="R67" i="47"/>
  <c r="R63" i="14"/>
  <c r="L28" i="50"/>
  <c r="O28" i="50" s="1"/>
  <c r="P28" i="50" s="1"/>
  <c r="T28" i="50" s="1"/>
  <c r="S29" i="50" s="1"/>
  <c r="T29" i="50" s="1"/>
  <c r="S30" i="50" s="1"/>
  <c r="L8" i="43"/>
  <c r="O8" i="43" s="1"/>
  <c r="P8" i="43" s="1"/>
  <c r="L70" i="44"/>
  <c r="R70" i="44" s="1"/>
  <c r="R8" i="50"/>
  <c r="L23" i="37"/>
  <c r="R23" i="37" s="1"/>
  <c r="M16" i="32"/>
  <c r="L70" i="55"/>
  <c r="R70" i="55" s="1"/>
  <c r="R38" i="37"/>
  <c r="M57" i="46"/>
  <c r="L66" i="51"/>
  <c r="O66" i="51" s="1"/>
  <c r="P66" i="51" s="1"/>
  <c r="R44" i="44"/>
  <c r="R21" i="54"/>
  <c r="M70" i="54"/>
  <c r="M47" i="49"/>
  <c r="M30" i="36"/>
  <c r="R30" i="36" s="1"/>
  <c r="R30" i="46"/>
  <c r="M40" i="42"/>
  <c r="R40" i="42" s="1"/>
  <c r="M70" i="45"/>
  <c r="R42" i="43"/>
  <c r="L9" i="30"/>
  <c r="O9" i="30" s="1"/>
  <c r="P9" i="30" s="1"/>
  <c r="L47" i="50"/>
  <c r="R47" i="50" s="1"/>
  <c r="R6" i="46"/>
  <c r="L12" i="38"/>
  <c r="O12" i="38" s="1"/>
  <c r="P12" i="38" s="1"/>
  <c r="L35" i="38"/>
  <c r="O35" i="38" s="1"/>
  <c r="P35" i="38" s="1"/>
  <c r="L70" i="35"/>
  <c r="R70" i="35" s="1"/>
  <c r="L37" i="41"/>
  <c r="O37" i="41" s="1"/>
  <c r="P37" i="41" s="1"/>
  <c r="L39" i="40"/>
  <c r="O39" i="40" s="1"/>
  <c r="P39" i="40" s="1"/>
  <c r="T52" i="30"/>
  <c r="S53" i="30" s="1"/>
  <c r="M5" i="42"/>
  <c r="R5" i="42" s="1"/>
  <c r="M23" i="39"/>
  <c r="M15" i="49"/>
  <c r="R15" i="49" s="1"/>
  <c r="R67" i="55"/>
  <c r="R29" i="39"/>
  <c r="R17" i="46"/>
  <c r="M47" i="41"/>
  <c r="R35" i="40"/>
  <c r="M58" i="50"/>
  <c r="R55" i="44"/>
  <c r="M52" i="34"/>
  <c r="M7" i="14"/>
  <c r="M47" i="37"/>
  <c r="L46" i="49"/>
  <c r="O46" i="49" s="1"/>
  <c r="P46" i="49" s="1"/>
  <c r="R45" i="51"/>
  <c r="L14" i="55"/>
  <c r="O14" i="55" s="1"/>
  <c r="P14" i="55" s="1"/>
  <c r="M23" i="53"/>
  <c r="R5" i="38"/>
  <c r="L47" i="45"/>
  <c r="R47" i="45" s="1"/>
  <c r="R44" i="32"/>
  <c r="R61" i="34"/>
  <c r="R59" i="53"/>
  <c r="R55" i="38"/>
  <c r="R32" i="41"/>
  <c r="R17" i="50"/>
  <c r="R33" i="46"/>
  <c r="R13" i="54"/>
  <c r="R43" i="33"/>
  <c r="R17" i="37"/>
  <c r="R52" i="53"/>
  <c r="L55" i="49"/>
  <c r="O55" i="49" s="1"/>
  <c r="P55" i="49" s="1"/>
  <c r="M38" i="40"/>
  <c r="R38" i="40" s="1"/>
  <c r="R34" i="35"/>
  <c r="M6" i="41"/>
  <c r="R63" i="45"/>
  <c r="L5" i="44"/>
  <c r="O5" i="44" s="1"/>
  <c r="P5" i="44" s="1"/>
  <c r="L54" i="53"/>
  <c r="O54" i="53" s="1"/>
  <c r="P54" i="53" s="1"/>
  <c r="R39" i="36"/>
  <c r="R45" i="29"/>
  <c r="R55" i="32"/>
  <c r="R61" i="47"/>
  <c r="R45" i="53"/>
  <c r="R46" i="45"/>
  <c r="R44" i="45"/>
  <c r="L44" i="40"/>
  <c r="O44" i="40" s="1"/>
  <c r="P44" i="40" s="1"/>
  <c r="R18" i="50"/>
  <c r="R22" i="49"/>
  <c r="L13" i="35"/>
  <c r="O13" i="35" s="1"/>
  <c r="P13" i="35" s="1"/>
  <c r="M70" i="14"/>
  <c r="R18" i="40"/>
  <c r="R34" i="41"/>
  <c r="R29" i="52"/>
  <c r="R18" i="34"/>
  <c r="M62" i="49"/>
  <c r="L55" i="51"/>
  <c r="O55" i="51" s="1"/>
  <c r="P55" i="51" s="1"/>
  <c r="M29" i="48"/>
  <c r="R53" i="14"/>
  <c r="R5" i="53"/>
  <c r="M64" i="45"/>
  <c r="R64" i="45" s="1"/>
  <c r="M35" i="47"/>
  <c r="R35" i="47" s="1"/>
  <c r="L33" i="48"/>
  <c r="O33" i="48" s="1"/>
  <c r="P33" i="48" s="1"/>
  <c r="R67" i="29"/>
  <c r="M54" i="52"/>
  <c r="L38" i="42"/>
  <c r="O38" i="42" s="1"/>
  <c r="P38" i="42" s="1"/>
  <c r="R32" i="35"/>
  <c r="R7" i="34"/>
  <c r="R15" i="45"/>
  <c r="R6" i="42"/>
  <c r="R55" i="43"/>
  <c r="R15" i="43"/>
  <c r="M29" i="32"/>
  <c r="R8" i="41"/>
  <c r="R43" i="50"/>
  <c r="R15" i="30"/>
  <c r="R54" i="54"/>
  <c r="M61" i="36"/>
  <c r="M28" i="32"/>
  <c r="L5" i="41"/>
  <c r="O5" i="41" s="1"/>
  <c r="P5" i="41" s="1"/>
  <c r="R62" i="35"/>
  <c r="R54" i="46"/>
  <c r="L51" i="45"/>
  <c r="L51" i="49"/>
  <c r="R40" i="55"/>
  <c r="R29" i="37"/>
  <c r="R31" i="35"/>
  <c r="R67" i="35"/>
  <c r="R43" i="45"/>
  <c r="R19" i="46"/>
  <c r="R7" i="30"/>
  <c r="R68" i="48"/>
  <c r="R31" i="53"/>
  <c r="R56" i="37"/>
  <c r="R11" i="49"/>
  <c r="L70" i="33"/>
  <c r="R70" i="33" s="1"/>
  <c r="R15" i="52"/>
  <c r="R17" i="44"/>
  <c r="R4" i="36"/>
  <c r="V4" i="36" s="1"/>
  <c r="U4" i="36" s="1"/>
  <c r="R20" i="34"/>
  <c r="R20" i="35"/>
  <c r="R19" i="34"/>
  <c r="M36" i="32"/>
  <c r="M43" i="51"/>
  <c r="R34" i="43"/>
  <c r="R55" i="37"/>
  <c r="L54" i="42"/>
  <c r="O54" i="42" s="1"/>
  <c r="P54" i="42" s="1"/>
  <c r="L59" i="29"/>
  <c r="O59" i="29" s="1"/>
  <c r="P59" i="29" s="1"/>
  <c r="L62" i="47"/>
  <c r="O62" i="47" s="1"/>
  <c r="P62" i="47" s="1"/>
  <c r="R59" i="51"/>
  <c r="R37" i="47"/>
  <c r="L36" i="45"/>
  <c r="O36" i="45" s="1"/>
  <c r="P36" i="45" s="1"/>
  <c r="R4" i="52"/>
  <c r="V4" i="52" s="1"/>
  <c r="U4" i="52" s="1"/>
  <c r="R36" i="44"/>
  <c r="R65" i="50"/>
  <c r="T29" i="44"/>
  <c r="S30" i="44" s="1"/>
  <c r="O4" i="50"/>
  <c r="P4" i="50" s="1"/>
  <c r="T4" i="50" s="1"/>
  <c r="S5" i="50" s="1"/>
  <c r="R52" i="51"/>
  <c r="R19" i="38"/>
  <c r="R51" i="30"/>
  <c r="V51" i="30" s="1"/>
  <c r="U51" i="30" s="1"/>
  <c r="O4" i="39"/>
  <c r="P4" i="39" s="1"/>
  <c r="T4" i="39" s="1"/>
  <c r="S5" i="39" s="1"/>
  <c r="R16" i="35"/>
  <c r="R53" i="34"/>
  <c r="R20" i="51"/>
  <c r="R31" i="51"/>
  <c r="R61" i="50"/>
  <c r="R28" i="44"/>
  <c r="V28" i="44" s="1"/>
  <c r="U28" i="44" s="1"/>
  <c r="R61" i="30"/>
  <c r="R28" i="38"/>
  <c r="V28" i="38" s="1"/>
  <c r="U28" i="38" s="1"/>
  <c r="T5" i="53"/>
  <c r="S6" i="53" s="1"/>
  <c r="R51" i="36"/>
  <c r="V51" i="36" s="1"/>
  <c r="U51" i="36" s="1"/>
  <c r="R38" i="33"/>
  <c r="O28" i="55"/>
  <c r="P28" i="55" s="1"/>
  <c r="T28" i="55" s="1"/>
  <c r="S29" i="55" s="1"/>
  <c r="O5" i="43"/>
  <c r="P5" i="43" s="1"/>
  <c r="T29" i="53"/>
  <c r="S30" i="53" s="1"/>
  <c r="O4" i="38"/>
  <c r="P4" i="38" s="1"/>
  <c r="T4" i="38" s="1"/>
  <c r="S5" i="38" s="1"/>
  <c r="R45" i="38"/>
  <c r="R69" i="53"/>
  <c r="R32" i="47"/>
  <c r="O4" i="48"/>
  <c r="P4" i="48" s="1"/>
  <c r="T4" i="48" s="1"/>
  <c r="S5" i="48" s="1"/>
  <c r="P33" i="36"/>
  <c r="R33" i="36"/>
  <c r="P57" i="48"/>
  <c r="R57" i="48"/>
  <c r="R61" i="44"/>
  <c r="R14" i="37"/>
  <c r="R32" i="50"/>
  <c r="R38" i="55"/>
  <c r="O51" i="41"/>
  <c r="P51" i="41" s="1"/>
  <c r="T51" i="41" s="1"/>
  <c r="S52" i="41" s="1"/>
  <c r="R56" i="50"/>
  <c r="R64" i="52"/>
  <c r="R10" i="43"/>
  <c r="R65" i="29"/>
  <c r="R20" i="36"/>
  <c r="R45" i="33"/>
  <c r="R15" i="39"/>
  <c r="R65" i="39"/>
  <c r="R60" i="55"/>
  <c r="R30" i="55"/>
  <c r="R45" i="55"/>
  <c r="R57" i="54"/>
  <c r="R42" i="52"/>
  <c r="R65" i="51"/>
  <c r="R41" i="30"/>
  <c r="R64" i="54"/>
  <c r="R68" i="55"/>
  <c r="R39" i="38"/>
  <c r="R33" i="39"/>
  <c r="R34" i="42"/>
  <c r="R29" i="54"/>
  <c r="R37" i="35"/>
  <c r="R39" i="49"/>
  <c r="R54" i="32"/>
  <c r="R38" i="38"/>
  <c r="R38" i="51"/>
  <c r="R46" i="40"/>
  <c r="R55" i="36"/>
  <c r="R12" i="36"/>
  <c r="R35" i="53"/>
  <c r="R62" i="41"/>
  <c r="R67" i="30"/>
  <c r="T52" i="40"/>
  <c r="S53" i="40" s="1"/>
  <c r="R11" i="37"/>
  <c r="R56" i="46"/>
  <c r="R12" i="51"/>
  <c r="R40" i="52"/>
  <c r="R29" i="33"/>
  <c r="R44" i="34"/>
  <c r="R66" i="44"/>
  <c r="R67" i="39"/>
  <c r="M66" i="52"/>
  <c r="R16" i="33"/>
  <c r="R13" i="29"/>
  <c r="R53" i="39"/>
  <c r="L16" i="49"/>
  <c r="O16" i="49" s="1"/>
  <c r="P16" i="49" s="1"/>
  <c r="R58" i="36"/>
  <c r="R39" i="32"/>
  <c r="R66" i="35"/>
  <c r="R56" i="45"/>
  <c r="R31" i="54"/>
  <c r="R10" i="40"/>
  <c r="L52" i="32"/>
  <c r="O52" i="32" s="1"/>
  <c r="P52" i="32" s="1"/>
  <c r="L60" i="34"/>
  <c r="O60" i="34" s="1"/>
  <c r="P60" i="34" s="1"/>
  <c r="R31" i="41"/>
  <c r="R40" i="34"/>
  <c r="R7" i="53"/>
  <c r="R55" i="52"/>
  <c r="R60" i="33"/>
  <c r="R54" i="43"/>
  <c r="R65" i="37"/>
  <c r="R16" i="34"/>
  <c r="L23" i="29"/>
  <c r="R23" i="29" s="1"/>
  <c r="L9" i="43"/>
  <c r="O9" i="43" s="1"/>
  <c r="P9" i="43" s="1"/>
  <c r="R58" i="30"/>
  <c r="R57" i="35"/>
  <c r="R60" i="51"/>
  <c r="R30" i="40"/>
  <c r="R16" i="30"/>
  <c r="R63" i="39"/>
  <c r="R68" i="43"/>
  <c r="R22" i="52"/>
  <c r="M23" i="35"/>
  <c r="L64" i="33"/>
  <c r="O64" i="33" s="1"/>
  <c r="P64" i="33" s="1"/>
  <c r="R19" i="43"/>
  <c r="R10" i="30"/>
  <c r="R10" i="46"/>
  <c r="R55" i="45"/>
  <c r="L30" i="35"/>
  <c r="O30" i="35" s="1"/>
  <c r="P30" i="35" s="1"/>
  <c r="R41" i="47"/>
  <c r="R53" i="53"/>
  <c r="R38" i="32"/>
  <c r="R42" i="39"/>
  <c r="L30" i="52"/>
  <c r="O30" i="52" s="1"/>
  <c r="P30" i="52" s="1"/>
  <c r="R16" i="14"/>
  <c r="R57" i="47"/>
  <c r="R7" i="38"/>
  <c r="R44" i="43"/>
  <c r="R36" i="53"/>
  <c r="R56" i="38"/>
  <c r="R34" i="37"/>
  <c r="L32" i="32"/>
  <c r="O32" i="32" s="1"/>
  <c r="P32" i="32" s="1"/>
  <c r="L63" i="36"/>
  <c r="O63" i="36" s="1"/>
  <c r="P63" i="36" s="1"/>
  <c r="V28" i="42"/>
  <c r="U28" i="42" s="1"/>
  <c r="R15" i="36"/>
  <c r="R42" i="42"/>
  <c r="R30" i="39"/>
  <c r="R29" i="35"/>
  <c r="R67" i="33"/>
  <c r="L34" i="44"/>
  <c r="O34" i="44" s="1"/>
  <c r="P34" i="44" s="1"/>
  <c r="L16" i="42"/>
  <c r="O16" i="42" s="1"/>
  <c r="P16" i="42" s="1"/>
  <c r="R29" i="53"/>
  <c r="L32" i="49"/>
  <c r="O32" i="49" s="1"/>
  <c r="P32" i="49" s="1"/>
  <c r="R30" i="14"/>
  <c r="M40" i="37"/>
  <c r="R38" i="45"/>
  <c r="R35" i="55"/>
  <c r="R35" i="35"/>
  <c r="R20" i="41"/>
  <c r="R14" i="39"/>
  <c r="R13" i="40"/>
  <c r="T29" i="35"/>
  <c r="S30" i="35" s="1"/>
  <c r="P6" i="34"/>
  <c r="R6" i="34"/>
  <c r="O51" i="50"/>
  <c r="P51" i="50" s="1"/>
  <c r="T51" i="50" s="1"/>
  <c r="S52" i="50" s="1"/>
  <c r="O51" i="35"/>
  <c r="P51" i="35" s="1"/>
  <c r="T51" i="35" s="1"/>
  <c r="S52" i="35" s="1"/>
  <c r="T52" i="35" s="1"/>
  <c r="S53" i="35" s="1"/>
  <c r="O52" i="48"/>
  <c r="P52" i="48" s="1"/>
  <c r="T52" i="48" s="1"/>
  <c r="S53" i="48" s="1"/>
  <c r="L40" i="40"/>
  <c r="O40" i="40" s="1"/>
  <c r="P40" i="40" s="1"/>
  <c r="M18" i="39"/>
  <c r="R18" i="39" s="1"/>
  <c r="L66" i="46"/>
  <c r="O66" i="46" s="1"/>
  <c r="P66" i="46" s="1"/>
  <c r="P60" i="38"/>
  <c r="R60" i="38"/>
  <c r="M59" i="44"/>
  <c r="R59" i="44" s="1"/>
  <c r="L52" i="49"/>
  <c r="O52" i="49" s="1"/>
  <c r="P52" i="49" s="1"/>
  <c r="M16" i="48"/>
  <c r="L8" i="44"/>
  <c r="O8" i="44" s="1"/>
  <c r="P8" i="44" s="1"/>
  <c r="L54" i="48"/>
  <c r="O54" i="48" s="1"/>
  <c r="P54" i="48" s="1"/>
  <c r="R4" i="53"/>
  <c r="V4" i="53" s="1"/>
  <c r="U4" i="53" s="1"/>
  <c r="L18" i="48"/>
  <c r="O18" i="48" s="1"/>
  <c r="P18" i="48" s="1"/>
  <c r="L45" i="14"/>
  <c r="O45" i="14" s="1"/>
  <c r="P45" i="14" s="1"/>
  <c r="M47" i="29"/>
  <c r="O29" i="47"/>
  <c r="P29" i="47" s="1"/>
  <c r="T29" i="47" s="1"/>
  <c r="S30" i="47" s="1"/>
  <c r="L38" i="49"/>
  <c r="O38" i="49" s="1"/>
  <c r="P38" i="49" s="1"/>
  <c r="L7" i="43"/>
  <c r="O7" i="43" s="1"/>
  <c r="P7" i="43" s="1"/>
  <c r="L11" i="41"/>
  <c r="O11" i="41" s="1"/>
  <c r="P11" i="41" s="1"/>
  <c r="L8" i="39"/>
  <c r="O8" i="39" s="1"/>
  <c r="P8" i="39" s="1"/>
  <c r="L14" i="53"/>
  <c r="O14" i="53" s="1"/>
  <c r="P14" i="53" s="1"/>
  <c r="M14" i="34"/>
  <c r="L57" i="33"/>
  <c r="O57" i="33" s="1"/>
  <c r="P57" i="33" s="1"/>
  <c r="M6" i="37"/>
  <c r="L15" i="53"/>
  <c r="O15" i="53" s="1"/>
  <c r="P15" i="53" s="1"/>
  <c r="L18" i="43"/>
  <c r="O18" i="43" s="1"/>
  <c r="P18" i="43" s="1"/>
  <c r="L6" i="50"/>
  <c r="O6" i="50" s="1"/>
  <c r="P6" i="50" s="1"/>
  <c r="L56" i="39"/>
  <c r="O56" i="39" s="1"/>
  <c r="P56" i="39" s="1"/>
  <c r="O51" i="54"/>
  <c r="P51" i="54" s="1"/>
  <c r="T51" i="54" s="1"/>
  <c r="S52" i="54" s="1"/>
  <c r="M38" i="44"/>
  <c r="R38" i="44" s="1"/>
  <c r="L58" i="46"/>
  <c r="O58" i="46" s="1"/>
  <c r="P58" i="46" s="1"/>
  <c r="M35" i="44"/>
  <c r="R35" i="44" s="1"/>
  <c r="M31" i="30"/>
  <c r="R31" i="30" s="1"/>
  <c r="M22" i="40"/>
  <c r="R22" i="40" s="1"/>
  <c r="M55" i="50"/>
  <c r="L34" i="36"/>
  <c r="O34" i="36" s="1"/>
  <c r="P34" i="36" s="1"/>
  <c r="M5" i="34"/>
  <c r="M19" i="14"/>
  <c r="L28" i="51"/>
  <c r="O28" i="51" s="1"/>
  <c r="P28" i="51" s="1"/>
  <c r="T28" i="51" s="1"/>
  <c r="S29" i="51" s="1"/>
  <c r="T29" i="51" s="1"/>
  <c r="S30" i="51" s="1"/>
  <c r="L68" i="51"/>
  <c r="O68" i="51" s="1"/>
  <c r="P68" i="51" s="1"/>
  <c r="M53" i="30"/>
  <c r="M62" i="44"/>
  <c r="R62" i="44" s="1"/>
  <c r="L17" i="55"/>
  <c r="O17" i="55" s="1"/>
  <c r="P17" i="55" s="1"/>
  <c r="M18" i="41"/>
  <c r="M7" i="36"/>
  <c r="L63" i="42"/>
  <c r="O63" i="42" s="1"/>
  <c r="P63" i="42" s="1"/>
  <c r="M42" i="44"/>
  <c r="L10" i="52"/>
  <c r="O10" i="52" s="1"/>
  <c r="P10" i="52" s="1"/>
  <c r="L70" i="38"/>
  <c r="R70" i="38" s="1"/>
  <c r="M55" i="30"/>
  <c r="L23" i="44"/>
  <c r="R23" i="44" s="1"/>
  <c r="L43" i="42"/>
  <c r="O43" i="42" s="1"/>
  <c r="P43" i="42" s="1"/>
  <c r="L59" i="48"/>
  <c r="O59" i="48" s="1"/>
  <c r="P59" i="48" s="1"/>
  <c r="R17" i="32"/>
  <c r="R39" i="34"/>
  <c r="R56" i="47"/>
  <c r="M37" i="46"/>
  <c r="R37" i="46" s="1"/>
  <c r="M70" i="30"/>
  <c r="L7" i="39"/>
  <c r="O7" i="39" s="1"/>
  <c r="P7" i="39" s="1"/>
  <c r="L11" i="36"/>
  <c r="O11" i="36" s="1"/>
  <c r="P11" i="36" s="1"/>
  <c r="L45" i="54"/>
  <c r="O45" i="54" s="1"/>
  <c r="P45" i="54" s="1"/>
  <c r="L47" i="42"/>
  <c r="R47" i="42" s="1"/>
  <c r="R34" i="51"/>
  <c r="R58" i="44"/>
  <c r="M41" i="37"/>
  <c r="L23" i="14"/>
  <c r="R23" i="14" s="1"/>
  <c r="L68" i="36"/>
  <c r="O68" i="36" s="1"/>
  <c r="P68" i="36" s="1"/>
  <c r="M4" i="37"/>
  <c r="R31" i="52"/>
  <c r="M47" i="44"/>
  <c r="M47" i="46"/>
  <c r="M61" i="52"/>
  <c r="R61" i="52" s="1"/>
  <c r="M16" i="38"/>
  <c r="L47" i="52"/>
  <c r="R47" i="52" s="1"/>
  <c r="L46" i="38"/>
  <c r="O46" i="38" s="1"/>
  <c r="P46" i="38" s="1"/>
  <c r="L22" i="29"/>
  <c r="O22" i="29" s="1"/>
  <c r="P22" i="29" s="1"/>
  <c r="L10" i="36"/>
  <c r="O10" i="36" s="1"/>
  <c r="P10" i="36" s="1"/>
  <c r="L15" i="44"/>
  <c r="O15" i="44" s="1"/>
  <c r="P15" i="44" s="1"/>
  <c r="M23" i="30"/>
  <c r="L21" i="32"/>
  <c r="O21" i="32" s="1"/>
  <c r="P21" i="32" s="1"/>
  <c r="L12" i="37"/>
  <c r="O12" i="37" s="1"/>
  <c r="P12" i="37" s="1"/>
  <c r="R32" i="36"/>
  <c r="M68" i="42"/>
  <c r="R68" i="42" s="1"/>
  <c r="M12" i="45"/>
  <c r="M22" i="54"/>
  <c r="R22" i="54" s="1"/>
  <c r="L21" i="14"/>
  <c r="O21" i="14" s="1"/>
  <c r="P21" i="14" s="1"/>
  <c r="M42" i="32"/>
  <c r="R42" i="32" s="1"/>
  <c r="M70" i="34"/>
  <c r="L53" i="29"/>
  <c r="O53" i="29" s="1"/>
  <c r="P53" i="29" s="1"/>
  <c r="M52" i="42"/>
  <c r="R52" i="42" s="1"/>
  <c r="R41" i="51"/>
  <c r="M62" i="30"/>
  <c r="R62" i="30" s="1"/>
  <c r="M15" i="54"/>
  <c r="R9" i="40"/>
  <c r="M35" i="41"/>
  <c r="R35" i="41" s="1"/>
  <c r="R57" i="14"/>
  <c r="L13" i="53"/>
  <c r="O13" i="53" s="1"/>
  <c r="P13" i="53" s="1"/>
  <c r="L22" i="44"/>
  <c r="O22" i="44" s="1"/>
  <c r="P22" i="44" s="1"/>
  <c r="L67" i="50"/>
  <c r="O67" i="50" s="1"/>
  <c r="P67" i="50" s="1"/>
  <c r="M47" i="54"/>
  <c r="R39" i="53"/>
  <c r="M39" i="48"/>
  <c r="R39" i="48" s="1"/>
  <c r="O51" i="47"/>
  <c r="P51" i="47" s="1"/>
  <c r="T51" i="47" s="1"/>
  <c r="S52" i="47" s="1"/>
  <c r="T52" i="47" s="1"/>
  <c r="S53" i="47" s="1"/>
  <c r="M28" i="48"/>
  <c r="M28" i="30"/>
  <c r="L8" i="30"/>
  <c r="O8" i="30" s="1"/>
  <c r="P8" i="30" s="1"/>
  <c r="M8" i="29"/>
  <c r="L13" i="36"/>
  <c r="O13" i="36" s="1"/>
  <c r="P13" i="36" s="1"/>
  <c r="R60" i="54"/>
  <c r="M8" i="47"/>
  <c r="R9" i="49"/>
  <c r="M19" i="55"/>
  <c r="R19" i="55" s="1"/>
  <c r="R21" i="52"/>
  <c r="R57" i="43"/>
  <c r="R53" i="49"/>
  <c r="M9" i="51"/>
  <c r="M22" i="33"/>
  <c r="R22" i="33" s="1"/>
  <c r="M47" i="40"/>
  <c r="L68" i="30"/>
  <c r="O68" i="30" s="1"/>
  <c r="P68" i="30" s="1"/>
  <c r="R22" i="51"/>
  <c r="L20" i="38"/>
  <c r="O20" i="38" s="1"/>
  <c r="P20" i="38" s="1"/>
  <c r="L11" i="30"/>
  <c r="O11" i="30" s="1"/>
  <c r="P11" i="30" s="1"/>
  <c r="M69" i="44"/>
  <c r="R8" i="49"/>
  <c r="R30" i="45"/>
  <c r="R40" i="39"/>
  <c r="L59" i="40"/>
  <c r="O59" i="40" s="1"/>
  <c r="P59" i="40" s="1"/>
  <c r="L39" i="30"/>
  <c r="O39" i="30" s="1"/>
  <c r="P39" i="30" s="1"/>
  <c r="L34" i="47"/>
  <c r="O34" i="47" s="1"/>
  <c r="P34" i="47" s="1"/>
  <c r="O28" i="41"/>
  <c r="P28" i="41" s="1"/>
  <c r="T28" i="41" s="1"/>
  <c r="S29" i="41" s="1"/>
  <c r="L35" i="48"/>
  <c r="O35" i="48" s="1"/>
  <c r="P35" i="48" s="1"/>
  <c r="L5" i="36"/>
  <c r="O5" i="36" s="1"/>
  <c r="P5" i="36" s="1"/>
  <c r="T5" i="36" s="1"/>
  <c r="S6" i="36" s="1"/>
  <c r="M8" i="55"/>
  <c r="M20" i="43"/>
  <c r="R20" i="43" s="1"/>
  <c r="L53" i="32"/>
  <c r="O53" i="32" s="1"/>
  <c r="P53" i="32" s="1"/>
  <c r="L40" i="33"/>
  <c r="O40" i="33" s="1"/>
  <c r="P40" i="33" s="1"/>
  <c r="R28" i="52"/>
  <c r="V28" i="52" s="1"/>
  <c r="U28" i="52" s="1"/>
  <c r="L70" i="41"/>
  <c r="R70" i="41" s="1"/>
  <c r="L45" i="44"/>
  <c r="O45" i="44" s="1"/>
  <c r="P45" i="44" s="1"/>
  <c r="M12" i="47"/>
  <c r="L18" i="53"/>
  <c r="O18" i="53" s="1"/>
  <c r="P18" i="53" s="1"/>
  <c r="L14" i="49"/>
  <c r="O14" i="49" s="1"/>
  <c r="P14" i="49" s="1"/>
  <c r="R37" i="43"/>
  <c r="L34" i="54"/>
  <c r="O34" i="54" s="1"/>
  <c r="P34" i="54" s="1"/>
  <c r="R65" i="54"/>
  <c r="L65" i="49"/>
  <c r="O65" i="49" s="1"/>
  <c r="P65" i="49" s="1"/>
  <c r="L42" i="30"/>
  <c r="O42" i="30" s="1"/>
  <c r="P42" i="30" s="1"/>
  <c r="M47" i="53"/>
  <c r="R56" i="42"/>
  <c r="M38" i="50"/>
  <c r="R38" i="50" s="1"/>
  <c r="L63" i="51"/>
  <c r="O63" i="51" s="1"/>
  <c r="P63" i="51" s="1"/>
  <c r="M59" i="30"/>
  <c r="L14" i="36"/>
  <c r="O14" i="36" s="1"/>
  <c r="P14" i="36" s="1"/>
  <c r="R60" i="29"/>
  <c r="R58" i="29"/>
  <c r="R7" i="37"/>
  <c r="R67" i="36"/>
  <c r="R28" i="14"/>
  <c r="V28" i="14" s="1"/>
  <c r="U28" i="14" s="1"/>
  <c r="M60" i="14"/>
  <c r="R60" i="14" s="1"/>
  <c r="R53" i="54"/>
  <c r="L11" i="55"/>
  <c r="O11" i="55" s="1"/>
  <c r="P11" i="55" s="1"/>
  <c r="M19" i="41"/>
  <c r="R17" i="48"/>
  <c r="R58" i="45"/>
  <c r="R31" i="36"/>
  <c r="M55" i="33"/>
  <c r="L64" i="51"/>
  <c r="O64" i="51" s="1"/>
  <c r="P64" i="51" s="1"/>
  <c r="R8" i="54"/>
  <c r="L22" i="32"/>
  <c r="O22" i="32" s="1"/>
  <c r="P22" i="32" s="1"/>
  <c r="R18" i="49"/>
  <c r="T52" i="46"/>
  <c r="S53" i="46" s="1"/>
  <c r="R55" i="40"/>
  <c r="M22" i="30"/>
  <c r="R22" i="30" s="1"/>
  <c r="M63" i="30"/>
  <c r="R63" i="30" s="1"/>
  <c r="M20" i="46"/>
  <c r="R20" i="46" s="1"/>
  <c r="M47" i="39"/>
  <c r="M69" i="52"/>
  <c r="R69" i="52" s="1"/>
  <c r="L30" i="44"/>
  <c r="O30" i="44" s="1"/>
  <c r="P30" i="44" s="1"/>
  <c r="M56" i="49"/>
  <c r="R56" i="49" s="1"/>
  <c r="M17" i="30"/>
  <c r="L38" i="36"/>
  <c r="O38" i="36" s="1"/>
  <c r="P38" i="36" s="1"/>
  <c r="R53" i="52"/>
  <c r="M36" i="51"/>
  <c r="M23" i="42"/>
  <c r="M43" i="30"/>
  <c r="R15" i="33"/>
  <c r="L64" i="36"/>
  <c r="O64" i="36" s="1"/>
  <c r="P64" i="36" s="1"/>
  <c r="R11" i="43"/>
  <c r="R12" i="52"/>
  <c r="R34" i="55"/>
  <c r="R64" i="38"/>
  <c r="M47" i="30"/>
  <c r="L19" i="44"/>
  <c r="O19" i="44" s="1"/>
  <c r="P19" i="44" s="1"/>
  <c r="M5" i="14"/>
  <c r="L47" i="35"/>
  <c r="R47" i="35" s="1"/>
  <c r="M32" i="33"/>
  <c r="R32" i="33" s="1"/>
  <c r="L56" i="34"/>
  <c r="O56" i="34" s="1"/>
  <c r="P56" i="34" s="1"/>
  <c r="M43" i="40"/>
  <c r="R43" i="40" s="1"/>
  <c r="L70" i="50"/>
  <c r="R70" i="50" s="1"/>
  <c r="L17" i="39"/>
  <c r="O17" i="39" s="1"/>
  <c r="P17" i="39" s="1"/>
  <c r="M23" i="51"/>
  <c r="R64" i="39"/>
  <c r="R63" i="53"/>
  <c r="T5" i="32"/>
  <c r="S6" i="32" s="1"/>
  <c r="L28" i="34"/>
  <c r="O28" i="34" s="1"/>
  <c r="P28" i="34" s="1"/>
  <c r="T28" i="34" s="1"/>
  <c r="S29" i="34" s="1"/>
  <c r="R66" i="14"/>
  <c r="R58" i="35"/>
  <c r="R17" i="45"/>
  <c r="R67" i="48"/>
  <c r="R60" i="44"/>
  <c r="R35" i="39"/>
  <c r="R65" i="53"/>
  <c r="R53" i="51"/>
  <c r="R59" i="47"/>
  <c r="R58" i="38"/>
  <c r="M52" i="40"/>
  <c r="R52" i="40" s="1"/>
  <c r="R53" i="38"/>
  <c r="M61" i="38"/>
  <c r="R61" i="38" s="1"/>
  <c r="R59" i="50"/>
  <c r="R46" i="46"/>
  <c r="R69" i="35"/>
  <c r="R30" i="43"/>
  <c r="L44" i="41"/>
  <c r="O44" i="41" s="1"/>
  <c r="P44" i="41" s="1"/>
  <c r="M39" i="33"/>
  <c r="R31" i="47"/>
  <c r="M31" i="55"/>
  <c r="R31" i="55" s="1"/>
  <c r="L10" i="38"/>
  <c r="O10" i="38" s="1"/>
  <c r="P10" i="38" s="1"/>
  <c r="M38" i="35"/>
  <c r="R6" i="29"/>
  <c r="R46" i="32"/>
  <c r="R56" i="30"/>
  <c r="M19" i="40"/>
  <c r="R68" i="50"/>
  <c r="L8" i="52"/>
  <c r="O8" i="52" s="1"/>
  <c r="P8" i="52" s="1"/>
  <c r="M4" i="42"/>
  <c r="M45" i="39"/>
  <c r="R66" i="29"/>
  <c r="R18" i="38"/>
  <c r="R61" i="42"/>
  <c r="R39" i="47"/>
  <c r="R36" i="30"/>
  <c r="R10" i="29"/>
  <c r="R15" i="37"/>
  <c r="R31" i="34"/>
  <c r="R58" i="48"/>
  <c r="R30" i="51"/>
  <c r="R37" i="30"/>
  <c r="R62" i="45"/>
  <c r="L70" i="49"/>
  <c r="R70" i="49" s="1"/>
  <c r="M41" i="53"/>
  <c r="R40" i="36"/>
  <c r="R44" i="37"/>
  <c r="R10" i="35"/>
  <c r="R55" i="39"/>
  <c r="R33" i="54"/>
  <c r="R20" i="50"/>
  <c r="R32" i="51"/>
  <c r="R41" i="43"/>
  <c r="R64" i="49"/>
  <c r="R60" i="35"/>
  <c r="R53" i="37"/>
  <c r="M45" i="47"/>
  <c r="R13" i="46"/>
  <c r="L64" i="55"/>
  <c r="O64" i="55" s="1"/>
  <c r="P64" i="55" s="1"/>
  <c r="R46" i="33"/>
  <c r="R35" i="46"/>
  <c r="R36" i="55"/>
  <c r="R46" i="54"/>
  <c r="R33" i="43"/>
  <c r="R67" i="45"/>
  <c r="R33" i="44"/>
  <c r="R51" i="29"/>
  <c r="V51" i="29" s="1"/>
  <c r="U51" i="29" s="1"/>
  <c r="R17" i="29"/>
  <c r="R17" i="36"/>
  <c r="R58" i="42"/>
  <c r="R4" i="32"/>
  <c r="V4" i="32" s="1"/>
  <c r="U4" i="32" s="1"/>
  <c r="R54" i="39"/>
  <c r="L40" i="30"/>
  <c r="O40" i="30" s="1"/>
  <c r="P40" i="30" s="1"/>
  <c r="M28" i="39"/>
  <c r="O56" i="55"/>
  <c r="P56" i="55" s="1"/>
  <c r="L53" i="42"/>
  <c r="O53" i="42" s="1"/>
  <c r="P53" i="42" s="1"/>
  <c r="R16" i="46"/>
  <c r="R13" i="47"/>
  <c r="R15" i="35"/>
  <c r="R28" i="40"/>
  <c r="V28" i="40" s="1"/>
  <c r="U28" i="40" s="1"/>
  <c r="P10" i="34"/>
  <c r="R10" i="34"/>
  <c r="P6" i="14"/>
  <c r="R6" i="14"/>
  <c r="O51" i="14"/>
  <c r="P51" i="14" s="1"/>
  <c r="T51" i="14" s="1"/>
  <c r="S52" i="14" s="1"/>
  <c r="R51" i="55"/>
  <c r="V51" i="55" s="1"/>
  <c r="U51" i="55" s="1"/>
  <c r="R51" i="46"/>
  <c r="V51" i="46" s="1"/>
  <c r="U51" i="46" s="1"/>
  <c r="P59" i="41"/>
  <c r="R59" i="41"/>
  <c r="R28" i="35"/>
  <c r="V28" i="35" s="1"/>
  <c r="U28" i="35" s="1"/>
  <c r="O51" i="37"/>
  <c r="P51" i="37" s="1"/>
  <c r="T51" i="37" s="1"/>
  <c r="S52" i="37" s="1"/>
  <c r="R59" i="32"/>
  <c r="R42" i="33"/>
  <c r="R45" i="37"/>
  <c r="R34" i="14"/>
  <c r="R38" i="53"/>
  <c r="R56" i="44"/>
  <c r="R29" i="50"/>
  <c r="R68" i="52"/>
  <c r="R38" i="39"/>
  <c r="R29" i="44"/>
  <c r="R66" i="48"/>
  <c r="R15" i="48"/>
  <c r="R44" i="52"/>
  <c r="R16" i="43"/>
  <c r="R64" i="53"/>
  <c r="R66" i="43"/>
  <c r="R28" i="49"/>
  <c r="V28" i="49" s="1"/>
  <c r="U28" i="49" s="1"/>
  <c r="R8" i="35"/>
  <c r="R18" i="45"/>
  <c r="T29" i="52"/>
  <c r="S30" i="52" s="1"/>
  <c r="P45" i="50"/>
  <c r="R45" i="50"/>
  <c r="R53" i="35"/>
  <c r="O28" i="46"/>
  <c r="P28" i="46" s="1"/>
  <c r="T28" i="46" s="1"/>
  <c r="S29" i="46" s="1"/>
  <c r="R32" i="44"/>
  <c r="R46" i="42"/>
  <c r="R31" i="46"/>
  <c r="R39" i="35"/>
  <c r="R12" i="33"/>
  <c r="R36" i="35"/>
  <c r="R10" i="14"/>
  <c r="R67" i="34"/>
  <c r="R63" i="29"/>
  <c r="R46" i="53"/>
  <c r="R20" i="44"/>
  <c r="T52" i="43"/>
  <c r="S53" i="43" s="1"/>
  <c r="R63" i="54"/>
  <c r="R58" i="40"/>
  <c r="R37" i="45"/>
  <c r="R43" i="34"/>
  <c r="T29" i="38"/>
  <c r="S30" i="38" s="1"/>
  <c r="R36" i="54"/>
  <c r="R12" i="39"/>
  <c r="R21" i="50"/>
  <c r="R62" i="14"/>
  <c r="R52" i="36"/>
  <c r="R31" i="48"/>
  <c r="R63" i="55"/>
  <c r="R32" i="46"/>
  <c r="R9" i="45"/>
  <c r="R57" i="34"/>
  <c r="R66" i="42"/>
  <c r="R16" i="54"/>
  <c r="R62" i="55"/>
  <c r="R64" i="40"/>
  <c r="R28" i="47"/>
  <c r="V28" i="47" s="1"/>
  <c r="U28" i="47" s="1"/>
  <c r="R35" i="54"/>
  <c r="R63" i="44"/>
  <c r="R42" i="47"/>
  <c r="R31" i="45"/>
  <c r="R61" i="35"/>
  <c r="R44" i="29"/>
  <c r="R66" i="30"/>
  <c r="R41" i="44"/>
  <c r="R18" i="52"/>
  <c r="R33" i="45"/>
  <c r="R60" i="36"/>
  <c r="R40" i="45"/>
  <c r="R61" i="49"/>
  <c r="R14" i="29"/>
  <c r="R18" i="47"/>
  <c r="R57" i="52"/>
  <c r="R59" i="45"/>
  <c r="L8" i="42"/>
  <c r="O8" i="42" s="1"/>
  <c r="P8" i="42" s="1"/>
  <c r="R34" i="33"/>
  <c r="R66" i="54"/>
  <c r="M17" i="42"/>
  <c r="R67" i="14"/>
  <c r="R68" i="37"/>
  <c r="R61" i="43"/>
  <c r="R10" i="44"/>
  <c r="R39" i="54"/>
  <c r="M36" i="50"/>
  <c r="R36" i="50" s="1"/>
  <c r="R46" i="55"/>
  <c r="R30" i="33"/>
  <c r="M63" i="41"/>
  <c r="R39" i="55"/>
  <c r="R66" i="37"/>
  <c r="R44" i="39"/>
  <c r="M38" i="41"/>
  <c r="M9" i="52"/>
  <c r="L37" i="48"/>
  <c r="O37" i="48" s="1"/>
  <c r="P37" i="48" s="1"/>
  <c r="R63" i="35"/>
  <c r="R59" i="52"/>
  <c r="R45" i="41"/>
  <c r="R8" i="32"/>
  <c r="R63" i="47"/>
  <c r="R19" i="54"/>
  <c r="R18" i="14"/>
  <c r="R40" i="46"/>
  <c r="R45" i="46"/>
  <c r="R17" i="54"/>
  <c r="R44" i="36"/>
  <c r="R43" i="54"/>
  <c r="R14" i="38"/>
  <c r="R44" i="33"/>
  <c r="R35" i="37"/>
  <c r="R54" i="50"/>
  <c r="R42" i="53"/>
  <c r="R59" i="43"/>
  <c r="R65" i="42"/>
  <c r="R67" i="54"/>
  <c r="R30" i="37"/>
  <c r="M47" i="55"/>
  <c r="M56" i="55"/>
  <c r="R4" i="54"/>
  <c r="V4" i="54" s="1"/>
  <c r="U4" i="54" s="1"/>
  <c r="R6" i="36"/>
  <c r="R42" i="49"/>
  <c r="R4" i="40"/>
  <c r="V4" i="40" s="1"/>
  <c r="U4" i="40" s="1"/>
  <c r="N1086" i="82"/>
  <c r="M1087" i="82" s="1"/>
  <c r="O1086" i="82" s="1"/>
  <c r="N165" i="82"/>
  <c r="M166" i="82" s="1"/>
  <c r="N166" i="82" s="1"/>
  <c r="M167" i="82" s="1"/>
  <c r="O166" i="82" s="1"/>
  <c r="N1665" i="82"/>
  <c r="M1666" i="82" s="1"/>
  <c r="O945" i="82"/>
  <c r="N646" i="82"/>
  <c r="M647" i="82" s="1"/>
  <c r="O646" i="82" s="1"/>
  <c r="O1264" i="82"/>
  <c r="N746" i="82"/>
  <c r="M747" i="82" s="1"/>
  <c r="N747" i="82" s="1"/>
  <c r="M748" i="82" s="1"/>
  <c r="O747" i="82" s="1"/>
  <c r="O665" i="82"/>
  <c r="O206" i="82"/>
  <c r="O1145" i="82"/>
  <c r="N1305" i="82"/>
  <c r="M1306" i="82" s="1"/>
  <c r="M1606" i="82"/>
  <c r="N1606" i="82" s="1"/>
  <c r="M1607" i="82" s="1"/>
  <c r="O1606" i="82" s="1"/>
  <c r="N905" i="82"/>
  <c r="M906" i="82" s="1"/>
  <c r="N906" i="82" s="1"/>
  <c r="M907" i="82" s="1"/>
  <c r="N907" i="82" s="1"/>
  <c r="M908" i="82" s="1"/>
  <c r="N385" i="82"/>
  <c r="M386" i="82" s="1"/>
  <c r="O385" i="82" s="1"/>
  <c r="O184" i="82"/>
  <c r="N846" i="82"/>
  <c r="M847" i="82" s="1"/>
  <c r="O846" i="82" s="1"/>
  <c r="O844" i="82"/>
  <c r="N345" i="82"/>
  <c r="M346" i="82" s="1"/>
  <c r="N346" i="82" s="1"/>
  <c r="M347" i="82" s="1"/>
  <c r="N26" i="82"/>
  <c r="M27" i="82" s="1"/>
  <c r="O26" i="82" s="1"/>
  <c r="N125" i="82"/>
  <c r="M126" i="82" s="1"/>
  <c r="N126" i="82" s="1"/>
  <c r="M127" i="82" s="1"/>
  <c r="O1505" i="82"/>
  <c r="N405" i="82"/>
  <c r="M406" i="82" s="1"/>
  <c r="O405" i="82" s="1"/>
  <c r="O1444" i="82"/>
  <c r="O1604" i="82"/>
  <c r="O205" i="82"/>
  <c r="O424" i="82"/>
  <c r="N326" i="82"/>
  <c r="M327" i="82" s="1"/>
  <c r="O326" i="82" s="1"/>
  <c r="N545" i="82"/>
  <c r="M546" i="82" s="1"/>
  <c r="N546" i="82" s="1"/>
  <c r="M547" i="82" s="1"/>
  <c r="N686" i="82"/>
  <c r="M687" i="82" s="1"/>
  <c r="N687" i="82" s="1"/>
  <c r="M688" i="82" s="1"/>
  <c r="O885" i="82"/>
  <c r="O1325" i="82"/>
  <c r="N146" i="82"/>
  <c r="M147" i="82" s="1"/>
  <c r="N147" i="82" s="1"/>
  <c r="M148" i="82" s="1"/>
  <c r="N148" i="82" s="1"/>
  <c r="M149" i="82" s="1"/>
  <c r="N245" i="82"/>
  <c r="M246" i="82" s="1"/>
  <c r="N246" i="82" s="1"/>
  <c r="M247" i="82" s="1"/>
  <c r="N247" i="82" s="1"/>
  <c r="M248" i="82" s="1"/>
  <c r="N526" i="82"/>
  <c r="M527" i="82" s="1"/>
  <c r="O526" i="82" s="1"/>
  <c r="O1624" i="82"/>
  <c r="N1466" i="82"/>
  <c r="M1467" i="82" s="1"/>
  <c r="O1466" i="82" s="1"/>
  <c r="N626" i="82"/>
  <c r="M627" i="82" s="1"/>
  <c r="O626" i="82" s="1"/>
  <c r="O224" i="82"/>
  <c r="N1005" i="82"/>
  <c r="M1006" i="82" s="1"/>
  <c r="N1585" i="82"/>
  <c r="M1586" i="82" s="1"/>
  <c r="O1585" i="82" s="1"/>
  <c r="N446" i="82"/>
  <c r="M447" i="82" s="1"/>
  <c r="N447" i="82" s="1"/>
  <c r="M448" i="82" s="1"/>
  <c r="N448" i="82" s="1"/>
  <c r="M449" i="82" s="1"/>
  <c r="O1044" i="82"/>
  <c r="N1045" i="82"/>
  <c r="M1046" i="82" s="1"/>
  <c r="N1386" i="82"/>
  <c r="M1387" i="82" s="1"/>
  <c r="N1387" i="82" s="1"/>
  <c r="M1388" i="82" s="1"/>
  <c r="N365" i="82"/>
  <c r="M366" i="82" s="1"/>
  <c r="O365" i="82" s="1"/>
  <c r="N1425" i="82"/>
  <c r="M1426" i="82" s="1"/>
  <c r="O1024" i="82"/>
  <c r="O864" i="82"/>
  <c r="N865" i="82"/>
  <c r="M866" i="82" s="1"/>
  <c r="N305" i="82"/>
  <c r="M306" i="82" s="1"/>
  <c r="O304" i="82"/>
  <c r="O1365" i="82"/>
  <c r="N1366" i="82"/>
  <c r="M1367" i="82" s="1"/>
  <c r="N1165" i="82"/>
  <c r="M1166" i="82" s="1"/>
  <c r="O1164" i="82"/>
  <c r="O44" i="82"/>
  <c r="N45" i="82"/>
  <c r="M46" i="82" s="1"/>
  <c r="N1185" i="82"/>
  <c r="M1186" i="82" s="1"/>
  <c r="O1184" i="82"/>
  <c r="N85" i="82"/>
  <c r="M86" i="82" s="1"/>
  <c r="N1485" i="82"/>
  <c r="M1486" i="82" s="1"/>
  <c r="O1545" i="82"/>
  <c r="N1546" i="82"/>
  <c r="M1547" i="82" s="1"/>
  <c r="O764" i="82"/>
  <c r="N765" i="82"/>
  <c r="M766" i="82" s="1"/>
  <c r="N1245" i="82"/>
  <c r="M1246" i="82" s="1"/>
  <c r="O1244" i="82"/>
  <c r="N725" i="82"/>
  <c r="M726" i="82" s="1"/>
  <c r="N285" i="82"/>
  <c r="M286" i="82" s="1"/>
  <c r="N4" i="82"/>
  <c r="M5" i="82" s="1"/>
  <c r="O4" i="82" s="1"/>
  <c r="L4" i="82"/>
  <c r="O504" i="82"/>
  <c r="N505" i="82"/>
  <c r="M506" i="82" s="1"/>
  <c r="O1525" i="82"/>
  <c r="N1526" i="82"/>
  <c r="M1527" i="82" s="1"/>
  <c r="N1346" i="82"/>
  <c r="M1347" i="82" s="1"/>
  <c r="O1345" i="82"/>
  <c r="O1224" i="82"/>
  <c r="N1225" i="82"/>
  <c r="M1226" i="82" s="1"/>
  <c r="O705" i="82"/>
  <c r="N706" i="82"/>
  <c r="M707" i="82" s="1"/>
  <c r="O884" i="82"/>
  <c r="N1126" i="82"/>
  <c r="M1127" i="82" s="1"/>
  <c r="O1125" i="82"/>
  <c r="N1066" i="82"/>
  <c r="M1067" i="82" s="1"/>
  <c r="O1065" i="82"/>
  <c r="O484" i="82"/>
  <c r="N485" i="82"/>
  <c r="M486" i="82" s="1"/>
  <c r="N465" i="82"/>
  <c r="M466" i="82" s="1"/>
  <c r="O464" i="82"/>
  <c r="N105" i="82"/>
  <c r="M106" i="82" s="1"/>
  <c r="O104" i="82"/>
  <c r="N585" i="82"/>
  <c r="M586" i="82" s="1"/>
  <c r="O225" i="82"/>
  <c r="N226" i="82"/>
  <c r="M227" i="82" s="1"/>
  <c r="N1446" i="82"/>
  <c r="M1447" i="82" s="1"/>
  <c r="O1445" i="82"/>
  <c r="N1026" i="82"/>
  <c r="M1027" i="82" s="1"/>
  <c r="O1025" i="82"/>
  <c r="O886" i="82"/>
  <c r="N887" i="82"/>
  <c r="M888" i="82" s="1"/>
  <c r="O926" i="82"/>
  <c r="O1146" i="82"/>
  <c r="N1147" i="82"/>
  <c r="M1148" i="82" s="1"/>
  <c r="O207" i="82"/>
  <c r="N208" i="82"/>
  <c r="M209" i="82" s="1"/>
  <c r="N1266" i="82"/>
  <c r="M1267" i="82" s="1"/>
  <c r="O1265" i="82"/>
  <c r="O185" i="82"/>
  <c r="N186" i="82"/>
  <c r="M187" i="82" s="1"/>
  <c r="O425" i="82"/>
  <c r="N426" i="82"/>
  <c r="M427" i="82" s="1"/>
  <c r="O1326" i="82"/>
  <c r="N1327" i="82"/>
  <c r="M1328" i="82" s="1"/>
  <c r="O1106" i="82"/>
  <c r="N1107" i="82"/>
  <c r="M1108" i="82" s="1"/>
  <c r="R36" i="51" l="1"/>
  <c r="R42" i="44"/>
  <c r="O51" i="45"/>
  <c r="P51" i="45" s="1"/>
  <c r="T51" i="45" s="1"/>
  <c r="S52" i="45" s="1"/>
  <c r="R29" i="32"/>
  <c r="R4" i="46"/>
  <c r="V4" i="46" s="1"/>
  <c r="U4" i="46" s="1"/>
  <c r="R34" i="38"/>
  <c r="L42" i="29"/>
  <c r="O42" i="29" s="1"/>
  <c r="P42" i="29" s="1"/>
  <c r="M30" i="29"/>
  <c r="M40" i="38"/>
  <c r="L42" i="38"/>
  <c r="O42" i="38" s="1"/>
  <c r="P42" i="38" s="1"/>
  <c r="L6" i="44"/>
  <c r="O6" i="44" s="1"/>
  <c r="P6" i="44" s="1"/>
  <c r="M66" i="53"/>
  <c r="M5" i="54"/>
  <c r="L22" i="14"/>
  <c r="O22" i="14" s="1"/>
  <c r="L38" i="52"/>
  <c r="O38" i="52" s="1"/>
  <c r="P38" i="52" s="1"/>
  <c r="R41" i="37"/>
  <c r="M35" i="33"/>
  <c r="M68" i="33"/>
  <c r="L41" i="33"/>
  <c r="O41" i="33" s="1"/>
  <c r="P41" i="33" s="1"/>
  <c r="L62" i="38"/>
  <c r="O62" i="38" s="1"/>
  <c r="P62" i="38" s="1"/>
  <c r="L23" i="47"/>
  <c r="R23" i="47" s="1"/>
  <c r="M42" i="37"/>
  <c r="R69" i="44"/>
  <c r="T52" i="42"/>
  <c r="S53" i="42" s="1"/>
  <c r="V52" i="42" s="1"/>
  <c r="U52" i="42" s="1"/>
  <c r="L40" i="35"/>
  <c r="O40" i="35" s="1"/>
  <c r="P40" i="35" s="1"/>
  <c r="L32" i="38"/>
  <c r="O32" i="38" s="1"/>
  <c r="P32" i="38" s="1"/>
  <c r="L21" i="55"/>
  <c r="O21" i="55" s="1"/>
  <c r="P21" i="55" s="1"/>
  <c r="L51" i="52"/>
  <c r="O51" i="52" s="1"/>
  <c r="P51" i="52" s="1"/>
  <c r="T51" i="52" s="1"/>
  <c r="S52" i="52" s="1"/>
  <c r="T52" i="52" s="1"/>
  <c r="L68" i="40"/>
  <c r="O68" i="40" s="1"/>
  <c r="P68" i="40" s="1"/>
  <c r="O29" i="30"/>
  <c r="P29" i="30" s="1"/>
  <c r="T29" i="30" s="1"/>
  <c r="S30" i="30" s="1"/>
  <c r="T30" i="30" s="1"/>
  <c r="R15" i="54"/>
  <c r="R36" i="41"/>
  <c r="R28" i="29"/>
  <c r="V28" i="29" s="1"/>
  <c r="U28" i="29" s="1"/>
  <c r="M23" i="33"/>
  <c r="M38" i="54"/>
  <c r="L55" i="54"/>
  <c r="O55" i="54" s="1"/>
  <c r="P55" i="54" s="1"/>
  <c r="L44" i="54"/>
  <c r="O44" i="54" s="1"/>
  <c r="P44" i="54" s="1"/>
  <c r="M60" i="40"/>
  <c r="R60" i="40" s="1"/>
  <c r="L8" i="36"/>
  <c r="O8" i="36" s="1"/>
  <c r="P8" i="36" s="1"/>
  <c r="L61" i="48"/>
  <c r="O61" i="48" s="1"/>
  <c r="P61" i="48" s="1"/>
  <c r="N827" i="82"/>
  <c r="M828" i="82" s="1"/>
  <c r="O825" i="82"/>
  <c r="N806" i="82"/>
  <c r="M807" i="82" s="1"/>
  <c r="O806" i="82" s="1"/>
  <c r="N1566" i="82"/>
  <c r="M1567" i="82" s="1"/>
  <c r="N1567" i="82" s="1"/>
  <c r="M1568" i="82" s="1"/>
  <c r="R31" i="50"/>
  <c r="L36" i="34"/>
  <c r="O36" i="34" s="1"/>
  <c r="P36" i="34" s="1"/>
  <c r="L42" i="37"/>
  <c r="O42" i="37" s="1"/>
  <c r="L66" i="53"/>
  <c r="O66" i="53" s="1"/>
  <c r="L5" i="54"/>
  <c r="O5" i="54" s="1"/>
  <c r="R38" i="30"/>
  <c r="L62" i="39"/>
  <c r="O62" i="39" s="1"/>
  <c r="P62" i="39" s="1"/>
  <c r="M7" i="44"/>
  <c r="M21" i="44"/>
  <c r="L30" i="38"/>
  <c r="O30" i="38" s="1"/>
  <c r="P30" i="38" s="1"/>
  <c r="T30" i="38" s="1"/>
  <c r="S31" i="38" s="1"/>
  <c r="M67" i="38"/>
  <c r="L45" i="42"/>
  <c r="O45" i="42" s="1"/>
  <c r="P45" i="42" s="1"/>
  <c r="L22" i="47"/>
  <c r="O22" i="47" s="1"/>
  <c r="P22" i="47" s="1"/>
  <c r="L41" i="48"/>
  <c r="O41" i="48" s="1"/>
  <c r="P41" i="48" s="1"/>
  <c r="L22" i="48"/>
  <c r="O22" i="48" s="1"/>
  <c r="P22" i="48" s="1"/>
  <c r="M64" i="50"/>
  <c r="M65" i="55"/>
  <c r="M61" i="29"/>
  <c r="M34" i="29"/>
  <c r="L29" i="34"/>
  <c r="O29" i="34" s="1"/>
  <c r="P29" i="34" s="1"/>
  <c r="M37" i="34"/>
  <c r="M22" i="37"/>
  <c r="M69" i="37"/>
  <c r="L70" i="39"/>
  <c r="R70" i="39" s="1"/>
  <c r="M43" i="39"/>
  <c r="L31" i="39"/>
  <c r="O31" i="39" s="1"/>
  <c r="P31" i="39" s="1"/>
  <c r="L29" i="42"/>
  <c r="O29" i="42" s="1"/>
  <c r="P29" i="42" s="1"/>
  <c r="T29" i="42" s="1"/>
  <c r="S30" i="42" s="1"/>
  <c r="T30" i="42" s="1"/>
  <c r="S31" i="42" s="1"/>
  <c r="L67" i="42"/>
  <c r="O67" i="42" s="1"/>
  <c r="P67" i="42" s="1"/>
  <c r="M15" i="42"/>
  <c r="L60" i="42"/>
  <c r="O60" i="42" s="1"/>
  <c r="P60" i="42" s="1"/>
  <c r="M65" i="30"/>
  <c r="M62" i="53"/>
  <c r="M33" i="53"/>
  <c r="L17" i="53"/>
  <c r="O17" i="53" s="1"/>
  <c r="P17" i="53" s="1"/>
  <c r="L70" i="53"/>
  <c r="R70" i="53" s="1"/>
  <c r="M4" i="55"/>
  <c r="M16" i="44"/>
  <c r="R16" i="44" s="1"/>
  <c r="L35" i="32"/>
  <c r="O35" i="32" s="1"/>
  <c r="P35" i="32" s="1"/>
  <c r="M31" i="32"/>
  <c r="L66" i="34"/>
  <c r="O66" i="34" s="1"/>
  <c r="P66" i="34" s="1"/>
  <c r="L33" i="34"/>
  <c r="O33" i="34" s="1"/>
  <c r="P33" i="34" s="1"/>
  <c r="M42" i="34"/>
  <c r="L21" i="35"/>
  <c r="O21" i="35" s="1"/>
  <c r="P21" i="35" s="1"/>
  <c r="L29" i="41"/>
  <c r="O29" i="41" s="1"/>
  <c r="P29" i="41" s="1"/>
  <c r="T29" i="41" s="1"/>
  <c r="S30" i="41" s="1"/>
  <c r="L21" i="41"/>
  <c r="O21" i="41" s="1"/>
  <c r="P21" i="41" s="1"/>
  <c r="L65" i="41"/>
  <c r="O65" i="41" s="1"/>
  <c r="P65" i="41" s="1"/>
  <c r="L38" i="46"/>
  <c r="O38" i="46" s="1"/>
  <c r="P38" i="46" s="1"/>
  <c r="M42" i="46"/>
  <c r="L63" i="46"/>
  <c r="O63" i="46" s="1"/>
  <c r="P63" i="46" s="1"/>
  <c r="L36" i="46"/>
  <c r="O36" i="46" s="1"/>
  <c r="P36" i="46" s="1"/>
  <c r="M33" i="50"/>
  <c r="M40" i="50"/>
  <c r="M37" i="53"/>
  <c r="L51" i="53"/>
  <c r="O51" i="53" s="1"/>
  <c r="P51" i="53" s="1"/>
  <c r="T51" i="53" s="1"/>
  <c r="S52" i="53" s="1"/>
  <c r="L22" i="53"/>
  <c r="O22" i="53" s="1"/>
  <c r="P22" i="53" s="1"/>
  <c r="L9" i="54"/>
  <c r="O9" i="54" s="1"/>
  <c r="P9" i="54" s="1"/>
  <c r="M61" i="54"/>
  <c r="L14" i="54"/>
  <c r="O14" i="54" s="1"/>
  <c r="P14" i="54" s="1"/>
  <c r="M11" i="54"/>
  <c r="M36" i="34"/>
  <c r="M9" i="32"/>
  <c r="R9" i="32" s="1"/>
  <c r="N967" i="82"/>
  <c r="M968" i="82" s="1"/>
  <c r="N968" i="82" s="1"/>
  <c r="M969" i="82" s="1"/>
  <c r="O965" i="82"/>
  <c r="N1286" i="82"/>
  <c r="M1287" i="82" s="1"/>
  <c r="N1287" i="82" s="1"/>
  <c r="M1288" i="82" s="1"/>
  <c r="O946" i="82"/>
  <c r="O51" i="49"/>
  <c r="P51" i="49" s="1"/>
  <c r="T51" i="49" s="1"/>
  <c r="S52" i="49" s="1"/>
  <c r="N788" i="82"/>
  <c r="M789" i="82" s="1"/>
  <c r="O788" i="82" s="1"/>
  <c r="N1407" i="82"/>
  <c r="M1408" i="82" s="1"/>
  <c r="O1407" i="82" s="1"/>
  <c r="N1645" i="82"/>
  <c r="M1646" i="82" s="1"/>
  <c r="N1646" i="82" s="1"/>
  <c r="M1647" i="82" s="1"/>
  <c r="O1646" i="82" s="1"/>
  <c r="O925" i="82"/>
  <c r="O605" i="82"/>
  <c r="R28" i="30"/>
  <c r="V28" i="30" s="1"/>
  <c r="U28" i="30" s="1"/>
  <c r="O986" i="82"/>
  <c r="R8" i="29"/>
  <c r="R8" i="48"/>
  <c r="R12" i="53"/>
  <c r="N66" i="82"/>
  <c r="M67" i="82" s="1"/>
  <c r="O66" i="82" s="1"/>
  <c r="O1284" i="82"/>
  <c r="N1508" i="82"/>
  <c r="M1509" i="82" s="1"/>
  <c r="O1508" i="82" s="1"/>
  <c r="R28" i="48"/>
  <c r="V28" i="48" s="1"/>
  <c r="U28" i="48" s="1"/>
  <c r="R69" i="40"/>
  <c r="R16" i="32"/>
  <c r="O786" i="82"/>
  <c r="O1206" i="82"/>
  <c r="O5" i="40"/>
  <c r="P5" i="40" s="1"/>
  <c r="T5" i="40" s="1"/>
  <c r="S6" i="40" s="1"/>
  <c r="T6" i="40" s="1"/>
  <c r="S7" i="40" s="1"/>
  <c r="R12" i="54"/>
  <c r="R38" i="35"/>
  <c r="R39" i="33"/>
  <c r="R7" i="36"/>
  <c r="R6" i="40"/>
  <c r="R64" i="44"/>
  <c r="O604" i="82"/>
  <c r="O1205" i="82"/>
  <c r="R37" i="36"/>
  <c r="R12" i="45"/>
  <c r="O28" i="43"/>
  <c r="P28" i="43" s="1"/>
  <c r="T28" i="43" s="1"/>
  <c r="S29" i="43" s="1"/>
  <c r="T29" i="43" s="1"/>
  <c r="N565" i="82"/>
  <c r="M566" i="82" s="1"/>
  <c r="O565" i="82" s="1"/>
  <c r="R34" i="54"/>
  <c r="R53" i="30"/>
  <c r="O666" i="82"/>
  <c r="N266" i="82"/>
  <c r="M267" i="82" s="1"/>
  <c r="O266" i="82" s="1"/>
  <c r="R4" i="14"/>
  <c r="V4" i="14" s="1"/>
  <c r="U4" i="14" s="1"/>
  <c r="O264" i="82"/>
  <c r="R6" i="37"/>
  <c r="T53" i="30"/>
  <c r="S54" i="30" s="1"/>
  <c r="R13" i="42"/>
  <c r="R21" i="37"/>
  <c r="R20" i="52"/>
  <c r="R67" i="49"/>
  <c r="R20" i="55"/>
  <c r="R55" i="33"/>
  <c r="R8" i="47"/>
  <c r="R19" i="14"/>
  <c r="R14" i="55"/>
  <c r="R68" i="44"/>
  <c r="R54" i="44"/>
  <c r="V5" i="51"/>
  <c r="U5" i="51" s="1"/>
  <c r="T5" i="34"/>
  <c r="S6" i="34" s="1"/>
  <c r="R17" i="55"/>
  <c r="R14" i="49"/>
  <c r="R16" i="42"/>
  <c r="R18" i="53"/>
  <c r="R18" i="43"/>
  <c r="R46" i="49"/>
  <c r="R39" i="30"/>
  <c r="O1625" i="82"/>
  <c r="O1506" i="82"/>
  <c r="R32" i="32"/>
  <c r="R56" i="55"/>
  <c r="R30" i="44"/>
  <c r="R65" i="49"/>
  <c r="R7" i="39"/>
  <c r="R15" i="38"/>
  <c r="R29" i="40"/>
  <c r="V29" i="40" s="1"/>
  <c r="U29" i="40" s="1"/>
  <c r="V51" i="51"/>
  <c r="U51" i="51" s="1"/>
  <c r="R10" i="52"/>
  <c r="R52" i="29"/>
  <c r="V52" i="29" s="1"/>
  <c r="U52" i="29" s="1"/>
  <c r="R18" i="44"/>
  <c r="N1087" i="82"/>
  <c r="M1088" i="82" s="1"/>
  <c r="O1087" i="82" s="1"/>
  <c r="R10" i="42"/>
  <c r="R56" i="39"/>
  <c r="R38" i="49"/>
  <c r="R39" i="40"/>
  <c r="R6" i="52"/>
  <c r="R54" i="42"/>
  <c r="R13" i="52"/>
  <c r="R20" i="53"/>
  <c r="R8" i="44"/>
  <c r="R34" i="44"/>
  <c r="R59" i="40"/>
  <c r="R8" i="55"/>
  <c r="T52" i="49"/>
  <c r="S53" i="49" s="1"/>
  <c r="R8" i="43"/>
  <c r="V5" i="33"/>
  <c r="U5" i="33" s="1"/>
  <c r="R5" i="29"/>
  <c r="R45" i="44"/>
  <c r="R21" i="34"/>
  <c r="R40" i="40"/>
  <c r="R60" i="34"/>
  <c r="R9" i="51"/>
  <c r="R44" i="40"/>
  <c r="M23" i="55"/>
  <c r="M41" i="55"/>
  <c r="L57" i="55"/>
  <c r="O57" i="55" s="1"/>
  <c r="P57" i="55" s="1"/>
  <c r="L7" i="55"/>
  <c r="O7" i="55" s="1"/>
  <c r="P7" i="55" s="1"/>
  <c r="R11" i="55"/>
  <c r="R12" i="55"/>
  <c r="R14" i="53"/>
  <c r="L39" i="51"/>
  <c r="O39" i="51" s="1"/>
  <c r="P39" i="51" s="1"/>
  <c r="L61" i="51"/>
  <c r="O61" i="51" s="1"/>
  <c r="P61" i="51" s="1"/>
  <c r="L62" i="51"/>
  <c r="O62" i="51" s="1"/>
  <c r="P62" i="51" s="1"/>
  <c r="R40" i="51"/>
  <c r="R42" i="30"/>
  <c r="M23" i="47"/>
  <c r="R8" i="46"/>
  <c r="R15" i="44"/>
  <c r="M44" i="42"/>
  <c r="R55" i="42"/>
  <c r="R63" i="42"/>
  <c r="R11" i="42"/>
  <c r="R44" i="41"/>
  <c r="R39" i="41"/>
  <c r="R9" i="39"/>
  <c r="L20" i="39"/>
  <c r="O20" i="39" s="1"/>
  <c r="P20" i="39" s="1"/>
  <c r="R8" i="39"/>
  <c r="M63" i="38"/>
  <c r="L33" i="38"/>
  <c r="O33" i="38" s="1"/>
  <c r="P33" i="38" s="1"/>
  <c r="R20" i="38"/>
  <c r="L22" i="37"/>
  <c r="O22" i="37" s="1"/>
  <c r="P22" i="37" s="1"/>
  <c r="L20" i="33"/>
  <c r="O20" i="33" s="1"/>
  <c r="P20" i="33" s="1"/>
  <c r="R6" i="33"/>
  <c r="R21" i="14"/>
  <c r="R22" i="29"/>
  <c r="R55" i="50"/>
  <c r="R19" i="48"/>
  <c r="R6" i="41"/>
  <c r="R12" i="41"/>
  <c r="R17" i="39"/>
  <c r="R16" i="48"/>
  <c r="R62" i="47"/>
  <c r="R12" i="38"/>
  <c r="R6" i="38"/>
  <c r="T5" i="14"/>
  <c r="S6" i="14" s="1"/>
  <c r="R43" i="48"/>
  <c r="R28" i="36"/>
  <c r="V28" i="36" s="1"/>
  <c r="U28" i="36" s="1"/>
  <c r="R11" i="41"/>
  <c r="R64" i="33"/>
  <c r="R5" i="14"/>
  <c r="R13" i="36"/>
  <c r="R54" i="48"/>
  <c r="R11" i="30"/>
  <c r="M7" i="29"/>
  <c r="M10" i="47"/>
  <c r="R18" i="37"/>
  <c r="M19" i="29"/>
  <c r="M7" i="33"/>
  <c r="L56" i="14"/>
  <c r="O56" i="14" s="1"/>
  <c r="P56" i="14" s="1"/>
  <c r="L15" i="47"/>
  <c r="O15" i="47" s="1"/>
  <c r="P15" i="47" s="1"/>
  <c r="L44" i="50"/>
  <c r="O44" i="50" s="1"/>
  <c r="P44" i="50" s="1"/>
  <c r="L13" i="50"/>
  <c r="O13" i="50" s="1"/>
  <c r="P13" i="50" s="1"/>
  <c r="L10" i="45"/>
  <c r="O10" i="45" s="1"/>
  <c r="P10" i="45" s="1"/>
  <c r="L52" i="38"/>
  <c r="O52" i="38" s="1"/>
  <c r="P52" i="38" s="1"/>
  <c r="M54" i="51"/>
  <c r="M47" i="33"/>
  <c r="R10" i="36"/>
  <c r="R19" i="36"/>
  <c r="R14" i="47"/>
  <c r="V52" i="36"/>
  <c r="U52" i="36" s="1"/>
  <c r="R17" i="30"/>
  <c r="R54" i="34"/>
  <c r="V29" i="29"/>
  <c r="U29" i="29" s="1"/>
  <c r="R43" i="51"/>
  <c r="R12" i="14"/>
  <c r="R36" i="48"/>
  <c r="R18" i="41"/>
  <c r="S54" i="36"/>
  <c r="T54" i="36" s="1"/>
  <c r="S55" i="36" s="1"/>
  <c r="M6" i="30"/>
  <c r="L56" i="51"/>
  <c r="O56" i="51" s="1"/>
  <c r="P56" i="51" s="1"/>
  <c r="L8" i="33"/>
  <c r="O8" i="33" s="1"/>
  <c r="P8" i="33" s="1"/>
  <c r="L15" i="34"/>
  <c r="O15" i="34" s="1"/>
  <c r="P15" i="34" s="1"/>
  <c r="L55" i="29"/>
  <c r="O55" i="29" s="1"/>
  <c r="P55" i="29" s="1"/>
  <c r="R52" i="32"/>
  <c r="L14" i="46"/>
  <c r="O14" i="46" s="1"/>
  <c r="P14" i="46" s="1"/>
  <c r="M4" i="47"/>
  <c r="L55" i="34"/>
  <c r="O55" i="34" s="1"/>
  <c r="P55" i="34" s="1"/>
  <c r="M46" i="34"/>
  <c r="R11" i="46"/>
  <c r="M18" i="51"/>
  <c r="L6" i="32"/>
  <c r="O6" i="32" s="1"/>
  <c r="P6" i="32" s="1"/>
  <c r="T6" i="32" s="1"/>
  <c r="S7" i="32" s="1"/>
  <c r="R66" i="51"/>
  <c r="R68" i="41"/>
  <c r="R16" i="38"/>
  <c r="R36" i="45"/>
  <c r="R37" i="41"/>
  <c r="R53" i="33"/>
  <c r="R65" i="38"/>
  <c r="R34" i="36"/>
  <c r="L9" i="48"/>
  <c r="O9" i="48" s="1"/>
  <c r="P9" i="48" s="1"/>
  <c r="L10" i="50"/>
  <c r="O10" i="50" s="1"/>
  <c r="P10" i="50" s="1"/>
  <c r="L15" i="46"/>
  <c r="O15" i="46" s="1"/>
  <c r="P15" i="46" s="1"/>
  <c r="L53" i="46"/>
  <c r="O53" i="46" s="1"/>
  <c r="P53" i="46" s="1"/>
  <c r="T53" i="46" s="1"/>
  <c r="S54" i="46" s="1"/>
  <c r="M54" i="45"/>
  <c r="R4" i="37"/>
  <c r="V4" i="37" s="1"/>
  <c r="U4" i="37" s="1"/>
  <c r="L10" i="48"/>
  <c r="O10" i="48" s="1"/>
  <c r="P10" i="48" s="1"/>
  <c r="M5" i="37"/>
  <c r="R14" i="41"/>
  <c r="R19" i="35"/>
  <c r="R45" i="14"/>
  <c r="R5" i="47"/>
  <c r="R46" i="38"/>
  <c r="R43" i="41"/>
  <c r="M14" i="45"/>
  <c r="L8" i="51"/>
  <c r="O8" i="51" s="1"/>
  <c r="P8" i="51" s="1"/>
  <c r="R28" i="34"/>
  <c r="V28" i="34" s="1"/>
  <c r="U28" i="34" s="1"/>
  <c r="R58" i="46"/>
  <c r="R66" i="46"/>
  <c r="T53" i="29"/>
  <c r="S54" i="29" s="1"/>
  <c r="R55" i="30"/>
  <c r="M56" i="32"/>
  <c r="R51" i="45"/>
  <c r="V51" i="45" s="1"/>
  <c r="U51" i="45" s="1"/>
  <c r="M5" i="45"/>
  <c r="R9" i="30"/>
  <c r="R54" i="35"/>
  <c r="R10" i="38"/>
  <c r="R5" i="36"/>
  <c r="V5" i="36" s="1"/>
  <c r="U5" i="36" s="1"/>
  <c r="R57" i="33"/>
  <c r="R6" i="47"/>
  <c r="V4" i="34"/>
  <c r="U4" i="34" s="1"/>
  <c r="R12" i="35"/>
  <c r="R63" i="36"/>
  <c r="R45" i="47"/>
  <c r="R5" i="34"/>
  <c r="V5" i="34" s="1"/>
  <c r="U5" i="34" s="1"/>
  <c r="R14" i="34"/>
  <c r="R52" i="34"/>
  <c r="R58" i="32"/>
  <c r="M47" i="14"/>
  <c r="L59" i="36"/>
  <c r="O59" i="36" s="1"/>
  <c r="P59" i="36" s="1"/>
  <c r="L43" i="47"/>
  <c r="O43" i="47" s="1"/>
  <c r="P43" i="47" s="1"/>
  <c r="R19" i="41"/>
  <c r="T6" i="34"/>
  <c r="S7" i="34" s="1"/>
  <c r="L17" i="51"/>
  <c r="O17" i="51" s="1"/>
  <c r="P17" i="51" s="1"/>
  <c r="L43" i="46"/>
  <c r="O43" i="46" s="1"/>
  <c r="P43" i="46" s="1"/>
  <c r="R16" i="37"/>
  <c r="M57" i="51"/>
  <c r="M5" i="46"/>
  <c r="M59" i="46"/>
  <c r="R64" i="51"/>
  <c r="R30" i="35"/>
  <c r="L15" i="29"/>
  <c r="O15" i="29" s="1"/>
  <c r="P15" i="29" s="1"/>
  <c r="L11" i="29"/>
  <c r="O11" i="29" s="1"/>
  <c r="P11" i="29" s="1"/>
  <c r="M9" i="33"/>
  <c r="L5" i="48"/>
  <c r="O5" i="48" s="1"/>
  <c r="P5" i="48" s="1"/>
  <c r="T5" i="48" s="1"/>
  <c r="S6" i="48" s="1"/>
  <c r="L46" i="51"/>
  <c r="O46" i="51" s="1"/>
  <c r="P46" i="51" s="1"/>
  <c r="L13" i="14"/>
  <c r="O13" i="14" s="1"/>
  <c r="P13" i="14" s="1"/>
  <c r="M4" i="30"/>
  <c r="R17" i="41"/>
  <c r="R11" i="36"/>
  <c r="L46" i="29"/>
  <c r="O46" i="29" s="1"/>
  <c r="P46" i="29" s="1"/>
  <c r="L11" i="50"/>
  <c r="O11" i="50" s="1"/>
  <c r="P11" i="50" s="1"/>
  <c r="L14" i="32"/>
  <c r="O14" i="32" s="1"/>
  <c r="P14" i="32" s="1"/>
  <c r="L19" i="45"/>
  <c r="O19" i="45" s="1"/>
  <c r="P19" i="45" s="1"/>
  <c r="M54" i="33"/>
  <c r="R35" i="38"/>
  <c r="R33" i="32"/>
  <c r="R18" i="35"/>
  <c r="M12" i="29"/>
  <c r="L17" i="33"/>
  <c r="O17" i="33" s="1"/>
  <c r="P17" i="33" s="1"/>
  <c r="M16" i="47"/>
  <c r="M12" i="34"/>
  <c r="L11" i="38"/>
  <c r="O11" i="38" s="1"/>
  <c r="P11" i="38" s="1"/>
  <c r="R59" i="30"/>
  <c r="R9" i="36"/>
  <c r="M7" i="41"/>
  <c r="L58" i="33"/>
  <c r="O58" i="33" s="1"/>
  <c r="P58" i="33" s="1"/>
  <c r="R57" i="46"/>
  <c r="R14" i="35"/>
  <c r="L57" i="51"/>
  <c r="O57" i="51" s="1"/>
  <c r="P57" i="51" s="1"/>
  <c r="M4" i="29"/>
  <c r="M52" i="45"/>
  <c r="R28" i="50"/>
  <c r="V28" i="50" s="1"/>
  <c r="U28" i="50" s="1"/>
  <c r="R53" i="32"/>
  <c r="M44" i="46"/>
  <c r="M7" i="46"/>
  <c r="L17" i="47"/>
  <c r="O17" i="47" s="1"/>
  <c r="P17" i="47" s="1"/>
  <c r="M12" i="50"/>
  <c r="L52" i="33"/>
  <c r="O52" i="33" s="1"/>
  <c r="P52" i="33" s="1"/>
  <c r="T52" i="33" s="1"/>
  <c r="S53" i="33" s="1"/>
  <c r="T53" i="33" s="1"/>
  <c r="S54" i="33" s="1"/>
  <c r="L19" i="50"/>
  <c r="O19" i="50" s="1"/>
  <c r="P19" i="50" s="1"/>
  <c r="R51" i="50"/>
  <c r="V51" i="50" s="1"/>
  <c r="U51" i="50" s="1"/>
  <c r="R59" i="29"/>
  <c r="M51" i="34"/>
  <c r="M11" i="48"/>
  <c r="L4" i="41"/>
  <c r="O4" i="41" s="1"/>
  <c r="P4" i="41" s="1"/>
  <c r="T4" i="41" s="1"/>
  <c r="S5" i="41" s="1"/>
  <c r="T5" i="41" s="1"/>
  <c r="S6" i="41" s="1"/>
  <c r="L13" i="32"/>
  <c r="O13" i="32" s="1"/>
  <c r="P13" i="32" s="1"/>
  <c r="L53" i="50"/>
  <c r="O53" i="50" s="1"/>
  <c r="P53" i="50" s="1"/>
  <c r="M52" i="14"/>
  <c r="M19" i="51"/>
  <c r="M9" i="35"/>
  <c r="L17" i="35"/>
  <c r="O17" i="35" s="1"/>
  <c r="P17" i="35" s="1"/>
  <c r="L6" i="48"/>
  <c r="O6" i="48" s="1"/>
  <c r="P6" i="48" s="1"/>
  <c r="L19" i="37"/>
  <c r="O19" i="37" s="1"/>
  <c r="P19" i="37" s="1"/>
  <c r="M7" i="45"/>
  <c r="R7" i="14"/>
  <c r="R46" i="41"/>
  <c r="M51" i="38"/>
  <c r="M57" i="41"/>
  <c r="M14" i="14"/>
  <c r="R43" i="30"/>
  <c r="V29" i="33"/>
  <c r="U29" i="33" s="1"/>
  <c r="R5" i="41"/>
  <c r="L11" i="34"/>
  <c r="O11" i="34" s="1"/>
  <c r="P11" i="34" s="1"/>
  <c r="T52" i="32"/>
  <c r="S53" i="32" s="1"/>
  <c r="T53" i="32" s="1"/>
  <c r="R5" i="30"/>
  <c r="R34" i="30"/>
  <c r="R51" i="32"/>
  <c r="V51" i="32" s="1"/>
  <c r="U51" i="32" s="1"/>
  <c r="R64" i="41"/>
  <c r="R18" i="33"/>
  <c r="M43" i="14"/>
  <c r="R55" i="51"/>
  <c r="R13" i="35"/>
  <c r="L47" i="51"/>
  <c r="R47" i="51" s="1"/>
  <c r="L5" i="35"/>
  <c r="O5" i="35" s="1"/>
  <c r="P5" i="35" s="1"/>
  <c r="T5" i="35" s="1"/>
  <c r="S6" i="35" s="1"/>
  <c r="T6" i="35" s="1"/>
  <c r="S7" i="35" s="1"/>
  <c r="L4" i="45"/>
  <c r="O4" i="45" s="1"/>
  <c r="P4" i="45" s="1"/>
  <c r="T4" i="45" s="1"/>
  <c r="S5" i="45" s="1"/>
  <c r="L13" i="34"/>
  <c r="O13" i="34" s="1"/>
  <c r="P13" i="34" s="1"/>
  <c r="L58" i="34"/>
  <c r="O58" i="34" s="1"/>
  <c r="P58" i="34" s="1"/>
  <c r="L47" i="34"/>
  <c r="R47" i="34" s="1"/>
  <c r="L17" i="38"/>
  <c r="O17" i="38" s="1"/>
  <c r="P17" i="38" s="1"/>
  <c r="M15" i="32"/>
  <c r="L45" i="34"/>
  <c r="O45" i="34" s="1"/>
  <c r="P45" i="34" s="1"/>
  <c r="M13" i="41"/>
  <c r="R12" i="47"/>
  <c r="L44" i="47"/>
  <c r="O44" i="47" s="1"/>
  <c r="P44" i="47" s="1"/>
  <c r="L47" i="32"/>
  <c r="R47" i="32" s="1"/>
  <c r="L9" i="14"/>
  <c r="O9" i="14" s="1"/>
  <c r="P9" i="14" s="1"/>
  <c r="T53" i="48"/>
  <c r="S54" i="48" s="1"/>
  <c r="T54" i="48" s="1"/>
  <c r="V52" i="40"/>
  <c r="U52" i="40" s="1"/>
  <c r="V52" i="43"/>
  <c r="U52" i="43" s="1"/>
  <c r="T53" i="43"/>
  <c r="V29" i="52"/>
  <c r="U29" i="52" s="1"/>
  <c r="V29" i="51"/>
  <c r="U29" i="51" s="1"/>
  <c r="T30" i="51"/>
  <c r="S31" i="51" s="1"/>
  <c r="T6" i="52"/>
  <c r="S7" i="52" s="1"/>
  <c r="V5" i="52"/>
  <c r="U5" i="52" s="1"/>
  <c r="V29" i="39"/>
  <c r="U29" i="39" s="1"/>
  <c r="T30" i="39"/>
  <c r="S31" i="39" s="1"/>
  <c r="V30" i="33"/>
  <c r="U30" i="33" s="1"/>
  <c r="T31" i="33"/>
  <c r="S32" i="33" s="1"/>
  <c r="V5" i="32"/>
  <c r="U5" i="32" s="1"/>
  <c r="T6" i="36"/>
  <c r="V52" i="35"/>
  <c r="U52" i="35" s="1"/>
  <c r="T53" i="35"/>
  <c r="S54" i="35" s="1"/>
  <c r="T54" i="35" s="1"/>
  <c r="V29" i="53"/>
  <c r="U29" i="53" s="1"/>
  <c r="T30" i="53"/>
  <c r="S31" i="53" s="1"/>
  <c r="V29" i="44"/>
  <c r="U29" i="44" s="1"/>
  <c r="V52" i="46"/>
  <c r="U52" i="46" s="1"/>
  <c r="V52" i="47"/>
  <c r="U52" i="47" s="1"/>
  <c r="T53" i="47"/>
  <c r="S54" i="47" s="1"/>
  <c r="T30" i="35"/>
  <c r="S31" i="35" s="1"/>
  <c r="V29" i="35"/>
  <c r="U29" i="35" s="1"/>
  <c r="L12" i="29"/>
  <c r="O12" i="29" s="1"/>
  <c r="P12" i="29" s="1"/>
  <c r="M29" i="30"/>
  <c r="R29" i="30" s="1"/>
  <c r="M42" i="38"/>
  <c r="R42" i="38" s="1"/>
  <c r="L57" i="41"/>
  <c r="O57" i="41" s="1"/>
  <c r="P57" i="41" s="1"/>
  <c r="L64" i="32"/>
  <c r="O64" i="32" s="1"/>
  <c r="P64" i="32" s="1"/>
  <c r="L34" i="45"/>
  <c r="O34" i="45" s="1"/>
  <c r="P34" i="45" s="1"/>
  <c r="L21" i="43"/>
  <c r="O21" i="43" s="1"/>
  <c r="P21" i="43" s="1"/>
  <c r="L14" i="14"/>
  <c r="O14" i="14" s="1"/>
  <c r="P14" i="14" s="1"/>
  <c r="L54" i="49"/>
  <c r="O54" i="49" s="1"/>
  <c r="P54" i="49" s="1"/>
  <c r="L47" i="14"/>
  <c r="R47" i="14" s="1"/>
  <c r="M47" i="51"/>
  <c r="T53" i="44"/>
  <c r="S54" i="44" s="1"/>
  <c r="T29" i="46"/>
  <c r="S30" i="46" s="1"/>
  <c r="M5" i="35"/>
  <c r="M4" i="45"/>
  <c r="M70" i="39"/>
  <c r="M13" i="34"/>
  <c r="M58" i="34"/>
  <c r="M40" i="30"/>
  <c r="R40" i="30" s="1"/>
  <c r="M47" i="34"/>
  <c r="M69" i="33"/>
  <c r="R69" i="33" s="1"/>
  <c r="M29" i="14"/>
  <c r="R29" i="14" s="1"/>
  <c r="V29" i="14" s="1"/>
  <c r="U29" i="14" s="1"/>
  <c r="M17" i="38"/>
  <c r="L44" i="42"/>
  <c r="O44" i="42" s="1"/>
  <c r="P44" i="42" s="1"/>
  <c r="L30" i="41"/>
  <c r="O30" i="41" s="1"/>
  <c r="P30" i="41" s="1"/>
  <c r="M36" i="46"/>
  <c r="L41" i="53"/>
  <c r="O41" i="53" s="1"/>
  <c r="P41" i="53" s="1"/>
  <c r="L23" i="41"/>
  <c r="R23" i="41" s="1"/>
  <c r="M56" i="51"/>
  <c r="M8" i="33"/>
  <c r="L70" i="51"/>
  <c r="R70" i="51" s="1"/>
  <c r="M40" i="35"/>
  <c r="R40" i="35" s="1"/>
  <c r="L43" i="39"/>
  <c r="O43" i="39" s="1"/>
  <c r="P43" i="39" s="1"/>
  <c r="L34" i="50"/>
  <c r="O34" i="50" s="1"/>
  <c r="P34" i="50" s="1"/>
  <c r="M43" i="47"/>
  <c r="M15" i="29"/>
  <c r="M42" i="29"/>
  <c r="R42" i="29" s="1"/>
  <c r="M11" i="29"/>
  <c r="M51" i="53"/>
  <c r="T52" i="54"/>
  <c r="S53" i="54" s="1"/>
  <c r="M41" i="49"/>
  <c r="R41" i="49" s="1"/>
  <c r="M38" i="29"/>
  <c r="R38" i="29" s="1"/>
  <c r="M69" i="42"/>
  <c r="R69" i="42" s="1"/>
  <c r="M63" i="37"/>
  <c r="R63" i="37" s="1"/>
  <c r="L7" i="44"/>
  <c r="O7" i="44" s="1"/>
  <c r="P7" i="44" s="1"/>
  <c r="M21" i="55"/>
  <c r="M45" i="49"/>
  <c r="R45" i="49" s="1"/>
  <c r="L47" i="33"/>
  <c r="R47" i="33" s="1"/>
  <c r="L13" i="43"/>
  <c r="O13" i="43" s="1"/>
  <c r="P13" i="43" s="1"/>
  <c r="M22" i="48"/>
  <c r="R22" i="48" s="1"/>
  <c r="M56" i="14"/>
  <c r="M15" i="47"/>
  <c r="R35" i="48"/>
  <c r="V5" i="53"/>
  <c r="U5" i="53" s="1"/>
  <c r="R22" i="44"/>
  <c r="R51" i="35"/>
  <c r="V51" i="35" s="1"/>
  <c r="U51" i="35" s="1"/>
  <c r="M57" i="40"/>
  <c r="R57" i="40" s="1"/>
  <c r="L36" i="32"/>
  <c r="O36" i="32" s="1"/>
  <c r="P36" i="32" s="1"/>
  <c r="M33" i="55"/>
  <c r="R33" i="55" s="1"/>
  <c r="M51" i="49"/>
  <c r="M35" i="45"/>
  <c r="R35" i="45" s="1"/>
  <c r="M22" i="53"/>
  <c r="L28" i="32"/>
  <c r="O28" i="32" s="1"/>
  <c r="P28" i="32" s="1"/>
  <c r="T28" i="32" s="1"/>
  <c r="S29" i="32" s="1"/>
  <c r="M70" i="42"/>
  <c r="L34" i="52"/>
  <c r="O34" i="52" s="1"/>
  <c r="P34" i="52" s="1"/>
  <c r="L40" i="38"/>
  <c r="O40" i="38" s="1"/>
  <c r="P40" i="38" s="1"/>
  <c r="M69" i="46"/>
  <c r="R69" i="46" s="1"/>
  <c r="L68" i="33"/>
  <c r="O68" i="33" s="1"/>
  <c r="P68" i="33" s="1"/>
  <c r="L62" i="49"/>
  <c r="O62" i="49" s="1"/>
  <c r="P62" i="49" s="1"/>
  <c r="L70" i="36"/>
  <c r="R70" i="36" s="1"/>
  <c r="M44" i="50"/>
  <c r="M13" i="50"/>
  <c r="M10" i="45"/>
  <c r="M54" i="53"/>
  <c r="R54" i="53" s="1"/>
  <c r="M31" i="39"/>
  <c r="M65" i="41"/>
  <c r="L60" i="45"/>
  <c r="O60" i="45" s="1"/>
  <c r="P60" i="45" s="1"/>
  <c r="M52" i="38"/>
  <c r="L54" i="51"/>
  <c r="O54" i="51" s="1"/>
  <c r="P54" i="51" s="1"/>
  <c r="M32" i="38"/>
  <c r="R32" i="38" s="1"/>
  <c r="M44" i="54"/>
  <c r="R44" i="54" s="1"/>
  <c r="M63" i="46"/>
  <c r="R63" i="46" s="1"/>
  <c r="M55" i="49"/>
  <c r="R55" i="49" s="1"/>
  <c r="L20" i="45"/>
  <c r="O20" i="45" s="1"/>
  <c r="P20" i="45" s="1"/>
  <c r="T5" i="50"/>
  <c r="S6" i="50" s="1"/>
  <c r="V52" i="30"/>
  <c r="U52" i="30" s="1"/>
  <c r="L30" i="48"/>
  <c r="O30" i="48" s="1"/>
  <c r="P30" i="48" s="1"/>
  <c r="S30" i="45"/>
  <c r="S30" i="37"/>
  <c r="R28" i="54"/>
  <c r="V28" i="54" s="1"/>
  <c r="U28" i="54" s="1"/>
  <c r="R4" i="51"/>
  <c r="V4" i="51" s="1"/>
  <c r="U4" i="51" s="1"/>
  <c r="R28" i="55"/>
  <c r="V28" i="55" s="1"/>
  <c r="U28" i="55" s="1"/>
  <c r="R52" i="48"/>
  <c r="V52" i="48" s="1"/>
  <c r="U52" i="48" s="1"/>
  <c r="L15" i="42"/>
  <c r="O15" i="42" s="1"/>
  <c r="P15" i="42" s="1"/>
  <c r="M17" i="33"/>
  <c r="L47" i="55"/>
  <c r="R47" i="55" s="1"/>
  <c r="L33" i="53"/>
  <c r="O33" i="53" s="1"/>
  <c r="P33" i="53" s="1"/>
  <c r="L35" i="33"/>
  <c r="O35" i="33" s="1"/>
  <c r="P35" i="33" s="1"/>
  <c r="L16" i="47"/>
  <c r="O16" i="47" s="1"/>
  <c r="P16" i="47" s="1"/>
  <c r="L12" i="34"/>
  <c r="O12" i="34" s="1"/>
  <c r="P12" i="34" s="1"/>
  <c r="M67" i="42"/>
  <c r="R67" i="42" s="1"/>
  <c r="L19" i="29"/>
  <c r="O19" i="29" s="1"/>
  <c r="P19" i="29" s="1"/>
  <c r="M55" i="54"/>
  <c r="M5" i="40"/>
  <c r="M32" i="52"/>
  <c r="R32" i="52" s="1"/>
  <c r="L7" i="33"/>
  <c r="O7" i="33" s="1"/>
  <c r="P7" i="33" s="1"/>
  <c r="L9" i="52"/>
  <c r="O9" i="52" s="1"/>
  <c r="P9" i="52" s="1"/>
  <c r="M37" i="49"/>
  <c r="R37" i="49" s="1"/>
  <c r="M29" i="34"/>
  <c r="R29" i="34" s="1"/>
  <c r="M62" i="39"/>
  <c r="L23" i="55"/>
  <c r="R23" i="55" s="1"/>
  <c r="M70" i="53"/>
  <c r="L43" i="14"/>
  <c r="O43" i="14" s="1"/>
  <c r="P43" i="14" s="1"/>
  <c r="L4" i="29"/>
  <c r="O4" i="29" s="1"/>
  <c r="P4" i="29" s="1"/>
  <c r="T4" i="29" s="1"/>
  <c r="S5" i="29" s="1"/>
  <c r="M20" i="33"/>
  <c r="L63" i="41"/>
  <c r="O63" i="41" s="1"/>
  <c r="P63" i="41" s="1"/>
  <c r="L52" i="45"/>
  <c r="O52" i="45" s="1"/>
  <c r="P52" i="45" s="1"/>
  <c r="T52" i="45" s="1"/>
  <c r="S53" i="45" s="1"/>
  <c r="L17" i="42"/>
  <c r="O17" i="42" s="1"/>
  <c r="P17" i="42" s="1"/>
  <c r="M8" i="42"/>
  <c r="R8" i="42" s="1"/>
  <c r="L59" i="46"/>
  <c r="O59" i="46" s="1"/>
  <c r="P59" i="46" s="1"/>
  <c r="R38" i="52"/>
  <c r="V29" i="38"/>
  <c r="U29" i="38" s="1"/>
  <c r="T30" i="47"/>
  <c r="S31" i="47" s="1"/>
  <c r="T6" i="33"/>
  <c r="S7" i="33" s="1"/>
  <c r="T6" i="51"/>
  <c r="S7" i="51" s="1"/>
  <c r="M59" i="36"/>
  <c r="M38" i="46"/>
  <c r="M32" i="40"/>
  <c r="R32" i="40" s="1"/>
  <c r="M64" i="55"/>
  <c r="R64" i="55" s="1"/>
  <c r="M31" i="43"/>
  <c r="R31" i="43" s="1"/>
  <c r="M62" i="33"/>
  <c r="R62" i="33" s="1"/>
  <c r="L63" i="38"/>
  <c r="O63" i="38" s="1"/>
  <c r="P63" i="38" s="1"/>
  <c r="L15" i="32"/>
  <c r="O15" i="32" s="1"/>
  <c r="P15" i="32" s="1"/>
  <c r="L5" i="49"/>
  <c r="O5" i="49" s="1"/>
  <c r="P5" i="49" s="1"/>
  <c r="M45" i="34"/>
  <c r="L62" i="53"/>
  <c r="O62" i="53" s="1"/>
  <c r="P62" i="53" s="1"/>
  <c r="M20" i="39"/>
  <c r="M15" i="34"/>
  <c r="M55" i="29"/>
  <c r="M9" i="54"/>
  <c r="R9" i="54" s="1"/>
  <c r="M14" i="46"/>
  <c r="L4" i="47"/>
  <c r="O4" i="47" s="1"/>
  <c r="P4" i="47" s="1"/>
  <c r="T4" i="47" s="1"/>
  <c r="S5" i="47" s="1"/>
  <c r="T5" i="47" s="1"/>
  <c r="S6" i="47" s="1"/>
  <c r="T6" i="47" s="1"/>
  <c r="M55" i="34"/>
  <c r="L19" i="53"/>
  <c r="O19" i="53" s="1"/>
  <c r="P19" i="53" s="1"/>
  <c r="L4" i="42"/>
  <c r="O4" i="42" s="1"/>
  <c r="P4" i="42" s="1"/>
  <c r="T4" i="42" s="1"/>
  <c r="S5" i="42" s="1"/>
  <c r="M66" i="49"/>
  <c r="R66" i="49" s="1"/>
  <c r="M62" i="34"/>
  <c r="R62" i="34" s="1"/>
  <c r="M8" i="52"/>
  <c r="R8" i="52" s="1"/>
  <c r="M45" i="52"/>
  <c r="R45" i="52" s="1"/>
  <c r="M21" i="41"/>
  <c r="R21" i="41" s="1"/>
  <c r="L64" i="46"/>
  <c r="O64" i="46" s="1"/>
  <c r="P64" i="46" s="1"/>
  <c r="L19" i="40"/>
  <c r="O19" i="40" s="1"/>
  <c r="P19" i="40" s="1"/>
  <c r="L42" i="41"/>
  <c r="O42" i="41" s="1"/>
  <c r="P42" i="41" s="1"/>
  <c r="L54" i="45"/>
  <c r="O54" i="45" s="1"/>
  <c r="P54" i="45" s="1"/>
  <c r="L46" i="34"/>
  <c r="O46" i="34" s="1"/>
  <c r="P46" i="34" s="1"/>
  <c r="T52" i="50"/>
  <c r="S53" i="50" s="1"/>
  <c r="R51" i="47"/>
  <c r="V51" i="47" s="1"/>
  <c r="U51" i="47" s="1"/>
  <c r="L40" i="37"/>
  <c r="O40" i="37" s="1"/>
  <c r="P40" i="37" s="1"/>
  <c r="M32" i="49"/>
  <c r="R32" i="49" s="1"/>
  <c r="L56" i="32"/>
  <c r="O56" i="32" s="1"/>
  <c r="P56" i="32" s="1"/>
  <c r="L59" i="49"/>
  <c r="O59" i="49" s="1"/>
  <c r="P59" i="49" s="1"/>
  <c r="L51" i="34"/>
  <c r="O51" i="34" s="1"/>
  <c r="P51" i="34" s="1"/>
  <c r="T51" i="34" s="1"/>
  <c r="S52" i="34" s="1"/>
  <c r="M30" i="52"/>
  <c r="R30" i="52" s="1"/>
  <c r="L11" i="48"/>
  <c r="O11" i="48" s="1"/>
  <c r="P11" i="48" s="1"/>
  <c r="M21" i="35"/>
  <c r="M4" i="41"/>
  <c r="L4" i="43"/>
  <c r="O4" i="43" s="1"/>
  <c r="P4" i="43" s="1"/>
  <c r="T4" i="43" s="1"/>
  <c r="S5" i="43" s="1"/>
  <c r="T5" i="43" s="1"/>
  <c r="S6" i="43" s="1"/>
  <c r="M7" i="55"/>
  <c r="M67" i="41"/>
  <c r="R67" i="41" s="1"/>
  <c r="L64" i="37"/>
  <c r="O64" i="37" s="1"/>
  <c r="P64" i="37" s="1"/>
  <c r="L42" i="34"/>
  <c r="O42" i="34" s="1"/>
  <c r="P42" i="34" s="1"/>
  <c r="M44" i="47"/>
  <c r="M6" i="44"/>
  <c r="R6" i="44" s="1"/>
  <c r="M47" i="32"/>
  <c r="M29" i="42"/>
  <c r="M41" i="52"/>
  <c r="R41" i="52" s="1"/>
  <c r="M13" i="32"/>
  <c r="M34" i="34"/>
  <c r="R34" i="34" s="1"/>
  <c r="M28" i="43"/>
  <c r="M23" i="36"/>
  <c r="M9" i="14"/>
  <c r="M30" i="38"/>
  <c r="L65" i="55"/>
  <c r="O65" i="55" s="1"/>
  <c r="P65" i="55" s="1"/>
  <c r="M16" i="49"/>
  <c r="R16" i="49" s="1"/>
  <c r="M14" i="54"/>
  <c r="L66" i="52"/>
  <c r="O66" i="52" s="1"/>
  <c r="P66" i="52" s="1"/>
  <c r="M65" i="36"/>
  <c r="R65" i="36" s="1"/>
  <c r="R38" i="36"/>
  <c r="L32" i="30"/>
  <c r="O32" i="30" s="1"/>
  <c r="P32" i="30" s="1"/>
  <c r="R14" i="36"/>
  <c r="R40" i="33"/>
  <c r="R68" i="30"/>
  <c r="R67" i="50"/>
  <c r="R43" i="42"/>
  <c r="R68" i="51"/>
  <c r="R15" i="53"/>
  <c r="R7" i="43"/>
  <c r="M17" i="51"/>
  <c r="M66" i="34"/>
  <c r="R66" i="34" s="1"/>
  <c r="M43" i="46"/>
  <c r="L9" i="33"/>
  <c r="O9" i="33" s="1"/>
  <c r="P9" i="33" s="1"/>
  <c r="M63" i="34"/>
  <c r="R63" i="34" s="1"/>
  <c r="L34" i="40"/>
  <c r="O34" i="40" s="1"/>
  <c r="P34" i="40" s="1"/>
  <c r="L5" i="45"/>
  <c r="O5" i="45" s="1"/>
  <c r="P5" i="45" s="1"/>
  <c r="L7" i="41"/>
  <c r="O7" i="41" s="1"/>
  <c r="P7" i="41" s="1"/>
  <c r="M58" i="33"/>
  <c r="L65" i="30"/>
  <c r="O65" i="30" s="1"/>
  <c r="P65" i="30" s="1"/>
  <c r="M61" i="51"/>
  <c r="L69" i="37"/>
  <c r="O69" i="37" s="1"/>
  <c r="P69" i="37" s="1"/>
  <c r="L61" i="36"/>
  <c r="O61" i="36" s="1"/>
  <c r="P61" i="36" s="1"/>
  <c r="L22" i="55"/>
  <c r="O22" i="55" s="1"/>
  <c r="P22" i="55" s="1"/>
  <c r="M38" i="42"/>
  <c r="R38" i="42" s="1"/>
  <c r="L54" i="52"/>
  <c r="O54" i="52" s="1"/>
  <c r="P54" i="52" s="1"/>
  <c r="L61" i="54"/>
  <c r="O61" i="54" s="1"/>
  <c r="P61" i="54" s="1"/>
  <c r="M10" i="48"/>
  <c r="M41" i="48"/>
  <c r="R41" i="48" s="1"/>
  <c r="L5" i="37"/>
  <c r="O5" i="37" s="1"/>
  <c r="P5" i="37" s="1"/>
  <c r="T5" i="37" s="1"/>
  <c r="S6" i="37" s="1"/>
  <c r="M33" i="48"/>
  <c r="R33" i="48" s="1"/>
  <c r="L21" i="45"/>
  <c r="O21" i="45" s="1"/>
  <c r="P21" i="45" s="1"/>
  <c r="M5" i="48"/>
  <c r="M46" i="51"/>
  <c r="M13" i="14"/>
  <c r="M20" i="37"/>
  <c r="R20" i="37" s="1"/>
  <c r="M64" i="14"/>
  <c r="R64" i="14" s="1"/>
  <c r="M17" i="53"/>
  <c r="M21" i="40"/>
  <c r="R21" i="40" s="1"/>
  <c r="M20" i="40"/>
  <c r="R20" i="40" s="1"/>
  <c r="L4" i="44"/>
  <c r="O4" i="44" s="1"/>
  <c r="P4" i="44" s="1"/>
  <c r="T4" i="44" s="1"/>
  <c r="S5" i="44" s="1"/>
  <c r="M33" i="38"/>
  <c r="L37" i="53"/>
  <c r="O37" i="53" s="1"/>
  <c r="P37" i="53" s="1"/>
  <c r="L18" i="51"/>
  <c r="O18" i="51" s="1"/>
  <c r="P18" i="51" s="1"/>
  <c r="L68" i="38"/>
  <c r="O68" i="38" s="1"/>
  <c r="P68" i="38" s="1"/>
  <c r="L11" i="54"/>
  <c r="O11" i="54" s="1"/>
  <c r="P11" i="54" s="1"/>
  <c r="L36" i="47"/>
  <c r="O36" i="47" s="1"/>
  <c r="P36" i="47" s="1"/>
  <c r="M5" i="44"/>
  <c r="R5" i="44" s="1"/>
  <c r="M33" i="41"/>
  <c r="R33" i="41" s="1"/>
  <c r="L34" i="29"/>
  <c r="O34" i="29" s="1"/>
  <c r="P34" i="29" s="1"/>
  <c r="L53" i="40"/>
  <c r="O53" i="40" s="1"/>
  <c r="P53" i="40" s="1"/>
  <c r="T53" i="40" s="1"/>
  <c r="S54" i="40" s="1"/>
  <c r="M6" i="32"/>
  <c r="T6" i="53"/>
  <c r="S7" i="53" s="1"/>
  <c r="R58" i="50"/>
  <c r="T29" i="36"/>
  <c r="S30" i="36" s="1"/>
  <c r="R12" i="32"/>
  <c r="T53" i="55"/>
  <c r="S54" i="55" s="1"/>
  <c r="V52" i="55"/>
  <c r="U52" i="55" s="1"/>
  <c r="R28" i="37"/>
  <c r="V28" i="37" s="1"/>
  <c r="U28" i="37" s="1"/>
  <c r="R4" i="39"/>
  <c r="V4" i="39" s="1"/>
  <c r="U4" i="39" s="1"/>
  <c r="R4" i="48"/>
  <c r="V4" i="48" s="1"/>
  <c r="U4" i="48" s="1"/>
  <c r="R51" i="54"/>
  <c r="V51" i="54" s="1"/>
  <c r="U51" i="54" s="1"/>
  <c r="M21" i="48"/>
  <c r="R21" i="48" s="1"/>
  <c r="L41" i="55"/>
  <c r="O41" i="55" s="1"/>
  <c r="P41" i="55" s="1"/>
  <c r="L51" i="38"/>
  <c r="O51" i="38" s="1"/>
  <c r="P51" i="38" s="1"/>
  <c r="T51" i="38" s="1"/>
  <c r="S52" i="38" s="1"/>
  <c r="M62" i="38"/>
  <c r="M70" i="52"/>
  <c r="L21" i="44"/>
  <c r="O21" i="44" s="1"/>
  <c r="P21" i="44" s="1"/>
  <c r="L4" i="30"/>
  <c r="O4" i="30" s="1"/>
  <c r="P4" i="30" s="1"/>
  <c r="T4" i="30" s="1"/>
  <c r="S5" i="30" s="1"/>
  <c r="T5" i="30" s="1"/>
  <c r="S6" i="30" s="1"/>
  <c r="L17" i="43"/>
  <c r="O17" i="43" s="1"/>
  <c r="P17" i="43" s="1"/>
  <c r="L5" i="46"/>
  <c r="O5" i="46" s="1"/>
  <c r="P5" i="46" s="1"/>
  <c r="T5" i="46" s="1"/>
  <c r="L23" i="52"/>
  <c r="R23" i="52" s="1"/>
  <c r="L31" i="32"/>
  <c r="O31" i="32" s="1"/>
  <c r="P31" i="32" s="1"/>
  <c r="L7" i="52"/>
  <c r="O7" i="52" s="1"/>
  <c r="P7" i="52" s="1"/>
  <c r="M37" i="48"/>
  <c r="R37" i="48" s="1"/>
  <c r="L67" i="46"/>
  <c r="O67" i="46" s="1"/>
  <c r="P67" i="46" s="1"/>
  <c r="M11" i="38"/>
  <c r="L14" i="45"/>
  <c r="O14" i="45" s="1"/>
  <c r="P14" i="45" s="1"/>
  <c r="L38" i="41"/>
  <c r="O38" i="41" s="1"/>
  <c r="P38" i="41" s="1"/>
  <c r="L58" i="53"/>
  <c r="O58" i="53" s="1"/>
  <c r="P58" i="53" s="1"/>
  <c r="M22" i="41"/>
  <c r="R22" i="41" s="1"/>
  <c r="L64" i="50"/>
  <c r="O64" i="50" s="1"/>
  <c r="P64" i="50" s="1"/>
  <c r="L33" i="49"/>
  <c r="O33" i="49" s="1"/>
  <c r="P33" i="49" s="1"/>
  <c r="L18" i="54"/>
  <c r="O18" i="54" s="1"/>
  <c r="P18" i="54" s="1"/>
  <c r="M8" i="51"/>
  <c r="M22" i="47"/>
  <c r="R22" i="47" s="1"/>
  <c r="T52" i="37"/>
  <c r="S53" i="37" s="1"/>
  <c r="S31" i="40"/>
  <c r="V29" i="50"/>
  <c r="U29" i="50" s="1"/>
  <c r="T30" i="50"/>
  <c r="S31" i="50" s="1"/>
  <c r="M58" i="49"/>
  <c r="R58" i="49" s="1"/>
  <c r="M53" i="42"/>
  <c r="R53" i="42" s="1"/>
  <c r="L66" i="38"/>
  <c r="O66" i="38" s="1"/>
  <c r="P66" i="38" s="1"/>
  <c r="M30" i="42"/>
  <c r="R30" i="42" s="1"/>
  <c r="M60" i="43"/>
  <c r="R60" i="43" s="1"/>
  <c r="M60" i="42"/>
  <c r="R28" i="39"/>
  <c r="V28" i="39" s="1"/>
  <c r="U28" i="39" s="1"/>
  <c r="L7" i="29"/>
  <c r="O7" i="29" s="1"/>
  <c r="P7" i="29" s="1"/>
  <c r="L10" i="47"/>
  <c r="O10" i="47" s="1"/>
  <c r="P10" i="47" s="1"/>
  <c r="M9" i="48"/>
  <c r="M41" i="33"/>
  <c r="R41" i="33" s="1"/>
  <c r="M10" i="50"/>
  <c r="L6" i="30"/>
  <c r="O6" i="30" s="1"/>
  <c r="P6" i="30" s="1"/>
  <c r="M35" i="32"/>
  <c r="M13" i="49"/>
  <c r="R13" i="49" s="1"/>
  <c r="L23" i="33"/>
  <c r="R23" i="33" s="1"/>
  <c r="M45" i="42"/>
  <c r="R45" i="42" s="1"/>
  <c r="M33" i="34"/>
  <c r="R33" i="34" s="1"/>
  <c r="M57" i="55"/>
  <c r="M10" i="54"/>
  <c r="R10" i="54" s="1"/>
  <c r="M70" i="49"/>
  <c r="M15" i="46"/>
  <c r="M53" i="46"/>
  <c r="L13" i="41"/>
  <c r="O13" i="41" s="1"/>
  <c r="P13" i="41" s="1"/>
  <c r="L44" i="46"/>
  <c r="O44" i="46" s="1"/>
  <c r="P44" i="46" s="1"/>
  <c r="M52" i="44"/>
  <c r="R52" i="44" s="1"/>
  <c r="V52" i="44" s="1"/>
  <c r="U52" i="44" s="1"/>
  <c r="L7" i="46"/>
  <c r="O7" i="46" s="1"/>
  <c r="P7" i="46" s="1"/>
  <c r="M17" i="47"/>
  <c r="M66" i="41"/>
  <c r="R66" i="41" s="1"/>
  <c r="L45" i="39"/>
  <c r="O45" i="39" s="1"/>
  <c r="P45" i="39" s="1"/>
  <c r="L40" i="50"/>
  <c r="O40" i="50" s="1"/>
  <c r="P40" i="50" s="1"/>
  <c r="L12" i="50"/>
  <c r="O12" i="50" s="1"/>
  <c r="P12" i="50" s="1"/>
  <c r="M17" i="49"/>
  <c r="R17" i="49" s="1"/>
  <c r="L4" i="55"/>
  <c r="O4" i="55" s="1"/>
  <c r="P4" i="55" s="1"/>
  <c r="T4" i="55" s="1"/>
  <c r="S5" i="55" s="1"/>
  <c r="L41" i="41"/>
  <c r="O41" i="41" s="1"/>
  <c r="P41" i="41" s="1"/>
  <c r="L42" i="46"/>
  <c r="O42" i="46" s="1"/>
  <c r="P42" i="46" s="1"/>
  <c r="M52" i="33"/>
  <c r="L30" i="29"/>
  <c r="O30" i="29" s="1"/>
  <c r="P30" i="29" s="1"/>
  <c r="T30" i="29" s="1"/>
  <c r="S31" i="29" s="1"/>
  <c r="M19" i="50"/>
  <c r="T29" i="34"/>
  <c r="S30" i="34" s="1"/>
  <c r="T30" i="52"/>
  <c r="S31" i="52" s="1"/>
  <c r="M9" i="43"/>
  <c r="R9" i="43" s="1"/>
  <c r="M46" i="29"/>
  <c r="M11" i="50"/>
  <c r="L37" i="34"/>
  <c r="O37" i="34" s="1"/>
  <c r="P37" i="34" s="1"/>
  <c r="M14" i="32"/>
  <c r="M23" i="29"/>
  <c r="L67" i="38"/>
  <c r="O67" i="38" s="1"/>
  <c r="P67" i="38" s="1"/>
  <c r="M29" i="41"/>
  <c r="M11" i="34"/>
  <c r="M19" i="45"/>
  <c r="L4" i="49"/>
  <c r="O4" i="49" s="1"/>
  <c r="P4" i="49" s="1"/>
  <c r="T4" i="49" s="1"/>
  <c r="S5" i="49" s="1"/>
  <c r="M34" i="32"/>
  <c r="R34" i="32" s="1"/>
  <c r="M62" i="51"/>
  <c r="L7" i="42"/>
  <c r="O7" i="42" s="1"/>
  <c r="P7" i="42" s="1"/>
  <c r="L54" i="33"/>
  <c r="O54" i="33" s="1"/>
  <c r="P54" i="33" s="1"/>
  <c r="R64" i="36"/>
  <c r="R63" i="51"/>
  <c r="R34" i="47"/>
  <c r="T29" i="55"/>
  <c r="S30" i="55" s="1"/>
  <c r="R8" i="30"/>
  <c r="R13" i="53"/>
  <c r="R12" i="37"/>
  <c r="R28" i="51"/>
  <c r="V28" i="51" s="1"/>
  <c r="U28" i="51" s="1"/>
  <c r="L33" i="50"/>
  <c r="O33" i="50" s="1"/>
  <c r="P33" i="50" s="1"/>
  <c r="R6" i="50"/>
  <c r="R52" i="49"/>
  <c r="M53" i="50"/>
  <c r="M39" i="51"/>
  <c r="L52" i="14"/>
  <c r="O52" i="14" s="1"/>
  <c r="P52" i="14" s="1"/>
  <c r="T52" i="14" s="1"/>
  <c r="S53" i="14" s="1"/>
  <c r="L19" i="51"/>
  <c r="O19" i="51" s="1"/>
  <c r="P19" i="51" s="1"/>
  <c r="L58" i="52"/>
  <c r="O58" i="52" s="1"/>
  <c r="P58" i="52" s="1"/>
  <c r="M20" i="32"/>
  <c r="R20" i="32" s="1"/>
  <c r="M63" i="50"/>
  <c r="R63" i="50" s="1"/>
  <c r="L9" i="35"/>
  <c r="O9" i="35" s="1"/>
  <c r="P9" i="35" s="1"/>
  <c r="L68" i="45"/>
  <c r="O68" i="45" s="1"/>
  <c r="P68" i="45" s="1"/>
  <c r="M17" i="35"/>
  <c r="L38" i="54"/>
  <c r="O38" i="54" s="1"/>
  <c r="P38" i="54" s="1"/>
  <c r="L29" i="48"/>
  <c r="O29" i="48" s="1"/>
  <c r="P29" i="48" s="1"/>
  <c r="T29" i="48" s="1"/>
  <c r="S30" i="48" s="1"/>
  <c r="M6" i="48"/>
  <c r="L61" i="29"/>
  <c r="O61" i="29" s="1"/>
  <c r="P61" i="29" s="1"/>
  <c r="L13" i="39"/>
  <c r="O13" i="39" s="1"/>
  <c r="P13" i="39" s="1"/>
  <c r="M19" i="37"/>
  <c r="L7" i="45"/>
  <c r="O7" i="45" s="1"/>
  <c r="P7" i="45" s="1"/>
  <c r="R5" i="43"/>
  <c r="R51" i="42"/>
  <c r="V51" i="42" s="1"/>
  <c r="U51" i="42" s="1"/>
  <c r="R28" i="41"/>
  <c r="V28" i="41" s="1"/>
  <c r="U28" i="41" s="1"/>
  <c r="R18" i="48"/>
  <c r="R28" i="45"/>
  <c r="V28" i="45" s="1"/>
  <c r="U28" i="45" s="1"/>
  <c r="R29" i="47"/>
  <c r="V29" i="47" s="1"/>
  <c r="U29" i="47" s="1"/>
  <c r="R4" i="38"/>
  <c r="V4" i="38" s="1"/>
  <c r="U4" i="38" s="1"/>
  <c r="R51" i="14"/>
  <c r="V51" i="14" s="1"/>
  <c r="U51" i="14" s="1"/>
  <c r="V29" i="54"/>
  <c r="U29" i="54" s="1"/>
  <c r="T30" i="44"/>
  <c r="S31" i="44" s="1"/>
  <c r="T30" i="54"/>
  <c r="S31" i="54" s="1"/>
  <c r="T30" i="14"/>
  <c r="S31" i="14" s="1"/>
  <c r="R56" i="34"/>
  <c r="R19" i="44"/>
  <c r="R22" i="32"/>
  <c r="R53" i="29"/>
  <c r="R21" i="32"/>
  <c r="R68" i="36"/>
  <c r="R45" i="54"/>
  <c r="R59" i="48"/>
  <c r="T5" i="39"/>
  <c r="S6" i="39" s="1"/>
  <c r="T52" i="53"/>
  <c r="S53" i="53" s="1"/>
  <c r="V52" i="51"/>
  <c r="U52" i="51" s="1"/>
  <c r="S54" i="51"/>
  <c r="V29" i="49"/>
  <c r="U29" i="49" s="1"/>
  <c r="S31" i="49"/>
  <c r="T5" i="38"/>
  <c r="S6" i="38" s="1"/>
  <c r="T52" i="41"/>
  <c r="S53" i="41" s="1"/>
  <c r="S53" i="39"/>
  <c r="R51" i="41"/>
  <c r="V51" i="41" s="1"/>
  <c r="U51" i="41" s="1"/>
  <c r="R28" i="46"/>
  <c r="V28" i="46" s="1"/>
  <c r="U28" i="46" s="1"/>
  <c r="R51" i="37"/>
  <c r="V51" i="37" s="1"/>
  <c r="U51" i="37" s="1"/>
  <c r="R51" i="39"/>
  <c r="V51" i="39" s="1"/>
  <c r="U51" i="39" s="1"/>
  <c r="R4" i="50"/>
  <c r="V4" i="50" s="1"/>
  <c r="U4" i="50" s="1"/>
  <c r="R51" i="52"/>
  <c r="V51" i="52" s="1"/>
  <c r="U51" i="52" s="1"/>
  <c r="N167" i="82"/>
  <c r="M168" i="82" s="1"/>
  <c r="O167" i="82" s="1"/>
  <c r="O1566" i="82"/>
  <c r="O165" i="82"/>
  <c r="N647" i="82"/>
  <c r="M648" i="82" s="1"/>
  <c r="O647" i="82" s="1"/>
  <c r="N1666" i="82"/>
  <c r="M1667" i="82" s="1"/>
  <c r="O1665" i="82"/>
  <c r="N748" i="82"/>
  <c r="M749" i="82" s="1"/>
  <c r="N749" i="82" s="1"/>
  <c r="M750" i="82" s="1"/>
  <c r="N807" i="82"/>
  <c r="M808" i="82" s="1"/>
  <c r="N808" i="82" s="1"/>
  <c r="M809" i="82" s="1"/>
  <c r="O746" i="82"/>
  <c r="N1607" i="82"/>
  <c r="M1608" i="82" s="1"/>
  <c r="N1608" i="82" s="1"/>
  <c r="M1609" i="82" s="1"/>
  <c r="O1605" i="82"/>
  <c r="N406" i="82"/>
  <c r="M407" i="82" s="1"/>
  <c r="O406" i="82" s="1"/>
  <c r="O545" i="82"/>
  <c r="O905" i="82"/>
  <c r="O906" i="82"/>
  <c r="N847" i="82"/>
  <c r="M848" i="82" s="1"/>
  <c r="O847" i="82" s="1"/>
  <c r="N1306" i="82"/>
  <c r="M1307" i="82" s="1"/>
  <c r="O1305" i="82"/>
  <c r="O345" i="82"/>
  <c r="O246" i="82"/>
  <c r="N627" i="82"/>
  <c r="M628" i="82" s="1"/>
  <c r="O627" i="82" s="1"/>
  <c r="O447" i="82"/>
  <c r="N386" i="82"/>
  <c r="M387" i="82" s="1"/>
  <c r="N387" i="82" s="1"/>
  <c r="M388" i="82" s="1"/>
  <c r="N27" i="82"/>
  <c r="M28" i="82" s="1"/>
  <c r="O27" i="82" s="1"/>
  <c r="N327" i="82"/>
  <c r="M328" i="82" s="1"/>
  <c r="N328" i="82" s="1"/>
  <c r="M329" i="82" s="1"/>
  <c r="O1386" i="82"/>
  <c r="N527" i="82"/>
  <c r="M528" i="82" s="1"/>
  <c r="O527" i="82" s="1"/>
  <c r="O125" i="82"/>
  <c r="N1467" i="82"/>
  <c r="M1468" i="82" s="1"/>
  <c r="N1468" i="82" s="1"/>
  <c r="M1469" i="82" s="1"/>
  <c r="O147" i="82"/>
  <c r="O686" i="82"/>
  <c r="O146" i="82"/>
  <c r="N1586" i="82"/>
  <c r="M1587" i="82" s="1"/>
  <c r="O245" i="82"/>
  <c r="N1046" i="82"/>
  <c r="M1047" i="82" s="1"/>
  <c r="O1045" i="82"/>
  <c r="O1005" i="82"/>
  <c r="N1006" i="82"/>
  <c r="M1007" i="82" s="1"/>
  <c r="O446" i="82"/>
  <c r="N366" i="82"/>
  <c r="M367" i="82" s="1"/>
  <c r="O366" i="82" s="1"/>
  <c r="N1426" i="82"/>
  <c r="M1427" i="82" s="1"/>
  <c r="O1425" i="82"/>
  <c r="N5" i="82"/>
  <c r="M6" i="82" s="1"/>
  <c r="N6" i="82" s="1"/>
  <c r="M7" i="82" s="1"/>
  <c r="O105" i="82"/>
  <c r="N106" i="82"/>
  <c r="M107" i="82" s="1"/>
  <c r="N1127" i="82"/>
  <c r="M1128" i="82" s="1"/>
  <c r="O1126" i="82"/>
  <c r="O1225" i="82"/>
  <c r="N1226" i="82"/>
  <c r="M1227" i="82" s="1"/>
  <c r="O1526" i="82"/>
  <c r="N1527" i="82"/>
  <c r="M1528" i="82" s="1"/>
  <c r="N1547" i="82"/>
  <c r="M1548" i="82" s="1"/>
  <c r="O1546" i="82"/>
  <c r="O1346" i="82"/>
  <c r="N1347" i="82"/>
  <c r="M1348" i="82" s="1"/>
  <c r="O1245" i="82"/>
  <c r="N1246" i="82"/>
  <c r="M1247" i="82" s="1"/>
  <c r="O1185" i="82"/>
  <c r="N1186" i="82"/>
  <c r="M1187" i="82" s="1"/>
  <c r="N1166" i="82"/>
  <c r="M1167" i="82" s="1"/>
  <c r="O1165" i="82"/>
  <c r="O305" i="82"/>
  <c r="N306" i="82"/>
  <c r="M307" i="82" s="1"/>
  <c r="N586" i="82"/>
  <c r="M587" i="82" s="1"/>
  <c r="O585" i="82"/>
  <c r="N466" i="82"/>
  <c r="M467" i="82" s="1"/>
  <c r="O465" i="82"/>
  <c r="O1066" i="82"/>
  <c r="N1067" i="82"/>
  <c r="M1068" i="82" s="1"/>
  <c r="N707" i="82"/>
  <c r="M708" i="82" s="1"/>
  <c r="O706" i="82"/>
  <c r="O346" i="82"/>
  <c r="N347" i="82"/>
  <c r="M348" i="82" s="1"/>
  <c r="N506" i="82"/>
  <c r="M507" i="82" s="1"/>
  <c r="O505" i="82"/>
  <c r="N286" i="82"/>
  <c r="M287" i="82" s="1"/>
  <c r="O285" i="82"/>
  <c r="O765" i="82"/>
  <c r="N766" i="82"/>
  <c r="M767" i="82" s="1"/>
  <c r="N1486" i="82"/>
  <c r="M1487" i="82" s="1"/>
  <c r="O1485" i="82"/>
  <c r="N46" i="82"/>
  <c r="M47" i="82" s="1"/>
  <c r="O45" i="82"/>
  <c r="O1366" i="82"/>
  <c r="N1367" i="82"/>
  <c r="M1368" i="82" s="1"/>
  <c r="N866" i="82"/>
  <c r="M867" i="82" s="1"/>
  <c r="O865" i="82"/>
  <c r="O485" i="82"/>
  <c r="N486" i="82"/>
  <c r="M487" i="82" s="1"/>
  <c r="O725" i="82"/>
  <c r="N726" i="82"/>
  <c r="M727" i="82" s="1"/>
  <c r="N86" i="82"/>
  <c r="M87" i="82" s="1"/>
  <c r="O85" i="82"/>
  <c r="N127" i="82"/>
  <c r="M128" i="82" s="1"/>
  <c r="O126" i="82"/>
  <c r="O226" i="82"/>
  <c r="N227" i="82"/>
  <c r="M228" i="82" s="1"/>
  <c r="N547" i="82"/>
  <c r="M548" i="82" s="1"/>
  <c r="O546" i="82"/>
  <c r="O186" i="82"/>
  <c r="N187" i="82"/>
  <c r="M188" i="82" s="1"/>
  <c r="N828" i="82"/>
  <c r="M829" i="82" s="1"/>
  <c r="O827" i="82"/>
  <c r="N1267" i="82"/>
  <c r="M1268" i="82" s="1"/>
  <c r="O1266" i="82"/>
  <c r="O247" i="82"/>
  <c r="N248" i="82"/>
  <c r="M249" i="82" s="1"/>
  <c r="N449" i="82"/>
  <c r="M450" i="82" s="1"/>
  <c r="O448" i="82"/>
  <c r="O907" i="82"/>
  <c r="N908" i="82"/>
  <c r="M909" i="82" s="1"/>
  <c r="O1207" i="82"/>
  <c r="N1208" i="82"/>
  <c r="M1209" i="82" s="1"/>
  <c r="O208" i="82"/>
  <c r="N209" i="82"/>
  <c r="M210" i="82" s="1"/>
  <c r="N1148" i="82"/>
  <c r="M1149" i="82" s="1"/>
  <c r="O1147" i="82"/>
  <c r="N928" i="82"/>
  <c r="M929" i="82" s="1"/>
  <c r="O927" i="82"/>
  <c r="N1388" i="82"/>
  <c r="M1389" i="82" s="1"/>
  <c r="O1387" i="82"/>
  <c r="N888" i="82"/>
  <c r="M889" i="82" s="1"/>
  <c r="O887" i="82"/>
  <c r="O1446" i="82"/>
  <c r="N1447" i="82"/>
  <c r="M1448" i="82" s="1"/>
  <c r="N1627" i="82"/>
  <c r="M1628" i="82" s="1"/>
  <c r="O1626" i="82"/>
  <c r="O667" i="82"/>
  <c r="N668" i="82"/>
  <c r="M669" i="82" s="1"/>
  <c r="O947" i="82"/>
  <c r="N948" i="82"/>
  <c r="M949" i="82" s="1"/>
  <c r="O1026" i="82"/>
  <c r="N1027" i="82"/>
  <c r="M1028" i="82" s="1"/>
  <c r="O606" i="82"/>
  <c r="N607" i="82"/>
  <c r="M608" i="82" s="1"/>
  <c r="O1327" i="82"/>
  <c r="N1328" i="82"/>
  <c r="M1329" i="82" s="1"/>
  <c r="O1567" i="82"/>
  <c r="N1568" i="82"/>
  <c r="M1569" i="82" s="1"/>
  <c r="N1108" i="82"/>
  <c r="M1109" i="82" s="1"/>
  <c r="O1107" i="82"/>
  <c r="N988" i="82"/>
  <c r="M989" i="82" s="1"/>
  <c r="O987" i="82"/>
  <c r="N427" i="82"/>
  <c r="M428" i="82" s="1"/>
  <c r="O426" i="82"/>
  <c r="O148" i="82"/>
  <c r="N149" i="82"/>
  <c r="M150" i="82" s="1"/>
  <c r="O1286" i="82"/>
  <c r="N688" i="82"/>
  <c r="M689" i="82" s="1"/>
  <c r="O687" i="82"/>
  <c r="R38" i="46" l="1"/>
  <c r="R55" i="54"/>
  <c r="T53" i="42"/>
  <c r="S54" i="42" s="1"/>
  <c r="T54" i="42" s="1"/>
  <c r="S55" i="42" s="1"/>
  <c r="R62" i="39"/>
  <c r="S53" i="52"/>
  <c r="P22" i="14"/>
  <c r="R22" i="14"/>
  <c r="R62" i="38"/>
  <c r="R21" i="35"/>
  <c r="R22" i="53"/>
  <c r="R51" i="53"/>
  <c r="V51" i="53" s="1"/>
  <c r="U51" i="53" s="1"/>
  <c r="R61" i="48"/>
  <c r="R17" i="53"/>
  <c r="R14" i="54"/>
  <c r="P42" i="37"/>
  <c r="R42" i="37"/>
  <c r="R35" i="32"/>
  <c r="R60" i="42"/>
  <c r="R28" i="43"/>
  <c r="V28" i="43" s="1"/>
  <c r="U28" i="43" s="1"/>
  <c r="R65" i="41"/>
  <c r="R51" i="49"/>
  <c r="V51" i="49" s="1"/>
  <c r="U51" i="49" s="1"/>
  <c r="S30" i="43"/>
  <c r="R21" i="55"/>
  <c r="R36" i="46"/>
  <c r="T31" i="39"/>
  <c r="P5" i="54"/>
  <c r="T5" i="54" s="1"/>
  <c r="S6" i="54" s="1"/>
  <c r="R5" i="54"/>
  <c r="R8" i="36"/>
  <c r="R30" i="38"/>
  <c r="R31" i="39"/>
  <c r="R36" i="34"/>
  <c r="P66" i="53"/>
  <c r="R66" i="53"/>
  <c r="R68" i="40"/>
  <c r="N789" i="82"/>
  <c r="M790" i="82" s="1"/>
  <c r="N790" i="82" s="1"/>
  <c r="M791" i="82" s="1"/>
  <c r="O967" i="82"/>
  <c r="N1408" i="82"/>
  <c r="M1409" i="82" s="1"/>
  <c r="O1408" i="82" s="1"/>
  <c r="N1647" i="82"/>
  <c r="M1648" i="82" s="1"/>
  <c r="O1647" i="82" s="1"/>
  <c r="N1509" i="82"/>
  <c r="M1510" i="82" s="1"/>
  <c r="N1510" i="82" s="1"/>
  <c r="M1511" i="82" s="1"/>
  <c r="O1645" i="82"/>
  <c r="N566" i="82"/>
  <c r="M567" i="82" s="1"/>
  <c r="N567" i="82" s="1"/>
  <c r="M568" i="82" s="1"/>
  <c r="S31" i="30"/>
  <c r="V30" i="30" s="1"/>
  <c r="U30" i="30" s="1"/>
  <c r="V29" i="30"/>
  <c r="U29" i="30" s="1"/>
  <c r="R29" i="41"/>
  <c r="R29" i="42"/>
  <c r="V29" i="42" s="1"/>
  <c r="U29" i="42" s="1"/>
  <c r="N67" i="82"/>
  <c r="M68" i="82" s="1"/>
  <c r="N68" i="82" s="1"/>
  <c r="M69" i="82" s="1"/>
  <c r="R39" i="51"/>
  <c r="R10" i="48"/>
  <c r="N267" i="82"/>
  <c r="M268" i="82" s="1"/>
  <c r="N268" i="82" s="1"/>
  <c r="M269" i="82" s="1"/>
  <c r="N269" i="82" s="1"/>
  <c r="M270" i="82" s="1"/>
  <c r="R5" i="40"/>
  <c r="V5" i="40" s="1"/>
  <c r="U5" i="40" s="1"/>
  <c r="R43" i="39"/>
  <c r="R33" i="49"/>
  <c r="R13" i="43"/>
  <c r="R58" i="53"/>
  <c r="R64" i="46"/>
  <c r="R8" i="51"/>
  <c r="R4" i="43"/>
  <c r="V4" i="43" s="1"/>
  <c r="U4" i="43" s="1"/>
  <c r="R33" i="50"/>
  <c r="R53" i="40"/>
  <c r="V53" i="40" s="1"/>
  <c r="U53" i="40" s="1"/>
  <c r="R61" i="54"/>
  <c r="R37" i="53"/>
  <c r="R61" i="36"/>
  <c r="R61" i="51"/>
  <c r="V53" i="36"/>
  <c r="U53" i="36" s="1"/>
  <c r="R67" i="46"/>
  <c r="R57" i="55"/>
  <c r="R66" i="52"/>
  <c r="R42" i="46"/>
  <c r="R22" i="55"/>
  <c r="R19" i="40"/>
  <c r="R33" i="53"/>
  <c r="R62" i="51"/>
  <c r="N1088" i="82"/>
  <c r="M1089" i="82" s="1"/>
  <c r="O1088" i="82" s="1"/>
  <c r="R56" i="14"/>
  <c r="R7" i="44"/>
  <c r="R20" i="33"/>
  <c r="R10" i="45"/>
  <c r="R21" i="43"/>
  <c r="R7" i="42"/>
  <c r="R40" i="37"/>
  <c r="R7" i="55"/>
  <c r="R5" i="48"/>
  <c r="R62" i="49"/>
  <c r="R20" i="39"/>
  <c r="V5" i="14"/>
  <c r="U5" i="14" s="1"/>
  <c r="R58" i="52"/>
  <c r="V6" i="33"/>
  <c r="U6" i="33" s="1"/>
  <c r="R41" i="41"/>
  <c r="R65" i="55"/>
  <c r="T6" i="14"/>
  <c r="S7" i="14" s="1"/>
  <c r="T7" i="14" s="1"/>
  <c r="S8" i="14" s="1"/>
  <c r="T8" i="14" s="1"/>
  <c r="S9" i="14" s="1"/>
  <c r="V8" i="14" s="1"/>
  <c r="U8" i="14" s="1"/>
  <c r="R40" i="50"/>
  <c r="R4" i="44"/>
  <c r="V4" i="44" s="1"/>
  <c r="U4" i="44" s="1"/>
  <c r="R33" i="38"/>
  <c r="R60" i="45"/>
  <c r="R4" i="49"/>
  <c r="V4" i="49" s="1"/>
  <c r="U4" i="49" s="1"/>
  <c r="R54" i="52"/>
  <c r="R61" i="29"/>
  <c r="R4" i="55"/>
  <c r="V4" i="55" s="1"/>
  <c r="U4" i="55" s="1"/>
  <c r="R44" i="42"/>
  <c r="R18" i="54"/>
  <c r="R68" i="38"/>
  <c r="R19" i="37"/>
  <c r="R53" i="46"/>
  <c r="V53" i="46" s="1"/>
  <c r="U53" i="46" s="1"/>
  <c r="R55" i="34"/>
  <c r="R56" i="51"/>
  <c r="V6" i="14"/>
  <c r="U6" i="14" s="1"/>
  <c r="R30" i="48"/>
  <c r="R40" i="38"/>
  <c r="R59" i="49"/>
  <c r="R13" i="39"/>
  <c r="R41" i="53"/>
  <c r="R54" i="49"/>
  <c r="R14" i="32"/>
  <c r="R42" i="41"/>
  <c r="R17" i="47"/>
  <c r="R17" i="42"/>
  <c r="R11" i="54"/>
  <c r="R38" i="54"/>
  <c r="R7" i="52"/>
  <c r="R34" i="52"/>
  <c r="R9" i="52"/>
  <c r="R10" i="50"/>
  <c r="R64" i="50"/>
  <c r="R44" i="50"/>
  <c r="R15" i="46"/>
  <c r="R17" i="43"/>
  <c r="R34" i="40"/>
  <c r="R22" i="37"/>
  <c r="R15" i="34"/>
  <c r="R17" i="33"/>
  <c r="R55" i="29"/>
  <c r="R30" i="29"/>
  <c r="V30" i="29" s="1"/>
  <c r="U30" i="29" s="1"/>
  <c r="R13" i="50"/>
  <c r="R19" i="50"/>
  <c r="V5" i="30"/>
  <c r="U5" i="30" s="1"/>
  <c r="R5" i="45"/>
  <c r="R20" i="45"/>
  <c r="R45" i="39"/>
  <c r="V52" i="32"/>
  <c r="U52" i="32" s="1"/>
  <c r="R28" i="32"/>
  <c r="V28" i="32" s="1"/>
  <c r="U28" i="32" s="1"/>
  <c r="R6" i="32"/>
  <c r="V6" i="32" s="1"/>
  <c r="U6" i="32" s="1"/>
  <c r="R64" i="32"/>
  <c r="R4" i="30"/>
  <c r="V4" i="30" s="1"/>
  <c r="U4" i="30" s="1"/>
  <c r="R14" i="46"/>
  <c r="R52" i="45"/>
  <c r="V52" i="45" s="1"/>
  <c r="U52" i="45" s="1"/>
  <c r="R7" i="41"/>
  <c r="R12" i="34"/>
  <c r="R54" i="45"/>
  <c r="R15" i="29"/>
  <c r="R19" i="45"/>
  <c r="R9" i="48"/>
  <c r="R46" i="51"/>
  <c r="R4" i="41"/>
  <c r="V4" i="41" s="1"/>
  <c r="U4" i="41" s="1"/>
  <c r="R52" i="38"/>
  <c r="R19" i="51"/>
  <c r="R59" i="36"/>
  <c r="R15" i="47"/>
  <c r="R58" i="34"/>
  <c r="R67" i="38"/>
  <c r="R13" i="14"/>
  <c r="R58" i="33"/>
  <c r="R7" i="29"/>
  <c r="T5" i="45"/>
  <c r="S6" i="45" s="1"/>
  <c r="T6" i="45" s="1"/>
  <c r="S7" i="45" s="1"/>
  <c r="T7" i="45" s="1"/>
  <c r="R43" i="46"/>
  <c r="R8" i="33"/>
  <c r="R4" i="29"/>
  <c r="V4" i="29" s="1"/>
  <c r="U4" i="29" s="1"/>
  <c r="S54" i="32"/>
  <c r="T54" i="32" s="1"/>
  <c r="S55" i="32" s="1"/>
  <c r="R31" i="32"/>
  <c r="R18" i="51"/>
  <c r="R32" i="30"/>
  <c r="R57" i="41"/>
  <c r="R5" i="46"/>
  <c r="R43" i="47"/>
  <c r="R17" i="38"/>
  <c r="R4" i="45"/>
  <c r="V4" i="45" s="1"/>
  <c r="U4" i="45" s="1"/>
  <c r="V6" i="34"/>
  <c r="U6" i="34" s="1"/>
  <c r="T7" i="34"/>
  <c r="S8" i="34" s="1"/>
  <c r="T8" i="34" s="1"/>
  <c r="S9" i="34" s="1"/>
  <c r="R54" i="51"/>
  <c r="R68" i="33"/>
  <c r="R10" i="47"/>
  <c r="R38" i="41"/>
  <c r="R6" i="48"/>
  <c r="R11" i="50"/>
  <c r="R29" i="48"/>
  <c r="V29" i="48" s="1"/>
  <c r="U29" i="48" s="1"/>
  <c r="R36" i="32"/>
  <c r="R34" i="45"/>
  <c r="R34" i="29"/>
  <c r="R69" i="37"/>
  <c r="R57" i="51"/>
  <c r="R17" i="51"/>
  <c r="R44" i="47"/>
  <c r="R13" i="34"/>
  <c r="R51" i="34"/>
  <c r="V51" i="34" s="1"/>
  <c r="U51" i="34" s="1"/>
  <c r="R44" i="46"/>
  <c r="R54" i="33"/>
  <c r="R59" i="46"/>
  <c r="R68" i="45"/>
  <c r="R17" i="35"/>
  <c r="R9" i="14"/>
  <c r="R11" i="29"/>
  <c r="R5" i="35"/>
  <c r="V5" i="35" s="1"/>
  <c r="U5" i="35" s="1"/>
  <c r="R30" i="41"/>
  <c r="R53" i="50"/>
  <c r="T54" i="33"/>
  <c r="S55" i="33" s="1"/>
  <c r="R46" i="29"/>
  <c r="R11" i="38"/>
  <c r="R7" i="45"/>
  <c r="R9" i="35"/>
  <c r="R12" i="50"/>
  <c r="R11" i="34"/>
  <c r="R52" i="33"/>
  <c r="V52" i="33" s="1"/>
  <c r="U52" i="33" s="1"/>
  <c r="V5" i="50"/>
  <c r="U5" i="50" s="1"/>
  <c r="T6" i="50"/>
  <c r="S7" i="50" s="1"/>
  <c r="V6" i="50" s="1"/>
  <c r="U6" i="50" s="1"/>
  <c r="R52" i="14"/>
  <c r="V52" i="14" s="1"/>
  <c r="U52" i="14" s="1"/>
  <c r="R7" i="46"/>
  <c r="R37" i="34"/>
  <c r="R14" i="14"/>
  <c r="R11" i="48"/>
  <c r="R56" i="32"/>
  <c r="R45" i="34"/>
  <c r="R34" i="50"/>
  <c r="R14" i="45"/>
  <c r="R36" i="47"/>
  <c r="R13" i="32"/>
  <c r="V30" i="52"/>
  <c r="U30" i="52" s="1"/>
  <c r="T31" i="52"/>
  <c r="S32" i="52" s="1"/>
  <c r="V52" i="37"/>
  <c r="U52" i="37" s="1"/>
  <c r="T53" i="37"/>
  <c r="S54" i="37" s="1"/>
  <c r="V53" i="55"/>
  <c r="U53" i="55" s="1"/>
  <c r="T54" i="55"/>
  <c r="S55" i="55" s="1"/>
  <c r="V29" i="36"/>
  <c r="U29" i="36" s="1"/>
  <c r="T30" i="36"/>
  <c r="S31" i="36" s="1"/>
  <c r="V30" i="47"/>
  <c r="U30" i="47" s="1"/>
  <c r="T31" i="47"/>
  <c r="S32" i="47" s="1"/>
  <c r="V6" i="52"/>
  <c r="U6" i="52" s="1"/>
  <c r="V52" i="41"/>
  <c r="U52" i="41" s="1"/>
  <c r="T53" i="41"/>
  <c r="S54" i="41" s="1"/>
  <c r="V5" i="39"/>
  <c r="U5" i="39" s="1"/>
  <c r="T6" i="39"/>
  <c r="S7" i="39" s="1"/>
  <c r="V29" i="41"/>
  <c r="U29" i="41" s="1"/>
  <c r="V30" i="44"/>
  <c r="U30" i="44" s="1"/>
  <c r="T31" i="44"/>
  <c r="T7" i="32"/>
  <c r="S8" i="32" s="1"/>
  <c r="V5" i="41"/>
  <c r="U5" i="41" s="1"/>
  <c r="T6" i="41"/>
  <c r="S7" i="41" s="1"/>
  <c r="T53" i="14"/>
  <c r="S54" i="14" s="1"/>
  <c r="V29" i="55"/>
  <c r="U29" i="55" s="1"/>
  <c r="T30" i="55"/>
  <c r="S31" i="55" s="1"/>
  <c r="T54" i="40"/>
  <c r="S55" i="40" s="1"/>
  <c r="V52" i="50"/>
  <c r="U52" i="50" s="1"/>
  <c r="T53" i="50"/>
  <c r="S54" i="50" s="1"/>
  <c r="V30" i="42"/>
  <c r="U30" i="42" s="1"/>
  <c r="T31" i="42"/>
  <c r="S32" i="42" s="1"/>
  <c r="V5" i="48"/>
  <c r="U5" i="48" s="1"/>
  <c r="T6" i="48"/>
  <c r="S7" i="48" s="1"/>
  <c r="V53" i="44"/>
  <c r="U53" i="44" s="1"/>
  <c r="T54" i="44"/>
  <c r="S55" i="44" s="1"/>
  <c r="V30" i="53"/>
  <c r="U30" i="53" s="1"/>
  <c r="T31" i="53"/>
  <c r="T7" i="35"/>
  <c r="S8" i="35" s="1"/>
  <c r="V6" i="35"/>
  <c r="U6" i="35" s="1"/>
  <c r="V30" i="54"/>
  <c r="U30" i="54" s="1"/>
  <c r="T31" i="54"/>
  <c r="S32" i="54" s="1"/>
  <c r="V30" i="38"/>
  <c r="U30" i="38" s="1"/>
  <c r="T31" i="38"/>
  <c r="S32" i="38" s="1"/>
  <c r="V5" i="38"/>
  <c r="U5" i="38" s="1"/>
  <c r="T6" i="38"/>
  <c r="S7" i="38" s="1"/>
  <c r="V30" i="35"/>
  <c r="U30" i="35" s="1"/>
  <c r="T31" i="35"/>
  <c r="S32" i="35" s="1"/>
  <c r="V52" i="53"/>
  <c r="U52" i="53" s="1"/>
  <c r="T53" i="53"/>
  <c r="V6" i="53"/>
  <c r="U6" i="53" s="1"/>
  <c r="T7" i="53"/>
  <c r="S8" i="53" s="1"/>
  <c r="V53" i="47"/>
  <c r="U53" i="47" s="1"/>
  <c r="T54" i="47"/>
  <c r="S55" i="47" s="1"/>
  <c r="V52" i="39"/>
  <c r="U52" i="39" s="1"/>
  <c r="T53" i="39"/>
  <c r="S54" i="39" s="1"/>
  <c r="V52" i="49"/>
  <c r="U52" i="49" s="1"/>
  <c r="T53" i="49"/>
  <c r="S54" i="49" s="1"/>
  <c r="T54" i="49" s="1"/>
  <c r="V54" i="42"/>
  <c r="U54" i="42" s="1"/>
  <c r="V30" i="14"/>
  <c r="U30" i="14" s="1"/>
  <c r="T31" i="14"/>
  <c r="S32" i="14" s="1"/>
  <c r="T6" i="30"/>
  <c r="S7" i="30" s="1"/>
  <c r="V30" i="40"/>
  <c r="U30" i="40" s="1"/>
  <c r="T31" i="40"/>
  <c r="S32" i="40" s="1"/>
  <c r="S6" i="46"/>
  <c r="T52" i="34"/>
  <c r="S53" i="34" s="1"/>
  <c r="T53" i="45"/>
  <c r="S54" i="45" s="1"/>
  <c r="R41" i="55"/>
  <c r="V29" i="37"/>
  <c r="U29" i="37" s="1"/>
  <c r="T30" i="37"/>
  <c r="S31" i="37" s="1"/>
  <c r="R21" i="45"/>
  <c r="R9" i="33"/>
  <c r="R4" i="47"/>
  <c r="V4" i="47" s="1"/>
  <c r="U4" i="47" s="1"/>
  <c r="R5" i="49"/>
  <c r="R19" i="29"/>
  <c r="R12" i="29"/>
  <c r="T54" i="46"/>
  <c r="S55" i="46" s="1"/>
  <c r="V31" i="33"/>
  <c r="U31" i="33" s="1"/>
  <c r="T32" i="33"/>
  <c r="S33" i="33" s="1"/>
  <c r="V53" i="48"/>
  <c r="U53" i="48" s="1"/>
  <c r="S55" i="48"/>
  <c r="V5" i="47"/>
  <c r="U5" i="47" s="1"/>
  <c r="S7" i="47"/>
  <c r="V6" i="40"/>
  <c r="U6" i="40" s="1"/>
  <c r="T7" i="40"/>
  <c r="S8" i="40" s="1"/>
  <c r="V53" i="29"/>
  <c r="U53" i="29" s="1"/>
  <c r="T54" i="29"/>
  <c r="S55" i="29" s="1"/>
  <c r="V30" i="50"/>
  <c r="U30" i="50" s="1"/>
  <c r="T31" i="50"/>
  <c r="S32" i="50" s="1"/>
  <c r="T7" i="52"/>
  <c r="S8" i="52" s="1"/>
  <c r="T5" i="44"/>
  <c r="S6" i="44" s="1"/>
  <c r="T6" i="37"/>
  <c r="S7" i="37" s="1"/>
  <c r="T5" i="49"/>
  <c r="S6" i="49" s="1"/>
  <c r="R6" i="30"/>
  <c r="R66" i="38"/>
  <c r="V29" i="45"/>
  <c r="U29" i="45" s="1"/>
  <c r="T30" i="45"/>
  <c r="S31" i="45" s="1"/>
  <c r="T30" i="48"/>
  <c r="S31" i="48" s="1"/>
  <c r="T55" i="42"/>
  <c r="S56" i="42" s="1"/>
  <c r="R65" i="30"/>
  <c r="R42" i="34"/>
  <c r="R4" i="42"/>
  <c r="V4" i="42" s="1"/>
  <c r="U4" i="42" s="1"/>
  <c r="R15" i="32"/>
  <c r="V29" i="46"/>
  <c r="U29" i="46" s="1"/>
  <c r="T30" i="46"/>
  <c r="S31" i="46" s="1"/>
  <c r="R15" i="42"/>
  <c r="S7" i="36"/>
  <c r="V30" i="51"/>
  <c r="U30" i="51" s="1"/>
  <c r="T31" i="51"/>
  <c r="S32" i="51" s="1"/>
  <c r="V53" i="51"/>
  <c r="U53" i="51" s="1"/>
  <c r="V5" i="43"/>
  <c r="U5" i="43" s="1"/>
  <c r="T6" i="43"/>
  <c r="S7" i="43" s="1"/>
  <c r="T31" i="29"/>
  <c r="S32" i="29" s="1"/>
  <c r="T5" i="42"/>
  <c r="S6" i="42" s="1"/>
  <c r="R13" i="41"/>
  <c r="R21" i="44"/>
  <c r="V53" i="30"/>
  <c r="U53" i="30" s="1"/>
  <c r="T54" i="30"/>
  <c r="T54" i="51"/>
  <c r="S55" i="51" s="1"/>
  <c r="R5" i="37"/>
  <c r="V5" i="37" s="1"/>
  <c r="U5" i="37" s="1"/>
  <c r="T29" i="32"/>
  <c r="S30" i="32" s="1"/>
  <c r="V53" i="42"/>
  <c r="U53" i="42" s="1"/>
  <c r="R64" i="37"/>
  <c r="V52" i="54"/>
  <c r="U52" i="54" s="1"/>
  <c r="T53" i="54"/>
  <c r="S54" i="54" s="1"/>
  <c r="R19" i="53"/>
  <c r="R62" i="53"/>
  <c r="R43" i="14"/>
  <c r="R7" i="33"/>
  <c r="R16" i="47"/>
  <c r="V53" i="33"/>
  <c r="U53" i="33" s="1"/>
  <c r="V30" i="49"/>
  <c r="U30" i="49" s="1"/>
  <c r="T31" i="49"/>
  <c r="S32" i="49" s="1"/>
  <c r="V29" i="34"/>
  <c r="U29" i="34" s="1"/>
  <c r="T30" i="34"/>
  <c r="S31" i="34" s="1"/>
  <c r="T5" i="55"/>
  <c r="S6" i="55" s="1"/>
  <c r="T52" i="38"/>
  <c r="S53" i="38" s="1"/>
  <c r="V54" i="36"/>
  <c r="U54" i="36" s="1"/>
  <c r="T55" i="36"/>
  <c r="S56" i="36" s="1"/>
  <c r="V6" i="51"/>
  <c r="U6" i="51" s="1"/>
  <c r="T7" i="51"/>
  <c r="S8" i="51" s="1"/>
  <c r="T5" i="29"/>
  <c r="S6" i="29" s="1"/>
  <c r="T7" i="33"/>
  <c r="R51" i="38"/>
  <c r="V51" i="38" s="1"/>
  <c r="U51" i="38" s="1"/>
  <c r="R35" i="33"/>
  <c r="V52" i="52"/>
  <c r="U52" i="52" s="1"/>
  <c r="T53" i="52"/>
  <c r="S54" i="52" s="1"/>
  <c r="V29" i="43"/>
  <c r="U29" i="43" s="1"/>
  <c r="T30" i="43"/>
  <c r="S31" i="43" s="1"/>
  <c r="R46" i="34"/>
  <c r="T30" i="41"/>
  <c r="S31" i="41" s="1"/>
  <c r="R63" i="38"/>
  <c r="R63" i="41"/>
  <c r="V53" i="35"/>
  <c r="U53" i="35" s="1"/>
  <c r="S55" i="35"/>
  <c r="S32" i="39"/>
  <c r="V30" i="39"/>
  <c r="U30" i="39" s="1"/>
  <c r="S54" i="43"/>
  <c r="N168" i="82"/>
  <c r="M169" i="82" s="1"/>
  <c r="O168" i="82" s="1"/>
  <c r="O807" i="82"/>
  <c r="N648" i="82"/>
  <c r="M649" i="82" s="1"/>
  <c r="N649" i="82" s="1"/>
  <c r="M650" i="82" s="1"/>
  <c r="N650" i="82" s="1"/>
  <c r="M651" i="82" s="1"/>
  <c r="O1666" i="82"/>
  <c r="N1667" i="82"/>
  <c r="M1668" i="82" s="1"/>
  <c r="O748" i="82"/>
  <c r="O1607" i="82"/>
  <c r="N407" i="82"/>
  <c r="M408" i="82" s="1"/>
  <c r="O407" i="82" s="1"/>
  <c r="N848" i="82"/>
  <c r="M849" i="82" s="1"/>
  <c r="O848" i="82" s="1"/>
  <c r="N628" i="82"/>
  <c r="M629" i="82" s="1"/>
  <c r="N629" i="82" s="1"/>
  <c r="M630" i="82" s="1"/>
  <c r="O1306" i="82"/>
  <c r="N1307" i="82"/>
  <c r="M1308" i="82" s="1"/>
  <c r="N28" i="82"/>
  <c r="M29" i="82" s="1"/>
  <c r="N29" i="82" s="1"/>
  <c r="M30" i="82" s="1"/>
  <c r="O386" i="82"/>
  <c r="O1467" i="82"/>
  <c r="O327" i="82"/>
  <c r="O5" i="82"/>
  <c r="N528" i="82"/>
  <c r="M529" i="82" s="1"/>
  <c r="N529" i="82" s="1"/>
  <c r="M530" i="82" s="1"/>
  <c r="O1586" i="82"/>
  <c r="N1587" i="82"/>
  <c r="M1588" i="82" s="1"/>
  <c r="N367" i="82"/>
  <c r="M368" i="82" s="1"/>
  <c r="N368" i="82" s="1"/>
  <c r="M369" i="82" s="1"/>
  <c r="O1006" i="82"/>
  <c r="N1007" i="82"/>
  <c r="M1008" i="82" s="1"/>
  <c r="O1046" i="82"/>
  <c r="N1047" i="82"/>
  <c r="M1048" i="82" s="1"/>
  <c r="O1426" i="82"/>
  <c r="N1427" i="82"/>
  <c r="M1428" i="82" s="1"/>
  <c r="N87" i="82"/>
  <c r="M88" i="82" s="1"/>
  <c r="O86" i="82"/>
  <c r="O1486" i="82"/>
  <c r="N1487" i="82"/>
  <c r="M1488" i="82" s="1"/>
  <c r="N287" i="82"/>
  <c r="M288" i="82" s="1"/>
  <c r="O286" i="82"/>
  <c r="O707" i="82"/>
  <c r="N708" i="82"/>
  <c r="M709" i="82" s="1"/>
  <c r="O466" i="82"/>
  <c r="N467" i="82"/>
  <c r="M468" i="82" s="1"/>
  <c r="N1128" i="82"/>
  <c r="M1129" i="82" s="1"/>
  <c r="O1127" i="82"/>
  <c r="O726" i="82"/>
  <c r="N727" i="82"/>
  <c r="M728" i="82" s="1"/>
  <c r="N767" i="82"/>
  <c r="M768" i="82" s="1"/>
  <c r="O766" i="82"/>
  <c r="N1068" i="82"/>
  <c r="M1069" i="82" s="1"/>
  <c r="O1067" i="82"/>
  <c r="N1247" i="82"/>
  <c r="M1248" i="82" s="1"/>
  <c r="O1246" i="82"/>
  <c r="O1226" i="82"/>
  <c r="N1227" i="82"/>
  <c r="M1228" i="82" s="1"/>
  <c r="O106" i="82"/>
  <c r="N107" i="82"/>
  <c r="M108" i="82" s="1"/>
  <c r="O866" i="82"/>
  <c r="N867" i="82"/>
  <c r="M868" i="82" s="1"/>
  <c r="N47" i="82"/>
  <c r="M48" i="82" s="1"/>
  <c r="O46" i="82"/>
  <c r="N507" i="82"/>
  <c r="M508" i="82" s="1"/>
  <c r="O506" i="82"/>
  <c r="N587" i="82"/>
  <c r="M588" i="82" s="1"/>
  <c r="O586" i="82"/>
  <c r="N1167" i="82"/>
  <c r="M1168" i="82" s="1"/>
  <c r="O1166" i="82"/>
  <c r="N1548" i="82"/>
  <c r="M1549" i="82" s="1"/>
  <c r="O1547" i="82"/>
  <c r="O486" i="82"/>
  <c r="N487" i="82"/>
  <c r="M488" i="82" s="1"/>
  <c r="N1368" i="82"/>
  <c r="M1369" i="82" s="1"/>
  <c r="O1367" i="82"/>
  <c r="O347" i="82"/>
  <c r="N348" i="82"/>
  <c r="M349" i="82" s="1"/>
  <c r="O306" i="82"/>
  <c r="N307" i="82"/>
  <c r="M308" i="82" s="1"/>
  <c r="O1186" i="82"/>
  <c r="N1187" i="82"/>
  <c r="M1188" i="82" s="1"/>
  <c r="N1348" i="82"/>
  <c r="M1349" i="82" s="1"/>
  <c r="O1347" i="82"/>
  <c r="N1528" i="82"/>
  <c r="M1529" i="82" s="1"/>
  <c r="O1527" i="82"/>
  <c r="N7" i="82"/>
  <c r="M8" i="82" s="1"/>
  <c r="O6" i="82"/>
  <c r="O127" i="82"/>
  <c r="N128" i="82"/>
  <c r="M129" i="82" s="1"/>
  <c r="O547" i="82"/>
  <c r="N548" i="82"/>
  <c r="M549" i="82" s="1"/>
  <c r="N388" i="82"/>
  <c r="M389" i="82" s="1"/>
  <c r="O387" i="82"/>
  <c r="O227" i="82"/>
  <c r="N228" i="82"/>
  <c r="M229" i="82" s="1"/>
  <c r="N1109" i="82"/>
  <c r="M1110" i="82" s="1"/>
  <c r="O1108" i="82"/>
  <c r="O749" i="82"/>
  <c r="N750" i="82"/>
  <c r="M751" i="82" s="1"/>
  <c r="O668" i="82"/>
  <c r="N669" i="82"/>
  <c r="M670" i="82" s="1"/>
  <c r="O1388" i="82"/>
  <c r="N1389" i="82"/>
  <c r="M1390" i="82" s="1"/>
  <c r="N1149" i="82"/>
  <c r="M1150" i="82" s="1"/>
  <c r="O1148" i="82"/>
  <c r="O248" i="82"/>
  <c r="N249" i="82"/>
  <c r="M250" i="82" s="1"/>
  <c r="N1569" i="82"/>
  <c r="M1570" i="82" s="1"/>
  <c r="O1568" i="82"/>
  <c r="N210" i="82"/>
  <c r="M211" i="82" s="1"/>
  <c r="O209" i="82"/>
  <c r="O1468" i="82"/>
  <c r="N1469" i="82"/>
  <c r="M1470" i="82" s="1"/>
  <c r="N1288" i="82"/>
  <c r="M1289" i="82" s="1"/>
  <c r="O1287" i="82"/>
  <c r="N428" i="82"/>
  <c r="M429" i="82" s="1"/>
  <c r="O427" i="82"/>
  <c r="N1329" i="82"/>
  <c r="M1330" i="82" s="1"/>
  <c r="O1328" i="82"/>
  <c r="N1448" i="82"/>
  <c r="M1449" i="82" s="1"/>
  <c r="O1447" i="82"/>
  <c r="N809" i="82"/>
  <c r="M810" i="82" s="1"/>
  <c r="O808" i="82"/>
  <c r="O149" i="82"/>
  <c r="N150" i="82"/>
  <c r="M151" i="82" s="1"/>
  <c r="N969" i="82"/>
  <c r="M970" i="82" s="1"/>
  <c r="O968" i="82"/>
  <c r="O1627" i="82"/>
  <c r="N1628" i="82"/>
  <c r="M1629" i="82" s="1"/>
  <c r="N450" i="82"/>
  <c r="M451" i="82" s="1"/>
  <c r="O449" i="82"/>
  <c r="N608" i="82"/>
  <c r="M609" i="82" s="1"/>
  <c r="O607" i="82"/>
  <c r="O908" i="82"/>
  <c r="N909" i="82"/>
  <c r="M910" i="82" s="1"/>
  <c r="O948" i="82"/>
  <c r="N949" i="82"/>
  <c r="M950" i="82" s="1"/>
  <c r="N889" i="82"/>
  <c r="M890" i="82" s="1"/>
  <c r="O888" i="82"/>
  <c r="O688" i="82"/>
  <c r="N689" i="82"/>
  <c r="M690" i="82" s="1"/>
  <c r="O988" i="82"/>
  <c r="N989" i="82"/>
  <c r="M990" i="82" s="1"/>
  <c r="N1609" i="82"/>
  <c r="M1610" i="82" s="1"/>
  <c r="O1608" i="82"/>
  <c r="N1028" i="82"/>
  <c r="M1029" i="82" s="1"/>
  <c r="O1027" i="82"/>
  <c r="O328" i="82"/>
  <c r="N329" i="82"/>
  <c r="M330" i="82" s="1"/>
  <c r="N929" i="82"/>
  <c r="M930" i="82" s="1"/>
  <c r="O928" i="82"/>
  <c r="O1208" i="82"/>
  <c r="N1209" i="82"/>
  <c r="M1210" i="82" s="1"/>
  <c r="N1268" i="82"/>
  <c r="M1269" i="82" s="1"/>
  <c r="O1267" i="82"/>
  <c r="O828" i="82"/>
  <c r="N829" i="82"/>
  <c r="M830" i="82" s="1"/>
  <c r="N188" i="82"/>
  <c r="M189" i="82" s="1"/>
  <c r="O187" i="82"/>
  <c r="O789" i="82" l="1"/>
  <c r="T6" i="54"/>
  <c r="S7" i="54" s="1"/>
  <c r="V5" i="54"/>
  <c r="U5" i="54" s="1"/>
  <c r="N1648" i="82"/>
  <c r="M1649" i="82" s="1"/>
  <c r="O1648" i="82" s="1"/>
  <c r="O1509" i="82"/>
  <c r="N1409" i="82"/>
  <c r="M1410" i="82" s="1"/>
  <c r="N1410" i="82" s="1"/>
  <c r="M1411" i="82" s="1"/>
  <c r="T31" i="30"/>
  <c r="S32" i="30" s="1"/>
  <c r="T32" i="30" s="1"/>
  <c r="O566" i="82"/>
  <c r="O267" i="82"/>
  <c r="O67" i="82"/>
  <c r="O268" i="82"/>
  <c r="N1089" i="82"/>
  <c r="M1090" i="82" s="1"/>
  <c r="O1089" i="82" s="1"/>
  <c r="N169" i="82"/>
  <c r="M170" i="82" s="1"/>
  <c r="O169" i="82" s="1"/>
  <c r="T9" i="14"/>
  <c r="S10" i="14" s="1"/>
  <c r="V9" i="14" s="1"/>
  <c r="U9" i="14" s="1"/>
  <c r="V7" i="14"/>
  <c r="U7" i="14" s="1"/>
  <c r="V5" i="45"/>
  <c r="U5" i="45" s="1"/>
  <c r="V53" i="32"/>
  <c r="U53" i="32" s="1"/>
  <c r="V7" i="34"/>
  <c r="U7" i="34" s="1"/>
  <c r="T7" i="50"/>
  <c r="S8" i="50" s="1"/>
  <c r="V7" i="50" s="1"/>
  <c r="U7" i="50" s="1"/>
  <c r="V54" i="40"/>
  <c r="U54" i="40" s="1"/>
  <c r="T55" i="40"/>
  <c r="S56" i="40" s="1"/>
  <c r="V54" i="51"/>
  <c r="U54" i="51" s="1"/>
  <c r="T55" i="51"/>
  <c r="S56" i="51" s="1"/>
  <c r="V30" i="43"/>
  <c r="U30" i="43" s="1"/>
  <c r="T31" i="43"/>
  <c r="S32" i="43" s="1"/>
  <c r="V55" i="42"/>
  <c r="U55" i="42" s="1"/>
  <c r="T56" i="42"/>
  <c r="S57" i="42" s="1"/>
  <c r="V54" i="47"/>
  <c r="U54" i="47" s="1"/>
  <c r="T55" i="47"/>
  <c r="S56" i="47" s="1"/>
  <c r="V29" i="32"/>
  <c r="U29" i="32" s="1"/>
  <c r="T30" i="32"/>
  <c r="S31" i="32" s="1"/>
  <c r="V31" i="51"/>
  <c r="U31" i="51" s="1"/>
  <c r="T32" i="51"/>
  <c r="S33" i="51" s="1"/>
  <c r="V7" i="52"/>
  <c r="U7" i="52" s="1"/>
  <c r="T8" i="52"/>
  <c r="S9" i="52" s="1"/>
  <c r="V7" i="40"/>
  <c r="U7" i="40" s="1"/>
  <c r="T8" i="40"/>
  <c r="S9" i="40" s="1"/>
  <c r="V31" i="14"/>
  <c r="U31" i="14" s="1"/>
  <c r="T32" i="14"/>
  <c r="S33" i="14" s="1"/>
  <c r="V7" i="35"/>
  <c r="U7" i="35" s="1"/>
  <c r="T8" i="35"/>
  <c r="S9" i="35" s="1"/>
  <c r="V30" i="41"/>
  <c r="U30" i="41" s="1"/>
  <c r="T31" i="41"/>
  <c r="S32" i="41" s="1"/>
  <c r="V31" i="49"/>
  <c r="U31" i="49" s="1"/>
  <c r="T32" i="49"/>
  <c r="S33" i="49" s="1"/>
  <c r="V30" i="45"/>
  <c r="U30" i="45" s="1"/>
  <c r="T31" i="45"/>
  <c r="S32" i="45" s="1"/>
  <c r="V5" i="49"/>
  <c r="U5" i="49" s="1"/>
  <c r="T6" i="49"/>
  <c r="S7" i="49" s="1"/>
  <c r="V54" i="46"/>
  <c r="U54" i="46" s="1"/>
  <c r="T55" i="46"/>
  <c r="S56" i="46" s="1"/>
  <c r="V53" i="45"/>
  <c r="U53" i="45" s="1"/>
  <c r="T54" i="45"/>
  <c r="S55" i="45" s="1"/>
  <c r="V6" i="41"/>
  <c r="U6" i="41" s="1"/>
  <c r="T7" i="41"/>
  <c r="S8" i="41" s="1"/>
  <c r="V6" i="39"/>
  <c r="U6" i="39" s="1"/>
  <c r="T7" i="39"/>
  <c r="S8" i="39" s="1"/>
  <c r="V53" i="37"/>
  <c r="U53" i="37" s="1"/>
  <c r="T54" i="37"/>
  <c r="S55" i="37" s="1"/>
  <c r="V31" i="39"/>
  <c r="U31" i="39" s="1"/>
  <c r="T32" i="39"/>
  <c r="S33" i="39" s="1"/>
  <c r="V5" i="29"/>
  <c r="U5" i="29" s="1"/>
  <c r="T6" i="29"/>
  <c r="S7" i="29" s="1"/>
  <c r="V7" i="51"/>
  <c r="U7" i="51" s="1"/>
  <c r="T8" i="51"/>
  <c r="S9" i="51" s="1"/>
  <c r="V55" i="36"/>
  <c r="U55" i="36" s="1"/>
  <c r="T56" i="36"/>
  <c r="S57" i="36" s="1"/>
  <c r="V5" i="55"/>
  <c r="U5" i="55" s="1"/>
  <c r="T6" i="55"/>
  <c r="S7" i="55" s="1"/>
  <c r="V31" i="29"/>
  <c r="U31" i="29" s="1"/>
  <c r="T32" i="29"/>
  <c r="S33" i="29" s="1"/>
  <c r="V30" i="48"/>
  <c r="U30" i="48" s="1"/>
  <c r="T31" i="48"/>
  <c r="S32" i="48" s="1"/>
  <c r="V54" i="48"/>
  <c r="U54" i="48" s="1"/>
  <c r="T55" i="48"/>
  <c r="S56" i="48" s="1"/>
  <c r="V53" i="49"/>
  <c r="U53" i="49" s="1"/>
  <c r="S55" i="49"/>
  <c r="V31" i="38"/>
  <c r="U31" i="38" s="1"/>
  <c r="T32" i="38"/>
  <c r="S33" i="38" s="1"/>
  <c r="V6" i="48"/>
  <c r="U6" i="48" s="1"/>
  <c r="T7" i="48"/>
  <c r="S8" i="48" s="1"/>
  <c r="V53" i="50"/>
  <c r="U53" i="50" s="1"/>
  <c r="T54" i="50"/>
  <c r="S55" i="50" s="1"/>
  <c r="V53" i="14"/>
  <c r="U53" i="14" s="1"/>
  <c r="T54" i="14"/>
  <c r="S55" i="14" s="1"/>
  <c r="S32" i="44"/>
  <c r="V54" i="55"/>
  <c r="U54" i="55" s="1"/>
  <c r="T55" i="55"/>
  <c r="S56" i="55" s="1"/>
  <c r="V54" i="35"/>
  <c r="U54" i="35" s="1"/>
  <c r="T55" i="35"/>
  <c r="S56" i="35" s="1"/>
  <c r="V53" i="52"/>
  <c r="U53" i="52" s="1"/>
  <c r="V52" i="38"/>
  <c r="U52" i="38" s="1"/>
  <c r="T53" i="38"/>
  <c r="S54" i="38" s="1"/>
  <c r="V8" i="34"/>
  <c r="U8" i="34" s="1"/>
  <c r="T9" i="34"/>
  <c r="S10" i="34" s="1"/>
  <c r="S55" i="30"/>
  <c r="V6" i="43"/>
  <c r="U6" i="43" s="1"/>
  <c r="T7" i="43"/>
  <c r="S8" i="43" s="1"/>
  <c r="V31" i="50"/>
  <c r="U31" i="50" s="1"/>
  <c r="T32" i="50"/>
  <c r="S33" i="50" s="1"/>
  <c r="V31" i="30"/>
  <c r="U31" i="30" s="1"/>
  <c r="V32" i="33"/>
  <c r="U32" i="33" s="1"/>
  <c r="T33" i="33"/>
  <c r="S34" i="33" s="1"/>
  <c r="V52" i="34"/>
  <c r="U52" i="34" s="1"/>
  <c r="T53" i="34"/>
  <c r="S54" i="34" s="1"/>
  <c r="S54" i="53"/>
  <c r="V6" i="38"/>
  <c r="U6" i="38" s="1"/>
  <c r="T7" i="38"/>
  <c r="S8" i="38" s="1"/>
  <c r="V54" i="44"/>
  <c r="U54" i="44" s="1"/>
  <c r="T55" i="44"/>
  <c r="S56" i="44" s="1"/>
  <c r="V30" i="55"/>
  <c r="U30" i="55" s="1"/>
  <c r="T31" i="55"/>
  <c r="S32" i="55" s="1"/>
  <c r="V30" i="36"/>
  <c r="U30" i="36" s="1"/>
  <c r="T31" i="36"/>
  <c r="S32" i="36" s="1"/>
  <c r="V53" i="43"/>
  <c r="U53" i="43" s="1"/>
  <c r="T54" i="43"/>
  <c r="S55" i="43" s="1"/>
  <c r="V30" i="34"/>
  <c r="U30" i="34" s="1"/>
  <c r="T31" i="34"/>
  <c r="S32" i="34" s="1"/>
  <c r="V54" i="33"/>
  <c r="U54" i="33" s="1"/>
  <c r="T55" i="33"/>
  <c r="S56" i="33" s="1"/>
  <c r="V5" i="42"/>
  <c r="U5" i="42" s="1"/>
  <c r="T6" i="42"/>
  <c r="S7" i="42" s="1"/>
  <c r="V6" i="45"/>
  <c r="U6" i="45" s="1"/>
  <c r="S8" i="45"/>
  <c r="V6" i="36"/>
  <c r="U6" i="36" s="1"/>
  <c r="T7" i="36"/>
  <c r="S8" i="36" s="1"/>
  <c r="T54" i="52"/>
  <c r="S55" i="52" s="1"/>
  <c r="V5" i="44"/>
  <c r="U5" i="44" s="1"/>
  <c r="T6" i="44"/>
  <c r="S7" i="44" s="1"/>
  <c r="V6" i="47"/>
  <c r="U6" i="47" s="1"/>
  <c r="T7" i="47"/>
  <c r="S8" i="47" s="1"/>
  <c r="V30" i="37"/>
  <c r="U30" i="37" s="1"/>
  <c r="T31" i="37"/>
  <c r="S32" i="37" s="1"/>
  <c r="T7" i="30"/>
  <c r="S8" i="30" s="1"/>
  <c r="V6" i="30"/>
  <c r="U6" i="30" s="1"/>
  <c r="V53" i="39"/>
  <c r="U53" i="39" s="1"/>
  <c r="T54" i="39"/>
  <c r="S55" i="39" s="1"/>
  <c r="V31" i="54"/>
  <c r="U31" i="54" s="1"/>
  <c r="T32" i="54"/>
  <c r="S33" i="54" s="1"/>
  <c r="V31" i="42"/>
  <c r="U31" i="42" s="1"/>
  <c r="T32" i="42"/>
  <c r="S33" i="42" s="1"/>
  <c r="V7" i="32"/>
  <c r="U7" i="32" s="1"/>
  <c r="T8" i="32"/>
  <c r="S9" i="32" s="1"/>
  <c r="V31" i="52"/>
  <c r="U31" i="52" s="1"/>
  <c r="T32" i="52"/>
  <c r="S33" i="52" s="1"/>
  <c r="S8" i="33"/>
  <c r="V53" i="54"/>
  <c r="U53" i="54" s="1"/>
  <c r="T54" i="54"/>
  <c r="S55" i="54" s="1"/>
  <c r="V54" i="32"/>
  <c r="U54" i="32" s="1"/>
  <c r="T55" i="32"/>
  <c r="S56" i="32" s="1"/>
  <c r="V30" i="46"/>
  <c r="U30" i="46" s="1"/>
  <c r="T31" i="46"/>
  <c r="S32" i="46" s="1"/>
  <c r="V6" i="37"/>
  <c r="U6" i="37" s="1"/>
  <c r="T7" i="37"/>
  <c r="S8" i="37" s="1"/>
  <c r="V54" i="29"/>
  <c r="U54" i="29" s="1"/>
  <c r="T55" i="29"/>
  <c r="S56" i="29" s="1"/>
  <c r="V5" i="46"/>
  <c r="U5" i="46" s="1"/>
  <c r="T6" i="46"/>
  <c r="S7" i="46" s="1"/>
  <c r="V31" i="40"/>
  <c r="U31" i="40" s="1"/>
  <c r="T32" i="40"/>
  <c r="S33" i="40" s="1"/>
  <c r="V7" i="53"/>
  <c r="U7" i="53" s="1"/>
  <c r="T8" i="53"/>
  <c r="S9" i="53" s="1"/>
  <c r="V31" i="35"/>
  <c r="U31" i="35" s="1"/>
  <c r="T32" i="35"/>
  <c r="S33" i="35" s="1"/>
  <c r="S32" i="53"/>
  <c r="V53" i="41"/>
  <c r="U53" i="41" s="1"/>
  <c r="T54" i="41"/>
  <c r="S55" i="41" s="1"/>
  <c r="V31" i="47"/>
  <c r="U31" i="47" s="1"/>
  <c r="T32" i="47"/>
  <c r="S33" i="47" s="1"/>
  <c r="N849" i="82"/>
  <c r="M850" i="82" s="1"/>
  <c r="O849" i="82" s="1"/>
  <c r="O648" i="82"/>
  <c r="O649" i="82"/>
  <c r="N1668" i="82"/>
  <c r="M1669" i="82" s="1"/>
  <c r="O1667" i="82"/>
  <c r="O628" i="82"/>
  <c r="N408" i="82"/>
  <c r="M409" i="82" s="1"/>
  <c r="O408" i="82" s="1"/>
  <c r="N1308" i="82"/>
  <c r="M1309" i="82" s="1"/>
  <c r="O1307" i="82"/>
  <c r="O28" i="82"/>
  <c r="O367" i="82"/>
  <c r="O528" i="82"/>
  <c r="N1588" i="82"/>
  <c r="M1589" i="82" s="1"/>
  <c r="O1587" i="82"/>
  <c r="N1048" i="82"/>
  <c r="M1049" i="82" s="1"/>
  <c r="O1047" i="82"/>
  <c r="O567" i="82"/>
  <c r="N568" i="82"/>
  <c r="M569" i="82" s="1"/>
  <c r="N1008" i="82"/>
  <c r="M1009" i="82" s="1"/>
  <c r="O1007" i="82"/>
  <c r="N1428" i="82"/>
  <c r="M1429" i="82" s="1"/>
  <c r="O1427" i="82"/>
  <c r="N1188" i="82"/>
  <c r="M1189" i="82" s="1"/>
  <c r="O1187" i="82"/>
  <c r="O348" i="82"/>
  <c r="N349" i="82"/>
  <c r="M350" i="82" s="1"/>
  <c r="N488" i="82"/>
  <c r="M489" i="82" s="1"/>
  <c r="O487" i="82"/>
  <c r="N868" i="82"/>
  <c r="M869" i="82" s="1"/>
  <c r="O867" i="82"/>
  <c r="N1228" i="82"/>
  <c r="M1229" i="82" s="1"/>
  <c r="O1227" i="82"/>
  <c r="O708" i="82"/>
  <c r="N709" i="82"/>
  <c r="M710" i="82" s="1"/>
  <c r="N1488" i="82"/>
  <c r="M1489" i="82" s="1"/>
  <c r="O1487" i="82"/>
  <c r="N1529" i="82"/>
  <c r="M1530" i="82" s="1"/>
  <c r="O1528" i="82"/>
  <c r="O1167" i="82"/>
  <c r="N1168" i="82"/>
  <c r="M1169" i="82" s="1"/>
  <c r="O507" i="82"/>
  <c r="N508" i="82"/>
  <c r="M509" i="82" s="1"/>
  <c r="N1069" i="82"/>
  <c r="M1070" i="82" s="1"/>
  <c r="O1068" i="82"/>
  <c r="O767" i="82"/>
  <c r="N768" i="82"/>
  <c r="M769" i="82" s="1"/>
  <c r="O1128" i="82"/>
  <c r="N1129" i="82"/>
  <c r="M1130" i="82" s="1"/>
  <c r="N308" i="82"/>
  <c r="M309" i="82" s="1"/>
  <c r="O307" i="82"/>
  <c r="O107" i="82"/>
  <c r="N108" i="82"/>
  <c r="M109" i="82" s="1"/>
  <c r="O68" i="82"/>
  <c r="N69" i="82"/>
  <c r="M70" i="82" s="1"/>
  <c r="N728" i="82"/>
  <c r="M729" i="82" s="1"/>
  <c r="O727" i="82"/>
  <c r="O467" i="82"/>
  <c r="N468" i="82"/>
  <c r="M469" i="82" s="1"/>
  <c r="N1349" i="82"/>
  <c r="M1350" i="82" s="1"/>
  <c r="O1348" i="82"/>
  <c r="O1368" i="82"/>
  <c r="N1369" i="82"/>
  <c r="M1370" i="82" s="1"/>
  <c r="N1549" i="82"/>
  <c r="M1550" i="82" s="1"/>
  <c r="O1548" i="82"/>
  <c r="O587" i="82"/>
  <c r="N588" i="82"/>
  <c r="M589" i="82" s="1"/>
  <c r="N48" i="82"/>
  <c r="M49" i="82" s="1"/>
  <c r="O47" i="82"/>
  <c r="N1248" i="82"/>
  <c r="M1249" i="82" s="1"/>
  <c r="O1247" i="82"/>
  <c r="N288" i="82"/>
  <c r="M289" i="82" s="1"/>
  <c r="O287" i="82"/>
  <c r="O87" i="82"/>
  <c r="N88" i="82"/>
  <c r="M89" i="82" s="1"/>
  <c r="N129" i="82"/>
  <c r="M130" i="82" s="1"/>
  <c r="O128" i="82"/>
  <c r="O7" i="82"/>
  <c r="N8" i="82"/>
  <c r="M9" i="82" s="1"/>
  <c r="O368" i="82"/>
  <c r="N369" i="82"/>
  <c r="M370" i="82" s="1"/>
  <c r="O388" i="82"/>
  <c r="N389" i="82"/>
  <c r="M390" i="82" s="1"/>
  <c r="O228" i="82"/>
  <c r="N229" i="82"/>
  <c r="M230" i="82" s="1"/>
  <c r="N549" i="82"/>
  <c r="M550" i="82" s="1"/>
  <c r="O548" i="82"/>
  <c r="N830" i="82"/>
  <c r="M831" i="82" s="1"/>
  <c r="O829" i="82"/>
  <c r="N930" i="82"/>
  <c r="M931" i="82" s="1"/>
  <c r="O929" i="82"/>
  <c r="O689" i="82"/>
  <c r="N690" i="82"/>
  <c r="M691" i="82" s="1"/>
  <c r="O949" i="82"/>
  <c r="N950" i="82"/>
  <c r="M951" i="82" s="1"/>
  <c r="N910" i="82"/>
  <c r="M911" i="82" s="1"/>
  <c r="O909" i="82"/>
  <c r="N810" i="82"/>
  <c r="M811" i="82" s="1"/>
  <c r="O809" i="82"/>
  <c r="N1511" i="82"/>
  <c r="M1512" i="82" s="1"/>
  <c r="O1510" i="82"/>
  <c r="N1289" i="82"/>
  <c r="M1290" i="82" s="1"/>
  <c r="O1288" i="82"/>
  <c r="O249" i="82"/>
  <c r="N250" i="82"/>
  <c r="M251" i="82" s="1"/>
  <c r="N651" i="82"/>
  <c r="M652" i="82" s="1"/>
  <c r="O650" i="82"/>
  <c r="N1390" i="82"/>
  <c r="M1391" i="82" s="1"/>
  <c r="O1389" i="82"/>
  <c r="N670" i="82"/>
  <c r="M671" i="82" s="1"/>
  <c r="O669" i="82"/>
  <c r="O1409" i="82"/>
  <c r="N1210" i="82"/>
  <c r="M1211" i="82" s="1"/>
  <c r="O1209" i="82"/>
  <c r="N1610" i="82"/>
  <c r="M1611" i="82" s="1"/>
  <c r="O1609" i="82"/>
  <c r="N30" i="82"/>
  <c r="M31" i="82" s="1"/>
  <c r="O29" i="82"/>
  <c r="O889" i="82"/>
  <c r="N890" i="82"/>
  <c r="M891" i="82" s="1"/>
  <c r="N151" i="82"/>
  <c r="M152" i="82" s="1"/>
  <c r="O150" i="82"/>
  <c r="N990" i="82"/>
  <c r="M991" i="82" s="1"/>
  <c r="O989" i="82"/>
  <c r="N609" i="82"/>
  <c r="M610" i="82" s="1"/>
  <c r="O608" i="82"/>
  <c r="N270" i="82"/>
  <c r="M271" i="82" s="1"/>
  <c r="O269" i="82"/>
  <c r="O428" i="82"/>
  <c r="N429" i="82"/>
  <c r="M430" i="82" s="1"/>
  <c r="O210" i="82"/>
  <c r="N211" i="82"/>
  <c r="M212" i="82" s="1"/>
  <c r="O750" i="82"/>
  <c r="N751" i="82"/>
  <c r="M752" i="82" s="1"/>
  <c r="O1268" i="82"/>
  <c r="N1269" i="82"/>
  <c r="M1270" i="82" s="1"/>
  <c r="N1330" i="82"/>
  <c r="M1331" i="82" s="1"/>
  <c r="O1329" i="82"/>
  <c r="O1569" i="82"/>
  <c r="N1570" i="82"/>
  <c r="M1571" i="82" s="1"/>
  <c r="O1149" i="82"/>
  <c r="N1150" i="82"/>
  <c r="M1151" i="82" s="1"/>
  <c r="N1029" i="82"/>
  <c r="M1030" i="82" s="1"/>
  <c r="O1028" i="82"/>
  <c r="N451" i="82"/>
  <c r="M452" i="82" s="1"/>
  <c r="O450" i="82"/>
  <c r="O969" i="82"/>
  <c r="N970" i="82"/>
  <c r="M971" i="82" s="1"/>
  <c r="N1449" i="82"/>
  <c r="M1450" i="82" s="1"/>
  <c r="O1448" i="82"/>
  <c r="N1110" i="82"/>
  <c r="M1111" i="82" s="1"/>
  <c r="O1109" i="82"/>
  <c r="N330" i="82"/>
  <c r="M331" i="82" s="1"/>
  <c r="O329" i="82"/>
  <c r="O1628" i="82"/>
  <c r="N1629" i="82"/>
  <c r="M1630" i="82" s="1"/>
  <c r="O188" i="82"/>
  <c r="N189" i="82"/>
  <c r="M190" i="82" s="1"/>
  <c r="O529" i="82"/>
  <c r="N530" i="82"/>
  <c r="M531" i="82" s="1"/>
  <c r="N791" i="82"/>
  <c r="M792" i="82" s="1"/>
  <c r="O790" i="82"/>
  <c r="N630" i="82"/>
  <c r="M631" i="82" s="1"/>
  <c r="O629" i="82"/>
  <c r="N1649" i="82"/>
  <c r="M1650" i="82" s="1"/>
  <c r="N1470" i="82"/>
  <c r="M1471" i="82" s="1"/>
  <c r="O1469" i="82"/>
  <c r="V6" i="54" l="1"/>
  <c r="U6" i="54" s="1"/>
  <c r="T7" i="54"/>
  <c r="S8" i="54" s="1"/>
  <c r="S33" i="30"/>
  <c r="V32" i="30" s="1"/>
  <c r="U32" i="30" s="1"/>
  <c r="N170" i="82"/>
  <c r="M171" i="82" s="1"/>
  <c r="O170" i="82" s="1"/>
  <c r="N1090" i="82"/>
  <c r="M1091" i="82" s="1"/>
  <c r="O1090" i="82" s="1"/>
  <c r="T10" i="14"/>
  <c r="S11" i="14" s="1"/>
  <c r="T11" i="14" s="1"/>
  <c r="S12" i="14" s="1"/>
  <c r="T8" i="50"/>
  <c r="S9" i="50" s="1"/>
  <c r="V8" i="50" s="1"/>
  <c r="U8" i="50" s="1"/>
  <c r="V31" i="46"/>
  <c r="U31" i="46" s="1"/>
  <c r="T32" i="46"/>
  <c r="S33" i="46" s="1"/>
  <c r="V6" i="42"/>
  <c r="U6" i="42" s="1"/>
  <c r="T7" i="42"/>
  <c r="S8" i="42" s="1"/>
  <c r="V54" i="43"/>
  <c r="U54" i="43" s="1"/>
  <c r="T55" i="43"/>
  <c r="S56" i="43" s="1"/>
  <c r="V9" i="34"/>
  <c r="U9" i="34" s="1"/>
  <c r="T10" i="34"/>
  <c r="S11" i="34" s="1"/>
  <c r="V55" i="55"/>
  <c r="U55" i="55" s="1"/>
  <c r="T56" i="55"/>
  <c r="S57" i="55" s="1"/>
  <c r="V7" i="48"/>
  <c r="U7" i="48" s="1"/>
  <c r="T8" i="48"/>
  <c r="S9" i="48" s="1"/>
  <c r="V31" i="41"/>
  <c r="U31" i="41" s="1"/>
  <c r="T32" i="41"/>
  <c r="S33" i="41" s="1"/>
  <c r="V32" i="35"/>
  <c r="U32" i="35" s="1"/>
  <c r="T33" i="35"/>
  <c r="S34" i="35" s="1"/>
  <c r="V32" i="54"/>
  <c r="U32" i="54" s="1"/>
  <c r="T33" i="54"/>
  <c r="S34" i="54" s="1"/>
  <c r="V54" i="52"/>
  <c r="U54" i="52" s="1"/>
  <c r="T55" i="52"/>
  <c r="S56" i="52" s="1"/>
  <c r="V7" i="38"/>
  <c r="U7" i="38" s="1"/>
  <c r="T8" i="38"/>
  <c r="S9" i="38" s="1"/>
  <c r="V7" i="39"/>
  <c r="U7" i="39" s="1"/>
  <c r="T8" i="39"/>
  <c r="S9" i="39" s="1"/>
  <c r="V6" i="49"/>
  <c r="U6" i="49" s="1"/>
  <c r="T7" i="49"/>
  <c r="S8" i="49" s="1"/>
  <c r="V32" i="14"/>
  <c r="U32" i="14" s="1"/>
  <c r="T33" i="14"/>
  <c r="S34" i="14" s="1"/>
  <c r="V7" i="30"/>
  <c r="U7" i="30" s="1"/>
  <c r="T8" i="30"/>
  <c r="S9" i="30" s="1"/>
  <c r="V10" i="14"/>
  <c r="U10" i="14" s="1"/>
  <c r="V54" i="45"/>
  <c r="U54" i="45" s="1"/>
  <c r="T55" i="45"/>
  <c r="S56" i="45" s="1"/>
  <c r="V56" i="42"/>
  <c r="U56" i="42" s="1"/>
  <c r="T57" i="42"/>
  <c r="S58" i="42" s="1"/>
  <c r="V54" i="41"/>
  <c r="U54" i="41" s="1"/>
  <c r="T55" i="41"/>
  <c r="S56" i="41" s="1"/>
  <c r="V32" i="42"/>
  <c r="U32" i="42" s="1"/>
  <c r="T33" i="42"/>
  <c r="S34" i="42" s="1"/>
  <c r="V6" i="44"/>
  <c r="U6" i="44" s="1"/>
  <c r="T7" i="44"/>
  <c r="S8" i="44" s="1"/>
  <c r="V33" i="33"/>
  <c r="U33" i="33" s="1"/>
  <c r="T34" i="33"/>
  <c r="S35" i="33" s="1"/>
  <c r="V32" i="50"/>
  <c r="U32" i="50" s="1"/>
  <c r="T33" i="50"/>
  <c r="S34" i="50" s="1"/>
  <c r="V55" i="51"/>
  <c r="U55" i="51" s="1"/>
  <c r="T56" i="51"/>
  <c r="S57" i="51" s="1"/>
  <c r="V32" i="47"/>
  <c r="U32" i="47" s="1"/>
  <c r="T33" i="47"/>
  <c r="S34" i="47" s="1"/>
  <c r="V7" i="37"/>
  <c r="U7" i="37" s="1"/>
  <c r="T8" i="37"/>
  <c r="S9" i="37" s="1"/>
  <c r="V7" i="47"/>
  <c r="U7" i="47" s="1"/>
  <c r="T8" i="47"/>
  <c r="S9" i="47" s="1"/>
  <c r="V31" i="34"/>
  <c r="U31" i="34" s="1"/>
  <c r="T32" i="34"/>
  <c r="S33" i="34" s="1"/>
  <c r="V53" i="53"/>
  <c r="U53" i="53" s="1"/>
  <c r="T54" i="53"/>
  <c r="S55" i="53" s="1"/>
  <c r="V7" i="43"/>
  <c r="U7" i="43" s="1"/>
  <c r="T8" i="43"/>
  <c r="S9" i="43" s="1"/>
  <c r="V53" i="38"/>
  <c r="U53" i="38" s="1"/>
  <c r="T54" i="38"/>
  <c r="V55" i="35"/>
  <c r="U55" i="35" s="1"/>
  <c r="T56" i="35"/>
  <c r="S57" i="35" s="1"/>
  <c r="V6" i="29"/>
  <c r="U6" i="29" s="1"/>
  <c r="T7" i="29"/>
  <c r="S8" i="29" s="1"/>
  <c r="V54" i="37"/>
  <c r="U54" i="37" s="1"/>
  <c r="T55" i="37"/>
  <c r="S56" i="37" s="1"/>
  <c r="V8" i="35"/>
  <c r="U8" i="35" s="1"/>
  <c r="T9" i="35"/>
  <c r="S10" i="35" s="1"/>
  <c r="V30" i="32"/>
  <c r="U30" i="32" s="1"/>
  <c r="T31" i="32"/>
  <c r="S32" i="32" s="1"/>
  <c r="V32" i="40"/>
  <c r="U32" i="40" s="1"/>
  <c r="T33" i="40"/>
  <c r="V55" i="29"/>
  <c r="U55" i="29" s="1"/>
  <c r="T56" i="29"/>
  <c r="S57" i="29" s="1"/>
  <c r="V55" i="32"/>
  <c r="U55" i="32" s="1"/>
  <c r="T56" i="32"/>
  <c r="S57" i="32" s="1"/>
  <c r="V8" i="32"/>
  <c r="U8" i="32" s="1"/>
  <c r="T9" i="32"/>
  <c r="S10" i="32" s="1"/>
  <c r="V54" i="39"/>
  <c r="U54" i="39" s="1"/>
  <c r="T55" i="39"/>
  <c r="S56" i="39" s="1"/>
  <c r="V31" i="36"/>
  <c r="U31" i="36" s="1"/>
  <c r="T32" i="36"/>
  <c r="S33" i="36" s="1"/>
  <c r="V54" i="49"/>
  <c r="U54" i="49" s="1"/>
  <c r="T55" i="49"/>
  <c r="S56" i="49" s="1"/>
  <c r="V31" i="48"/>
  <c r="U31" i="48" s="1"/>
  <c r="T32" i="48"/>
  <c r="S33" i="48" s="1"/>
  <c r="V6" i="55"/>
  <c r="U6" i="55" s="1"/>
  <c r="T7" i="55"/>
  <c r="S8" i="55" s="1"/>
  <c r="V8" i="40"/>
  <c r="U8" i="40" s="1"/>
  <c r="T9" i="40"/>
  <c r="S10" i="40" s="1"/>
  <c r="V8" i="52"/>
  <c r="U8" i="52" s="1"/>
  <c r="T9" i="52"/>
  <c r="S10" i="52" s="1"/>
  <c r="V31" i="43"/>
  <c r="U31" i="43" s="1"/>
  <c r="T32" i="43"/>
  <c r="S33" i="43" s="1"/>
  <c r="V31" i="53"/>
  <c r="U31" i="53" s="1"/>
  <c r="T32" i="53"/>
  <c r="S33" i="53" s="1"/>
  <c r="V8" i="53"/>
  <c r="U8" i="53" s="1"/>
  <c r="T9" i="53"/>
  <c r="S10" i="53" s="1"/>
  <c r="V7" i="33"/>
  <c r="U7" i="33" s="1"/>
  <c r="T8" i="33"/>
  <c r="S9" i="33" s="1"/>
  <c r="V31" i="37"/>
  <c r="U31" i="37" s="1"/>
  <c r="T32" i="37"/>
  <c r="V7" i="36"/>
  <c r="U7" i="36" s="1"/>
  <c r="T8" i="36"/>
  <c r="S9" i="36" s="1"/>
  <c r="V7" i="45"/>
  <c r="U7" i="45" s="1"/>
  <c r="T8" i="45"/>
  <c r="S9" i="45" s="1"/>
  <c r="V55" i="33"/>
  <c r="U55" i="33" s="1"/>
  <c r="T56" i="33"/>
  <c r="S57" i="33" s="1"/>
  <c r="V55" i="44"/>
  <c r="U55" i="44" s="1"/>
  <c r="T56" i="44"/>
  <c r="S57" i="44" s="1"/>
  <c r="V53" i="34"/>
  <c r="U53" i="34" s="1"/>
  <c r="T54" i="34"/>
  <c r="S55" i="34" s="1"/>
  <c r="V31" i="44"/>
  <c r="U31" i="44" s="1"/>
  <c r="T32" i="44"/>
  <c r="S33" i="44" s="1"/>
  <c r="V54" i="50"/>
  <c r="U54" i="50" s="1"/>
  <c r="T55" i="50"/>
  <c r="S56" i="50" s="1"/>
  <c r="V8" i="51"/>
  <c r="U8" i="51" s="1"/>
  <c r="T9" i="51"/>
  <c r="S10" i="51" s="1"/>
  <c r="V32" i="39"/>
  <c r="U32" i="39" s="1"/>
  <c r="T33" i="39"/>
  <c r="S34" i="39" s="1"/>
  <c r="V7" i="41"/>
  <c r="U7" i="41" s="1"/>
  <c r="T8" i="41"/>
  <c r="S9" i="41" s="1"/>
  <c r="V32" i="49"/>
  <c r="U32" i="49" s="1"/>
  <c r="T33" i="49"/>
  <c r="S34" i="49" s="1"/>
  <c r="V32" i="51"/>
  <c r="U32" i="51" s="1"/>
  <c r="T33" i="51"/>
  <c r="S34" i="51" s="1"/>
  <c r="V55" i="47"/>
  <c r="U55" i="47" s="1"/>
  <c r="T56" i="47"/>
  <c r="S57" i="47" s="1"/>
  <c r="V55" i="40"/>
  <c r="U55" i="40" s="1"/>
  <c r="T56" i="40"/>
  <c r="S57" i="40" s="1"/>
  <c r="V6" i="46"/>
  <c r="U6" i="46" s="1"/>
  <c r="T7" i="46"/>
  <c r="S8" i="46" s="1"/>
  <c r="V54" i="54"/>
  <c r="U54" i="54" s="1"/>
  <c r="T55" i="54"/>
  <c r="S56" i="54" s="1"/>
  <c r="V32" i="52"/>
  <c r="U32" i="52" s="1"/>
  <c r="T33" i="52"/>
  <c r="S34" i="52" s="1"/>
  <c r="V31" i="55"/>
  <c r="U31" i="55" s="1"/>
  <c r="T32" i="55"/>
  <c r="S33" i="55" s="1"/>
  <c r="V54" i="30"/>
  <c r="U54" i="30" s="1"/>
  <c r="T55" i="30"/>
  <c r="S56" i="30" s="1"/>
  <c r="V54" i="14"/>
  <c r="U54" i="14" s="1"/>
  <c r="T55" i="14"/>
  <c r="S56" i="14" s="1"/>
  <c r="V32" i="38"/>
  <c r="U32" i="38" s="1"/>
  <c r="T33" i="38"/>
  <c r="S34" i="38" s="1"/>
  <c r="V55" i="48"/>
  <c r="U55" i="48" s="1"/>
  <c r="T56" i="48"/>
  <c r="S57" i="48" s="1"/>
  <c r="V32" i="29"/>
  <c r="U32" i="29" s="1"/>
  <c r="T33" i="29"/>
  <c r="S34" i="29" s="1"/>
  <c r="V56" i="36"/>
  <c r="U56" i="36" s="1"/>
  <c r="T57" i="36"/>
  <c r="S58" i="36" s="1"/>
  <c r="V55" i="46"/>
  <c r="U55" i="46" s="1"/>
  <c r="T56" i="46"/>
  <c r="S57" i="46" s="1"/>
  <c r="V31" i="45"/>
  <c r="U31" i="45" s="1"/>
  <c r="T32" i="45"/>
  <c r="S33" i="45" s="1"/>
  <c r="N850" i="82"/>
  <c r="M851" i="82" s="1"/>
  <c r="N851" i="82" s="1"/>
  <c r="M852" i="82" s="1"/>
  <c r="O1668" i="82"/>
  <c r="N1669" i="82"/>
  <c r="M1670" i="82" s="1"/>
  <c r="N409" i="82"/>
  <c r="M410" i="82" s="1"/>
  <c r="N410" i="82" s="1"/>
  <c r="M411" i="82" s="1"/>
  <c r="O1308" i="82"/>
  <c r="N1309" i="82"/>
  <c r="M1310" i="82" s="1"/>
  <c r="N1589" i="82"/>
  <c r="M1590" i="82" s="1"/>
  <c r="O1588" i="82"/>
  <c r="N569" i="82"/>
  <c r="M570" i="82" s="1"/>
  <c r="O568" i="82"/>
  <c r="O1008" i="82"/>
  <c r="N1009" i="82"/>
  <c r="M1010" i="82" s="1"/>
  <c r="O1048" i="82"/>
  <c r="N1049" i="82"/>
  <c r="M1050" i="82" s="1"/>
  <c r="O1428" i="82"/>
  <c r="N1429" i="82"/>
  <c r="M1430" i="82" s="1"/>
  <c r="O88" i="82"/>
  <c r="N89" i="82"/>
  <c r="M90" i="82" s="1"/>
  <c r="O588" i="82"/>
  <c r="N589" i="82"/>
  <c r="M590" i="82" s="1"/>
  <c r="O1369" i="82"/>
  <c r="N1370" i="82"/>
  <c r="M1371" i="82" s="1"/>
  <c r="N469" i="82"/>
  <c r="M470" i="82" s="1"/>
  <c r="O468" i="82"/>
  <c r="N70" i="82"/>
  <c r="M71" i="82" s="1"/>
  <c r="O69" i="82"/>
  <c r="O768" i="82"/>
  <c r="N769" i="82"/>
  <c r="M770" i="82" s="1"/>
  <c r="O508" i="82"/>
  <c r="N509" i="82"/>
  <c r="M510" i="82" s="1"/>
  <c r="N710" i="82"/>
  <c r="M711" i="82" s="1"/>
  <c r="O709" i="82"/>
  <c r="O349" i="82"/>
  <c r="N350" i="82"/>
  <c r="M351" i="82" s="1"/>
  <c r="N1249" i="82"/>
  <c r="M1250" i="82" s="1"/>
  <c r="O1248" i="82"/>
  <c r="N309" i="82"/>
  <c r="M310" i="82" s="1"/>
  <c r="O308" i="82"/>
  <c r="O1529" i="82"/>
  <c r="N1530" i="82"/>
  <c r="M1531" i="82" s="1"/>
  <c r="O868" i="82"/>
  <c r="N869" i="82"/>
  <c r="M870" i="82" s="1"/>
  <c r="N109" i="82"/>
  <c r="M110" i="82" s="1"/>
  <c r="O108" i="82"/>
  <c r="N1130" i="82"/>
  <c r="M1131" i="82" s="1"/>
  <c r="O1129" i="82"/>
  <c r="N1169" i="82"/>
  <c r="M1170" i="82" s="1"/>
  <c r="O1168" i="82"/>
  <c r="O288" i="82"/>
  <c r="N289" i="82"/>
  <c r="M290" i="82" s="1"/>
  <c r="O48" i="82"/>
  <c r="N49" i="82"/>
  <c r="M50" i="82" s="1"/>
  <c r="N1550" i="82"/>
  <c r="M1551" i="82" s="1"/>
  <c r="O1549" i="82"/>
  <c r="O1349" i="82"/>
  <c r="N1350" i="82"/>
  <c r="M1351" i="82" s="1"/>
  <c r="N729" i="82"/>
  <c r="M730" i="82" s="1"/>
  <c r="O728" i="82"/>
  <c r="N1070" i="82"/>
  <c r="M1071" i="82" s="1"/>
  <c r="O1069" i="82"/>
  <c r="N1489" i="82"/>
  <c r="M1490" i="82" s="1"/>
  <c r="O1488" i="82"/>
  <c r="N1229" i="82"/>
  <c r="M1230" i="82" s="1"/>
  <c r="O1228" i="82"/>
  <c r="O488" i="82"/>
  <c r="N489" i="82"/>
  <c r="M490" i="82" s="1"/>
  <c r="N1189" i="82"/>
  <c r="M1190" i="82" s="1"/>
  <c r="O1188" i="82"/>
  <c r="N9" i="82"/>
  <c r="M10" i="82" s="1"/>
  <c r="O8" i="82"/>
  <c r="N370" i="82"/>
  <c r="M371" i="82" s="1"/>
  <c r="O369" i="82"/>
  <c r="N130" i="82"/>
  <c r="M131" i="82" s="1"/>
  <c r="O129" i="82"/>
  <c r="O389" i="82"/>
  <c r="N390" i="82"/>
  <c r="M391" i="82" s="1"/>
  <c r="O549" i="82"/>
  <c r="N550" i="82"/>
  <c r="M551" i="82" s="1"/>
  <c r="O229" i="82"/>
  <c r="N230" i="82"/>
  <c r="M231" i="82" s="1"/>
  <c r="O189" i="82"/>
  <c r="N190" i="82"/>
  <c r="M191" i="82" s="1"/>
  <c r="O1629" i="82"/>
  <c r="N1630" i="82"/>
  <c r="M1631" i="82" s="1"/>
  <c r="N1450" i="82"/>
  <c r="M1451" i="82" s="1"/>
  <c r="O1449" i="82"/>
  <c r="N251" i="82"/>
  <c r="M252" i="82" s="1"/>
  <c r="O250" i="82"/>
  <c r="N631" i="82"/>
  <c r="M632" i="82" s="1"/>
  <c r="O630" i="82"/>
  <c r="O791" i="82"/>
  <c r="N792" i="82"/>
  <c r="M793" i="82" s="1"/>
  <c r="O970" i="82"/>
  <c r="N971" i="82"/>
  <c r="M972" i="82" s="1"/>
  <c r="O890" i="82"/>
  <c r="N891" i="82"/>
  <c r="M892" i="82" s="1"/>
  <c r="O690" i="82"/>
  <c r="N691" i="82"/>
  <c r="M692" i="82" s="1"/>
  <c r="O1649" i="82"/>
  <c r="N1650" i="82"/>
  <c r="M1651" i="82" s="1"/>
  <c r="O1150" i="82"/>
  <c r="N1151" i="82"/>
  <c r="M1152" i="82" s="1"/>
  <c r="O1410" i="82"/>
  <c r="N1411" i="82"/>
  <c r="M1412" i="82" s="1"/>
  <c r="N911" i="82"/>
  <c r="M912" i="82" s="1"/>
  <c r="O910" i="82"/>
  <c r="N1270" i="82"/>
  <c r="M1271" i="82" s="1"/>
  <c r="O1269" i="82"/>
  <c r="O211" i="82"/>
  <c r="N212" i="82"/>
  <c r="M213" i="82" s="1"/>
  <c r="O429" i="82"/>
  <c r="N430" i="82"/>
  <c r="M431" i="82" s="1"/>
  <c r="N991" i="82"/>
  <c r="M992" i="82" s="1"/>
  <c r="O990" i="82"/>
  <c r="N652" i="82"/>
  <c r="M653" i="82" s="1"/>
  <c r="O651" i="82"/>
  <c r="N1290" i="82"/>
  <c r="M1291" i="82" s="1"/>
  <c r="O1289" i="82"/>
  <c r="N951" i="82"/>
  <c r="M952" i="82" s="1"/>
  <c r="O950" i="82"/>
  <c r="N1471" i="82"/>
  <c r="M1472" i="82" s="1"/>
  <c r="O1470" i="82"/>
  <c r="N331" i="82"/>
  <c r="M332" i="82" s="1"/>
  <c r="O330" i="82"/>
  <c r="O1110" i="82"/>
  <c r="N1111" i="82"/>
  <c r="M1112" i="82" s="1"/>
  <c r="O1029" i="82"/>
  <c r="N1030" i="82"/>
  <c r="M1031" i="82" s="1"/>
  <c r="O1570" i="82"/>
  <c r="N1571" i="82"/>
  <c r="M1572" i="82" s="1"/>
  <c r="O1330" i="82"/>
  <c r="N1331" i="82"/>
  <c r="M1332" i="82" s="1"/>
  <c r="O751" i="82"/>
  <c r="N752" i="82"/>
  <c r="M753" i="82" s="1"/>
  <c r="O609" i="82"/>
  <c r="N610" i="82"/>
  <c r="M611" i="82" s="1"/>
  <c r="O30" i="82"/>
  <c r="N31" i="82"/>
  <c r="M32" i="82" s="1"/>
  <c r="O270" i="82"/>
  <c r="N271" i="82"/>
  <c r="M272" i="82" s="1"/>
  <c r="O1511" i="82"/>
  <c r="N1512" i="82"/>
  <c r="M1513" i="82" s="1"/>
  <c r="O530" i="82"/>
  <c r="N531" i="82"/>
  <c r="M532" i="82" s="1"/>
  <c r="O451" i="82"/>
  <c r="N452" i="82"/>
  <c r="M453" i="82" s="1"/>
  <c r="N152" i="82"/>
  <c r="M153" i="82" s="1"/>
  <c r="O151" i="82"/>
  <c r="O1610" i="82"/>
  <c r="N1611" i="82"/>
  <c r="M1612" i="82" s="1"/>
  <c r="N1211" i="82"/>
  <c r="M1212" i="82" s="1"/>
  <c r="O1210" i="82"/>
  <c r="O670" i="82"/>
  <c r="N671" i="82"/>
  <c r="M672" i="82" s="1"/>
  <c r="N1391" i="82"/>
  <c r="M1392" i="82" s="1"/>
  <c r="O1390" i="82"/>
  <c r="O810" i="82"/>
  <c r="N811" i="82"/>
  <c r="M812" i="82" s="1"/>
  <c r="O930" i="82"/>
  <c r="N931" i="82"/>
  <c r="M932" i="82" s="1"/>
  <c r="N831" i="82"/>
  <c r="M832" i="82" s="1"/>
  <c r="O830" i="82"/>
  <c r="V7" i="54" l="1"/>
  <c r="U7" i="54" s="1"/>
  <c r="T8" i="54"/>
  <c r="S9" i="54" s="1"/>
  <c r="N1091" i="82"/>
  <c r="M1092" i="82" s="1"/>
  <c r="N1092" i="82" s="1"/>
  <c r="M1093" i="82" s="1"/>
  <c r="T33" i="30"/>
  <c r="S34" i="30" s="1"/>
  <c r="T34" i="30" s="1"/>
  <c r="S35" i="30" s="1"/>
  <c r="N171" i="82"/>
  <c r="M172" i="82" s="1"/>
  <c r="N172" i="82" s="1"/>
  <c r="M173" i="82" s="1"/>
  <c r="O850" i="82"/>
  <c r="T9" i="50"/>
  <c r="S10" i="50" s="1"/>
  <c r="V9" i="50" s="1"/>
  <c r="U9" i="50" s="1"/>
  <c r="V32" i="53"/>
  <c r="U32" i="53" s="1"/>
  <c r="T33" i="53"/>
  <c r="S34" i="53" s="1"/>
  <c r="V33" i="42"/>
  <c r="U33" i="42" s="1"/>
  <c r="T34" i="42"/>
  <c r="S35" i="42" s="1"/>
  <c r="V55" i="52"/>
  <c r="U55" i="52" s="1"/>
  <c r="T56" i="52"/>
  <c r="S57" i="52" s="1"/>
  <c r="V56" i="47"/>
  <c r="U56" i="47" s="1"/>
  <c r="T57" i="47"/>
  <c r="S58" i="47" s="1"/>
  <c r="V55" i="39"/>
  <c r="U55" i="39" s="1"/>
  <c r="T56" i="39"/>
  <c r="S57" i="39" s="1"/>
  <c r="V33" i="38"/>
  <c r="U33" i="38" s="1"/>
  <c r="T34" i="38"/>
  <c r="S35" i="38" s="1"/>
  <c r="V32" i="55"/>
  <c r="U32" i="55" s="1"/>
  <c r="T33" i="55"/>
  <c r="S34" i="55" s="1"/>
  <c r="V57" i="42"/>
  <c r="U57" i="42" s="1"/>
  <c r="T58" i="42"/>
  <c r="S59" i="42" s="1"/>
  <c r="V10" i="34"/>
  <c r="U10" i="34" s="1"/>
  <c r="T11" i="34"/>
  <c r="S12" i="34" s="1"/>
  <c r="V54" i="34"/>
  <c r="U54" i="34" s="1"/>
  <c r="T55" i="34"/>
  <c r="S56" i="34" s="1"/>
  <c r="V9" i="53"/>
  <c r="U9" i="53" s="1"/>
  <c r="T10" i="53"/>
  <c r="S11" i="53" s="1"/>
  <c r="V9" i="40"/>
  <c r="U9" i="40" s="1"/>
  <c r="T10" i="40"/>
  <c r="S11" i="40" s="1"/>
  <c r="V33" i="47"/>
  <c r="U33" i="47" s="1"/>
  <c r="T34" i="47"/>
  <c r="S35" i="47" s="1"/>
  <c r="V33" i="50"/>
  <c r="U33" i="50" s="1"/>
  <c r="T34" i="50"/>
  <c r="S35" i="50" s="1"/>
  <c r="V55" i="45"/>
  <c r="U55" i="45" s="1"/>
  <c r="T56" i="45"/>
  <c r="S57" i="45" s="1"/>
  <c r="V7" i="49"/>
  <c r="U7" i="49" s="1"/>
  <c r="T8" i="49"/>
  <c r="S9" i="49" s="1"/>
  <c r="V8" i="38"/>
  <c r="U8" i="38" s="1"/>
  <c r="T9" i="38"/>
  <c r="S10" i="38" s="1"/>
  <c r="V33" i="54"/>
  <c r="U33" i="54" s="1"/>
  <c r="T34" i="54"/>
  <c r="S35" i="54" s="1"/>
  <c r="V32" i="41"/>
  <c r="U32" i="41" s="1"/>
  <c r="T33" i="41"/>
  <c r="S34" i="41" s="1"/>
  <c r="V56" i="55"/>
  <c r="U56" i="55" s="1"/>
  <c r="T57" i="55"/>
  <c r="S58" i="55" s="1"/>
  <c r="V8" i="36"/>
  <c r="U8" i="36" s="1"/>
  <c r="T9" i="36"/>
  <c r="S10" i="36" s="1"/>
  <c r="V57" i="36"/>
  <c r="U57" i="36" s="1"/>
  <c r="T58" i="36"/>
  <c r="S59" i="36" s="1"/>
  <c r="V33" i="30"/>
  <c r="U33" i="30" s="1"/>
  <c r="V32" i="44"/>
  <c r="U32" i="44" s="1"/>
  <c r="T33" i="44"/>
  <c r="S34" i="44" s="1"/>
  <c r="V56" i="48"/>
  <c r="U56" i="48" s="1"/>
  <c r="T57" i="48"/>
  <c r="S58" i="48" s="1"/>
  <c r="V55" i="30"/>
  <c r="U55" i="30" s="1"/>
  <c r="T56" i="30"/>
  <c r="S57" i="30" s="1"/>
  <c r="V56" i="40"/>
  <c r="U56" i="40" s="1"/>
  <c r="T57" i="40"/>
  <c r="S58" i="40" s="1"/>
  <c r="V55" i="50"/>
  <c r="U55" i="50" s="1"/>
  <c r="T56" i="50"/>
  <c r="S57" i="50" s="1"/>
  <c r="V56" i="44"/>
  <c r="U56" i="44" s="1"/>
  <c r="T57" i="44"/>
  <c r="S58" i="44" s="1"/>
  <c r="V8" i="45"/>
  <c r="U8" i="45" s="1"/>
  <c r="T9" i="45"/>
  <c r="S10" i="45" s="1"/>
  <c r="V8" i="33"/>
  <c r="U8" i="33" s="1"/>
  <c r="T9" i="33"/>
  <c r="S10" i="33" s="1"/>
  <c r="V32" i="43"/>
  <c r="U32" i="43" s="1"/>
  <c r="T33" i="43"/>
  <c r="S34" i="43" s="1"/>
  <c r="V55" i="49"/>
  <c r="U55" i="49" s="1"/>
  <c r="T56" i="49"/>
  <c r="S57" i="49" s="1"/>
  <c r="V56" i="29"/>
  <c r="U56" i="29" s="1"/>
  <c r="T57" i="29"/>
  <c r="S58" i="29" s="1"/>
  <c r="V31" i="32"/>
  <c r="U31" i="32" s="1"/>
  <c r="T32" i="32"/>
  <c r="S33" i="32" s="1"/>
  <c r="V55" i="37"/>
  <c r="U55" i="37" s="1"/>
  <c r="T56" i="37"/>
  <c r="S57" i="37" s="1"/>
  <c r="V56" i="35"/>
  <c r="U56" i="35" s="1"/>
  <c r="T57" i="35"/>
  <c r="S58" i="35" s="1"/>
  <c r="V54" i="53"/>
  <c r="U54" i="53" s="1"/>
  <c r="T55" i="53"/>
  <c r="S56" i="53" s="1"/>
  <c r="V8" i="37"/>
  <c r="U8" i="37" s="1"/>
  <c r="T9" i="37"/>
  <c r="V7" i="44"/>
  <c r="U7" i="44" s="1"/>
  <c r="T8" i="44"/>
  <c r="S9" i="44" s="1"/>
  <c r="V7" i="42"/>
  <c r="U7" i="42" s="1"/>
  <c r="T8" i="42"/>
  <c r="S9" i="42" s="1"/>
  <c r="V55" i="54"/>
  <c r="U55" i="54" s="1"/>
  <c r="T56" i="54"/>
  <c r="V33" i="51"/>
  <c r="U33" i="51" s="1"/>
  <c r="T34" i="51"/>
  <c r="S35" i="51" s="1"/>
  <c r="V56" i="33"/>
  <c r="U56" i="33" s="1"/>
  <c r="T57" i="33"/>
  <c r="S58" i="33" s="1"/>
  <c r="V32" i="45"/>
  <c r="U32" i="45" s="1"/>
  <c r="T33" i="45"/>
  <c r="S34" i="45" s="1"/>
  <c r="V33" i="29"/>
  <c r="U33" i="29" s="1"/>
  <c r="T34" i="29"/>
  <c r="V55" i="14"/>
  <c r="U55" i="14" s="1"/>
  <c r="T56" i="14"/>
  <c r="S57" i="14" s="1"/>
  <c r="V7" i="46"/>
  <c r="U7" i="46" s="1"/>
  <c r="T8" i="46"/>
  <c r="S9" i="46" s="1"/>
  <c r="V8" i="41"/>
  <c r="U8" i="41" s="1"/>
  <c r="T9" i="41"/>
  <c r="S10" i="41" s="1"/>
  <c r="V9" i="51"/>
  <c r="U9" i="51" s="1"/>
  <c r="T10" i="51"/>
  <c r="S11" i="51" s="1"/>
  <c r="S33" i="37"/>
  <c r="V32" i="48"/>
  <c r="U32" i="48" s="1"/>
  <c r="T33" i="48"/>
  <c r="S34" i="48" s="1"/>
  <c r="V8" i="43"/>
  <c r="U8" i="43" s="1"/>
  <c r="T9" i="43"/>
  <c r="S10" i="43" s="1"/>
  <c r="V56" i="51"/>
  <c r="U56" i="51" s="1"/>
  <c r="T57" i="51"/>
  <c r="S58" i="51" s="1"/>
  <c r="V55" i="41"/>
  <c r="U55" i="41" s="1"/>
  <c r="T56" i="41"/>
  <c r="S57" i="41" s="1"/>
  <c r="V11" i="14"/>
  <c r="U11" i="14" s="1"/>
  <c r="T12" i="14"/>
  <c r="S13" i="14" s="1"/>
  <c r="V33" i="14"/>
  <c r="U33" i="14" s="1"/>
  <c r="T34" i="14"/>
  <c r="S35" i="14" s="1"/>
  <c r="V33" i="35"/>
  <c r="U33" i="35" s="1"/>
  <c r="T34" i="35"/>
  <c r="S35" i="35" s="1"/>
  <c r="V33" i="49"/>
  <c r="U33" i="49" s="1"/>
  <c r="T34" i="49"/>
  <c r="S35" i="49" s="1"/>
  <c r="V9" i="52"/>
  <c r="U9" i="52" s="1"/>
  <c r="T10" i="52"/>
  <c r="S11" i="52" s="1"/>
  <c r="V32" i="36"/>
  <c r="U32" i="36" s="1"/>
  <c r="T33" i="36"/>
  <c r="V56" i="32"/>
  <c r="U56" i="32" s="1"/>
  <c r="T57" i="32"/>
  <c r="S58" i="32" s="1"/>
  <c r="S34" i="40"/>
  <c r="V9" i="35"/>
  <c r="U9" i="35" s="1"/>
  <c r="T10" i="35"/>
  <c r="S11" i="35" s="1"/>
  <c r="V7" i="29"/>
  <c r="U7" i="29" s="1"/>
  <c r="T8" i="29"/>
  <c r="S9" i="29" s="1"/>
  <c r="S55" i="38"/>
  <c r="V32" i="34"/>
  <c r="U32" i="34" s="1"/>
  <c r="T33" i="34"/>
  <c r="S34" i="34" s="1"/>
  <c r="V8" i="47"/>
  <c r="U8" i="47" s="1"/>
  <c r="T9" i="47"/>
  <c r="S10" i="47" s="1"/>
  <c r="V34" i="33"/>
  <c r="U34" i="33" s="1"/>
  <c r="T35" i="33"/>
  <c r="S36" i="33" s="1"/>
  <c r="V8" i="39"/>
  <c r="U8" i="39" s="1"/>
  <c r="T9" i="39"/>
  <c r="S10" i="39" s="1"/>
  <c r="V8" i="48"/>
  <c r="U8" i="48" s="1"/>
  <c r="T9" i="48"/>
  <c r="S10" i="48" s="1"/>
  <c r="V55" i="43"/>
  <c r="U55" i="43" s="1"/>
  <c r="T56" i="43"/>
  <c r="V32" i="46"/>
  <c r="U32" i="46" s="1"/>
  <c r="T33" i="46"/>
  <c r="S34" i="46" s="1"/>
  <c r="V56" i="46"/>
  <c r="U56" i="46" s="1"/>
  <c r="T57" i="46"/>
  <c r="S58" i="46" s="1"/>
  <c r="V33" i="52"/>
  <c r="U33" i="52" s="1"/>
  <c r="T34" i="52"/>
  <c r="S35" i="52" s="1"/>
  <c r="V33" i="39"/>
  <c r="U33" i="39" s="1"/>
  <c r="T34" i="39"/>
  <c r="S35" i="39" s="1"/>
  <c r="V7" i="55"/>
  <c r="U7" i="55" s="1"/>
  <c r="T8" i="55"/>
  <c r="S9" i="55" s="1"/>
  <c r="V9" i="32"/>
  <c r="U9" i="32" s="1"/>
  <c r="T10" i="32"/>
  <c r="S11" i="32" s="1"/>
  <c r="V8" i="30"/>
  <c r="U8" i="30" s="1"/>
  <c r="T9" i="30"/>
  <c r="S10" i="30" s="1"/>
  <c r="O409" i="82"/>
  <c r="N1670" i="82"/>
  <c r="M1671" i="82" s="1"/>
  <c r="O1669" i="82"/>
  <c r="N1310" i="82"/>
  <c r="M1311" i="82" s="1"/>
  <c r="O1309" i="82"/>
  <c r="O1589" i="82"/>
  <c r="N1590" i="82"/>
  <c r="M1591" i="82" s="1"/>
  <c r="N1050" i="82"/>
  <c r="M1051" i="82" s="1"/>
  <c r="O1049" i="82"/>
  <c r="N1010" i="82"/>
  <c r="M1011" i="82" s="1"/>
  <c r="O1009" i="82"/>
  <c r="N570" i="82"/>
  <c r="M571" i="82" s="1"/>
  <c r="O569" i="82"/>
  <c r="O1429" i="82"/>
  <c r="N1430" i="82"/>
  <c r="M1431" i="82" s="1"/>
  <c r="N1490" i="82"/>
  <c r="M1491" i="82" s="1"/>
  <c r="O1489" i="82"/>
  <c r="N1190" i="82"/>
  <c r="M1191" i="82" s="1"/>
  <c r="O1189" i="82"/>
  <c r="N1230" i="82"/>
  <c r="M1231" i="82" s="1"/>
  <c r="O1229" i="82"/>
  <c r="N1351" i="82"/>
  <c r="M1352" i="82" s="1"/>
  <c r="O1350" i="82"/>
  <c r="O49" i="82"/>
  <c r="N50" i="82"/>
  <c r="M51" i="82" s="1"/>
  <c r="O1530" i="82"/>
  <c r="N1531" i="82"/>
  <c r="M1532" i="82" s="1"/>
  <c r="N770" i="82"/>
  <c r="M771" i="82" s="1"/>
  <c r="O769" i="82"/>
  <c r="N590" i="82"/>
  <c r="M591" i="82" s="1"/>
  <c r="O589" i="82"/>
  <c r="N490" i="82"/>
  <c r="M491" i="82" s="1"/>
  <c r="O489" i="82"/>
  <c r="O1070" i="82"/>
  <c r="N1071" i="82"/>
  <c r="M1072" i="82" s="1"/>
  <c r="N1170" i="82"/>
  <c r="M1171" i="82" s="1"/>
  <c r="O1169" i="82"/>
  <c r="O109" i="82"/>
  <c r="N110" i="82"/>
  <c r="M111" i="82" s="1"/>
  <c r="N1250" i="82"/>
  <c r="M1251" i="82" s="1"/>
  <c r="O1249" i="82"/>
  <c r="N711" i="82"/>
  <c r="M712" i="82" s="1"/>
  <c r="O710" i="82"/>
  <c r="O469" i="82"/>
  <c r="N470" i="82"/>
  <c r="M471" i="82" s="1"/>
  <c r="O289" i="82"/>
  <c r="N290" i="82"/>
  <c r="M291" i="82" s="1"/>
  <c r="N870" i="82"/>
  <c r="M871" i="82" s="1"/>
  <c r="O869" i="82"/>
  <c r="O350" i="82"/>
  <c r="N351" i="82"/>
  <c r="M352" i="82" s="1"/>
  <c r="N510" i="82"/>
  <c r="M511" i="82" s="1"/>
  <c r="O509" i="82"/>
  <c r="O1370" i="82"/>
  <c r="N1371" i="82"/>
  <c r="M1372" i="82" s="1"/>
  <c r="N90" i="82"/>
  <c r="M91" i="82" s="1"/>
  <c r="O89" i="82"/>
  <c r="N730" i="82"/>
  <c r="M731" i="82" s="1"/>
  <c r="O729" i="82"/>
  <c r="O1550" i="82"/>
  <c r="N1551" i="82"/>
  <c r="M1552" i="82" s="1"/>
  <c r="N1131" i="82"/>
  <c r="M1132" i="82" s="1"/>
  <c r="O1130" i="82"/>
  <c r="N310" i="82"/>
  <c r="M311" i="82" s="1"/>
  <c r="O309" i="82"/>
  <c r="N71" i="82"/>
  <c r="M72" i="82" s="1"/>
  <c r="O70" i="82"/>
  <c r="O370" i="82"/>
  <c r="N371" i="82"/>
  <c r="M372" i="82" s="1"/>
  <c r="N131" i="82"/>
  <c r="M132" i="82" s="1"/>
  <c r="O130" i="82"/>
  <c r="N10" i="82"/>
  <c r="M11" i="82" s="1"/>
  <c r="O9" i="82"/>
  <c r="O550" i="82"/>
  <c r="N551" i="82"/>
  <c r="M552" i="82" s="1"/>
  <c r="O410" i="82"/>
  <c r="N411" i="82"/>
  <c r="M412" i="82" s="1"/>
  <c r="N231" i="82"/>
  <c r="M232" i="82" s="1"/>
  <c r="O230" i="82"/>
  <c r="O390" i="82"/>
  <c r="N391" i="82"/>
  <c r="M392" i="82" s="1"/>
  <c r="O831" i="82"/>
  <c r="N832" i="82"/>
  <c r="M833" i="82" s="1"/>
  <c r="N812" i="82"/>
  <c r="M813" i="82" s="1"/>
  <c r="O811" i="82"/>
  <c r="O1512" i="82"/>
  <c r="N1513" i="82"/>
  <c r="M1514" i="82" s="1"/>
  <c r="N992" i="82"/>
  <c r="M993" i="82" s="1"/>
  <c r="O991" i="82"/>
  <c r="N213" i="82"/>
  <c r="M214" i="82" s="1"/>
  <c r="O212" i="82"/>
  <c r="N912" i="82"/>
  <c r="M913" i="82" s="1"/>
  <c r="O911" i="82"/>
  <c r="N852" i="82"/>
  <c r="M853" i="82" s="1"/>
  <c r="O851" i="82"/>
  <c r="O1450" i="82"/>
  <c r="N1451" i="82"/>
  <c r="M1452" i="82" s="1"/>
  <c r="O1211" i="82"/>
  <c r="N1212" i="82"/>
  <c r="M1213" i="82" s="1"/>
  <c r="N272" i="82"/>
  <c r="M273" i="82" s="1"/>
  <c r="O271" i="82"/>
  <c r="N753" i="82"/>
  <c r="M754" i="82" s="1"/>
  <c r="O752" i="82"/>
  <c r="O331" i="82"/>
  <c r="N332" i="82"/>
  <c r="M333" i="82" s="1"/>
  <c r="O1290" i="82"/>
  <c r="N1291" i="82"/>
  <c r="M1292" i="82" s="1"/>
  <c r="O1611" i="82"/>
  <c r="N1612" i="82"/>
  <c r="M1613" i="82" s="1"/>
  <c r="O452" i="82"/>
  <c r="N453" i="82"/>
  <c r="M454" i="82" s="1"/>
  <c r="N1332" i="82"/>
  <c r="M1333" i="82" s="1"/>
  <c r="O1331" i="82"/>
  <c r="N692" i="82"/>
  <c r="M693" i="82" s="1"/>
  <c r="O691" i="82"/>
  <c r="O1030" i="82"/>
  <c r="N1031" i="82"/>
  <c r="M1032" i="82" s="1"/>
  <c r="O951" i="82"/>
  <c r="N952" i="82"/>
  <c r="M953" i="82" s="1"/>
  <c r="N653" i="82"/>
  <c r="M654" i="82" s="1"/>
  <c r="O652" i="82"/>
  <c r="O971" i="82"/>
  <c r="N972" i="82"/>
  <c r="M973" i="82" s="1"/>
  <c r="O251" i="82"/>
  <c r="N252" i="82"/>
  <c r="M253" i="82" s="1"/>
  <c r="N932" i="82"/>
  <c r="M933" i="82" s="1"/>
  <c r="O931" i="82"/>
  <c r="O671" i="82"/>
  <c r="N672" i="82"/>
  <c r="M673" i="82" s="1"/>
  <c r="N532" i="82"/>
  <c r="M533" i="82" s="1"/>
  <c r="O531" i="82"/>
  <c r="O610" i="82"/>
  <c r="N611" i="82"/>
  <c r="M612" i="82" s="1"/>
  <c r="O1571" i="82"/>
  <c r="N1572" i="82"/>
  <c r="M1573" i="82" s="1"/>
  <c r="O430" i="82"/>
  <c r="N431" i="82"/>
  <c r="M432" i="82" s="1"/>
  <c r="N1412" i="82"/>
  <c r="M1413" i="82" s="1"/>
  <c r="O1411" i="82"/>
  <c r="N1152" i="82"/>
  <c r="M1153" i="82" s="1"/>
  <c r="O1151" i="82"/>
  <c r="O891" i="82"/>
  <c r="N892" i="82"/>
  <c r="M893" i="82" s="1"/>
  <c r="O792" i="82"/>
  <c r="N793" i="82"/>
  <c r="M794" i="82" s="1"/>
  <c r="N1631" i="82"/>
  <c r="M1632" i="82" s="1"/>
  <c r="O1630" i="82"/>
  <c r="N191" i="82"/>
  <c r="M192" i="82" s="1"/>
  <c r="O190" i="82"/>
  <c r="O152" i="82"/>
  <c r="N153" i="82"/>
  <c r="M154" i="82" s="1"/>
  <c r="N1392" i="82"/>
  <c r="M1393" i="82" s="1"/>
  <c r="O1391" i="82"/>
  <c r="O31" i="82"/>
  <c r="N32" i="82"/>
  <c r="M33" i="82" s="1"/>
  <c r="N1112" i="82"/>
  <c r="M1113" i="82" s="1"/>
  <c r="O1111" i="82"/>
  <c r="O1471" i="82"/>
  <c r="N1472" i="82"/>
  <c r="M1473" i="82" s="1"/>
  <c r="N1271" i="82"/>
  <c r="M1272" i="82" s="1"/>
  <c r="O1270" i="82"/>
  <c r="N1651" i="82"/>
  <c r="M1652" i="82" s="1"/>
  <c r="O1650" i="82"/>
  <c r="O631" i="82"/>
  <c r="N632" i="82"/>
  <c r="M633" i="82" s="1"/>
  <c r="O1091" i="82" l="1"/>
  <c r="V8" i="54"/>
  <c r="U8" i="54" s="1"/>
  <c r="T9" i="54"/>
  <c r="S10" i="54" s="1"/>
  <c r="O171" i="82"/>
  <c r="T10" i="50"/>
  <c r="S11" i="50" s="1"/>
  <c r="V10" i="50" s="1"/>
  <c r="U10" i="50" s="1"/>
  <c r="V34" i="42"/>
  <c r="U34" i="42" s="1"/>
  <c r="T35" i="42"/>
  <c r="S36" i="42" s="1"/>
  <c r="V9" i="30"/>
  <c r="U9" i="30" s="1"/>
  <c r="T10" i="30"/>
  <c r="S11" i="30" s="1"/>
  <c r="V34" i="14"/>
  <c r="U34" i="14" s="1"/>
  <c r="T35" i="14"/>
  <c r="S36" i="14" s="1"/>
  <c r="V57" i="48"/>
  <c r="U57" i="48" s="1"/>
  <c r="T58" i="48"/>
  <c r="S59" i="48" s="1"/>
  <c r="V10" i="32"/>
  <c r="U10" i="32" s="1"/>
  <c r="T11" i="32"/>
  <c r="S12" i="32" s="1"/>
  <c r="V8" i="29"/>
  <c r="U8" i="29" s="1"/>
  <c r="T9" i="29"/>
  <c r="S10" i="29" s="1"/>
  <c r="V55" i="53"/>
  <c r="U55" i="53" s="1"/>
  <c r="T56" i="53"/>
  <c r="S57" i="53" s="1"/>
  <c r="V10" i="53"/>
  <c r="U10" i="53" s="1"/>
  <c r="T11" i="53"/>
  <c r="S12" i="53" s="1"/>
  <c r="V8" i="44"/>
  <c r="U8" i="44" s="1"/>
  <c r="T9" i="44"/>
  <c r="S10" i="44" s="1"/>
  <c r="V57" i="46"/>
  <c r="U57" i="46" s="1"/>
  <c r="T58" i="46"/>
  <c r="S59" i="46" s="1"/>
  <c r="V34" i="49"/>
  <c r="U34" i="49" s="1"/>
  <c r="T35" i="49"/>
  <c r="S36" i="49" s="1"/>
  <c r="V56" i="49"/>
  <c r="U56" i="49" s="1"/>
  <c r="T57" i="49"/>
  <c r="S58" i="49" s="1"/>
  <c r="V34" i="52"/>
  <c r="U34" i="52" s="1"/>
  <c r="T35" i="52"/>
  <c r="S36" i="52" s="1"/>
  <c r="V33" i="46"/>
  <c r="U33" i="46" s="1"/>
  <c r="T34" i="46"/>
  <c r="S35" i="46" s="1"/>
  <c r="V57" i="32"/>
  <c r="U57" i="32" s="1"/>
  <c r="T58" i="32"/>
  <c r="S59" i="32" s="1"/>
  <c r="V10" i="52"/>
  <c r="U10" i="52" s="1"/>
  <c r="T11" i="52"/>
  <c r="S12" i="52" s="1"/>
  <c r="V57" i="51"/>
  <c r="U57" i="51" s="1"/>
  <c r="T58" i="51"/>
  <c r="S59" i="51" s="1"/>
  <c r="V33" i="53"/>
  <c r="U33" i="53" s="1"/>
  <c r="T34" i="53"/>
  <c r="S35" i="53" s="1"/>
  <c r="V33" i="48"/>
  <c r="U33" i="48" s="1"/>
  <c r="T34" i="48"/>
  <c r="S35" i="48" s="1"/>
  <c r="V58" i="36"/>
  <c r="U58" i="36" s="1"/>
  <c r="T59" i="36"/>
  <c r="S60" i="36" s="1"/>
  <c r="V58" i="42"/>
  <c r="U58" i="42" s="1"/>
  <c r="T59" i="42"/>
  <c r="S60" i="42" s="1"/>
  <c r="V8" i="55"/>
  <c r="U8" i="55" s="1"/>
  <c r="T9" i="55"/>
  <c r="S10" i="55" s="1"/>
  <c r="S57" i="43"/>
  <c r="V9" i="39"/>
  <c r="U9" i="39" s="1"/>
  <c r="T10" i="39"/>
  <c r="S11" i="39" s="1"/>
  <c r="V9" i="47"/>
  <c r="U9" i="47" s="1"/>
  <c r="T10" i="47"/>
  <c r="S11" i="47" s="1"/>
  <c r="V33" i="40"/>
  <c r="U33" i="40" s="1"/>
  <c r="T34" i="40"/>
  <c r="S35" i="40" s="1"/>
  <c r="S34" i="36"/>
  <c r="V34" i="35"/>
  <c r="U34" i="35" s="1"/>
  <c r="T35" i="35"/>
  <c r="S36" i="35" s="1"/>
  <c r="V10" i="51"/>
  <c r="U10" i="51" s="1"/>
  <c r="T11" i="51"/>
  <c r="S12" i="51" s="1"/>
  <c r="V8" i="46"/>
  <c r="U8" i="46" s="1"/>
  <c r="T9" i="46"/>
  <c r="S10" i="46" s="1"/>
  <c r="S35" i="29"/>
  <c r="S10" i="37"/>
  <c r="V57" i="35"/>
  <c r="U57" i="35" s="1"/>
  <c r="T58" i="35"/>
  <c r="S59" i="35" s="1"/>
  <c r="V33" i="43"/>
  <c r="U33" i="43" s="1"/>
  <c r="T34" i="43"/>
  <c r="S35" i="43" s="1"/>
  <c r="V9" i="45"/>
  <c r="U9" i="45" s="1"/>
  <c r="T10" i="45"/>
  <c r="S11" i="45" s="1"/>
  <c r="V56" i="50"/>
  <c r="U56" i="50" s="1"/>
  <c r="T57" i="50"/>
  <c r="S58" i="50" s="1"/>
  <c r="V56" i="30"/>
  <c r="U56" i="30" s="1"/>
  <c r="T57" i="30"/>
  <c r="S58" i="30" s="1"/>
  <c r="V34" i="30"/>
  <c r="U34" i="30" s="1"/>
  <c r="T35" i="30"/>
  <c r="S36" i="30" s="1"/>
  <c r="V56" i="45"/>
  <c r="U56" i="45" s="1"/>
  <c r="T57" i="45"/>
  <c r="S58" i="45" s="1"/>
  <c r="V55" i="34"/>
  <c r="U55" i="34" s="1"/>
  <c r="T56" i="34"/>
  <c r="S57" i="34" s="1"/>
  <c r="V56" i="52"/>
  <c r="U56" i="52" s="1"/>
  <c r="T57" i="52"/>
  <c r="V54" i="38"/>
  <c r="U54" i="38" s="1"/>
  <c r="T55" i="38"/>
  <c r="S56" i="38" s="1"/>
  <c r="V10" i="35"/>
  <c r="U10" i="35" s="1"/>
  <c r="T11" i="35"/>
  <c r="S12" i="35" s="1"/>
  <c r="V12" i="14"/>
  <c r="U12" i="14" s="1"/>
  <c r="T13" i="14"/>
  <c r="S14" i="14" s="1"/>
  <c r="V9" i="43"/>
  <c r="U9" i="43" s="1"/>
  <c r="T10" i="43"/>
  <c r="S11" i="43" s="1"/>
  <c r="V57" i="33"/>
  <c r="U57" i="33" s="1"/>
  <c r="T58" i="33"/>
  <c r="S59" i="33" s="1"/>
  <c r="S57" i="54"/>
  <c r="V32" i="32"/>
  <c r="U32" i="32" s="1"/>
  <c r="T33" i="32"/>
  <c r="S34" i="32" s="1"/>
  <c r="V9" i="36"/>
  <c r="U9" i="36" s="1"/>
  <c r="T10" i="36"/>
  <c r="S11" i="36" s="1"/>
  <c r="V34" i="54"/>
  <c r="U34" i="54" s="1"/>
  <c r="T35" i="54"/>
  <c r="V8" i="49"/>
  <c r="U8" i="49" s="1"/>
  <c r="T9" i="49"/>
  <c r="S10" i="49" s="1"/>
  <c r="V34" i="47"/>
  <c r="U34" i="47" s="1"/>
  <c r="T35" i="47"/>
  <c r="S36" i="47" s="1"/>
  <c r="V34" i="38"/>
  <c r="U34" i="38" s="1"/>
  <c r="T35" i="38"/>
  <c r="S36" i="38" s="1"/>
  <c r="V57" i="47"/>
  <c r="U57" i="47" s="1"/>
  <c r="T58" i="47"/>
  <c r="S59" i="47" s="1"/>
  <c r="V34" i="39"/>
  <c r="U34" i="39" s="1"/>
  <c r="T35" i="39"/>
  <c r="V9" i="48"/>
  <c r="U9" i="48" s="1"/>
  <c r="T10" i="48"/>
  <c r="S11" i="48" s="1"/>
  <c r="V35" i="33"/>
  <c r="U35" i="33" s="1"/>
  <c r="T36" i="33"/>
  <c r="S37" i="33" s="1"/>
  <c r="V33" i="34"/>
  <c r="U33" i="34" s="1"/>
  <c r="T34" i="34"/>
  <c r="S35" i="34" s="1"/>
  <c r="V9" i="41"/>
  <c r="U9" i="41" s="1"/>
  <c r="T10" i="41"/>
  <c r="S11" i="41" s="1"/>
  <c r="V56" i="14"/>
  <c r="U56" i="14" s="1"/>
  <c r="T57" i="14"/>
  <c r="S58" i="14" s="1"/>
  <c r="V33" i="45"/>
  <c r="U33" i="45" s="1"/>
  <c r="T34" i="45"/>
  <c r="S35" i="45" s="1"/>
  <c r="V56" i="37"/>
  <c r="U56" i="37" s="1"/>
  <c r="T57" i="37"/>
  <c r="S58" i="37" s="1"/>
  <c r="V9" i="33"/>
  <c r="U9" i="33" s="1"/>
  <c r="T10" i="33"/>
  <c r="S11" i="33" s="1"/>
  <c r="V57" i="44"/>
  <c r="U57" i="44" s="1"/>
  <c r="T58" i="44"/>
  <c r="S59" i="44" s="1"/>
  <c r="V57" i="40"/>
  <c r="U57" i="40" s="1"/>
  <c r="T58" i="40"/>
  <c r="S59" i="40" s="1"/>
  <c r="V33" i="44"/>
  <c r="U33" i="44" s="1"/>
  <c r="T34" i="44"/>
  <c r="S35" i="44" s="1"/>
  <c r="V33" i="41"/>
  <c r="U33" i="41" s="1"/>
  <c r="T34" i="41"/>
  <c r="S35" i="41" s="1"/>
  <c r="V34" i="50"/>
  <c r="U34" i="50" s="1"/>
  <c r="T35" i="50"/>
  <c r="V11" i="34"/>
  <c r="U11" i="34" s="1"/>
  <c r="T12" i="34"/>
  <c r="S13" i="34" s="1"/>
  <c r="V56" i="41"/>
  <c r="U56" i="41" s="1"/>
  <c r="T57" i="41"/>
  <c r="S58" i="41" s="1"/>
  <c r="V32" i="37"/>
  <c r="U32" i="37" s="1"/>
  <c r="T33" i="37"/>
  <c r="S34" i="37" s="1"/>
  <c r="V34" i="51"/>
  <c r="U34" i="51" s="1"/>
  <c r="T35" i="51"/>
  <c r="S36" i="51" s="1"/>
  <c r="V8" i="42"/>
  <c r="U8" i="42" s="1"/>
  <c r="T9" i="42"/>
  <c r="S10" i="42" s="1"/>
  <c r="V57" i="29"/>
  <c r="U57" i="29" s="1"/>
  <c r="T58" i="29"/>
  <c r="S59" i="29" s="1"/>
  <c r="V57" i="55"/>
  <c r="U57" i="55" s="1"/>
  <c r="T58" i="55"/>
  <c r="S59" i="55" s="1"/>
  <c r="V9" i="38"/>
  <c r="U9" i="38" s="1"/>
  <c r="T10" i="38"/>
  <c r="S11" i="38" s="1"/>
  <c r="V10" i="40"/>
  <c r="U10" i="40" s="1"/>
  <c r="T11" i="40"/>
  <c r="S12" i="40" s="1"/>
  <c r="V33" i="55"/>
  <c r="U33" i="55" s="1"/>
  <c r="T34" i="55"/>
  <c r="S35" i="55" s="1"/>
  <c r="V56" i="39"/>
  <c r="U56" i="39" s="1"/>
  <c r="T57" i="39"/>
  <c r="N1671" i="82"/>
  <c r="M1672" i="82" s="1"/>
  <c r="O1670" i="82"/>
  <c r="O1310" i="82"/>
  <c r="N1311" i="82"/>
  <c r="M1312" i="82" s="1"/>
  <c r="O1590" i="82"/>
  <c r="N1591" i="82"/>
  <c r="M1592" i="82" s="1"/>
  <c r="O1010" i="82"/>
  <c r="N1011" i="82"/>
  <c r="M1012" i="82" s="1"/>
  <c r="N571" i="82"/>
  <c r="M572" i="82" s="1"/>
  <c r="O570" i="82"/>
  <c r="N1051" i="82"/>
  <c r="M1052" i="82" s="1"/>
  <c r="O1050" i="82"/>
  <c r="N1431" i="82"/>
  <c r="M1432" i="82" s="1"/>
  <c r="O1430" i="82"/>
  <c r="N72" i="82"/>
  <c r="M73" i="82" s="1"/>
  <c r="O71" i="82"/>
  <c r="N1132" i="82"/>
  <c r="M1133" i="82" s="1"/>
  <c r="O1131" i="82"/>
  <c r="O730" i="82"/>
  <c r="N731" i="82"/>
  <c r="M732" i="82" s="1"/>
  <c r="N712" i="82"/>
  <c r="M713" i="82" s="1"/>
  <c r="O711" i="82"/>
  <c r="O1531" i="82"/>
  <c r="N1532" i="82"/>
  <c r="M1533" i="82" s="1"/>
  <c r="N1552" i="82"/>
  <c r="M1553" i="82" s="1"/>
  <c r="O1551" i="82"/>
  <c r="N471" i="82"/>
  <c r="M472" i="82" s="1"/>
  <c r="O470" i="82"/>
  <c r="O1351" i="82"/>
  <c r="N1352" i="82"/>
  <c r="M1353" i="82" s="1"/>
  <c r="N1191" i="82"/>
  <c r="M1192" i="82" s="1"/>
  <c r="O1190" i="82"/>
  <c r="O310" i="82"/>
  <c r="N311" i="82"/>
  <c r="M312" i="82" s="1"/>
  <c r="N91" i="82"/>
  <c r="M92" i="82" s="1"/>
  <c r="O90" i="82"/>
  <c r="O510" i="82"/>
  <c r="N511" i="82"/>
  <c r="M512" i="82" s="1"/>
  <c r="N871" i="82"/>
  <c r="M872" i="82" s="1"/>
  <c r="O870" i="82"/>
  <c r="N1251" i="82"/>
  <c r="M1252" i="82" s="1"/>
  <c r="O1250" i="82"/>
  <c r="N1171" i="82"/>
  <c r="M1172" i="82" s="1"/>
  <c r="O1170" i="82"/>
  <c r="N491" i="82"/>
  <c r="M492" i="82" s="1"/>
  <c r="O490" i="82"/>
  <c r="N51" i="82"/>
  <c r="M52" i="82" s="1"/>
  <c r="O50" i="82"/>
  <c r="N1372" i="82"/>
  <c r="M1373" i="82" s="1"/>
  <c r="O1371" i="82"/>
  <c r="O351" i="82"/>
  <c r="N352" i="82"/>
  <c r="M353" i="82" s="1"/>
  <c r="O290" i="82"/>
  <c r="N291" i="82"/>
  <c r="M292" i="82" s="1"/>
  <c r="O110" i="82"/>
  <c r="N111" i="82"/>
  <c r="M112" i="82" s="1"/>
  <c r="N1072" i="82"/>
  <c r="M1073" i="82" s="1"/>
  <c r="O1071" i="82"/>
  <c r="O590" i="82"/>
  <c r="N591" i="82"/>
  <c r="M592" i="82" s="1"/>
  <c r="O770" i="82"/>
  <c r="N771" i="82"/>
  <c r="M772" i="82" s="1"/>
  <c r="O1230" i="82"/>
  <c r="N1231" i="82"/>
  <c r="M1232" i="82" s="1"/>
  <c r="O1490" i="82"/>
  <c r="N1491" i="82"/>
  <c r="M1492" i="82" s="1"/>
  <c r="O10" i="82"/>
  <c r="N11" i="82"/>
  <c r="M12" i="82" s="1"/>
  <c r="O371" i="82"/>
  <c r="N372" i="82"/>
  <c r="M373" i="82" s="1"/>
  <c r="O131" i="82"/>
  <c r="N132" i="82"/>
  <c r="M133" i="82" s="1"/>
  <c r="O231" i="82"/>
  <c r="N232" i="82"/>
  <c r="M233" i="82" s="1"/>
  <c r="O391" i="82"/>
  <c r="N392" i="82"/>
  <c r="M393" i="82" s="1"/>
  <c r="O411" i="82"/>
  <c r="N412" i="82"/>
  <c r="M413" i="82" s="1"/>
  <c r="N552" i="82"/>
  <c r="M553" i="82" s="1"/>
  <c r="O551" i="82"/>
  <c r="N1652" i="82"/>
  <c r="M1653" i="82" s="1"/>
  <c r="O1651" i="82"/>
  <c r="N173" i="82"/>
  <c r="M174" i="82" s="1"/>
  <c r="O172" i="82"/>
  <c r="O952" i="82"/>
  <c r="N953" i="82"/>
  <c r="M954" i="82" s="1"/>
  <c r="O1031" i="82"/>
  <c r="N1032" i="82"/>
  <c r="M1033" i="82" s="1"/>
  <c r="O1092" i="82"/>
  <c r="N1093" i="82"/>
  <c r="M1094" i="82" s="1"/>
  <c r="O1631" i="82"/>
  <c r="N1632" i="82"/>
  <c r="M1633" i="82" s="1"/>
  <c r="N612" i="82"/>
  <c r="M613" i="82" s="1"/>
  <c r="O611" i="82"/>
  <c r="O992" i="82"/>
  <c r="N993" i="82"/>
  <c r="M994" i="82" s="1"/>
  <c r="O1392" i="82"/>
  <c r="N1393" i="82"/>
  <c r="M1394" i="82" s="1"/>
  <c r="O153" i="82"/>
  <c r="N154" i="82"/>
  <c r="M155" i="82" s="1"/>
  <c r="N673" i="82"/>
  <c r="M674" i="82" s="1"/>
  <c r="O672" i="82"/>
  <c r="O832" i="82"/>
  <c r="N833" i="82"/>
  <c r="M834" i="82" s="1"/>
  <c r="N192" i="82"/>
  <c r="M193" i="82" s="1"/>
  <c r="O191" i="82"/>
  <c r="N533" i="82"/>
  <c r="M534" i="82" s="1"/>
  <c r="O532" i="82"/>
  <c r="O252" i="82"/>
  <c r="N253" i="82"/>
  <c r="M254" i="82" s="1"/>
  <c r="O653" i="82"/>
  <c r="N654" i="82"/>
  <c r="M655" i="82" s="1"/>
  <c r="N1333" i="82"/>
  <c r="M1334" i="82" s="1"/>
  <c r="O1332" i="82"/>
  <c r="O332" i="82"/>
  <c r="N333" i="82"/>
  <c r="M334" i="82" s="1"/>
  <c r="N273" i="82"/>
  <c r="M274" i="82" s="1"/>
  <c r="O272" i="82"/>
  <c r="N214" i="82"/>
  <c r="M215" i="82" s="1"/>
  <c r="O213" i="82"/>
  <c r="O632" i="82"/>
  <c r="N633" i="82"/>
  <c r="M634" i="82" s="1"/>
  <c r="N1272" i="82"/>
  <c r="M1273" i="82" s="1"/>
  <c r="O1271" i="82"/>
  <c r="N33" i="82"/>
  <c r="M34" i="82" s="1"/>
  <c r="O32" i="82"/>
  <c r="N794" i="82"/>
  <c r="M795" i="82" s="1"/>
  <c r="O793" i="82"/>
  <c r="N933" i="82"/>
  <c r="M934" i="82" s="1"/>
  <c r="O932" i="82"/>
  <c r="N973" i="82"/>
  <c r="M974" i="82" s="1"/>
  <c r="O972" i="82"/>
  <c r="O692" i="82"/>
  <c r="N693" i="82"/>
  <c r="M694" i="82" s="1"/>
  <c r="O1291" i="82"/>
  <c r="N1292" i="82"/>
  <c r="M1293" i="82" s="1"/>
  <c r="O1451" i="82"/>
  <c r="N1452" i="82"/>
  <c r="M1453" i="82" s="1"/>
  <c r="O1513" i="82"/>
  <c r="N1514" i="82"/>
  <c r="M1515" i="82" s="1"/>
  <c r="O1472" i="82"/>
  <c r="N1473" i="82"/>
  <c r="M1474" i="82" s="1"/>
  <c r="N1153" i="82"/>
  <c r="M1154" i="82" s="1"/>
  <c r="O1152" i="82"/>
  <c r="N1413" i="82"/>
  <c r="M1414" i="82" s="1"/>
  <c r="O1412" i="82"/>
  <c r="N1573" i="82"/>
  <c r="M1574" i="82" s="1"/>
  <c r="O1572" i="82"/>
  <c r="N754" i="82"/>
  <c r="M755" i="82" s="1"/>
  <c r="O753" i="82"/>
  <c r="O1212" i="82"/>
  <c r="N1213" i="82"/>
  <c r="M1214" i="82" s="1"/>
  <c r="N853" i="82"/>
  <c r="M854" i="82" s="1"/>
  <c r="O852" i="82"/>
  <c r="O912" i="82"/>
  <c r="N913" i="82"/>
  <c r="M914" i="82" s="1"/>
  <c r="N1113" i="82"/>
  <c r="M1114" i="82" s="1"/>
  <c r="O1112" i="82"/>
  <c r="N893" i="82"/>
  <c r="M894" i="82" s="1"/>
  <c r="O892" i="82"/>
  <c r="N432" i="82"/>
  <c r="M433" i="82" s="1"/>
  <c r="O431" i="82"/>
  <c r="N454" i="82"/>
  <c r="M455" i="82" s="1"/>
  <c r="O453" i="82"/>
  <c r="N1613" i="82"/>
  <c r="M1614" i="82" s="1"/>
  <c r="O1612" i="82"/>
  <c r="N813" i="82"/>
  <c r="M814" i="82" s="1"/>
  <c r="O812" i="82"/>
  <c r="T10" i="54" l="1"/>
  <c r="S11" i="54" s="1"/>
  <c r="V9" i="54"/>
  <c r="U9" i="54" s="1"/>
  <c r="T11" i="50"/>
  <c r="S12" i="50" s="1"/>
  <c r="V11" i="50" s="1"/>
  <c r="U11" i="50" s="1"/>
  <c r="V12" i="34"/>
  <c r="U12" i="34" s="1"/>
  <c r="T13" i="34"/>
  <c r="S14" i="34" s="1"/>
  <c r="V34" i="43"/>
  <c r="U34" i="43" s="1"/>
  <c r="T35" i="43"/>
  <c r="S36" i="43" s="1"/>
  <c r="V33" i="37"/>
  <c r="U33" i="37" s="1"/>
  <c r="T34" i="37"/>
  <c r="S35" i="37" s="1"/>
  <c r="V10" i="48"/>
  <c r="U10" i="48" s="1"/>
  <c r="T11" i="48"/>
  <c r="S12" i="48" s="1"/>
  <c r="V10" i="30"/>
  <c r="U10" i="30" s="1"/>
  <c r="T11" i="30"/>
  <c r="S12" i="30" s="1"/>
  <c r="V9" i="44"/>
  <c r="U9" i="44" s="1"/>
  <c r="T10" i="44"/>
  <c r="S11" i="44" s="1"/>
  <c r="V34" i="41"/>
  <c r="U34" i="41" s="1"/>
  <c r="T35" i="41"/>
  <c r="S36" i="41" s="1"/>
  <c r="V9" i="42"/>
  <c r="U9" i="42" s="1"/>
  <c r="T10" i="42"/>
  <c r="S11" i="42" s="1"/>
  <c r="V34" i="45"/>
  <c r="U34" i="45" s="1"/>
  <c r="T35" i="45"/>
  <c r="S36" i="45" s="1"/>
  <c r="V57" i="30"/>
  <c r="U57" i="30" s="1"/>
  <c r="T58" i="30"/>
  <c r="S59" i="30" s="1"/>
  <c r="V35" i="49"/>
  <c r="U35" i="49" s="1"/>
  <c r="T36" i="49"/>
  <c r="S37" i="49" s="1"/>
  <c r="V57" i="37"/>
  <c r="U57" i="37" s="1"/>
  <c r="T58" i="37"/>
  <c r="S59" i="37" s="1"/>
  <c r="V9" i="49"/>
  <c r="U9" i="49" s="1"/>
  <c r="T10" i="49"/>
  <c r="V55" i="38"/>
  <c r="U55" i="38" s="1"/>
  <c r="T56" i="38"/>
  <c r="S57" i="38" s="1"/>
  <c r="V56" i="34"/>
  <c r="U56" i="34" s="1"/>
  <c r="T57" i="34"/>
  <c r="S58" i="34" s="1"/>
  <c r="V9" i="46"/>
  <c r="U9" i="46" s="1"/>
  <c r="T10" i="46"/>
  <c r="S11" i="46" s="1"/>
  <c r="V34" i="40"/>
  <c r="U34" i="40" s="1"/>
  <c r="T35" i="40"/>
  <c r="S36" i="40" s="1"/>
  <c r="V35" i="42"/>
  <c r="U35" i="42" s="1"/>
  <c r="T36" i="42"/>
  <c r="S37" i="42" s="1"/>
  <c r="V35" i="52"/>
  <c r="U35" i="52" s="1"/>
  <c r="T36" i="52"/>
  <c r="S37" i="52" s="1"/>
  <c r="S58" i="39"/>
  <c r="V35" i="51"/>
  <c r="U35" i="51" s="1"/>
  <c r="T36" i="51"/>
  <c r="S37" i="51" s="1"/>
  <c r="V58" i="40"/>
  <c r="U58" i="40" s="1"/>
  <c r="T59" i="40"/>
  <c r="S60" i="40" s="1"/>
  <c r="V58" i="33"/>
  <c r="U58" i="33" s="1"/>
  <c r="T59" i="33"/>
  <c r="S60" i="33" s="1"/>
  <c r="S58" i="52"/>
  <c r="V35" i="30"/>
  <c r="U35" i="30" s="1"/>
  <c r="T36" i="30"/>
  <c r="S37" i="30" s="1"/>
  <c r="V10" i="45"/>
  <c r="U10" i="45" s="1"/>
  <c r="T11" i="45"/>
  <c r="S12" i="45" s="1"/>
  <c r="V11" i="51"/>
  <c r="U11" i="51" s="1"/>
  <c r="T12" i="51"/>
  <c r="S13" i="51" s="1"/>
  <c r="V34" i="46"/>
  <c r="U34" i="46" s="1"/>
  <c r="T35" i="46"/>
  <c r="S36" i="46" s="1"/>
  <c r="V58" i="46"/>
  <c r="U58" i="46" s="1"/>
  <c r="T59" i="46"/>
  <c r="S60" i="46" s="1"/>
  <c r="V56" i="53"/>
  <c r="U56" i="53" s="1"/>
  <c r="T57" i="53"/>
  <c r="S58" i="53" s="1"/>
  <c r="V11" i="32"/>
  <c r="U11" i="32" s="1"/>
  <c r="T12" i="32"/>
  <c r="S13" i="32" s="1"/>
  <c r="V35" i="14"/>
  <c r="U35" i="14" s="1"/>
  <c r="T36" i="14"/>
  <c r="V11" i="40"/>
  <c r="U11" i="40" s="1"/>
  <c r="T12" i="40"/>
  <c r="S13" i="40" s="1"/>
  <c r="V58" i="55"/>
  <c r="U58" i="55" s="1"/>
  <c r="T59" i="55"/>
  <c r="S60" i="55" s="1"/>
  <c r="S36" i="50"/>
  <c r="V10" i="33"/>
  <c r="U10" i="33" s="1"/>
  <c r="T11" i="33"/>
  <c r="S12" i="33" s="1"/>
  <c r="V10" i="41"/>
  <c r="U10" i="41" s="1"/>
  <c r="T11" i="41"/>
  <c r="S12" i="41" s="1"/>
  <c r="V36" i="33"/>
  <c r="U36" i="33" s="1"/>
  <c r="T37" i="33"/>
  <c r="S38" i="33" s="1"/>
  <c r="S36" i="39"/>
  <c r="V35" i="47"/>
  <c r="U35" i="47" s="1"/>
  <c r="T36" i="47"/>
  <c r="S37" i="47" s="1"/>
  <c r="V10" i="36"/>
  <c r="U10" i="36" s="1"/>
  <c r="T11" i="36"/>
  <c r="S12" i="36" s="1"/>
  <c r="V13" i="14"/>
  <c r="U13" i="14" s="1"/>
  <c r="T14" i="14"/>
  <c r="S15" i="14" s="1"/>
  <c r="V57" i="45"/>
  <c r="U57" i="45" s="1"/>
  <c r="T58" i="45"/>
  <c r="S59" i="45" s="1"/>
  <c r="V57" i="50"/>
  <c r="U57" i="50" s="1"/>
  <c r="T58" i="50"/>
  <c r="S59" i="50" s="1"/>
  <c r="V9" i="37"/>
  <c r="U9" i="37" s="1"/>
  <c r="T10" i="37"/>
  <c r="S11" i="37" s="1"/>
  <c r="V33" i="36"/>
  <c r="U33" i="36" s="1"/>
  <c r="T34" i="36"/>
  <c r="S35" i="36" s="1"/>
  <c r="V10" i="47"/>
  <c r="U10" i="47" s="1"/>
  <c r="T11" i="47"/>
  <c r="S12" i="47" s="1"/>
  <c r="V10" i="39"/>
  <c r="U10" i="39" s="1"/>
  <c r="T11" i="39"/>
  <c r="S12" i="39" s="1"/>
  <c r="V9" i="55"/>
  <c r="U9" i="55" s="1"/>
  <c r="T10" i="55"/>
  <c r="S11" i="55" s="1"/>
  <c r="V59" i="42"/>
  <c r="U59" i="42" s="1"/>
  <c r="T60" i="42"/>
  <c r="S61" i="42" s="1"/>
  <c r="V58" i="51"/>
  <c r="U58" i="51" s="1"/>
  <c r="T59" i="51"/>
  <c r="S60" i="51" s="1"/>
  <c r="V58" i="32"/>
  <c r="U58" i="32" s="1"/>
  <c r="T59" i="32"/>
  <c r="S60" i="32" s="1"/>
  <c r="V34" i="55"/>
  <c r="U34" i="55" s="1"/>
  <c r="T35" i="55"/>
  <c r="S36" i="55" s="1"/>
  <c r="V57" i="41"/>
  <c r="U57" i="41" s="1"/>
  <c r="T58" i="41"/>
  <c r="S59" i="41" s="1"/>
  <c r="V34" i="44"/>
  <c r="U34" i="44" s="1"/>
  <c r="T35" i="44"/>
  <c r="S36" i="44" s="1"/>
  <c r="V58" i="44"/>
  <c r="U58" i="44" s="1"/>
  <c r="T59" i="44"/>
  <c r="S60" i="44" s="1"/>
  <c r="V57" i="14"/>
  <c r="U57" i="14" s="1"/>
  <c r="T58" i="14"/>
  <c r="S59" i="14" s="1"/>
  <c r="V35" i="38"/>
  <c r="U35" i="38" s="1"/>
  <c r="T36" i="38"/>
  <c r="S37" i="38" s="1"/>
  <c r="S36" i="54"/>
  <c r="V56" i="54"/>
  <c r="U56" i="54" s="1"/>
  <c r="T57" i="54"/>
  <c r="S58" i="54" s="1"/>
  <c r="V10" i="43"/>
  <c r="U10" i="43" s="1"/>
  <c r="T11" i="43"/>
  <c r="S12" i="43" s="1"/>
  <c r="V58" i="35"/>
  <c r="U58" i="35" s="1"/>
  <c r="T59" i="35"/>
  <c r="S60" i="35" s="1"/>
  <c r="V35" i="35"/>
  <c r="U35" i="35" s="1"/>
  <c r="T36" i="35"/>
  <c r="S37" i="35" s="1"/>
  <c r="V59" i="36"/>
  <c r="U59" i="36" s="1"/>
  <c r="T60" i="36"/>
  <c r="S61" i="36" s="1"/>
  <c r="V34" i="53"/>
  <c r="U34" i="53" s="1"/>
  <c r="T35" i="53"/>
  <c r="S36" i="53" s="1"/>
  <c r="V57" i="49"/>
  <c r="U57" i="49" s="1"/>
  <c r="T58" i="49"/>
  <c r="S59" i="49" s="1"/>
  <c r="V11" i="53"/>
  <c r="U11" i="53" s="1"/>
  <c r="T12" i="53"/>
  <c r="S13" i="53" s="1"/>
  <c r="V9" i="29"/>
  <c r="U9" i="29" s="1"/>
  <c r="T10" i="29"/>
  <c r="S11" i="29" s="1"/>
  <c r="V58" i="48"/>
  <c r="U58" i="48" s="1"/>
  <c r="T59" i="48"/>
  <c r="S60" i="48" s="1"/>
  <c r="V10" i="38"/>
  <c r="U10" i="38" s="1"/>
  <c r="T11" i="38"/>
  <c r="S12" i="38" s="1"/>
  <c r="V58" i="29"/>
  <c r="U58" i="29" s="1"/>
  <c r="T59" i="29"/>
  <c r="S60" i="29" s="1"/>
  <c r="V34" i="34"/>
  <c r="U34" i="34" s="1"/>
  <c r="T35" i="34"/>
  <c r="S36" i="34" s="1"/>
  <c r="V58" i="47"/>
  <c r="U58" i="47" s="1"/>
  <c r="T59" i="47"/>
  <c r="S60" i="47" s="1"/>
  <c r="V33" i="32"/>
  <c r="U33" i="32" s="1"/>
  <c r="T34" i="32"/>
  <c r="S35" i="32" s="1"/>
  <c r="V11" i="35"/>
  <c r="U11" i="35" s="1"/>
  <c r="T12" i="35"/>
  <c r="S13" i="35" s="1"/>
  <c r="V34" i="29"/>
  <c r="U34" i="29" s="1"/>
  <c r="T35" i="29"/>
  <c r="S36" i="29" s="1"/>
  <c r="V56" i="43"/>
  <c r="U56" i="43" s="1"/>
  <c r="T57" i="43"/>
  <c r="S58" i="43" s="1"/>
  <c r="V34" i="48"/>
  <c r="U34" i="48" s="1"/>
  <c r="T35" i="48"/>
  <c r="S36" i="48" s="1"/>
  <c r="V11" i="52"/>
  <c r="U11" i="52" s="1"/>
  <c r="T12" i="52"/>
  <c r="S13" i="52" s="1"/>
  <c r="N1672" i="82"/>
  <c r="M1673" i="82" s="1"/>
  <c r="O1671" i="82"/>
  <c r="O1311" i="82"/>
  <c r="N1312" i="82"/>
  <c r="M1313" i="82" s="1"/>
  <c r="N1592" i="82"/>
  <c r="M1593" i="82" s="1"/>
  <c r="O1591" i="82"/>
  <c r="N572" i="82"/>
  <c r="M573" i="82" s="1"/>
  <c r="O571" i="82"/>
  <c r="O1011" i="82"/>
  <c r="N1012" i="82"/>
  <c r="M1013" i="82" s="1"/>
  <c r="N1052" i="82"/>
  <c r="M1053" i="82" s="1"/>
  <c r="O1051" i="82"/>
  <c r="N1432" i="82"/>
  <c r="M1433" i="82" s="1"/>
  <c r="O1431" i="82"/>
  <c r="N1492" i="82"/>
  <c r="M1493" i="82" s="1"/>
  <c r="O1491" i="82"/>
  <c r="N772" i="82"/>
  <c r="M773" i="82" s="1"/>
  <c r="O771" i="82"/>
  <c r="O291" i="82"/>
  <c r="N292" i="82"/>
  <c r="M293" i="82" s="1"/>
  <c r="O511" i="82"/>
  <c r="N512" i="82"/>
  <c r="M513" i="82" s="1"/>
  <c r="N312" i="82"/>
  <c r="M313" i="82" s="1"/>
  <c r="O311" i="82"/>
  <c r="N1353" i="82"/>
  <c r="M1354" i="82" s="1"/>
  <c r="O1352" i="82"/>
  <c r="N1073" i="82"/>
  <c r="M1074" i="82" s="1"/>
  <c r="O1072" i="82"/>
  <c r="N1373" i="82"/>
  <c r="M1374" i="82" s="1"/>
  <c r="O1372" i="82"/>
  <c r="O491" i="82"/>
  <c r="N492" i="82"/>
  <c r="M493" i="82" s="1"/>
  <c r="O1251" i="82"/>
  <c r="N1252" i="82"/>
  <c r="M1253" i="82" s="1"/>
  <c r="N1553" i="82"/>
  <c r="M1554" i="82" s="1"/>
  <c r="O1552" i="82"/>
  <c r="O712" i="82"/>
  <c r="N713" i="82"/>
  <c r="M714" i="82" s="1"/>
  <c r="O1132" i="82"/>
  <c r="N1133" i="82"/>
  <c r="M1134" i="82" s="1"/>
  <c r="O1231" i="82"/>
  <c r="N1232" i="82"/>
  <c r="M1233" i="82" s="1"/>
  <c r="O591" i="82"/>
  <c r="N592" i="82"/>
  <c r="M593" i="82" s="1"/>
  <c r="N112" i="82"/>
  <c r="M113" i="82" s="1"/>
  <c r="O111" i="82"/>
  <c r="N353" i="82"/>
  <c r="M354" i="82" s="1"/>
  <c r="O352" i="82"/>
  <c r="O1532" i="82"/>
  <c r="N1533" i="82"/>
  <c r="M1534" i="82" s="1"/>
  <c r="N732" i="82"/>
  <c r="M733" i="82" s="1"/>
  <c r="O731" i="82"/>
  <c r="N52" i="82"/>
  <c r="M53" i="82" s="1"/>
  <c r="O51" i="82"/>
  <c r="O1171" i="82"/>
  <c r="N1172" i="82"/>
  <c r="M1173" i="82" s="1"/>
  <c r="O871" i="82"/>
  <c r="N872" i="82"/>
  <c r="M873" i="82" s="1"/>
  <c r="N92" i="82"/>
  <c r="M93" i="82" s="1"/>
  <c r="O91" i="82"/>
  <c r="N1192" i="82"/>
  <c r="M1193" i="82" s="1"/>
  <c r="O1191" i="82"/>
  <c r="N472" i="82"/>
  <c r="M473" i="82" s="1"/>
  <c r="O471" i="82"/>
  <c r="N73" i="82"/>
  <c r="M74" i="82" s="1"/>
  <c r="O72" i="82"/>
  <c r="O372" i="82"/>
  <c r="N373" i="82"/>
  <c r="M374" i="82" s="1"/>
  <c r="N133" i="82"/>
  <c r="M134" i="82" s="1"/>
  <c r="O132" i="82"/>
  <c r="O11" i="82"/>
  <c r="N12" i="82"/>
  <c r="M13" i="82" s="1"/>
  <c r="N413" i="82"/>
  <c r="M414" i="82" s="1"/>
  <c r="O412" i="82"/>
  <c r="N553" i="82"/>
  <c r="M554" i="82" s="1"/>
  <c r="O552" i="82"/>
  <c r="N393" i="82"/>
  <c r="M394" i="82" s="1"/>
  <c r="O392" i="82"/>
  <c r="O232" i="82"/>
  <c r="N233" i="82"/>
  <c r="M234" i="82" s="1"/>
  <c r="O893" i="82"/>
  <c r="N894" i="82"/>
  <c r="M895" i="82" s="1"/>
  <c r="N914" i="82"/>
  <c r="M915" i="82" s="1"/>
  <c r="O913" i="82"/>
  <c r="N974" i="82"/>
  <c r="M975" i="82" s="1"/>
  <c r="O973" i="82"/>
  <c r="O1272" i="82"/>
  <c r="N1273" i="82"/>
  <c r="M1274" i="82" s="1"/>
  <c r="O333" i="82"/>
  <c r="N334" i="82"/>
  <c r="M335" i="82" s="1"/>
  <c r="N954" i="82"/>
  <c r="M955" i="82" s="1"/>
  <c r="O953" i="82"/>
  <c r="O1573" i="82"/>
  <c r="N1574" i="82"/>
  <c r="M1575" i="82" s="1"/>
  <c r="N1453" i="82"/>
  <c r="M1454" i="82" s="1"/>
  <c r="O1452" i="82"/>
  <c r="O693" i="82"/>
  <c r="N694" i="82"/>
  <c r="M695" i="82" s="1"/>
  <c r="N634" i="82"/>
  <c r="M635" i="82" s="1"/>
  <c r="O633" i="82"/>
  <c r="O654" i="82"/>
  <c r="N655" i="82"/>
  <c r="M656" i="82" s="1"/>
  <c r="O833" i="82"/>
  <c r="N834" i="82"/>
  <c r="M835" i="82" s="1"/>
  <c r="N155" i="82"/>
  <c r="M156" i="82" s="1"/>
  <c r="O154" i="82"/>
  <c r="O432" i="82"/>
  <c r="N433" i="82"/>
  <c r="M434" i="82" s="1"/>
  <c r="O1473" i="82"/>
  <c r="N1474" i="82"/>
  <c r="M1475" i="82" s="1"/>
  <c r="N34" i="82"/>
  <c r="M35" i="82" s="1"/>
  <c r="O33" i="82"/>
  <c r="O1632" i="82"/>
  <c r="N1633" i="82"/>
  <c r="M1634" i="82" s="1"/>
  <c r="O1613" i="82"/>
  <c r="N1614" i="82"/>
  <c r="M1615" i="82" s="1"/>
  <c r="O1413" i="82"/>
  <c r="N1414" i="82"/>
  <c r="M1415" i="82" s="1"/>
  <c r="N1515" i="82"/>
  <c r="M1516" i="82" s="1"/>
  <c r="O1514" i="82"/>
  <c r="N795" i="82"/>
  <c r="M796" i="82" s="1"/>
  <c r="O794" i="82"/>
  <c r="O273" i="82"/>
  <c r="N274" i="82"/>
  <c r="M275" i="82" s="1"/>
  <c r="N1094" i="82"/>
  <c r="M1095" i="82" s="1"/>
  <c r="O1093" i="82"/>
  <c r="O454" i="82"/>
  <c r="N455" i="82"/>
  <c r="M456" i="82" s="1"/>
  <c r="N1114" i="82"/>
  <c r="M1115" i="82" s="1"/>
  <c r="O1113" i="82"/>
  <c r="N1214" i="82"/>
  <c r="M1215" i="82" s="1"/>
  <c r="O1213" i="82"/>
  <c r="N254" i="82"/>
  <c r="M255" i="82" s="1"/>
  <c r="O253" i="82"/>
  <c r="O1393" i="82"/>
  <c r="N1394" i="82"/>
  <c r="M1395" i="82" s="1"/>
  <c r="N814" i="82"/>
  <c r="M815" i="82" s="1"/>
  <c r="O813" i="82"/>
  <c r="N854" i="82"/>
  <c r="M855" i="82" s="1"/>
  <c r="O853" i="82"/>
  <c r="O754" i="82"/>
  <c r="N755" i="82"/>
  <c r="M756" i="82" s="1"/>
  <c r="O1153" i="82"/>
  <c r="N1154" i="82"/>
  <c r="M1155" i="82" s="1"/>
  <c r="N1293" i="82"/>
  <c r="M1294" i="82" s="1"/>
  <c r="O1292" i="82"/>
  <c r="O933" i="82"/>
  <c r="N934" i="82"/>
  <c r="M935" i="82" s="1"/>
  <c r="N215" i="82"/>
  <c r="M216" i="82" s="1"/>
  <c r="O214" i="82"/>
  <c r="N1334" i="82"/>
  <c r="M1335" i="82" s="1"/>
  <c r="O1333" i="82"/>
  <c r="N193" i="82"/>
  <c r="M194" i="82" s="1"/>
  <c r="O192" i="82"/>
  <c r="O993" i="82"/>
  <c r="N994" i="82"/>
  <c r="M995" i="82" s="1"/>
  <c r="N613" i="82"/>
  <c r="M614" i="82" s="1"/>
  <c r="O612" i="82"/>
  <c r="N174" i="82"/>
  <c r="M175" i="82" s="1"/>
  <c r="O173" i="82"/>
  <c r="O533" i="82"/>
  <c r="N534" i="82"/>
  <c r="M535" i="82" s="1"/>
  <c r="N674" i="82"/>
  <c r="M675" i="82" s="1"/>
  <c r="O673" i="82"/>
  <c r="N1033" i="82"/>
  <c r="M1034" i="82" s="1"/>
  <c r="O1032" i="82"/>
  <c r="N1653" i="82"/>
  <c r="M1654" i="82" s="1"/>
  <c r="O1652" i="82"/>
  <c r="T11" i="54" l="1"/>
  <c r="S12" i="54" s="1"/>
  <c r="V10" i="54"/>
  <c r="U10" i="54" s="1"/>
  <c r="T12" i="50"/>
  <c r="S13" i="50" s="1"/>
  <c r="V12" i="50" s="1"/>
  <c r="U12" i="50" s="1"/>
  <c r="V10" i="37"/>
  <c r="U10" i="37" s="1"/>
  <c r="T11" i="37"/>
  <c r="S12" i="37" s="1"/>
  <c r="V12" i="53"/>
  <c r="U12" i="53" s="1"/>
  <c r="T13" i="53"/>
  <c r="S14" i="53" s="1"/>
  <c r="V35" i="53"/>
  <c r="U35" i="53" s="1"/>
  <c r="T36" i="53"/>
  <c r="S37" i="53" s="1"/>
  <c r="V36" i="35"/>
  <c r="U36" i="35" s="1"/>
  <c r="T37" i="35"/>
  <c r="S38" i="35" s="1"/>
  <c r="V36" i="51"/>
  <c r="U36" i="51" s="1"/>
  <c r="T37" i="51"/>
  <c r="S38" i="51" s="1"/>
  <c r="V34" i="37"/>
  <c r="U34" i="37" s="1"/>
  <c r="T35" i="37"/>
  <c r="S36" i="37" s="1"/>
  <c r="V35" i="55"/>
  <c r="U35" i="55" s="1"/>
  <c r="T36" i="55"/>
  <c r="S37" i="55" s="1"/>
  <c r="V12" i="40"/>
  <c r="U12" i="40" s="1"/>
  <c r="T13" i="40"/>
  <c r="S14" i="40" s="1"/>
  <c r="V36" i="52"/>
  <c r="U36" i="52" s="1"/>
  <c r="T37" i="52"/>
  <c r="S38" i="52" s="1"/>
  <c r="V35" i="48"/>
  <c r="U35" i="48" s="1"/>
  <c r="T36" i="48"/>
  <c r="S37" i="48" s="1"/>
  <c r="V35" i="34"/>
  <c r="U35" i="34" s="1"/>
  <c r="T36" i="34"/>
  <c r="S37" i="34" s="1"/>
  <c r="V59" i="44"/>
  <c r="U59" i="44" s="1"/>
  <c r="T60" i="44"/>
  <c r="S61" i="44" s="1"/>
  <c r="V34" i="36"/>
  <c r="U34" i="36" s="1"/>
  <c r="T35" i="36"/>
  <c r="S36" i="36" s="1"/>
  <c r="V59" i="55"/>
  <c r="U59" i="55" s="1"/>
  <c r="T60" i="55"/>
  <c r="S61" i="55" s="1"/>
  <c r="V36" i="42"/>
  <c r="U36" i="42" s="1"/>
  <c r="T37" i="42"/>
  <c r="S38" i="42" s="1"/>
  <c r="V10" i="46"/>
  <c r="U10" i="46" s="1"/>
  <c r="T11" i="46"/>
  <c r="S12" i="46" s="1"/>
  <c r="V59" i="47"/>
  <c r="U59" i="47" s="1"/>
  <c r="T60" i="47"/>
  <c r="S61" i="47" s="1"/>
  <c r="V12" i="32"/>
  <c r="U12" i="32" s="1"/>
  <c r="T13" i="32"/>
  <c r="S14" i="32" s="1"/>
  <c r="V35" i="41"/>
  <c r="U35" i="41" s="1"/>
  <c r="T36" i="41"/>
  <c r="S37" i="41" s="1"/>
  <c r="V10" i="55"/>
  <c r="U10" i="55" s="1"/>
  <c r="T11" i="55"/>
  <c r="V35" i="29"/>
  <c r="U35" i="29" s="1"/>
  <c r="T36" i="29"/>
  <c r="S37" i="29" s="1"/>
  <c r="V34" i="32"/>
  <c r="U34" i="32" s="1"/>
  <c r="T35" i="32"/>
  <c r="S36" i="32" s="1"/>
  <c r="V59" i="29"/>
  <c r="U59" i="29" s="1"/>
  <c r="T60" i="29"/>
  <c r="S61" i="29" s="1"/>
  <c r="V58" i="49"/>
  <c r="U58" i="49" s="1"/>
  <c r="T59" i="49"/>
  <c r="S60" i="49" s="1"/>
  <c r="V11" i="43"/>
  <c r="U11" i="43" s="1"/>
  <c r="T12" i="43"/>
  <c r="S13" i="43" s="1"/>
  <c r="V58" i="14"/>
  <c r="U58" i="14" s="1"/>
  <c r="T59" i="14"/>
  <c r="S60" i="14" s="1"/>
  <c r="V60" i="42"/>
  <c r="U60" i="42" s="1"/>
  <c r="T61" i="42"/>
  <c r="S62" i="42" s="1"/>
  <c r="V11" i="47"/>
  <c r="U11" i="47" s="1"/>
  <c r="T12" i="47"/>
  <c r="S13" i="47" s="1"/>
  <c r="V58" i="50"/>
  <c r="U58" i="50" s="1"/>
  <c r="T59" i="50"/>
  <c r="S60" i="50" s="1"/>
  <c r="V11" i="36"/>
  <c r="U11" i="36" s="1"/>
  <c r="T12" i="36"/>
  <c r="S13" i="36" s="1"/>
  <c r="V11" i="41"/>
  <c r="U11" i="41" s="1"/>
  <c r="T12" i="41"/>
  <c r="S13" i="41" s="1"/>
  <c r="S37" i="14"/>
  <c r="V59" i="46"/>
  <c r="U59" i="46" s="1"/>
  <c r="T60" i="46"/>
  <c r="S61" i="46" s="1"/>
  <c r="V57" i="52"/>
  <c r="U57" i="52" s="1"/>
  <c r="T58" i="52"/>
  <c r="S59" i="52" s="1"/>
  <c r="V35" i="40"/>
  <c r="U35" i="40" s="1"/>
  <c r="T36" i="40"/>
  <c r="S37" i="40" s="1"/>
  <c r="V10" i="42"/>
  <c r="U10" i="42" s="1"/>
  <c r="T11" i="42"/>
  <c r="S12" i="42" s="1"/>
  <c r="V11" i="30"/>
  <c r="U11" i="30" s="1"/>
  <c r="T12" i="30"/>
  <c r="S13" i="30" s="1"/>
  <c r="V12" i="52"/>
  <c r="U12" i="52" s="1"/>
  <c r="T13" i="52"/>
  <c r="V59" i="48"/>
  <c r="U59" i="48" s="1"/>
  <c r="T60" i="48"/>
  <c r="S61" i="48" s="1"/>
  <c r="V60" i="36"/>
  <c r="U60" i="36" s="1"/>
  <c r="T61" i="36"/>
  <c r="S62" i="36" s="1"/>
  <c r="V35" i="54"/>
  <c r="U35" i="54" s="1"/>
  <c r="T36" i="54"/>
  <c r="S37" i="54" s="1"/>
  <c r="V35" i="44"/>
  <c r="U35" i="44" s="1"/>
  <c r="T36" i="44"/>
  <c r="S37" i="44" s="1"/>
  <c r="V59" i="32"/>
  <c r="U59" i="32" s="1"/>
  <c r="T60" i="32"/>
  <c r="S61" i="32" s="1"/>
  <c r="V11" i="39"/>
  <c r="U11" i="39" s="1"/>
  <c r="T12" i="39"/>
  <c r="S13" i="39" s="1"/>
  <c r="V14" i="14"/>
  <c r="U14" i="14" s="1"/>
  <c r="T15" i="14"/>
  <c r="S16" i="14" s="1"/>
  <c r="V35" i="39"/>
  <c r="U35" i="39" s="1"/>
  <c r="T36" i="39"/>
  <c r="S37" i="39" s="1"/>
  <c r="V35" i="50"/>
  <c r="U35" i="50" s="1"/>
  <c r="T36" i="50"/>
  <c r="S37" i="50" s="1"/>
  <c r="V57" i="53"/>
  <c r="U57" i="53" s="1"/>
  <c r="T58" i="53"/>
  <c r="S59" i="53" s="1"/>
  <c r="V12" i="51"/>
  <c r="U12" i="51" s="1"/>
  <c r="T13" i="51"/>
  <c r="S14" i="51" s="1"/>
  <c r="V36" i="30"/>
  <c r="U36" i="30" s="1"/>
  <c r="T37" i="30"/>
  <c r="S38" i="30" s="1"/>
  <c r="V59" i="33"/>
  <c r="U59" i="33" s="1"/>
  <c r="T60" i="33"/>
  <c r="V57" i="39"/>
  <c r="U57" i="39" s="1"/>
  <c r="T58" i="39"/>
  <c r="S59" i="39" s="1"/>
  <c r="V57" i="34"/>
  <c r="U57" i="34" s="1"/>
  <c r="T58" i="34"/>
  <c r="S59" i="34" s="1"/>
  <c r="V36" i="49"/>
  <c r="U36" i="49" s="1"/>
  <c r="T37" i="49"/>
  <c r="S38" i="49" s="1"/>
  <c r="V57" i="43"/>
  <c r="U57" i="43" s="1"/>
  <c r="T58" i="43"/>
  <c r="S59" i="43" s="1"/>
  <c r="V12" i="35"/>
  <c r="U12" i="35" s="1"/>
  <c r="T13" i="35"/>
  <c r="S14" i="35" s="1"/>
  <c r="V11" i="38"/>
  <c r="U11" i="38" s="1"/>
  <c r="T12" i="38"/>
  <c r="S13" i="38" s="1"/>
  <c r="V59" i="35"/>
  <c r="U59" i="35" s="1"/>
  <c r="T60" i="35"/>
  <c r="S61" i="35" s="1"/>
  <c r="V57" i="54"/>
  <c r="U57" i="54" s="1"/>
  <c r="T58" i="54"/>
  <c r="S59" i="54" s="1"/>
  <c r="V36" i="38"/>
  <c r="U36" i="38" s="1"/>
  <c r="T37" i="38"/>
  <c r="S38" i="38" s="1"/>
  <c r="V58" i="45"/>
  <c r="U58" i="45" s="1"/>
  <c r="T59" i="45"/>
  <c r="S60" i="45" s="1"/>
  <c r="V36" i="47"/>
  <c r="U36" i="47" s="1"/>
  <c r="T37" i="47"/>
  <c r="S38" i="47" s="1"/>
  <c r="V37" i="33"/>
  <c r="U37" i="33" s="1"/>
  <c r="T38" i="33"/>
  <c r="S39" i="33" s="1"/>
  <c r="V11" i="33"/>
  <c r="U11" i="33" s="1"/>
  <c r="T12" i="33"/>
  <c r="S13" i="33" s="1"/>
  <c r="V35" i="46"/>
  <c r="U35" i="46" s="1"/>
  <c r="T36" i="46"/>
  <c r="S37" i="46" s="1"/>
  <c r="S11" i="49"/>
  <c r="V35" i="45"/>
  <c r="U35" i="45" s="1"/>
  <c r="T36" i="45"/>
  <c r="S37" i="45" s="1"/>
  <c r="V10" i="44"/>
  <c r="U10" i="44" s="1"/>
  <c r="T11" i="44"/>
  <c r="S12" i="44" s="1"/>
  <c r="V11" i="48"/>
  <c r="U11" i="48" s="1"/>
  <c r="T12" i="48"/>
  <c r="S13" i="48" s="1"/>
  <c r="V13" i="34"/>
  <c r="U13" i="34" s="1"/>
  <c r="T14" i="34"/>
  <c r="S15" i="34" s="1"/>
  <c r="V10" i="29"/>
  <c r="U10" i="29" s="1"/>
  <c r="T11" i="29"/>
  <c r="S12" i="29" s="1"/>
  <c r="V58" i="41"/>
  <c r="U58" i="41" s="1"/>
  <c r="T59" i="41"/>
  <c r="S60" i="41" s="1"/>
  <c r="V59" i="51"/>
  <c r="U59" i="51" s="1"/>
  <c r="T60" i="51"/>
  <c r="S61" i="51" s="1"/>
  <c r="V11" i="45"/>
  <c r="U11" i="45" s="1"/>
  <c r="T12" i="45"/>
  <c r="S13" i="45" s="1"/>
  <c r="V59" i="40"/>
  <c r="U59" i="40" s="1"/>
  <c r="T60" i="40"/>
  <c r="S61" i="40" s="1"/>
  <c r="V56" i="38"/>
  <c r="U56" i="38" s="1"/>
  <c r="T57" i="38"/>
  <c r="S58" i="38" s="1"/>
  <c r="V58" i="37"/>
  <c r="U58" i="37" s="1"/>
  <c r="T59" i="37"/>
  <c r="S60" i="37" s="1"/>
  <c r="V58" i="30"/>
  <c r="U58" i="30" s="1"/>
  <c r="T59" i="30"/>
  <c r="S60" i="30" s="1"/>
  <c r="V35" i="43"/>
  <c r="U35" i="43" s="1"/>
  <c r="T36" i="43"/>
  <c r="N1673" i="82"/>
  <c r="M1674" i="82" s="1"/>
  <c r="O1672" i="82"/>
  <c r="O1312" i="82"/>
  <c r="N1313" i="82"/>
  <c r="M1314" i="82" s="1"/>
  <c r="O1592" i="82"/>
  <c r="N1593" i="82"/>
  <c r="M1594" i="82" s="1"/>
  <c r="O1012" i="82"/>
  <c r="N1013" i="82"/>
  <c r="M1014" i="82" s="1"/>
  <c r="O1052" i="82"/>
  <c r="N1053" i="82"/>
  <c r="M1054" i="82" s="1"/>
  <c r="N573" i="82"/>
  <c r="M574" i="82" s="1"/>
  <c r="O572" i="82"/>
  <c r="O1432" i="82"/>
  <c r="N1433" i="82"/>
  <c r="M1434" i="82" s="1"/>
  <c r="N1253" i="82"/>
  <c r="M1254" i="82" s="1"/>
  <c r="O1252" i="82"/>
  <c r="N74" i="82"/>
  <c r="M75" i="82" s="1"/>
  <c r="O73" i="82"/>
  <c r="O1192" i="82"/>
  <c r="N1193" i="82"/>
  <c r="M1194" i="82" s="1"/>
  <c r="O52" i="82"/>
  <c r="N53" i="82"/>
  <c r="M54" i="82" s="1"/>
  <c r="N113" i="82"/>
  <c r="M114" i="82" s="1"/>
  <c r="O112" i="82"/>
  <c r="N513" i="82"/>
  <c r="M514" i="82" s="1"/>
  <c r="O512" i="82"/>
  <c r="N1173" i="82"/>
  <c r="M1174" i="82" s="1"/>
  <c r="O1172" i="82"/>
  <c r="O592" i="82"/>
  <c r="N593" i="82"/>
  <c r="M594" i="82" s="1"/>
  <c r="O1133" i="82"/>
  <c r="N1134" i="82"/>
  <c r="M1135" i="82" s="1"/>
  <c r="O1373" i="82"/>
  <c r="N1374" i="82"/>
  <c r="M1375" i="82" s="1"/>
  <c r="N1354" i="82"/>
  <c r="M1355" i="82" s="1"/>
  <c r="O1353" i="82"/>
  <c r="O772" i="82"/>
  <c r="N773" i="82"/>
  <c r="M774" i="82" s="1"/>
  <c r="O472" i="82"/>
  <c r="N473" i="82"/>
  <c r="M474" i="82" s="1"/>
  <c r="O92" i="82"/>
  <c r="N93" i="82"/>
  <c r="M94" i="82" s="1"/>
  <c r="N733" i="82"/>
  <c r="M734" i="82" s="1"/>
  <c r="O732" i="82"/>
  <c r="O353" i="82"/>
  <c r="N354" i="82"/>
  <c r="M355" i="82" s="1"/>
  <c r="O1553" i="82"/>
  <c r="N1554" i="82"/>
  <c r="M1555" i="82" s="1"/>
  <c r="O492" i="82"/>
  <c r="N493" i="82"/>
  <c r="M494" i="82" s="1"/>
  <c r="O292" i="82"/>
  <c r="N293" i="82"/>
  <c r="M294" i="82" s="1"/>
  <c r="O872" i="82"/>
  <c r="N873" i="82"/>
  <c r="M874" i="82" s="1"/>
  <c r="N1534" i="82"/>
  <c r="M1535" i="82" s="1"/>
  <c r="O1533" i="82"/>
  <c r="O1232" i="82"/>
  <c r="N1233" i="82"/>
  <c r="M1234" i="82" s="1"/>
  <c r="O713" i="82"/>
  <c r="N714" i="82"/>
  <c r="M715" i="82" s="1"/>
  <c r="O1073" i="82"/>
  <c r="N1074" i="82"/>
  <c r="M1075" i="82" s="1"/>
  <c r="O312" i="82"/>
  <c r="N313" i="82"/>
  <c r="M314" i="82" s="1"/>
  <c r="N1493" i="82"/>
  <c r="M1494" i="82" s="1"/>
  <c r="O1492" i="82"/>
  <c r="O133" i="82"/>
  <c r="N134" i="82"/>
  <c r="M135" i="82" s="1"/>
  <c r="N13" i="82"/>
  <c r="M14" i="82" s="1"/>
  <c r="O12" i="82"/>
  <c r="N374" i="82"/>
  <c r="M375" i="82" s="1"/>
  <c r="O373" i="82"/>
  <c r="O413" i="82"/>
  <c r="N414" i="82"/>
  <c r="M415" i="82" s="1"/>
  <c r="N394" i="82"/>
  <c r="M395" i="82" s="1"/>
  <c r="O393" i="82"/>
  <c r="O233" i="82"/>
  <c r="N234" i="82"/>
  <c r="M235" i="82" s="1"/>
  <c r="N554" i="82"/>
  <c r="M555" i="82" s="1"/>
  <c r="O553" i="82"/>
  <c r="O613" i="82"/>
  <c r="N614" i="82"/>
  <c r="M615" i="82" s="1"/>
  <c r="O215" i="82"/>
  <c r="N216" i="82"/>
  <c r="M217" i="82" s="1"/>
  <c r="O934" i="82"/>
  <c r="N935" i="82"/>
  <c r="M936" i="82" s="1"/>
  <c r="O1154" i="82"/>
  <c r="N1155" i="82"/>
  <c r="M1156" i="82" s="1"/>
  <c r="O1114" i="82"/>
  <c r="N1115" i="82"/>
  <c r="M1116" i="82" s="1"/>
  <c r="O34" i="82"/>
  <c r="N35" i="82"/>
  <c r="M36" i="82" s="1"/>
  <c r="N635" i="82"/>
  <c r="M636" i="82" s="1"/>
  <c r="O634" i="82"/>
  <c r="O974" i="82"/>
  <c r="N975" i="82"/>
  <c r="M976" i="82" s="1"/>
  <c r="O1653" i="82"/>
  <c r="N1654" i="82"/>
  <c r="M1655" i="82" s="1"/>
  <c r="O674" i="82"/>
  <c r="N675" i="82"/>
  <c r="M676" i="82" s="1"/>
  <c r="O854" i="82"/>
  <c r="N855" i="82"/>
  <c r="M856" i="82" s="1"/>
  <c r="O694" i="82"/>
  <c r="N695" i="82"/>
  <c r="M696" i="82" s="1"/>
  <c r="N1274" i="82"/>
  <c r="M1275" i="82" s="1"/>
  <c r="O1273" i="82"/>
  <c r="O534" i="82"/>
  <c r="N535" i="82"/>
  <c r="M536" i="82" s="1"/>
  <c r="O994" i="82"/>
  <c r="N995" i="82"/>
  <c r="M996" i="82" s="1"/>
  <c r="O1334" i="82"/>
  <c r="N1335" i="82"/>
  <c r="M1336" i="82" s="1"/>
  <c r="O755" i="82"/>
  <c r="N756" i="82"/>
  <c r="M757" i="82" s="1"/>
  <c r="O894" i="82"/>
  <c r="N895" i="82"/>
  <c r="M896" i="82" s="1"/>
  <c r="O1033" i="82"/>
  <c r="N1034" i="82"/>
  <c r="M1035" i="82" s="1"/>
  <c r="O433" i="82"/>
  <c r="N434" i="82"/>
  <c r="M435" i="82" s="1"/>
  <c r="N335" i="82"/>
  <c r="M336" i="82" s="1"/>
  <c r="O334" i="82"/>
  <c r="N175" i="82"/>
  <c r="M176" i="82" s="1"/>
  <c r="O174" i="82"/>
  <c r="O193" i="82"/>
  <c r="N194" i="82"/>
  <c r="M195" i="82" s="1"/>
  <c r="O1293" i="82"/>
  <c r="N1294" i="82"/>
  <c r="M1295" i="82" s="1"/>
  <c r="O274" i="82"/>
  <c r="N275" i="82"/>
  <c r="M276" i="82" s="1"/>
  <c r="O1414" i="82"/>
  <c r="N1415" i="82"/>
  <c r="M1416" i="82" s="1"/>
  <c r="O1633" i="82"/>
  <c r="N1634" i="82"/>
  <c r="M1635" i="82" s="1"/>
  <c r="N156" i="82"/>
  <c r="M157" i="82" s="1"/>
  <c r="O155" i="82"/>
  <c r="O814" i="82"/>
  <c r="N815" i="82"/>
  <c r="M816" i="82" s="1"/>
  <c r="N1395" i="82"/>
  <c r="M1396" i="82" s="1"/>
  <c r="O1394" i="82"/>
  <c r="N255" i="82"/>
  <c r="M256" i="82" s="1"/>
  <c r="O254" i="82"/>
  <c r="N1215" i="82"/>
  <c r="M1216" i="82" s="1"/>
  <c r="O1214" i="82"/>
  <c r="N1095" i="82"/>
  <c r="M1096" i="82" s="1"/>
  <c r="O1094" i="82"/>
  <c r="O795" i="82"/>
  <c r="N796" i="82"/>
  <c r="M797" i="82" s="1"/>
  <c r="O1515" i="82"/>
  <c r="N1516" i="82"/>
  <c r="M1517" i="82" s="1"/>
  <c r="O1614" i="82"/>
  <c r="N1615" i="82"/>
  <c r="M1616" i="82" s="1"/>
  <c r="N656" i="82"/>
  <c r="M657" i="82" s="1"/>
  <c r="O655" i="82"/>
  <c r="O1453" i="82"/>
  <c r="N1454" i="82"/>
  <c r="M1455" i="82" s="1"/>
  <c r="O1574" i="82"/>
  <c r="N1575" i="82"/>
  <c r="M1576" i="82" s="1"/>
  <c r="N955" i="82"/>
  <c r="M956" i="82" s="1"/>
  <c r="O954" i="82"/>
  <c r="O455" i="82"/>
  <c r="N456" i="82"/>
  <c r="M457" i="82" s="1"/>
  <c r="N1475" i="82"/>
  <c r="M1476" i="82" s="1"/>
  <c r="O1474" i="82"/>
  <c r="N835" i="82"/>
  <c r="M836" i="82" s="1"/>
  <c r="O834" i="82"/>
  <c r="N915" i="82"/>
  <c r="M916" i="82" s="1"/>
  <c r="O914" i="82"/>
  <c r="T12" i="54" l="1"/>
  <c r="S13" i="54" s="1"/>
  <c r="V11" i="54"/>
  <c r="U11" i="54" s="1"/>
  <c r="T13" i="50"/>
  <c r="S14" i="50" s="1"/>
  <c r="V13" i="50" s="1"/>
  <c r="U13" i="50" s="1"/>
  <c r="V12" i="39"/>
  <c r="U12" i="39" s="1"/>
  <c r="T13" i="39"/>
  <c r="S14" i="39" s="1"/>
  <c r="V59" i="14"/>
  <c r="U59" i="14" s="1"/>
  <c r="T60" i="14"/>
  <c r="S61" i="14" s="1"/>
  <c r="V13" i="32"/>
  <c r="U13" i="32" s="1"/>
  <c r="T14" i="32"/>
  <c r="S15" i="32" s="1"/>
  <c r="V37" i="49"/>
  <c r="U37" i="49" s="1"/>
  <c r="T38" i="49"/>
  <c r="S39" i="49" s="1"/>
  <c r="V58" i="39"/>
  <c r="U58" i="39" s="1"/>
  <c r="T59" i="39"/>
  <c r="S60" i="39" s="1"/>
  <c r="V36" i="50"/>
  <c r="U36" i="50" s="1"/>
  <c r="T37" i="50"/>
  <c r="S38" i="50" s="1"/>
  <c r="V36" i="44"/>
  <c r="U36" i="44" s="1"/>
  <c r="T37" i="44"/>
  <c r="S38" i="44" s="1"/>
  <c r="V35" i="32"/>
  <c r="U35" i="32" s="1"/>
  <c r="T36" i="32"/>
  <c r="S37" i="32" s="1"/>
  <c r="V60" i="55"/>
  <c r="U60" i="55" s="1"/>
  <c r="T61" i="55"/>
  <c r="S62" i="55" s="1"/>
  <c r="V36" i="53"/>
  <c r="U36" i="53" s="1"/>
  <c r="T37" i="53"/>
  <c r="S38" i="53" s="1"/>
  <c r="V60" i="40"/>
  <c r="U60" i="40" s="1"/>
  <c r="T61" i="40"/>
  <c r="S62" i="40" s="1"/>
  <c r="V58" i="54"/>
  <c r="U58" i="54" s="1"/>
  <c r="T59" i="54"/>
  <c r="S60" i="54" s="1"/>
  <c r="V13" i="40"/>
  <c r="U13" i="40" s="1"/>
  <c r="T14" i="40"/>
  <c r="S15" i="40" s="1"/>
  <c r="V13" i="51"/>
  <c r="U13" i="51" s="1"/>
  <c r="T14" i="51"/>
  <c r="S15" i="51" s="1"/>
  <c r="V37" i="47"/>
  <c r="U37" i="47" s="1"/>
  <c r="T38" i="47"/>
  <c r="V12" i="47"/>
  <c r="U12" i="47" s="1"/>
  <c r="T13" i="47"/>
  <c r="S14" i="47" s="1"/>
  <c r="V35" i="37"/>
  <c r="U35" i="37" s="1"/>
  <c r="T36" i="37"/>
  <c r="S37" i="37" s="1"/>
  <c r="V37" i="35"/>
  <c r="U37" i="35" s="1"/>
  <c r="T38" i="35"/>
  <c r="S39" i="35" s="1"/>
  <c r="V12" i="45"/>
  <c r="U12" i="45" s="1"/>
  <c r="T13" i="45"/>
  <c r="S14" i="45" s="1"/>
  <c r="V59" i="41"/>
  <c r="U59" i="41" s="1"/>
  <c r="T60" i="41"/>
  <c r="S61" i="41" s="1"/>
  <c r="V14" i="34"/>
  <c r="U14" i="34" s="1"/>
  <c r="T15" i="34"/>
  <c r="S16" i="34" s="1"/>
  <c r="V12" i="38"/>
  <c r="U12" i="38" s="1"/>
  <c r="T13" i="38"/>
  <c r="S14" i="38" s="1"/>
  <c r="S61" i="33"/>
  <c r="S37" i="43"/>
  <c r="V59" i="37"/>
  <c r="U59" i="37" s="1"/>
  <c r="T60" i="37"/>
  <c r="S61" i="37" s="1"/>
  <c r="V36" i="46"/>
  <c r="U36" i="46" s="1"/>
  <c r="T37" i="46"/>
  <c r="S38" i="46" s="1"/>
  <c r="V38" i="33"/>
  <c r="U38" i="33" s="1"/>
  <c r="T39" i="33"/>
  <c r="S40" i="33" s="1"/>
  <c r="V37" i="38"/>
  <c r="U37" i="38" s="1"/>
  <c r="T38" i="38"/>
  <c r="S39" i="38" s="1"/>
  <c r="V58" i="43"/>
  <c r="U58" i="43" s="1"/>
  <c r="T59" i="43"/>
  <c r="S60" i="43" s="1"/>
  <c r="V58" i="53"/>
  <c r="U58" i="53" s="1"/>
  <c r="T59" i="53"/>
  <c r="S60" i="53" s="1"/>
  <c r="V15" i="14"/>
  <c r="U15" i="14" s="1"/>
  <c r="T16" i="14"/>
  <c r="S17" i="14" s="1"/>
  <c r="V36" i="54"/>
  <c r="U36" i="54" s="1"/>
  <c r="T37" i="54"/>
  <c r="S38" i="54" s="1"/>
  <c r="V60" i="48"/>
  <c r="U60" i="48" s="1"/>
  <c r="T61" i="48"/>
  <c r="S62" i="48" s="1"/>
  <c r="V12" i="30"/>
  <c r="U12" i="30" s="1"/>
  <c r="T13" i="30"/>
  <c r="S14" i="30" s="1"/>
  <c r="V11" i="42"/>
  <c r="U11" i="42" s="1"/>
  <c r="T12" i="42"/>
  <c r="S13" i="42" s="1"/>
  <c r="V58" i="52"/>
  <c r="U58" i="52" s="1"/>
  <c r="T59" i="52"/>
  <c r="S60" i="52" s="1"/>
  <c r="V12" i="36"/>
  <c r="U12" i="36" s="1"/>
  <c r="T13" i="36"/>
  <c r="S14" i="36" s="1"/>
  <c r="V61" i="42"/>
  <c r="U61" i="42" s="1"/>
  <c r="T62" i="42"/>
  <c r="S63" i="42" s="1"/>
  <c r="V59" i="49"/>
  <c r="U59" i="49" s="1"/>
  <c r="T60" i="49"/>
  <c r="S61" i="49" s="1"/>
  <c r="V36" i="29"/>
  <c r="U36" i="29" s="1"/>
  <c r="T37" i="29"/>
  <c r="S38" i="29" s="1"/>
  <c r="V60" i="47"/>
  <c r="U60" i="47" s="1"/>
  <c r="T61" i="47"/>
  <c r="S62" i="47" s="1"/>
  <c r="V37" i="42"/>
  <c r="U37" i="42" s="1"/>
  <c r="T38" i="42"/>
  <c r="S39" i="42" s="1"/>
  <c r="V60" i="44"/>
  <c r="U60" i="44" s="1"/>
  <c r="T61" i="44"/>
  <c r="S62" i="44" s="1"/>
  <c r="V36" i="48"/>
  <c r="U36" i="48" s="1"/>
  <c r="T37" i="48"/>
  <c r="S38" i="48" s="1"/>
  <c r="V36" i="55"/>
  <c r="U36" i="55" s="1"/>
  <c r="T37" i="55"/>
  <c r="S38" i="55" s="1"/>
  <c r="V60" i="51"/>
  <c r="U60" i="51" s="1"/>
  <c r="T61" i="51"/>
  <c r="S62" i="51" s="1"/>
  <c r="V11" i="29"/>
  <c r="U11" i="29" s="1"/>
  <c r="T12" i="29"/>
  <c r="S13" i="29" s="1"/>
  <c r="V12" i="48"/>
  <c r="U12" i="48" s="1"/>
  <c r="T13" i="48"/>
  <c r="S14" i="48" s="1"/>
  <c r="V11" i="44"/>
  <c r="U11" i="44" s="1"/>
  <c r="T12" i="44"/>
  <c r="S13" i="44" s="1"/>
  <c r="V59" i="45"/>
  <c r="U59" i="45" s="1"/>
  <c r="T60" i="45"/>
  <c r="S61" i="45" s="1"/>
  <c r="V60" i="35"/>
  <c r="U60" i="35" s="1"/>
  <c r="T61" i="35"/>
  <c r="S62" i="35" s="1"/>
  <c r="V36" i="40"/>
  <c r="U36" i="40" s="1"/>
  <c r="T37" i="40"/>
  <c r="S38" i="40" s="1"/>
  <c r="V36" i="14"/>
  <c r="U36" i="14" s="1"/>
  <c r="T37" i="14"/>
  <c r="S38" i="14" s="1"/>
  <c r="V35" i="36"/>
  <c r="U35" i="36" s="1"/>
  <c r="T36" i="36"/>
  <c r="S37" i="36" s="1"/>
  <c r="V37" i="51"/>
  <c r="U37" i="51" s="1"/>
  <c r="T38" i="51"/>
  <c r="S39" i="51" s="1"/>
  <c r="V11" i="37"/>
  <c r="U11" i="37" s="1"/>
  <c r="T12" i="37"/>
  <c r="S13" i="37" s="1"/>
  <c r="V59" i="30"/>
  <c r="U59" i="30" s="1"/>
  <c r="T60" i="30"/>
  <c r="S61" i="30" s="1"/>
  <c r="V57" i="38"/>
  <c r="U57" i="38" s="1"/>
  <c r="T58" i="38"/>
  <c r="S59" i="38" s="1"/>
  <c r="V36" i="45"/>
  <c r="U36" i="45" s="1"/>
  <c r="T37" i="45"/>
  <c r="S38" i="45" s="1"/>
  <c r="V10" i="49"/>
  <c r="U10" i="49" s="1"/>
  <c r="T11" i="49"/>
  <c r="S12" i="49" s="1"/>
  <c r="V12" i="33"/>
  <c r="U12" i="33" s="1"/>
  <c r="T13" i="33"/>
  <c r="S14" i="33" s="1"/>
  <c r="V13" i="35"/>
  <c r="U13" i="35" s="1"/>
  <c r="T14" i="35"/>
  <c r="S15" i="35" s="1"/>
  <c r="V58" i="34"/>
  <c r="U58" i="34" s="1"/>
  <c r="T59" i="34"/>
  <c r="S60" i="34" s="1"/>
  <c r="V37" i="30"/>
  <c r="U37" i="30" s="1"/>
  <c r="T38" i="30"/>
  <c r="S39" i="30" s="1"/>
  <c r="V36" i="39"/>
  <c r="U36" i="39" s="1"/>
  <c r="T37" i="39"/>
  <c r="S38" i="39" s="1"/>
  <c r="V60" i="32"/>
  <c r="U60" i="32" s="1"/>
  <c r="T61" i="32"/>
  <c r="S62" i="32" s="1"/>
  <c r="V61" i="36"/>
  <c r="U61" i="36" s="1"/>
  <c r="T62" i="36"/>
  <c r="S63" i="36" s="1"/>
  <c r="S14" i="52"/>
  <c r="V60" i="46"/>
  <c r="U60" i="46" s="1"/>
  <c r="T61" i="46"/>
  <c r="S62" i="46" s="1"/>
  <c r="V12" i="41"/>
  <c r="U12" i="41" s="1"/>
  <c r="T13" i="41"/>
  <c r="S14" i="41" s="1"/>
  <c r="V59" i="50"/>
  <c r="U59" i="50" s="1"/>
  <c r="T60" i="50"/>
  <c r="S61" i="50" s="1"/>
  <c r="V12" i="43"/>
  <c r="U12" i="43" s="1"/>
  <c r="T13" i="43"/>
  <c r="S14" i="43" s="1"/>
  <c r="V60" i="29"/>
  <c r="U60" i="29" s="1"/>
  <c r="T61" i="29"/>
  <c r="S62" i="29" s="1"/>
  <c r="S12" i="55"/>
  <c r="V36" i="41"/>
  <c r="U36" i="41" s="1"/>
  <c r="T37" i="41"/>
  <c r="S38" i="41" s="1"/>
  <c r="V11" i="46"/>
  <c r="U11" i="46" s="1"/>
  <c r="T12" i="46"/>
  <c r="S13" i="46" s="1"/>
  <c r="V36" i="34"/>
  <c r="U36" i="34" s="1"/>
  <c r="T37" i="34"/>
  <c r="S38" i="34" s="1"/>
  <c r="V37" i="52"/>
  <c r="U37" i="52" s="1"/>
  <c r="T38" i="52"/>
  <c r="V13" i="53"/>
  <c r="U13" i="53" s="1"/>
  <c r="T14" i="53"/>
  <c r="S15" i="53" s="1"/>
  <c r="N1674" i="82"/>
  <c r="M1675" i="82" s="1"/>
  <c r="O1673" i="82"/>
  <c r="N1314" i="82"/>
  <c r="M1315" i="82" s="1"/>
  <c r="O1313" i="82"/>
  <c r="N1594" i="82"/>
  <c r="M1595" i="82" s="1"/>
  <c r="O1593" i="82"/>
  <c r="N1054" i="82"/>
  <c r="M1055" i="82" s="1"/>
  <c r="O1053" i="82"/>
  <c r="N1014" i="82"/>
  <c r="M1015" i="82" s="1"/>
  <c r="O1013" i="82"/>
  <c r="O573" i="82"/>
  <c r="N574" i="82"/>
  <c r="M575" i="82" s="1"/>
  <c r="N1434" i="82"/>
  <c r="M1435" i="82" s="1"/>
  <c r="O1433" i="82"/>
  <c r="N1254" i="82"/>
  <c r="M1255" i="82" s="1"/>
  <c r="O1253" i="82"/>
  <c r="N1494" i="82"/>
  <c r="M1495" i="82" s="1"/>
  <c r="O1493" i="82"/>
  <c r="N514" i="82"/>
  <c r="M515" i="82" s="1"/>
  <c r="O513" i="82"/>
  <c r="O74" i="82"/>
  <c r="N75" i="82"/>
  <c r="M76" i="82" s="1"/>
  <c r="N314" i="82"/>
  <c r="M315" i="82" s="1"/>
  <c r="O313" i="82"/>
  <c r="O714" i="82"/>
  <c r="N715" i="82"/>
  <c r="M716" i="82" s="1"/>
  <c r="N294" i="82"/>
  <c r="M295" i="82" s="1"/>
  <c r="O293" i="82"/>
  <c r="N1555" i="82"/>
  <c r="M1556" i="82" s="1"/>
  <c r="O1554" i="82"/>
  <c r="O473" i="82"/>
  <c r="N474" i="82"/>
  <c r="M475" i="82" s="1"/>
  <c r="O1134" i="82"/>
  <c r="N1135" i="82"/>
  <c r="M1136" i="82" s="1"/>
  <c r="O1193" i="82"/>
  <c r="N1194" i="82"/>
  <c r="M1195" i="82" s="1"/>
  <c r="O1534" i="82"/>
  <c r="N1535" i="82"/>
  <c r="M1536" i="82" s="1"/>
  <c r="N734" i="82"/>
  <c r="M735" i="82" s="1"/>
  <c r="O733" i="82"/>
  <c r="N1355" i="82"/>
  <c r="M1356" i="82" s="1"/>
  <c r="O1354" i="82"/>
  <c r="N1174" i="82"/>
  <c r="M1175" i="82" s="1"/>
  <c r="O1173" i="82"/>
  <c r="N114" i="82"/>
  <c r="M115" i="82" s="1"/>
  <c r="O113" i="82"/>
  <c r="O1074" i="82"/>
  <c r="N1075" i="82"/>
  <c r="M1076" i="82" s="1"/>
  <c r="O1233" i="82"/>
  <c r="N1234" i="82"/>
  <c r="M1235" i="82" s="1"/>
  <c r="N874" i="82"/>
  <c r="M875" i="82" s="1"/>
  <c r="O873" i="82"/>
  <c r="N494" i="82"/>
  <c r="M495" i="82" s="1"/>
  <c r="O493" i="82"/>
  <c r="N355" i="82"/>
  <c r="M356" i="82" s="1"/>
  <c r="O354" i="82"/>
  <c r="N94" i="82"/>
  <c r="M95" i="82" s="1"/>
  <c r="O93" i="82"/>
  <c r="O773" i="82"/>
  <c r="N774" i="82"/>
  <c r="M775" i="82" s="1"/>
  <c r="O1374" i="82"/>
  <c r="N1375" i="82"/>
  <c r="M1376" i="82" s="1"/>
  <c r="N594" i="82"/>
  <c r="M595" i="82" s="1"/>
  <c r="O593" i="82"/>
  <c r="O53" i="82"/>
  <c r="N54" i="82"/>
  <c r="M55" i="82" s="1"/>
  <c r="O13" i="82"/>
  <c r="N14" i="82"/>
  <c r="M15" i="82" s="1"/>
  <c r="N135" i="82"/>
  <c r="M136" i="82" s="1"/>
  <c r="O134" i="82"/>
  <c r="N375" i="82"/>
  <c r="M376" i="82" s="1"/>
  <c r="O374" i="82"/>
  <c r="O554" i="82"/>
  <c r="N555" i="82"/>
  <c r="M556" i="82" s="1"/>
  <c r="N395" i="82"/>
  <c r="M396" i="82" s="1"/>
  <c r="O394" i="82"/>
  <c r="N235" i="82"/>
  <c r="M236" i="82" s="1"/>
  <c r="O234" i="82"/>
  <c r="N415" i="82"/>
  <c r="M416" i="82" s="1"/>
  <c r="O414" i="82"/>
  <c r="N916" i="82"/>
  <c r="M917" i="82" s="1"/>
  <c r="O915" i="82"/>
  <c r="O1575" i="82"/>
  <c r="N1576" i="82"/>
  <c r="M1577" i="82" s="1"/>
  <c r="O796" i="82"/>
  <c r="N797" i="82"/>
  <c r="M798" i="82" s="1"/>
  <c r="O1215" i="82"/>
  <c r="N1216" i="82"/>
  <c r="M1217" i="82" s="1"/>
  <c r="N996" i="82"/>
  <c r="M997" i="82" s="1"/>
  <c r="O995" i="82"/>
  <c r="O675" i="82"/>
  <c r="N676" i="82"/>
  <c r="M677" i="82" s="1"/>
  <c r="O635" i="82"/>
  <c r="N636" i="82"/>
  <c r="M637" i="82" s="1"/>
  <c r="O935" i="82"/>
  <c r="N936" i="82"/>
  <c r="M937" i="82" s="1"/>
  <c r="O656" i="82"/>
  <c r="N657" i="82"/>
  <c r="M658" i="82" s="1"/>
  <c r="O1415" i="82"/>
  <c r="N1416" i="82"/>
  <c r="M1417" i="82" s="1"/>
  <c r="N896" i="82"/>
  <c r="M897" i="82" s="1"/>
  <c r="O895" i="82"/>
  <c r="O35" i="82"/>
  <c r="N36" i="82"/>
  <c r="M37" i="82" s="1"/>
  <c r="O1454" i="82"/>
  <c r="N1455" i="82"/>
  <c r="M1456" i="82" s="1"/>
  <c r="O255" i="82"/>
  <c r="N256" i="82"/>
  <c r="M257" i="82" s="1"/>
  <c r="N816" i="82"/>
  <c r="M817" i="82" s="1"/>
  <c r="O815" i="82"/>
  <c r="O275" i="82"/>
  <c r="N276" i="82"/>
  <c r="M277" i="82" s="1"/>
  <c r="N536" i="82"/>
  <c r="M537" i="82" s="1"/>
  <c r="O535" i="82"/>
  <c r="N696" i="82"/>
  <c r="M697" i="82" s="1"/>
  <c r="O695" i="82"/>
  <c r="N1655" i="82"/>
  <c r="M1656" i="82" s="1"/>
  <c r="O1654" i="82"/>
  <c r="N217" i="82"/>
  <c r="M218" i="82" s="1"/>
  <c r="O216" i="82"/>
  <c r="O614" i="82"/>
  <c r="N615" i="82"/>
  <c r="M616" i="82" s="1"/>
  <c r="N956" i="82"/>
  <c r="M957" i="82" s="1"/>
  <c r="O955" i="82"/>
  <c r="O1615" i="82"/>
  <c r="N1616" i="82"/>
  <c r="M1617" i="82" s="1"/>
  <c r="N435" i="82"/>
  <c r="M436" i="82" s="1"/>
  <c r="O434" i="82"/>
  <c r="N757" i="82"/>
  <c r="M758" i="82" s="1"/>
  <c r="O756" i="82"/>
  <c r="N1116" i="82"/>
  <c r="M1117" i="82" s="1"/>
  <c r="O1115" i="82"/>
  <c r="O835" i="82"/>
  <c r="N836" i="82"/>
  <c r="M837" i="82" s="1"/>
  <c r="O1516" i="82"/>
  <c r="N1517" i="82"/>
  <c r="M1518" i="82" s="1"/>
  <c r="N1096" i="82"/>
  <c r="M1097" i="82" s="1"/>
  <c r="O1095" i="82"/>
  <c r="O1395" i="82"/>
  <c r="N1396" i="82"/>
  <c r="M1397" i="82" s="1"/>
  <c r="O1294" i="82"/>
  <c r="N1295" i="82"/>
  <c r="M1296" i="82" s="1"/>
  <c r="O175" i="82"/>
  <c r="N176" i="82"/>
  <c r="M177" i="82" s="1"/>
  <c r="O156" i="82"/>
  <c r="N157" i="82"/>
  <c r="M158" i="82" s="1"/>
  <c r="N1635" i="82"/>
  <c r="M1636" i="82" s="1"/>
  <c r="O1634" i="82"/>
  <c r="N1476" i="82"/>
  <c r="M1477" i="82" s="1"/>
  <c r="O1475" i="82"/>
  <c r="N457" i="82"/>
  <c r="M458" i="82" s="1"/>
  <c r="O456" i="82"/>
  <c r="N195" i="82"/>
  <c r="M196" i="82" s="1"/>
  <c r="O194" i="82"/>
  <c r="O335" i="82"/>
  <c r="N336" i="82"/>
  <c r="M337" i="82" s="1"/>
  <c r="O1034" i="82"/>
  <c r="N1035" i="82"/>
  <c r="M1036" i="82" s="1"/>
  <c r="O1335" i="82"/>
  <c r="N1336" i="82"/>
  <c r="M1337" i="82" s="1"/>
  <c r="N1275" i="82"/>
  <c r="M1276" i="82" s="1"/>
  <c r="O1274" i="82"/>
  <c r="N856" i="82"/>
  <c r="M857" i="82" s="1"/>
  <c r="O855" i="82"/>
  <c r="N976" i="82"/>
  <c r="M977" i="82" s="1"/>
  <c r="O975" i="82"/>
  <c r="N1156" i="82"/>
  <c r="M1157" i="82" s="1"/>
  <c r="O1155" i="82"/>
  <c r="V12" i="54" l="1"/>
  <c r="U12" i="54" s="1"/>
  <c r="T13" i="54"/>
  <c r="S14" i="54" s="1"/>
  <c r="T14" i="50"/>
  <c r="S15" i="50" s="1"/>
  <c r="V14" i="50" s="1"/>
  <c r="U14" i="50" s="1"/>
  <c r="V37" i="41"/>
  <c r="U37" i="41" s="1"/>
  <c r="T38" i="41"/>
  <c r="S39" i="41" s="1"/>
  <c r="V61" i="46"/>
  <c r="U61" i="46" s="1"/>
  <c r="T62" i="46"/>
  <c r="S63" i="46" s="1"/>
  <c r="V37" i="55"/>
  <c r="U37" i="55" s="1"/>
  <c r="T38" i="55"/>
  <c r="S39" i="55" s="1"/>
  <c r="V59" i="52"/>
  <c r="U59" i="52" s="1"/>
  <c r="T60" i="52"/>
  <c r="S61" i="52" s="1"/>
  <c r="V15" i="34"/>
  <c r="U15" i="34" s="1"/>
  <c r="T16" i="34"/>
  <c r="S17" i="34" s="1"/>
  <c r="V37" i="53"/>
  <c r="U37" i="53" s="1"/>
  <c r="T38" i="53"/>
  <c r="S39" i="53" s="1"/>
  <c r="V14" i="35"/>
  <c r="U14" i="35" s="1"/>
  <c r="T15" i="35"/>
  <c r="S16" i="35" s="1"/>
  <c r="V38" i="51"/>
  <c r="U38" i="51" s="1"/>
  <c r="T39" i="51"/>
  <c r="S40" i="51" s="1"/>
  <c r="V36" i="32"/>
  <c r="U36" i="32" s="1"/>
  <c r="T37" i="32"/>
  <c r="S38" i="32" s="1"/>
  <c r="V13" i="33"/>
  <c r="U13" i="33" s="1"/>
  <c r="T14" i="33"/>
  <c r="S15" i="33" s="1"/>
  <c r="V59" i="54"/>
  <c r="U59" i="54" s="1"/>
  <c r="T60" i="54"/>
  <c r="S61" i="54" s="1"/>
  <c r="V58" i="38"/>
  <c r="U58" i="38" s="1"/>
  <c r="T59" i="38"/>
  <c r="S60" i="38" s="1"/>
  <c r="V37" i="14"/>
  <c r="U37" i="14" s="1"/>
  <c r="T38" i="14"/>
  <c r="S39" i="14" s="1"/>
  <c r="V38" i="42"/>
  <c r="U38" i="42" s="1"/>
  <c r="T39" i="42"/>
  <c r="S40" i="42" s="1"/>
  <c r="T15" i="50"/>
  <c r="S16" i="50" s="1"/>
  <c r="V13" i="36"/>
  <c r="U13" i="36" s="1"/>
  <c r="T14" i="36"/>
  <c r="S15" i="36" s="1"/>
  <c r="V12" i="42"/>
  <c r="U12" i="42" s="1"/>
  <c r="T13" i="42"/>
  <c r="S14" i="42" s="1"/>
  <c r="V13" i="47"/>
  <c r="U13" i="47" s="1"/>
  <c r="T14" i="47"/>
  <c r="S15" i="47" s="1"/>
  <c r="V14" i="51"/>
  <c r="U14" i="51" s="1"/>
  <c r="T15" i="51"/>
  <c r="S16" i="51" s="1"/>
  <c r="V13" i="41"/>
  <c r="U13" i="41" s="1"/>
  <c r="T14" i="41"/>
  <c r="S15" i="41" s="1"/>
  <c r="V11" i="49"/>
  <c r="U11" i="49" s="1"/>
  <c r="T12" i="49"/>
  <c r="S13" i="49" s="1"/>
  <c r="V12" i="44"/>
  <c r="U12" i="44" s="1"/>
  <c r="T13" i="44"/>
  <c r="S14" i="44" s="1"/>
  <c r="V37" i="48"/>
  <c r="U37" i="48" s="1"/>
  <c r="T38" i="48"/>
  <c r="S39" i="48" s="1"/>
  <c r="V37" i="29"/>
  <c r="U37" i="29" s="1"/>
  <c r="T38" i="29"/>
  <c r="S39" i="29" s="1"/>
  <c r="S39" i="47"/>
  <c r="V37" i="44"/>
  <c r="U37" i="44" s="1"/>
  <c r="T38" i="44"/>
  <c r="S39" i="44" s="1"/>
  <c r="V59" i="39"/>
  <c r="U59" i="39" s="1"/>
  <c r="T60" i="39"/>
  <c r="S61" i="39" s="1"/>
  <c r="S39" i="52"/>
  <c r="V61" i="29"/>
  <c r="U61" i="29" s="1"/>
  <c r="T62" i="29"/>
  <c r="S63" i="29" s="1"/>
  <c r="V61" i="32"/>
  <c r="U61" i="32" s="1"/>
  <c r="T62" i="32"/>
  <c r="S63" i="32" s="1"/>
  <c r="V38" i="30"/>
  <c r="U38" i="30" s="1"/>
  <c r="T39" i="30"/>
  <c r="S40" i="30" s="1"/>
  <c r="V37" i="40"/>
  <c r="U37" i="40" s="1"/>
  <c r="T38" i="40"/>
  <c r="S39" i="40" s="1"/>
  <c r="V61" i="48"/>
  <c r="U61" i="48" s="1"/>
  <c r="T62" i="48"/>
  <c r="S63" i="48" s="1"/>
  <c r="V16" i="14"/>
  <c r="U16" i="14" s="1"/>
  <c r="T17" i="14"/>
  <c r="S18" i="14" s="1"/>
  <c r="V59" i="43"/>
  <c r="U59" i="43" s="1"/>
  <c r="T60" i="43"/>
  <c r="S61" i="43" s="1"/>
  <c r="V60" i="37"/>
  <c r="U60" i="37" s="1"/>
  <c r="T61" i="37"/>
  <c r="S62" i="37" s="1"/>
  <c r="V60" i="41"/>
  <c r="U60" i="41" s="1"/>
  <c r="T61" i="41"/>
  <c r="V38" i="35"/>
  <c r="U38" i="35" s="1"/>
  <c r="T39" i="35"/>
  <c r="S40" i="35" s="1"/>
  <c r="V14" i="32"/>
  <c r="U14" i="32" s="1"/>
  <c r="T15" i="32"/>
  <c r="S16" i="32" s="1"/>
  <c r="V37" i="34"/>
  <c r="U37" i="34" s="1"/>
  <c r="T38" i="34"/>
  <c r="S39" i="34" s="1"/>
  <c r="V13" i="43"/>
  <c r="U13" i="43" s="1"/>
  <c r="T14" i="43"/>
  <c r="V12" i="29"/>
  <c r="U12" i="29" s="1"/>
  <c r="T13" i="29"/>
  <c r="S14" i="29" s="1"/>
  <c r="V37" i="46"/>
  <c r="U37" i="46" s="1"/>
  <c r="T38" i="46"/>
  <c r="S39" i="46" s="1"/>
  <c r="V61" i="40"/>
  <c r="U61" i="40" s="1"/>
  <c r="T62" i="40"/>
  <c r="S63" i="40" s="1"/>
  <c r="V12" i="46"/>
  <c r="U12" i="46" s="1"/>
  <c r="T13" i="46"/>
  <c r="S14" i="46" s="1"/>
  <c r="V60" i="50"/>
  <c r="U60" i="50" s="1"/>
  <c r="T61" i="50"/>
  <c r="S62" i="50" s="1"/>
  <c r="V13" i="52"/>
  <c r="U13" i="52" s="1"/>
  <c r="T14" i="52"/>
  <c r="S15" i="52" s="1"/>
  <c r="V37" i="45"/>
  <c r="U37" i="45" s="1"/>
  <c r="T38" i="45"/>
  <c r="S39" i="45" s="1"/>
  <c r="V12" i="37"/>
  <c r="U12" i="37" s="1"/>
  <c r="T13" i="37"/>
  <c r="S14" i="37" s="1"/>
  <c r="V60" i="45"/>
  <c r="U60" i="45" s="1"/>
  <c r="T61" i="45"/>
  <c r="S62" i="45" s="1"/>
  <c r="V13" i="48"/>
  <c r="U13" i="48" s="1"/>
  <c r="T14" i="48"/>
  <c r="S15" i="48" s="1"/>
  <c r="V61" i="44"/>
  <c r="U61" i="44" s="1"/>
  <c r="T62" i="44"/>
  <c r="S63" i="44" s="1"/>
  <c r="V60" i="49"/>
  <c r="U60" i="49" s="1"/>
  <c r="T61" i="49"/>
  <c r="S62" i="49" s="1"/>
  <c r="V39" i="33"/>
  <c r="U39" i="33" s="1"/>
  <c r="T40" i="33"/>
  <c r="S41" i="33" s="1"/>
  <c r="V60" i="33"/>
  <c r="U60" i="33" s="1"/>
  <c r="T61" i="33"/>
  <c r="S62" i="33" s="1"/>
  <c r="V14" i="40"/>
  <c r="U14" i="40" s="1"/>
  <c r="T15" i="40"/>
  <c r="S16" i="40" s="1"/>
  <c r="V61" i="55"/>
  <c r="U61" i="55" s="1"/>
  <c r="T62" i="55"/>
  <c r="S63" i="55" s="1"/>
  <c r="V37" i="50"/>
  <c r="U37" i="50" s="1"/>
  <c r="T38" i="50"/>
  <c r="S39" i="50" s="1"/>
  <c r="V11" i="55"/>
  <c r="U11" i="55" s="1"/>
  <c r="T12" i="55"/>
  <c r="S13" i="55" s="1"/>
  <c r="V60" i="30"/>
  <c r="U60" i="30" s="1"/>
  <c r="T61" i="30"/>
  <c r="S62" i="30" s="1"/>
  <c r="V36" i="36"/>
  <c r="U36" i="36" s="1"/>
  <c r="T37" i="36"/>
  <c r="S38" i="36" s="1"/>
  <c r="V61" i="35"/>
  <c r="U61" i="35" s="1"/>
  <c r="T62" i="35"/>
  <c r="S63" i="35" s="1"/>
  <c r="V62" i="42"/>
  <c r="U62" i="42" s="1"/>
  <c r="T63" i="42"/>
  <c r="S64" i="42" s="1"/>
  <c r="V38" i="38"/>
  <c r="U38" i="38" s="1"/>
  <c r="T39" i="38"/>
  <c r="S40" i="38" s="1"/>
  <c r="V36" i="43"/>
  <c r="U36" i="43" s="1"/>
  <c r="T37" i="43"/>
  <c r="S38" i="43" s="1"/>
  <c r="V13" i="38"/>
  <c r="U13" i="38" s="1"/>
  <c r="T14" i="38"/>
  <c r="S15" i="38" s="1"/>
  <c r="V38" i="49"/>
  <c r="U38" i="49" s="1"/>
  <c r="T39" i="49"/>
  <c r="S40" i="49" s="1"/>
  <c r="V14" i="53"/>
  <c r="U14" i="53" s="1"/>
  <c r="T15" i="53"/>
  <c r="V62" i="36"/>
  <c r="U62" i="36" s="1"/>
  <c r="T63" i="36"/>
  <c r="S64" i="36" s="1"/>
  <c r="V37" i="39"/>
  <c r="U37" i="39" s="1"/>
  <c r="T38" i="39"/>
  <c r="S39" i="39" s="1"/>
  <c r="V59" i="34"/>
  <c r="U59" i="34" s="1"/>
  <c r="T60" i="34"/>
  <c r="S61" i="34" s="1"/>
  <c r="V61" i="51"/>
  <c r="U61" i="51" s="1"/>
  <c r="T62" i="51"/>
  <c r="S63" i="51" s="1"/>
  <c r="V61" i="47"/>
  <c r="U61" i="47" s="1"/>
  <c r="T62" i="47"/>
  <c r="S63" i="47" s="1"/>
  <c r="V13" i="30"/>
  <c r="U13" i="30" s="1"/>
  <c r="T14" i="30"/>
  <c r="S15" i="30" s="1"/>
  <c r="V37" i="54"/>
  <c r="U37" i="54" s="1"/>
  <c r="T38" i="54"/>
  <c r="S39" i="54" s="1"/>
  <c r="V59" i="53"/>
  <c r="U59" i="53" s="1"/>
  <c r="T60" i="53"/>
  <c r="S61" i="53" s="1"/>
  <c r="V13" i="45"/>
  <c r="U13" i="45" s="1"/>
  <c r="T14" i="45"/>
  <c r="S15" i="45" s="1"/>
  <c r="V36" i="37"/>
  <c r="U36" i="37" s="1"/>
  <c r="T37" i="37"/>
  <c r="S38" i="37" s="1"/>
  <c r="V60" i="14"/>
  <c r="U60" i="14" s="1"/>
  <c r="T61" i="14"/>
  <c r="S62" i="14" s="1"/>
  <c r="V13" i="39"/>
  <c r="U13" i="39" s="1"/>
  <c r="T14" i="39"/>
  <c r="S15" i="39" s="1"/>
  <c r="O1674" i="82"/>
  <c r="N1675" i="82"/>
  <c r="M1676" i="82" s="1"/>
  <c r="N1315" i="82"/>
  <c r="M1316" i="82" s="1"/>
  <c r="O1314" i="82"/>
  <c r="N1595" i="82"/>
  <c r="M1596" i="82" s="1"/>
  <c r="O1594" i="82"/>
  <c r="N575" i="82"/>
  <c r="M576" i="82" s="1"/>
  <c r="O574" i="82"/>
  <c r="N1015" i="82"/>
  <c r="M1016" i="82" s="1"/>
  <c r="O1014" i="82"/>
  <c r="N1055" i="82"/>
  <c r="M1056" i="82" s="1"/>
  <c r="O1054" i="82"/>
  <c r="N1435" i="82"/>
  <c r="M1436" i="82" s="1"/>
  <c r="O1434" i="82"/>
  <c r="N55" i="82"/>
  <c r="M56" i="82" s="1"/>
  <c r="O54" i="82"/>
  <c r="N1376" i="82"/>
  <c r="M1377" i="82" s="1"/>
  <c r="O1375" i="82"/>
  <c r="N1235" i="82"/>
  <c r="M1236" i="82" s="1"/>
  <c r="O1234" i="82"/>
  <c r="N1536" i="82"/>
  <c r="M1537" i="82" s="1"/>
  <c r="O1535" i="82"/>
  <c r="O1135" i="82"/>
  <c r="N1136" i="82"/>
  <c r="M1137" i="82" s="1"/>
  <c r="O715" i="82"/>
  <c r="N716" i="82"/>
  <c r="M717" i="82" s="1"/>
  <c r="N76" i="82"/>
  <c r="M77" i="82" s="1"/>
  <c r="O75" i="82"/>
  <c r="N95" i="82"/>
  <c r="M96" i="82" s="1"/>
  <c r="O94" i="82"/>
  <c r="N495" i="82"/>
  <c r="M496" i="82" s="1"/>
  <c r="O494" i="82"/>
  <c r="N115" i="82"/>
  <c r="M116" i="82" s="1"/>
  <c r="O114" i="82"/>
  <c r="N1356" i="82"/>
  <c r="M1357" i="82" s="1"/>
  <c r="O1355" i="82"/>
  <c r="N1556" i="82"/>
  <c r="M1557" i="82" s="1"/>
  <c r="O1555" i="82"/>
  <c r="N1495" i="82"/>
  <c r="M1496" i="82" s="1"/>
  <c r="O1494" i="82"/>
  <c r="N775" i="82"/>
  <c r="M776" i="82" s="1"/>
  <c r="O774" i="82"/>
  <c r="O1075" i="82"/>
  <c r="N1076" i="82"/>
  <c r="M1077" i="82" s="1"/>
  <c r="O1194" i="82"/>
  <c r="N1195" i="82"/>
  <c r="M1196" i="82" s="1"/>
  <c r="O474" i="82"/>
  <c r="N475" i="82"/>
  <c r="M476" i="82" s="1"/>
  <c r="N595" i="82"/>
  <c r="M596" i="82" s="1"/>
  <c r="O594" i="82"/>
  <c r="N356" i="82"/>
  <c r="M357" i="82" s="1"/>
  <c r="O355" i="82"/>
  <c r="N875" i="82"/>
  <c r="M876" i="82" s="1"/>
  <c r="O874" i="82"/>
  <c r="N1175" i="82"/>
  <c r="M1176" i="82" s="1"/>
  <c r="O1174" i="82"/>
  <c r="N735" i="82"/>
  <c r="M736" i="82" s="1"/>
  <c r="O734" i="82"/>
  <c r="O294" i="82"/>
  <c r="N295" i="82"/>
  <c r="M296" i="82" s="1"/>
  <c r="O314" i="82"/>
  <c r="N315" i="82"/>
  <c r="M316" i="82" s="1"/>
  <c r="N515" i="82"/>
  <c r="M516" i="82" s="1"/>
  <c r="O514" i="82"/>
  <c r="N1255" i="82"/>
  <c r="M1256" i="82" s="1"/>
  <c r="O1254" i="82"/>
  <c r="O14" i="82"/>
  <c r="N15" i="82"/>
  <c r="M16" i="82" s="1"/>
  <c r="O135" i="82"/>
  <c r="N136" i="82"/>
  <c r="M137" i="82" s="1"/>
  <c r="N376" i="82"/>
  <c r="M377" i="82" s="1"/>
  <c r="O375" i="82"/>
  <c r="O555" i="82"/>
  <c r="N556" i="82"/>
  <c r="M557" i="82" s="1"/>
  <c r="O235" i="82"/>
  <c r="N236" i="82"/>
  <c r="M237" i="82" s="1"/>
  <c r="N396" i="82"/>
  <c r="M397" i="82" s="1"/>
  <c r="O395" i="82"/>
  <c r="O415" i="82"/>
  <c r="N416" i="82"/>
  <c r="M417" i="82" s="1"/>
  <c r="O1476" i="82"/>
  <c r="N1477" i="82"/>
  <c r="M1478" i="82" s="1"/>
  <c r="N177" i="82"/>
  <c r="M178" i="82" s="1"/>
  <c r="O176" i="82"/>
  <c r="O1517" i="82"/>
  <c r="N1518" i="82"/>
  <c r="M1519" i="82" s="1"/>
  <c r="O836" i="82"/>
  <c r="N837" i="82"/>
  <c r="M838" i="82" s="1"/>
  <c r="N758" i="82"/>
  <c r="M759" i="82" s="1"/>
  <c r="O757" i="82"/>
  <c r="N616" i="82"/>
  <c r="M617" i="82" s="1"/>
  <c r="O615" i="82"/>
  <c r="N1656" i="82"/>
  <c r="M1657" i="82" s="1"/>
  <c r="O1655" i="82"/>
  <c r="O256" i="82"/>
  <c r="N257" i="82"/>
  <c r="M258" i="82" s="1"/>
  <c r="O636" i="82"/>
  <c r="N637" i="82"/>
  <c r="M638" i="82" s="1"/>
  <c r="N1577" i="82"/>
  <c r="M1578" i="82" s="1"/>
  <c r="O1576" i="82"/>
  <c r="N1337" i="82"/>
  <c r="M1338" i="82" s="1"/>
  <c r="O1336" i="82"/>
  <c r="N537" i="82"/>
  <c r="M538" i="82" s="1"/>
  <c r="O536" i="82"/>
  <c r="N1417" i="82"/>
  <c r="M1418" i="82" s="1"/>
  <c r="O1416" i="82"/>
  <c r="N1636" i="82"/>
  <c r="M1637" i="82" s="1"/>
  <c r="O1635" i="82"/>
  <c r="N1617" i="82"/>
  <c r="M1618" i="82" s="1"/>
  <c r="O1616" i="82"/>
  <c r="N277" i="82"/>
  <c r="M278" i="82" s="1"/>
  <c r="O276" i="82"/>
  <c r="N937" i="82"/>
  <c r="M938" i="82" s="1"/>
  <c r="O936" i="82"/>
  <c r="N798" i="82"/>
  <c r="M799" i="82" s="1"/>
  <c r="O797" i="82"/>
  <c r="N1036" i="82"/>
  <c r="M1037" i="82" s="1"/>
  <c r="O1035" i="82"/>
  <c r="O157" i="82"/>
  <c r="N158" i="82"/>
  <c r="M159" i="82" s="1"/>
  <c r="O1096" i="82"/>
  <c r="N1097" i="82"/>
  <c r="M1098" i="82" s="1"/>
  <c r="O956" i="82"/>
  <c r="N957" i="82"/>
  <c r="M958" i="82" s="1"/>
  <c r="N218" i="82"/>
  <c r="M219" i="82" s="1"/>
  <c r="O217" i="82"/>
  <c r="N817" i="82"/>
  <c r="M818" i="82" s="1"/>
  <c r="O816" i="82"/>
  <c r="N897" i="82"/>
  <c r="M898" i="82" s="1"/>
  <c r="O896" i="82"/>
  <c r="O916" i="82"/>
  <c r="N917" i="82"/>
  <c r="M918" i="82" s="1"/>
  <c r="N1157" i="82"/>
  <c r="M1158" i="82" s="1"/>
  <c r="O1156" i="82"/>
  <c r="O336" i="82"/>
  <c r="N337" i="82"/>
  <c r="M338" i="82" s="1"/>
  <c r="N196" i="82"/>
  <c r="M197" i="82" s="1"/>
  <c r="O195" i="82"/>
  <c r="O36" i="82"/>
  <c r="N37" i="82"/>
  <c r="M38" i="82" s="1"/>
  <c r="N677" i="82"/>
  <c r="M678" i="82" s="1"/>
  <c r="O676" i="82"/>
  <c r="O1216" i="82"/>
  <c r="N1217" i="82"/>
  <c r="M1218" i="82" s="1"/>
  <c r="N857" i="82"/>
  <c r="M858" i="82" s="1"/>
  <c r="O856" i="82"/>
  <c r="O1275" i="82"/>
  <c r="N1276" i="82"/>
  <c r="M1277" i="82" s="1"/>
  <c r="N458" i="82"/>
  <c r="M459" i="82" s="1"/>
  <c r="O457" i="82"/>
  <c r="N1296" i="82"/>
  <c r="M1297" i="82" s="1"/>
  <c r="O1295" i="82"/>
  <c r="N997" i="82"/>
  <c r="M998" i="82" s="1"/>
  <c r="O996" i="82"/>
  <c r="N977" i="82"/>
  <c r="M978" i="82" s="1"/>
  <c r="O976" i="82"/>
  <c r="O1396" i="82"/>
  <c r="N1397" i="82"/>
  <c r="M1398" i="82" s="1"/>
  <c r="N1117" i="82"/>
  <c r="M1118" i="82" s="1"/>
  <c r="O1116" i="82"/>
  <c r="N436" i="82"/>
  <c r="M437" i="82" s="1"/>
  <c r="O435" i="82"/>
  <c r="O696" i="82"/>
  <c r="N697" i="82"/>
  <c r="M698" i="82" s="1"/>
  <c r="N1456" i="82"/>
  <c r="M1457" i="82" s="1"/>
  <c r="O1455" i="82"/>
  <c r="O657" i="82"/>
  <c r="N658" i="82"/>
  <c r="M659" i="82" s="1"/>
  <c r="T14" i="54" l="1"/>
  <c r="S15" i="54" s="1"/>
  <c r="V13" i="54"/>
  <c r="U13" i="54" s="1"/>
  <c r="V13" i="29"/>
  <c r="U13" i="29" s="1"/>
  <c r="T14" i="29"/>
  <c r="S15" i="29" s="1"/>
  <c r="V60" i="39"/>
  <c r="U60" i="39" s="1"/>
  <c r="T61" i="39"/>
  <c r="S62" i="39" s="1"/>
  <c r="V12" i="49"/>
  <c r="U12" i="49" s="1"/>
  <c r="T13" i="49"/>
  <c r="S14" i="49" s="1"/>
  <c r="V61" i="33"/>
  <c r="U61" i="33" s="1"/>
  <c r="T62" i="33"/>
  <c r="S63" i="33" s="1"/>
  <c r="V14" i="47"/>
  <c r="U14" i="47" s="1"/>
  <c r="T15" i="47"/>
  <c r="S16" i="47" s="1"/>
  <c r="V60" i="54"/>
  <c r="U60" i="54" s="1"/>
  <c r="T61" i="54"/>
  <c r="S62" i="54" s="1"/>
  <c r="V60" i="52"/>
  <c r="U60" i="52" s="1"/>
  <c r="T61" i="52"/>
  <c r="S62" i="52" s="1"/>
  <c r="V62" i="48"/>
  <c r="U62" i="48" s="1"/>
  <c r="T63" i="48"/>
  <c r="S64" i="48" s="1"/>
  <c r="V14" i="39"/>
  <c r="U14" i="39" s="1"/>
  <c r="T15" i="39"/>
  <c r="S16" i="39" s="1"/>
  <c r="V62" i="47"/>
  <c r="U62" i="47" s="1"/>
  <c r="T63" i="47"/>
  <c r="S64" i="47" s="1"/>
  <c r="V14" i="52"/>
  <c r="U14" i="52" s="1"/>
  <c r="T15" i="52"/>
  <c r="S16" i="52" s="1"/>
  <c r="V16" i="34"/>
  <c r="U16" i="34" s="1"/>
  <c r="T17" i="34"/>
  <c r="S18" i="34" s="1"/>
  <c r="V60" i="43"/>
  <c r="U60" i="43" s="1"/>
  <c r="T61" i="43"/>
  <c r="S62" i="43" s="1"/>
  <c r="V60" i="53"/>
  <c r="U60" i="53" s="1"/>
  <c r="T61" i="53"/>
  <c r="S62" i="53" s="1"/>
  <c r="V37" i="43"/>
  <c r="U37" i="43" s="1"/>
  <c r="T38" i="43"/>
  <c r="S39" i="43" s="1"/>
  <c r="V62" i="44"/>
  <c r="U62" i="44" s="1"/>
  <c r="T63" i="44"/>
  <c r="S64" i="44" s="1"/>
  <c r="V15" i="50"/>
  <c r="U15" i="50" s="1"/>
  <c r="T16" i="50"/>
  <c r="S17" i="50" s="1"/>
  <c r="V14" i="45"/>
  <c r="U14" i="45" s="1"/>
  <c r="T15" i="45"/>
  <c r="V14" i="30"/>
  <c r="U14" i="30" s="1"/>
  <c r="T15" i="30"/>
  <c r="S16" i="30" s="1"/>
  <c r="V39" i="49"/>
  <c r="U39" i="49" s="1"/>
  <c r="T40" i="49"/>
  <c r="S41" i="49" s="1"/>
  <c r="V62" i="51"/>
  <c r="U62" i="51" s="1"/>
  <c r="T63" i="51"/>
  <c r="S64" i="51" s="1"/>
  <c r="V38" i="39"/>
  <c r="U38" i="39" s="1"/>
  <c r="T39" i="39"/>
  <c r="S40" i="39" s="1"/>
  <c r="V63" i="42"/>
  <c r="U63" i="42" s="1"/>
  <c r="T64" i="42"/>
  <c r="S65" i="42" s="1"/>
  <c r="V37" i="36"/>
  <c r="U37" i="36" s="1"/>
  <c r="T38" i="36"/>
  <c r="S39" i="36" s="1"/>
  <c r="V12" i="55"/>
  <c r="U12" i="55" s="1"/>
  <c r="T13" i="55"/>
  <c r="S14" i="55" s="1"/>
  <c r="V62" i="55"/>
  <c r="U62" i="55" s="1"/>
  <c r="T63" i="55"/>
  <c r="S64" i="55" s="1"/>
  <c r="V40" i="33"/>
  <c r="U40" i="33" s="1"/>
  <c r="T41" i="33"/>
  <c r="S42" i="33" s="1"/>
  <c r="V14" i="48"/>
  <c r="U14" i="48" s="1"/>
  <c r="T15" i="48"/>
  <c r="S16" i="48" s="1"/>
  <c r="V13" i="37"/>
  <c r="U13" i="37" s="1"/>
  <c r="T14" i="37"/>
  <c r="S15" i="37" s="1"/>
  <c r="S15" i="43"/>
  <c r="V39" i="30"/>
  <c r="U39" i="30" s="1"/>
  <c r="T40" i="30"/>
  <c r="V38" i="52"/>
  <c r="U38" i="52" s="1"/>
  <c r="T39" i="52"/>
  <c r="S40" i="52" s="1"/>
  <c r="V38" i="47"/>
  <c r="U38" i="47" s="1"/>
  <c r="T39" i="47"/>
  <c r="S40" i="47" s="1"/>
  <c r="V14" i="33"/>
  <c r="U14" i="33" s="1"/>
  <c r="T15" i="33"/>
  <c r="S16" i="33" s="1"/>
  <c r="V39" i="51"/>
  <c r="U39" i="51" s="1"/>
  <c r="T40" i="51"/>
  <c r="S41" i="51" s="1"/>
  <c r="V37" i="37"/>
  <c r="U37" i="37" s="1"/>
  <c r="T38" i="37"/>
  <c r="S39" i="37" s="1"/>
  <c r="V38" i="54"/>
  <c r="U38" i="54" s="1"/>
  <c r="T39" i="54"/>
  <c r="S40" i="54" s="1"/>
  <c r="S16" i="53"/>
  <c r="V14" i="38"/>
  <c r="U14" i="38" s="1"/>
  <c r="T15" i="38"/>
  <c r="S16" i="38" s="1"/>
  <c r="V61" i="50"/>
  <c r="U61" i="50" s="1"/>
  <c r="T62" i="50"/>
  <c r="S63" i="50" s="1"/>
  <c r="V62" i="40"/>
  <c r="U62" i="40" s="1"/>
  <c r="T63" i="40"/>
  <c r="S64" i="40" s="1"/>
  <c r="V15" i="32"/>
  <c r="U15" i="32" s="1"/>
  <c r="T16" i="32"/>
  <c r="S17" i="32" s="1"/>
  <c r="S62" i="41"/>
  <c r="V17" i="14"/>
  <c r="U17" i="14" s="1"/>
  <c r="T18" i="14"/>
  <c r="S19" i="14" s="1"/>
  <c r="V62" i="29"/>
  <c r="U62" i="29" s="1"/>
  <c r="T63" i="29"/>
  <c r="S64" i="29" s="1"/>
  <c r="V38" i="44"/>
  <c r="U38" i="44" s="1"/>
  <c r="T39" i="44"/>
  <c r="S40" i="44" s="1"/>
  <c r="V38" i="29"/>
  <c r="U38" i="29" s="1"/>
  <c r="T39" i="29"/>
  <c r="S40" i="29" s="1"/>
  <c r="V13" i="44"/>
  <c r="U13" i="44" s="1"/>
  <c r="T14" i="44"/>
  <c r="S15" i="44" s="1"/>
  <c r="V15" i="51"/>
  <c r="U15" i="51" s="1"/>
  <c r="T16" i="51"/>
  <c r="S17" i="51" s="1"/>
  <c r="V14" i="36"/>
  <c r="U14" i="36" s="1"/>
  <c r="T15" i="36"/>
  <c r="S16" i="36" s="1"/>
  <c r="V38" i="14"/>
  <c r="U38" i="14" s="1"/>
  <c r="T39" i="14"/>
  <c r="S40" i="14" s="1"/>
  <c r="V62" i="46"/>
  <c r="U62" i="46" s="1"/>
  <c r="T63" i="46"/>
  <c r="S64" i="46" s="1"/>
  <c r="V61" i="14"/>
  <c r="U61" i="14" s="1"/>
  <c r="T62" i="14"/>
  <c r="S63" i="14" s="1"/>
  <c r="V60" i="34"/>
  <c r="U60" i="34" s="1"/>
  <c r="T61" i="34"/>
  <c r="S62" i="34" s="1"/>
  <c r="V39" i="38"/>
  <c r="U39" i="38" s="1"/>
  <c r="T40" i="38"/>
  <c r="S41" i="38" s="1"/>
  <c r="V62" i="35"/>
  <c r="U62" i="35" s="1"/>
  <c r="T63" i="35"/>
  <c r="S64" i="35" s="1"/>
  <c r="V61" i="30"/>
  <c r="U61" i="30" s="1"/>
  <c r="T62" i="30"/>
  <c r="S63" i="30" s="1"/>
  <c r="V38" i="50"/>
  <c r="U38" i="50" s="1"/>
  <c r="T39" i="50"/>
  <c r="S40" i="50" s="1"/>
  <c r="V61" i="45"/>
  <c r="U61" i="45" s="1"/>
  <c r="T62" i="45"/>
  <c r="S63" i="45" s="1"/>
  <c r="V38" i="40"/>
  <c r="U38" i="40" s="1"/>
  <c r="T39" i="40"/>
  <c r="S40" i="40" s="1"/>
  <c r="V37" i="32"/>
  <c r="U37" i="32" s="1"/>
  <c r="T38" i="32"/>
  <c r="S39" i="32" s="1"/>
  <c r="V38" i="53"/>
  <c r="U38" i="53" s="1"/>
  <c r="T39" i="53"/>
  <c r="S40" i="53" s="1"/>
  <c r="V63" i="36"/>
  <c r="U63" i="36" s="1"/>
  <c r="T64" i="36"/>
  <c r="S65" i="36" s="1"/>
  <c r="V15" i="40"/>
  <c r="U15" i="40" s="1"/>
  <c r="T16" i="40"/>
  <c r="S17" i="40" s="1"/>
  <c r="V61" i="49"/>
  <c r="U61" i="49" s="1"/>
  <c r="T62" i="49"/>
  <c r="S63" i="49" s="1"/>
  <c r="V38" i="45"/>
  <c r="U38" i="45" s="1"/>
  <c r="T39" i="45"/>
  <c r="S40" i="45" s="1"/>
  <c r="V13" i="46"/>
  <c r="U13" i="46" s="1"/>
  <c r="T14" i="46"/>
  <c r="S15" i="46" s="1"/>
  <c r="V38" i="46"/>
  <c r="U38" i="46" s="1"/>
  <c r="T39" i="46"/>
  <c r="S40" i="46" s="1"/>
  <c r="V38" i="34"/>
  <c r="U38" i="34" s="1"/>
  <c r="T39" i="34"/>
  <c r="S40" i="34" s="1"/>
  <c r="V39" i="35"/>
  <c r="U39" i="35" s="1"/>
  <c r="T40" i="35"/>
  <c r="S41" i="35" s="1"/>
  <c r="V61" i="37"/>
  <c r="U61" i="37" s="1"/>
  <c r="T62" i="37"/>
  <c r="S63" i="37" s="1"/>
  <c r="V62" i="32"/>
  <c r="U62" i="32" s="1"/>
  <c r="T63" i="32"/>
  <c r="S64" i="32" s="1"/>
  <c r="V38" i="48"/>
  <c r="U38" i="48" s="1"/>
  <c r="T39" i="48"/>
  <c r="S40" i="48" s="1"/>
  <c r="V14" i="41"/>
  <c r="U14" i="41" s="1"/>
  <c r="T15" i="41"/>
  <c r="S16" i="41" s="1"/>
  <c r="V13" i="42"/>
  <c r="U13" i="42" s="1"/>
  <c r="T14" i="42"/>
  <c r="S15" i="42" s="1"/>
  <c r="V39" i="42"/>
  <c r="U39" i="42" s="1"/>
  <c r="T40" i="42"/>
  <c r="S41" i="42" s="1"/>
  <c r="V59" i="38"/>
  <c r="U59" i="38" s="1"/>
  <c r="T60" i="38"/>
  <c r="S61" i="38" s="1"/>
  <c r="V15" i="35"/>
  <c r="U15" i="35" s="1"/>
  <c r="T16" i="35"/>
  <c r="S17" i="35" s="1"/>
  <c r="V38" i="55"/>
  <c r="U38" i="55" s="1"/>
  <c r="T39" i="55"/>
  <c r="S40" i="55" s="1"/>
  <c r="V38" i="41"/>
  <c r="U38" i="41" s="1"/>
  <c r="T39" i="41"/>
  <c r="S40" i="41" s="1"/>
  <c r="O1675" i="82"/>
  <c r="N1676" i="82"/>
  <c r="M1677" i="82" s="1"/>
  <c r="N1316" i="82"/>
  <c r="M1317" i="82" s="1"/>
  <c r="O1315" i="82"/>
  <c r="N1596" i="82"/>
  <c r="M1597" i="82" s="1"/>
  <c r="O1595" i="82"/>
  <c r="O1015" i="82"/>
  <c r="N1016" i="82"/>
  <c r="M1017" i="82" s="1"/>
  <c r="N1056" i="82"/>
  <c r="M1057" i="82" s="1"/>
  <c r="O1055" i="82"/>
  <c r="N576" i="82"/>
  <c r="M577" i="82" s="1"/>
  <c r="O575" i="82"/>
  <c r="N1436" i="82"/>
  <c r="M1437" i="82" s="1"/>
  <c r="O1435" i="82"/>
  <c r="N56" i="82"/>
  <c r="M57" i="82" s="1"/>
  <c r="O55" i="82"/>
  <c r="N1256" i="82"/>
  <c r="M1257" i="82" s="1"/>
  <c r="O1255" i="82"/>
  <c r="O735" i="82"/>
  <c r="N736" i="82"/>
  <c r="M737" i="82" s="1"/>
  <c r="O875" i="82"/>
  <c r="N876" i="82"/>
  <c r="M877" i="82" s="1"/>
  <c r="O595" i="82"/>
  <c r="N596" i="82"/>
  <c r="M597" i="82" s="1"/>
  <c r="N776" i="82"/>
  <c r="M777" i="82" s="1"/>
  <c r="O775" i="82"/>
  <c r="O1556" i="82"/>
  <c r="N1557" i="82"/>
  <c r="M1558" i="82" s="1"/>
  <c r="N116" i="82"/>
  <c r="M117" i="82" s="1"/>
  <c r="O115" i="82"/>
  <c r="O95" i="82"/>
  <c r="N96" i="82"/>
  <c r="M97" i="82" s="1"/>
  <c r="N1537" i="82"/>
  <c r="M1538" i="82" s="1"/>
  <c r="O1536" i="82"/>
  <c r="N1377" i="82"/>
  <c r="M1378" i="82" s="1"/>
  <c r="O1376" i="82"/>
  <c r="N296" i="82"/>
  <c r="M297" i="82" s="1"/>
  <c r="O295" i="82"/>
  <c r="N476" i="82"/>
  <c r="M477" i="82" s="1"/>
  <c r="O475" i="82"/>
  <c r="N1077" i="82"/>
  <c r="M1078" i="82" s="1"/>
  <c r="O1076" i="82"/>
  <c r="O1136" i="82"/>
  <c r="N1137" i="82"/>
  <c r="M1138" i="82" s="1"/>
  <c r="O515" i="82"/>
  <c r="N516" i="82"/>
  <c r="M517" i="82" s="1"/>
  <c r="O1175" i="82"/>
  <c r="N1176" i="82"/>
  <c r="M1177" i="82" s="1"/>
  <c r="N357" i="82"/>
  <c r="M358" i="82" s="1"/>
  <c r="O356" i="82"/>
  <c r="N1496" i="82"/>
  <c r="M1497" i="82" s="1"/>
  <c r="O1495" i="82"/>
  <c r="O1356" i="82"/>
  <c r="N1357" i="82"/>
  <c r="M1358" i="82" s="1"/>
  <c r="O495" i="82"/>
  <c r="N496" i="82"/>
  <c r="M497" i="82" s="1"/>
  <c r="N77" i="82"/>
  <c r="M78" i="82" s="1"/>
  <c r="O76" i="82"/>
  <c r="O1235" i="82"/>
  <c r="N1236" i="82"/>
  <c r="M1237" i="82" s="1"/>
  <c r="N316" i="82"/>
  <c r="M317" i="82" s="1"/>
  <c r="O315" i="82"/>
  <c r="N1196" i="82"/>
  <c r="M1197" i="82" s="1"/>
  <c r="O1195" i="82"/>
  <c r="O716" i="82"/>
  <c r="N717" i="82"/>
  <c r="M718" i="82" s="1"/>
  <c r="O136" i="82"/>
  <c r="N137" i="82"/>
  <c r="M138" i="82" s="1"/>
  <c r="N16" i="82"/>
  <c r="M17" i="82" s="1"/>
  <c r="O15" i="82"/>
  <c r="N377" i="82"/>
  <c r="M378" i="82" s="1"/>
  <c r="O376" i="82"/>
  <c r="O396" i="82"/>
  <c r="N397" i="82"/>
  <c r="M398" i="82" s="1"/>
  <c r="N237" i="82"/>
  <c r="M238" i="82" s="1"/>
  <c r="O236" i="82"/>
  <c r="O556" i="82"/>
  <c r="N557" i="82"/>
  <c r="M558" i="82" s="1"/>
  <c r="O416" i="82"/>
  <c r="N417" i="82"/>
  <c r="M418" i="82" s="1"/>
  <c r="O458" i="82"/>
  <c r="N459" i="82"/>
  <c r="M460" i="82" s="1"/>
  <c r="N858" i="82"/>
  <c r="M859" i="82" s="1"/>
  <c r="O857" i="82"/>
  <c r="O1617" i="82"/>
  <c r="N1618" i="82"/>
  <c r="M1619" i="82" s="1"/>
  <c r="O997" i="82"/>
  <c r="N998" i="82"/>
  <c r="M999" i="82" s="1"/>
  <c r="N1218" i="82"/>
  <c r="M1219" i="82" s="1"/>
  <c r="O1217" i="82"/>
  <c r="N197" i="82"/>
  <c r="M198" i="82" s="1"/>
  <c r="O196" i="82"/>
  <c r="N898" i="82"/>
  <c r="M899" i="82" s="1"/>
  <c r="O897" i="82"/>
  <c r="N159" i="82"/>
  <c r="M160" i="82" s="1"/>
  <c r="O158" i="82"/>
  <c r="N1418" i="82"/>
  <c r="M1419" i="82" s="1"/>
  <c r="O1417" i="82"/>
  <c r="N1578" i="82"/>
  <c r="M1579" i="82" s="1"/>
  <c r="O1577" i="82"/>
  <c r="N258" i="82"/>
  <c r="M259" i="82" s="1"/>
  <c r="O257" i="82"/>
  <c r="N659" i="82"/>
  <c r="M660" i="82" s="1"/>
  <c r="O658" i="82"/>
  <c r="N437" i="82"/>
  <c r="M438" i="82" s="1"/>
  <c r="O436" i="82"/>
  <c r="N1297" i="82"/>
  <c r="M1298" i="82" s="1"/>
  <c r="O1296" i="82"/>
  <c r="N678" i="82"/>
  <c r="M679" i="82" s="1"/>
  <c r="O677" i="82"/>
  <c r="N338" i="82"/>
  <c r="M339" i="82" s="1"/>
  <c r="O337" i="82"/>
  <c r="O1157" i="82"/>
  <c r="N1158" i="82"/>
  <c r="M1159" i="82" s="1"/>
  <c r="N219" i="82"/>
  <c r="M220" i="82" s="1"/>
  <c r="O218" i="82"/>
  <c r="N799" i="82"/>
  <c r="M800" i="82" s="1"/>
  <c r="O798" i="82"/>
  <c r="O937" i="82"/>
  <c r="N938" i="82"/>
  <c r="M939" i="82" s="1"/>
  <c r="O758" i="82"/>
  <c r="N759" i="82"/>
  <c r="M760" i="82" s="1"/>
  <c r="N38" i="82"/>
  <c r="M39" i="82" s="1"/>
  <c r="O37" i="82"/>
  <c r="N918" i="82"/>
  <c r="M919" i="82" s="1"/>
  <c r="O917" i="82"/>
  <c r="O817" i="82"/>
  <c r="N818" i="82"/>
  <c r="M819" i="82" s="1"/>
  <c r="N1657" i="82"/>
  <c r="M1658" i="82" s="1"/>
  <c r="O1656" i="82"/>
  <c r="N838" i="82"/>
  <c r="M839" i="82" s="1"/>
  <c r="O837" i="82"/>
  <c r="N1457" i="82"/>
  <c r="M1458" i="82" s="1"/>
  <c r="O1456" i="82"/>
  <c r="N978" i="82"/>
  <c r="M979" i="82" s="1"/>
  <c r="O977" i="82"/>
  <c r="N1037" i="82"/>
  <c r="M1038" i="82" s="1"/>
  <c r="O1036" i="82"/>
  <c r="O277" i="82"/>
  <c r="N278" i="82"/>
  <c r="M279" i="82" s="1"/>
  <c r="N638" i="82"/>
  <c r="M639" i="82" s="1"/>
  <c r="O637" i="82"/>
  <c r="N617" i="82"/>
  <c r="M618" i="82" s="1"/>
  <c r="O616" i="82"/>
  <c r="N1519" i="82"/>
  <c r="M1520" i="82" s="1"/>
  <c r="O1518" i="82"/>
  <c r="N178" i="82"/>
  <c r="M179" i="82" s="1"/>
  <c r="O177" i="82"/>
  <c r="O1636" i="82"/>
  <c r="N1637" i="82"/>
  <c r="M1638" i="82" s="1"/>
  <c r="O957" i="82"/>
  <c r="N958" i="82"/>
  <c r="M959" i="82" s="1"/>
  <c r="O697" i="82"/>
  <c r="N698" i="82"/>
  <c r="M699" i="82" s="1"/>
  <c r="O1117" i="82"/>
  <c r="N1118" i="82"/>
  <c r="M1119" i="82" s="1"/>
  <c r="N1398" i="82"/>
  <c r="M1399" i="82" s="1"/>
  <c r="O1397" i="82"/>
  <c r="O1276" i="82"/>
  <c r="N1277" i="82"/>
  <c r="M1278" i="82" s="1"/>
  <c r="N1098" i="82"/>
  <c r="M1099" i="82" s="1"/>
  <c r="O1097" i="82"/>
  <c r="O537" i="82"/>
  <c r="N538" i="82"/>
  <c r="M539" i="82" s="1"/>
  <c r="O1337" i="82"/>
  <c r="N1338" i="82"/>
  <c r="M1339" i="82" s="1"/>
  <c r="N1478" i="82"/>
  <c r="M1479" i="82" s="1"/>
  <c r="O1477" i="82"/>
  <c r="T15" i="54" l="1"/>
  <c r="S16" i="54" s="1"/>
  <c r="V14" i="54"/>
  <c r="U14" i="54" s="1"/>
  <c r="V39" i="55"/>
  <c r="U39" i="55" s="1"/>
  <c r="T40" i="55"/>
  <c r="V39" i="47"/>
  <c r="U39" i="47" s="1"/>
  <c r="T40" i="47"/>
  <c r="S41" i="47" s="1"/>
  <c r="V14" i="44"/>
  <c r="U14" i="44" s="1"/>
  <c r="T15" i="44"/>
  <c r="S16" i="44" s="1"/>
  <c r="V61" i="52"/>
  <c r="U61" i="52" s="1"/>
  <c r="T62" i="52"/>
  <c r="S63" i="52" s="1"/>
  <c r="V39" i="48"/>
  <c r="U39" i="48" s="1"/>
  <c r="T40" i="48"/>
  <c r="S41" i="48" s="1"/>
  <c r="V39" i="45"/>
  <c r="U39" i="45" s="1"/>
  <c r="T40" i="45"/>
  <c r="S41" i="45" s="1"/>
  <c r="V62" i="14"/>
  <c r="U62" i="14" s="1"/>
  <c r="T63" i="14"/>
  <c r="S64" i="14" s="1"/>
  <c r="V18" i="14"/>
  <c r="U18" i="14" s="1"/>
  <c r="T19" i="14"/>
  <c r="S20" i="14" s="1"/>
  <c r="V62" i="50"/>
  <c r="U62" i="50" s="1"/>
  <c r="T63" i="50"/>
  <c r="S64" i="50" s="1"/>
  <c r="V63" i="47"/>
  <c r="U63" i="47" s="1"/>
  <c r="T64" i="47"/>
  <c r="S65" i="47" s="1"/>
  <c r="V62" i="45"/>
  <c r="U62" i="45" s="1"/>
  <c r="T63" i="45"/>
  <c r="S64" i="45" s="1"/>
  <c r="V39" i="46"/>
  <c r="U39" i="46" s="1"/>
  <c r="T40" i="46"/>
  <c r="S41" i="46" s="1"/>
  <c r="V17" i="34"/>
  <c r="U17" i="34" s="1"/>
  <c r="T18" i="34"/>
  <c r="S19" i="34" s="1"/>
  <c r="V40" i="42"/>
  <c r="U40" i="42" s="1"/>
  <c r="T41" i="42"/>
  <c r="S42" i="42" s="1"/>
  <c r="V38" i="32"/>
  <c r="U38" i="32" s="1"/>
  <c r="T39" i="32"/>
  <c r="S40" i="32" s="1"/>
  <c r="V63" i="35"/>
  <c r="U63" i="35" s="1"/>
  <c r="T64" i="35"/>
  <c r="S65" i="35" s="1"/>
  <c r="V41" i="33"/>
  <c r="U41" i="33" s="1"/>
  <c r="T42" i="33"/>
  <c r="S43" i="33" s="1"/>
  <c r="V62" i="37"/>
  <c r="U62" i="37" s="1"/>
  <c r="T63" i="37"/>
  <c r="S64" i="37" s="1"/>
  <c r="V40" i="38"/>
  <c r="U40" i="38" s="1"/>
  <c r="T41" i="38"/>
  <c r="S42" i="38" s="1"/>
  <c r="V63" i="46"/>
  <c r="U63" i="46" s="1"/>
  <c r="T64" i="46"/>
  <c r="S65" i="46" s="1"/>
  <c r="V15" i="36"/>
  <c r="U15" i="36" s="1"/>
  <c r="T16" i="36"/>
  <c r="S17" i="36" s="1"/>
  <c r="V39" i="29"/>
  <c r="U39" i="29" s="1"/>
  <c r="T40" i="29"/>
  <c r="S41" i="29" s="1"/>
  <c r="V16" i="32"/>
  <c r="U16" i="32" s="1"/>
  <c r="T17" i="32"/>
  <c r="S18" i="32" s="1"/>
  <c r="V15" i="38"/>
  <c r="U15" i="38" s="1"/>
  <c r="T16" i="38"/>
  <c r="S17" i="38" s="1"/>
  <c r="V39" i="54"/>
  <c r="U39" i="54" s="1"/>
  <c r="T40" i="54"/>
  <c r="S41" i="54" s="1"/>
  <c r="V13" i="55"/>
  <c r="U13" i="55" s="1"/>
  <c r="T14" i="55"/>
  <c r="S15" i="55" s="1"/>
  <c r="V39" i="39"/>
  <c r="U39" i="39" s="1"/>
  <c r="T40" i="39"/>
  <c r="S41" i="39" s="1"/>
  <c r="V63" i="44"/>
  <c r="U63" i="44" s="1"/>
  <c r="T64" i="44"/>
  <c r="S65" i="44" s="1"/>
  <c r="V62" i="33"/>
  <c r="U62" i="33" s="1"/>
  <c r="T63" i="33"/>
  <c r="S64" i="33" s="1"/>
  <c r="V61" i="39"/>
  <c r="U61" i="39" s="1"/>
  <c r="T62" i="39"/>
  <c r="S63" i="39" s="1"/>
  <c r="V39" i="41"/>
  <c r="U39" i="41" s="1"/>
  <c r="T40" i="41"/>
  <c r="S41" i="41" s="1"/>
  <c r="V60" i="38"/>
  <c r="U60" i="38" s="1"/>
  <c r="T61" i="38"/>
  <c r="S62" i="38" s="1"/>
  <c r="V15" i="41"/>
  <c r="U15" i="41" s="1"/>
  <c r="T16" i="41"/>
  <c r="S17" i="41" s="1"/>
  <c r="V39" i="34"/>
  <c r="U39" i="34" s="1"/>
  <c r="T40" i="34"/>
  <c r="S41" i="34" s="1"/>
  <c r="V62" i="49"/>
  <c r="U62" i="49" s="1"/>
  <c r="T63" i="49"/>
  <c r="S64" i="49" s="1"/>
  <c r="V64" i="36"/>
  <c r="U64" i="36" s="1"/>
  <c r="T65" i="36"/>
  <c r="S66" i="36" s="1"/>
  <c r="V39" i="53"/>
  <c r="U39" i="53" s="1"/>
  <c r="T40" i="53"/>
  <c r="S41" i="53" s="1"/>
  <c r="V39" i="50"/>
  <c r="U39" i="50" s="1"/>
  <c r="T40" i="50"/>
  <c r="S41" i="50" s="1"/>
  <c r="V63" i="29"/>
  <c r="U63" i="29" s="1"/>
  <c r="T64" i="29"/>
  <c r="S65" i="29" s="1"/>
  <c r="V40" i="51"/>
  <c r="U40" i="51" s="1"/>
  <c r="T41" i="51"/>
  <c r="S42" i="51" s="1"/>
  <c r="V39" i="52"/>
  <c r="U39" i="52" s="1"/>
  <c r="T40" i="52"/>
  <c r="S41" i="52" s="1"/>
  <c r="V15" i="48"/>
  <c r="U15" i="48" s="1"/>
  <c r="T16" i="48"/>
  <c r="V15" i="30"/>
  <c r="U15" i="30" s="1"/>
  <c r="T16" i="30"/>
  <c r="S17" i="30" s="1"/>
  <c r="V61" i="53"/>
  <c r="U61" i="53" s="1"/>
  <c r="T62" i="53"/>
  <c r="S63" i="53" s="1"/>
  <c r="V15" i="52"/>
  <c r="U15" i="52" s="1"/>
  <c r="T16" i="52"/>
  <c r="S17" i="52" s="1"/>
  <c r="V63" i="48"/>
  <c r="U63" i="48" s="1"/>
  <c r="T64" i="48"/>
  <c r="S65" i="48" s="1"/>
  <c r="V63" i="32"/>
  <c r="U63" i="32" s="1"/>
  <c r="T64" i="32"/>
  <c r="S65" i="32" s="1"/>
  <c r="V39" i="14"/>
  <c r="U39" i="14" s="1"/>
  <c r="T40" i="14"/>
  <c r="S41" i="14" s="1"/>
  <c r="V39" i="44"/>
  <c r="U39" i="44" s="1"/>
  <c r="T40" i="44"/>
  <c r="S41" i="44" s="1"/>
  <c r="V14" i="43"/>
  <c r="U14" i="43" s="1"/>
  <c r="T15" i="43"/>
  <c r="S16" i="43" s="1"/>
  <c r="V63" i="55"/>
  <c r="U63" i="55" s="1"/>
  <c r="T64" i="55"/>
  <c r="S65" i="55" s="1"/>
  <c r="V40" i="49"/>
  <c r="U40" i="49" s="1"/>
  <c r="T41" i="49"/>
  <c r="S42" i="49" s="1"/>
  <c r="V16" i="50"/>
  <c r="U16" i="50" s="1"/>
  <c r="T17" i="50"/>
  <c r="S18" i="50" s="1"/>
  <c r="V38" i="43"/>
  <c r="U38" i="43" s="1"/>
  <c r="T39" i="43"/>
  <c r="S40" i="43" s="1"/>
  <c r="V15" i="39"/>
  <c r="U15" i="39" s="1"/>
  <c r="T16" i="39"/>
  <c r="S17" i="39" s="1"/>
  <c r="V15" i="47"/>
  <c r="U15" i="47" s="1"/>
  <c r="T16" i="47"/>
  <c r="S17" i="47" s="1"/>
  <c r="V13" i="49"/>
  <c r="U13" i="49" s="1"/>
  <c r="T14" i="49"/>
  <c r="S15" i="49" s="1"/>
  <c r="V14" i="29"/>
  <c r="U14" i="29" s="1"/>
  <c r="T15" i="29"/>
  <c r="S16" i="29" s="1"/>
  <c r="V16" i="35"/>
  <c r="U16" i="35" s="1"/>
  <c r="T17" i="35"/>
  <c r="S18" i="35" s="1"/>
  <c r="V14" i="42"/>
  <c r="U14" i="42" s="1"/>
  <c r="T15" i="42"/>
  <c r="S16" i="42" s="1"/>
  <c r="V40" i="35"/>
  <c r="U40" i="35" s="1"/>
  <c r="T41" i="35"/>
  <c r="S42" i="35" s="1"/>
  <c r="V14" i="46"/>
  <c r="U14" i="46" s="1"/>
  <c r="T15" i="46"/>
  <c r="S16" i="46" s="1"/>
  <c r="V16" i="40"/>
  <c r="U16" i="40" s="1"/>
  <c r="T17" i="40"/>
  <c r="S18" i="40" s="1"/>
  <c r="V39" i="40"/>
  <c r="U39" i="40" s="1"/>
  <c r="T40" i="40"/>
  <c r="S41" i="40" s="1"/>
  <c r="V62" i="30"/>
  <c r="U62" i="30" s="1"/>
  <c r="T63" i="30"/>
  <c r="S64" i="30" s="1"/>
  <c r="V61" i="34"/>
  <c r="U61" i="34" s="1"/>
  <c r="T62" i="34"/>
  <c r="S63" i="34" s="1"/>
  <c r="V16" i="51"/>
  <c r="U16" i="51" s="1"/>
  <c r="T17" i="51"/>
  <c r="S18" i="51" s="1"/>
  <c r="V61" i="41"/>
  <c r="U61" i="41" s="1"/>
  <c r="T62" i="41"/>
  <c r="S63" i="41" s="1"/>
  <c r="V63" i="40"/>
  <c r="U63" i="40" s="1"/>
  <c r="T64" i="40"/>
  <c r="S65" i="40" s="1"/>
  <c r="V15" i="53"/>
  <c r="U15" i="53" s="1"/>
  <c r="T16" i="53"/>
  <c r="S17" i="53" s="1"/>
  <c r="V38" i="37"/>
  <c r="U38" i="37" s="1"/>
  <c r="T39" i="37"/>
  <c r="S40" i="37" s="1"/>
  <c r="V15" i="33"/>
  <c r="U15" i="33" s="1"/>
  <c r="T16" i="33"/>
  <c r="S17" i="33" s="1"/>
  <c r="S41" i="30"/>
  <c r="V14" i="37"/>
  <c r="U14" i="37" s="1"/>
  <c r="T15" i="37"/>
  <c r="S16" i="37" s="1"/>
  <c r="V38" i="36"/>
  <c r="U38" i="36" s="1"/>
  <c r="T39" i="36"/>
  <c r="S40" i="36" s="1"/>
  <c r="V64" i="42"/>
  <c r="U64" i="42" s="1"/>
  <c r="T65" i="42"/>
  <c r="S66" i="42" s="1"/>
  <c r="V63" i="51"/>
  <c r="U63" i="51" s="1"/>
  <c r="T64" i="51"/>
  <c r="S65" i="51" s="1"/>
  <c r="S16" i="45"/>
  <c r="V61" i="43"/>
  <c r="U61" i="43" s="1"/>
  <c r="T62" i="43"/>
  <c r="S63" i="43" s="1"/>
  <c r="V61" i="54"/>
  <c r="U61" i="54" s="1"/>
  <c r="T62" i="54"/>
  <c r="N1677" i="82"/>
  <c r="M1678" i="82" s="1"/>
  <c r="O1676" i="82"/>
  <c r="N1317" i="82"/>
  <c r="M1318" i="82" s="1"/>
  <c r="O1316" i="82"/>
  <c r="O1596" i="82"/>
  <c r="N1597" i="82"/>
  <c r="M1598" i="82" s="1"/>
  <c r="O1056" i="82"/>
  <c r="N1057" i="82"/>
  <c r="M1058" i="82" s="1"/>
  <c r="O1016" i="82"/>
  <c r="N1017" i="82"/>
  <c r="M1018" i="82" s="1"/>
  <c r="N577" i="82"/>
  <c r="M578" i="82" s="1"/>
  <c r="O576" i="82"/>
  <c r="N1437" i="82"/>
  <c r="M1438" i="82" s="1"/>
  <c r="O1436" i="82"/>
  <c r="O717" i="82"/>
  <c r="N718" i="82"/>
  <c r="M719" i="82" s="1"/>
  <c r="O1357" i="82"/>
  <c r="N1358" i="82"/>
  <c r="M1359" i="82" s="1"/>
  <c r="N517" i="82"/>
  <c r="M518" i="82" s="1"/>
  <c r="O516" i="82"/>
  <c r="O876" i="82"/>
  <c r="N877" i="82"/>
  <c r="M878" i="82" s="1"/>
  <c r="N317" i="82"/>
  <c r="M318" i="82" s="1"/>
  <c r="O316" i="82"/>
  <c r="O77" i="82"/>
  <c r="N78" i="82"/>
  <c r="M79" i="82" s="1"/>
  <c r="N358" i="82"/>
  <c r="M359" i="82" s="1"/>
  <c r="O357" i="82"/>
  <c r="O1077" i="82"/>
  <c r="N1078" i="82"/>
  <c r="M1079" i="82" s="1"/>
  <c r="O296" i="82"/>
  <c r="N297" i="82"/>
  <c r="M298" i="82" s="1"/>
  <c r="N1538" i="82"/>
  <c r="M1539" i="82" s="1"/>
  <c r="O1537" i="82"/>
  <c r="O116" i="82"/>
  <c r="N117" i="82"/>
  <c r="M118" i="82" s="1"/>
  <c r="N777" i="82"/>
  <c r="M778" i="82" s="1"/>
  <c r="O776" i="82"/>
  <c r="O1256" i="82"/>
  <c r="N1257" i="82"/>
  <c r="M1258" i="82" s="1"/>
  <c r="O1236" i="82"/>
  <c r="N1237" i="82"/>
  <c r="M1238" i="82" s="1"/>
  <c r="O496" i="82"/>
  <c r="N497" i="82"/>
  <c r="M498" i="82" s="1"/>
  <c r="O1176" i="82"/>
  <c r="N1177" i="82"/>
  <c r="M1178" i="82" s="1"/>
  <c r="N1138" i="82"/>
  <c r="M1139" i="82" s="1"/>
  <c r="O1137" i="82"/>
  <c r="O96" i="82"/>
  <c r="N97" i="82"/>
  <c r="M98" i="82" s="1"/>
  <c r="O1557" i="82"/>
  <c r="N1558" i="82"/>
  <c r="M1559" i="82" s="1"/>
  <c r="O596" i="82"/>
  <c r="N597" i="82"/>
  <c r="M598" i="82" s="1"/>
  <c r="N737" i="82"/>
  <c r="M738" i="82" s="1"/>
  <c r="O736" i="82"/>
  <c r="N1197" i="82"/>
  <c r="M1198" i="82" s="1"/>
  <c r="O1196" i="82"/>
  <c r="O1496" i="82"/>
  <c r="N1497" i="82"/>
  <c r="M1498" i="82" s="1"/>
  <c r="O476" i="82"/>
  <c r="N477" i="82"/>
  <c r="M478" i="82" s="1"/>
  <c r="O1377" i="82"/>
  <c r="N1378" i="82"/>
  <c r="M1379" i="82" s="1"/>
  <c r="O56" i="82"/>
  <c r="N57" i="82"/>
  <c r="M58" i="82" s="1"/>
  <c r="N17" i="82"/>
  <c r="M18" i="82" s="1"/>
  <c r="O16" i="82"/>
  <c r="O137" i="82"/>
  <c r="N138" i="82"/>
  <c r="M139" i="82" s="1"/>
  <c r="N378" i="82"/>
  <c r="M379" i="82" s="1"/>
  <c r="O377" i="82"/>
  <c r="O237" i="82"/>
  <c r="N238" i="82"/>
  <c r="M239" i="82" s="1"/>
  <c r="O417" i="82"/>
  <c r="N418" i="82"/>
  <c r="M419" i="82" s="1"/>
  <c r="O397" i="82"/>
  <c r="N398" i="82"/>
  <c r="M399" i="82" s="1"/>
  <c r="O557" i="82"/>
  <c r="N558" i="82"/>
  <c r="M559" i="82" s="1"/>
  <c r="O1277" i="82"/>
  <c r="N1278" i="82"/>
  <c r="M1279" i="82" s="1"/>
  <c r="O178" i="82"/>
  <c r="N179" i="82"/>
  <c r="M180" i="82" s="1"/>
  <c r="O278" i="82"/>
  <c r="N279" i="82"/>
  <c r="M280" i="82" s="1"/>
  <c r="N919" i="82"/>
  <c r="M920" i="82" s="1"/>
  <c r="O918" i="82"/>
  <c r="N679" i="82"/>
  <c r="M680" i="82" s="1"/>
  <c r="O678" i="82"/>
  <c r="N160" i="82"/>
  <c r="M161" i="82" s="1"/>
  <c r="O159" i="82"/>
  <c r="O459" i="82"/>
  <c r="N460" i="82"/>
  <c r="M461" i="82" s="1"/>
  <c r="N1479" i="82"/>
  <c r="M1480" i="82" s="1"/>
  <c r="O1478" i="82"/>
  <c r="N959" i="82"/>
  <c r="M960" i="82" s="1"/>
  <c r="O958" i="82"/>
  <c r="N1638" i="82"/>
  <c r="M1639" i="82" s="1"/>
  <c r="O1637" i="82"/>
  <c r="N1038" i="82"/>
  <c r="M1039" i="82" s="1"/>
  <c r="O1037" i="82"/>
  <c r="O1457" i="82"/>
  <c r="N1458" i="82"/>
  <c r="M1459" i="82" s="1"/>
  <c r="O759" i="82"/>
  <c r="N760" i="82"/>
  <c r="M761" i="82" s="1"/>
  <c r="O197" i="82"/>
  <c r="N198" i="82"/>
  <c r="M199" i="82" s="1"/>
  <c r="O1118" i="82"/>
  <c r="N1119" i="82"/>
  <c r="M1120" i="82" s="1"/>
  <c r="N1520" i="82"/>
  <c r="M1521" i="82" s="1"/>
  <c r="O1519" i="82"/>
  <c r="O1657" i="82"/>
  <c r="N1658" i="82"/>
  <c r="M1659" i="82" s="1"/>
  <c r="O938" i="82"/>
  <c r="N939" i="82"/>
  <c r="M940" i="82" s="1"/>
  <c r="N339" i="82"/>
  <c r="M340" i="82" s="1"/>
  <c r="O338" i="82"/>
  <c r="O1418" i="82"/>
  <c r="N1419" i="82"/>
  <c r="M1420" i="82" s="1"/>
  <c r="O998" i="82"/>
  <c r="N999" i="82"/>
  <c r="M1000" i="82" s="1"/>
  <c r="O1618" i="82"/>
  <c r="N1619" i="82"/>
  <c r="M1620" i="82" s="1"/>
  <c r="O978" i="82"/>
  <c r="N979" i="82"/>
  <c r="M980" i="82" s="1"/>
  <c r="N660" i="82"/>
  <c r="M661" i="82" s="1"/>
  <c r="O659" i="82"/>
  <c r="O898" i="82"/>
  <c r="N899" i="82"/>
  <c r="M900" i="82" s="1"/>
  <c r="N1399" i="82"/>
  <c r="M1400" i="82" s="1"/>
  <c r="O1398" i="82"/>
  <c r="O617" i="82"/>
  <c r="N618" i="82"/>
  <c r="M619" i="82" s="1"/>
  <c r="O538" i="82"/>
  <c r="N539" i="82"/>
  <c r="M540" i="82" s="1"/>
  <c r="O698" i="82"/>
  <c r="N699" i="82"/>
  <c r="M700" i="82" s="1"/>
  <c r="O818" i="82"/>
  <c r="N819" i="82"/>
  <c r="M820" i="82" s="1"/>
  <c r="O38" i="82"/>
  <c r="N39" i="82"/>
  <c r="M40" i="82" s="1"/>
  <c r="O219" i="82"/>
  <c r="N220" i="82"/>
  <c r="M221" i="82" s="1"/>
  <c r="O1158" i="82"/>
  <c r="N1159" i="82"/>
  <c r="M1160" i="82" s="1"/>
  <c r="O437" i="82"/>
  <c r="N438" i="82"/>
  <c r="M439" i="82" s="1"/>
  <c r="N259" i="82"/>
  <c r="M260" i="82" s="1"/>
  <c r="O258" i="82"/>
  <c r="O1578" i="82"/>
  <c r="N1579" i="82"/>
  <c r="M1580" i="82" s="1"/>
  <c r="O1338" i="82"/>
  <c r="N1339" i="82"/>
  <c r="M1340" i="82" s="1"/>
  <c r="N1099" i="82"/>
  <c r="M1100" i="82" s="1"/>
  <c r="O1098" i="82"/>
  <c r="O638" i="82"/>
  <c r="N639" i="82"/>
  <c r="M640" i="82" s="1"/>
  <c r="N839" i="82"/>
  <c r="M840" i="82" s="1"/>
  <c r="O838" i="82"/>
  <c r="O799" i="82"/>
  <c r="N800" i="82"/>
  <c r="M801" i="82" s="1"/>
  <c r="O1297" i="82"/>
  <c r="N1298" i="82"/>
  <c r="M1299" i="82" s="1"/>
  <c r="N1219" i="82"/>
  <c r="M1220" i="82" s="1"/>
  <c r="O1218" i="82"/>
  <c r="O858" i="82"/>
  <c r="N859" i="82"/>
  <c r="M860" i="82" s="1"/>
  <c r="T16" i="54" l="1"/>
  <c r="S17" i="54" s="1"/>
  <c r="V15" i="54"/>
  <c r="U15" i="54" s="1"/>
  <c r="V16" i="47"/>
  <c r="U16" i="47" s="1"/>
  <c r="T17" i="47"/>
  <c r="S18" i="47" s="1"/>
  <c r="V65" i="42"/>
  <c r="U65" i="42" s="1"/>
  <c r="T66" i="42"/>
  <c r="S67" i="42" s="1"/>
  <c r="V63" i="30"/>
  <c r="U63" i="30" s="1"/>
  <c r="T64" i="30"/>
  <c r="S65" i="30" s="1"/>
  <c r="V15" i="46"/>
  <c r="U15" i="46" s="1"/>
  <c r="T16" i="46"/>
  <c r="S17" i="46" s="1"/>
  <c r="V39" i="43"/>
  <c r="U39" i="43" s="1"/>
  <c r="T40" i="43"/>
  <c r="S41" i="43" s="1"/>
  <c r="V62" i="43"/>
  <c r="U62" i="43" s="1"/>
  <c r="T63" i="43"/>
  <c r="S64" i="43" s="1"/>
  <c r="V39" i="37"/>
  <c r="U39" i="37" s="1"/>
  <c r="T40" i="37"/>
  <c r="S41" i="37" s="1"/>
  <c r="V15" i="43"/>
  <c r="U15" i="43" s="1"/>
  <c r="T16" i="43"/>
  <c r="S17" i="43" s="1"/>
  <c r="V41" i="42"/>
  <c r="U41" i="42" s="1"/>
  <c r="T42" i="42"/>
  <c r="S43" i="42" s="1"/>
  <c r="V64" i="47"/>
  <c r="U64" i="47" s="1"/>
  <c r="T65" i="47"/>
  <c r="S66" i="47" s="1"/>
  <c r="V16" i="53"/>
  <c r="U16" i="53" s="1"/>
  <c r="T17" i="53"/>
  <c r="S18" i="53" s="1"/>
  <c r="V17" i="51"/>
  <c r="U17" i="51" s="1"/>
  <c r="T18" i="51"/>
  <c r="S19" i="51" s="1"/>
  <c r="V40" i="41"/>
  <c r="U40" i="41" s="1"/>
  <c r="T41" i="41"/>
  <c r="S42" i="41" s="1"/>
  <c r="V17" i="35"/>
  <c r="U17" i="35" s="1"/>
  <c r="T18" i="35"/>
  <c r="S19" i="35" s="1"/>
  <c r="V14" i="49"/>
  <c r="U14" i="49" s="1"/>
  <c r="T15" i="49"/>
  <c r="S16" i="49" s="1"/>
  <c r="V17" i="50"/>
  <c r="U17" i="50" s="1"/>
  <c r="T18" i="50"/>
  <c r="V61" i="38"/>
  <c r="U61" i="38" s="1"/>
  <c r="T62" i="38"/>
  <c r="S63" i="38" s="1"/>
  <c r="V16" i="36"/>
  <c r="U16" i="36" s="1"/>
  <c r="T17" i="36"/>
  <c r="S18" i="36" s="1"/>
  <c r="V63" i="50"/>
  <c r="U63" i="50" s="1"/>
  <c r="T64" i="50"/>
  <c r="S65" i="50" s="1"/>
  <c r="V15" i="37"/>
  <c r="U15" i="37" s="1"/>
  <c r="T16" i="37"/>
  <c r="S17" i="37" s="1"/>
  <c r="V17" i="40"/>
  <c r="U17" i="40" s="1"/>
  <c r="T18" i="40"/>
  <c r="S19" i="40" s="1"/>
  <c r="V15" i="42"/>
  <c r="U15" i="42" s="1"/>
  <c r="T16" i="42"/>
  <c r="S17" i="42" s="1"/>
  <c r="V64" i="55"/>
  <c r="U64" i="55" s="1"/>
  <c r="T65" i="55"/>
  <c r="V62" i="53"/>
  <c r="U62" i="53" s="1"/>
  <c r="T63" i="53"/>
  <c r="S64" i="53" s="1"/>
  <c r="S17" i="48"/>
  <c r="V40" i="53"/>
  <c r="U40" i="53" s="1"/>
  <c r="T41" i="53"/>
  <c r="S42" i="53" s="1"/>
  <c r="V63" i="33"/>
  <c r="U63" i="33" s="1"/>
  <c r="T64" i="33"/>
  <c r="S65" i="33" s="1"/>
  <c r="V40" i="39"/>
  <c r="U40" i="39" s="1"/>
  <c r="T41" i="39"/>
  <c r="V16" i="38"/>
  <c r="U16" i="38" s="1"/>
  <c r="T17" i="38"/>
  <c r="S18" i="38" s="1"/>
  <c r="V40" i="29"/>
  <c r="U40" i="29" s="1"/>
  <c r="T41" i="29"/>
  <c r="S42" i="29" s="1"/>
  <c r="V41" i="38"/>
  <c r="U41" i="38" s="1"/>
  <c r="T42" i="38"/>
  <c r="S43" i="38" s="1"/>
  <c r="V42" i="33"/>
  <c r="U42" i="33" s="1"/>
  <c r="T43" i="33"/>
  <c r="S44" i="33" s="1"/>
  <c r="V39" i="32"/>
  <c r="U39" i="32" s="1"/>
  <c r="T40" i="32"/>
  <c r="S41" i="32" s="1"/>
  <c r="V63" i="14"/>
  <c r="U63" i="14" s="1"/>
  <c r="T64" i="14"/>
  <c r="S65" i="14" s="1"/>
  <c r="V40" i="48"/>
  <c r="U40" i="48" s="1"/>
  <c r="T41" i="48"/>
  <c r="S42" i="48" s="1"/>
  <c r="V40" i="47"/>
  <c r="U40" i="47" s="1"/>
  <c r="T41" i="47"/>
  <c r="S42" i="47" s="1"/>
  <c r="S63" i="54"/>
  <c r="V64" i="51"/>
  <c r="U64" i="51" s="1"/>
  <c r="T65" i="51"/>
  <c r="S66" i="51" s="1"/>
  <c r="V16" i="33"/>
  <c r="U16" i="33" s="1"/>
  <c r="T17" i="33"/>
  <c r="S18" i="33" s="1"/>
  <c r="V62" i="41"/>
  <c r="U62" i="41" s="1"/>
  <c r="T63" i="41"/>
  <c r="S64" i="41" s="1"/>
  <c r="V15" i="29"/>
  <c r="U15" i="29" s="1"/>
  <c r="T16" i="29"/>
  <c r="S17" i="29" s="1"/>
  <c r="V16" i="39"/>
  <c r="U16" i="39" s="1"/>
  <c r="T17" i="39"/>
  <c r="S18" i="39" s="1"/>
  <c r="V40" i="44"/>
  <c r="U40" i="44" s="1"/>
  <c r="T41" i="44"/>
  <c r="S42" i="44" s="1"/>
  <c r="V64" i="32"/>
  <c r="U64" i="32" s="1"/>
  <c r="T65" i="32"/>
  <c r="S66" i="32" s="1"/>
  <c r="V41" i="51"/>
  <c r="U41" i="51" s="1"/>
  <c r="T42" i="51"/>
  <c r="S43" i="51" s="1"/>
  <c r="V63" i="49"/>
  <c r="U63" i="49" s="1"/>
  <c r="T64" i="49"/>
  <c r="S65" i="49" s="1"/>
  <c r="V18" i="34"/>
  <c r="U18" i="34" s="1"/>
  <c r="T19" i="34"/>
  <c r="S20" i="34" s="1"/>
  <c r="V63" i="45"/>
  <c r="U63" i="45" s="1"/>
  <c r="T64" i="45"/>
  <c r="S65" i="45" s="1"/>
  <c r="V39" i="36"/>
  <c r="U39" i="36" s="1"/>
  <c r="T40" i="36"/>
  <c r="S41" i="36" s="1"/>
  <c r="V64" i="40"/>
  <c r="U64" i="40" s="1"/>
  <c r="T65" i="40"/>
  <c r="S66" i="40" s="1"/>
  <c r="V62" i="34"/>
  <c r="U62" i="34" s="1"/>
  <c r="T63" i="34"/>
  <c r="S64" i="34" s="1"/>
  <c r="V41" i="35"/>
  <c r="U41" i="35" s="1"/>
  <c r="T42" i="35"/>
  <c r="V16" i="30"/>
  <c r="U16" i="30" s="1"/>
  <c r="T17" i="30"/>
  <c r="S18" i="30" s="1"/>
  <c r="V40" i="50"/>
  <c r="U40" i="50" s="1"/>
  <c r="T41" i="50"/>
  <c r="S42" i="50" s="1"/>
  <c r="V65" i="36"/>
  <c r="U65" i="36" s="1"/>
  <c r="T66" i="36"/>
  <c r="S67" i="36" s="1"/>
  <c r="V16" i="41"/>
  <c r="U16" i="41" s="1"/>
  <c r="T17" i="41"/>
  <c r="S18" i="41" s="1"/>
  <c r="V62" i="39"/>
  <c r="U62" i="39" s="1"/>
  <c r="T63" i="39"/>
  <c r="S64" i="39" s="1"/>
  <c r="V64" i="44"/>
  <c r="U64" i="44" s="1"/>
  <c r="T65" i="44"/>
  <c r="S66" i="44" s="1"/>
  <c r="V40" i="54"/>
  <c r="U40" i="54" s="1"/>
  <c r="T41" i="54"/>
  <c r="V17" i="32"/>
  <c r="U17" i="32" s="1"/>
  <c r="T18" i="32"/>
  <c r="S19" i="32" s="1"/>
  <c r="V64" i="46"/>
  <c r="U64" i="46" s="1"/>
  <c r="T65" i="46"/>
  <c r="S66" i="46" s="1"/>
  <c r="V63" i="37"/>
  <c r="U63" i="37" s="1"/>
  <c r="T64" i="37"/>
  <c r="S65" i="37" s="1"/>
  <c r="V64" i="35"/>
  <c r="U64" i="35" s="1"/>
  <c r="T65" i="35"/>
  <c r="S66" i="35" s="1"/>
  <c r="V19" i="14"/>
  <c r="U19" i="14" s="1"/>
  <c r="T20" i="14"/>
  <c r="S21" i="14" s="1"/>
  <c r="V40" i="45"/>
  <c r="U40" i="45" s="1"/>
  <c r="T41" i="45"/>
  <c r="S42" i="45" s="1"/>
  <c r="V62" i="52"/>
  <c r="U62" i="52" s="1"/>
  <c r="T63" i="52"/>
  <c r="S64" i="52" s="1"/>
  <c r="V15" i="44"/>
  <c r="U15" i="44" s="1"/>
  <c r="T16" i="44"/>
  <c r="S17" i="44" s="1"/>
  <c r="S41" i="55"/>
  <c r="V15" i="45"/>
  <c r="U15" i="45" s="1"/>
  <c r="T16" i="45"/>
  <c r="S17" i="45" s="1"/>
  <c r="V40" i="30"/>
  <c r="U40" i="30" s="1"/>
  <c r="T41" i="30"/>
  <c r="S42" i="30" s="1"/>
  <c r="V40" i="40"/>
  <c r="U40" i="40" s="1"/>
  <c r="T41" i="40"/>
  <c r="S42" i="40" s="1"/>
  <c r="V41" i="49"/>
  <c r="U41" i="49" s="1"/>
  <c r="T42" i="49"/>
  <c r="S43" i="49" s="1"/>
  <c r="V40" i="14"/>
  <c r="U40" i="14" s="1"/>
  <c r="T41" i="14"/>
  <c r="S42" i="14" s="1"/>
  <c r="V64" i="48"/>
  <c r="U64" i="48" s="1"/>
  <c r="T65" i="48"/>
  <c r="S66" i="48" s="1"/>
  <c r="V16" i="52"/>
  <c r="U16" i="52" s="1"/>
  <c r="T17" i="52"/>
  <c r="V40" i="52"/>
  <c r="U40" i="52" s="1"/>
  <c r="T41" i="52"/>
  <c r="S42" i="52" s="1"/>
  <c r="V64" i="29"/>
  <c r="U64" i="29" s="1"/>
  <c r="T65" i="29"/>
  <c r="S66" i="29" s="1"/>
  <c r="V40" i="34"/>
  <c r="U40" i="34" s="1"/>
  <c r="T41" i="34"/>
  <c r="S42" i="34" s="1"/>
  <c r="V14" i="55"/>
  <c r="U14" i="55" s="1"/>
  <c r="T15" i="55"/>
  <c r="S16" i="55" s="1"/>
  <c r="V40" i="46"/>
  <c r="U40" i="46" s="1"/>
  <c r="T41" i="46"/>
  <c r="S42" i="46" s="1"/>
  <c r="N1678" i="82"/>
  <c r="M1679" i="82" s="1"/>
  <c r="O1677" i="82"/>
  <c r="O1317" i="82"/>
  <c r="N1318" i="82"/>
  <c r="M1319" i="82" s="1"/>
  <c r="O1597" i="82"/>
  <c r="N1598" i="82"/>
  <c r="M1599" i="82" s="1"/>
  <c r="O1017" i="82"/>
  <c r="N1018" i="82"/>
  <c r="M1019" i="82" s="1"/>
  <c r="N1058" i="82"/>
  <c r="M1059" i="82" s="1"/>
  <c r="O1057" i="82"/>
  <c r="O577" i="82"/>
  <c r="N578" i="82"/>
  <c r="M579" i="82" s="1"/>
  <c r="O1437" i="82"/>
  <c r="N1438" i="82"/>
  <c r="M1439" i="82" s="1"/>
  <c r="O57" i="82"/>
  <c r="N58" i="82"/>
  <c r="M59" i="82" s="1"/>
  <c r="O477" i="82"/>
  <c r="N478" i="82"/>
  <c r="M479" i="82" s="1"/>
  <c r="O597" i="82"/>
  <c r="N598" i="82"/>
  <c r="M599" i="82" s="1"/>
  <c r="N98" i="82"/>
  <c r="M99" i="82" s="1"/>
  <c r="O97" i="82"/>
  <c r="O1177" i="82"/>
  <c r="N1178" i="82"/>
  <c r="M1179" i="82" s="1"/>
  <c r="N1238" i="82"/>
  <c r="M1239" i="82" s="1"/>
  <c r="O1237" i="82"/>
  <c r="O1078" i="82"/>
  <c r="N1079" i="82"/>
  <c r="M1080" i="82" s="1"/>
  <c r="O78" i="82"/>
  <c r="N79" i="82"/>
  <c r="M80" i="82" s="1"/>
  <c r="O877" i="82"/>
  <c r="N878" i="82"/>
  <c r="M879" i="82" s="1"/>
  <c r="N1359" i="82"/>
  <c r="M1360" i="82" s="1"/>
  <c r="O1358" i="82"/>
  <c r="N1198" i="82"/>
  <c r="M1199" i="82" s="1"/>
  <c r="O1197" i="82"/>
  <c r="O777" i="82"/>
  <c r="N778" i="82"/>
  <c r="M779" i="82" s="1"/>
  <c r="O1538" i="82"/>
  <c r="N1539" i="82"/>
  <c r="M1540" i="82" s="1"/>
  <c r="O1378" i="82"/>
  <c r="N1379" i="82"/>
  <c r="M1380" i="82" s="1"/>
  <c r="O1497" i="82"/>
  <c r="N1498" i="82"/>
  <c r="M1499" i="82" s="1"/>
  <c r="N1559" i="82"/>
  <c r="M1560" i="82" s="1"/>
  <c r="O1558" i="82"/>
  <c r="N498" i="82"/>
  <c r="M499" i="82" s="1"/>
  <c r="O497" i="82"/>
  <c r="N1258" i="82"/>
  <c r="M1259" i="82" s="1"/>
  <c r="O1257" i="82"/>
  <c r="N118" i="82"/>
  <c r="M119" i="82" s="1"/>
  <c r="O117" i="82"/>
  <c r="O297" i="82"/>
  <c r="N298" i="82"/>
  <c r="M299" i="82" s="1"/>
  <c r="N719" i="82"/>
  <c r="M720" i="82" s="1"/>
  <c r="O718" i="82"/>
  <c r="O737" i="82"/>
  <c r="N738" i="82"/>
  <c r="M739" i="82" s="1"/>
  <c r="N1139" i="82"/>
  <c r="M1140" i="82" s="1"/>
  <c r="O1138" i="82"/>
  <c r="N359" i="82"/>
  <c r="M360" i="82" s="1"/>
  <c r="O358" i="82"/>
  <c r="O317" i="82"/>
  <c r="N318" i="82"/>
  <c r="M319" i="82" s="1"/>
  <c r="N518" i="82"/>
  <c r="M519" i="82" s="1"/>
  <c r="O517" i="82"/>
  <c r="O138" i="82"/>
  <c r="N139" i="82"/>
  <c r="M140" i="82" s="1"/>
  <c r="N379" i="82"/>
  <c r="M380" i="82" s="1"/>
  <c r="O378" i="82"/>
  <c r="N18" i="82"/>
  <c r="M19" i="82" s="1"/>
  <c r="O17" i="82"/>
  <c r="O238" i="82"/>
  <c r="N239" i="82"/>
  <c r="M240" i="82" s="1"/>
  <c r="O558" i="82"/>
  <c r="N559" i="82"/>
  <c r="M560" i="82" s="1"/>
  <c r="O398" i="82"/>
  <c r="N399" i="82"/>
  <c r="M400" i="82" s="1"/>
  <c r="N419" i="82"/>
  <c r="M420" i="82" s="1"/>
  <c r="O418" i="82"/>
  <c r="N840" i="82"/>
  <c r="M841" i="82" s="1"/>
  <c r="O839" i="82"/>
  <c r="N1340" i="82"/>
  <c r="M1341" i="82" s="1"/>
  <c r="O1339" i="82"/>
  <c r="O438" i="82"/>
  <c r="N439" i="82"/>
  <c r="M440" i="82" s="1"/>
  <c r="O819" i="82"/>
  <c r="N820" i="82"/>
  <c r="M821" i="82" s="1"/>
  <c r="N900" i="82"/>
  <c r="M901" i="82" s="1"/>
  <c r="O899" i="82"/>
  <c r="N1639" i="82"/>
  <c r="M1640" i="82" s="1"/>
  <c r="O1638" i="82"/>
  <c r="N1279" i="82"/>
  <c r="M1280" i="82" s="1"/>
  <c r="O1278" i="82"/>
  <c r="O1298" i="82"/>
  <c r="N1299" i="82"/>
  <c r="M1300" i="82" s="1"/>
  <c r="O639" i="82"/>
  <c r="N640" i="82"/>
  <c r="M641" i="82" s="1"/>
  <c r="N700" i="82"/>
  <c r="M701" i="82" s="1"/>
  <c r="O699" i="82"/>
  <c r="N540" i="82"/>
  <c r="M541" i="82" s="1"/>
  <c r="O539" i="82"/>
  <c r="N1000" i="82"/>
  <c r="M1001" i="82" s="1"/>
  <c r="O999" i="82"/>
  <c r="O339" i="82"/>
  <c r="N340" i="82"/>
  <c r="M341" i="82" s="1"/>
  <c r="O1119" i="82"/>
  <c r="N1120" i="82"/>
  <c r="M1121" i="82" s="1"/>
  <c r="N1480" i="82"/>
  <c r="M1481" i="82" s="1"/>
  <c r="O1479" i="82"/>
  <c r="N280" i="82"/>
  <c r="M281" i="82" s="1"/>
  <c r="O279" i="82"/>
  <c r="O1219" i="82"/>
  <c r="N1220" i="82"/>
  <c r="M1221" i="82" s="1"/>
  <c r="N1160" i="82"/>
  <c r="M1161" i="82" s="1"/>
  <c r="O1159" i="82"/>
  <c r="O39" i="82"/>
  <c r="N40" i="82"/>
  <c r="M41" i="82" s="1"/>
  <c r="O979" i="82"/>
  <c r="N980" i="82"/>
  <c r="M981" i="82" s="1"/>
  <c r="N940" i="82"/>
  <c r="M941" i="82" s="1"/>
  <c r="O939" i="82"/>
  <c r="N199" i="82"/>
  <c r="M200" i="82" s="1"/>
  <c r="O198" i="82"/>
  <c r="O1458" i="82"/>
  <c r="N1459" i="82"/>
  <c r="M1460" i="82" s="1"/>
  <c r="O160" i="82"/>
  <c r="N161" i="82"/>
  <c r="M162" i="82" s="1"/>
  <c r="N860" i="82"/>
  <c r="M861" i="82" s="1"/>
  <c r="O859" i="82"/>
  <c r="O800" i="82"/>
  <c r="N801" i="82"/>
  <c r="M802" i="82" s="1"/>
  <c r="N1100" i="82"/>
  <c r="M1101" i="82" s="1"/>
  <c r="O1099" i="82"/>
  <c r="O259" i="82"/>
  <c r="N260" i="82"/>
  <c r="M261" i="82" s="1"/>
  <c r="O660" i="82"/>
  <c r="N661" i="82"/>
  <c r="M662" i="82" s="1"/>
  <c r="O919" i="82"/>
  <c r="N920" i="82"/>
  <c r="M921" i="82" s="1"/>
  <c r="N1580" i="82"/>
  <c r="M1581" i="82" s="1"/>
  <c r="O1579" i="82"/>
  <c r="N221" i="82"/>
  <c r="M222" i="82" s="1"/>
  <c r="O220" i="82"/>
  <c r="O618" i="82"/>
  <c r="N619" i="82"/>
  <c r="M620" i="82" s="1"/>
  <c r="O1619" i="82"/>
  <c r="N1620" i="82"/>
  <c r="M1621" i="82" s="1"/>
  <c r="N761" i="82"/>
  <c r="M762" i="82" s="1"/>
  <c r="O760" i="82"/>
  <c r="O179" i="82"/>
  <c r="N180" i="82"/>
  <c r="M181" i="82" s="1"/>
  <c r="O679" i="82"/>
  <c r="N680" i="82"/>
  <c r="M681" i="82" s="1"/>
  <c r="O1399" i="82"/>
  <c r="N1400" i="82"/>
  <c r="M1401" i="82" s="1"/>
  <c r="N1420" i="82"/>
  <c r="M1421" i="82" s="1"/>
  <c r="O1419" i="82"/>
  <c r="O1658" i="82"/>
  <c r="N1659" i="82"/>
  <c r="M1660" i="82" s="1"/>
  <c r="O1520" i="82"/>
  <c r="N1521" i="82"/>
  <c r="M1522" i="82" s="1"/>
  <c r="O1038" i="82"/>
  <c r="N1039" i="82"/>
  <c r="M1040" i="82" s="1"/>
  <c r="N960" i="82"/>
  <c r="M961" i="82" s="1"/>
  <c r="O959" i="82"/>
  <c r="O460" i="82"/>
  <c r="N461" i="82"/>
  <c r="M462" i="82" s="1"/>
  <c r="T17" i="54" l="1"/>
  <c r="S18" i="54" s="1"/>
  <c r="V16" i="54"/>
  <c r="U16" i="54" s="1"/>
  <c r="V65" i="32"/>
  <c r="U65" i="32" s="1"/>
  <c r="T66" i="32"/>
  <c r="S67" i="32" s="1"/>
  <c r="V63" i="41"/>
  <c r="U63" i="41" s="1"/>
  <c r="T64" i="41"/>
  <c r="S65" i="41" s="1"/>
  <c r="V40" i="32"/>
  <c r="U40" i="32" s="1"/>
  <c r="T41" i="32"/>
  <c r="S42" i="32" s="1"/>
  <c r="V42" i="38"/>
  <c r="U42" i="38" s="1"/>
  <c r="T43" i="38"/>
  <c r="S44" i="38" s="1"/>
  <c r="V17" i="38"/>
  <c r="U17" i="38" s="1"/>
  <c r="T18" i="38"/>
  <c r="S19" i="38" s="1"/>
  <c r="V65" i="48"/>
  <c r="U65" i="48" s="1"/>
  <c r="T66" i="48"/>
  <c r="S67" i="48" s="1"/>
  <c r="V42" i="42"/>
  <c r="U42" i="42" s="1"/>
  <c r="T43" i="42"/>
  <c r="S44" i="42" s="1"/>
  <c r="V40" i="43"/>
  <c r="U40" i="43" s="1"/>
  <c r="T41" i="43"/>
  <c r="S42" i="43" s="1"/>
  <c r="V64" i="30"/>
  <c r="U64" i="30" s="1"/>
  <c r="T65" i="30"/>
  <c r="S66" i="30" s="1"/>
  <c r="V15" i="55"/>
  <c r="U15" i="55" s="1"/>
  <c r="T16" i="55"/>
  <c r="S17" i="55" s="1"/>
  <c r="V17" i="41"/>
  <c r="U17" i="41" s="1"/>
  <c r="T18" i="41"/>
  <c r="V64" i="14"/>
  <c r="U64" i="14" s="1"/>
  <c r="T65" i="14"/>
  <c r="S66" i="14" s="1"/>
  <c r="V15" i="49"/>
  <c r="U15" i="49" s="1"/>
  <c r="T16" i="49"/>
  <c r="S17" i="49" s="1"/>
  <c r="V20" i="14"/>
  <c r="U20" i="14" s="1"/>
  <c r="T21" i="14"/>
  <c r="S22" i="14" s="1"/>
  <c r="V41" i="53"/>
  <c r="U41" i="53" s="1"/>
  <c r="T42" i="53"/>
  <c r="S43" i="53" s="1"/>
  <c r="V16" i="42"/>
  <c r="U16" i="42" s="1"/>
  <c r="T17" i="42"/>
  <c r="S18" i="42" s="1"/>
  <c r="V41" i="41"/>
  <c r="U41" i="41" s="1"/>
  <c r="T42" i="41"/>
  <c r="S43" i="41" s="1"/>
  <c r="V63" i="43"/>
  <c r="U63" i="43" s="1"/>
  <c r="T64" i="43"/>
  <c r="S65" i="43" s="1"/>
  <c r="V66" i="42"/>
  <c r="U66" i="42" s="1"/>
  <c r="T67" i="42"/>
  <c r="S68" i="42" s="1"/>
  <c r="V41" i="46"/>
  <c r="U41" i="46" s="1"/>
  <c r="T42" i="46"/>
  <c r="S43" i="46" s="1"/>
  <c r="S18" i="52"/>
  <c r="V41" i="45"/>
  <c r="U41" i="45" s="1"/>
  <c r="T42" i="45"/>
  <c r="S43" i="45" s="1"/>
  <c r="V18" i="32"/>
  <c r="U18" i="32" s="1"/>
  <c r="T19" i="32"/>
  <c r="S20" i="32" s="1"/>
  <c r="V41" i="50"/>
  <c r="U41" i="50" s="1"/>
  <c r="T42" i="50"/>
  <c r="S43" i="50" s="1"/>
  <c r="S43" i="35"/>
  <c r="V42" i="51"/>
  <c r="U42" i="51" s="1"/>
  <c r="T43" i="51"/>
  <c r="S44" i="51" s="1"/>
  <c r="V62" i="54"/>
  <c r="U62" i="54" s="1"/>
  <c r="T63" i="54"/>
  <c r="S64" i="54" s="1"/>
  <c r="V16" i="48"/>
  <c r="U16" i="48" s="1"/>
  <c r="T17" i="48"/>
  <c r="S18" i="48" s="1"/>
  <c r="S66" i="55"/>
  <c r="V16" i="37"/>
  <c r="U16" i="37" s="1"/>
  <c r="T17" i="37"/>
  <c r="S18" i="37" s="1"/>
  <c r="V17" i="36"/>
  <c r="U17" i="36" s="1"/>
  <c r="T18" i="36"/>
  <c r="S19" i="36" s="1"/>
  <c r="S19" i="50"/>
  <c r="V17" i="53"/>
  <c r="U17" i="53" s="1"/>
  <c r="T18" i="53"/>
  <c r="S19" i="53" s="1"/>
  <c r="V41" i="34"/>
  <c r="U41" i="34" s="1"/>
  <c r="T42" i="34"/>
  <c r="S43" i="34" s="1"/>
  <c r="V42" i="49"/>
  <c r="U42" i="49" s="1"/>
  <c r="T43" i="49"/>
  <c r="S44" i="49" s="1"/>
  <c r="V41" i="30"/>
  <c r="U41" i="30" s="1"/>
  <c r="T42" i="30"/>
  <c r="S43" i="30" s="1"/>
  <c r="V65" i="35"/>
  <c r="U65" i="35" s="1"/>
  <c r="T66" i="35"/>
  <c r="S67" i="35" s="1"/>
  <c r="V65" i="40"/>
  <c r="U65" i="40" s="1"/>
  <c r="T66" i="40"/>
  <c r="S67" i="40" s="1"/>
  <c r="V64" i="45"/>
  <c r="U64" i="45" s="1"/>
  <c r="T65" i="45"/>
  <c r="S66" i="45" s="1"/>
  <c r="V41" i="44"/>
  <c r="U41" i="44" s="1"/>
  <c r="T42" i="44"/>
  <c r="S43" i="44" s="1"/>
  <c r="V16" i="29"/>
  <c r="U16" i="29" s="1"/>
  <c r="T17" i="29"/>
  <c r="S18" i="29" s="1"/>
  <c r="V65" i="51"/>
  <c r="U65" i="51" s="1"/>
  <c r="T66" i="51"/>
  <c r="S67" i="51" s="1"/>
  <c r="V41" i="48"/>
  <c r="U41" i="48" s="1"/>
  <c r="T42" i="48"/>
  <c r="S43" i="48" s="1"/>
  <c r="V43" i="33"/>
  <c r="U43" i="33" s="1"/>
  <c r="T44" i="33"/>
  <c r="S45" i="33" s="1"/>
  <c r="V40" i="37"/>
  <c r="U40" i="37" s="1"/>
  <c r="T41" i="37"/>
  <c r="S42" i="37" s="1"/>
  <c r="V16" i="46"/>
  <c r="U16" i="46" s="1"/>
  <c r="T17" i="46"/>
  <c r="S18" i="46" s="1"/>
  <c r="V41" i="52"/>
  <c r="U41" i="52" s="1"/>
  <c r="T42" i="52"/>
  <c r="S43" i="52" s="1"/>
  <c r="V41" i="14"/>
  <c r="U41" i="14" s="1"/>
  <c r="T42" i="14"/>
  <c r="S43" i="14" s="1"/>
  <c r="V40" i="55"/>
  <c r="U40" i="55" s="1"/>
  <c r="T41" i="55"/>
  <c r="V63" i="52"/>
  <c r="U63" i="52" s="1"/>
  <c r="T64" i="52"/>
  <c r="S65" i="52" s="1"/>
  <c r="V65" i="46"/>
  <c r="U65" i="46" s="1"/>
  <c r="T66" i="46"/>
  <c r="S67" i="46" s="1"/>
  <c r="V65" i="44"/>
  <c r="U65" i="44" s="1"/>
  <c r="T66" i="44"/>
  <c r="V63" i="39"/>
  <c r="U63" i="39" s="1"/>
  <c r="T64" i="39"/>
  <c r="V66" i="36"/>
  <c r="U66" i="36" s="1"/>
  <c r="T67" i="36"/>
  <c r="S68" i="36" s="1"/>
  <c r="V17" i="30"/>
  <c r="U17" i="30" s="1"/>
  <c r="T18" i="30"/>
  <c r="S19" i="30" s="1"/>
  <c r="V63" i="34"/>
  <c r="U63" i="34" s="1"/>
  <c r="T64" i="34"/>
  <c r="S65" i="34" s="1"/>
  <c r="V64" i="49"/>
  <c r="U64" i="49" s="1"/>
  <c r="T65" i="49"/>
  <c r="S66" i="49" s="1"/>
  <c r="V17" i="33"/>
  <c r="U17" i="33" s="1"/>
  <c r="T18" i="33"/>
  <c r="S19" i="33" s="1"/>
  <c r="V41" i="47"/>
  <c r="U41" i="47" s="1"/>
  <c r="T42" i="47"/>
  <c r="S43" i="47" s="1"/>
  <c r="V41" i="29"/>
  <c r="U41" i="29" s="1"/>
  <c r="T42" i="29"/>
  <c r="S43" i="29" s="1"/>
  <c r="V64" i="33"/>
  <c r="U64" i="33" s="1"/>
  <c r="T65" i="33"/>
  <c r="S66" i="33" s="1"/>
  <c r="V18" i="40"/>
  <c r="U18" i="40" s="1"/>
  <c r="T19" i="40"/>
  <c r="S20" i="40" s="1"/>
  <c r="V64" i="50"/>
  <c r="U64" i="50" s="1"/>
  <c r="T65" i="50"/>
  <c r="S66" i="50" s="1"/>
  <c r="V62" i="38"/>
  <c r="U62" i="38" s="1"/>
  <c r="T63" i="38"/>
  <c r="S64" i="38" s="1"/>
  <c r="V18" i="35"/>
  <c r="U18" i="35" s="1"/>
  <c r="T19" i="35"/>
  <c r="S20" i="35" s="1"/>
  <c r="V18" i="51"/>
  <c r="U18" i="51" s="1"/>
  <c r="T19" i="51"/>
  <c r="S20" i="51" s="1"/>
  <c r="V65" i="47"/>
  <c r="U65" i="47" s="1"/>
  <c r="T66" i="47"/>
  <c r="S67" i="47" s="1"/>
  <c r="V17" i="47"/>
  <c r="U17" i="47" s="1"/>
  <c r="T18" i="47"/>
  <c r="S19" i="47" s="1"/>
  <c r="V65" i="29"/>
  <c r="U65" i="29" s="1"/>
  <c r="T66" i="29"/>
  <c r="S67" i="29" s="1"/>
  <c r="V41" i="40"/>
  <c r="U41" i="40" s="1"/>
  <c r="T42" i="40"/>
  <c r="S43" i="40" s="1"/>
  <c r="V16" i="45"/>
  <c r="U16" i="45" s="1"/>
  <c r="T17" i="45"/>
  <c r="S18" i="45" s="1"/>
  <c r="V16" i="44"/>
  <c r="U16" i="44" s="1"/>
  <c r="T17" i="44"/>
  <c r="S18" i="44" s="1"/>
  <c r="V64" i="37"/>
  <c r="U64" i="37" s="1"/>
  <c r="T65" i="37"/>
  <c r="S66" i="37" s="1"/>
  <c r="S42" i="54"/>
  <c r="V40" i="36"/>
  <c r="U40" i="36" s="1"/>
  <c r="T41" i="36"/>
  <c r="S42" i="36" s="1"/>
  <c r="V19" i="34"/>
  <c r="U19" i="34" s="1"/>
  <c r="T20" i="34"/>
  <c r="S21" i="34" s="1"/>
  <c r="V17" i="39"/>
  <c r="U17" i="39" s="1"/>
  <c r="T18" i="39"/>
  <c r="S42" i="39"/>
  <c r="V63" i="53"/>
  <c r="U63" i="53" s="1"/>
  <c r="T64" i="53"/>
  <c r="S65" i="53" s="1"/>
  <c r="V16" i="43"/>
  <c r="U16" i="43" s="1"/>
  <c r="T17" i="43"/>
  <c r="S18" i="43" s="1"/>
  <c r="O1678" i="82"/>
  <c r="N1679" i="82"/>
  <c r="M1680" i="82" s="1"/>
  <c r="N1319" i="82"/>
  <c r="M1320" i="82" s="1"/>
  <c r="O1318" i="82"/>
  <c r="N1599" i="82"/>
  <c r="M1600" i="82" s="1"/>
  <c r="O1598" i="82"/>
  <c r="O1058" i="82"/>
  <c r="N1059" i="82"/>
  <c r="M1060" i="82" s="1"/>
  <c r="O578" i="82"/>
  <c r="N579" i="82"/>
  <c r="M580" i="82" s="1"/>
  <c r="N1019" i="82"/>
  <c r="M1020" i="82" s="1"/>
  <c r="O1018" i="82"/>
  <c r="N1439" i="82"/>
  <c r="M1440" i="82" s="1"/>
  <c r="O1438" i="82"/>
  <c r="N360" i="82"/>
  <c r="M361" i="82" s="1"/>
  <c r="O359" i="82"/>
  <c r="N519" i="82"/>
  <c r="M520" i="82" s="1"/>
  <c r="O518" i="82"/>
  <c r="O738" i="82"/>
  <c r="N739" i="82"/>
  <c r="M740" i="82" s="1"/>
  <c r="N299" i="82"/>
  <c r="M300" i="82" s="1"/>
  <c r="O298" i="82"/>
  <c r="O1379" i="82"/>
  <c r="N1380" i="82"/>
  <c r="M1381" i="82" s="1"/>
  <c r="O778" i="82"/>
  <c r="N779" i="82"/>
  <c r="M780" i="82" s="1"/>
  <c r="N80" i="82"/>
  <c r="M81" i="82" s="1"/>
  <c r="O79" i="82"/>
  <c r="N479" i="82"/>
  <c r="M480" i="82" s="1"/>
  <c r="O478" i="82"/>
  <c r="O1258" i="82"/>
  <c r="N1259" i="82"/>
  <c r="M1260" i="82" s="1"/>
  <c r="O1359" i="82"/>
  <c r="N1360" i="82"/>
  <c r="M1361" i="82" s="1"/>
  <c r="N1239" i="82"/>
  <c r="M1240" i="82" s="1"/>
  <c r="O1238" i="82"/>
  <c r="O98" i="82"/>
  <c r="N99" i="82"/>
  <c r="M100" i="82" s="1"/>
  <c r="O318" i="82"/>
  <c r="N319" i="82"/>
  <c r="M320" i="82" s="1"/>
  <c r="O1559" i="82"/>
  <c r="N1560" i="82"/>
  <c r="M1561" i="82" s="1"/>
  <c r="O1498" i="82"/>
  <c r="N1499" i="82"/>
  <c r="M1500" i="82" s="1"/>
  <c r="O1539" i="82"/>
  <c r="N1540" i="82"/>
  <c r="M1541" i="82" s="1"/>
  <c r="N879" i="82"/>
  <c r="M880" i="82" s="1"/>
  <c r="O878" i="82"/>
  <c r="O1079" i="82"/>
  <c r="N1080" i="82"/>
  <c r="M1081" i="82" s="1"/>
  <c r="O1178" i="82"/>
  <c r="N1179" i="82"/>
  <c r="M1180" i="82" s="1"/>
  <c r="N599" i="82"/>
  <c r="M600" i="82" s="1"/>
  <c r="O598" i="82"/>
  <c r="N59" i="82"/>
  <c r="M60" i="82" s="1"/>
  <c r="O58" i="82"/>
  <c r="O1139" i="82"/>
  <c r="N1140" i="82"/>
  <c r="M1141" i="82" s="1"/>
  <c r="O719" i="82"/>
  <c r="N720" i="82"/>
  <c r="M721" i="82" s="1"/>
  <c r="N119" i="82"/>
  <c r="M120" i="82" s="1"/>
  <c r="O118" i="82"/>
  <c r="O498" i="82"/>
  <c r="N499" i="82"/>
  <c r="M500" i="82" s="1"/>
  <c r="O1198" i="82"/>
  <c r="N1199" i="82"/>
  <c r="M1200" i="82" s="1"/>
  <c r="O379" i="82"/>
  <c r="N380" i="82"/>
  <c r="M381" i="82" s="1"/>
  <c r="N140" i="82"/>
  <c r="M141" i="82" s="1"/>
  <c r="O139" i="82"/>
  <c r="O18" i="82"/>
  <c r="N19" i="82"/>
  <c r="M20" i="82" s="1"/>
  <c r="O399" i="82"/>
  <c r="N400" i="82"/>
  <c r="M401" i="82" s="1"/>
  <c r="N560" i="82"/>
  <c r="M561" i="82" s="1"/>
  <c r="O559" i="82"/>
  <c r="N420" i="82"/>
  <c r="M421" i="82" s="1"/>
  <c r="O419" i="82"/>
  <c r="N240" i="82"/>
  <c r="M241" i="82" s="1"/>
  <c r="O239" i="82"/>
  <c r="O180" i="82"/>
  <c r="N181" i="82"/>
  <c r="M182" i="82" s="1"/>
  <c r="N762" i="82"/>
  <c r="M763" i="82" s="1"/>
  <c r="O761" i="82"/>
  <c r="N620" i="82"/>
  <c r="M621" i="82" s="1"/>
  <c r="O619" i="82"/>
  <c r="O1100" i="82"/>
  <c r="N1101" i="82"/>
  <c r="M1102" i="82" s="1"/>
  <c r="N681" i="82"/>
  <c r="M682" i="82" s="1"/>
  <c r="O680" i="82"/>
  <c r="N802" i="82"/>
  <c r="M803" i="82" s="1"/>
  <c r="O801" i="82"/>
  <c r="O1220" i="82"/>
  <c r="N1221" i="82"/>
  <c r="M1222" i="82" s="1"/>
  <c r="O1299" i="82"/>
  <c r="N1300" i="82"/>
  <c r="M1301" i="82" s="1"/>
  <c r="N462" i="82"/>
  <c r="M463" i="82" s="1"/>
  <c r="O461" i="82"/>
  <c r="N1621" i="82"/>
  <c r="M1622" i="82" s="1"/>
  <c r="O1620" i="82"/>
  <c r="N1581" i="82"/>
  <c r="M1582" i="82" s="1"/>
  <c r="O1580" i="82"/>
  <c r="O920" i="82"/>
  <c r="N921" i="82"/>
  <c r="M922" i="82" s="1"/>
  <c r="O661" i="82"/>
  <c r="N662" i="82"/>
  <c r="M663" i="82" s="1"/>
  <c r="N41" i="82"/>
  <c r="M42" i="82" s="1"/>
  <c r="O40" i="82"/>
  <c r="O1480" i="82"/>
  <c r="N1481" i="82"/>
  <c r="M1482" i="82" s="1"/>
  <c r="O340" i="82"/>
  <c r="N341" i="82"/>
  <c r="M342" i="82" s="1"/>
  <c r="N1640" i="82"/>
  <c r="M1641" i="82" s="1"/>
  <c r="O1639" i="82"/>
  <c r="N821" i="82"/>
  <c r="M822" i="82" s="1"/>
  <c r="O820" i="82"/>
  <c r="N1040" i="82"/>
  <c r="M1041" i="82" s="1"/>
  <c r="O1039" i="82"/>
  <c r="N1660" i="82"/>
  <c r="M1661" i="82" s="1"/>
  <c r="O1659" i="82"/>
  <c r="O260" i="82"/>
  <c r="N261" i="82"/>
  <c r="M262" i="82" s="1"/>
  <c r="N861" i="82"/>
  <c r="M862" i="82" s="1"/>
  <c r="O860" i="82"/>
  <c r="N200" i="82"/>
  <c r="M201" i="82" s="1"/>
  <c r="O199" i="82"/>
  <c r="N981" i="82"/>
  <c r="M982" i="82" s="1"/>
  <c r="O980" i="82"/>
  <c r="O840" i="82"/>
  <c r="N841" i="82"/>
  <c r="M842" i="82" s="1"/>
  <c r="N1522" i="82"/>
  <c r="M1523" i="82" s="1"/>
  <c r="O1521" i="82"/>
  <c r="O1400" i="82"/>
  <c r="N1401" i="82"/>
  <c r="M1402" i="82" s="1"/>
  <c r="O1459" i="82"/>
  <c r="N1460" i="82"/>
  <c r="M1461" i="82" s="1"/>
  <c r="N1161" i="82"/>
  <c r="M1162" i="82" s="1"/>
  <c r="O1160" i="82"/>
  <c r="N1001" i="82"/>
  <c r="M1002" i="82" s="1"/>
  <c r="O1000" i="82"/>
  <c r="O640" i="82"/>
  <c r="N641" i="82"/>
  <c r="M642" i="82" s="1"/>
  <c r="O960" i="82"/>
  <c r="N961" i="82"/>
  <c r="M962" i="82" s="1"/>
  <c r="N1421" i="82"/>
  <c r="M1422" i="82" s="1"/>
  <c r="O1420" i="82"/>
  <c r="N222" i="82"/>
  <c r="M223" i="82" s="1"/>
  <c r="O221" i="82"/>
  <c r="O161" i="82"/>
  <c r="N162" i="82"/>
  <c r="M163" i="82" s="1"/>
  <c r="N541" i="82"/>
  <c r="M542" i="82" s="1"/>
  <c r="O540" i="82"/>
  <c r="N701" i="82"/>
  <c r="M702" i="82" s="1"/>
  <c r="O700" i="82"/>
  <c r="O1279" i="82"/>
  <c r="N1280" i="82"/>
  <c r="M1281" i="82" s="1"/>
  <c r="N901" i="82"/>
  <c r="M902" i="82" s="1"/>
  <c r="O900" i="82"/>
  <c r="N941" i="82"/>
  <c r="M942" i="82" s="1"/>
  <c r="O940" i="82"/>
  <c r="N281" i="82"/>
  <c r="M282" i="82" s="1"/>
  <c r="O280" i="82"/>
  <c r="N1121" i="82"/>
  <c r="M1122" i="82" s="1"/>
  <c r="O1120" i="82"/>
  <c r="N440" i="82"/>
  <c r="M441" i="82" s="1"/>
  <c r="O439" i="82"/>
  <c r="N1341" i="82"/>
  <c r="M1342" i="82" s="1"/>
  <c r="O1340" i="82"/>
  <c r="T18" i="54" l="1"/>
  <c r="S19" i="54" s="1"/>
  <c r="V17" i="54"/>
  <c r="U17" i="54" s="1"/>
  <c r="V41" i="43"/>
  <c r="U41" i="43" s="1"/>
  <c r="T42" i="43"/>
  <c r="S43" i="43" s="1"/>
  <c r="V42" i="40"/>
  <c r="U42" i="40" s="1"/>
  <c r="T43" i="40"/>
  <c r="S44" i="40" s="1"/>
  <c r="V65" i="49"/>
  <c r="U65" i="49" s="1"/>
  <c r="T66" i="49"/>
  <c r="S67" i="49" s="1"/>
  <c r="V66" i="35"/>
  <c r="U66" i="35" s="1"/>
  <c r="T67" i="35"/>
  <c r="S68" i="35" s="1"/>
  <c r="V17" i="48"/>
  <c r="U17" i="48" s="1"/>
  <c r="T18" i="48"/>
  <c r="S19" i="48" s="1"/>
  <c r="V64" i="41"/>
  <c r="U64" i="41" s="1"/>
  <c r="T65" i="41"/>
  <c r="S66" i="41" s="1"/>
  <c r="V18" i="33"/>
  <c r="U18" i="33" s="1"/>
  <c r="T19" i="33"/>
  <c r="S20" i="33" s="1"/>
  <c r="V64" i="52"/>
  <c r="U64" i="52" s="1"/>
  <c r="T65" i="52"/>
  <c r="S66" i="52" s="1"/>
  <c r="V17" i="46"/>
  <c r="U17" i="46" s="1"/>
  <c r="T18" i="46"/>
  <c r="S19" i="46" s="1"/>
  <c r="V43" i="51"/>
  <c r="U43" i="51" s="1"/>
  <c r="T44" i="51"/>
  <c r="S45" i="51" s="1"/>
  <c r="V64" i="43"/>
  <c r="U64" i="43" s="1"/>
  <c r="T65" i="43"/>
  <c r="S66" i="43" s="1"/>
  <c r="V17" i="44"/>
  <c r="U17" i="44" s="1"/>
  <c r="T18" i="44"/>
  <c r="S19" i="44" s="1"/>
  <c r="V18" i="30"/>
  <c r="U18" i="30" s="1"/>
  <c r="T19" i="30"/>
  <c r="S20" i="30" s="1"/>
  <c r="V65" i="45"/>
  <c r="U65" i="45" s="1"/>
  <c r="T66" i="45"/>
  <c r="S67" i="45" s="1"/>
  <c r="V43" i="49"/>
  <c r="U43" i="49" s="1"/>
  <c r="T44" i="49"/>
  <c r="S45" i="49" s="1"/>
  <c r="V42" i="53"/>
  <c r="U42" i="53" s="1"/>
  <c r="T43" i="53"/>
  <c r="S44" i="53" s="1"/>
  <c r="V66" i="47"/>
  <c r="U66" i="47" s="1"/>
  <c r="T67" i="47"/>
  <c r="S68" i="47" s="1"/>
  <c r="V42" i="30"/>
  <c r="U42" i="30" s="1"/>
  <c r="T43" i="30"/>
  <c r="S44" i="30" s="1"/>
  <c r="V19" i="32"/>
  <c r="U19" i="32" s="1"/>
  <c r="T20" i="32"/>
  <c r="S21" i="32" s="1"/>
  <c r="V65" i="14"/>
  <c r="U65" i="14" s="1"/>
  <c r="T66" i="14"/>
  <c r="S67" i="14" s="1"/>
  <c r="V66" i="48"/>
  <c r="U66" i="48" s="1"/>
  <c r="T67" i="48"/>
  <c r="S68" i="48" s="1"/>
  <c r="V17" i="43"/>
  <c r="U17" i="43" s="1"/>
  <c r="T18" i="43"/>
  <c r="S19" i="43" s="1"/>
  <c r="V41" i="36"/>
  <c r="U41" i="36" s="1"/>
  <c r="T42" i="36"/>
  <c r="S43" i="36" s="1"/>
  <c r="V17" i="45"/>
  <c r="U17" i="45" s="1"/>
  <c r="T18" i="45"/>
  <c r="S19" i="45" s="1"/>
  <c r="V18" i="47"/>
  <c r="U18" i="47" s="1"/>
  <c r="T19" i="47"/>
  <c r="S20" i="47" s="1"/>
  <c r="V65" i="50"/>
  <c r="U65" i="50" s="1"/>
  <c r="T66" i="50"/>
  <c r="S67" i="50" s="1"/>
  <c r="V65" i="33"/>
  <c r="U65" i="33" s="1"/>
  <c r="T66" i="33"/>
  <c r="S67" i="33" s="1"/>
  <c r="V42" i="47"/>
  <c r="U42" i="47" s="1"/>
  <c r="T43" i="47"/>
  <c r="S44" i="47" s="1"/>
  <c r="V64" i="34"/>
  <c r="U64" i="34" s="1"/>
  <c r="T65" i="34"/>
  <c r="S66" i="34" s="1"/>
  <c r="V66" i="46"/>
  <c r="U66" i="46" s="1"/>
  <c r="T67" i="46"/>
  <c r="S68" i="46" s="1"/>
  <c r="V44" i="33"/>
  <c r="U44" i="33" s="1"/>
  <c r="T45" i="33"/>
  <c r="S46" i="33" s="1"/>
  <c r="V66" i="51"/>
  <c r="U66" i="51" s="1"/>
  <c r="T67" i="51"/>
  <c r="S68" i="51" s="1"/>
  <c r="V65" i="55"/>
  <c r="U65" i="55" s="1"/>
  <c r="T66" i="55"/>
  <c r="S67" i="55" s="1"/>
  <c r="V16" i="55"/>
  <c r="U16" i="55" s="1"/>
  <c r="T17" i="55"/>
  <c r="S18" i="55" s="1"/>
  <c r="V43" i="42"/>
  <c r="U43" i="42" s="1"/>
  <c r="T44" i="42"/>
  <c r="S45" i="42" s="1"/>
  <c r="V18" i="38"/>
  <c r="U18" i="38" s="1"/>
  <c r="T19" i="38"/>
  <c r="S20" i="38" s="1"/>
  <c r="V20" i="34"/>
  <c r="U20" i="34" s="1"/>
  <c r="T21" i="34"/>
  <c r="S22" i="34" s="1"/>
  <c r="V66" i="29"/>
  <c r="U66" i="29" s="1"/>
  <c r="T67" i="29"/>
  <c r="S68" i="29" s="1"/>
  <c r="V19" i="51"/>
  <c r="U19" i="51" s="1"/>
  <c r="T20" i="51"/>
  <c r="S21" i="51" s="1"/>
  <c r="V63" i="38"/>
  <c r="U63" i="38" s="1"/>
  <c r="T64" i="38"/>
  <c r="S65" i="38" s="1"/>
  <c r="V67" i="36"/>
  <c r="U67" i="36" s="1"/>
  <c r="T68" i="36"/>
  <c r="S69" i="36" s="1"/>
  <c r="S67" i="44"/>
  <c r="S42" i="55"/>
  <c r="V42" i="52"/>
  <c r="U42" i="52" s="1"/>
  <c r="T43" i="52"/>
  <c r="S44" i="52" s="1"/>
  <c r="V42" i="44"/>
  <c r="U42" i="44" s="1"/>
  <c r="T43" i="44"/>
  <c r="S44" i="44" s="1"/>
  <c r="V42" i="34"/>
  <c r="U42" i="34" s="1"/>
  <c r="T43" i="34"/>
  <c r="S44" i="34" s="1"/>
  <c r="V17" i="37"/>
  <c r="U17" i="37" s="1"/>
  <c r="T18" i="37"/>
  <c r="S19" i="37" s="1"/>
  <c r="V63" i="54"/>
  <c r="U63" i="54" s="1"/>
  <c r="T64" i="54"/>
  <c r="S65" i="54" s="1"/>
  <c r="V42" i="50"/>
  <c r="U42" i="50" s="1"/>
  <c r="T43" i="50"/>
  <c r="S44" i="50" s="1"/>
  <c r="V17" i="52"/>
  <c r="U17" i="52" s="1"/>
  <c r="T18" i="52"/>
  <c r="S19" i="52" s="1"/>
  <c r="V67" i="42"/>
  <c r="U67" i="42" s="1"/>
  <c r="T68" i="42"/>
  <c r="S69" i="42" s="1"/>
  <c r="V17" i="42"/>
  <c r="U17" i="42" s="1"/>
  <c r="T18" i="42"/>
  <c r="S19" i="42" s="1"/>
  <c r="V16" i="49"/>
  <c r="U16" i="49" s="1"/>
  <c r="T17" i="49"/>
  <c r="S18" i="49" s="1"/>
  <c r="V41" i="32"/>
  <c r="U41" i="32" s="1"/>
  <c r="T42" i="32"/>
  <c r="S43" i="32" s="1"/>
  <c r="V41" i="39"/>
  <c r="U41" i="39" s="1"/>
  <c r="T42" i="39"/>
  <c r="S43" i="39" s="1"/>
  <c r="V41" i="54"/>
  <c r="U41" i="54" s="1"/>
  <c r="T42" i="54"/>
  <c r="S43" i="54" s="1"/>
  <c r="V19" i="40"/>
  <c r="U19" i="40" s="1"/>
  <c r="T20" i="40"/>
  <c r="S21" i="40" s="1"/>
  <c r="V42" i="29"/>
  <c r="U42" i="29" s="1"/>
  <c r="T43" i="29"/>
  <c r="S44" i="29" s="1"/>
  <c r="V41" i="37"/>
  <c r="U41" i="37" s="1"/>
  <c r="T42" i="37"/>
  <c r="S43" i="37" s="1"/>
  <c r="V42" i="48"/>
  <c r="U42" i="48" s="1"/>
  <c r="T43" i="48"/>
  <c r="S44" i="48" s="1"/>
  <c r="V66" i="40"/>
  <c r="U66" i="40" s="1"/>
  <c r="T67" i="40"/>
  <c r="S68" i="40" s="1"/>
  <c r="V18" i="50"/>
  <c r="U18" i="50" s="1"/>
  <c r="T19" i="50"/>
  <c r="S20" i="50" s="1"/>
  <c r="V42" i="45"/>
  <c r="U42" i="45" s="1"/>
  <c r="T43" i="45"/>
  <c r="S44" i="45" s="1"/>
  <c r="V42" i="46"/>
  <c r="U42" i="46" s="1"/>
  <c r="T43" i="46"/>
  <c r="S44" i="46" s="1"/>
  <c r="V42" i="41"/>
  <c r="U42" i="41" s="1"/>
  <c r="T43" i="41"/>
  <c r="S44" i="41" s="1"/>
  <c r="V21" i="14"/>
  <c r="U21" i="14" s="1"/>
  <c r="T22" i="14"/>
  <c r="S23" i="14" s="1"/>
  <c r="S19" i="41"/>
  <c r="V66" i="32"/>
  <c r="U66" i="32" s="1"/>
  <c r="T67" i="32"/>
  <c r="S68" i="32" s="1"/>
  <c r="V64" i="53"/>
  <c r="U64" i="53" s="1"/>
  <c r="T65" i="53"/>
  <c r="S66" i="53" s="1"/>
  <c r="S19" i="39"/>
  <c r="V65" i="37"/>
  <c r="U65" i="37" s="1"/>
  <c r="T66" i="37"/>
  <c r="S67" i="37" s="1"/>
  <c r="V19" i="35"/>
  <c r="U19" i="35" s="1"/>
  <c r="T20" i="35"/>
  <c r="S21" i="35" s="1"/>
  <c r="S65" i="39"/>
  <c r="V42" i="14"/>
  <c r="U42" i="14" s="1"/>
  <c r="T43" i="14"/>
  <c r="S44" i="14" s="1"/>
  <c r="V17" i="29"/>
  <c r="U17" i="29" s="1"/>
  <c r="T18" i="29"/>
  <c r="S19" i="29" s="1"/>
  <c r="V18" i="53"/>
  <c r="U18" i="53" s="1"/>
  <c r="T19" i="53"/>
  <c r="S20" i="53" s="1"/>
  <c r="V18" i="36"/>
  <c r="U18" i="36" s="1"/>
  <c r="T19" i="36"/>
  <c r="S20" i="36" s="1"/>
  <c r="V42" i="35"/>
  <c r="U42" i="35" s="1"/>
  <c r="T43" i="35"/>
  <c r="S44" i="35" s="1"/>
  <c r="V65" i="30"/>
  <c r="U65" i="30" s="1"/>
  <c r="T66" i="30"/>
  <c r="S67" i="30" s="1"/>
  <c r="V43" i="38"/>
  <c r="U43" i="38" s="1"/>
  <c r="T44" i="38"/>
  <c r="S45" i="38" s="1"/>
  <c r="O1679" i="82"/>
  <c r="N1680" i="82"/>
  <c r="M1681" i="82" s="1"/>
  <c r="N1320" i="82"/>
  <c r="M1321" i="82" s="1"/>
  <c r="O1319" i="82"/>
  <c r="O1599" i="82"/>
  <c r="N1600" i="82"/>
  <c r="M1601" i="82" s="1"/>
  <c r="N580" i="82"/>
  <c r="M581" i="82" s="1"/>
  <c r="O579" i="82"/>
  <c r="N1060" i="82"/>
  <c r="M1061" i="82" s="1"/>
  <c r="O1059" i="82"/>
  <c r="O1019" i="82"/>
  <c r="N1020" i="82"/>
  <c r="M1021" i="82" s="1"/>
  <c r="O1439" i="82"/>
  <c r="N1440" i="82"/>
  <c r="M1441" i="82" s="1"/>
  <c r="N1381" i="82"/>
  <c r="M1382" i="82" s="1"/>
  <c r="O1380" i="82"/>
  <c r="O119" i="82"/>
  <c r="N120" i="82"/>
  <c r="M121" i="82" s="1"/>
  <c r="O599" i="82"/>
  <c r="N600" i="82"/>
  <c r="M601" i="82" s="1"/>
  <c r="O479" i="82"/>
  <c r="N480" i="82"/>
  <c r="M481" i="82" s="1"/>
  <c r="O499" i="82"/>
  <c r="N500" i="82"/>
  <c r="M501" i="82" s="1"/>
  <c r="N721" i="82"/>
  <c r="M722" i="82" s="1"/>
  <c r="O720" i="82"/>
  <c r="O1179" i="82"/>
  <c r="N1180" i="82"/>
  <c r="M1181" i="82" s="1"/>
  <c r="O1499" i="82"/>
  <c r="N1500" i="82"/>
  <c r="M1501" i="82" s="1"/>
  <c r="O319" i="82"/>
  <c r="N320" i="82"/>
  <c r="M321" i="82" s="1"/>
  <c r="O1259" i="82"/>
  <c r="N1260" i="82"/>
  <c r="M1261" i="82" s="1"/>
  <c r="O299" i="82"/>
  <c r="N300" i="82"/>
  <c r="M301" i="82" s="1"/>
  <c r="O519" i="82"/>
  <c r="N520" i="82"/>
  <c r="M521" i="82" s="1"/>
  <c r="N60" i="82"/>
  <c r="M61" i="82" s="1"/>
  <c r="O59" i="82"/>
  <c r="O879" i="82"/>
  <c r="N880" i="82"/>
  <c r="M881" i="82" s="1"/>
  <c r="N1240" i="82"/>
  <c r="M1241" i="82" s="1"/>
  <c r="O1239" i="82"/>
  <c r="N81" i="82"/>
  <c r="M82" i="82" s="1"/>
  <c r="O80" i="82"/>
  <c r="N740" i="82"/>
  <c r="M741" i="82" s="1"/>
  <c r="O739" i="82"/>
  <c r="N1200" i="82"/>
  <c r="M1201" i="82" s="1"/>
  <c r="O1199" i="82"/>
  <c r="O1140" i="82"/>
  <c r="N1141" i="82"/>
  <c r="M1142" i="82" s="1"/>
  <c r="N1081" i="82"/>
  <c r="M1082" i="82" s="1"/>
  <c r="O1080" i="82"/>
  <c r="O1540" i="82"/>
  <c r="N1541" i="82"/>
  <c r="M1542" i="82" s="1"/>
  <c r="N1561" i="82"/>
  <c r="M1562" i="82" s="1"/>
  <c r="O1560" i="82"/>
  <c r="O99" i="82"/>
  <c r="N100" i="82"/>
  <c r="M101" i="82" s="1"/>
  <c r="O1360" i="82"/>
  <c r="N1361" i="82"/>
  <c r="M1362" i="82" s="1"/>
  <c r="O779" i="82"/>
  <c r="N780" i="82"/>
  <c r="M781" i="82" s="1"/>
  <c r="O360" i="82"/>
  <c r="N361" i="82"/>
  <c r="M362" i="82" s="1"/>
  <c r="O140" i="82"/>
  <c r="N141" i="82"/>
  <c r="M142" i="82" s="1"/>
  <c r="O19" i="82"/>
  <c r="N20" i="82"/>
  <c r="M21" i="82" s="1"/>
  <c r="O380" i="82"/>
  <c r="N381" i="82"/>
  <c r="M382" i="82" s="1"/>
  <c r="N561" i="82"/>
  <c r="M562" i="82" s="1"/>
  <c r="O560" i="82"/>
  <c r="N241" i="82"/>
  <c r="M242" i="82" s="1"/>
  <c r="O240" i="82"/>
  <c r="O420" i="82"/>
  <c r="N421" i="82"/>
  <c r="M422" i="82" s="1"/>
  <c r="O400" i="82"/>
  <c r="N401" i="82"/>
  <c r="M402" i="82" s="1"/>
  <c r="O1280" i="82"/>
  <c r="N1281" i="82"/>
  <c r="M1282" i="82" s="1"/>
  <c r="O1523" i="82"/>
  <c r="P1523" i="82" s="1"/>
  <c r="N1523" i="82"/>
  <c r="O1522" i="82"/>
  <c r="O861" i="82"/>
  <c r="N862" i="82"/>
  <c r="M863" i="82" s="1"/>
  <c r="N1041" i="82"/>
  <c r="M1042" i="82" s="1"/>
  <c r="O1040" i="82"/>
  <c r="N42" i="82"/>
  <c r="M43" i="82" s="1"/>
  <c r="O41" i="82"/>
  <c r="N1222" i="82"/>
  <c r="M1223" i="82" s="1"/>
  <c r="O1221" i="82"/>
  <c r="N441" i="82"/>
  <c r="M442" i="82" s="1"/>
  <c r="O440" i="82"/>
  <c r="N902" i="82"/>
  <c r="M903" i="82" s="1"/>
  <c r="O901" i="82"/>
  <c r="O541" i="82"/>
  <c r="N542" i="82"/>
  <c r="M543" i="82" s="1"/>
  <c r="O222" i="82"/>
  <c r="N223" i="82"/>
  <c r="O223" i="82"/>
  <c r="P223" i="82" s="1"/>
  <c r="N842" i="82"/>
  <c r="M843" i="82" s="1"/>
  <c r="O841" i="82"/>
  <c r="N262" i="82"/>
  <c r="M263" i="82" s="1"/>
  <c r="O261" i="82"/>
  <c r="O921" i="82"/>
  <c r="N922" i="82"/>
  <c r="M923" i="82" s="1"/>
  <c r="N682" i="82"/>
  <c r="M683" i="82" s="1"/>
  <c r="O681" i="82"/>
  <c r="N1102" i="82"/>
  <c r="M1103" i="82" s="1"/>
  <c r="O1101" i="82"/>
  <c r="N621" i="82"/>
  <c r="M622" i="82" s="1"/>
  <c r="O620" i="82"/>
  <c r="O762" i="82"/>
  <c r="O763" i="82"/>
  <c r="P763" i="82" s="1"/>
  <c r="N763" i="82"/>
  <c r="N1422" i="82"/>
  <c r="M1423" i="82" s="1"/>
  <c r="O1421" i="82"/>
  <c r="O1001" i="82"/>
  <c r="N1002" i="82"/>
  <c r="M1003" i="82" s="1"/>
  <c r="O200" i="82"/>
  <c r="N201" i="82"/>
  <c r="M202" i="82" s="1"/>
  <c r="O821" i="82"/>
  <c r="N822" i="82"/>
  <c r="M823" i="82" s="1"/>
  <c r="O341" i="82"/>
  <c r="N342" i="82"/>
  <c r="M343" i="82" s="1"/>
  <c r="N1622" i="82"/>
  <c r="M1623" i="82" s="1"/>
  <c r="O1621" i="82"/>
  <c r="N1301" i="82"/>
  <c r="M1302" i="82" s="1"/>
  <c r="O1300" i="82"/>
  <c r="N182" i="82"/>
  <c r="M183" i="82" s="1"/>
  <c r="O181" i="82"/>
  <c r="O1121" i="82"/>
  <c r="N1122" i="82"/>
  <c r="M1123" i="82" s="1"/>
  <c r="O701" i="82"/>
  <c r="N702" i="82"/>
  <c r="M703" i="82" s="1"/>
  <c r="N962" i="82"/>
  <c r="M963" i="82" s="1"/>
  <c r="O961" i="82"/>
  <c r="O1161" i="82"/>
  <c r="N1162" i="82"/>
  <c r="M1163" i="82" s="1"/>
  <c r="O1401" i="82"/>
  <c r="N1402" i="82"/>
  <c r="M1403" i="82" s="1"/>
  <c r="O981" i="82"/>
  <c r="N982" i="82"/>
  <c r="M983" i="82" s="1"/>
  <c r="N1661" i="82"/>
  <c r="M1662" i="82" s="1"/>
  <c r="O1660" i="82"/>
  <c r="O1481" i="82"/>
  <c r="N1482" i="82"/>
  <c r="M1483" i="82" s="1"/>
  <c r="N663" i="82"/>
  <c r="O662" i="82"/>
  <c r="O663" i="82"/>
  <c r="P663" i="82" s="1"/>
  <c r="O803" i="82"/>
  <c r="P803" i="82" s="1"/>
  <c r="N803" i="82"/>
  <c r="O802" i="82"/>
  <c r="O1341" i="82"/>
  <c r="N1342" i="82"/>
  <c r="M1343" i="82" s="1"/>
  <c r="N942" i="82"/>
  <c r="M943" i="82" s="1"/>
  <c r="O941" i="82"/>
  <c r="N163" i="82"/>
  <c r="O163" i="82"/>
  <c r="P163" i="82" s="1"/>
  <c r="O162" i="82"/>
  <c r="N642" i="82"/>
  <c r="M643" i="82" s="1"/>
  <c r="O641" i="82"/>
  <c r="O463" i="82"/>
  <c r="P463" i="82" s="1"/>
  <c r="O462" i="82"/>
  <c r="N463" i="82"/>
  <c r="N282" i="82"/>
  <c r="M283" i="82" s="1"/>
  <c r="O281" i="82"/>
  <c r="N1461" i="82"/>
  <c r="M1462" i="82" s="1"/>
  <c r="O1460" i="82"/>
  <c r="O1640" i="82"/>
  <c r="N1641" i="82"/>
  <c r="M1642" i="82" s="1"/>
  <c r="N1582" i="82"/>
  <c r="M1583" i="82" s="1"/>
  <c r="O1581" i="82"/>
  <c r="V18" i="54" l="1"/>
  <c r="U18" i="54" s="1"/>
  <c r="T19" i="54"/>
  <c r="S20" i="54" s="1"/>
  <c r="V22" i="14"/>
  <c r="U22" i="14" s="1"/>
  <c r="T23" i="14"/>
  <c r="V43" i="48"/>
  <c r="U43" i="48" s="1"/>
  <c r="T44" i="48"/>
  <c r="S45" i="48" s="1"/>
  <c r="V65" i="34"/>
  <c r="U65" i="34" s="1"/>
  <c r="T66" i="34"/>
  <c r="S67" i="34" s="1"/>
  <c r="V66" i="14"/>
  <c r="U66" i="14" s="1"/>
  <c r="T67" i="14"/>
  <c r="S68" i="14" s="1"/>
  <c r="V18" i="43"/>
  <c r="U18" i="43" s="1"/>
  <c r="T19" i="43"/>
  <c r="S20" i="43" s="1"/>
  <c r="V19" i="30"/>
  <c r="U19" i="30" s="1"/>
  <c r="T20" i="30"/>
  <c r="S21" i="30" s="1"/>
  <c r="V65" i="52"/>
  <c r="U65" i="52" s="1"/>
  <c r="T66" i="52"/>
  <c r="S67" i="52" s="1"/>
  <c r="V20" i="35"/>
  <c r="U20" i="35" s="1"/>
  <c r="T21" i="35"/>
  <c r="S22" i="35" s="1"/>
  <c r="V19" i="50"/>
  <c r="U19" i="50" s="1"/>
  <c r="T20" i="50"/>
  <c r="S21" i="50" s="1"/>
  <c r="V18" i="42"/>
  <c r="U18" i="42" s="1"/>
  <c r="T19" i="42"/>
  <c r="S20" i="42" s="1"/>
  <c r="V65" i="53"/>
  <c r="U65" i="53" s="1"/>
  <c r="T66" i="53"/>
  <c r="S67" i="53" s="1"/>
  <c r="V67" i="40"/>
  <c r="U67" i="40" s="1"/>
  <c r="T68" i="40"/>
  <c r="S69" i="40" s="1"/>
  <c r="V68" i="42"/>
  <c r="U68" i="42" s="1"/>
  <c r="T69" i="42"/>
  <c r="S70" i="42" s="1"/>
  <c r="V65" i="43"/>
  <c r="U65" i="43" s="1"/>
  <c r="T66" i="43"/>
  <c r="S67" i="43" s="1"/>
  <c r="V67" i="35"/>
  <c r="U67" i="35" s="1"/>
  <c r="T68" i="35"/>
  <c r="S69" i="35" s="1"/>
  <c r="V43" i="35"/>
  <c r="U43" i="35" s="1"/>
  <c r="T44" i="35"/>
  <c r="S45" i="35" s="1"/>
  <c r="V64" i="39"/>
  <c r="U64" i="39" s="1"/>
  <c r="T65" i="39"/>
  <c r="S66" i="39" s="1"/>
  <c r="V18" i="39"/>
  <c r="U18" i="39" s="1"/>
  <c r="T19" i="39"/>
  <c r="S20" i="39" s="1"/>
  <c r="V18" i="41"/>
  <c r="U18" i="41" s="1"/>
  <c r="T19" i="41"/>
  <c r="S20" i="41" s="1"/>
  <c r="V42" i="37"/>
  <c r="U42" i="37" s="1"/>
  <c r="T43" i="37"/>
  <c r="S44" i="37" s="1"/>
  <c r="V17" i="49"/>
  <c r="U17" i="49" s="1"/>
  <c r="T18" i="49"/>
  <c r="S19" i="49" s="1"/>
  <c r="V43" i="50"/>
  <c r="U43" i="50" s="1"/>
  <c r="T44" i="50"/>
  <c r="S45" i="50" s="1"/>
  <c r="V18" i="37"/>
  <c r="U18" i="37" s="1"/>
  <c r="T19" i="37"/>
  <c r="S20" i="37" s="1"/>
  <c r="V43" i="52"/>
  <c r="U43" i="52" s="1"/>
  <c r="T44" i="52"/>
  <c r="S45" i="52" s="1"/>
  <c r="V20" i="51"/>
  <c r="U20" i="51" s="1"/>
  <c r="T21" i="51"/>
  <c r="S22" i="51" s="1"/>
  <c r="V21" i="34"/>
  <c r="U21" i="34" s="1"/>
  <c r="T22" i="34"/>
  <c r="S23" i="34" s="1"/>
  <c r="V67" i="46"/>
  <c r="U67" i="46" s="1"/>
  <c r="T68" i="46"/>
  <c r="S69" i="46" s="1"/>
  <c r="V66" i="33"/>
  <c r="U66" i="33" s="1"/>
  <c r="T67" i="33"/>
  <c r="S68" i="33" s="1"/>
  <c r="V19" i="47"/>
  <c r="U19" i="47" s="1"/>
  <c r="T20" i="47"/>
  <c r="S21" i="47" s="1"/>
  <c r="V42" i="36"/>
  <c r="U42" i="36" s="1"/>
  <c r="T43" i="36"/>
  <c r="S44" i="36" s="1"/>
  <c r="V67" i="47"/>
  <c r="U67" i="47" s="1"/>
  <c r="T68" i="47"/>
  <c r="S69" i="47" s="1"/>
  <c r="V66" i="45"/>
  <c r="U66" i="45" s="1"/>
  <c r="T67" i="45"/>
  <c r="S68" i="45" s="1"/>
  <c r="V18" i="48"/>
  <c r="U18" i="48" s="1"/>
  <c r="T19" i="48"/>
  <c r="S20" i="48" s="1"/>
  <c r="V43" i="40"/>
  <c r="U43" i="40" s="1"/>
  <c r="T44" i="40"/>
  <c r="S45" i="40" s="1"/>
  <c r="V19" i="53"/>
  <c r="U19" i="53" s="1"/>
  <c r="T20" i="53"/>
  <c r="S21" i="53" s="1"/>
  <c r="V43" i="14"/>
  <c r="U43" i="14" s="1"/>
  <c r="T44" i="14"/>
  <c r="S45" i="14" s="1"/>
  <c r="V66" i="37"/>
  <c r="U66" i="37" s="1"/>
  <c r="T67" i="37"/>
  <c r="S68" i="37" s="1"/>
  <c r="V67" i="32"/>
  <c r="U67" i="32" s="1"/>
  <c r="T68" i="32"/>
  <c r="S69" i="32" s="1"/>
  <c r="V43" i="41"/>
  <c r="U43" i="41" s="1"/>
  <c r="T44" i="41"/>
  <c r="S45" i="41" s="1"/>
  <c r="V43" i="45"/>
  <c r="U43" i="45" s="1"/>
  <c r="T44" i="45"/>
  <c r="S45" i="45" s="1"/>
  <c r="V42" i="32"/>
  <c r="U42" i="32" s="1"/>
  <c r="T43" i="32"/>
  <c r="S44" i="32" s="1"/>
  <c r="V18" i="52"/>
  <c r="U18" i="52" s="1"/>
  <c r="T19" i="52"/>
  <c r="S20" i="52" s="1"/>
  <c r="V43" i="44"/>
  <c r="U43" i="44" s="1"/>
  <c r="T44" i="44"/>
  <c r="V66" i="44"/>
  <c r="U66" i="44" s="1"/>
  <c r="T67" i="44"/>
  <c r="S68" i="44" s="1"/>
  <c r="V64" i="38"/>
  <c r="U64" i="38" s="1"/>
  <c r="T65" i="38"/>
  <c r="S66" i="38" s="1"/>
  <c r="V44" i="42"/>
  <c r="U44" i="42" s="1"/>
  <c r="T45" i="42"/>
  <c r="S46" i="42" s="1"/>
  <c r="V66" i="55"/>
  <c r="U66" i="55" s="1"/>
  <c r="T67" i="55"/>
  <c r="S68" i="55" s="1"/>
  <c r="V45" i="33"/>
  <c r="U45" i="33" s="1"/>
  <c r="T46" i="33"/>
  <c r="S47" i="33" s="1"/>
  <c r="V43" i="47"/>
  <c r="U43" i="47" s="1"/>
  <c r="T44" i="47"/>
  <c r="S45" i="47" s="1"/>
  <c r="V43" i="30"/>
  <c r="U43" i="30" s="1"/>
  <c r="T44" i="30"/>
  <c r="S45" i="30" s="1"/>
  <c r="V66" i="49"/>
  <c r="U66" i="49" s="1"/>
  <c r="T67" i="49"/>
  <c r="S68" i="49" s="1"/>
  <c r="V44" i="38"/>
  <c r="U44" i="38" s="1"/>
  <c r="T45" i="38"/>
  <c r="S46" i="38" s="1"/>
  <c r="V66" i="30"/>
  <c r="U66" i="30" s="1"/>
  <c r="T67" i="30"/>
  <c r="S68" i="30" s="1"/>
  <c r="V19" i="36"/>
  <c r="U19" i="36" s="1"/>
  <c r="T20" i="36"/>
  <c r="S21" i="36" s="1"/>
  <c r="V43" i="29"/>
  <c r="U43" i="29" s="1"/>
  <c r="T44" i="29"/>
  <c r="S45" i="29" s="1"/>
  <c r="V20" i="40"/>
  <c r="U20" i="40" s="1"/>
  <c r="T21" i="40"/>
  <c r="S22" i="40" s="1"/>
  <c r="V42" i="39"/>
  <c r="U42" i="39" s="1"/>
  <c r="T43" i="39"/>
  <c r="S44" i="39" s="1"/>
  <c r="V64" i="54"/>
  <c r="U64" i="54" s="1"/>
  <c r="T65" i="54"/>
  <c r="S66" i="54" s="1"/>
  <c r="V43" i="34"/>
  <c r="U43" i="34" s="1"/>
  <c r="T44" i="34"/>
  <c r="S45" i="34" s="1"/>
  <c r="V68" i="36"/>
  <c r="U68" i="36" s="1"/>
  <c r="T69" i="36"/>
  <c r="S70" i="36" s="1"/>
  <c r="V67" i="29"/>
  <c r="U67" i="29" s="1"/>
  <c r="T68" i="29"/>
  <c r="S69" i="29" s="1"/>
  <c r="V19" i="38"/>
  <c r="U19" i="38" s="1"/>
  <c r="T20" i="38"/>
  <c r="S21" i="38" s="1"/>
  <c r="V66" i="50"/>
  <c r="U66" i="50" s="1"/>
  <c r="T67" i="50"/>
  <c r="S68" i="50" s="1"/>
  <c r="V18" i="45"/>
  <c r="U18" i="45" s="1"/>
  <c r="T19" i="45"/>
  <c r="S20" i="45" s="1"/>
  <c r="V67" i="48"/>
  <c r="U67" i="48" s="1"/>
  <c r="T68" i="48"/>
  <c r="S69" i="48" s="1"/>
  <c r="V43" i="53"/>
  <c r="U43" i="53" s="1"/>
  <c r="T44" i="53"/>
  <c r="S45" i="53" s="1"/>
  <c r="V44" i="49"/>
  <c r="U44" i="49" s="1"/>
  <c r="T45" i="49"/>
  <c r="S46" i="49" s="1"/>
  <c r="V18" i="44"/>
  <c r="U18" i="44" s="1"/>
  <c r="T19" i="44"/>
  <c r="S20" i="44" s="1"/>
  <c r="V18" i="46"/>
  <c r="U18" i="46" s="1"/>
  <c r="T19" i="46"/>
  <c r="S20" i="46" s="1"/>
  <c r="V65" i="41"/>
  <c r="U65" i="41" s="1"/>
  <c r="T66" i="41"/>
  <c r="S67" i="41" s="1"/>
  <c r="V42" i="43"/>
  <c r="U42" i="43" s="1"/>
  <c r="T43" i="43"/>
  <c r="S44" i="43" s="1"/>
  <c r="V18" i="29"/>
  <c r="U18" i="29" s="1"/>
  <c r="T19" i="29"/>
  <c r="S20" i="29" s="1"/>
  <c r="V43" i="46"/>
  <c r="U43" i="46" s="1"/>
  <c r="T44" i="46"/>
  <c r="S45" i="46" s="1"/>
  <c r="V42" i="54"/>
  <c r="U42" i="54" s="1"/>
  <c r="T43" i="54"/>
  <c r="S44" i="54" s="1"/>
  <c r="V41" i="55"/>
  <c r="U41" i="55" s="1"/>
  <c r="T42" i="55"/>
  <c r="S43" i="55" s="1"/>
  <c r="V17" i="55"/>
  <c r="U17" i="55" s="1"/>
  <c r="T18" i="55"/>
  <c r="S19" i="55" s="1"/>
  <c r="V67" i="51"/>
  <c r="U67" i="51" s="1"/>
  <c r="T68" i="51"/>
  <c r="S69" i="51" s="1"/>
  <c r="V20" i="32"/>
  <c r="U20" i="32" s="1"/>
  <c r="T21" i="32"/>
  <c r="S22" i="32" s="1"/>
  <c r="V44" i="51"/>
  <c r="U44" i="51" s="1"/>
  <c r="T45" i="51"/>
  <c r="S46" i="51" s="1"/>
  <c r="V19" i="33"/>
  <c r="U19" i="33" s="1"/>
  <c r="T20" i="33"/>
  <c r="S21" i="33" s="1"/>
  <c r="O1680" i="82"/>
  <c r="N1681" i="82"/>
  <c r="M1682" i="82" s="1"/>
  <c r="O1320" i="82"/>
  <c r="N1321" i="82"/>
  <c r="M1322" i="82" s="1"/>
  <c r="O1600" i="82"/>
  <c r="N1601" i="82"/>
  <c r="M1602" i="82" s="1"/>
  <c r="N1061" i="82"/>
  <c r="M1062" i="82" s="1"/>
  <c r="O1060" i="82"/>
  <c r="O1020" i="82"/>
  <c r="N1021" i="82"/>
  <c r="M1022" i="82" s="1"/>
  <c r="N581" i="82"/>
  <c r="M582" i="82" s="1"/>
  <c r="O580" i="82"/>
  <c r="P162" i="82"/>
  <c r="P161" i="82" s="1"/>
  <c r="O1440" i="82"/>
  <c r="N1441" i="82"/>
  <c r="M1442" i="82" s="1"/>
  <c r="N1142" i="82"/>
  <c r="M1143" i="82" s="1"/>
  <c r="O1141" i="82"/>
  <c r="N722" i="82"/>
  <c r="M723" i="82" s="1"/>
  <c r="O721" i="82"/>
  <c r="N481" i="82"/>
  <c r="M482" i="82" s="1"/>
  <c r="O480" i="82"/>
  <c r="N121" i="82"/>
  <c r="M122" i="82" s="1"/>
  <c r="O120" i="82"/>
  <c r="O361" i="82"/>
  <c r="N362" i="82"/>
  <c r="M363" i="82" s="1"/>
  <c r="O1361" i="82"/>
  <c r="N1362" i="82"/>
  <c r="M1363" i="82" s="1"/>
  <c r="N741" i="82"/>
  <c r="M742" i="82" s="1"/>
  <c r="O740" i="82"/>
  <c r="O1240" i="82"/>
  <c r="N1241" i="82"/>
  <c r="M1242" i="82" s="1"/>
  <c r="O60" i="82"/>
  <c r="N61" i="82"/>
  <c r="M62" i="82" s="1"/>
  <c r="O300" i="82"/>
  <c r="N301" i="82"/>
  <c r="M302" i="82" s="1"/>
  <c r="O320" i="82"/>
  <c r="N321" i="82"/>
  <c r="M322" i="82" s="1"/>
  <c r="O1180" i="82"/>
  <c r="N1181" i="82"/>
  <c r="M1182" i="82" s="1"/>
  <c r="N1562" i="82"/>
  <c r="M1563" i="82" s="1"/>
  <c r="O1561" i="82"/>
  <c r="N1082" i="82"/>
  <c r="M1083" i="82" s="1"/>
  <c r="O1081" i="82"/>
  <c r="O880" i="82"/>
  <c r="N881" i="82"/>
  <c r="M882" i="82" s="1"/>
  <c r="O500" i="82"/>
  <c r="N501" i="82"/>
  <c r="M502" i="82" s="1"/>
  <c r="N601" i="82"/>
  <c r="M602" i="82" s="1"/>
  <c r="O600" i="82"/>
  <c r="O780" i="82"/>
  <c r="N781" i="82"/>
  <c r="M782" i="82" s="1"/>
  <c r="O100" i="82"/>
  <c r="N101" i="82"/>
  <c r="M102" i="82" s="1"/>
  <c r="O1541" i="82"/>
  <c r="N1542" i="82"/>
  <c r="M1543" i="82" s="1"/>
  <c r="O1200" i="82"/>
  <c r="N1201" i="82"/>
  <c r="M1202" i="82" s="1"/>
  <c r="O81" i="82"/>
  <c r="N82" i="82"/>
  <c r="M83" i="82" s="1"/>
  <c r="O520" i="82"/>
  <c r="N521" i="82"/>
  <c r="M522" i="82" s="1"/>
  <c r="N1261" i="82"/>
  <c r="M1262" i="82" s="1"/>
  <c r="O1260" i="82"/>
  <c r="O1500" i="82"/>
  <c r="N1501" i="82"/>
  <c r="M1502" i="82" s="1"/>
  <c r="O1381" i="82"/>
  <c r="N1382" i="82"/>
  <c r="M1383" i="82" s="1"/>
  <c r="O20" i="82"/>
  <c r="N21" i="82"/>
  <c r="M22" i="82" s="1"/>
  <c r="N382" i="82"/>
  <c r="M383" i="82" s="1"/>
  <c r="O381" i="82"/>
  <c r="N142" i="82"/>
  <c r="M143" i="82" s="1"/>
  <c r="O141" i="82"/>
  <c r="N402" i="82"/>
  <c r="M403" i="82" s="1"/>
  <c r="O401" i="82"/>
  <c r="N422" i="82"/>
  <c r="M423" i="82" s="1"/>
  <c r="O421" i="82"/>
  <c r="N242" i="82"/>
  <c r="M243" i="82" s="1"/>
  <c r="O241" i="82"/>
  <c r="O561" i="82"/>
  <c r="N562" i="82"/>
  <c r="M563" i="82" s="1"/>
  <c r="P222" i="82"/>
  <c r="P221" i="82" s="1"/>
  <c r="P462" i="82"/>
  <c r="Q462" i="82" s="1"/>
  <c r="Y69" i="37" s="1"/>
  <c r="P762" i="82"/>
  <c r="P761" i="82" s="1"/>
  <c r="N1462" i="82"/>
  <c r="M1463" i="82" s="1"/>
  <c r="O1461" i="82"/>
  <c r="O1483" i="82"/>
  <c r="P1483" i="82" s="1"/>
  <c r="O1482" i="82"/>
  <c r="N1483" i="82"/>
  <c r="O982" i="82"/>
  <c r="O983" i="82"/>
  <c r="P983" i="82" s="1"/>
  <c r="N983" i="82"/>
  <c r="O182" i="82"/>
  <c r="N183" i="82"/>
  <c r="O183" i="82"/>
  <c r="P183" i="82" s="1"/>
  <c r="N1302" i="82"/>
  <c r="M1303" i="82" s="1"/>
  <c r="O1301" i="82"/>
  <c r="O1103" i="82"/>
  <c r="P1103" i="82" s="1"/>
  <c r="N1103" i="82"/>
  <c r="O1102" i="82"/>
  <c r="N543" i="82"/>
  <c r="O542" i="82"/>
  <c r="O543" i="82"/>
  <c r="P543" i="82" s="1"/>
  <c r="N1042" i="82"/>
  <c r="M1043" i="82" s="1"/>
  <c r="O1041" i="82"/>
  <c r="O282" i="82"/>
  <c r="N283" i="82"/>
  <c r="O283" i="82"/>
  <c r="P283" i="82" s="1"/>
  <c r="N703" i="82"/>
  <c r="O703" i="82"/>
  <c r="P703" i="82" s="1"/>
  <c r="O702" i="82"/>
  <c r="O1122" i="82"/>
  <c r="N1123" i="82"/>
  <c r="O1123" i="82"/>
  <c r="P1123" i="82" s="1"/>
  <c r="O822" i="82"/>
  <c r="N823" i="82"/>
  <c r="O823" i="82"/>
  <c r="P823" i="82" s="1"/>
  <c r="O201" i="82"/>
  <c r="N202" i="82"/>
  <c r="M203" i="82" s="1"/>
  <c r="O1002" i="82"/>
  <c r="N1003" i="82"/>
  <c r="O1003" i="82"/>
  <c r="P1003" i="82" s="1"/>
  <c r="O1223" i="82"/>
  <c r="P1223" i="82" s="1"/>
  <c r="O1222" i="82"/>
  <c r="N1223" i="82"/>
  <c r="O1403" i="82"/>
  <c r="P1403" i="82" s="1"/>
  <c r="O1402" i="82"/>
  <c r="N1403" i="82"/>
  <c r="O963" i="82"/>
  <c r="P963" i="82" s="1"/>
  <c r="N963" i="82"/>
  <c r="O962" i="82"/>
  <c r="O1622" i="82"/>
  <c r="O1623" i="82"/>
  <c r="P1623" i="82" s="1"/>
  <c r="N1623" i="82"/>
  <c r="O621" i="82"/>
  <c r="N622" i="82"/>
  <c r="M623" i="82" s="1"/>
  <c r="N1282" i="82"/>
  <c r="M1283" i="82" s="1"/>
  <c r="O1281" i="82"/>
  <c r="O1342" i="82"/>
  <c r="N1343" i="82"/>
  <c r="O1343" i="82"/>
  <c r="P1343" i="82" s="1"/>
  <c r="O1661" i="82"/>
  <c r="N1662" i="82"/>
  <c r="M1663" i="82" s="1"/>
  <c r="O343" i="82"/>
  <c r="P343" i="82" s="1"/>
  <c r="O342" i="82"/>
  <c r="N343" i="82"/>
  <c r="O843" i="82"/>
  <c r="P843" i="82" s="1"/>
  <c r="N843" i="82"/>
  <c r="O842" i="82"/>
  <c r="O1582" i="82"/>
  <c r="O1583" i="82"/>
  <c r="P1583" i="82" s="1"/>
  <c r="N1583" i="82"/>
  <c r="O942" i="82"/>
  <c r="N943" i="82"/>
  <c r="O943" i="82"/>
  <c r="P943" i="82" s="1"/>
  <c r="P802" i="82"/>
  <c r="O1422" i="82"/>
  <c r="N1423" i="82"/>
  <c r="O1423" i="82"/>
  <c r="P1423" i="82" s="1"/>
  <c r="O923" i="82"/>
  <c r="P923" i="82" s="1"/>
  <c r="O922" i="82"/>
  <c r="N923" i="82"/>
  <c r="P1522" i="82"/>
  <c r="O1641" i="82"/>
  <c r="N1642" i="82"/>
  <c r="M1643" i="82" s="1"/>
  <c r="P662" i="82"/>
  <c r="O1162" i="82"/>
  <c r="N1163" i="82"/>
  <c r="O1163" i="82"/>
  <c r="P1163" i="82" s="1"/>
  <c r="Q222" i="82"/>
  <c r="Y69" i="35" s="1"/>
  <c r="O902" i="82"/>
  <c r="O903" i="82"/>
  <c r="P903" i="82" s="1"/>
  <c r="N903" i="82"/>
  <c r="O862" i="82"/>
  <c r="N863" i="82"/>
  <c r="O863" i="82"/>
  <c r="P863" i="82" s="1"/>
  <c r="O643" i="82"/>
  <c r="P643" i="82" s="1"/>
  <c r="O642" i="82"/>
  <c r="N643" i="82"/>
  <c r="N683" i="82"/>
  <c r="O683" i="82"/>
  <c r="P683" i="82" s="1"/>
  <c r="O682" i="82"/>
  <c r="O263" i="82"/>
  <c r="P263" i="82" s="1"/>
  <c r="O262" i="82"/>
  <c r="N263" i="82"/>
  <c r="O441" i="82"/>
  <c r="N442" i="82"/>
  <c r="M443" i="82" s="1"/>
  <c r="O42" i="82"/>
  <c r="N43" i="82"/>
  <c r="O43" i="82"/>
  <c r="P43" i="82" s="1"/>
  <c r="T20" i="54" l="1"/>
  <c r="S21" i="54" s="1"/>
  <c r="V19" i="54"/>
  <c r="U19" i="54" s="1"/>
  <c r="V44" i="46"/>
  <c r="U44" i="46" s="1"/>
  <c r="T45" i="46"/>
  <c r="S46" i="46" s="1"/>
  <c r="V67" i="44"/>
  <c r="U67" i="44" s="1"/>
  <c r="T68" i="44"/>
  <c r="S69" i="44" s="1"/>
  <c r="V19" i="48"/>
  <c r="U19" i="48" s="1"/>
  <c r="T20" i="48"/>
  <c r="S21" i="48" s="1"/>
  <c r="V22" i="34"/>
  <c r="U22" i="34" s="1"/>
  <c r="T23" i="34"/>
  <c r="V66" i="43"/>
  <c r="U66" i="43" s="1"/>
  <c r="T67" i="43"/>
  <c r="V66" i="52"/>
  <c r="U66" i="52" s="1"/>
  <c r="T67" i="52"/>
  <c r="S68" i="52" s="1"/>
  <c r="V44" i="48"/>
  <c r="U44" i="48" s="1"/>
  <c r="T45" i="48"/>
  <c r="S46" i="48" s="1"/>
  <c r="V68" i="48"/>
  <c r="U68" i="48" s="1"/>
  <c r="T69" i="48"/>
  <c r="S70" i="48" s="1"/>
  <c r="V66" i="53"/>
  <c r="U66" i="53" s="1"/>
  <c r="T67" i="53"/>
  <c r="V43" i="39"/>
  <c r="U43" i="39" s="1"/>
  <c r="T44" i="39"/>
  <c r="S45" i="39" s="1"/>
  <c r="V19" i="46"/>
  <c r="U19" i="46" s="1"/>
  <c r="T20" i="46"/>
  <c r="S21" i="46" s="1"/>
  <c r="V44" i="47"/>
  <c r="U44" i="47" s="1"/>
  <c r="T45" i="47"/>
  <c r="S46" i="47" s="1"/>
  <c r="V44" i="45"/>
  <c r="U44" i="45" s="1"/>
  <c r="T45" i="45"/>
  <c r="S46" i="45" s="1"/>
  <c r="V20" i="47"/>
  <c r="U20" i="47" s="1"/>
  <c r="T21" i="47"/>
  <c r="S22" i="47" s="1"/>
  <c r="V45" i="51"/>
  <c r="U45" i="51" s="1"/>
  <c r="T46" i="51"/>
  <c r="S47" i="51" s="1"/>
  <c r="V19" i="41"/>
  <c r="U19" i="41" s="1"/>
  <c r="T20" i="41"/>
  <c r="S21" i="41" s="1"/>
  <c r="V67" i="14"/>
  <c r="U67" i="14" s="1"/>
  <c r="T68" i="14"/>
  <c r="S69" i="14" s="1"/>
  <c r="V68" i="51"/>
  <c r="U68" i="51" s="1"/>
  <c r="T69" i="51"/>
  <c r="S70" i="51" s="1"/>
  <c r="V44" i="34"/>
  <c r="U44" i="34" s="1"/>
  <c r="T45" i="34"/>
  <c r="S46" i="34" s="1"/>
  <c r="V18" i="55"/>
  <c r="U18" i="55" s="1"/>
  <c r="T19" i="55"/>
  <c r="S20" i="55" s="1"/>
  <c r="V45" i="49"/>
  <c r="U45" i="49" s="1"/>
  <c r="T46" i="49"/>
  <c r="S47" i="49" s="1"/>
  <c r="V65" i="54"/>
  <c r="U65" i="54" s="1"/>
  <c r="T66" i="54"/>
  <c r="S67" i="54" s="1"/>
  <c r="V21" i="40"/>
  <c r="U21" i="40" s="1"/>
  <c r="T22" i="40"/>
  <c r="V45" i="38"/>
  <c r="U45" i="38" s="1"/>
  <c r="T46" i="38"/>
  <c r="S47" i="38" s="1"/>
  <c r="V21" i="32"/>
  <c r="U21" i="32" s="1"/>
  <c r="T22" i="32"/>
  <c r="S23" i="32" s="1"/>
  <c r="V67" i="30"/>
  <c r="U67" i="30" s="1"/>
  <c r="T68" i="30"/>
  <c r="S69" i="30" s="1"/>
  <c r="V65" i="38"/>
  <c r="U65" i="38" s="1"/>
  <c r="T66" i="38"/>
  <c r="S67" i="38" s="1"/>
  <c r="V20" i="53"/>
  <c r="U20" i="53" s="1"/>
  <c r="T21" i="53"/>
  <c r="S22" i="53" s="1"/>
  <c r="V67" i="45"/>
  <c r="U67" i="45" s="1"/>
  <c r="T68" i="45"/>
  <c r="S69" i="45" s="1"/>
  <c r="V43" i="36"/>
  <c r="U43" i="36" s="1"/>
  <c r="T44" i="36"/>
  <c r="S45" i="36" s="1"/>
  <c r="V68" i="46"/>
  <c r="U68" i="46" s="1"/>
  <c r="T69" i="46"/>
  <c r="S70" i="46" s="1"/>
  <c r="V44" i="50"/>
  <c r="U44" i="50" s="1"/>
  <c r="T45" i="50"/>
  <c r="S46" i="50" s="1"/>
  <c r="V43" i="37"/>
  <c r="U43" i="37" s="1"/>
  <c r="T44" i="37"/>
  <c r="S45" i="37" s="1"/>
  <c r="V69" i="42"/>
  <c r="U69" i="42" s="1"/>
  <c r="T70" i="42"/>
  <c r="V19" i="42"/>
  <c r="U19" i="42" s="1"/>
  <c r="T20" i="42"/>
  <c r="S21" i="42" s="1"/>
  <c r="V21" i="35"/>
  <c r="U21" i="35" s="1"/>
  <c r="T22" i="35"/>
  <c r="S23" i="35" s="1"/>
  <c r="V19" i="43"/>
  <c r="U19" i="43" s="1"/>
  <c r="T20" i="43"/>
  <c r="S21" i="43" s="1"/>
  <c r="V19" i="45"/>
  <c r="U19" i="45" s="1"/>
  <c r="T20" i="45"/>
  <c r="S21" i="45" s="1"/>
  <c r="S45" i="44"/>
  <c r="V68" i="32"/>
  <c r="U68" i="32" s="1"/>
  <c r="T69" i="32"/>
  <c r="S70" i="32" s="1"/>
  <c r="V67" i="33"/>
  <c r="U67" i="33" s="1"/>
  <c r="T68" i="33"/>
  <c r="S69" i="33" s="1"/>
  <c r="V21" i="51"/>
  <c r="U21" i="51" s="1"/>
  <c r="T22" i="51"/>
  <c r="S23" i="51" s="1"/>
  <c r="V19" i="39"/>
  <c r="U19" i="39" s="1"/>
  <c r="T20" i="39"/>
  <c r="S21" i="39" s="1"/>
  <c r="V44" i="35"/>
  <c r="U44" i="35" s="1"/>
  <c r="T45" i="35"/>
  <c r="S46" i="35" s="1"/>
  <c r="V20" i="30"/>
  <c r="U20" i="30" s="1"/>
  <c r="T21" i="30"/>
  <c r="S22" i="30" s="1"/>
  <c r="V42" i="55"/>
  <c r="U42" i="55" s="1"/>
  <c r="T43" i="55"/>
  <c r="S44" i="55" s="1"/>
  <c r="V66" i="41"/>
  <c r="U66" i="41" s="1"/>
  <c r="T67" i="41"/>
  <c r="S68" i="41" s="1"/>
  <c r="V44" i="53"/>
  <c r="U44" i="53" s="1"/>
  <c r="T45" i="53"/>
  <c r="S46" i="53" s="1"/>
  <c r="V68" i="29"/>
  <c r="U68" i="29" s="1"/>
  <c r="T69" i="29"/>
  <c r="S70" i="29" s="1"/>
  <c r="V44" i="29"/>
  <c r="U44" i="29" s="1"/>
  <c r="T45" i="29"/>
  <c r="S46" i="29" s="1"/>
  <c r="V44" i="30"/>
  <c r="U44" i="30" s="1"/>
  <c r="T45" i="30"/>
  <c r="S46" i="30" s="1"/>
  <c r="V20" i="33"/>
  <c r="U20" i="33" s="1"/>
  <c r="T21" i="33"/>
  <c r="S22" i="33" s="1"/>
  <c r="V43" i="54"/>
  <c r="U43" i="54" s="1"/>
  <c r="T44" i="54"/>
  <c r="S45" i="54" s="1"/>
  <c r="V43" i="43"/>
  <c r="U43" i="43" s="1"/>
  <c r="T44" i="43"/>
  <c r="V19" i="44"/>
  <c r="U19" i="44" s="1"/>
  <c r="T20" i="44"/>
  <c r="S21" i="44" s="1"/>
  <c r="V20" i="38"/>
  <c r="U20" i="38" s="1"/>
  <c r="T21" i="38"/>
  <c r="S22" i="38" s="1"/>
  <c r="V69" i="36"/>
  <c r="U69" i="36" s="1"/>
  <c r="T70" i="36"/>
  <c r="V20" i="36"/>
  <c r="U20" i="36" s="1"/>
  <c r="T21" i="36"/>
  <c r="S22" i="36" s="1"/>
  <c r="V67" i="49"/>
  <c r="U67" i="49" s="1"/>
  <c r="T68" i="49"/>
  <c r="S69" i="49" s="1"/>
  <c r="V46" i="33"/>
  <c r="U46" i="33" s="1"/>
  <c r="T47" i="33"/>
  <c r="V45" i="42"/>
  <c r="U45" i="42" s="1"/>
  <c r="T46" i="42"/>
  <c r="V43" i="32"/>
  <c r="U43" i="32" s="1"/>
  <c r="T44" i="32"/>
  <c r="S45" i="32" s="1"/>
  <c r="V44" i="14"/>
  <c r="U44" i="14" s="1"/>
  <c r="T45" i="14"/>
  <c r="S46" i="14" s="1"/>
  <c r="V44" i="40"/>
  <c r="U44" i="40" s="1"/>
  <c r="T45" i="40"/>
  <c r="S46" i="40" s="1"/>
  <c r="V68" i="47"/>
  <c r="U68" i="47" s="1"/>
  <c r="T69" i="47"/>
  <c r="S70" i="47" s="1"/>
  <c r="V19" i="37"/>
  <c r="U19" i="37" s="1"/>
  <c r="T20" i="37"/>
  <c r="S21" i="37" s="1"/>
  <c r="V18" i="49"/>
  <c r="U18" i="49" s="1"/>
  <c r="T19" i="49"/>
  <c r="S20" i="49" s="1"/>
  <c r="V68" i="35"/>
  <c r="U68" i="35" s="1"/>
  <c r="T69" i="35"/>
  <c r="S70" i="35" s="1"/>
  <c r="V68" i="40"/>
  <c r="U68" i="40" s="1"/>
  <c r="T69" i="40"/>
  <c r="S70" i="40" s="1"/>
  <c r="V20" i="50"/>
  <c r="U20" i="50" s="1"/>
  <c r="T21" i="50"/>
  <c r="S22" i="50" s="1"/>
  <c r="V66" i="34"/>
  <c r="U66" i="34" s="1"/>
  <c r="T67" i="34"/>
  <c r="S68" i="34" s="1"/>
  <c r="V67" i="55"/>
  <c r="U67" i="55" s="1"/>
  <c r="T68" i="55"/>
  <c r="S69" i="55" s="1"/>
  <c r="V19" i="29"/>
  <c r="U19" i="29" s="1"/>
  <c r="T20" i="29"/>
  <c r="S21" i="29" s="1"/>
  <c r="V67" i="50"/>
  <c r="U67" i="50" s="1"/>
  <c r="T68" i="50"/>
  <c r="V19" i="52"/>
  <c r="U19" i="52" s="1"/>
  <c r="T20" i="52"/>
  <c r="S21" i="52" s="1"/>
  <c r="V44" i="41"/>
  <c r="U44" i="41" s="1"/>
  <c r="T45" i="41"/>
  <c r="S46" i="41" s="1"/>
  <c r="V67" i="37"/>
  <c r="U67" i="37" s="1"/>
  <c r="T68" i="37"/>
  <c r="S69" i="37" s="1"/>
  <c r="V44" i="52"/>
  <c r="U44" i="52" s="1"/>
  <c r="T45" i="52"/>
  <c r="S46" i="52" s="1"/>
  <c r="V65" i="39"/>
  <c r="U65" i="39" s="1"/>
  <c r="T66" i="39"/>
  <c r="S67" i="39" s="1"/>
  <c r="V23" i="14"/>
  <c r="W23" i="14" s="1"/>
  <c r="O1681" i="82"/>
  <c r="N1682" i="82"/>
  <c r="M1683" i="82" s="1"/>
  <c r="O1321" i="82"/>
  <c r="N1322" i="82"/>
  <c r="M1323" i="82" s="1"/>
  <c r="O1601" i="82"/>
  <c r="N1602" i="82"/>
  <c r="M1603" i="82" s="1"/>
  <c r="Q762" i="82"/>
  <c r="Y46" i="49" s="1"/>
  <c r="N1022" i="82"/>
  <c r="M1023" i="82" s="1"/>
  <c r="O1021" i="82"/>
  <c r="N582" i="82"/>
  <c r="M583" i="82" s="1"/>
  <c r="O581" i="82"/>
  <c r="N1062" i="82"/>
  <c r="M1063" i="82" s="1"/>
  <c r="O1061" i="82"/>
  <c r="Q162" i="82"/>
  <c r="Y46" i="29" s="1"/>
  <c r="N1442" i="82"/>
  <c r="M1443" i="82" s="1"/>
  <c r="O1441" i="82"/>
  <c r="P542" i="82"/>
  <c r="P541" i="82" s="1"/>
  <c r="P42" i="82"/>
  <c r="P41" i="82" s="1"/>
  <c r="O1382" i="82"/>
  <c r="O1383" i="82"/>
  <c r="P1383" i="82" s="1"/>
  <c r="N1383" i="82"/>
  <c r="O83" i="82"/>
  <c r="P83" i="82" s="1"/>
  <c r="O82" i="82"/>
  <c r="N83" i="82"/>
  <c r="N1543" i="82"/>
  <c r="O1543" i="82"/>
  <c r="P1543" i="82" s="1"/>
  <c r="O1542" i="82"/>
  <c r="N782" i="82"/>
  <c r="M783" i="82" s="1"/>
  <c r="O781" i="82"/>
  <c r="O501" i="82"/>
  <c r="N502" i="82"/>
  <c r="M503" i="82" s="1"/>
  <c r="N1182" i="82"/>
  <c r="M1183" i="82" s="1"/>
  <c r="O1181" i="82"/>
  <c r="N302" i="82"/>
  <c r="M303" i="82" s="1"/>
  <c r="O301" i="82"/>
  <c r="N1242" i="82"/>
  <c r="M1243" i="82" s="1"/>
  <c r="O1241" i="82"/>
  <c r="O1362" i="82"/>
  <c r="N1363" i="82"/>
  <c r="O1363" i="82"/>
  <c r="P1363" i="82" s="1"/>
  <c r="O1261" i="82"/>
  <c r="N1262" i="82"/>
  <c r="M1263" i="82" s="1"/>
  <c r="N1083" i="82"/>
  <c r="O1083" i="82"/>
  <c r="P1083" i="82" s="1"/>
  <c r="O1082" i="82"/>
  <c r="O121" i="82"/>
  <c r="N122" i="82"/>
  <c r="M123" i="82" s="1"/>
  <c r="O723" i="82"/>
  <c r="P723" i="82" s="1"/>
  <c r="N723" i="82"/>
  <c r="O722" i="82"/>
  <c r="N1502" i="82"/>
  <c r="M1503" i="82" s="1"/>
  <c r="O1501" i="82"/>
  <c r="N522" i="82"/>
  <c r="M523" i="82" s="1"/>
  <c r="O521" i="82"/>
  <c r="O1201" i="82"/>
  <c r="N1202" i="82"/>
  <c r="M1203" i="82" s="1"/>
  <c r="N102" i="82"/>
  <c r="M103" i="82" s="1"/>
  <c r="O101" i="82"/>
  <c r="O881" i="82"/>
  <c r="N882" i="82"/>
  <c r="M883" i="82" s="1"/>
  <c r="O321" i="82"/>
  <c r="N322" i="82"/>
  <c r="M323" i="82" s="1"/>
  <c r="O61" i="82"/>
  <c r="N62" i="82"/>
  <c r="M63" i="82" s="1"/>
  <c r="O362" i="82"/>
  <c r="N363" i="82"/>
  <c r="O363" i="82"/>
  <c r="P363" i="82" s="1"/>
  <c r="P262" i="82"/>
  <c r="P261" i="82" s="1"/>
  <c r="P642" i="82"/>
  <c r="P641" i="82" s="1"/>
  <c r="N602" i="82"/>
  <c r="M603" i="82" s="1"/>
  <c r="O601" i="82"/>
  <c r="O1563" i="82"/>
  <c r="P1563" i="82" s="1"/>
  <c r="O1562" i="82"/>
  <c r="N1563" i="82"/>
  <c r="O741" i="82"/>
  <c r="N742" i="82"/>
  <c r="M743" i="82" s="1"/>
  <c r="N482" i="82"/>
  <c r="M483" i="82" s="1"/>
  <c r="O481" i="82"/>
  <c r="O1142" i="82"/>
  <c r="O1143" i="82"/>
  <c r="P1143" i="82" s="1"/>
  <c r="N1143" i="82"/>
  <c r="O382" i="82"/>
  <c r="O383" i="82"/>
  <c r="P383" i="82" s="1"/>
  <c r="N383" i="82"/>
  <c r="N143" i="82"/>
  <c r="O143" i="82"/>
  <c r="P143" i="82" s="1"/>
  <c r="O142" i="82"/>
  <c r="O21" i="82"/>
  <c r="N22" i="82"/>
  <c r="M23" i="82" s="1"/>
  <c r="P1162" i="82"/>
  <c r="P1161" i="82" s="1"/>
  <c r="O242" i="82"/>
  <c r="O243" i="82"/>
  <c r="P243" i="82" s="1"/>
  <c r="N243" i="82"/>
  <c r="N403" i="82"/>
  <c r="O402" i="82"/>
  <c r="O403" i="82"/>
  <c r="P403" i="82" s="1"/>
  <c r="N423" i="82"/>
  <c r="O423" i="82"/>
  <c r="P423" i="82" s="1"/>
  <c r="O422" i="82"/>
  <c r="O562" i="82"/>
  <c r="O563" i="82"/>
  <c r="P563" i="82" s="1"/>
  <c r="N563" i="82"/>
  <c r="P461" i="82"/>
  <c r="Q461" i="82" s="1"/>
  <c r="Y68" i="37" s="1"/>
  <c r="P962" i="82"/>
  <c r="P961" i="82" s="1"/>
  <c r="P1222" i="82"/>
  <c r="P1221" i="82" s="1"/>
  <c r="P1002" i="82"/>
  <c r="P1001" i="82" s="1"/>
  <c r="P1122" i="82"/>
  <c r="Q1122" i="82" s="1"/>
  <c r="Y46" i="36" s="1"/>
  <c r="P942" i="82"/>
  <c r="P941" i="82" s="1"/>
  <c r="P842" i="82"/>
  <c r="Q842" i="82" s="1"/>
  <c r="Y46" i="40" s="1"/>
  <c r="P1102" i="82"/>
  <c r="P1101" i="82" s="1"/>
  <c r="P1622" i="82"/>
  <c r="Q1622" i="82" s="1"/>
  <c r="Y22" i="50" s="1"/>
  <c r="P682" i="82"/>
  <c r="P681" i="82" s="1"/>
  <c r="P342" i="82"/>
  <c r="P341" i="82" s="1"/>
  <c r="P182" i="82"/>
  <c r="P181" i="82" s="1"/>
  <c r="P982" i="82"/>
  <c r="Q982" i="82" s="1"/>
  <c r="Y69" i="51" s="1"/>
  <c r="O1283" i="82"/>
  <c r="P1283" i="82" s="1"/>
  <c r="N1283" i="82"/>
  <c r="O1282" i="82"/>
  <c r="N623" i="82"/>
  <c r="O622" i="82"/>
  <c r="O623" i="82"/>
  <c r="P623" i="82" s="1"/>
  <c r="O1302" i="82"/>
  <c r="O1303" i="82"/>
  <c r="P1303" i="82" s="1"/>
  <c r="N1303" i="82"/>
  <c r="O1042" i="82"/>
  <c r="O1043" i="82"/>
  <c r="P1043" i="82" s="1"/>
  <c r="N1043" i="82"/>
  <c r="O1662" i="82"/>
  <c r="N1663" i="82"/>
  <c r="O1663" i="82"/>
  <c r="P1663" i="82" s="1"/>
  <c r="N443" i="82"/>
  <c r="O443" i="82"/>
  <c r="P443" i="82" s="1"/>
  <c r="O442" i="82"/>
  <c r="P862" i="82"/>
  <c r="P902" i="82"/>
  <c r="P1521" i="82"/>
  <c r="Q1522" i="82"/>
  <c r="Y22" i="48" s="1"/>
  <c r="P1422" i="82"/>
  <c r="P1582" i="82"/>
  <c r="P1342" i="82"/>
  <c r="P661" i="82"/>
  <c r="Q662" i="82"/>
  <c r="Y69" i="41" s="1"/>
  <c r="P160" i="82"/>
  <c r="Q161" i="82"/>
  <c r="Y45" i="29" s="1"/>
  <c r="N203" i="82"/>
  <c r="O202" i="82"/>
  <c r="O203" i="82"/>
  <c r="P203" i="82" s="1"/>
  <c r="P1482" i="82"/>
  <c r="O1643" i="82"/>
  <c r="P1643" i="82" s="1"/>
  <c r="O1642" i="82"/>
  <c r="N1643" i="82"/>
  <c r="P801" i="82"/>
  <c r="Q802" i="82"/>
  <c r="Y46" i="48" s="1"/>
  <c r="P702" i="82"/>
  <c r="P760" i="82"/>
  <c r="Q761" i="82"/>
  <c r="Y45" i="49" s="1"/>
  <c r="P220" i="82"/>
  <c r="Q221" i="82"/>
  <c r="Y68" i="35" s="1"/>
  <c r="P922" i="82"/>
  <c r="P1402" i="82"/>
  <c r="P822" i="82"/>
  <c r="P282" i="82"/>
  <c r="O1462" i="82"/>
  <c r="O1463" i="82"/>
  <c r="P1463" i="82" s="1"/>
  <c r="N1463" i="82"/>
  <c r="V20" i="54" l="1"/>
  <c r="U20" i="54" s="1"/>
  <c r="T21" i="54"/>
  <c r="S22" i="54" s="1"/>
  <c r="V69" i="47"/>
  <c r="U69" i="47" s="1"/>
  <c r="T70" i="47"/>
  <c r="V45" i="14"/>
  <c r="U45" i="14" s="1"/>
  <c r="T46" i="14"/>
  <c r="S47" i="14" s="1"/>
  <c r="V20" i="44"/>
  <c r="U20" i="44" s="1"/>
  <c r="T21" i="44"/>
  <c r="S22" i="44" s="1"/>
  <c r="V44" i="54"/>
  <c r="U44" i="54" s="1"/>
  <c r="T45" i="54"/>
  <c r="S46" i="54" s="1"/>
  <c r="V45" i="30"/>
  <c r="U45" i="30" s="1"/>
  <c r="T46" i="30"/>
  <c r="S47" i="30" s="1"/>
  <c r="V44" i="37"/>
  <c r="U44" i="37" s="1"/>
  <c r="T45" i="37"/>
  <c r="S46" i="37" s="1"/>
  <c r="V69" i="46"/>
  <c r="U69" i="46" s="1"/>
  <c r="T70" i="46"/>
  <c r="V69" i="35"/>
  <c r="U69" i="35" s="1"/>
  <c r="T70" i="35"/>
  <c r="V67" i="41"/>
  <c r="U67" i="41" s="1"/>
  <c r="T68" i="41"/>
  <c r="S69" i="41" s="1"/>
  <c r="V21" i="30"/>
  <c r="U21" i="30" s="1"/>
  <c r="T22" i="30"/>
  <c r="S23" i="30" s="1"/>
  <c r="V68" i="33"/>
  <c r="U68" i="33" s="1"/>
  <c r="T69" i="33"/>
  <c r="S70" i="33" s="1"/>
  <c r="V68" i="45"/>
  <c r="U68" i="45" s="1"/>
  <c r="T69" i="45"/>
  <c r="S70" i="45" s="1"/>
  <c r="V66" i="39"/>
  <c r="U66" i="39" s="1"/>
  <c r="T67" i="39"/>
  <c r="S68" i="39" s="1"/>
  <c r="V45" i="40"/>
  <c r="U45" i="40" s="1"/>
  <c r="T46" i="40"/>
  <c r="S47" i="40" s="1"/>
  <c r="V21" i="33"/>
  <c r="U21" i="33" s="1"/>
  <c r="T22" i="33"/>
  <c r="S23" i="33" s="1"/>
  <c r="V45" i="50"/>
  <c r="U45" i="50" s="1"/>
  <c r="T46" i="50"/>
  <c r="S47" i="50" s="1"/>
  <c r="V69" i="40"/>
  <c r="U69" i="40" s="1"/>
  <c r="T70" i="40"/>
  <c r="V19" i="49"/>
  <c r="U19" i="49" s="1"/>
  <c r="T20" i="49"/>
  <c r="S21" i="49" s="1"/>
  <c r="V43" i="55"/>
  <c r="U43" i="55" s="1"/>
  <c r="T44" i="55"/>
  <c r="S45" i="55" s="1"/>
  <c r="V45" i="34"/>
  <c r="U45" i="34" s="1"/>
  <c r="T46" i="34"/>
  <c r="S47" i="34" s="1"/>
  <c r="V45" i="45"/>
  <c r="U45" i="45" s="1"/>
  <c r="T46" i="45"/>
  <c r="S47" i="45" s="1"/>
  <c r="V45" i="52"/>
  <c r="U45" i="52" s="1"/>
  <c r="T46" i="52"/>
  <c r="S47" i="52" s="1"/>
  <c r="V20" i="52"/>
  <c r="U20" i="52" s="1"/>
  <c r="T21" i="52"/>
  <c r="S22" i="52" s="1"/>
  <c r="V20" i="29"/>
  <c r="U20" i="29" s="1"/>
  <c r="T21" i="29"/>
  <c r="S22" i="29" s="1"/>
  <c r="V68" i="55"/>
  <c r="U68" i="55" s="1"/>
  <c r="T69" i="55"/>
  <c r="S70" i="55" s="1"/>
  <c r="V21" i="50"/>
  <c r="U21" i="50" s="1"/>
  <c r="T22" i="50"/>
  <c r="S23" i="50" s="1"/>
  <c r="V20" i="37"/>
  <c r="U20" i="37" s="1"/>
  <c r="T21" i="37"/>
  <c r="S22" i="37" s="1"/>
  <c r="S45" i="43"/>
  <c r="V45" i="53"/>
  <c r="U45" i="53" s="1"/>
  <c r="T46" i="53"/>
  <c r="S47" i="53" s="1"/>
  <c r="V44" i="44"/>
  <c r="U44" i="44" s="1"/>
  <c r="T45" i="44"/>
  <c r="S46" i="44" s="1"/>
  <c r="V20" i="43"/>
  <c r="U20" i="43" s="1"/>
  <c r="T21" i="43"/>
  <c r="S22" i="43" s="1"/>
  <c r="V20" i="42"/>
  <c r="U20" i="42" s="1"/>
  <c r="T21" i="42"/>
  <c r="S22" i="42" s="1"/>
  <c r="V44" i="36"/>
  <c r="U44" i="36" s="1"/>
  <c r="T45" i="36"/>
  <c r="S46" i="36" s="1"/>
  <c r="V22" i="32"/>
  <c r="U22" i="32" s="1"/>
  <c r="T23" i="32"/>
  <c r="S23" i="40"/>
  <c r="V66" i="54"/>
  <c r="U66" i="54" s="1"/>
  <c r="T67" i="54"/>
  <c r="S68" i="54" s="1"/>
  <c r="V69" i="51"/>
  <c r="U69" i="51" s="1"/>
  <c r="T70" i="51"/>
  <c r="V20" i="41"/>
  <c r="U20" i="41" s="1"/>
  <c r="T21" i="41"/>
  <c r="S22" i="41" s="1"/>
  <c r="V21" i="47"/>
  <c r="U21" i="47" s="1"/>
  <c r="T22" i="47"/>
  <c r="S23" i="47" s="1"/>
  <c r="V20" i="46"/>
  <c r="U20" i="46" s="1"/>
  <c r="T21" i="46"/>
  <c r="S22" i="46" s="1"/>
  <c r="S68" i="53"/>
  <c r="V67" i="52"/>
  <c r="U67" i="52" s="1"/>
  <c r="T68" i="52"/>
  <c r="S69" i="52" s="1"/>
  <c r="V23" i="34"/>
  <c r="W23" i="34" s="1"/>
  <c r="V68" i="44"/>
  <c r="U68" i="44" s="1"/>
  <c r="T69" i="44"/>
  <c r="S70" i="44" s="1"/>
  <c r="V45" i="41"/>
  <c r="U45" i="41" s="1"/>
  <c r="T46" i="41"/>
  <c r="S47" i="41" s="1"/>
  <c r="V67" i="34"/>
  <c r="U67" i="34" s="1"/>
  <c r="T68" i="34"/>
  <c r="S69" i="34" s="1"/>
  <c r="S47" i="42"/>
  <c r="V68" i="49"/>
  <c r="U68" i="49" s="1"/>
  <c r="T69" i="49"/>
  <c r="S70" i="49" s="1"/>
  <c r="V70" i="36"/>
  <c r="W70" i="36" s="1"/>
  <c r="T70" i="29"/>
  <c r="V69" i="29"/>
  <c r="U69" i="29" s="1"/>
  <c r="V20" i="39"/>
  <c r="U20" i="39" s="1"/>
  <c r="T21" i="39"/>
  <c r="S22" i="39" s="1"/>
  <c r="V69" i="32"/>
  <c r="U69" i="32" s="1"/>
  <c r="T70" i="32"/>
  <c r="V20" i="45"/>
  <c r="U20" i="45" s="1"/>
  <c r="T21" i="45"/>
  <c r="S22" i="45" s="1"/>
  <c r="V21" i="53"/>
  <c r="U21" i="53" s="1"/>
  <c r="T22" i="53"/>
  <c r="S23" i="53" s="1"/>
  <c r="V68" i="30"/>
  <c r="U68" i="30" s="1"/>
  <c r="T69" i="30"/>
  <c r="S70" i="30" s="1"/>
  <c r="V46" i="49"/>
  <c r="U46" i="49" s="1"/>
  <c r="T47" i="49"/>
  <c r="V45" i="47"/>
  <c r="U45" i="47" s="1"/>
  <c r="T46" i="47"/>
  <c r="S47" i="47" s="1"/>
  <c r="V45" i="48"/>
  <c r="U45" i="48" s="1"/>
  <c r="T46" i="48"/>
  <c r="S47" i="48" s="1"/>
  <c r="U23" i="14"/>
  <c r="V68" i="37"/>
  <c r="U68" i="37" s="1"/>
  <c r="T69" i="37"/>
  <c r="S70" i="37" s="1"/>
  <c r="S69" i="50"/>
  <c r="V22" i="35"/>
  <c r="U22" i="35" s="1"/>
  <c r="T23" i="35"/>
  <c r="V70" i="42"/>
  <c r="W70" i="42" s="1"/>
  <c r="V46" i="38"/>
  <c r="U46" i="38" s="1"/>
  <c r="T47" i="38"/>
  <c r="V68" i="14"/>
  <c r="U68" i="14" s="1"/>
  <c r="T69" i="14"/>
  <c r="S70" i="14" s="1"/>
  <c r="V46" i="51"/>
  <c r="U46" i="51" s="1"/>
  <c r="T47" i="51"/>
  <c r="V44" i="39"/>
  <c r="U44" i="39" s="1"/>
  <c r="T45" i="39"/>
  <c r="S46" i="39" s="1"/>
  <c r="S68" i="43"/>
  <c r="V20" i="48"/>
  <c r="U20" i="48" s="1"/>
  <c r="T21" i="48"/>
  <c r="S22" i="48" s="1"/>
  <c r="V45" i="46"/>
  <c r="U45" i="46" s="1"/>
  <c r="T46" i="46"/>
  <c r="S47" i="46" s="1"/>
  <c r="X23" i="14"/>
  <c r="Z23" i="14" s="1"/>
  <c r="W22" i="14"/>
  <c r="V44" i="32"/>
  <c r="U44" i="32" s="1"/>
  <c r="T45" i="32"/>
  <c r="S46" i="32" s="1"/>
  <c r="V47" i="33"/>
  <c r="W47" i="33" s="1"/>
  <c r="V21" i="36"/>
  <c r="U21" i="36" s="1"/>
  <c r="T22" i="36"/>
  <c r="S23" i="36" s="1"/>
  <c r="V21" i="38"/>
  <c r="U21" i="38" s="1"/>
  <c r="T22" i="38"/>
  <c r="S23" i="38" s="1"/>
  <c r="V45" i="29"/>
  <c r="U45" i="29" s="1"/>
  <c r="T46" i="29"/>
  <c r="S47" i="29" s="1"/>
  <c r="V45" i="35"/>
  <c r="U45" i="35" s="1"/>
  <c r="T46" i="35"/>
  <c r="S47" i="35" s="1"/>
  <c r="T23" i="51"/>
  <c r="V22" i="51"/>
  <c r="U22" i="51" s="1"/>
  <c r="V66" i="38"/>
  <c r="U66" i="38" s="1"/>
  <c r="T67" i="38"/>
  <c r="S68" i="38" s="1"/>
  <c r="V19" i="55"/>
  <c r="U19" i="55" s="1"/>
  <c r="T20" i="55"/>
  <c r="S21" i="55" s="1"/>
  <c r="V69" i="48"/>
  <c r="U69" i="48" s="1"/>
  <c r="T70" i="48"/>
  <c r="O1683" i="82"/>
  <c r="P1683" i="82" s="1"/>
  <c r="O1682" i="82"/>
  <c r="N1683" i="82"/>
  <c r="P981" i="82"/>
  <c r="Q981" i="82" s="1"/>
  <c r="Y68" i="51" s="1"/>
  <c r="P460" i="82"/>
  <c r="P459" i="82" s="1"/>
  <c r="Q642" i="82"/>
  <c r="Y46" i="41" s="1"/>
  <c r="Q42" i="82"/>
  <c r="Y46" i="74" s="1"/>
  <c r="O1323" i="82"/>
  <c r="P1323" i="82" s="1"/>
  <c r="O1322" i="82"/>
  <c r="N1323" i="82"/>
  <c r="Q1002" i="82"/>
  <c r="Y46" i="50" s="1"/>
  <c r="Q342" i="82"/>
  <c r="Y69" i="55" s="1"/>
  <c r="Q1162" i="82"/>
  <c r="Y22" i="14" s="1"/>
  <c r="P841" i="82"/>
  <c r="P840" i="82" s="1"/>
  <c r="O1603" i="82"/>
  <c r="P1603" i="82" s="1"/>
  <c r="O1602" i="82"/>
  <c r="N1603" i="82"/>
  <c r="P362" i="82"/>
  <c r="Q362" i="82" s="1"/>
  <c r="Y46" i="47" s="1"/>
  <c r="P1082" i="82"/>
  <c r="O582" i="82"/>
  <c r="N583" i="82"/>
  <c r="O583" i="82"/>
  <c r="P583" i="82" s="1"/>
  <c r="Q962" i="82"/>
  <c r="Y46" i="51" s="1"/>
  <c r="O1063" i="82"/>
  <c r="P1063" i="82" s="1"/>
  <c r="N1063" i="82"/>
  <c r="O1062" i="82"/>
  <c r="N1023" i="82"/>
  <c r="O1023" i="82"/>
  <c r="P1023" i="82" s="1"/>
  <c r="O1022" i="82"/>
  <c r="Q542" i="82"/>
  <c r="Y69" i="52" s="1"/>
  <c r="P1382" i="82"/>
  <c r="Q262" i="82"/>
  <c r="Y69" i="45" s="1"/>
  <c r="Q682" i="82"/>
  <c r="Y46" i="42" s="1"/>
  <c r="O1442" i="82"/>
  <c r="O1443" i="82"/>
  <c r="P1443" i="82" s="1"/>
  <c r="N1443" i="82"/>
  <c r="P1142" i="82"/>
  <c r="P1141" i="82" s="1"/>
  <c r="O602" i="82"/>
  <c r="O603" i="82"/>
  <c r="P603" i="82" s="1"/>
  <c r="N603" i="82"/>
  <c r="P1621" i="82"/>
  <c r="P1620" i="82" s="1"/>
  <c r="N63" i="82"/>
  <c r="O63" i="82"/>
  <c r="P63" i="82" s="1"/>
  <c r="O62" i="82"/>
  <c r="O883" i="82"/>
  <c r="P883" i="82" s="1"/>
  <c r="N883" i="82"/>
  <c r="O882" i="82"/>
  <c r="O1202" i="82"/>
  <c r="N1203" i="82"/>
  <c r="O1203" i="82"/>
  <c r="P1203" i="82" s="1"/>
  <c r="P722" i="82"/>
  <c r="P1362" i="82"/>
  <c r="O1242" i="82"/>
  <c r="O1243" i="82"/>
  <c r="P1243" i="82" s="1"/>
  <c r="N1243" i="82"/>
  <c r="P382" i="82"/>
  <c r="N483" i="82"/>
  <c r="O482" i="82"/>
  <c r="O483" i="82"/>
  <c r="P483" i="82" s="1"/>
  <c r="O1503" i="82"/>
  <c r="P1503" i="82" s="1"/>
  <c r="O1502" i="82"/>
  <c r="N1503" i="82"/>
  <c r="O123" i="82"/>
  <c r="P123" i="82" s="1"/>
  <c r="O122" i="82"/>
  <c r="N123" i="82"/>
  <c r="O303" i="82"/>
  <c r="P303" i="82" s="1"/>
  <c r="N303" i="82"/>
  <c r="O302" i="82"/>
  <c r="O1182" i="82"/>
  <c r="N1183" i="82"/>
  <c r="O1183" i="82"/>
  <c r="P1183" i="82" s="1"/>
  <c r="O782" i="82"/>
  <c r="N783" i="82"/>
  <c r="O783" i="82"/>
  <c r="P783" i="82" s="1"/>
  <c r="N743" i="82"/>
  <c r="O743" i="82"/>
  <c r="P743" i="82" s="1"/>
  <c r="O742" i="82"/>
  <c r="P1562" i="82"/>
  <c r="N323" i="82"/>
  <c r="O322" i="82"/>
  <c r="O323" i="82"/>
  <c r="P323" i="82" s="1"/>
  <c r="O1262" i="82"/>
  <c r="N1263" i="82"/>
  <c r="O1263" i="82"/>
  <c r="P1263" i="82" s="1"/>
  <c r="N503" i="82"/>
  <c r="O502" i="82"/>
  <c r="O503" i="82"/>
  <c r="P503" i="82" s="1"/>
  <c r="O103" i="82"/>
  <c r="P103" i="82" s="1"/>
  <c r="N103" i="82"/>
  <c r="O102" i="82"/>
  <c r="O523" i="82"/>
  <c r="P523" i="82" s="1"/>
  <c r="N523" i="82"/>
  <c r="O522" i="82"/>
  <c r="P1542" i="82"/>
  <c r="P82" i="82"/>
  <c r="O23" i="82"/>
  <c r="P23" i="82" s="1"/>
  <c r="O22" i="82"/>
  <c r="N23" i="82"/>
  <c r="P142" i="82"/>
  <c r="P402" i="82"/>
  <c r="P242" i="82"/>
  <c r="P1121" i="82"/>
  <c r="Q1121" i="82" s="1"/>
  <c r="Y45" i="36" s="1"/>
  <c r="P562" i="82"/>
  <c r="P422" i="82"/>
  <c r="P1462" i="82"/>
  <c r="P1461" i="82" s="1"/>
  <c r="P1642" i="82"/>
  <c r="Q1642" i="82" s="1"/>
  <c r="Y22" i="44" s="1"/>
  <c r="Q182" i="82"/>
  <c r="Y69" i="29" s="1"/>
  <c r="P202" i="82"/>
  <c r="P201" i="82" s="1"/>
  <c r="Q942" i="82"/>
  <c r="Y69" i="33" s="1"/>
  <c r="P622" i="82"/>
  <c r="P621" i="82" s="1"/>
  <c r="Q1222" i="82"/>
  <c r="Y22" i="35" s="1"/>
  <c r="P1302" i="82"/>
  <c r="P1301" i="82" s="1"/>
  <c r="Q1102" i="82"/>
  <c r="Y69" i="30" s="1"/>
  <c r="P1662" i="82"/>
  <c r="Q1662" i="82" s="1"/>
  <c r="Y22" i="30" s="1"/>
  <c r="P1000" i="82"/>
  <c r="Q1001" i="82"/>
  <c r="Y45" i="50" s="1"/>
  <c r="Q961" i="82"/>
  <c r="Y45" i="51" s="1"/>
  <c r="P960" i="82"/>
  <c r="P159" i="82"/>
  <c r="Q160" i="82"/>
  <c r="Y44" i="29" s="1"/>
  <c r="P340" i="82"/>
  <c r="Q341" i="82"/>
  <c r="Y68" i="55" s="1"/>
  <c r="Q1582" i="82"/>
  <c r="Y22" i="33" s="1"/>
  <c r="P1581" i="82"/>
  <c r="P680" i="82"/>
  <c r="Q681" i="82"/>
  <c r="Y45" i="42" s="1"/>
  <c r="P281" i="82"/>
  <c r="Q282" i="82"/>
  <c r="Y46" i="39" s="1"/>
  <c r="P1160" i="82"/>
  <c r="Q1161" i="82"/>
  <c r="Y21" i="14" s="1"/>
  <c r="P260" i="82"/>
  <c r="Q261" i="82"/>
  <c r="Y68" i="45" s="1"/>
  <c r="Q822" i="82"/>
  <c r="Y69" i="48" s="1"/>
  <c r="P821" i="82"/>
  <c r="P921" i="82"/>
  <c r="Q922" i="82"/>
  <c r="Y46" i="33" s="1"/>
  <c r="P759" i="82"/>
  <c r="Q760" i="82"/>
  <c r="Y44" i="49" s="1"/>
  <c r="Q702" i="82"/>
  <c r="Y69" i="42" s="1"/>
  <c r="P701" i="82"/>
  <c r="P1100" i="82"/>
  <c r="Q1101" i="82"/>
  <c r="Y68" i="30" s="1"/>
  <c r="Q1521" i="82"/>
  <c r="Y21" i="48" s="1"/>
  <c r="P1520" i="82"/>
  <c r="Q902" i="82"/>
  <c r="Y69" i="32" s="1"/>
  <c r="P901" i="82"/>
  <c r="P1042" i="82"/>
  <c r="P1401" i="82"/>
  <c r="Q1402" i="82"/>
  <c r="Y22" i="53" s="1"/>
  <c r="P219" i="82"/>
  <c r="Q220" i="82"/>
  <c r="Y67" i="35" s="1"/>
  <c r="P40" i="82"/>
  <c r="Q41" i="82"/>
  <c r="Y45" i="74" s="1"/>
  <c r="P1220" i="82"/>
  <c r="Q1221" i="82"/>
  <c r="Y21" i="35" s="1"/>
  <c r="P940" i="82"/>
  <c r="Q941" i="82"/>
  <c r="Y68" i="33" s="1"/>
  <c r="P660" i="82"/>
  <c r="Q661" i="82"/>
  <c r="Y68" i="41" s="1"/>
  <c r="P1341" i="82"/>
  <c r="Q1342" i="82"/>
  <c r="Y22" i="37" s="1"/>
  <c r="Q862" i="82"/>
  <c r="Y69" i="40" s="1"/>
  <c r="P861" i="82"/>
  <c r="P800" i="82"/>
  <c r="Q801" i="82"/>
  <c r="Y45" i="48" s="1"/>
  <c r="P640" i="82"/>
  <c r="Q641" i="82"/>
  <c r="Y45" i="41" s="1"/>
  <c r="P1481" i="82"/>
  <c r="Q1482" i="82"/>
  <c r="Y22" i="38" s="1"/>
  <c r="P180" i="82"/>
  <c r="Q181" i="82"/>
  <c r="Y68" i="29" s="1"/>
  <c r="P540" i="82"/>
  <c r="Q541" i="82"/>
  <c r="Y68" i="52" s="1"/>
  <c r="P1421" i="82"/>
  <c r="Q1422" i="82"/>
  <c r="Y22" i="34" s="1"/>
  <c r="P442" i="82"/>
  <c r="P1282" i="82"/>
  <c r="V21" i="54" l="1"/>
  <c r="U21" i="54" s="1"/>
  <c r="T22" i="54"/>
  <c r="S23" i="54" s="1"/>
  <c r="U70" i="42"/>
  <c r="U23" i="34"/>
  <c r="V22" i="53"/>
  <c r="U22" i="53" s="1"/>
  <c r="T23" i="53"/>
  <c r="V21" i="42"/>
  <c r="U21" i="42" s="1"/>
  <c r="T22" i="42"/>
  <c r="S23" i="42" s="1"/>
  <c r="V69" i="30"/>
  <c r="U69" i="30" s="1"/>
  <c r="T70" i="30"/>
  <c r="V68" i="34"/>
  <c r="U68" i="34" s="1"/>
  <c r="T69" i="34"/>
  <c r="S70" i="34" s="1"/>
  <c r="V45" i="32"/>
  <c r="U45" i="32" s="1"/>
  <c r="T46" i="32"/>
  <c r="S47" i="32" s="1"/>
  <c r="V45" i="44"/>
  <c r="U45" i="44" s="1"/>
  <c r="T46" i="44"/>
  <c r="S47" i="44" s="1"/>
  <c r="V69" i="14"/>
  <c r="U69" i="14" s="1"/>
  <c r="T70" i="14"/>
  <c r="T47" i="45"/>
  <c r="V46" i="45"/>
  <c r="U46" i="45" s="1"/>
  <c r="V67" i="39"/>
  <c r="U67" i="39" s="1"/>
  <c r="T68" i="39"/>
  <c r="S69" i="39" s="1"/>
  <c r="V67" i="54"/>
  <c r="U67" i="54" s="1"/>
  <c r="T68" i="54"/>
  <c r="S69" i="54" s="1"/>
  <c r="V46" i="50"/>
  <c r="U46" i="50" s="1"/>
  <c r="T47" i="50"/>
  <c r="V69" i="33"/>
  <c r="U69" i="33" s="1"/>
  <c r="T70" i="33"/>
  <c r="W46" i="33"/>
  <c r="X47" i="33"/>
  <c r="Z47" i="33" s="1"/>
  <c r="W21" i="14"/>
  <c r="X22" i="14"/>
  <c r="Z22" i="14" s="1"/>
  <c r="V21" i="48"/>
  <c r="U21" i="48" s="1"/>
  <c r="T22" i="48"/>
  <c r="S23" i="48" s="1"/>
  <c r="V47" i="38"/>
  <c r="W47" i="38" s="1"/>
  <c r="V23" i="35"/>
  <c r="W23" i="35" s="1"/>
  <c r="V69" i="37"/>
  <c r="U69" i="37" s="1"/>
  <c r="T70" i="37"/>
  <c r="V46" i="48"/>
  <c r="U46" i="48" s="1"/>
  <c r="T47" i="48"/>
  <c r="V47" i="49"/>
  <c r="W47" i="49" s="1"/>
  <c r="V21" i="45"/>
  <c r="U21" i="45" s="1"/>
  <c r="T22" i="45"/>
  <c r="S23" i="45" s="1"/>
  <c r="V21" i="39"/>
  <c r="U21" i="39" s="1"/>
  <c r="T22" i="39"/>
  <c r="S23" i="39" s="1"/>
  <c r="U70" i="36"/>
  <c r="V69" i="44"/>
  <c r="U69" i="44" s="1"/>
  <c r="T70" i="44"/>
  <c r="V67" i="53"/>
  <c r="U67" i="53" s="1"/>
  <c r="T68" i="53"/>
  <c r="S69" i="53" s="1"/>
  <c r="V22" i="47"/>
  <c r="U22" i="47" s="1"/>
  <c r="T23" i="47"/>
  <c r="V70" i="51"/>
  <c r="W70" i="51" s="1"/>
  <c r="V21" i="43"/>
  <c r="U21" i="43" s="1"/>
  <c r="T22" i="43"/>
  <c r="S23" i="43" s="1"/>
  <c r="V46" i="52"/>
  <c r="U46" i="52" s="1"/>
  <c r="T47" i="52"/>
  <c r="V20" i="49"/>
  <c r="U20" i="49" s="1"/>
  <c r="T21" i="49"/>
  <c r="S22" i="49" s="1"/>
  <c r="T23" i="33"/>
  <c r="V22" i="33"/>
  <c r="U22" i="33" s="1"/>
  <c r="T70" i="45"/>
  <c r="V69" i="45"/>
  <c r="U69" i="45" s="1"/>
  <c r="T47" i="30"/>
  <c r="V46" i="30"/>
  <c r="U46" i="30" s="1"/>
  <c r="T47" i="14"/>
  <c r="V46" i="14"/>
  <c r="U46" i="14" s="1"/>
  <c r="V70" i="48"/>
  <c r="W70" i="48" s="1"/>
  <c r="V23" i="51"/>
  <c r="W23" i="51" s="1"/>
  <c r="T47" i="29"/>
  <c r="V46" i="29"/>
  <c r="U46" i="29" s="1"/>
  <c r="T23" i="36"/>
  <c r="V22" i="36"/>
  <c r="U22" i="36" s="1"/>
  <c r="V45" i="39"/>
  <c r="U45" i="39" s="1"/>
  <c r="T46" i="39"/>
  <c r="S47" i="39" s="1"/>
  <c r="X70" i="36"/>
  <c r="Z70" i="36" s="1"/>
  <c r="W69" i="36"/>
  <c r="V46" i="42"/>
  <c r="U46" i="42" s="1"/>
  <c r="T47" i="42"/>
  <c r="V46" i="41"/>
  <c r="U46" i="41" s="1"/>
  <c r="T47" i="41"/>
  <c r="V68" i="52"/>
  <c r="U68" i="52" s="1"/>
  <c r="T69" i="52"/>
  <c r="S70" i="52" s="1"/>
  <c r="V45" i="36"/>
  <c r="U45" i="36" s="1"/>
  <c r="T46" i="36"/>
  <c r="S47" i="36" s="1"/>
  <c r="V44" i="43"/>
  <c r="U44" i="43" s="1"/>
  <c r="T45" i="43"/>
  <c r="S46" i="43" s="1"/>
  <c r="V22" i="50"/>
  <c r="U22" i="50" s="1"/>
  <c r="T23" i="50"/>
  <c r="V69" i="55"/>
  <c r="U69" i="55" s="1"/>
  <c r="T70" i="55"/>
  <c r="V21" i="52"/>
  <c r="U21" i="52" s="1"/>
  <c r="T22" i="52"/>
  <c r="S23" i="52" s="1"/>
  <c r="V44" i="55"/>
  <c r="U44" i="55" s="1"/>
  <c r="T45" i="55"/>
  <c r="V22" i="30"/>
  <c r="U22" i="30" s="1"/>
  <c r="T23" i="30"/>
  <c r="V70" i="35"/>
  <c r="W70" i="35" s="1"/>
  <c r="V67" i="38"/>
  <c r="U67" i="38" s="1"/>
  <c r="T68" i="38"/>
  <c r="S69" i="38" s="1"/>
  <c r="V46" i="35"/>
  <c r="U46" i="35" s="1"/>
  <c r="T47" i="35"/>
  <c r="T47" i="46"/>
  <c r="V46" i="46"/>
  <c r="U46" i="46" s="1"/>
  <c r="T47" i="47"/>
  <c r="V46" i="47"/>
  <c r="U46" i="47" s="1"/>
  <c r="V70" i="32"/>
  <c r="W70" i="32" s="1"/>
  <c r="V69" i="49"/>
  <c r="U69" i="49" s="1"/>
  <c r="T70" i="49"/>
  <c r="V21" i="46"/>
  <c r="U21" i="46" s="1"/>
  <c r="T22" i="46"/>
  <c r="S23" i="46" s="1"/>
  <c r="V21" i="41"/>
  <c r="U21" i="41" s="1"/>
  <c r="T22" i="41"/>
  <c r="S23" i="41" s="1"/>
  <c r="T23" i="40"/>
  <c r="V22" i="40"/>
  <c r="U22" i="40" s="1"/>
  <c r="V46" i="53"/>
  <c r="U46" i="53" s="1"/>
  <c r="T47" i="53"/>
  <c r="V21" i="37"/>
  <c r="U21" i="37" s="1"/>
  <c r="T22" i="37"/>
  <c r="S23" i="37" s="1"/>
  <c r="V21" i="29"/>
  <c r="U21" i="29" s="1"/>
  <c r="T22" i="29"/>
  <c r="S23" i="29" s="1"/>
  <c r="V46" i="34"/>
  <c r="U46" i="34" s="1"/>
  <c r="T47" i="34"/>
  <c r="V70" i="40"/>
  <c r="W70" i="40" s="1"/>
  <c r="V46" i="40"/>
  <c r="U46" i="40" s="1"/>
  <c r="T47" i="40"/>
  <c r="V45" i="37"/>
  <c r="U45" i="37" s="1"/>
  <c r="T46" i="37"/>
  <c r="S47" i="37" s="1"/>
  <c r="V45" i="54"/>
  <c r="U45" i="54" s="1"/>
  <c r="T46" i="54"/>
  <c r="S47" i="54" s="1"/>
  <c r="V21" i="44"/>
  <c r="U21" i="44" s="1"/>
  <c r="T22" i="44"/>
  <c r="S23" i="44" s="1"/>
  <c r="V70" i="47"/>
  <c r="W70" i="47" s="1"/>
  <c r="V20" i="55"/>
  <c r="U20" i="55" s="1"/>
  <c r="T21" i="55"/>
  <c r="T23" i="38"/>
  <c r="V22" i="38"/>
  <c r="U22" i="38" s="1"/>
  <c r="U47" i="33"/>
  <c r="V67" i="43"/>
  <c r="U67" i="43" s="1"/>
  <c r="T68" i="43"/>
  <c r="S69" i="43" s="1"/>
  <c r="V47" i="51"/>
  <c r="W47" i="51" s="1"/>
  <c r="X70" i="42"/>
  <c r="Z70" i="42" s="1"/>
  <c r="W69" i="42"/>
  <c r="V68" i="50"/>
  <c r="U68" i="50" s="1"/>
  <c r="T69" i="50"/>
  <c r="S70" i="50" s="1"/>
  <c r="V70" i="29"/>
  <c r="W70" i="29" s="1"/>
  <c r="X23" i="34"/>
  <c r="Z23" i="34" s="1"/>
  <c r="W22" i="34"/>
  <c r="V23" i="32"/>
  <c r="W23" i="32" s="1"/>
  <c r="V68" i="41"/>
  <c r="U68" i="41" s="1"/>
  <c r="T69" i="41"/>
  <c r="S70" i="41" s="1"/>
  <c r="V70" i="46"/>
  <c r="W70" i="46" s="1"/>
  <c r="Q460" i="82"/>
  <c r="Y67" i="37" s="1"/>
  <c r="P980" i="82"/>
  <c r="P979" i="82" s="1"/>
  <c r="P1682" i="82"/>
  <c r="P361" i="82"/>
  <c r="Q361" i="82" s="1"/>
  <c r="Y45" i="47" s="1"/>
  <c r="Q841" i="82"/>
  <c r="Y45" i="40" s="1"/>
  <c r="P1322" i="82"/>
  <c r="Q1621" i="82"/>
  <c r="Y21" i="50" s="1"/>
  <c r="P1242" i="82"/>
  <c r="Q1242" i="82" s="1"/>
  <c r="Y22" i="45" s="1"/>
  <c r="P1120" i="82"/>
  <c r="Q1120" i="82" s="1"/>
  <c r="Y44" i="36" s="1"/>
  <c r="Q1142" i="82"/>
  <c r="Y69" i="36" s="1"/>
  <c r="P122" i="82"/>
  <c r="P121" i="82" s="1"/>
  <c r="P1262" i="82"/>
  <c r="Q1262" i="82" s="1"/>
  <c r="Y22" i="39" s="1"/>
  <c r="P782" i="82"/>
  <c r="P781" i="82" s="1"/>
  <c r="Q781" i="82" s="1"/>
  <c r="Y68" i="49" s="1"/>
  <c r="P302" i="82"/>
  <c r="Q302" i="82" s="1"/>
  <c r="Y69" i="39" s="1"/>
  <c r="P1202" i="82"/>
  <c r="P1201" i="82" s="1"/>
  <c r="P1200" i="82" s="1"/>
  <c r="Q1200" i="82" s="1"/>
  <c r="Y20" i="29" s="1"/>
  <c r="P22" i="82"/>
  <c r="P21" i="82" s="1"/>
  <c r="P1602" i="82"/>
  <c r="Q1462" i="82"/>
  <c r="Y22" i="42" s="1"/>
  <c r="P1182" i="82"/>
  <c r="P1181" i="82" s="1"/>
  <c r="Q1082" i="82"/>
  <c r="Y46" i="30" s="1"/>
  <c r="P1081" i="82"/>
  <c r="P522" i="82"/>
  <c r="P521" i="82" s="1"/>
  <c r="P582" i="82"/>
  <c r="P102" i="82"/>
  <c r="P101" i="82" s="1"/>
  <c r="P1022" i="82"/>
  <c r="P1062" i="82"/>
  <c r="P1502" i="82"/>
  <c r="P1501" i="82" s="1"/>
  <c r="P742" i="82"/>
  <c r="P741" i="82" s="1"/>
  <c r="P602" i="82"/>
  <c r="P1442" i="82"/>
  <c r="P1381" i="82"/>
  <c r="Q1382" i="82"/>
  <c r="Y22" i="52" s="1"/>
  <c r="P1561" i="82"/>
  <c r="Q1562" i="82"/>
  <c r="Y22" i="32" s="1"/>
  <c r="P381" i="82"/>
  <c r="Q382" i="82"/>
  <c r="Y69" i="47" s="1"/>
  <c r="Q1362" i="82"/>
  <c r="Y22" i="46" s="1"/>
  <c r="P1361" i="82"/>
  <c r="P322" i="82"/>
  <c r="P1140" i="82"/>
  <c r="Q1141" i="82"/>
  <c r="Y68" i="36" s="1"/>
  <c r="P482" i="82"/>
  <c r="Q722" i="82"/>
  <c r="Y46" i="38" s="1"/>
  <c r="P721" i="82"/>
  <c r="P62" i="82"/>
  <c r="P81" i="82"/>
  <c r="Q82" i="82"/>
  <c r="Y46" i="14" s="1"/>
  <c r="Q1542" i="82"/>
  <c r="Y22" i="40" s="1"/>
  <c r="P1541" i="82"/>
  <c r="P502" i="82"/>
  <c r="P882" i="82"/>
  <c r="P1661" i="82"/>
  <c r="P1660" i="82" s="1"/>
  <c r="Q142" i="82"/>
  <c r="Y69" i="43" s="1"/>
  <c r="P141" i="82"/>
  <c r="P1641" i="82"/>
  <c r="Q1641" i="82" s="1"/>
  <c r="Y21" i="44" s="1"/>
  <c r="P561" i="82"/>
  <c r="Q562" i="82"/>
  <c r="Y46" i="53" s="1"/>
  <c r="Q202" i="82"/>
  <c r="Y46" i="35" s="1"/>
  <c r="Q422" i="82"/>
  <c r="Y69" i="54" s="1"/>
  <c r="P421" i="82"/>
  <c r="Q622" i="82"/>
  <c r="Y69" i="34" s="1"/>
  <c r="Q242" i="82"/>
  <c r="Y46" i="45" s="1"/>
  <c r="P241" i="82"/>
  <c r="Q402" i="82"/>
  <c r="Y46" i="54" s="1"/>
  <c r="P401" i="82"/>
  <c r="Q1302" i="82"/>
  <c r="Y22" i="47" s="1"/>
  <c r="P1420" i="82"/>
  <c r="Q1421" i="82"/>
  <c r="Y21" i="34" s="1"/>
  <c r="P458" i="82"/>
  <c r="Q459" i="82"/>
  <c r="Y66" i="37" s="1"/>
  <c r="P1400" i="82"/>
  <c r="Q1401" i="82"/>
  <c r="Y21" i="53" s="1"/>
  <c r="Q901" i="82"/>
  <c r="Y68" i="32" s="1"/>
  <c r="P900" i="82"/>
  <c r="P758" i="82"/>
  <c r="Q759" i="82"/>
  <c r="Y43" i="49" s="1"/>
  <c r="P280" i="82"/>
  <c r="Q281" i="82"/>
  <c r="Y45" i="39" s="1"/>
  <c r="P839" i="82"/>
  <c r="Q840" i="82"/>
  <c r="Y44" i="40" s="1"/>
  <c r="Q442" i="82"/>
  <c r="Y46" i="37" s="1"/>
  <c r="P441" i="82"/>
  <c r="P179" i="82"/>
  <c r="Q180" i="82"/>
  <c r="Y67" i="29" s="1"/>
  <c r="P639" i="82"/>
  <c r="Q640" i="82"/>
  <c r="Y44" i="41" s="1"/>
  <c r="Q800" i="82"/>
  <c r="Y44" i="48" s="1"/>
  <c r="P799" i="82"/>
  <c r="P620" i="82"/>
  <c r="Q621" i="82"/>
  <c r="Y68" i="34" s="1"/>
  <c r="P659" i="82"/>
  <c r="Q660" i="82"/>
  <c r="Y67" i="41" s="1"/>
  <c r="P939" i="82"/>
  <c r="Q940" i="82"/>
  <c r="Y67" i="33" s="1"/>
  <c r="Q40" i="82"/>
  <c r="Y44" i="74" s="1"/>
  <c r="P39" i="82"/>
  <c r="Q219" i="82"/>
  <c r="Y66" i="35" s="1"/>
  <c r="P218" i="82"/>
  <c r="P1519" i="82"/>
  <c r="Q1520" i="82"/>
  <c r="Y20" i="48" s="1"/>
  <c r="P700" i="82"/>
  <c r="Q701" i="82"/>
  <c r="Y68" i="42" s="1"/>
  <c r="P820" i="82"/>
  <c r="Q821" i="82"/>
  <c r="Y68" i="48" s="1"/>
  <c r="Q1301" i="82"/>
  <c r="Y21" i="47" s="1"/>
  <c r="P1300" i="82"/>
  <c r="Q960" i="82"/>
  <c r="Y44" i="51" s="1"/>
  <c r="P959" i="82"/>
  <c r="P539" i="82"/>
  <c r="Q540" i="82"/>
  <c r="Y67" i="52" s="1"/>
  <c r="P1480" i="82"/>
  <c r="Q1481" i="82"/>
  <c r="Y21" i="38" s="1"/>
  <c r="P1340" i="82"/>
  <c r="Q1341" i="82"/>
  <c r="Y21" i="37" s="1"/>
  <c r="P1219" i="82"/>
  <c r="Q1220" i="82"/>
  <c r="Y20" i="35" s="1"/>
  <c r="Q1581" i="82"/>
  <c r="Y21" i="33" s="1"/>
  <c r="P1580" i="82"/>
  <c r="P1281" i="82"/>
  <c r="Q1282" i="82"/>
  <c r="Y22" i="55" s="1"/>
  <c r="P1619" i="82"/>
  <c r="Q1620" i="82"/>
  <c r="Y20" i="50" s="1"/>
  <c r="Q1461" i="82"/>
  <c r="Y21" i="42" s="1"/>
  <c r="P1460" i="82"/>
  <c r="Q1100" i="82"/>
  <c r="Y67" i="30" s="1"/>
  <c r="P1099" i="82"/>
  <c r="Q680" i="82"/>
  <c r="Y44" i="42" s="1"/>
  <c r="P679" i="82"/>
  <c r="P999" i="82"/>
  <c r="Q1000" i="82"/>
  <c r="Y44" i="50" s="1"/>
  <c r="P860" i="82"/>
  <c r="Q861" i="82"/>
  <c r="Y68" i="40" s="1"/>
  <c r="Q1042" i="82"/>
  <c r="Y46" i="44" s="1"/>
  <c r="P1041" i="82"/>
  <c r="P920" i="82"/>
  <c r="Q921" i="82"/>
  <c r="Y45" i="33" s="1"/>
  <c r="P259" i="82"/>
  <c r="Q260" i="82"/>
  <c r="Y67" i="45" s="1"/>
  <c r="P1159" i="82"/>
  <c r="Q1160" i="82"/>
  <c r="Y20" i="14" s="1"/>
  <c r="P339" i="82"/>
  <c r="Q340" i="82"/>
  <c r="Y67" i="55" s="1"/>
  <c r="P158" i="82"/>
  <c r="Q159" i="82"/>
  <c r="Y43" i="29" s="1"/>
  <c r="Q201" i="82"/>
  <c r="Y45" i="35" s="1"/>
  <c r="P200" i="82"/>
  <c r="T23" i="54" l="1"/>
  <c r="V23" i="54" s="1"/>
  <c r="W23" i="54" s="1"/>
  <c r="V22" i="54"/>
  <c r="U22" i="54" s="1"/>
  <c r="U70" i="32"/>
  <c r="U23" i="51"/>
  <c r="U70" i="47"/>
  <c r="U70" i="46"/>
  <c r="U23" i="32"/>
  <c r="U70" i="29"/>
  <c r="U70" i="48"/>
  <c r="V22" i="48"/>
  <c r="U22" i="48" s="1"/>
  <c r="T23" i="48"/>
  <c r="T47" i="36"/>
  <c r="V46" i="36"/>
  <c r="U46" i="36" s="1"/>
  <c r="V21" i="49"/>
  <c r="U21" i="49" s="1"/>
  <c r="T22" i="49"/>
  <c r="T47" i="32"/>
  <c r="V46" i="32"/>
  <c r="U46" i="32" s="1"/>
  <c r="V68" i="43"/>
  <c r="U68" i="43" s="1"/>
  <c r="T69" i="43"/>
  <c r="S70" i="43" s="1"/>
  <c r="V68" i="53"/>
  <c r="U68" i="53" s="1"/>
  <c r="T69" i="53"/>
  <c r="S70" i="53" s="1"/>
  <c r="V69" i="41"/>
  <c r="U69" i="41" s="1"/>
  <c r="T70" i="41"/>
  <c r="T23" i="52"/>
  <c r="V22" i="52"/>
  <c r="U22" i="52" s="1"/>
  <c r="V46" i="37"/>
  <c r="U46" i="37" s="1"/>
  <c r="T47" i="37"/>
  <c r="X70" i="46"/>
  <c r="Z70" i="46" s="1"/>
  <c r="W69" i="46"/>
  <c r="W46" i="51"/>
  <c r="X47" i="51"/>
  <c r="Z47" i="51" s="1"/>
  <c r="V22" i="44"/>
  <c r="U22" i="44" s="1"/>
  <c r="T23" i="44"/>
  <c r="V47" i="40"/>
  <c r="W47" i="40" s="1"/>
  <c r="V47" i="34"/>
  <c r="W47" i="34" s="1"/>
  <c r="V47" i="53"/>
  <c r="W47" i="53" s="1"/>
  <c r="T23" i="41"/>
  <c r="V22" i="41"/>
  <c r="U22" i="41" s="1"/>
  <c r="X70" i="32"/>
  <c r="Z70" i="32" s="1"/>
  <c r="W69" i="32"/>
  <c r="V47" i="46"/>
  <c r="W47" i="46" s="1"/>
  <c r="V23" i="50"/>
  <c r="W23" i="50" s="1"/>
  <c r="V47" i="29"/>
  <c r="W47" i="29" s="1"/>
  <c r="X70" i="48"/>
  <c r="Z70" i="48" s="1"/>
  <c r="W69" i="48"/>
  <c r="V47" i="30"/>
  <c r="W47" i="30" s="1"/>
  <c r="V23" i="33"/>
  <c r="W23" i="33" s="1"/>
  <c r="V47" i="52"/>
  <c r="W47" i="52" s="1"/>
  <c r="V22" i="43"/>
  <c r="U22" i="43" s="1"/>
  <c r="T23" i="43"/>
  <c r="X70" i="51"/>
  <c r="Z70" i="51" s="1"/>
  <c r="W69" i="51"/>
  <c r="W22" i="35"/>
  <c r="X23" i="35"/>
  <c r="Z23" i="35" s="1"/>
  <c r="V47" i="50"/>
  <c r="W47" i="50" s="1"/>
  <c r="V47" i="45"/>
  <c r="W47" i="45" s="1"/>
  <c r="T70" i="34"/>
  <c r="V69" i="34"/>
  <c r="U69" i="34" s="1"/>
  <c r="V22" i="42"/>
  <c r="U22" i="42" s="1"/>
  <c r="T23" i="42"/>
  <c r="X23" i="32"/>
  <c r="Z23" i="32" s="1"/>
  <c r="W22" i="32"/>
  <c r="X70" i="29"/>
  <c r="Z70" i="29" s="1"/>
  <c r="W69" i="29"/>
  <c r="X69" i="42"/>
  <c r="Z69" i="42" s="1"/>
  <c r="W68" i="42"/>
  <c r="V70" i="49"/>
  <c r="W70" i="49" s="1"/>
  <c r="V47" i="35"/>
  <c r="W47" i="35" s="1"/>
  <c r="U70" i="35"/>
  <c r="S46" i="55"/>
  <c r="V47" i="41"/>
  <c r="W47" i="41" s="1"/>
  <c r="X69" i="36"/>
  <c r="Z69" i="36" s="1"/>
  <c r="W68" i="36"/>
  <c r="U23" i="54"/>
  <c r="V23" i="47"/>
  <c r="W23" i="47" s="1"/>
  <c r="V22" i="39"/>
  <c r="U22" i="39" s="1"/>
  <c r="T23" i="39"/>
  <c r="U47" i="49"/>
  <c r="V70" i="37"/>
  <c r="W70" i="37" s="1"/>
  <c r="U47" i="38"/>
  <c r="X46" i="33"/>
  <c r="Z46" i="33" s="1"/>
  <c r="W45" i="33"/>
  <c r="V68" i="39"/>
  <c r="U68" i="39" s="1"/>
  <c r="T69" i="39"/>
  <c r="S70" i="39" s="1"/>
  <c r="V70" i="14"/>
  <c r="W70" i="14" s="1"/>
  <c r="W21" i="34"/>
  <c r="X22" i="34"/>
  <c r="Z22" i="34" s="1"/>
  <c r="V23" i="38"/>
  <c r="W23" i="38" s="1"/>
  <c r="X70" i="47"/>
  <c r="Z70" i="47" s="1"/>
  <c r="W69" i="47"/>
  <c r="U70" i="40"/>
  <c r="T23" i="37"/>
  <c r="V22" i="37"/>
  <c r="U22" i="37" s="1"/>
  <c r="V47" i="47"/>
  <c r="W47" i="47" s="1"/>
  <c r="X70" i="35"/>
  <c r="Z70" i="35" s="1"/>
  <c r="W69" i="35"/>
  <c r="V70" i="55"/>
  <c r="W70" i="55" s="1"/>
  <c r="V45" i="43"/>
  <c r="U45" i="43" s="1"/>
  <c r="T46" i="43"/>
  <c r="S47" i="43" s="1"/>
  <c r="V23" i="36"/>
  <c r="W23" i="36" s="1"/>
  <c r="X23" i="51"/>
  <c r="Z23" i="51" s="1"/>
  <c r="W22" i="51"/>
  <c r="V47" i="14"/>
  <c r="W47" i="14" s="1"/>
  <c r="V70" i="45"/>
  <c r="W70" i="45" s="1"/>
  <c r="W22" i="54"/>
  <c r="X23" i="54"/>
  <c r="Z23" i="54" s="1"/>
  <c r="V70" i="44"/>
  <c r="W70" i="44" s="1"/>
  <c r="X47" i="49"/>
  <c r="Z47" i="49" s="1"/>
  <c r="W46" i="49"/>
  <c r="X47" i="38"/>
  <c r="Z47" i="38" s="1"/>
  <c r="W46" i="38"/>
  <c r="V70" i="33"/>
  <c r="W70" i="33" s="1"/>
  <c r="V70" i="30"/>
  <c r="W70" i="30" s="1"/>
  <c r="V23" i="53"/>
  <c r="W23" i="53" s="1"/>
  <c r="T70" i="50"/>
  <c r="V69" i="50"/>
  <c r="U69" i="50" s="1"/>
  <c r="U47" i="51"/>
  <c r="S22" i="55"/>
  <c r="V46" i="54"/>
  <c r="U46" i="54" s="1"/>
  <c r="T47" i="54"/>
  <c r="X70" i="40"/>
  <c r="Z70" i="40" s="1"/>
  <c r="W69" i="40"/>
  <c r="T23" i="29"/>
  <c r="V22" i="29"/>
  <c r="U22" i="29" s="1"/>
  <c r="V23" i="40"/>
  <c r="W23" i="40" s="1"/>
  <c r="V22" i="46"/>
  <c r="U22" i="46" s="1"/>
  <c r="T23" i="46"/>
  <c r="V68" i="38"/>
  <c r="U68" i="38" s="1"/>
  <c r="T69" i="38"/>
  <c r="S70" i="38" s="1"/>
  <c r="V23" i="30"/>
  <c r="W23" i="30" s="1"/>
  <c r="V69" i="52"/>
  <c r="U69" i="52" s="1"/>
  <c r="T70" i="52"/>
  <c r="V47" i="42"/>
  <c r="W47" i="42" s="1"/>
  <c r="V46" i="39"/>
  <c r="U46" i="39" s="1"/>
  <c r="T47" i="39"/>
  <c r="U70" i="51"/>
  <c r="V22" i="45"/>
  <c r="U22" i="45" s="1"/>
  <c r="T23" i="45"/>
  <c r="V47" i="48"/>
  <c r="W47" i="48" s="1"/>
  <c r="U23" i="35"/>
  <c r="X21" i="14"/>
  <c r="Z21" i="14" s="1"/>
  <c r="W20" i="14"/>
  <c r="V68" i="54"/>
  <c r="U68" i="54" s="1"/>
  <c r="T69" i="54"/>
  <c r="S70" i="54" s="1"/>
  <c r="V46" i="44"/>
  <c r="U46" i="44" s="1"/>
  <c r="T47" i="44"/>
  <c r="P360" i="82"/>
  <c r="Q360" i="82" s="1"/>
  <c r="Y44" i="47" s="1"/>
  <c r="Q980" i="82"/>
  <c r="Y67" i="51" s="1"/>
  <c r="P1681" i="82"/>
  <c r="Q1682" i="82"/>
  <c r="Y22" i="36" s="1"/>
  <c r="P1241" i="82"/>
  <c r="Q1241" i="82" s="1"/>
  <c r="Y21" i="45" s="1"/>
  <c r="P780" i="82"/>
  <c r="Q780" i="82" s="1"/>
  <c r="Y67" i="49" s="1"/>
  <c r="Q102" i="82"/>
  <c r="Y69" i="14" s="1"/>
  <c r="Q1502" i="82"/>
  <c r="Y22" i="49" s="1"/>
  <c r="P1119" i="82"/>
  <c r="P1118" i="82" s="1"/>
  <c r="P1261" i="82"/>
  <c r="P1260" i="82" s="1"/>
  <c r="Q1322" i="82"/>
  <c r="Y22" i="54" s="1"/>
  <c r="P1321" i="82"/>
  <c r="P301" i="82"/>
  <c r="Q301" i="82" s="1"/>
  <c r="Y68" i="39" s="1"/>
  <c r="Q122" i="82"/>
  <c r="Y46" i="43" s="1"/>
  <c r="P1199" i="82"/>
  <c r="P1198" i="82" s="1"/>
  <c r="Q1202" i="82"/>
  <c r="Y22" i="29" s="1"/>
  <c r="Q1201" i="82"/>
  <c r="Y21" i="29" s="1"/>
  <c r="P1640" i="82"/>
  <c r="Q1640" i="82" s="1"/>
  <c r="Y20" i="44" s="1"/>
  <c r="Q742" i="82"/>
  <c r="Y69" i="38" s="1"/>
  <c r="Q1182" i="82"/>
  <c r="Y22" i="43" s="1"/>
  <c r="Q22" i="82"/>
  <c r="Y22" i="74" s="1"/>
  <c r="Q782" i="82"/>
  <c r="Y69" i="49" s="1"/>
  <c r="Q1602" i="82"/>
  <c r="Y22" i="51" s="1"/>
  <c r="P1601" i="82"/>
  <c r="Q522" i="82"/>
  <c r="Y46" i="52" s="1"/>
  <c r="P1080" i="82"/>
  <c r="Q1081" i="82"/>
  <c r="Y45" i="30" s="1"/>
  <c r="Q1022" i="82"/>
  <c r="Y69" i="50" s="1"/>
  <c r="P1021" i="82"/>
  <c r="Q1062" i="82"/>
  <c r="Y69" i="44" s="1"/>
  <c r="P1061" i="82"/>
  <c r="P581" i="82"/>
  <c r="Q582" i="82"/>
  <c r="Y69" i="53" s="1"/>
  <c r="Q1442" i="82"/>
  <c r="Y22" i="41" s="1"/>
  <c r="P1441" i="82"/>
  <c r="Q602" i="82"/>
  <c r="Y46" i="34" s="1"/>
  <c r="P601" i="82"/>
  <c r="Q1381" i="82"/>
  <c r="Y21" i="52" s="1"/>
  <c r="P1380" i="82"/>
  <c r="P740" i="82"/>
  <c r="Q741" i="82"/>
  <c r="Y68" i="38" s="1"/>
  <c r="P720" i="82"/>
  <c r="Q721" i="82"/>
  <c r="Y45" i="38" s="1"/>
  <c r="Q1140" i="82"/>
  <c r="Y67" i="36" s="1"/>
  <c r="P1139" i="82"/>
  <c r="Q1361" i="82"/>
  <c r="Y21" i="46" s="1"/>
  <c r="P1360" i="82"/>
  <c r="Q1501" i="82"/>
  <c r="Y21" i="49" s="1"/>
  <c r="P1500" i="82"/>
  <c r="P881" i="82"/>
  <c r="Q882" i="82"/>
  <c r="Y46" i="32" s="1"/>
  <c r="Q1181" i="82"/>
  <c r="Y21" i="43" s="1"/>
  <c r="P1180" i="82"/>
  <c r="P321" i="82"/>
  <c r="Q322" i="82"/>
  <c r="Y46" i="55" s="1"/>
  <c r="P501" i="82"/>
  <c r="Q502" i="82"/>
  <c r="Y69" i="46" s="1"/>
  <c r="Q81" i="82"/>
  <c r="Y45" i="14" s="1"/>
  <c r="P80" i="82"/>
  <c r="Q482" i="82"/>
  <c r="Y46" i="46" s="1"/>
  <c r="P481" i="82"/>
  <c r="P100" i="82"/>
  <c r="Q101" i="82"/>
  <c r="Y68" i="14" s="1"/>
  <c r="P1540" i="82"/>
  <c r="Q1541" i="82"/>
  <c r="Y21" i="40" s="1"/>
  <c r="Q521" i="82"/>
  <c r="Y45" i="52" s="1"/>
  <c r="P520" i="82"/>
  <c r="P61" i="82"/>
  <c r="Q62" i="82"/>
  <c r="Y69" i="74" s="1"/>
  <c r="P120" i="82"/>
  <c r="Q121" i="82"/>
  <c r="Y45" i="43" s="1"/>
  <c r="P380" i="82"/>
  <c r="Q381" i="82"/>
  <c r="Y68" i="47" s="1"/>
  <c r="P1560" i="82"/>
  <c r="Q1561" i="82"/>
  <c r="Y21" i="32" s="1"/>
  <c r="P20" i="82"/>
  <c r="Q21" i="82"/>
  <c r="Y21" i="74" s="1"/>
  <c r="Q1661" i="82"/>
  <c r="Y21" i="30" s="1"/>
  <c r="P140" i="82"/>
  <c r="Q141" i="82"/>
  <c r="Y68" i="43" s="1"/>
  <c r="P400" i="82"/>
  <c r="Q401" i="82"/>
  <c r="Y45" i="54" s="1"/>
  <c r="Q241" i="82"/>
  <c r="Y45" i="45" s="1"/>
  <c r="P240" i="82"/>
  <c r="P420" i="82"/>
  <c r="Q421" i="82"/>
  <c r="Y68" i="54" s="1"/>
  <c r="P560" i="82"/>
  <c r="Q561" i="82"/>
  <c r="Y45" i="53" s="1"/>
  <c r="P1579" i="82"/>
  <c r="Q1580" i="82"/>
  <c r="Y20" i="33" s="1"/>
  <c r="Q441" i="82"/>
  <c r="Y45" i="37" s="1"/>
  <c r="P440" i="82"/>
  <c r="P899" i="82"/>
  <c r="Q900" i="82"/>
  <c r="Y67" i="32" s="1"/>
  <c r="P157" i="82"/>
  <c r="Q158" i="82"/>
  <c r="Y42" i="29" s="1"/>
  <c r="M10" i="16" s="1"/>
  <c r="P338" i="82"/>
  <c r="Q339" i="82"/>
  <c r="Y66" i="55" s="1"/>
  <c r="P1158" i="82"/>
  <c r="Q1159" i="82"/>
  <c r="Y19" i="14" s="1"/>
  <c r="Q920" i="82"/>
  <c r="Y44" i="33" s="1"/>
  <c r="P919" i="82"/>
  <c r="P859" i="82"/>
  <c r="Q860" i="82"/>
  <c r="Y67" i="40" s="1"/>
  <c r="Q1281" i="82"/>
  <c r="Y21" i="55" s="1"/>
  <c r="P1280" i="82"/>
  <c r="P1218" i="82"/>
  <c r="Q1219" i="82"/>
  <c r="Y19" i="35" s="1"/>
  <c r="P1339" i="82"/>
  <c r="Q1340" i="82"/>
  <c r="Y20" i="37" s="1"/>
  <c r="P538" i="82"/>
  <c r="Q539" i="82"/>
  <c r="Y66" i="52" s="1"/>
  <c r="P819" i="82"/>
  <c r="Q820" i="82"/>
  <c r="Y67" i="48" s="1"/>
  <c r="Q939" i="82"/>
  <c r="Y66" i="33" s="1"/>
  <c r="P938" i="82"/>
  <c r="P619" i="82"/>
  <c r="Q620" i="82"/>
  <c r="Y67" i="34" s="1"/>
  <c r="P638" i="82"/>
  <c r="Q639" i="82"/>
  <c r="Y43" i="41" s="1"/>
  <c r="P757" i="82"/>
  <c r="Q758" i="82"/>
  <c r="Y42" i="49" s="1"/>
  <c r="M28" i="16" s="1"/>
  <c r="P978" i="82"/>
  <c r="Q979" i="82"/>
  <c r="Y66" i="51" s="1"/>
  <c r="P1399" i="82"/>
  <c r="Q1400" i="82"/>
  <c r="Y20" i="53" s="1"/>
  <c r="P1459" i="82"/>
  <c r="Q1460" i="82"/>
  <c r="Y20" i="42" s="1"/>
  <c r="Q959" i="82"/>
  <c r="Y43" i="51" s="1"/>
  <c r="P958" i="82"/>
  <c r="P199" i="82"/>
  <c r="Q200" i="82"/>
  <c r="Y44" i="35" s="1"/>
  <c r="Q1041" i="82"/>
  <c r="Y45" i="44" s="1"/>
  <c r="P1040" i="82"/>
  <c r="P678" i="82"/>
  <c r="Q679" i="82"/>
  <c r="Y43" i="42" s="1"/>
  <c r="Q1099" i="82"/>
  <c r="Y66" i="30" s="1"/>
  <c r="P1098" i="82"/>
  <c r="P1299" i="82"/>
  <c r="Q1300" i="82"/>
  <c r="Y20" i="47" s="1"/>
  <c r="Q218" i="82"/>
  <c r="Y65" i="35" s="1"/>
  <c r="S13" i="16" s="1"/>
  <c r="P217" i="82"/>
  <c r="Q39" i="82"/>
  <c r="Y43" i="74" s="1"/>
  <c r="P38" i="82"/>
  <c r="P798" i="82"/>
  <c r="Q799" i="82"/>
  <c r="Y43" i="48" s="1"/>
  <c r="Q259" i="82"/>
  <c r="Y66" i="45" s="1"/>
  <c r="P258" i="82"/>
  <c r="P998" i="82"/>
  <c r="Q999" i="82"/>
  <c r="Y43" i="50" s="1"/>
  <c r="P1659" i="82"/>
  <c r="Q1660" i="82"/>
  <c r="Y20" i="30" s="1"/>
  <c r="Q1619" i="82"/>
  <c r="Y19" i="50" s="1"/>
  <c r="P1618" i="82"/>
  <c r="P1479" i="82"/>
  <c r="Q1480" i="82"/>
  <c r="Y20" i="38" s="1"/>
  <c r="Q700" i="82"/>
  <c r="Y67" i="42" s="1"/>
  <c r="P699" i="82"/>
  <c r="Q1519" i="82"/>
  <c r="Y19" i="48" s="1"/>
  <c r="P1518" i="82"/>
  <c r="P658" i="82"/>
  <c r="Q659" i="82"/>
  <c r="Y66" i="41" s="1"/>
  <c r="Q179" i="82"/>
  <c r="Y66" i="29" s="1"/>
  <c r="P178" i="82"/>
  <c r="P838" i="82"/>
  <c r="Q839" i="82"/>
  <c r="Y43" i="40" s="1"/>
  <c r="P279" i="82"/>
  <c r="Q280" i="82"/>
  <c r="Y44" i="39" s="1"/>
  <c r="P457" i="82"/>
  <c r="Q458" i="82"/>
  <c r="Y65" i="37" s="1"/>
  <c r="S15" i="16" s="1"/>
  <c r="P1419" i="82"/>
  <c r="Q1420" i="82"/>
  <c r="Y20" i="34" s="1"/>
  <c r="U70" i="44" l="1"/>
  <c r="S48" i="16"/>
  <c r="S50" i="16"/>
  <c r="M63" i="16"/>
  <c r="M45" i="16"/>
  <c r="U23" i="53"/>
  <c r="U70" i="45"/>
  <c r="U47" i="48"/>
  <c r="U70" i="30"/>
  <c r="U70" i="33"/>
  <c r="U47" i="14"/>
  <c r="U23" i="36"/>
  <c r="U70" i="37"/>
  <c r="U23" i="38"/>
  <c r="U70" i="14"/>
  <c r="U47" i="41"/>
  <c r="V69" i="39"/>
  <c r="U69" i="39" s="1"/>
  <c r="T70" i="39"/>
  <c r="V46" i="43"/>
  <c r="U46" i="43" s="1"/>
  <c r="T47" i="43"/>
  <c r="V47" i="44"/>
  <c r="W47" i="44" s="1"/>
  <c r="W19" i="14"/>
  <c r="X20" i="14"/>
  <c r="Z20" i="14" s="1"/>
  <c r="X47" i="48"/>
  <c r="Z47" i="48" s="1"/>
  <c r="W46" i="48"/>
  <c r="V47" i="39"/>
  <c r="W47" i="39" s="1"/>
  <c r="V70" i="52"/>
  <c r="W70" i="52" s="1"/>
  <c r="V69" i="38"/>
  <c r="U69" i="38" s="1"/>
  <c r="T70" i="38"/>
  <c r="U23" i="40"/>
  <c r="X69" i="40"/>
  <c r="Z69" i="40" s="1"/>
  <c r="W68" i="40"/>
  <c r="V70" i="50"/>
  <c r="W70" i="50" s="1"/>
  <c r="W69" i="30"/>
  <c r="X70" i="30"/>
  <c r="Z70" i="30" s="1"/>
  <c r="X70" i="44"/>
  <c r="Z70" i="44" s="1"/>
  <c r="W69" i="44"/>
  <c r="X70" i="45"/>
  <c r="Z70" i="45" s="1"/>
  <c r="W69" i="45"/>
  <c r="X69" i="35"/>
  <c r="Z69" i="35" s="1"/>
  <c r="W68" i="35"/>
  <c r="W20" i="34"/>
  <c r="X21" i="34"/>
  <c r="Z21" i="34" s="1"/>
  <c r="V23" i="39"/>
  <c r="W23" i="39" s="1"/>
  <c r="X47" i="41"/>
  <c r="Z47" i="41" s="1"/>
  <c r="W46" i="41"/>
  <c r="U47" i="35"/>
  <c r="X68" i="42"/>
  <c r="Z68" i="42" s="1"/>
  <c r="W67" i="42"/>
  <c r="X22" i="32"/>
  <c r="Z22" i="32" s="1"/>
  <c r="W21" i="32"/>
  <c r="U47" i="50"/>
  <c r="X69" i="51"/>
  <c r="Z69" i="51" s="1"/>
  <c r="W68" i="51"/>
  <c r="U47" i="52"/>
  <c r="U47" i="30"/>
  <c r="U47" i="29"/>
  <c r="U47" i="46"/>
  <c r="U47" i="34"/>
  <c r="V23" i="44"/>
  <c r="W23" i="44" s="1"/>
  <c r="X69" i="46"/>
  <c r="Z69" i="46" s="1"/>
  <c r="W68" i="46"/>
  <c r="V69" i="53"/>
  <c r="U69" i="53" s="1"/>
  <c r="T70" i="53"/>
  <c r="V23" i="45"/>
  <c r="W23" i="45" s="1"/>
  <c r="W22" i="40"/>
  <c r="X23" i="40"/>
  <c r="Z23" i="40" s="1"/>
  <c r="V21" i="55"/>
  <c r="U21" i="55" s="1"/>
  <c r="T22" i="55"/>
  <c r="S23" i="55" s="1"/>
  <c r="W45" i="49"/>
  <c r="X46" i="49"/>
  <c r="Z46" i="49" s="1"/>
  <c r="V23" i="37"/>
  <c r="W23" i="37" s="1"/>
  <c r="W67" i="36"/>
  <c r="X68" i="36"/>
  <c r="Z68" i="36" s="1"/>
  <c r="W46" i="35"/>
  <c r="X47" i="35"/>
  <c r="Z47" i="35" s="1"/>
  <c r="V70" i="34"/>
  <c r="W70" i="34" s="1"/>
  <c r="W46" i="50"/>
  <c r="X47" i="50"/>
  <c r="Z47" i="50" s="1"/>
  <c r="X47" i="52"/>
  <c r="Z47" i="52" s="1"/>
  <c r="W46" i="52"/>
  <c r="W46" i="30"/>
  <c r="X47" i="30"/>
  <c r="Z47" i="30" s="1"/>
  <c r="X47" i="29"/>
  <c r="Z47" i="29" s="1"/>
  <c r="W46" i="29"/>
  <c r="X47" i="46"/>
  <c r="Z47" i="46" s="1"/>
  <c r="W46" i="46"/>
  <c r="V23" i="41"/>
  <c r="W23" i="41" s="1"/>
  <c r="W46" i="34"/>
  <c r="X47" i="34"/>
  <c r="Z47" i="34" s="1"/>
  <c r="V23" i="52"/>
  <c r="W23" i="52" s="1"/>
  <c r="V47" i="32"/>
  <c r="W47" i="32" s="1"/>
  <c r="V47" i="36"/>
  <c r="W47" i="36" s="1"/>
  <c r="V69" i="54"/>
  <c r="U69" i="54" s="1"/>
  <c r="T70" i="54"/>
  <c r="U47" i="42"/>
  <c r="U23" i="30"/>
  <c r="V23" i="46"/>
  <c r="W23" i="46" s="1"/>
  <c r="V47" i="54"/>
  <c r="W47" i="54" s="1"/>
  <c r="W22" i="53"/>
  <c r="X23" i="53"/>
  <c r="Z23" i="53" s="1"/>
  <c r="W69" i="33"/>
  <c r="X70" i="33"/>
  <c r="Z70" i="33" s="1"/>
  <c r="X22" i="54"/>
  <c r="Z22" i="54" s="1"/>
  <c r="W21" i="54"/>
  <c r="W46" i="14"/>
  <c r="X47" i="14"/>
  <c r="Z47" i="14" s="1"/>
  <c r="X23" i="36"/>
  <c r="Z23" i="36" s="1"/>
  <c r="W22" i="36"/>
  <c r="U70" i="55"/>
  <c r="U47" i="47"/>
  <c r="X23" i="38"/>
  <c r="Z23" i="38" s="1"/>
  <c r="W22" i="38"/>
  <c r="X70" i="14"/>
  <c r="Z70" i="14" s="1"/>
  <c r="W69" i="14"/>
  <c r="X45" i="33"/>
  <c r="Z45" i="33" s="1"/>
  <c r="W44" i="33"/>
  <c r="X70" i="37"/>
  <c r="Z70" i="37" s="1"/>
  <c r="W69" i="37"/>
  <c r="U23" i="47"/>
  <c r="V45" i="55"/>
  <c r="U45" i="55" s="1"/>
  <c r="T46" i="55"/>
  <c r="S47" i="55" s="1"/>
  <c r="U70" i="49"/>
  <c r="W68" i="29"/>
  <c r="X69" i="29"/>
  <c r="Z69" i="29" s="1"/>
  <c r="V23" i="42"/>
  <c r="W23" i="42" s="1"/>
  <c r="U47" i="45"/>
  <c r="V23" i="43"/>
  <c r="W23" i="43" s="1"/>
  <c r="U23" i="33"/>
  <c r="W68" i="48"/>
  <c r="X69" i="48"/>
  <c r="Z69" i="48" s="1"/>
  <c r="U23" i="50"/>
  <c r="W68" i="32"/>
  <c r="X69" i="32"/>
  <c r="Z69" i="32" s="1"/>
  <c r="U47" i="53"/>
  <c r="U47" i="40"/>
  <c r="V47" i="37"/>
  <c r="W47" i="37" s="1"/>
  <c r="V70" i="41"/>
  <c r="W70" i="41" s="1"/>
  <c r="T70" i="43"/>
  <c r="V69" i="43"/>
  <c r="U69" i="43" s="1"/>
  <c r="S23" i="49"/>
  <c r="V23" i="48"/>
  <c r="W23" i="48" s="1"/>
  <c r="X47" i="42"/>
  <c r="Z47" i="42" s="1"/>
  <c r="W46" i="42"/>
  <c r="X23" i="30"/>
  <c r="Z23" i="30" s="1"/>
  <c r="W22" i="30"/>
  <c r="V23" i="29"/>
  <c r="W23" i="29" s="1"/>
  <c r="X46" i="38"/>
  <c r="Z46" i="38" s="1"/>
  <c r="W45" i="38"/>
  <c r="X22" i="51"/>
  <c r="Z22" i="51" s="1"/>
  <c r="W21" i="51"/>
  <c r="X70" i="55"/>
  <c r="Z70" i="55" s="1"/>
  <c r="W69" i="55"/>
  <c r="X47" i="47"/>
  <c r="Z47" i="47" s="1"/>
  <c r="W46" i="47"/>
  <c r="W68" i="47"/>
  <c r="X69" i="47"/>
  <c r="Z69" i="47" s="1"/>
  <c r="X23" i="47"/>
  <c r="Z23" i="47" s="1"/>
  <c r="W22" i="47"/>
  <c r="X70" i="49"/>
  <c r="Z70" i="49" s="1"/>
  <c r="W69" i="49"/>
  <c r="X47" i="45"/>
  <c r="Z47" i="45" s="1"/>
  <c r="W46" i="45"/>
  <c r="X22" i="35"/>
  <c r="Z22" i="35" s="1"/>
  <c r="W21" i="35"/>
  <c r="X23" i="33"/>
  <c r="Z23" i="33" s="1"/>
  <c r="W22" i="33"/>
  <c r="W22" i="50"/>
  <c r="X23" i="50"/>
  <c r="Z23" i="50" s="1"/>
  <c r="X47" i="53"/>
  <c r="Z47" i="53" s="1"/>
  <c r="W46" i="53"/>
  <c r="W46" i="40"/>
  <c r="X47" i="40"/>
  <c r="Z47" i="40" s="1"/>
  <c r="W45" i="51"/>
  <c r="X46" i="51"/>
  <c r="Z46" i="51" s="1"/>
  <c r="P359" i="82"/>
  <c r="P358" i="82" s="1"/>
  <c r="Q358" i="82" s="1"/>
  <c r="Y42" i="47" s="1"/>
  <c r="M25" i="16" s="1"/>
  <c r="P300" i="82"/>
  <c r="P299" i="82" s="1"/>
  <c r="Q1681" i="82"/>
  <c r="Y21" i="36" s="1"/>
  <c r="P1680" i="82"/>
  <c r="P1240" i="82"/>
  <c r="P1239" i="82" s="1"/>
  <c r="P1238" i="82" s="1"/>
  <c r="P779" i="82"/>
  <c r="Q779" i="82" s="1"/>
  <c r="Y66" i="49" s="1"/>
  <c r="Q1119" i="82"/>
  <c r="Y43" i="36" s="1"/>
  <c r="Q1261" i="82"/>
  <c r="Y21" i="39" s="1"/>
  <c r="P1320" i="82"/>
  <c r="Q1321" i="82"/>
  <c r="Y21" i="54" s="1"/>
  <c r="Q1199" i="82"/>
  <c r="Y19" i="29" s="1"/>
  <c r="P1639" i="82"/>
  <c r="Q1639" i="82" s="1"/>
  <c r="Y19" i="44" s="1"/>
  <c r="Q1601" i="82"/>
  <c r="Y21" i="51" s="1"/>
  <c r="P1600" i="82"/>
  <c r="P1079" i="82"/>
  <c r="Q1080" i="82"/>
  <c r="Y44" i="30" s="1"/>
  <c r="Q1061" i="82"/>
  <c r="Y68" i="44" s="1"/>
  <c r="P1060" i="82"/>
  <c r="Q1021" i="82"/>
  <c r="Y68" i="50" s="1"/>
  <c r="P1020" i="82"/>
  <c r="Q581" i="82"/>
  <c r="Y68" i="53" s="1"/>
  <c r="P580" i="82"/>
  <c r="Q601" i="82"/>
  <c r="Y45" i="34" s="1"/>
  <c r="P600" i="82"/>
  <c r="Q1380" i="82"/>
  <c r="Y20" i="52" s="1"/>
  <c r="P1379" i="82"/>
  <c r="Q1441" i="82"/>
  <c r="Y21" i="41" s="1"/>
  <c r="P1440" i="82"/>
  <c r="Q520" i="82"/>
  <c r="Y44" i="52" s="1"/>
  <c r="P519" i="82"/>
  <c r="Q80" i="82"/>
  <c r="Y44" i="14" s="1"/>
  <c r="P79" i="82"/>
  <c r="P1179" i="82"/>
  <c r="Q1180" i="82"/>
  <c r="Y20" i="43" s="1"/>
  <c r="Q1360" i="82"/>
  <c r="Y20" i="46" s="1"/>
  <c r="P1359" i="82"/>
  <c r="P1559" i="82"/>
  <c r="Q1560" i="82"/>
  <c r="Y20" i="32" s="1"/>
  <c r="P119" i="82"/>
  <c r="Q120" i="82"/>
  <c r="Y44" i="43" s="1"/>
  <c r="P99" i="82"/>
  <c r="Q100" i="82"/>
  <c r="Y67" i="14" s="1"/>
  <c r="P500" i="82"/>
  <c r="Q501" i="82"/>
  <c r="Y68" i="46" s="1"/>
  <c r="Q881" i="82"/>
  <c r="Y45" i="32" s="1"/>
  <c r="P880" i="82"/>
  <c r="P719" i="82"/>
  <c r="Q720" i="82"/>
  <c r="Y44" i="38" s="1"/>
  <c r="P480" i="82"/>
  <c r="Q481" i="82"/>
  <c r="Y45" i="46" s="1"/>
  <c r="P1499" i="82"/>
  <c r="Q1500" i="82"/>
  <c r="Y20" i="49" s="1"/>
  <c r="Q1139" i="82"/>
  <c r="Y66" i="36" s="1"/>
  <c r="P1138" i="82"/>
  <c r="Q380" i="82"/>
  <c r="Y67" i="47" s="1"/>
  <c r="P379" i="82"/>
  <c r="P60" i="82"/>
  <c r="Q61" i="82"/>
  <c r="Y68" i="74" s="1"/>
  <c r="P1539" i="82"/>
  <c r="Q1540" i="82"/>
  <c r="Y20" i="40" s="1"/>
  <c r="P1259" i="82"/>
  <c r="Q1260" i="82"/>
  <c r="Y20" i="39" s="1"/>
  <c r="P320" i="82"/>
  <c r="Q321" i="82"/>
  <c r="Y45" i="55" s="1"/>
  <c r="P739" i="82"/>
  <c r="Q740" i="82"/>
  <c r="Y67" i="38" s="1"/>
  <c r="Q20" i="82"/>
  <c r="Y20" i="74" s="1"/>
  <c r="P19" i="82"/>
  <c r="Q140" i="82"/>
  <c r="Y67" i="43" s="1"/>
  <c r="P139" i="82"/>
  <c r="P239" i="82"/>
  <c r="Q240" i="82"/>
  <c r="Y44" i="45" s="1"/>
  <c r="Q420" i="82"/>
  <c r="Y67" i="54" s="1"/>
  <c r="P419" i="82"/>
  <c r="P559" i="82"/>
  <c r="Q560" i="82"/>
  <c r="Y44" i="53" s="1"/>
  <c r="P399" i="82"/>
  <c r="Q400" i="82"/>
  <c r="Y44" i="54" s="1"/>
  <c r="P177" i="82"/>
  <c r="Q178" i="82"/>
  <c r="Y65" i="29" s="1"/>
  <c r="S10" i="16" s="1"/>
  <c r="P1517" i="82"/>
  <c r="Q1518" i="82"/>
  <c r="Y18" i="48" s="1"/>
  <c r="G26" i="16" s="1"/>
  <c r="P257" i="82"/>
  <c r="Q258" i="82"/>
  <c r="Y65" i="45" s="1"/>
  <c r="S23" i="16" s="1"/>
  <c r="P37" i="82"/>
  <c r="Q38" i="82"/>
  <c r="P216" i="82"/>
  <c r="Q217" i="82"/>
  <c r="Y64" i="35" s="1"/>
  <c r="Q938" i="82"/>
  <c r="Y65" i="33" s="1"/>
  <c r="S11" i="16" s="1"/>
  <c r="P937" i="82"/>
  <c r="Q1280" i="82"/>
  <c r="Y20" i="55" s="1"/>
  <c r="P1279" i="82"/>
  <c r="P456" i="82"/>
  <c r="Q457" i="82"/>
  <c r="Y64" i="37" s="1"/>
  <c r="P837" i="82"/>
  <c r="Q838" i="82"/>
  <c r="Y42" i="40" s="1"/>
  <c r="M18" i="16" s="1"/>
  <c r="P1658" i="82"/>
  <c r="Q1659" i="82"/>
  <c r="Y19" i="30" s="1"/>
  <c r="P997" i="82"/>
  <c r="Q998" i="82"/>
  <c r="Y42" i="50" s="1"/>
  <c r="M29" i="16" s="1"/>
  <c r="Q678" i="82"/>
  <c r="Y42" i="42" s="1"/>
  <c r="M20" i="16" s="1"/>
  <c r="P677" i="82"/>
  <c r="P1458" i="82"/>
  <c r="Q1459" i="82"/>
  <c r="Y19" i="42" s="1"/>
  <c r="P977" i="82"/>
  <c r="Q978" i="82"/>
  <c r="Y65" i="51" s="1"/>
  <c r="S30" i="16" s="1"/>
  <c r="P637" i="82"/>
  <c r="Q638" i="82"/>
  <c r="Y42" i="41" s="1"/>
  <c r="M19" i="16" s="1"/>
  <c r="P618" i="82"/>
  <c r="Q619" i="82"/>
  <c r="Y66" i="34" s="1"/>
  <c r="Q1118" i="82"/>
  <c r="Y42" i="36" s="1"/>
  <c r="M14" i="16" s="1"/>
  <c r="P1117" i="82"/>
  <c r="P818" i="82"/>
  <c r="Q819" i="82"/>
  <c r="Y66" i="48" s="1"/>
  <c r="P1217" i="82"/>
  <c r="Q1218" i="82"/>
  <c r="Y18" i="35" s="1"/>
  <c r="G13" i="16" s="1"/>
  <c r="P1157" i="82"/>
  <c r="Q1158" i="82"/>
  <c r="Y18" i="14" s="1"/>
  <c r="G9" i="16" s="1"/>
  <c r="P156" i="82"/>
  <c r="Q157" i="82"/>
  <c r="Y41" i="29" s="1"/>
  <c r="P698" i="82"/>
  <c r="Q699" i="82"/>
  <c r="Y66" i="42" s="1"/>
  <c r="P1617" i="82"/>
  <c r="Q1618" i="82"/>
  <c r="Y18" i="50" s="1"/>
  <c r="G29" i="16" s="1"/>
  <c r="P1097" i="82"/>
  <c r="Q1098" i="82"/>
  <c r="Y65" i="30" s="1"/>
  <c r="S27" i="16" s="1"/>
  <c r="P1039" i="82"/>
  <c r="Q1040" i="82"/>
  <c r="Y44" i="44" s="1"/>
  <c r="P957" i="82"/>
  <c r="Q958" i="82"/>
  <c r="Y42" i="51" s="1"/>
  <c r="M30" i="16" s="1"/>
  <c r="P918" i="82"/>
  <c r="Q919" i="82"/>
  <c r="Y43" i="33" s="1"/>
  <c r="Q440" i="82"/>
  <c r="Y44" i="37" s="1"/>
  <c r="P439" i="82"/>
  <c r="Q1419" i="82"/>
  <c r="Y19" i="34" s="1"/>
  <c r="P1418" i="82"/>
  <c r="Q279" i="82"/>
  <c r="Y43" i="39" s="1"/>
  <c r="P278" i="82"/>
  <c r="Q658" i="82"/>
  <c r="Y65" i="41" s="1"/>
  <c r="S19" i="16" s="1"/>
  <c r="P657" i="82"/>
  <c r="P1478" i="82"/>
  <c r="Q1479" i="82"/>
  <c r="Y19" i="38" s="1"/>
  <c r="P797" i="82"/>
  <c r="Q798" i="82"/>
  <c r="Y42" i="48" s="1"/>
  <c r="M26" i="16" s="1"/>
  <c r="P1298" i="82"/>
  <c r="Q1299" i="82"/>
  <c r="Y19" i="47" s="1"/>
  <c r="P198" i="82"/>
  <c r="Q199" i="82"/>
  <c r="Y43" i="35" s="1"/>
  <c r="P1398" i="82"/>
  <c r="Q1399" i="82"/>
  <c r="Y19" i="53" s="1"/>
  <c r="P756" i="82"/>
  <c r="Q757" i="82"/>
  <c r="Y41" i="49" s="1"/>
  <c r="P1197" i="82"/>
  <c r="Q1198" i="82"/>
  <c r="Y18" i="29" s="1"/>
  <c r="G10" i="16" s="1"/>
  <c r="P537" i="82"/>
  <c r="Q538" i="82"/>
  <c r="Y65" i="52" s="1"/>
  <c r="S31" i="16" s="1"/>
  <c r="Q1339" i="82"/>
  <c r="Y19" i="37" s="1"/>
  <c r="P1338" i="82"/>
  <c r="P858" i="82"/>
  <c r="Q859" i="82"/>
  <c r="Y66" i="40" s="1"/>
  <c r="P337" i="82"/>
  <c r="Q338" i="82"/>
  <c r="Y65" i="55" s="1"/>
  <c r="S34" i="16" s="1"/>
  <c r="P898" i="82"/>
  <c r="Q899" i="82"/>
  <c r="Y66" i="32" s="1"/>
  <c r="Q1579" i="82"/>
  <c r="Y19" i="33" s="1"/>
  <c r="P1578" i="82"/>
  <c r="U23" i="52" l="1"/>
  <c r="S69" i="16"/>
  <c r="M65" i="16"/>
  <c r="M55" i="16"/>
  <c r="S46" i="16"/>
  <c r="M60" i="16"/>
  <c r="M61" i="16"/>
  <c r="G48" i="16"/>
  <c r="M64" i="16"/>
  <c r="M53" i="16"/>
  <c r="S58" i="16"/>
  <c r="S45" i="16"/>
  <c r="S66" i="16"/>
  <c r="G64" i="16"/>
  <c r="M54" i="16"/>
  <c r="S54" i="16"/>
  <c r="M49" i="16"/>
  <c r="G45" i="16"/>
  <c r="S62" i="16"/>
  <c r="G44" i="16"/>
  <c r="S65" i="16"/>
  <c r="G61" i="16"/>
  <c r="U47" i="54"/>
  <c r="U23" i="43"/>
  <c r="U23" i="39"/>
  <c r="U47" i="39"/>
  <c r="U23" i="37"/>
  <c r="U70" i="41"/>
  <c r="U47" i="32"/>
  <c r="U23" i="48"/>
  <c r="U23" i="46"/>
  <c r="U23" i="29"/>
  <c r="U70" i="50"/>
  <c r="U47" i="37"/>
  <c r="U47" i="36"/>
  <c r="U23" i="41"/>
  <c r="U70" i="34"/>
  <c r="V46" i="55"/>
  <c r="U46" i="55" s="1"/>
  <c r="T47" i="55"/>
  <c r="V22" i="55"/>
  <c r="U22" i="55" s="1"/>
  <c r="T23" i="55"/>
  <c r="X46" i="40"/>
  <c r="Z46" i="40" s="1"/>
  <c r="W45" i="40"/>
  <c r="X22" i="50"/>
  <c r="Z22" i="50" s="1"/>
  <c r="W21" i="50"/>
  <c r="W67" i="47"/>
  <c r="X68" i="47"/>
  <c r="Z68" i="47" s="1"/>
  <c r="X23" i="48"/>
  <c r="Z23" i="48" s="1"/>
  <c r="W22" i="48"/>
  <c r="V70" i="43"/>
  <c r="W70" i="43" s="1"/>
  <c r="W46" i="37"/>
  <c r="X47" i="37"/>
  <c r="Z47" i="37" s="1"/>
  <c r="W67" i="32"/>
  <c r="X68" i="32"/>
  <c r="Z68" i="32" s="1"/>
  <c r="U23" i="42"/>
  <c r="X22" i="53"/>
  <c r="Z22" i="53" s="1"/>
  <c r="W21" i="53"/>
  <c r="X23" i="46"/>
  <c r="Z23" i="46" s="1"/>
  <c r="W22" i="46"/>
  <c r="X47" i="32"/>
  <c r="Z47" i="32" s="1"/>
  <c r="W46" i="32"/>
  <c r="W45" i="34"/>
  <c r="X46" i="34"/>
  <c r="Z46" i="34" s="1"/>
  <c r="X46" i="30"/>
  <c r="Z46" i="30" s="1"/>
  <c r="W45" i="30"/>
  <c r="W45" i="50"/>
  <c r="X46" i="50"/>
  <c r="Z46" i="50" s="1"/>
  <c r="X46" i="35"/>
  <c r="Z46" i="35" s="1"/>
  <c r="W45" i="35"/>
  <c r="X23" i="37"/>
  <c r="Z23" i="37" s="1"/>
  <c r="W22" i="37"/>
  <c r="U23" i="45"/>
  <c r="W67" i="46"/>
  <c r="X68" i="46"/>
  <c r="Z68" i="46" s="1"/>
  <c r="X21" i="32"/>
  <c r="Z21" i="32" s="1"/>
  <c r="W20" i="32"/>
  <c r="X23" i="39"/>
  <c r="Z23" i="39" s="1"/>
  <c r="W22" i="39"/>
  <c r="W69" i="50"/>
  <c r="X70" i="50"/>
  <c r="Z70" i="50" s="1"/>
  <c r="V70" i="38"/>
  <c r="W70" i="38" s="1"/>
  <c r="V47" i="43"/>
  <c r="W47" i="43" s="1"/>
  <c r="X46" i="53"/>
  <c r="Z46" i="53" s="1"/>
  <c r="W45" i="53"/>
  <c r="X22" i="33"/>
  <c r="Z22" i="33" s="1"/>
  <c r="W21" i="33"/>
  <c r="X46" i="45"/>
  <c r="Z46" i="45" s="1"/>
  <c r="W45" i="45"/>
  <c r="W21" i="47"/>
  <c r="X22" i="47"/>
  <c r="Z22" i="47" s="1"/>
  <c r="X46" i="47"/>
  <c r="Z46" i="47" s="1"/>
  <c r="W45" i="47"/>
  <c r="X21" i="51"/>
  <c r="Z21" i="51" s="1"/>
  <c r="W20" i="51"/>
  <c r="X46" i="42"/>
  <c r="Z46" i="42" s="1"/>
  <c r="W45" i="42"/>
  <c r="X23" i="42"/>
  <c r="Z23" i="42" s="1"/>
  <c r="W22" i="42"/>
  <c r="W68" i="37"/>
  <c r="X69" i="37"/>
  <c r="Z69" i="37" s="1"/>
  <c r="X69" i="14"/>
  <c r="Z69" i="14" s="1"/>
  <c r="W68" i="14"/>
  <c r="X46" i="29"/>
  <c r="Z46" i="29" s="1"/>
  <c r="W45" i="29"/>
  <c r="X46" i="52"/>
  <c r="Z46" i="52" s="1"/>
  <c r="W45" i="52"/>
  <c r="W22" i="45"/>
  <c r="X23" i="45"/>
  <c r="Z23" i="45" s="1"/>
  <c r="X68" i="51"/>
  <c r="Z68" i="51" s="1"/>
  <c r="W67" i="51"/>
  <c r="X46" i="41"/>
  <c r="Z46" i="41" s="1"/>
  <c r="W45" i="41"/>
  <c r="X69" i="45"/>
  <c r="Z69" i="45" s="1"/>
  <c r="W68" i="45"/>
  <c r="X68" i="40"/>
  <c r="Z68" i="40" s="1"/>
  <c r="W67" i="40"/>
  <c r="X47" i="39"/>
  <c r="Z47" i="39" s="1"/>
  <c r="W46" i="39"/>
  <c r="X19" i="14"/>
  <c r="Z19" i="14" s="1"/>
  <c r="W18" i="14"/>
  <c r="W44" i="51"/>
  <c r="X45" i="51"/>
  <c r="Z45" i="51" s="1"/>
  <c r="X23" i="29"/>
  <c r="Z23" i="29" s="1"/>
  <c r="W22" i="29"/>
  <c r="T23" i="49"/>
  <c r="V22" i="49"/>
  <c r="U22" i="49" s="1"/>
  <c r="W69" i="41"/>
  <c r="X70" i="41"/>
  <c r="Z70" i="41" s="1"/>
  <c r="W22" i="43"/>
  <c r="X23" i="43"/>
  <c r="Z23" i="43" s="1"/>
  <c r="X46" i="14"/>
  <c r="Z46" i="14" s="1"/>
  <c r="W45" i="14"/>
  <c r="X69" i="33"/>
  <c r="Z69" i="33" s="1"/>
  <c r="W68" i="33"/>
  <c r="W46" i="54"/>
  <c r="X47" i="54"/>
  <c r="Z47" i="54" s="1"/>
  <c r="W46" i="36"/>
  <c r="X47" i="36"/>
  <c r="Z47" i="36" s="1"/>
  <c r="X23" i="52"/>
  <c r="Z23" i="52" s="1"/>
  <c r="W22" i="52"/>
  <c r="W22" i="41"/>
  <c r="X23" i="41"/>
  <c r="Z23" i="41" s="1"/>
  <c r="X70" i="34"/>
  <c r="Z70" i="34" s="1"/>
  <c r="W69" i="34"/>
  <c r="X67" i="36"/>
  <c r="Z67" i="36" s="1"/>
  <c r="W66" i="36"/>
  <c r="X45" i="49"/>
  <c r="Z45" i="49" s="1"/>
  <c r="W44" i="49"/>
  <c r="V70" i="53"/>
  <c r="W70" i="53" s="1"/>
  <c r="U23" i="44"/>
  <c r="X67" i="42"/>
  <c r="Z67" i="42" s="1"/>
  <c r="W66" i="42"/>
  <c r="W19" i="34"/>
  <c r="X20" i="34"/>
  <c r="Z20" i="34" s="1"/>
  <c r="W68" i="30"/>
  <c r="X69" i="30"/>
  <c r="Z69" i="30" s="1"/>
  <c r="U70" i="52"/>
  <c r="W45" i="48"/>
  <c r="X46" i="48"/>
  <c r="Z46" i="48" s="1"/>
  <c r="U47" i="44"/>
  <c r="V70" i="39"/>
  <c r="W70" i="39" s="1"/>
  <c r="X21" i="35"/>
  <c r="Z21" i="35" s="1"/>
  <c r="W20" i="35"/>
  <c r="W68" i="49"/>
  <c r="X69" i="49"/>
  <c r="Z69" i="49" s="1"/>
  <c r="X69" i="55"/>
  <c r="Z69" i="55" s="1"/>
  <c r="W68" i="55"/>
  <c r="X45" i="38"/>
  <c r="Z45" i="38" s="1"/>
  <c r="W44" i="38"/>
  <c r="X22" i="30"/>
  <c r="Z22" i="30" s="1"/>
  <c r="W21" i="30"/>
  <c r="W67" i="48"/>
  <c r="X68" i="48"/>
  <c r="Z68" i="48" s="1"/>
  <c r="W67" i="29"/>
  <c r="X68" i="29"/>
  <c r="Z68" i="29" s="1"/>
  <c r="X44" i="33"/>
  <c r="Z44" i="33" s="1"/>
  <c r="W43" i="33"/>
  <c r="W21" i="38"/>
  <c r="X22" i="38"/>
  <c r="Z22" i="38" s="1"/>
  <c r="W21" i="36"/>
  <c r="X22" i="36"/>
  <c r="Z22" i="36" s="1"/>
  <c r="X21" i="54"/>
  <c r="Z21" i="54" s="1"/>
  <c r="W20" i="54"/>
  <c r="V70" i="54"/>
  <c r="W70" i="54" s="1"/>
  <c r="X46" i="46"/>
  <c r="Z46" i="46" s="1"/>
  <c r="W45" i="46"/>
  <c r="X22" i="40"/>
  <c r="Z22" i="40" s="1"/>
  <c r="W21" i="40"/>
  <c r="X23" i="44"/>
  <c r="Z23" i="44" s="1"/>
  <c r="W22" i="44"/>
  <c r="X68" i="35"/>
  <c r="Z68" i="35" s="1"/>
  <c r="W67" i="35"/>
  <c r="W68" i="44"/>
  <c r="X69" i="44"/>
  <c r="Z69" i="44" s="1"/>
  <c r="X70" i="52"/>
  <c r="Z70" i="52" s="1"/>
  <c r="W69" i="52"/>
  <c r="W46" i="44"/>
  <c r="X47" i="44"/>
  <c r="Z47" i="44" s="1"/>
  <c r="Q300" i="82"/>
  <c r="Y67" i="39" s="1"/>
  <c r="Q359" i="82"/>
  <c r="Y43" i="47" s="1"/>
  <c r="P357" i="82"/>
  <c r="P356" i="82" s="1"/>
  <c r="P355" i="82" s="1"/>
  <c r="P778" i="82"/>
  <c r="Q778" i="82" s="1"/>
  <c r="Y65" i="49" s="1"/>
  <c r="S28" i="16" s="1"/>
  <c r="P1679" i="82"/>
  <c r="Q1680" i="82"/>
  <c r="Y20" i="36" s="1"/>
  <c r="Q1239" i="82"/>
  <c r="Y19" i="45" s="1"/>
  <c r="Q1240" i="82"/>
  <c r="Y20" i="45" s="1"/>
  <c r="P1638" i="82"/>
  <c r="P1637" i="82" s="1"/>
  <c r="P1319" i="82"/>
  <c r="Q1320" i="82"/>
  <c r="Y20" i="54" s="1"/>
  <c r="Q1600" i="82"/>
  <c r="Y20" i="51" s="1"/>
  <c r="P1599" i="82"/>
  <c r="P1078" i="82"/>
  <c r="Q1079" i="82"/>
  <c r="Y43" i="30" s="1"/>
  <c r="P1019" i="82"/>
  <c r="Q1020" i="82"/>
  <c r="Y67" i="50" s="1"/>
  <c r="Q580" i="82"/>
  <c r="Y67" i="53" s="1"/>
  <c r="P579" i="82"/>
  <c r="P1059" i="82"/>
  <c r="Q1060" i="82"/>
  <c r="Y67" i="44" s="1"/>
  <c r="Q1379" i="82"/>
  <c r="Y19" i="52" s="1"/>
  <c r="P1378" i="82"/>
  <c r="Q1440" i="82"/>
  <c r="Y20" i="41" s="1"/>
  <c r="P1439" i="82"/>
  <c r="P599" i="82"/>
  <c r="Q600" i="82"/>
  <c r="Y44" i="34" s="1"/>
  <c r="P378" i="82"/>
  <c r="Q379" i="82"/>
  <c r="Y66" i="47" s="1"/>
  <c r="P1358" i="82"/>
  <c r="Q1359" i="82"/>
  <c r="Y19" i="46" s="1"/>
  <c r="P78" i="82"/>
  <c r="Q79" i="82"/>
  <c r="Y43" i="14" s="1"/>
  <c r="P738" i="82"/>
  <c r="Q739" i="82"/>
  <c r="Y66" i="38" s="1"/>
  <c r="Q320" i="82"/>
  <c r="Y44" i="55" s="1"/>
  <c r="P319" i="82"/>
  <c r="P1538" i="82"/>
  <c r="Q1539" i="82"/>
  <c r="Y19" i="40" s="1"/>
  <c r="P1498" i="82"/>
  <c r="Q1499" i="82"/>
  <c r="Y19" i="49" s="1"/>
  <c r="P718" i="82"/>
  <c r="Q719" i="82"/>
  <c r="Y43" i="38" s="1"/>
  <c r="Q500" i="82"/>
  <c r="Y67" i="46" s="1"/>
  <c r="P499" i="82"/>
  <c r="P118" i="82"/>
  <c r="Q119" i="82"/>
  <c r="Y43" i="43" s="1"/>
  <c r="Q299" i="82"/>
  <c r="Y66" i="39" s="1"/>
  <c r="P298" i="82"/>
  <c r="P1137" i="82"/>
  <c r="Q1138" i="82"/>
  <c r="Y65" i="36" s="1"/>
  <c r="S14" i="16" s="1"/>
  <c r="P879" i="82"/>
  <c r="Q880" i="82"/>
  <c r="Y44" i="32" s="1"/>
  <c r="P518" i="82"/>
  <c r="Q519" i="82"/>
  <c r="Y43" i="52" s="1"/>
  <c r="Q1259" i="82"/>
  <c r="Y19" i="39" s="1"/>
  <c r="P1258" i="82"/>
  <c r="P59" i="82"/>
  <c r="Q60" i="82"/>
  <c r="Y67" i="74" s="1"/>
  <c r="P479" i="82"/>
  <c r="Q480" i="82"/>
  <c r="Y44" i="46" s="1"/>
  <c r="Q99" i="82"/>
  <c r="Y66" i="14" s="1"/>
  <c r="P98" i="82"/>
  <c r="Q1559" i="82"/>
  <c r="Y19" i="32" s="1"/>
  <c r="P1558" i="82"/>
  <c r="P1178" i="82"/>
  <c r="Q1179" i="82"/>
  <c r="Y19" i="43" s="1"/>
  <c r="Q139" i="82"/>
  <c r="Y66" i="43" s="1"/>
  <c r="P138" i="82"/>
  <c r="P18" i="82"/>
  <c r="Q19" i="82"/>
  <c r="Y19" i="74" s="1"/>
  <c r="P398" i="82"/>
  <c r="Q399" i="82"/>
  <c r="Y43" i="54" s="1"/>
  <c r="Q559" i="82"/>
  <c r="Y43" i="53" s="1"/>
  <c r="P558" i="82"/>
  <c r="Q239" i="82"/>
  <c r="Y43" i="45" s="1"/>
  <c r="P238" i="82"/>
  <c r="Q419" i="82"/>
  <c r="Y66" i="54" s="1"/>
  <c r="P418" i="82"/>
  <c r="Q337" i="82"/>
  <c r="Y64" i="55" s="1"/>
  <c r="P336" i="82"/>
  <c r="P536" i="82"/>
  <c r="Q537" i="82"/>
  <c r="Y64" i="52" s="1"/>
  <c r="Q1338" i="82"/>
  <c r="Y18" i="37" s="1"/>
  <c r="G15" i="16" s="1"/>
  <c r="P1337" i="82"/>
  <c r="Q278" i="82"/>
  <c r="Y42" i="39" s="1"/>
  <c r="M17" i="16" s="1"/>
  <c r="P277" i="82"/>
  <c r="Q1418" i="82"/>
  <c r="Y18" i="34" s="1"/>
  <c r="G12" i="16" s="1"/>
  <c r="P1417" i="82"/>
  <c r="P1116" i="82"/>
  <c r="Q1117" i="82"/>
  <c r="Y41" i="36" s="1"/>
  <c r="P215" i="82"/>
  <c r="Q216" i="82"/>
  <c r="Y63" i="35" s="1"/>
  <c r="P256" i="82"/>
  <c r="Q257" i="82"/>
  <c r="Y64" i="45" s="1"/>
  <c r="P176" i="82"/>
  <c r="Q177" i="82"/>
  <c r="Y64" i="29" s="1"/>
  <c r="P897" i="82"/>
  <c r="Q898" i="82"/>
  <c r="Y65" i="32" s="1"/>
  <c r="S8" i="16" s="1"/>
  <c r="Q858" i="82"/>
  <c r="Y65" i="40" s="1"/>
  <c r="S18" i="16" s="1"/>
  <c r="P857" i="82"/>
  <c r="P755" i="82"/>
  <c r="Q756" i="82"/>
  <c r="Y40" i="49" s="1"/>
  <c r="P1297" i="82"/>
  <c r="Q1298" i="82"/>
  <c r="Y18" i="47" s="1"/>
  <c r="G25" i="16" s="1"/>
  <c r="P1477" i="82"/>
  <c r="Q1478" i="82"/>
  <c r="Y18" i="38" s="1"/>
  <c r="G16" i="16" s="1"/>
  <c r="P917" i="82"/>
  <c r="Q918" i="82"/>
  <c r="Y42" i="33" s="1"/>
  <c r="M11" i="16" s="1"/>
  <c r="P1038" i="82"/>
  <c r="Q1039" i="82"/>
  <c r="Y43" i="44" s="1"/>
  <c r="P1616" i="82"/>
  <c r="Q1617" i="82"/>
  <c r="Y17" i="50" s="1"/>
  <c r="P697" i="82"/>
  <c r="Q698" i="82"/>
  <c r="Y65" i="42" s="1"/>
  <c r="S20" i="16" s="1"/>
  <c r="P1156" i="82"/>
  <c r="Q1157" i="82"/>
  <c r="Y17" i="14" s="1"/>
  <c r="P1216" i="82"/>
  <c r="Q1217" i="82"/>
  <c r="Y17" i="35" s="1"/>
  <c r="P636" i="82"/>
  <c r="Q637" i="82"/>
  <c r="Y41" i="41" s="1"/>
  <c r="P976" i="82"/>
  <c r="Q977" i="82"/>
  <c r="Y64" i="51" s="1"/>
  <c r="P996" i="82"/>
  <c r="Q997" i="82"/>
  <c r="Y41" i="50" s="1"/>
  <c r="P1577" i="82"/>
  <c r="Q1578" i="82"/>
  <c r="Y18" i="33" s="1"/>
  <c r="G11" i="16" s="1"/>
  <c r="Q657" i="82"/>
  <c r="Y64" i="41" s="1"/>
  <c r="P656" i="82"/>
  <c r="P438" i="82"/>
  <c r="Q439" i="82"/>
  <c r="Y43" i="37" s="1"/>
  <c r="P676" i="82"/>
  <c r="Q677" i="82"/>
  <c r="Y41" i="42" s="1"/>
  <c r="Q1279" i="82"/>
  <c r="Y19" i="55" s="1"/>
  <c r="P1278" i="82"/>
  <c r="P936" i="82"/>
  <c r="Q937" i="82"/>
  <c r="Y64" i="33" s="1"/>
  <c r="P1196" i="82"/>
  <c r="Q1197" i="82"/>
  <c r="Y17" i="29" s="1"/>
  <c r="P1397" i="82"/>
  <c r="Q1398" i="82"/>
  <c r="Y18" i="53" s="1"/>
  <c r="G32" i="16" s="1"/>
  <c r="P197" i="82"/>
  <c r="Q198" i="82"/>
  <c r="Y42" i="35" s="1"/>
  <c r="M13" i="16" s="1"/>
  <c r="P796" i="82"/>
  <c r="Q797" i="82"/>
  <c r="Y41" i="48" s="1"/>
  <c r="P956" i="82"/>
  <c r="Q957" i="82"/>
  <c r="Y41" i="51" s="1"/>
  <c r="P1096" i="82"/>
  <c r="Q1097" i="82"/>
  <c r="Y64" i="30" s="1"/>
  <c r="P155" i="82"/>
  <c r="Q156" i="82"/>
  <c r="Y40" i="29" s="1"/>
  <c r="Q818" i="82"/>
  <c r="Y65" i="48" s="1"/>
  <c r="S26" i="16" s="1"/>
  <c r="P817" i="82"/>
  <c r="P617" i="82"/>
  <c r="Q618" i="82"/>
  <c r="Y65" i="34" s="1"/>
  <c r="S12" i="16" s="1"/>
  <c r="P1237" i="82"/>
  <c r="Q1238" i="82"/>
  <c r="Y18" i="45" s="1"/>
  <c r="G23" i="16" s="1"/>
  <c r="P1457" i="82"/>
  <c r="Q1458" i="82"/>
  <c r="Y18" i="42" s="1"/>
  <c r="G20" i="16" s="1"/>
  <c r="P1657" i="82"/>
  <c r="Q1658" i="82"/>
  <c r="Y18" i="30" s="1"/>
  <c r="G27" i="16" s="1"/>
  <c r="Q837" i="82"/>
  <c r="Y41" i="40" s="1"/>
  <c r="P836" i="82"/>
  <c r="Q456" i="82"/>
  <c r="Y63" i="37" s="1"/>
  <c r="P455" i="82"/>
  <c r="P36" i="82"/>
  <c r="Q37" i="82"/>
  <c r="Q1517" i="82"/>
  <c r="Y17" i="48" s="1"/>
  <c r="P1516" i="82"/>
  <c r="U70" i="39" l="1"/>
  <c r="S61" i="16"/>
  <c r="S53" i="16"/>
  <c r="G47" i="16"/>
  <c r="G50" i="16"/>
  <c r="S63" i="16"/>
  <c r="S47" i="16"/>
  <c r="S55" i="16"/>
  <c r="G51" i="16"/>
  <c r="S43" i="16"/>
  <c r="M52" i="16"/>
  <c r="G55" i="16"/>
  <c r="M48" i="16"/>
  <c r="G46" i="16"/>
  <c r="S49" i="16"/>
  <c r="G62" i="16"/>
  <c r="G58" i="16"/>
  <c r="G67" i="16"/>
  <c r="M46" i="16"/>
  <c r="G60" i="16"/>
  <c r="U70" i="54"/>
  <c r="X70" i="54"/>
  <c r="Z70" i="54" s="1"/>
  <c r="W69" i="54"/>
  <c r="W20" i="36"/>
  <c r="X21" i="36"/>
  <c r="Z21" i="36" s="1"/>
  <c r="W66" i="48"/>
  <c r="X67" i="48"/>
  <c r="Z67" i="48" s="1"/>
  <c r="X68" i="49"/>
  <c r="Z68" i="49" s="1"/>
  <c r="W67" i="49"/>
  <c r="X70" i="39"/>
  <c r="Z70" i="39" s="1"/>
  <c r="W69" i="39"/>
  <c r="W18" i="34"/>
  <c r="X19" i="34"/>
  <c r="Z19" i="34" s="1"/>
  <c r="U70" i="53"/>
  <c r="X66" i="36"/>
  <c r="Z66" i="36" s="1"/>
  <c r="W65" i="36"/>
  <c r="X68" i="33"/>
  <c r="Z68" i="33" s="1"/>
  <c r="W67" i="33"/>
  <c r="W45" i="39"/>
  <c r="X46" i="39"/>
  <c r="Z46" i="39" s="1"/>
  <c r="X68" i="45"/>
  <c r="Z68" i="45" s="1"/>
  <c r="W67" i="45"/>
  <c r="X67" i="51"/>
  <c r="Z67" i="51" s="1"/>
  <c r="W66" i="51"/>
  <c r="X45" i="52"/>
  <c r="Z45" i="52" s="1"/>
  <c r="W44" i="52"/>
  <c r="X68" i="14"/>
  <c r="Z68" i="14" s="1"/>
  <c r="W67" i="14"/>
  <c r="W21" i="42"/>
  <c r="X22" i="42"/>
  <c r="Z22" i="42" s="1"/>
  <c r="X20" i="51"/>
  <c r="Z20" i="51" s="1"/>
  <c r="W19" i="51"/>
  <c r="X21" i="33"/>
  <c r="Z21" i="33" s="1"/>
  <c r="W20" i="33"/>
  <c r="U47" i="43"/>
  <c r="W19" i="32"/>
  <c r="X20" i="32"/>
  <c r="Z20" i="32" s="1"/>
  <c r="X22" i="48"/>
  <c r="Z22" i="48" s="1"/>
  <c r="W21" i="48"/>
  <c r="W20" i="50"/>
  <c r="X21" i="50"/>
  <c r="Z21" i="50" s="1"/>
  <c r="V23" i="55"/>
  <c r="W23" i="55" s="1"/>
  <c r="X22" i="44"/>
  <c r="Z22" i="44" s="1"/>
  <c r="W21" i="44"/>
  <c r="X45" i="46"/>
  <c r="Z45" i="46" s="1"/>
  <c r="W44" i="46"/>
  <c r="X20" i="54"/>
  <c r="Z20" i="54" s="1"/>
  <c r="W19" i="54"/>
  <c r="W20" i="30"/>
  <c r="X21" i="30"/>
  <c r="Z21" i="30" s="1"/>
  <c r="X68" i="55"/>
  <c r="Z68" i="55" s="1"/>
  <c r="W67" i="55"/>
  <c r="X20" i="35"/>
  <c r="Z20" i="35" s="1"/>
  <c r="W19" i="35"/>
  <c r="X66" i="42"/>
  <c r="Z66" i="42" s="1"/>
  <c r="W65" i="42"/>
  <c r="X70" i="53"/>
  <c r="Z70" i="53" s="1"/>
  <c r="W69" i="53"/>
  <c r="W21" i="41"/>
  <c r="X22" i="41"/>
  <c r="Z22" i="41" s="1"/>
  <c r="X46" i="36"/>
  <c r="Z46" i="36" s="1"/>
  <c r="W45" i="36"/>
  <c r="X22" i="43"/>
  <c r="Z22" i="43" s="1"/>
  <c r="W21" i="43"/>
  <c r="V23" i="49"/>
  <c r="W23" i="49" s="1"/>
  <c r="W43" i="51"/>
  <c r="X44" i="51"/>
  <c r="Z44" i="51" s="1"/>
  <c r="W20" i="47"/>
  <c r="X21" i="47"/>
  <c r="Z21" i="47" s="1"/>
  <c r="W46" i="43"/>
  <c r="X47" i="43"/>
  <c r="Z47" i="43" s="1"/>
  <c r="X69" i="50"/>
  <c r="Z69" i="50" s="1"/>
  <c r="W68" i="50"/>
  <c r="X22" i="37"/>
  <c r="Z22" i="37" s="1"/>
  <c r="W21" i="37"/>
  <c r="X22" i="46"/>
  <c r="Z22" i="46" s="1"/>
  <c r="W21" i="46"/>
  <c r="X46" i="37"/>
  <c r="Z46" i="37" s="1"/>
  <c r="W45" i="37"/>
  <c r="W45" i="44"/>
  <c r="X46" i="44"/>
  <c r="Z46" i="44" s="1"/>
  <c r="W67" i="44"/>
  <c r="X68" i="44"/>
  <c r="Z68" i="44" s="1"/>
  <c r="X21" i="38"/>
  <c r="Z21" i="38" s="1"/>
  <c r="W20" i="38"/>
  <c r="W66" i="29"/>
  <c r="X67" i="29"/>
  <c r="Z67" i="29" s="1"/>
  <c r="X68" i="30"/>
  <c r="Z68" i="30" s="1"/>
  <c r="W67" i="30"/>
  <c r="X44" i="49"/>
  <c r="Z44" i="49" s="1"/>
  <c r="W43" i="49"/>
  <c r="X69" i="34"/>
  <c r="Z69" i="34" s="1"/>
  <c r="W68" i="34"/>
  <c r="X22" i="52"/>
  <c r="Z22" i="52" s="1"/>
  <c r="W21" i="52"/>
  <c r="W44" i="14"/>
  <c r="X45" i="14"/>
  <c r="Z45" i="14" s="1"/>
  <c r="W21" i="29"/>
  <c r="X22" i="29"/>
  <c r="Z22" i="29" s="1"/>
  <c r="X18" i="14"/>
  <c r="W17" i="14"/>
  <c r="X67" i="40"/>
  <c r="Z67" i="40" s="1"/>
  <c r="W66" i="40"/>
  <c r="X45" i="41"/>
  <c r="Z45" i="41" s="1"/>
  <c r="W44" i="41"/>
  <c r="X45" i="29"/>
  <c r="Z45" i="29" s="1"/>
  <c r="W44" i="29"/>
  <c r="W44" i="42"/>
  <c r="X45" i="42"/>
  <c r="Z45" i="42" s="1"/>
  <c r="W44" i="47"/>
  <c r="X45" i="47"/>
  <c r="Z45" i="47" s="1"/>
  <c r="X45" i="45"/>
  <c r="Z45" i="45" s="1"/>
  <c r="W44" i="45"/>
  <c r="X45" i="53"/>
  <c r="Z45" i="53" s="1"/>
  <c r="W44" i="53"/>
  <c r="U70" i="38"/>
  <c r="X22" i="39"/>
  <c r="Z22" i="39" s="1"/>
  <c r="W21" i="39"/>
  <c r="W44" i="50"/>
  <c r="X45" i="50"/>
  <c r="Z45" i="50" s="1"/>
  <c r="X45" i="34"/>
  <c r="Z45" i="34" s="1"/>
  <c r="W44" i="34"/>
  <c r="U70" i="43"/>
  <c r="W44" i="40"/>
  <c r="X45" i="40"/>
  <c r="Z45" i="40" s="1"/>
  <c r="V47" i="55"/>
  <c r="W47" i="55" s="1"/>
  <c r="W68" i="52"/>
  <c r="X69" i="52"/>
  <c r="Z69" i="52" s="1"/>
  <c r="X67" i="35"/>
  <c r="Z67" i="35" s="1"/>
  <c r="W66" i="35"/>
  <c r="X21" i="40"/>
  <c r="Z21" i="40" s="1"/>
  <c r="W20" i="40"/>
  <c r="X43" i="33"/>
  <c r="Z43" i="33" s="1"/>
  <c r="W42" i="33"/>
  <c r="W43" i="38"/>
  <c r="X44" i="38"/>
  <c r="Z44" i="38" s="1"/>
  <c r="W44" i="48"/>
  <c r="X45" i="48"/>
  <c r="Z45" i="48" s="1"/>
  <c r="X46" i="54"/>
  <c r="Z46" i="54" s="1"/>
  <c r="W45" i="54"/>
  <c r="W68" i="41"/>
  <c r="X69" i="41"/>
  <c r="Z69" i="41" s="1"/>
  <c r="W21" i="45"/>
  <c r="X22" i="45"/>
  <c r="Z22" i="45" s="1"/>
  <c r="W67" i="37"/>
  <c r="X68" i="37"/>
  <c r="Z68" i="37" s="1"/>
  <c r="X70" i="38"/>
  <c r="Z70" i="38" s="1"/>
  <c r="W69" i="38"/>
  <c r="W66" i="46"/>
  <c r="X67" i="46"/>
  <c r="Z67" i="46" s="1"/>
  <c r="W44" i="35"/>
  <c r="X45" i="35"/>
  <c r="Z45" i="35" s="1"/>
  <c r="X45" i="30"/>
  <c r="Z45" i="30" s="1"/>
  <c r="W44" i="30"/>
  <c r="X46" i="32"/>
  <c r="Z46" i="32" s="1"/>
  <c r="W45" i="32"/>
  <c r="X21" i="53"/>
  <c r="Z21" i="53" s="1"/>
  <c r="W20" i="53"/>
  <c r="W66" i="32"/>
  <c r="X67" i="32"/>
  <c r="Z67" i="32" s="1"/>
  <c r="X70" i="43"/>
  <c r="Z70" i="43" s="1"/>
  <c r="W69" i="43"/>
  <c r="W66" i="47"/>
  <c r="X67" i="47"/>
  <c r="Z67" i="47" s="1"/>
  <c r="P777" i="82"/>
  <c r="Q777" i="82" s="1"/>
  <c r="Y64" i="49" s="1"/>
  <c r="Q356" i="82"/>
  <c r="Y40" i="47" s="1"/>
  <c r="Q357" i="82"/>
  <c r="Y41" i="47" s="1"/>
  <c r="Q1679" i="82"/>
  <c r="Y19" i="36" s="1"/>
  <c r="P1678" i="82"/>
  <c r="Q1638" i="82"/>
  <c r="Y18" i="44" s="1"/>
  <c r="G22" i="16" s="1"/>
  <c r="Q1319" i="82"/>
  <c r="Y19" i="54" s="1"/>
  <c r="P1318" i="82"/>
  <c r="Q1599" i="82"/>
  <c r="Y19" i="51" s="1"/>
  <c r="P1598" i="82"/>
  <c r="Q1078" i="82"/>
  <c r="Y42" i="30" s="1"/>
  <c r="M27" i="16" s="1"/>
  <c r="P1077" i="82"/>
  <c r="Q579" i="82"/>
  <c r="Y66" i="53" s="1"/>
  <c r="P578" i="82"/>
  <c r="P1058" i="82"/>
  <c r="Q1059" i="82"/>
  <c r="Y66" i="44" s="1"/>
  <c r="P1018" i="82"/>
  <c r="Q1019" i="82"/>
  <c r="Y66" i="50" s="1"/>
  <c r="Q1439" i="82"/>
  <c r="Y19" i="41" s="1"/>
  <c r="P1438" i="82"/>
  <c r="Q1378" i="82"/>
  <c r="Y18" i="52" s="1"/>
  <c r="G31" i="16" s="1"/>
  <c r="P1377" i="82"/>
  <c r="P598" i="82"/>
  <c r="Q599" i="82"/>
  <c r="Y43" i="34" s="1"/>
  <c r="Q98" i="82"/>
  <c r="Y65" i="14" s="1"/>
  <c r="S9" i="16" s="1"/>
  <c r="P97" i="82"/>
  <c r="Q1178" i="82"/>
  <c r="Y18" i="43" s="1"/>
  <c r="G21" i="16" s="1"/>
  <c r="P1177" i="82"/>
  <c r="Q59" i="82"/>
  <c r="Y66" i="74" s="1"/>
  <c r="P58" i="82"/>
  <c r="P517" i="82"/>
  <c r="Q518" i="82"/>
  <c r="Y42" i="52" s="1"/>
  <c r="M31" i="16" s="1"/>
  <c r="P1136" i="82"/>
  <c r="Q1137" i="82"/>
  <c r="Y64" i="36" s="1"/>
  <c r="Q118" i="82"/>
  <c r="Y42" i="43" s="1"/>
  <c r="M21" i="16" s="1"/>
  <c r="P117" i="82"/>
  <c r="Q718" i="82"/>
  <c r="Y42" i="38" s="1"/>
  <c r="M16" i="16" s="1"/>
  <c r="P717" i="82"/>
  <c r="Q1538" i="82"/>
  <c r="Y18" i="40" s="1"/>
  <c r="G18" i="16" s="1"/>
  <c r="P1537" i="82"/>
  <c r="Q738" i="82"/>
  <c r="Y65" i="38" s="1"/>
  <c r="S16" i="16" s="1"/>
  <c r="P737" i="82"/>
  <c r="Q1358" i="82"/>
  <c r="Y18" i="46" s="1"/>
  <c r="G24" i="16" s="1"/>
  <c r="P1357" i="82"/>
  <c r="P1557" i="82"/>
  <c r="Q1558" i="82"/>
  <c r="Y18" i="32" s="1"/>
  <c r="G8" i="16" s="1"/>
  <c r="P1257" i="82"/>
  <c r="Q1258" i="82"/>
  <c r="Y18" i="39" s="1"/>
  <c r="G17" i="16" s="1"/>
  <c r="P297" i="82"/>
  <c r="Q298" i="82"/>
  <c r="Y65" i="39" s="1"/>
  <c r="S17" i="16" s="1"/>
  <c r="Q499" i="82"/>
  <c r="Y66" i="46" s="1"/>
  <c r="P498" i="82"/>
  <c r="P318" i="82"/>
  <c r="Q319" i="82"/>
  <c r="Y43" i="55" s="1"/>
  <c r="P478" i="82"/>
  <c r="Q479" i="82"/>
  <c r="Y43" i="46" s="1"/>
  <c r="Q879" i="82"/>
  <c r="Y43" i="32" s="1"/>
  <c r="P878" i="82"/>
  <c r="Q1498" i="82"/>
  <c r="Y18" i="49" s="1"/>
  <c r="G28" i="16" s="1"/>
  <c r="P1497" i="82"/>
  <c r="P77" i="82"/>
  <c r="Q78" i="82"/>
  <c r="Y42" i="14" s="1"/>
  <c r="M9" i="16" s="1"/>
  <c r="P377" i="82"/>
  <c r="Q378" i="82"/>
  <c r="Y65" i="47" s="1"/>
  <c r="S25" i="16" s="1"/>
  <c r="P17" i="82"/>
  <c r="Q18" i="82"/>
  <c r="P137" i="82"/>
  <c r="Q138" i="82"/>
  <c r="Y65" i="43" s="1"/>
  <c r="S21" i="16" s="1"/>
  <c r="P397" i="82"/>
  <c r="Q398" i="82"/>
  <c r="Y42" i="54" s="1"/>
  <c r="M33" i="16" s="1"/>
  <c r="Q238" i="82"/>
  <c r="Y42" i="45" s="1"/>
  <c r="M23" i="16" s="1"/>
  <c r="P237" i="82"/>
  <c r="Q418" i="82"/>
  <c r="Y65" i="54" s="1"/>
  <c r="S33" i="16" s="1"/>
  <c r="P417" i="82"/>
  <c r="P557" i="82"/>
  <c r="Q558" i="82"/>
  <c r="Y42" i="53" s="1"/>
  <c r="M32" i="16" s="1"/>
  <c r="Q836" i="82"/>
  <c r="Y40" i="40" s="1"/>
  <c r="P835" i="82"/>
  <c r="Q1417" i="82"/>
  <c r="Y17" i="34" s="1"/>
  <c r="P1416" i="82"/>
  <c r="P816" i="82"/>
  <c r="Q817" i="82"/>
  <c r="Y64" i="48" s="1"/>
  <c r="P1456" i="82"/>
  <c r="Q1457" i="82"/>
  <c r="Y17" i="42" s="1"/>
  <c r="Q1237" i="82"/>
  <c r="Y17" i="45" s="1"/>
  <c r="P1236" i="82"/>
  <c r="P154" i="82"/>
  <c r="Q155" i="82"/>
  <c r="Y39" i="29" s="1"/>
  <c r="P955" i="82"/>
  <c r="Q956" i="82"/>
  <c r="Y40" i="51" s="1"/>
  <c r="Q197" i="82"/>
  <c r="Y41" i="35" s="1"/>
  <c r="P196" i="82"/>
  <c r="P1195" i="82"/>
  <c r="Q1196" i="82"/>
  <c r="Y16" i="29" s="1"/>
  <c r="P935" i="82"/>
  <c r="Q936" i="82"/>
  <c r="Y63" i="33" s="1"/>
  <c r="P1636" i="82"/>
  <c r="Q1637" i="82"/>
  <c r="Y17" i="44" s="1"/>
  <c r="P437" i="82"/>
  <c r="Q438" i="82"/>
  <c r="Y42" i="37" s="1"/>
  <c r="M15" i="16" s="1"/>
  <c r="Q1577" i="82"/>
  <c r="Y17" i="33" s="1"/>
  <c r="P1576" i="82"/>
  <c r="Q636" i="82"/>
  <c r="Y40" i="41" s="1"/>
  <c r="P635" i="82"/>
  <c r="P1155" i="82"/>
  <c r="Q1156" i="82"/>
  <c r="Y16" i="14" s="1"/>
  <c r="P696" i="82"/>
  <c r="Q697" i="82"/>
  <c r="Y64" i="42" s="1"/>
  <c r="P916" i="82"/>
  <c r="Q917" i="82"/>
  <c r="Y41" i="33" s="1"/>
  <c r="Q1477" i="82"/>
  <c r="Y17" i="38" s="1"/>
  <c r="P1476" i="82"/>
  <c r="P896" i="82"/>
  <c r="Q897" i="82"/>
  <c r="Y64" i="32" s="1"/>
  <c r="P255" i="82"/>
  <c r="Q256" i="82"/>
  <c r="Y63" i="45" s="1"/>
  <c r="P214" i="82"/>
  <c r="Q215" i="82"/>
  <c r="Y62" i="35" s="1"/>
  <c r="P1115" i="82"/>
  <c r="Q1116" i="82"/>
  <c r="Y40" i="36" s="1"/>
  <c r="Q455" i="82"/>
  <c r="Y62" i="37" s="1"/>
  <c r="P454" i="82"/>
  <c r="P1277" i="82"/>
  <c r="Q1278" i="82"/>
  <c r="Y18" i="55" s="1"/>
  <c r="G34" i="16" s="1"/>
  <c r="Q656" i="82"/>
  <c r="Y63" i="41" s="1"/>
  <c r="P655" i="82"/>
  <c r="Q857" i="82"/>
  <c r="Y64" i="40" s="1"/>
  <c r="P856" i="82"/>
  <c r="P276" i="82"/>
  <c r="Q277" i="82"/>
  <c r="Y41" i="39" s="1"/>
  <c r="Q1337" i="82"/>
  <c r="Y17" i="37" s="1"/>
  <c r="P1336" i="82"/>
  <c r="Q336" i="82"/>
  <c r="Y63" i="55" s="1"/>
  <c r="P335" i="82"/>
  <c r="P1515" i="82"/>
  <c r="Q1516" i="82"/>
  <c r="Y16" i="48" s="1"/>
  <c r="P35" i="82"/>
  <c r="Q36" i="82"/>
  <c r="P1656" i="82"/>
  <c r="Q1657" i="82"/>
  <c r="Y17" i="30" s="1"/>
  <c r="P616" i="82"/>
  <c r="Q617" i="82"/>
  <c r="Y64" i="34" s="1"/>
  <c r="P1095" i="82"/>
  <c r="Q1096" i="82"/>
  <c r="Y63" i="30" s="1"/>
  <c r="P776" i="82"/>
  <c r="P795" i="82"/>
  <c r="Q796" i="82"/>
  <c r="Y40" i="48" s="1"/>
  <c r="Q1397" i="82"/>
  <c r="Y17" i="53" s="1"/>
  <c r="P1396" i="82"/>
  <c r="P675" i="82"/>
  <c r="Q676" i="82"/>
  <c r="Y40" i="42" s="1"/>
  <c r="P354" i="82"/>
  <c r="Q355" i="82"/>
  <c r="Y39" i="47" s="1"/>
  <c r="P995" i="82"/>
  <c r="Q996" i="82"/>
  <c r="Y40" i="50" s="1"/>
  <c r="P975" i="82"/>
  <c r="Q976" i="82"/>
  <c r="Y63" i="51" s="1"/>
  <c r="P1215" i="82"/>
  <c r="Q1216" i="82"/>
  <c r="Y16" i="35" s="1"/>
  <c r="P1615" i="82"/>
  <c r="Q1616" i="82"/>
  <c r="Y16" i="50" s="1"/>
  <c r="P1037" i="82"/>
  <c r="Q1038" i="82"/>
  <c r="Y42" i="44" s="1"/>
  <c r="M22" i="16" s="1"/>
  <c r="P1296" i="82"/>
  <c r="Q1297" i="82"/>
  <c r="Y17" i="47" s="1"/>
  <c r="P754" i="82"/>
  <c r="Q755" i="82"/>
  <c r="Y39" i="49" s="1"/>
  <c r="P175" i="82"/>
  <c r="Q176" i="82"/>
  <c r="Y63" i="29" s="1"/>
  <c r="P535" i="82"/>
  <c r="Q536" i="82"/>
  <c r="Y63" i="52" s="1"/>
  <c r="S51" i="16" l="1"/>
  <c r="S44" i="16"/>
  <c r="G66" i="16"/>
  <c r="G69" i="16"/>
  <c r="M50" i="16"/>
  <c r="M67" i="16"/>
  <c r="S56" i="16"/>
  <c r="S60" i="16"/>
  <c r="G52" i="16"/>
  <c r="M66" i="16"/>
  <c r="S68" i="16"/>
  <c r="M57" i="16"/>
  <c r="M58" i="16"/>
  <c r="G63" i="16"/>
  <c r="G59" i="16"/>
  <c r="G53" i="16"/>
  <c r="M56" i="16"/>
  <c r="G56" i="16"/>
  <c r="M62" i="16"/>
  <c r="M51" i="16"/>
  <c r="M68" i="16"/>
  <c r="M44" i="16"/>
  <c r="S52" i="16"/>
  <c r="G43" i="16"/>
  <c r="G57" i="16"/>
  <c r="U47" i="55"/>
  <c r="W68" i="43"/>
  <c r="X69" i="43"/>
  <c r="Z69" i="43" s="1"/>
  <c r="X20" i="53"/>
  <c r="Z20" i="53" s="1"/>
  <c r="W19" i="53"/>
  <c r="W43" i="30"/>
  <c r="X44" i="30"/>
  <c r="Z44" i="30" s="1"/>
  <c r="X42" i="33"/>
  <c r="W41" i="33"/>
  <c r="X66" i="35"/>
  <c r="Z66" i="35" s="1"/>
  <c r="W65" i="35"/>
  <c r="W43" i="50"/>
  <c r="X44" i="50"/>
  <c r="Z44" i="50" s="1"/>
  <c r="W43" i="53"/>
  <c r="X44" i="53"/>
  <c r="Z44" i="53" s="1"/>
  <c r="X44" i="29"/>
  <c r="Z44" i="29" s="1"/>
  <c r="W43" i="29"/>
  <c r="X66" i="40"/>
  <c r="Z66" i="40" s="1"/>
  <c r="W65" i="40"/>
  <c r="X21" i="52"/>
  <c r="Z21" i="52" s="1"/>
  <c r="W20" i="52"/>
  <c r="W42" i="49"/>
  <c r="X43" i="49"/>
  <c r="Z43" i="49" s="1"/>
  <c r="X45" i="37"/>
  <c r="Z45" i="37" s="1"/>
  <c r="W44" i="37"/>
  <c r="X21" i="37"/>
  <c r="Z21" i="37" s="1"/>
  <c r="W20" i="37"/>
  <c r="X21" i="43"/>
  <c r="Z21" i="43" s="1"/>
  <c r="W20" i="43"/>
  <c r="X65" i="42"/>
  <c r="W64" i="42"/>
  <c r="X67" i="55"/>
  <c r="Z67" i="55" s="1"/>
  <c r="W66" i="55"/>
  <c r="X19" i="54"/>
  <c r="Z19" i="54" s="1"/>
  <c r="W18" i="54"/>
  <c r="X21" i="44"/>
  <c r="Z21" i="44" s="1"/>
  <c r="W20" i="44"/>
  <c r="X21" i="42"/>
  <c r="Z21" i="42" s="1"/>
  <c r="W20" i="42"/>
  <c r="X67" i="49"/>
  <c r="Z67" i="49" s="1"/>
  <c r="W66" i="49"/>
  <c r="W65" i="46"/>
  <c r="X66" i="46"/>
  <c r="Z66" i="46" s="1"/>
  <c r="W66" i="37"/>
  <c r="X67" i="37"/>
  <c r="Z67" i="37" s="1"/>
  <c r="X68" i="41"/>
  <c r="Z68" i="41" s="1"/>
  <c r="W67" i="41"/>
  <c r="W43" i="48"/>
  <c r="X44" i="48"/>
  <c r="Z44" i="48" s="1"/>
  <c r="X47" i="55"/>
  <c r="Z47" i="55" s="1"/>
  <c r="W46" i="55"/>
  <c r="W43" i="34"/>
  <c r="X44" i="34"/>
  <c r="Z44" i="34" s="1"/>
  <c r="X21" i="39"/>
  <c r="Z21" i="39" s="1"/>
  <c r="W20" i="39"/>
  <c r="W43" i="47"/>
  <c r="X44" i="47"/>
  <c r="Z44" i="47" s="1"/>
  <c r="X21" i="29"/>
  <c r="Z21" i="29" s="1"/>
  <c r="W20" i="29"/>
  <c r="W65" i="29"/>
  <c r="X66" i="29"/>
  <c r="Z66" i="29" s="1"/>
  <c r="W66" i="44"/>
  <c r="X67" i="44"/>
  <c r="Z67" i="44" s="1"/>
  <c r="X46" i="43"/>
  <c r="Z46" i="43" s="1"/>
  <c r="W45" i="43"/>
  <c r="W42" i="51"/>
  <c r="X43" i="51"/>
  <c r="Z43" i="51" s="1"/>
  <c r="X21" i="41"/>
  <c r="Z21" i="41" s="1"/>
  <c r="W20" i="41"/>
  <c r="X20" i="50"/>
  <c r="Z20" i="50" s="1"/>
  <c r="W19" i="50"/>
  <c r="W18" i="32"/>
  <c r="X19" i="32"/>
  <c r="Z19" i="32" s="1"/>
  <c r="X19" i="51"/>
  <c r="Z19" i="51" s="1"/>
  <c r="W18" i="51"/>
  <c r="W66" i="14"/>
  <c r="X67" i="14"/>
  <c r="Z67" i="14" s="1"/>
  <c r="X66" i="51"/>
  <c r="Z66" i="51" s="1"/>
  <c r="W65" i="51"/>
  <c r="X65" i="36"/>
  <c r="Z65" i="36" s="1"/>
  <c r="W64" i="36"/>
  <c r="W17" i="34"/>
  <c r="X18" i="34"/>
  <c r="X20" i="36"/>
  <c r="Z20" i="36" s="1"/>
  <c r="W19" i="36"/>
  <c r="X45" i="32"/>
  <c r="Z45" i="32" s="1"/>
  <c r="W44" i="32"/>
  <c r="W68" i="38"/>
  <c r="X69" i="38"/>
  <c r="Z69" i="38" s="1"/>
  <c r="W44" i="54"/>
  <c r="X45" i="54"/>
  <c r="Z45" i="54" s="1"/>
  <c r="W19" i="40"/>
  <c r="X20" i="40"/>
  <c r="Z20" i="40" s="1"/>
  <c r="X44" i="45"/>
  <c r="Z44" i="45" s="1"/>
  <c r="W43" i="45"/>
  <c r="X44" i="41"/>
  <c r="Z44" i="41" s="1"/>
  <c r="W43" i="41"/>
  <c r="X17" i="14"/>
  <c r="Z17" i="14" s="1"/>
  <c r="W16" i="14"/>
  <c r="W67" i="34"/>
  <c r="X68" i="34"/>
  <c r="Z68" i="34" s="1"/>
  <c r="X67" i="30"/>
  <c r="Z67" i="30" s="1"/>
  <c r="W66" i="30"/>
  <c r="X20" i="38"/>
  <c r="Z20" i="38" s="1"/>
  <c r="W19" i="38"/>
  <c r="X21" i="46"/>
  <c r="Z21" i="46" s="1"/>
  <c r="W20" i="46"/>
  <c r="W67" i="50"/>
  <c r="X68" i="50"/>
  <c r="Z68" i="50" s="1"/>
  <c r="U23" i="49"/>
  <c r="X45" i="36"/>
  <c r="Z45" i="36" s="1"/>
  <c r="W44" i="36"/>
  <c r="X69" i="53"/>
  <c r="Z69" i="53" s="1"/>
  <c r="W68" i="53"/>
  <c r="W18" i="35"/>
  <c r="X19" i="35"/>
  <c r="Z19" i="35" s="1"/>
  <c r="X44" i="46"/>
  <c r="Z44" i="46" s="1"/>
  <c r="W43" i="46"/>
  <c r="U23" i="55"/>
  <c r="X21" i="48"/>
  <c r="Z21" i="48" s="1"/>
  <c r="W20" i="48"/>
  <c r="X45" i="39"/>
  <c r="Z45" i="39" s="1"/>
  <c r="W44" i="39"/>
  <c r="X69" i="39"/>
  <c r="Z69" i="39" s="1"/>
  <c r="W68" i="39"/>
  <c r="X69" i="54"/>
  <c r="Z69" i="54" s="1"/>
  <c r="W68" i="54"/>
  <c r="W65" i="47"/>
  <c r="X66" i="47"/>
  <c r="Z66" i="47" s="1"/>
  <c r="W65" i="32"/>
  <c r="X66" i="32"/>
  <c r="Z66" i="32" s="1"/>
  <c r="W43" i="35"/>
  <c r="X44" i="35"/>
  <c r="Z44" i="35" s="1"/>
  <c r="X21" i="45"/>
  <c r="Z21" i="45" s="1"/>
  <c r="W20" i="45"/>
  <c r="X43" i="38"/>
  <c r="Z43" i="38" s="1"/>
  <c r="W42" i="38"/>
  <c r="W67" i="52"/>
  <c r="X68" i="52"/>
  <c r="Z68" i="52" s="1"/>
  <c r="W43" i="40"/>
  <c r="X44" i="40"/>
  <c r="Z44" i="40" s="1"/>
  <c r="W43" i="42"/>
  <c r="X44" i="42"/>
  <c r="Z44" i="42" s="1"/>
  <c r="Z18" i="14"/>
  <c r="I9" i="16" s="1"/>
  <c r="H9" i="16"/>
  <c r="W43" i="14"/>
  <c r="X44" i="14"/>
  <c r="Z44" i="14" s="1"/>
  <c r="W44" i="44"/>
  <c r="X45" i="44"/>
  <c r="Z45" i="44" s="1"/>
  <c r="X20" i="47"/>
  <c r="Z20" i="47" s="1"/>
  <c r="W19" i="47"/>
  <c r="X23" i="49"/>
  <c r="Z23" i="49" s="1"/>
  <c r="W22" i="49"/>
  <c r="X20" i="30"/>
  <c r="Z20" i="30" s="1"/>
  <c r="W19" i="30"/>
  <c r="X23" i="55"/>
  <c r="Z23" i="55" s="1"/>
  <c r="W22" i="55"/>
  <c r="X20" i="33"/>
  <c r="Z20" i="33" s="1"/>
  <c r="W19" i="33"/>
  <c r="X44" i="52"/>
  <c r="Z44" i="52" s="1"/>
  <c r="W43" i="52"/>
  <c r="X67" i="45"/>
  <c r="Z67" i="45" s="1"/>
  <c r="W66" i="45"/>
  <c r="X67" i="33"/>
  <c r="Z67" i="33" s="1"/>
  <c r="W66" i="33"/>
  <c r="W65" i="48"/>
  <c r="X66" i="48"/>
  <c r="Z66" i="48" s="1"/>
  <c r="P1677" i="82"/>
  <c r="Q1678" i="82"/>
  <c r="Y18" i="36" s="1"/>
  <c r="G14" i="16" s="1"/>
  <c r="Q1318" i="82"/>
  <c r="Y18" i="54" s="1"/>
  <c r="G33" i="16" s="1"/>
  <c r="P1317" i="82"/>
  <c r="P1597" i="82"/>
  <c r="Q1598" i="82"/>
  <c r="Y18" i="51" s="1"/>
  <c r="G30" i="16" s="1"/>
  <c r="P1076" i="82"/>
  <c r="Q1077" i="82"/>
  <c r="Y41" i="30" s="1"/>
  <c r="P1057" i="82"/>
  <c r="Q1058" i="82"/>
  <c r="Y65" i="44" s="1"/>
  <c r="S22" i="16" s="1"/>
  <c r="Q578" i="82"/>
  <c r="Y65" i="53" s="1"/>
  <c r="S32" i="16" s="1"/>
  <c r="P577" i="82"/>
  <c r="Q1018" i="82"/>
  <c r="Y65" i="50" s="1"/>
  <c r="S29" i="16" s="1"/>
  <c r="P1017" i="82"/>
  <c r="P1376" i="82"/>
  <c r="Q1377" i="82"/>
  <c r="Y17" i="52" s="1"/>
  <c r="P1437" i="82"/>
  <c r="Q1438" i="82"/>
  <c r="Y18" i="41" s="1"/>
  <c r="G19" i="16" s="1"/>
  <c r="P597" i="82"/>
  <c r="Q598" i="82"/>
  <c r="Y42" i="34" s="1"/>
  <c r="M12" i="16" s="1"/>
  <c r="P1496" i="82"/>
  <c r="Q1497" i="82"/>
  <c r="Y17" i="49" s="1"/>
  <c r="P497" i="82"/>
  <c r="Q498" i="82"/>
  <c r="Y65" i="46" s="1"/>
  <c r="S24" i="16" s="1"/>
  <c r="P1356" i="82"/>
  <c r="Q1357" i="82"/>
  <c r="Y17" i="46" s="1"/>
  <c r="Q1537" i="82"/>
  <c r="Y17" i="40" s="1"/>
  <c r="P1536" i="82"/>
  <c r="Q117" i="82"/>
  <c r="Y41" i="43" s="1"/>
  <c r="P116" i="82"/>
  <c r="P1176" i="82"/>
  <c r="Q1177" i="82"/>
  <c r="Y17" i="43" s="1"/>
  <c r="Q377" i="82"/>
  <c r="Y64" i="47" s="1"/>
  <c r="P376" i="82"/>
  <c r="Q478" i="82"/>
  <c r="Y42" i="46" s="1"/>
  <c r="M24" i="16" s="1"/>
  <c r="P477" i="82"/>
  <c r="Q1257" i="82"/>
  <c r="Y17" i="39" s="1"/>
  <c r="P1256" i="82"/>
  <c r="P516" i="82"/>
  <c r="Q517" i="82"/>
  <c r="Y41" i="52" s="1"/>
  <c r="P877" i="82"/>
  <c r="Q878" i="82"/>
  <c r="Y42" i="32" s="1"/>
  <c r="M8" i="16" s="1"/>
  <c r="Q737" i="82"/>
  <c r="Y64" i="38" s="1"/>
  <c r="P736" i="82"/>
  <c r="Q717" i="82"/>
  <c r="Y41" i="38" s="1"/>
  <c r="P716" i="82"/>
  <c r="P57" i="82"/>
  <c r="Q58" i="82"/>
  <c r="Y65" i="74" s="1"/>
  <c r="S7" i="16" s="1"/>
  <c r="P96" i="82"/>
  <c r="Q97" i="82"/>
  <c r="Y64" i="14" s="1"/>
  <c r="Q77" i="82"/>
  <c r="Y41" i="14" s="1"/>
  <c r="P76" i="82"/>
  <c r="P317" i="82"/>
  <c r="Q318" i="82"/>
  <c r="Y42" i="55" s="1"/>
  <c r="M34" i="16" s="1"/>
  <c r="P296" i="82"/>
  <c r="Q297" i="82"/>
  <c r="Y64" i="39" s="1"/>
  <c r="P1556" i="82"/>
  <c r="Q1557" i="82"/>
  <c r="Y17" i="32" s="1"/>
  <c r="P1135" i="82"/>
  <c r="Q1136" i="82"/>
  <c r="Y63" i="36" s="1"/>
  <c r="P136" i="82"/>
  <c r="Q137" i="82"/>
  <c r="Y64" i="43" s="1"/>
  <c r="P16" i="82"/>
  <c r="Q17" i="82"/>
  <c r="P396" i="82"/>
  <c r="Q397" i="82"/>
  <c r="Y41" i="54" s="1"/>
  <c r="Q417" i="82"/>
  <c r="Y64" i="54" s="1"/>
  <c r="P416" i="82"/>
  <c r="P236" i="82"/>
  <c r="Q237" i="82"/>
  <c r="Y41" i="45" s="1"/>
  <c r="P556" i="82"/>
  <c r="Q557" i="82"/>
  <c r="Y41" i="53" s="1"/>
  <c r="Q335" i="82"/>
  <c r="Y62" i="55" s="1"/>
  <c r="P334" i="82"/>
  <c r="P654" i="82"/>
  <c r="Q655" i="82"/>
  <c r="Y62" i="41" s="1"/>
  <c r="Q454" i="82"/>
  <c r="Y61" i="37" s="1"/>
  <c r="P453" i="82"/>
  <c r="P634" i="82"/>
  <c r="Q635" i="82"/>
  <c r="Y39" i="41" s="1"/>
  <c r="P1575" i="82"/>
  <c r="Q1576" i="82"/>
  <c r="Y16" i="33" s="1"/>
  <c r="P753" i="82"/>
  <c r="Q754" i="82"/>
  <c r="Y38" i="49" s="1"/>
  <c r="P1036" i="82"/>
  <c r="Q1037" i="82"/>
  <c r="Y41" i="44" s="1"/>
  <c r="Q975" i="82"/>
  <c r="Y62" i="51" s="1"/>
  <c r="P974" i="82"/>
  <c r="P353" i="82"/>
  <c r="Q354" i="82"/>
  <c r="Y38" i="47" s="1"/>
  <c r="P674" i="82"/>
  <c r="Q675" i="82"/>
  <c r="Y39" i="42" s="1"/>
  <c r="P794" i="82"/>
  <c r="Q795" i="82"/>
  <c r="Y39" i="48" s="1"/>
  <c r="P775" i="82"/>
  <c r="Q776" i="82"/>
  <c r="Y63" i="49" s="1"/>
  <c r="P615" i="82"/>
  <c r="Q616" i="82"/>
  <c r="Y63" i="34" s="1"/>
  <c r="Q1656" i="82"/>
  <c r="Y16" i="30" s="1"/>
  <c r="P1655" i="82"/>
  <c r="P275" i="82"/>
  <c r="Q276" i="82"/>
  <c r="Y40" i="39" s="1"/>
  <c r="Q255" i="82"/>
  <c r="Y62" i="45" s="1"/>
  <c r="P254" i="82"/>
  <c r="Q916" i="82"/>
  <c r="Y40" i="33" s="1"/>
  <c r="P915" i="82"/>
  <c r="P695" i="82"/>
  <c r="Q696" i="82"/>
  <c r="Y63" i="42" s="1"/>
  <c r="P436" i="82"/>
  <c r="Q437" i="82"/>
  <c r="Y41" i="37" s="1"/>
  <c r="P1194" i="82"/>
  <c r="Q1195" i="82"/>
  <c r="Y15" i="29" s="1"/>
  <c r="P954" i="82"/>
  <c r="Q955" i="82"/>
  <c r="Y39" i="51" s="1"/>
  <c r="P153" i="82"/>
  <c r="Q154" i="82"/>
  <c r="Y38" i="29" s="1"/>
  <c r="P1455" i="82"/>
  <c r="Q1456" i="82"/>
  <c r="Y16" i="42" s="1"/>
  <c r="P815" i="82"/>
  <c r="Q816" i="82"/>
  <c r="Y63" i="48" s="1"/>
  <c r="Q1396" i="82"/>
  <c r="Y16" i="53" s="1"/>
  <c r="P1395" i="82"/>
  <c r="P1335" i="82"/>
  <c r="Q1336" i="82"/>
  <c r="Y16" i="37" s="1"/>
  <c r="P855" i="82"/>
  <c r="Q856" i="82"/>
  <c r="Y63" i="40" s="1"/>
  <c r="Q1476" i="82"/>
  <c r="Y16" i="38" s="1"/>
  <c r="P1475" i="82"/>
  <c r="Q196" i="82"/>
  <c r="Y40" i="35" s="1"/>
  <c r="P195" i="82"/>
  <c r="Q1236" i="82"/>
  <c r="Y16" i="45" s="1"/>
  <c r="P1235" i="82"/>
  <c r="P1415" i="82"/>
  <c r="Q1416" i="82"/>
  <c r="Y16" i="34" s="1"/>
  <c r="P834" i="82"/>
  <c r="Q835" i="82"/>
  <c r="Y39" i="40" s="1"/>
  <c r="P534" i="82"/>
  <c r="Q535" i="82"/>
  <c r="Y62" i="52" s="1"/>
  <c r="Q175" i="82"/>
  <c r="Y62" i="29" s="1"/>
  <c r="P174" i="82"/>
  <c r="P1295" i="82"/>
  <c r="Q1296" i="82"/>
  <c r="Y16" i="47" s="1"/>
  <c r="Q1615" i="82"/>
  <c r="Y15" i="50" s="1"/>
  <c r="P1614" i="82"/>
  <c r="Q1215" i="82"/>
  <c r="Y15" i="35" s="1"/>
  <c r="P1214" i="82"/>
  <c r="P994" i="82"/>
  <c r="Q995" i="82"/>
  <c r="Y39" i="50" s="1"/>
  <c r="P1094" i="82"/>
  <c r="Q1095" i="82"/>
  <c r="Y62" i="30" s="1"/>
  <c r="Q35" i="82"/>
  <c r="P34" i="82"/>
  <c r="P1514" i="82"/>
  <c r="Q1515" i="82"/>
  <c r="Y15" i="48" s="1"/>
  <c r="P1276" i="82"/>
  <c r="Q1277" i="82"/>
  <c r="Y17" i="55" s="1"/>
  <c r="P1114" i="82"/>
  <c r="Q1115" i="82"/>
  <c r="Y39" i="36" s="1"/>
  <c r="P213" i="82"/>
  <c r="Q214" i="82"/>
  <c r="Y61" i="35" s="1"/>
  <c r="P895" i="82"/>
  <c r="Q896" i="82"/>
  <c r="Y63" i="32" s="1"/>
  <c r="P1154" i="82"/>
  <c r="Q1155" i="82"/>
  <c r="Y15" i="14" s="1"/>
  <c r="P1635" i="82"/>
  <c r="Q1636" i="82"/>
  <c r="Y16" i="44" s="1"/>
  <c r="P934" i="82"/>
  <c r="Q935" i="82"/>
  <c r="Y62" i="33" s="1"/>
  <c r="S64" i="16" l="1"/>
  <c r="S42" i="16"/>
  <c r="S59" i="16"/>
  <c r="M47" i="16"/>
  <c r="M59" i="16"/>
  <c r="S67" i="16"/>
  <c r="G68" i="16"/>
  <c r="M69" i="16"/>
  <c r="M43" i="16"/>
  <c r="G54" i="16"/>
  <c r="S57" i="16"/>
  <c r="G65" i="16"/>
  <c r="G49" i="16"/>
  <c r="H44" i="16"/>
  <c r="X66" i="33"/>
  <c r="Z66" i="33" s="1"/>
  <c r="W65" i="33"/>
  <c r="W42" i="52"/>
  <c r="X43" i="52"/>
  <c r="Z43" i="52" s="1"/>
  <c r="W21" i="55"/>
  <c r="X22" i="55"/>
  <c r="Z22" i="55" s="1"/>
  <c r="X22" i="49"/>
  <c r="Z22" i="49" s="1"/>
  <c r="W21" i="49"/>
  <c r="X42" i="38"/>
  <c r="W41" i="38"/>
  <c r="X68" i="39"/>
  <c r="Z68" i="39" s="1"/>
  <c r="W67" i="39"/>
  <c r="W19" i="48"/>
  <c r="X20" i="48"/>
  <c r="Z20" i="48" s="1"/>
  <c r="X19" i="38"/>
  <c r="Z19" i="38" s="1"/>
  <c r="W18" i="38"/>
  <c r="X43" i="41"/>
  <c r="Z43" i="41" s="1"/>
  <c r="W42" i="41"/>
  <c r="W18" i="36"/>
  <c r="X19" i="36"/>
  <c r="Z19" i="36" s="1"/>
  <c r="X64" i="36"/>
  <c r="Z64" i="36" s="1"/>
  <c r="W63" i="36"/>
  <c r="W19" i="41"/>
  <c r="X20" i="41"/>
  <c r="Z20" i="41" s="1"/>
  <c r="W44" i="43"/>
  <c r="X45" i="43"/>
  <c r="Z45" i="43" s="1"/>
  <c r="X66" i="49"/>
  <c r="Z66" i="49" s="1"/>
  <c r="W65" i="49"/>
  <c r="X20" i="44"/>
  <c r="Z20" i="44" s="1"/>
  <c r="W19" i="44"/>
  <c r="W65" i="55"/>
  <c r="X66" i="55"/>
  <c r="Z66" i="55" s="1"/>
  <c r="X20" i="43"/>
  <c r="Z20" i="43" s="1"/>
  <c r="W19" i="43"/>
  <c r="X44" i="37"/>
  <c r="Z44" i="37" s="1"/>
  <c r="W43" i="37"/>
  <c r="W19" i="52"/>
  <c r="X20" i="52"/>
  <c r="Z20" i="52" s="1"/>
  <c r="W42" i="29"/>
  <c r="X43" i="29"/>
  <c r="Z43" i="29" s="1"/>
  <c r="X41" i="33"/>
  <c r="Z41" i="33" s="1"/>
  <c r="W40" i="33"/>
  <c r="X19" i="53"/>
  <c r="Z19" i="53" s="1"/>
  <c r="W18" i="53"/>
  <c r="X44" i="44"/>
  <c r="Z44" i="44" s="1"/>
  <c r="W43" i="44"/>
  <c r="W42" i="40"/>
  <c r="X43" i="40"/>
  <c r="Z43" i="40" s="1"/>
  <c r="W42" i="35"/>
  <c r="X43" i="35"/>
  <c r="Z43" i="35" s="1"/>
  <c r="W64" i="47"/>
  <c r="X65" i="47"/>
  <c r="W43" i="36"/>
  <c r="X44" i="36"/>
  <c r="Z44" i="36" s="1"/>
  <c r="X67" i="50"/>
  <c r="Z67" i="50" s="1"/>
  <c r="W66" i="50"/>
  <c r="W66" i="34"/>
  <c r="X67" i="34"/>
  <c r="Z67" i="34" s="1"/>
  <c r="W18" i="40"/>
  <c r="X19" i="40"/>
  <c r="Z19" i="40" s="1"/>
  <c r="W67" i="38"/>
  <c r="X68" i="38"/>
  <c r="Z68" i="38" s="1"/>
  <c r="W65" i="14"/>
  <c r="X66" i="14"/>
  <c r="Z66" i="14" s="1"/>
  <c r="W17" i="32"/>
  <c r="X18" i="32"/>
  <c r="X65" i="29"/>
  <c r="W64" i="29"/>
  <c r="W42" i="47"/>
  <c r="X43" i="47"/>
  <c r="Z43" i="47" s="1"/>
  <c r="W42" i="34"/>
  <c r="X43" i="34"/>
  <c r="Z43" i="34" s="1"/>
  <c r="X43" i="48"/>
  <c r="Z43" i="48" s="1"/>
  <c r="W42" i="48"/>
  <c r="W65" i="37"/>
  <c r="X66" i="37"/>
  <c r="Z66" i="37" s="1"/>
  <c r="W42" i="50"/>
  <c r="X43" i="50"/>
  <c r="Z43" i="50" s="1"/>
  <c r="Z42" i="33"/>
  <c r="O11" i="16" s="1"/>
  <c r="N11" i="16"/>
  <c r="X66" i="45"/>
  <c r="Z66" i="45" s="1"/>
  <c r="W65" i="45"/>
  <c r="X19" i="33"/>
  <c r="Z19" i="33" s="1"/>
  <c r="W18" i="33"/>
  <c r="X19" i="30"/>
  <c r="Z19" i="30" s="1"/>
  <c r="W18" i="30"/>
  <c r="X19" i="47"/>
  <c r="Z19" i="47" s="1"/>
  <c r="W18" i="47"/>
  <c r="X20" i="45"/>
  <c r="Z20" i="45" s="1"/>
  <c r="W19" i="45"/>
  <c r="W67" i="54"/>
  <c r="X68" i="54"/>
  <c r="Z68" i="54" s="1"/>
  <c r="W43" i="39"/>
  <c r="X44" i="39"/>
  <c r="Z44" i="39" s="1"/>
  <c r="W17" i="35"/>
  <c r="X18" i="35"/>
  <c r="X20" i="46"/>
  <c r="Z20" i="46" s="1"/>
  <c r="W19" i="46"/>
  <c r="W65" i="30"/>
  <c r="X66" i="30"/>
  <c r="Z66" i="30" s="1"/>
  <c r="X16" i="14"/>
  <c r="Z16" i="14" s="1"/>
  <c r="W15" i="14"/>
  <c r="X43" i="45"/>
  <c r="Z43" i="45" s="1"/>
  <c r="W42" i="45"/>
  <c r="X44" i="32"/>
  <c r="Z44" i="32" s="1"/>
  <c r="W43" i="32"/>
  <c r="Z18" i="34"/>
  <c r="I12" i="16" s="1"/>
  <c r="H12" i="16"/>
  <c r="W64" i="51"/>
  <c r="X65" i="51"/>
  <c r="W17" i="51"/>
  <c r="X18" i="51"/>
  <c r="W18" i="50"/>
  <c r="X19" i="50"/>
  <c r="Z19" i="50" s="1"/>
  <c r="X20" i="29"/>
  <c r="Z20" i="29" s="1"/>
  <c r="W19" i="29"/>
  <c r="X20" i="39"/>
  <c r="Z20" i="39" s="1"/>
  <c r="W19" i="39"/>
  <c r="W45" i="55"/>
  <c r="X46" i="55"/>
  <c r="Z46" i="55" s="1"/>
  <c r="X67" i="41"/>
  <c r="Z67" i="41" s="1"/>
  <c r="W66" i="41"/>
  <c r="X20" i="42"/>
  <c r="Z20" i="42" s="1"/>
  <c r="W19" i="42"/>
  <c r="X18" i="54"/>
  <c r="W17" i="54"/>
  <c r="X64" i="42"/>
  <c r="Z64" i="42" s="1"/>
  <c r="W63" i="42"/>
  <c r="X20" i="37"/>
  <c r="Z20" i="37" s="1"/>
  <c r="W19" i="37"/>
  <c r="W64" i="40"/>
  <c r="X65" i="40"/>
  <c r="X65" i="35"/>
  <c r="W64" i="35"/>
  <c r="W64" i="48"/>
  <c r="X65" i="48"/>
  <c r="X43" i="14"/>
  <c r="Z43" i="14" s="1"/>
  <c r="W42" i="14"/>
  <c r="X43" i="42"/>
  <c r="Z43" i="42" s="1"/>
  <c r="W42" i="42"/>
  <c r="W66" i="52"/>
  <c r="X67" i="52"/>
  <c r="Z67" i="52" s="1"/>
  <c r="W64" i="32"/>
  <c r="X65" i="32"/>
  <c r="X43" i="46"/>
  <c r="Z43" i="46" s="1"/>
  <c r="W42" i="46"/>
  <c r="X68" i="53"/>
  <c r="Z68" i="53" s="1"/>
  <c r="W67" i="53"/>
  <c r="X44" i="54"/>
  <c r="Z44" i="54" s="1"/>
  <c r="W43" i="54"/>
  <c r="W16" i="34"/>
  <c r="X17" i="34"/>
  <c r="Z17" i="34" s="1"/>
  <c r="X42" i="51"/>
  <c r="W41" i="51"/>
  <c r="W65" i="44"/>
  <c r="X66" i="44"/>
  <c r="Z66" i="44" s="1"/>
  <c r="W64" i="46"/>
  <c r="X65" i="46"/>
  <c r="Z65" i="42"/>
  <c r="U20" i="16" s="1"/>
  <c r="T20" i="16"/>
  <c r="X42" i="49"/>
  <c r="W41" i="49"/>
  <c r="W42" i="53"/>
  <c r="X43" i="53"/>
  <c r="Z43" i="53" s="1"/>
  <c r="X43" i="30"/>
  <c r="Z43" i="30" s="1"/>
  <c r="W42" i="30"/>
  <c r="X68" i="43"/>
  <c r="Z68" i="43" s="1"/>
  <c r="W67" i="43"/>
  <c r="P1676" i="82"/>
  <c r="Q1677" i="82"/>
  <c r="Y17" i="36" s="1"/>
  <c r="Q1317" i="82"/>
  <c r="Y17" i="54" s="1"/>
  <c r="P1316" i="82"/>
  <c r="Q1597" i="82"/>
  <c r="Y17" i="51" s="1"/>
  <c r="P1596" i="82"/>
  <c r="P1075" i="82"/>
  <c r="Q1076" i="82"/>
  <c r="Y40" i="30" s="1"/>
  <c r="Q577" i="82"/>
  <c r="Y64" i="53" s="1"/>
  <c r="P576" i="82"/>
  <c r="P1016" i="82"/>
  <c r="Q1017" i="82"/>
  <c r="Y64" i="50" s="1"/>
  <c r="Q1057" i="82"/>
  <c r="Y64" i="44" s="1"/>
  <c r="P1056" i="82"/>
  <c r="Q1376" i="82"/>
  <c r="Y16" i="52" s="1"/>
  <c r="P1375" i="82"/>
  <c r="Q597" i="82"/>
  <c r="Y41" i="34" s="1"/>
  <c r="P596" i="82"/>
  <c r="P1436" i="82"/>
  <c r="Q1437" i="82"/>
  <c r="Y17" i="41" s="1"/>
  <c r="P75" i="82"/>
  <c r="Q76" i="82"/>
  <c r="Y40" i="14" s="1"/>
  <c r="Q736" i="82"/>
  <c r="Y63" i="38" s="1"/>
  <c r="P735" i="82"/>
  <c r="Q477" i="82"/>
  <c r="Y41" i="46" s="1"/>
  <c r="P476" i="82"/>
  <c r="P1535" i="82"/>
  <c r="Q1536" i="82"/>
  <c r="Y16" i="40" s="1"/>
  <c r="P1134" i="82"/>
  <c r="Q1135" i="82"/>
  <c r="Y62" i="36" s="1"/>
  <c r="Q296" i="82"/>
  <c r="Y63" i="39" s="1"/>
  <c r="P295" i="82"/>
  <c r="P56" i="82"/>
  <c r="Q57" i="82"/>
  <c r="P515" i="82"/>
  <c r="Q516" i="82"/>
  <c r="Y40" i="52" s="1"/>
  <c r="P1175" i="82"/>
  <c r="Q1176" i="82"/>
  <c r="Y16" i="43" s="1"/>
  <c r="P496" i="82"/>
  <c r="Q497" i="82"/>
  <c r="Y64" i="46" s="1"/>
  <c r="Q716" i="82"/>
  <c r="Y40" i="38" s="1"/>
  <c r="P715" i="82"/>
  <c r="P1255" i="82"/>
  <c r="Q1256" i="82"/>
  <c r="Y16" i="39" s="1"/>
  <c r="Q376" i="82"/>
  <c r="Y63" i="47" s="1"/>
  <c r="P375" i="82"/>
  <c r="P115" i="82"/>
  <c r="Q116" i="82"/>
  <c r="Y40" i="43" s="1"/>
  <c r="Q1556" i="82"/>
  <c r="Y16" i="32" s="1"/>
  <c r="P1555" i="82"/>
  <c r="P316" i="82"/>
  <c r="Q317" i="82"/>
  <c r="Y41" i="55" s="1"/>
  <c r="P95" i="82"/>
  <c r="Q96" i="82"/>
  <c r="Y63" i="14" s="1"/>
  <c r="P876" i="82"/>
  <c r="Q877" i="82"/>
  <c r="Y41" i="32" s="1"/>
  <c r="Q1356" i="82"/>
  <c r="Y16" i="46" s="1"/>
  <c r="P1355" i="82"/>
  <c r="P1495" i="82"/>
  <c r="Q1496" i="82"/>
  <c r="Y16" i="49" s="1"/>
  <c r="P135" i="82"/>
  <c r="Q136" i="82"/>
  <c r="Y63" i="43" s="1"/>
  <c r="P15" i="82"/>
  <c r="Q16" i="82"/>
  <c r="P395" i="82"/>
  <c r="Q396" i="82"/>
  <c r="Y40" i="54" s="1"/>
  <c r="P415" i="82"/>
  <c r="Q416" i="82"/>
  <c r="Y63" i="54" s="1"/>
  <c r="Q556" i="82"/>
  <c r="Y40" i="53" s="1"/>
  <c r="P555" i="82"/>
  <c r="P235" i="82"/>
  <c r="Q236" i="82"/>
  <c r="Y40" i="45" s="1"/>
  <c r="Q1614" i="82"/>
  <c r="Y14" i="50" s="1"/>
  <c r="P1613" i="82"/>
  <c r="P194" i="82"/>
  <c r="Q195" i="82"/>
  <c r="Y39" i="35" s="1"/>
  <c r="P1654" i="82"/>
  <c r="Q1655" i="82"/>
  <c r="Y15" i="30" s="1"/>
  <c r="Q1635" i="82"/>
  <c r="Y15" i="44" s="1"/>
  <c r="P1634" i="82"/>
  <c r="P1153" i="82"/>
  <c r="Q1154" i="82"/>
  <c r="Y14" i="14" s="1"/>
  <c r="Q895" i="82"/>
  <c r="Y62" i="32" s="1"/>
  <c r="P894" i="82"/>
  <c r="Q1114" i="82"/>
  <c r="Y38" i="36" s="1"/>
  <c r="P1113" i="82"/>
  <c r="Q1276" i="82"/>
  <c r="Y16" i="55" s="1"/>
  <c r="P1275" i="82"/>
  <c r="P1513" i="82"/>
  <c r="Q1514" i="82"/>
  <c r="Y14" i="48" s="1"/>
  <c r="P1093" i="82"/>
  <c r="Q1094" i="82"/>
  <c r="Y61" i="30" s="1"/>
  <c r="Q994" i="82"/>
  <c r="Y38" i="50" s="1"/>
  <c r="P993" i="82"/>
  <c r="Q1295" i="82"/>
  <c r="Y15" i="47" s="1"/>
  <c r="P1294" i="82"/>
  <c r="P833" i="82"/>
  <c r="Q834" i="82"/>
  <c r="Y38" i="40" s="1"/>
  <c r="P1334" i="82"/>
  <c r="Q1335" i="82"/>
  <c r="Y15" i="37" s="1"/>
  <c r="P814" i="82"/>
  <c r="Q815" i="82"/>
  <c r="Y62" i="48" s="1"/>
  <c r="Q1455" i="82"/>
  <c r="Y15" i="42" s="1"/>
  <c r="P1454" i="82"/>
  <c r="P953" i="82"/>
  <c r="Q954" i="82"/>
  <c r="Y38" i="51" s="1"/>
  <c r="P694" i="82"/>
  <c r="Q695" i="82"/>
  <c r="Y62" i="42" s="1"/>
  <c r="P274" i="82"/>
  <c r="Q275" i="82"/>
  <c r="Y39" i="39" s="1"/>
  <c r="P793" i="82"/>
  <c r="Q794" i="82"/>
  <c r="Y38" i="48" s="1"/>
  <c r="P352" i="82"/>
  <c r="Q353" i="82"/>
  <c r="Y37" i="47" s="1"/>
  <c r="P752" i="82"/>
  <c r="Q753" i="82"/>
  <c r="Y37" i="49" s="1"/>
  <c r="Q1575" i="82"/>
  <c r="Y15" i="33" s="1"/>
  <c r="P1574" i="82"/>
  <c r="P633" i="82"/>
  <c r="Q634" i="82"/>
  <c r="Y38" i="41" s="1"/>
  <c r="P653" i="82"/>
  <c r="Q654" i="82"/>
  <c r="Y61" i="41" s="1"/>
  <c r="P33" i="82"/>
  <c r="Q34" i="82"/>
  <c r="P1213" i="82"/>
  <c r="Q1214" i="82"/>
  <c r="Y14" i="35" s="1"/>
  <c r="Q174" i="82"/>
  <c r="Y61" i="29" s="1"/>
  <c r="P173" i="82"/>
  <c r="P1234" i="82"/>
  <c r="Q1235" i="82"/>
  <c r="Y15" i="45" s="1"/>
  <c r="Q1475" i="82"/>
  <c r="Y15" i="38" s="1"/>
  <c r="P1474" i="82"/>
  <c r="Q1395" i="82"/>
  <c r="Y15" i="53" s="1"/>
  <c r="P1394" i="82"/>
  <c r="Q915" i="82"/>
  <c r="Y39" i="33" s="1"/>
  <c r="P914" i="82"/>
  <c r="P253" i="82"/>
  <c r="Q254" i="82"/>
  <c r="Y61" i="45" s="1"/>
  <c r="Q974" i="82"/>
  <c r="Y61" i="51" s="1"/>
  <c r="P973" i="82"/>
  <c r="P452" i="82"/>
  <c r="Q453" i="82"/>
  <c r="Y60" i="37" s="1"/>
  <c r="P333" i="82"/>
  <c r="Q334" i="82"/>
  <c r="Y61" i="55" s="1"/>
  <c r="Q934" i="82"/>
  <c r="Y61" i="33" s="1"/>
  <c r="P933" i="82"/>
  <c r="P212" i="82"/>
  <c r="Q213" i="82"/>
  <c r="Y60" i="35" s="1"/>
  <c r="P533" i="82"/>
  <c r="Q534" i="82"/>
  <c r="Y61" i="52" s="1"/>
  <c r="P1414" i="82"/>
  <c r="Q1415" i="82"/>
  <c r="Y15" i="34" s="1"/>
  <c r="P854" i="82"/>
  <c r="Q855" i="82"/>
  <c r="Y62" i="40" s="1"/>
  <c r="P152" i="82"/>
  <c r="Q153" i="82"/>
  <c r="Y37" i="29" s="1"/>
  <c r="P1193" i="82"/>
  <c r="Q1194" i="82"/>
  <c r="Y14" i="29" s="1"/>
  <c r="P435" i="82"/>
  <c r="Q436" i="82"/>
  <c r="Y40" i="37" s="1"/>
  <c r="P614" i="82"/>
  <c r="Q615" i="82"/>
  <c r="Y62" i="34" s="1"/>
  <c r="P774" i="82"/>
  <c r="Q775" i="82"/>
  <c r="Y62" i="49" s="1"/>
  <c r="P673" i="82"/>
  <c r="Q674" i="82"/>
  <c r="Y38" i="42" s="1"/>
  <c r="P1035" i="82"/>
  <c r="Q1036" i="82"/>
  <c r="Y40" i="44" s="1"/>
  <c r="T55" i="16" l="1"/>
  <c r="H47" i="16"/>
  <c r="N46" i="16"/>
  <c r="I44" i="16"/>
  <c r="X67" i="43"/>
  <c r="Z67" i="43" s="1"/>
  <c r="W66" i="43"/>
  <c r="W66" i="53"/>
  <c r="X67" i="53"/>
  <c r="Z67" i="53" s="1"/>
  <c r="Z65" i="32"/>
  <c r="U8" i="16" s="1"/>
  <c r="T8" i="16"/>
  <c r="W41" i="42"/>
  <c r="X42" i="42"/>
  <c r="Z65" i="48"/>
  <c r="U26" i="16" s="1"/>
  <c r="T26" i="16"/>
  <c r="Z65" i="40"/>
  <c r="U18" i="16" s="1"/>
  <c r="T18" i="16"/>
  <c r="X63" i="42"/>
  <c r="Z63" i="42" s="1"/>
  <c r="W62" i="42"/>
  <c r="X19" i="42"/>
  <c r="Z19" i="42" s="1"/>
  <c r="W18" i="42"/>
  <c r="X19" i="29"/>
  <c r="Z19" i="29" s="1"/>
  <c r="W18" i="29"/>
  <c r="Z18" i="51"/>
  <c r="I30" i="16" s="1"/>
  <c r="H30" i="16"/>
  <c r="X42" i="45"/>
  <c r="W41" i="45"/>
  <c r="Z18" i="35"/>
  <c r="I13" i="16" s="1"/>
  <c r="H13" i="16"/>
  <c r="W17" i="47"/>
  <c r="X18" i="47"/>
  <c r="X18" i="33"/>
  <c r="W17" i="33"/>
  <c r="W63" i="29"/>
  <c r="X64" i="29"/>
  <c r="Z64" i="29" s="1"/>
  <c r="X66" i="50"/>
  <c r="Z66" i="50" s="1"/>
  <c r="W65" i="50"/>
  <c r="Z65" i="47"/>
  <c r="U25" i="16" s="1"/>
  <c r="T25" i="16"/>
  <c r="X18" i="53"/>
  <c r="W17" i="53"/>
  <c r="X43" i="37"/>
  <c r="Z43" i="37" s="1"/>
  <c r="W42" i="37"/>
  <c r="W64" i="49"/>
  <c r="X65" i="49"/>
  <c r="X18" i="38"/>
  <c r="W17" i="38"/>
  <c r="X67" i="39"/>
  <c r="Z67" i="39" s="1"/>
  <c r="W66" i="39"/>
  <c r="X21" i="49"/>
  <c r="Z21" i="49" s="1"/>
  <c r="W20" i="49"/>
  <c r="W41" i="53"/>
  <c r="X42" i="53"/>
  <c r="W64" i="44"/>
  <c r="X65" i="44"/>
  <c r="W15" i="34"/>
  <c r="X16" i="34"/>
  <c r="Z16" i="34" s="1"/>
  <c r="W63" i="32"/>
  <c r="X64" i="32"/>
  <c r="Z64" i="32" s="1"/>
  <c r="W63" i="48"/>
  <c r="X64" i="48"/>
  <c r="Z64" i="48" s="1"/>
  <c r="W63" i="40"/>
  <c r="X64" i="40"/>
  <c r="Z64" i="40" s="1"/>
  <c r="X45" i="55"/>
  <c r="Z45" i="55" s="1"/>
  <c r="W44" i="55"/>
  <c r="X17" i="51"/>
  <c r="Z17" i="51" s="1"/>
  <c r="W16" i="51"/>
  <c r="X65" i="30"/>
  <c r="W64" i="30"/>
  <c r="X17" i="35"/>
  <c r="Z17" i="35" s="1"/>
  <c r="W16" i="35"/>
  <c r="W66" i="54"/>
  <c r="X67" i="54"/>
  <c r="Z67" i="54" s="1"/>
  <c r="W64" i="37"/>
  <c r="X65" i="37"/>
  <c r="W41" i="34"/>
  <c r="X42" i="34"/>
  <c r="T10" i="16"/>
  <c r="Z65" i="29"/>
  <c r="U10" i="16" s="1"/>
  <c r="W64" i="14"/>
  <c r="X65" i="14"/>
  <c r="W17" i="40"/>
  <c r="X18" i="40"/>
  <c r="W63" i="47"/>
  <c r="X64" i="47"/>
  <c r="Z64" i="47" s="1"/>
  <c r="W41" i="40"/>
  <c r="X42" i="40"/>
  <c r="X42" i="29"/>
  <c r="W41" i="29"/>
  <c r="X65" i="55"/>
  <c r="W64" i="55"/>
  <c r="X19" i="41"/>
  <c r="Z19" i="41" s="1"/>
  <c r="W18" i="41"/>
  <c r="X18" i="36"/>
  <c r="W17" i="36"/>
  <c r="X42" i="52"/>
  <c r="W41" i="52"/>
  <c r="X42" i="30"/>
  <c r="W41" i="30"/>
  <c r="X41" i="49"/>
  <c r="Z41" i="49" s="1"/>
  <c r="W40" i="49"/>
  <c r="Z65" i="46"/>
  <c r="U24" i="16" s="1"/>
  <c r="T24" i="16"/>
  <c r="W40" i="51"/>
  <c r="X41" i="51"/>
  <c r="Z41" i="51" s="1"/>
  <c r="W42" i="54"/>
  <c r="X43" i="54"/>
  <c r="Z43" i="54" s="1"/>
  <c r="X42" i="46"/>
  <c r="W41" i="46"/>
  <c r="X42" i="14"/>
  <c r="W41" i="14"/>
  <c r="X64" i="35"/>
  <c r="Z64" i="35" s="1"/>
  <c r="W63" i="35"/>
  <c r="X19" i="37"/>
  <c r="Z19" i="37" s="1"/>
  <c r="W18" i="37"/>
  <c r="X17" i="54"/>
  <c r="Z17" i="54" s="1"/>
  <c r="W16" i="54"/>
  <c r="X66" i="41"/>
  <c r="Z66" i="41" s="1"/>
  <c r="W65" i="41"/>
  <c r="X19" i="39"/>
  <c r="Z19" i="39" s="1"/>
  <c r="W18" i="39"/>
  <c r="Z65" i="51"/>
  <c r="U30" i="16" s="1"/>
  <c r="T30" i="16"/>
  <c r="X43" i="32"/>
  <c r="Z43" i="32" s="1"/>
  <c r="W42" i="32"/>
  <c r="X15" i="14"/>
  <c r="Z15" i="14" s="1"/>
  <c r="W14" i="14"/>
  <c r="X19" i="46"/>
  <c r="Z19" i="46" s="1"/>
  <c r="W18" i="46"/>
  <c r="W18" i="45"/>
  <c r="X19" i="45"/>
  <c r="Z19" i="45" s="1"/>
  <c r="X18" i="30"/>
  <c r="W17" i="30"/>
  <c r="X65" i="45"/>
  <c r="W64" i="45"/>
  <c r="X42" i="48"/>
  <c r="W41" i="48"/>
  <c r="Z18" i="32"/>
  <c r="I8" i="16" s="1"/>
  <c r="H8" i="16"/>
  <c r="W42" i="44"/>
  <c r="X43" i="44"/>
  <c r="Z43" i="44" s="1"/>
  <c r="X40" i="33"/>
  <c r="Z40" i="33" s="1"/>
  <c r="W39" i="33"/>
  <c r="X19" i="43"/>
  <c r="Z19" i="43" s="1"/>
  <c r="W18" i="43"/>
  <c r="X19" i="44"/>
  <c r="Z19" i="44" s="1"/>
  <c r="W18" i="44"/>
  <c r="X63" i="36"/>
  <c r="Z63" i="36" s="1"/>
  <c r="W62" i="36"/>
  <c r="X42" i="41"/>
  <c r="W41" i="41"/>
  <c r="X41" i="38"/>
  <c r="Z41" i="38" s="1"/>
  <c r="W40" i="38"/>
  <c r="X65" i="33"/>
  <c r="W64" i="33"/>
  <c r="Z42" i="49"/>
  <c r="O28" i="16" s="1"/>
  <c r="N28" i="16"/>
  <c r="W63" i="46"/>
  <c r="X64" i="46"/>
  <c r="Z64" i="46" s="1"/>
  <c r="Z42" i="51"/>
  <c r="O30" i="16" s="1"/>
  <c r="N30" i="16"/>
  <c r="W65" i="52"/>
  <c r="X66" i="52"/>
  <c r="Z66" i="52" s="1"/>
  <c r="Z65" i="35"/>
  <c r="T14" i="16"/>
  <c r="T13" i="16"/>
  <c r="Z18" i="54"/>
  <c r="I33" i="16" s="1"/>
  <c r="H33" i="16"/>
  <c r="X18" i="50"/>
  <c r="W17" i="50"/>
  <c r="W63" i="51"/>
  <c r="X64" i="51"/>
  <c r="Z64" i="51" s="1"/>
  <c r="X43" i="39"/>
  <c r="Z43" i="39" s="1"/>
  <c r="W42" i="39"/>
  <c r="W41" i="50"/>
  <c r="X42" i="50"/>
  <c r="W41" i="47"/>
  <c r="X42" i="47"/>
  <c r="W16" i="32"/>
  <c r="X17" i="32"/>
  <c r="Z17" i="32" s="1"/>
  <c r="X67" i="38"/>
  <c r="Z67" i="38" s="1"/>
  <c r="W66" i="38"/>
  <c r="W65" i="34"/>
  <c r="X66" i="34"/>
  <c r="Z66" i="34" s="1"/>
  <c r="X43" i="36"/>
  <c r="Z43" i="36" s="1"/>
  <c r="W42" i="36"/>
  <c r="W41" i="35"/>
  <c r="X42" i="35"/>
  <c r="W18" i="52"/>
  <c r="X19" i="52"/>
  <c r="Z19" i="52" s="1"/>
  <c r="X44" i="43"/>
  <c r="Z44" i="43" s="1"/>
  <c r="W43" i="43"/>
  <c r="X19" i="48"/>
  <c r="Z19" i="48" s="1"/>
  <c r="W18" i="48"/>
  <c r="Z42" i="38"/>
  <c r="O16" i="16" s="1"/>
  <c r="N16" i="16"/>
  <c r="W20" i="55"/>
  <c r="X21" i="55"/>
  <c r="Z21" i="55" s="1"/>
  <c r="Q1676" i="82"/>
  <c r="Y16" i="36" s="1"/>
  <c r="P1675" i="82"/>
  <c r="Q1316" i="82"/>
  <c r="Y16" i="54" s="1"/>
  <c r="P1315" i="82"/>
  <c r="P1595" i="82"/>
  <c r="Q1596" i="82"/>
  <c r="Y16" i="51" s="1"/>
  <c r="P1074" i="82"/>
  <c r="Q1075" i="82"/>
  <c r="Y39" i="30" s="1"/>
  <c r="Q1016" i="82"/>
  <c r="Y63" i="50" s="1"/>
  <c r="P1015" i="82"/>
  <c r="Q1056" i="82"/>
  <c r="Y63" i="44" s="1"/>
  <c r="P1055" i="82"/>
  <c r="P575" i="82"/>
  <c r="Q576" i="82"/>
  <c r="Y63" i="53" s="1"/>
  <c r="Q1436" i="82"/>
  <c r="Y16" i="41" s="1"/>
  <c r="P1435" i="82"/>
  <c r="Q596" i="82"/>
  <c r="Y40" i="34" s="1"/>
  <c r="P595" i="82"/>
  <c r="P1374" i="82"/>
  <c r="Q1375" i="82"/>
  <c r="Y15" i="52" s="1"/>
  <c r="P294" i="82"/>
  <c r="Q295" i="82"/>
  <c r="Y62" i="39" s="1"/>
  <c r="P734" i="82"/>
  <c r="Q735" i="82"/>
  <c r="Y62" i="38" s="1"/>
  <c r="P1494" i="82"/>
  <c r="Q1495" i="82"/>
  <c r="Y15" i="49" s="1"/>
  <c r="Q876" i="82"/>
  <c r="Y40" i="32" s="1"/>
  <c r="P875" i="82"/>
  <c r="P315" i="82"/>
  <c r="Q316" i="82"/>
  <c r="Y40" i="55" s="1"/>
  <c r="P114" i="82"/>
  <c r="Q115" i="82"/>
  <c r="Y39" i="43" s="1"/>
  <c r="Q1255" i="82"/>
  <c r="Y15" i="39" s="1"/>
  <c r="P1254" i="82"/>
  <c r="P495" i="82"/>
  <c r="Q496" i="82"/>
  <c r="Y63" i="46" s="1"/>
  <c r="Q515" i="82"/>
  <c r="Y39" i="52" s="1"/>
  <c r="P514" i="82"/>
  <c r="Q1535" i="82"/>
  <c r="Y15" i="40" s="1"/>
  <c r="P1534" i="82"/>
  <c r="P1354" i="82"/>
  <c r="Q1355" i="82"/>
  <c r="Y15" i="46" s="1"/>
  <c r="Q1555" i="82"/>
  <c r="Y15" i="32" s="1"/>
  <c r="P1554" i="82"/>
  <c r="P374" i="82"/>
  <c r="Q375" i="82"/>
  <c r="Y62" i="47" s="1"/>
  <c r="P714" i="82"/>
  <c r="Q715" i="82"/>
  <c r="Y39" i="38" s="1"/>
  <c r="P475" i="82"/>
  <c r="Q476" i="82"/>
  <c r="Y40" i="46" s="1"/>
  <c r="P94" i="82"/>
  <c r="Q95" i="82"/>
  <c r="Y62" i="14" s="1"/>
  <c r="Q1175" i="82"/>
  <c r="Y15" i="43" s="1"/>
  <c r="P1174" i="82"/>
  <c r="P55" i="82"/>
  <c r="Q56" i="82"/>
  <c r="P1133" i="82"/>
  <c r="Q1134" i="82"/>
  <c r="Y61" i="36" s="1"/>
  <c r="P74" i="82"/>
  <c r="Q75" i="82"/>
  <c r="Y39" i="14" s="1"/>
  <c r="Q15" i="82"/>
  <c r="P14" i="82"/>
  <c r="P134" i="82"/>
  <c r="Q135" i="82"/>
  <c r="Y62" i="43" s="1"/>
  <c r="P554" i="82"/>
  <c r="Q555" i="82"/>
  <c r="Y39" i="53" s="1"/>
  <c r="Q235" i="82"/>
  <c r="Y39" i="45" s="1"/>
  <c r="P234" i="82"/>
  <c r="Q415" i="82"/>
  <c r="Y62" i="54" s="1"/>
  <c r="P414" i="82"/>
  <c r="P394" i="82"/>
  <c r="Q395" i="82"/>
  <c r="Y39" i="54" s="1"/>
  <c r="P913" i="82"/>
  <c r="Q914" i="82"/>
  <c r="Y38" i="33" s="1"/>
  <c r="P1473" i="82"/>
  <c r="Q1474" i="82"/>
  <c r="Y14" i="38" s="1"/>
  <c r="P172" i="82"/>
  <c r="Q173" i="82"/>
  <c r="Y60" i="29" s="1"/>
  <c r="Q1294" i="82"/>
  <c r="Y14" i="47" s="1"/>
  <c r="P1293" i="82"/>
  <c r="P1274" i="82"/>
  <c r="Q1275" i="82"/>
  <c r="Y15" i="55" s="1"/>
  <c r="Q894" i="82"/>
  <c r="Y61" i="32" s="1"/>
  <c r="P893" i="82"/>
  <c r="P1612" i="82"/>
  <c r="Q1613" i="82"/>
  <c r="Y13" i="50" s="1"/>
  <c r="Q1035" i="82"/>
  <c r="Y39" i="44" s="1"/>
  <c r="P1034" i="82"/>
  <c r="P773" i="82"/>
  <c r="Q774" i="82"/>
  <c r="Y61" i="49" s="1"/>
  <c r="P434" i="82"/>
  <c r="Q435" i="82"/>
  <c r="Y39" i="37" s="1"/>
  <c r="P151" i="82"/>
  <c r="Q152" i="82"/>
  <c r="Y36" i="29" s="1"/>
  <c r="P1413" i="82"/>
  <c r="Q1414" i="82"/>
  <c r="Y14" i="34" s="1"/>
  <c r="P451" i="82"/>
  <c r="Q452" i="82"/>
  <c r="Y59" i="37" s="1"/>
  <c r="P32" i="82"/>
  <c r="Q33" i="82"/>
  <c r="P632" i="82"/>
  <c r="Q633" i="82"/>
  <c r="Y37" i="41" s="1"/>
  <c r="P792" i="82"/>
  <c r="Q793" i="82"/>
  <c r="Y37" i="48" s="1"/>
  <c r="Q274" i="82"/>
  <c r="Y38" i="39" s="1"/>
  <c r="P273" i="82"/>
  <c r="Q694" i="82"/>
  <c r="Y61" i="42" s="1"/>
  <c r="P693" i="82"/>
  <c r="Q953" i="82"/>
  <c r="Y37" i="51" s="1"/>
  <c r="P952" i="82"/>
  <c r="Q814" i="82"/>
  <c r="Y61" i="48" s="1"/>
  <c r="P813" i="82"/>
  <c r="P832" i="82"/>
  <c r="Q833" i="82"/>
  <c r="Y37" i="40" s="1"/>
  <c r="P193" i="82"/>
  <c r="Q194" i="82"/>
  <c r="Y38" i="35" s="1"/>
  <c r="P932" i="82"/>
  <c r="Q933" i="82"/>
  <c r="Y60" i="33" s="1"/>
  <c r="Q973" i="82"/>
  <c r="Y60" i="51" s="1"/>
  <c r="P972" i="82"/>
  <c r="P1393" i="82"/>
  <c r="Q1394" i="82"/>
  <c r="Y14" i="53" s="1"/>
  <c r="P1573" i="82"/>
  <c r="Q1574" i="82"/>
  <c r="Y14" i="33" s="1"/>
  <c r="Q1454" i="82"/>
  <c r="Y14" i="42" s="1"/>
  <c r="P1453" i="82"/>
  <c r="P992" i="82"/>
  <c r="Q993" i="82"/>
  <c r="Y37" i="50" s="1"/>
  <c r="Q1113" i="82"/>
  <c r="Y37" i="36" s="1"/>
  <c r="P1112" i="82"/>
  <c r="P1633" i="82"/>
  <c r="Q1634" i="82"/>
  <c r="Y14" i="44" s="1"/>
  <c r="P672" i="82"/>
  <c r="Q673" i="82"/>
  <c r="Y37" i="42" s="1"/>
  <c r="P613" i="82"/>
  <c r="Q614" i="82"/>
  <c r="Y61" i="34" s="1"/>
  <c r="P1192" i="82"/>
  <c r="Q1193" i="82"/>
  <c r="Y13" i="29" s="1"/>
  <c r="P853" i="82"/>
  <c r="Q854" i="82"/>
  <c r="Y61" i="40" s="1"/>
  <c r="P532" i="82"/>
  <c r="Q533" i="82"/>
  <c r="Y60" i="52" s="1"/>
  <c r="Q212" i="82"/>
  <c r="Y59" i="35" s="1"/>
  <c r="P211" i="82"/>
  <c r="P332" i="82"/>
  <c r="Q333" i="82"/>
  <c r="Y60" i="55" s="1"/>
  <c r="P252" i="82"/>
  <c r="Q253" i="82"/>
  <c r="Y60" i="45" s="1"/>
  <c r="P1233" i="82"/>
  <c r="Q1234" i="82"/>
  <c r="Y14" i="45" s="1"/>
  <c r="P1212" i="82"/>
  <c r="Q1213" i="82"/>
  <c r="Y13" i="35" s="1"/>
  <c r="P652" i="82"/>
  <c r="Q653" i="82"/>
  <c r="Y60" i="41" s="1"/>
  <c r="P751" i="82"/>
  <c r="Q752" i="82"/>
  <c r="Y36" i="49" s="1"/>
  <c r="P351" i="82"/>
  <c r="Q352" i="82"/>
  <c r="Y36" i="47" s="1"/>
  <c r="P1333" i="82"/>
  <c r="Q1334" i="82"/>
  <c r="Y14" i="37" s="1"/>
  <c r="Q1093" i="82"/>
  <c r="Y60" i="30" s="1"/>
  <c r="P1092" i="82"/>
  <c r="Q1513" i="82"/>
  <c r="Y13" i="48" s="1"/>
  <c r="P1512" i="82"/>
  <c r="P1152" i="82"/>
  <c r="Q1153" i="82"/>
  <c r="Y13" i="14" s="1"/>
  <c r="P1653" i="82"/>
  <c r="Q1654" i="82"/>
  <c r="Y14" i="30" s="1"/>
  <c r="T48" i="16" l="1"/>
  <c r="T45" i="16"/>
  <c r="T49" i="16"/>
  <c r="N65" i="16"/>
  <c r="N63" i="16"/>
  <c r="H48" i="16"/>
  <c r="H65" i="16"/>
  <c r="T53" i="16"/>
  <c r="I47" i="16"/>
  <c r="N51" i="16"/>
  <c r="H68" i="16"/>
  <c r="H43" i="16"/>
  <c r="T65" i="16"/>
  <c r="T59" i="16"/>
  <c r="T60" i="16"/>
  <c r="T61" i="16"/>
  <c r="T43" i="16"/>
  <c r="X20" i="55"/>
  <c r="Z20" i="55" s="1"/>
  <c r="W19" i="55"/>
  <c r="W17" i="52"/>
  <c r="X18" i="52"/>
  <c r="W40" i="47"/>
  <c r="X41" i="47"/>
  <c r="Z41" i="47" s="1"/>
  <c r="Z18" i="50"/>
  <c r="I29" i="16" s="1"/>
  <c r="H29" i="16"/>
  <c r="X40" i="38"/>
  <c r="Z40" i="38" s="1"/>
  <c r="W39" i="38"/>
  <c r="X62" i="36"/>
  <c r="Z62" i="36" s="1"/>
  <c r="W61" i="36"/>
  <c r="X18" i="43"/>
  <c r="W17" i="43"/>
  <c r="X41" i="48"/>
  <c r="Z41" i="48" s="1"/>
  <c r="W40" i="48"/>
  <c r="X17" i="30"/>
  <c r="Z17" i="30" s="1"/>
  <c r="W16" i="30"/>
  <c r="W17" i="46"/>
  <c r="X18" i="46"/>
  <c r="X42" i="32"/>
  <c r="W41" i="32"/>
  <c r="X18" i="39"/>
  <c r="W17" i="39"/>
  <c r="W15" i="54"/>
  <c r="X16" i="54"/>
  <c r="Z16" i="54" s="1"/>
  <c r="X63" i="35"/>
  <c r="Z63" i="35" s="1"/>
  <c r="W62" i="35"/>
  <c r="X41" i="46"/>
  <c r="Z41" i="46" s="1"/>
  <c r="W40" i="46"/>
  <c r="X40" i="49"/>
  <c r="Z40" i="49" s="1"/>
  <c r="W39" i="49"/>
  <c r="X41" i="52"/>
  <c r="Z41" i="52" s="1"/>
  <c r="W40" i="52"/>
  <c r="X18" i="41"/>
  <c r="W17" i="41"/>
  <c r="X41" i="29"/>
  <c r="Z41" i="29" s="1"/>
  <c r="W40" i="29"/>
  <c r="Z65" i="14"/>
  <c r="U9" i="16" s="1"/>
  <c r="T9" i="16"/>
  <c r="Z42" i="34"/>
  <c r="O12" i="16" s="1"/>
  <c r="N12" i="16"/>
  <c r="X64" i="30"/>
  <c r="Z64" i="30" s="1"/>
  <c r="W63" i="30"/>
  <c r="X44" i="55"/>
  <c r="Z44" i="55" s="1"/>
  <c r="W43" i="55"/>
  <c r="Z42" i="53"/>
  <c r="O32" i="16" s="1"/>
  <c r="N32" i="16"/>
  <c r="W65" i="39"/>
  <c r="X66" i="39"/>
  <c r="Z66" i="39" s="1"/>
  <c r="Z65" i="49"/>
  <c r="T28" i="16"/>
  <c r="W16" i="53"/>
  <c r="X17" i="53"/>
  <c r="Z17" i="53" s="1"/>
  <c r="W64" i="50"/>
  <c r="X65" i="50"/>
  <c r="W16" i="33"/>
  <c r="X17" i="33"/>
  <c r="Z17" i="33" s="1"/>
  <c r="X18" i="42"/>
  <c r="W17" i="42"/>
  <c r="Z42" i="42"/>
  <c r="O20" i="16" s="1"/>
  <c r="N20" i="16"/>
  <c r="X43" i="43"/>
  <c r="Z43" i="43" s="1"/>
  <c r="W42" i="43"/>
  <c r="Z42" i="35"/>
  <c r="O13" i="16" s="1"/>
  <c r="N13" i="16"/>
  <c r="Z42" i="50"/>
  <c r="O29" i="16" s="1"/>
  <c r="N29" i="16"/>
  <c r="U14" i="16"/>
  <c r="U13" i="16"/>
  <c r="W41" i="44"/>
  <c r="X42" i="44"/>
  <c r="Z42" i="48"/>
  <c r="O26" i="16" s="1"/>
  <c r="N26" i="16"/>
  <c r="Z18" i="30"/>
  <c r="I27" i="16" s="1"/>
  <c r="H27" i="16"/>
  <c r="Z42" i="46"/>
  <c r="O24" i="16" s="1"/>
  <c r="N24" i="16"/>
  <c r="W39" i="51"/>
  <c r="X40" i="51"/>
  <c r="Z40" i="51" s="1"/>
  <c r="Z42" i="52"/>
  <c r="O31" i="16" s="1"/>
  <c r="N31" i="16"/>
  <c r="Z42" i="29"/>
  <c r="O10" i="16" s="1"/>
  <c r="N10" i="16"/>
  <c r="W62" i="47"/>
  <c r="X63" i="47"/>
  <c r="Z63" i="47" s="1"/>
  <c r="W63" i="14"/>
  <c r="X64" i="14"/>
  <c r="Z64" i="14" s="1"/>
  <c r="W40" i="34"/>
  <c r="X41" i="34"/>
  <c r="Z41" i="34" s="1"/>
  <c r="W65" i="54"/>
  <c r="X66" i="54"/>
  <c r="Z66" i="54" s="1"/>
  <c r="Z65" i="30"/>
  <c r="T27" i="16"/>
  <c r="W62" i="48"/>
  <c r="X63" i="48"/>
  <c r="Z63" i="48" s="1"/>
  <c r="X15" i="34"/>
  <c r="Z15" i="34" s="1"/>
  <c r="W14" i="34"/>
  <c r="X41" i="53"/>
  <c r="Z41" i="53" s="1"/>
  <c r="W40" i="53"/>
  <c r="X64" i="49"/>
  <c r="Z64" i="49" s="1"/>
  <c r="W63" i="49"/>
  <c r="Z18" i="53"/>
  <c r="I32" i="16" s="1"/>
  <c r="H32" i="16"/>
  <c r="Z18" i="33"/>
  <c r="I11" i="16" s="1"/>
  <c r="H11" i="16"/>
  <c r="W40" i="42"/>
  <c r="X41" i="42"/>
  <c r="Z41" i="42" s="1"/>
  <c r="X66" i="53"/>
  <c r="Z66" i="53" s="1"/>
  <c r="W65" i="53"/>
  <c r="X41" i="35"/>
  <c r="Z41" i="35" s="1"/>
  <c r="W40" i="35"/>
  <c r="W64" i="34"/>
  <c r="X65" i="34"/>
  <c r="W15" i="32"/>
  <c r="X16" i="32"/>
  <c r="Z16" i="32" s="1"/>
  <c r="W40" i="50"/>
  <c r="X41" i="50"/>
  <c r="Z41" i="50" s="1"/>
  <c r="W62" i="51"/>
  <c r="X63" i="51"/>
  <c r="Z63" i="51" s="1"/>
  <c r="X64" i="33"/>
  <c r="Z64" i="33" s="1"/>
  <c r="W63" i="33"/>
  <c r="X41" i="41"/>
  <c r="Z41" i="41" s="1"/>
  <c r="W40" i="41"/>
  <c r="X18" i="44"/>
  <c r="W17" i="44"/>
  <c r="X39" i="33"/>
  <c r="Z39" i="33" s="1"/>
  <c r="W38" i="33"/>
  <c r="X64" i="45"/>
  <c r="Z64" i="45" s="1"/>
  <c r="W63" i="45"/>
  <c r="X14" i="14"/>
  <c r="Z14" i="14" s="1"/>
  <c r="W13" i="14"/>
  <c r="X65" i="41"/>
  <c r="W64" i="41"/>
  <c r="X18" i="37"/>
  <c r="W17" i="37"/>
  <c r="X41" i="14"/>
  <c r="Z41" i="14" s="1"/>
  <c r="W40" i="14"/>
  <c r="X41" i="30"/>
  <c r="Z41" i="30" s="1"/>
  <c r="W40" i="30"/>
  <c r="X17" i="36"/>
  <c r="Z17" i="36" s="1"/>
  <c r="W16" i="36"/>
  <c r="W63" i="55"/>
  <c r="X64" i="55"/>
  <c r="Z64" i="55" s="1"/>
  <c r="Z42" i="40"/>
  <c r="O18" i="16" s="1"/>
  <c r="N18" i="16"/>
  <c r="Z18" i="40"/>
  <c r="I18" i="16" s="1"/>
  <c r="H18" i="16"/>
  <c r="T15" i="16"/>
  <c r="Z65" i="37"/>
  <c r="U15" i="16" s="1"/>
  <c r="W15" i="35"/>
  <c r="X16" i="35"/>
  <c r="Z16" i="35" s="1"/>
  <c r="X16" i="51"/>
  <c r="Z16" i="51" s="1"/>
  <c r="W15" i="51"/>
  <c r="Z65" i="44"/>
  <c r="U22" i="16" s="1"/>
  <c r="T22" i="16"/>
  <c r="X20" i="49"/>
  <c r="Z20" i="49" s="1"/>
  <c r="W19" i="49"/>
  <c r="X17" i="38"/>
  <c r="Z17" i="38" s="1"/>
  <c r="W16" i="38"/>
  <c r="X42" i="37"/>
  <c r="W41" i="37"/>
  <c r="Z18" i="47"/>
  <c r="I25" i="16" s="1"/>
  <c r="H25" i="16"/>
  <c r="X41" i="45"/>
  <c r="Z41" i="45" s="1"/>
  <c r="W40" i="45"/>
  <c r="X18" i="29"/>
  <c r="W17" i="29"/>
  <c r="X62" i="42"/>
  <c r="Z62" i="42" s="1"/>
  <c r="W61" i="42"/>
  <c r="X66" i="43"/>
  <c r="Z66" i="43" s="1"/>
  <c r="W65" i="43"/>
  <c r="W17" i="48"/>
  <c r="X18" i="48"/>
  <c r="X42" i="36"/>
  <c r="W41" i="36"/>
  <c r="W65" i="38"/>
  <c r="X66" i="38"/>
  <c r="Z66" i="38" s="1"/>
  <c r="Z42" i="47"/>
  <c r="O25" i="16" s="1"/>
  <c r="N25" i="16"/>
  <c r="X42" i="39"/>
  <c r="W41" i="39"/>
  <c r="X17" i="50"/>
  <c r="Z17" i="50" s="1"/>
  <c r="W16" i="50"/>
  <c r="W64" i="52"/>
  <c r="X65" i="52"/>
  <c r="W62" i="46"/>
  <c r="X63" i="46"/>
  <c r="Z63" i="46" s="1"/>
  <c r="Z65" i="33"/>
  <c r="U11" i="16" s="1"/>
  <c r="T11" i="16"/>
  <c r="Z42" i="41"/>
  <c r="O19" i="16" s="1"/>
  <c r="N19" i="16"/>
  <c r="T23" i="16"/>
  <c r="Z65" i="45"/>
  <c r="U23" i="16" s="1"/>
  <c r="W17" i="45"/>
  <c r="X18" i="45"/>
  <c r="Z42" i="14"/>
  <c r="O9" i="16" s="1"/>
  <c r="N9" i="16"/>
  <c r="X42" i="54"/>
  <c r="W41" i="54"/>
  <c r="Z42" i="30"/>
  <c r="O27" i="16" s="1"/>
  <c r="N27" i="16"/>
  <c r="Z18" i="36"/>
  <c r="I14" i="16" s="1"/>
  <c r="H14" i="16"/>
  <c r="Z65" i="55"/>
  <c r="U34" i="16" s="1"/>
  <c r="T34" i="16"/>
  <c r="W40" i="40"/>
  <c r="X41" i="40"/>
  <c r="Z41" i="40" s="1"/>
  <c r="X17" i="40"/>
  <c r="Z17" i="40" s="1"/>
  <c r="W16" i="40"/>
  <c r="W63" i="37"/>
  <c r="X64" i="37"/>
  <c r="Z64" i="37" s="1"/>
  <c r="W62" i="40"/>
  <c r="X63" i="40"/>
  <c r="Z63" i="40" s="1"/>
  <c r="W62" i="32"/>
  <c r="X63" i="32"/>
  <c r="Z63" i="32" s="1"/>
  <c r="W63" i="44"/>
  <c r="X64" i="44"/>
  <c r="Z64" i="44" s="1"/>
  <c r="H16" i="16"/>
  <c r="Z18" i="38"/>
  <c r="I16" i="16" s="1"/>
  <c r="W62" i="29"/>
  <c r="X63" i="29"/>
  <c r="Z63" i="29" s="1"/>
  <c r="W16" i="47"/>
  <c r="X17" i="47"/>
  <c r="Z17" i="47" s="1"/>
  <c r="Z42" i="45"/>
  <c r="O23" i="16" s="1"/>
  <c r="N23" i="16"/>
  <c r="Q1675" i="82"/>
  <c r="Y15" i="36" s="1"/>
  <c r="P1674" i="82"/>
  <c r="Q1315" i="82"/>
  <c r="Y15" i="54" s="1"/>
  <c r="P1314" i="82"/>
  <c r="P1594" i="82"/>
  <c r="Q1595" i="82"/>
  <c r="Y15" i="51" s="1"/>
  <c r="Q1074" i="82"/>
  <c r="Y38" i="30" s="1"/>
  <c r="P1073" i="82"/>
  <c r="P1054" i="82"/>
  <c r="Q1055" i="82"/>
  <c r="Y62" i="44" s="1"/>
  <c r="P1014" i="82"/>
  <c r="Q1015" i="82"/>
  <c r="Y62" i="50" s="1"/>
  <c r="P574" i="82"/>
  <c r="Q575" i="82"/>
  <c r="Y62" i="53" s="1"/>
  <c r="Q595" i="82"/>
  <c r="Y39" i="34" s="1"/>
  <c r="P594" i="82"/>
  <c r="P1434" i="82"/>
  <c r="Q1435" i="82"/>
  <c r="Y15" i="41" s="1"/>
  <c r="Q1374" i="82"/>
  <c r="Y14" i="52" s="1"/>
  <c r="P1373" i="82"/>
  <c r="P1553" i="82"/>
  <c r="Q1554" i="82"/>
  <c r="Y14" i="32" s="1"/>
  <c r="P1533" i="82"/>
  <c r="Q1534" i="82"/>
  <c r="Y14" i="40" s="1"/>
  <c r="P874" i="82"/>
  <c r="Q875" i="82"/>
  <c r="Y39" i="32" s="1"/>
  <c r="Q74" i="82"/>
  <c r="Y38" i="14" s="1"/>
  <c r="P73" i="82"/>
  <c r="P54" i="82"/>
  <c r="Q55" i="82"/>
  <c r="P93" i="82"/>
  <c r="Q94" i="82"/>
  <c r="Y61" i="14" s="1"/>
  <c r="P713" i="82"/>
  <c r="Q714" i="82"/>
  <c r="Y38" i="38" s="1"/>
  <c r="Q495" i="82"/>
  <c r="Y62" i="46" s="1"/>
  <c r="P494" i="82"/>
  <c r="P113" i="82"/>
  <c r="Q114" i="82"/>
  <c r="Y38" i="43" s="1"/>
  <c r="P733" i="82"/>
  <c r="Q734" i="82"/>
  <c r="Y61" i="38" s="1"/>
  <c r="P1173" i="82"/>
  <c r="Q1174" i="82"/>
  <c r="Y14" i="43" s="1"/>
  <c r="P513" i="82"/>
  <c r="Q514" i="82"/>
  <c r="Y38" i="52" s="1"/>
  <c r="P1253" i="82"/>
  <c r="Q1254" i="82"/>
  <c r="Y14" i="39" s="1"/>
  <c r="P1132" i="82"/>
  <c r="Q1133" i="82"/>
  <c r="Y60" i="36" s="1"/>
  <c r="P474" i="82"/>
  <c r="Q475" i="82"/>
  <c r="Y39" i="46" s="1"/>
  <c r="P373" i="82"/>
  <c r="Q374" i="82"/>
  <c r="Y61" i="47" s="1"/>
  <c r="P1353" i="82"/>
  <c r="Q1354" i="82"/>
  <c r="Y14" i="46" s="1"/>
  <c r="P314" i="82"/>
  <c r="Q315" i="82"/>
  <c r="Y39" i="55" s="1"/>
  <c r="P1493" i="82"/>
  <c r="Q1494" i="82"/>
  <c r="Y14" i="49" s="1"/>
  <c r="P293" i="82"/>
  <c r="Q294" i="82"/>
  <c r="Y61" i="39" s="1"/>
  <c r="P133" i="82"/>
  <c r="Q134" i="82"/>
  <c r="Y61" i="43" s="1"/>
  <c r="Q14" i="82"/>
  <c r="P13" i="82"/>
  <c r="Q554" i="82"/>
  <c r="Y38" i="53" s="1"/>
  <c r="P553" i="82"/>
  <c r="P413" i="82"/>
  <c r="Q414" i="82"/>
  <c r="Y61" i="54" s="1"/>
  <c r="Q394" i="82"/>
  <c r="Y38" i="54" s="1"/>
  <c r="P393" i="82"/>
  <c r="P233" i="82"/>
  <c r="Q234" i="82"/>
  <c r="Y38" i="45" s="1"/>
  <c r="Q1512" i="82"/>
  <c r="Y12" i="48" s="1"/>
  <c r="P1511" i="82"/>
  <c r="Q211" i="82"/>
  <c r="Y58" i="35" s="1"/>
  <c r="P210" i="82"/>
  <c r="P1111" i="82"/>
  <c r="Q1112" i="82"/>
  <c r="Y36" i="36" s="1"/>
  <c r="Q1453" i="82"/>
  <c r="Y13" i="42" s="1"/>
  <c r="P1452" i="82"/>
  <c r="P971" i="82"/>
  <c r="Q972" i="82"/>
  <c r="Y59" i="51" s="1"/>
  <c r="Q952" i="82"/>
  <c r="Y36" i="51" s="1"/>
  <c r="P951" i="82"/>
  <c r="P272" i="82"/>
  <c r="Q273" i="82"/>
  <c r="Y37" i="39" s="1"/>
  <c r="P1652" i="82"/>
  <c r="Q1653" i="82"/>
  <c r="Y13" i="30" s="1"/>
  <c r="P750" i="82"/>
  <c r="Q751" i="82"/>
  <c r="Y35" i="49" s="1"/>
  <c r="P1232" i="82"/>
  <c r="Q1233" i="82"/>
  <c r="Y13" i="45" s="1"/>
  <c r="P852" i="82"/>
  <c r="Q853" i="82"/>
  <c r="Y60" i="40" s="1"/>
  <c r="P1191" i="82"/>
  <c r="Q1192" i="82"/>
  <c r="Y12" i="29" s="1"/>
  <c r="P612" i="82"/>
  <c r="Q613" i="82"/>
  <c r="Y60" i="34" s="1"/>
  <c r="P1572" i="82"/>
  <c r="Q1573" i="82"/>
  <c r="Y13" i="33" s="1"/>
  <c r="P192" i="82"/>
  <c r="Q193" i="82"/>
  <c r="Y37" i="35" s="1"/>
  <c r="Q832" i="82"/>
  <c r="Y36" i="40" s="1"/>
  <c r="P831" i="82"/>
  <c r="P631" i="82"/>
  <c r="Q632" i="82"/>
  <c r="Y36" i="41" s="1"/>
  <c r="P31" i="82"/>
  <c r="Q32" i="82"/>
  <c r="P450" i="82"/>
  <c r="Q451" i="82"/>
  <c r="Y58" i="37" s="1"/>
  <c r="Q434" i="82"/>
  <c r="Y38" i="37" s="1"/>
  <c r="P433" i="82"/>
  <c r="P772" i="82"/>
  <c r="Q773" i="82"/>
  <c r="Y60" i="49" s="1"/>
  <c r="P1611" i="82"/>
  <c r="Q1612" i="82"/>
  <c r="Y12" i="50" s="1"/>
  <c r="P1273" i="82"/>
  <c r="Q1274" i="82"/>
  <c r="Y14" i="55" s="1"/>
  <c r="P1472" i="82"/>
  <c r="Q1473" i="82"/>
  <c r="Y13" i="38" s="1"/>
  <c r="Q1092" i="82"/>
  <c r="Y59" i="30" s="1"/>
  <c r="P1091" i="82"/>
  <c r="Q813" i="82"/>
  <c r="Y60" i="48" s="1"/>
  <c r="P812" i="82"/>
  <c r="Q693" i="82"/>
  <c r="Y60" i="42" s="1"/>
  <c r="P692" i="82"/>
  <c r="Q1034" i="82"/>
  <c r="Y38" i="44" s="1"/>
  <c r="P1033" i="82"/>
  <c r="P892" i="82"/>
  <c r="Q893" i="82"/>
  <c r="Y60" i="32" s="1"/>
  <c r="Q1293" i="82"/>
  <c r="Y13" i="47" s="1"/>
  <c r="P1292" i="82"/>
  <c r="P1151" i="82"/>
  <c r="Q1152" i="82"/>
  <c r="Y12" i="14" s="1"/>
  <c r="P1332" i="82"/>
  <c r="Q1333" i="82"/>
  <c r="Y13" i="37" s="1"/>
  <c r="Q351" i="82"/>
  <c r="Y35" i="47" s="1"/>
  <c r="P350" i="82"/>
  <c r="P651" i="82"/>
  <c r="Q652" i="82"/>
  <c r="Y59" i="41" s="1"/>
  <c r="P1211" i="82"/>
  <c r="Q1212" i="82"/>
  <c r="Y12" i="35" s="1"/>
  <c r="P251" i="82"/>
  <c r="Q252" i="82"/>
  <c r="Y59" i="45" s="1"/>
  <c r="P331" i="82"/>
  <c r="Q332" i="82"/>
  <c r="Y59" i="55" s="1"/>
  <c r="P531" i="82"/>
  <c r="Q532" i="82"/>
  <c r="Y59" i="52" s="1"/>
  <c r="Q672" i="82"/>
  <c r="Y36" i="42" s="1"/>
  <c r="P671" i="82"/>
  <c r="Q1633" i="82"/>
  <c r="Y13" i="44" s="1"/>
  <c r="P1632" i="82"/>
  <c r="P991" i="82"/>
  <c r="Q992" i="82"/>
  <c r="Y36" i="50" s="1"/>
  <c r="P1392" i="82"/>
  <c r="Q1393" i="82"/>
  <c r="Y13" i="53" s="1"/>
  <c r="P931" i="82"/>
  <c r="Q932" i="82"/>
  <c r="Y59" i="33" s="1"/>
  <c r="P791" i="82"/>
  <c r="Q792" i="82"/>
  <c r="Y36" i="48" s="1"/>
  <c r="P1412" i="82"/>
  <c r="Q1413" i="82"/>
  <c r="Y13" i="34" s="1"/>
  <c r="P150" i="82"/>
  <c r="Q151" i="82"/>
  <c r="Y35" i="29" s="1"/>
  <c r="P171" i="82"/>
  <c r="Q172" i="82"/>
  <c r="Y59" i="29" s="1"/>
  <c r="P912" i="82"/>
  <c r="Q913" i="82"/>
  <c r="Y37" i="33" s="1"/>
  <c r="H51" i="16" l="1"/>
  <c r="I68" i="16"/>
  <c r="N58" i="16"/>
  <c r="T69" i="16"/>
  <c r="N62" i="16"/>
  <c r="N44" i="16"/>
  <c r="T46" i="16"/>
  <c r="N53" i="16"/>
  <c r="H46" i="16"/>
  <c r="T62" i="16"/>
  <c r="N66" i="16"/>
  <c r="N59" i="16"/>
  <c r="N61" i="16"/>
  <c r="N48" i="16"/>
  <c r="N55" i="16"/>
  <c r="N47" i="16"/>
  <c r="I43" i="16"/>
  <c r="I65" i="16"/>
  <c r="T58" i="16"/>
  <c r="T50" i="16"/>
  <c r="H49" i="16"/>
  <c r="N54" i="16"/>
  <c r="N60" i="16"/>
  <c r="H60" i="16"/>
  <c r="T57" i="16"/>
  <c r="H53" i="16"/>
  <c r="H67" i="16"/>
  <c r="N45" i="16"/>
  <c r="H62" i="16"/>
  <c r="N64" i="16"/>
  <c r="T63" i="16"/>
  <c r="N67" i="16"/>
  <c r="T44" i="16"/>
  <c r="H64" i="16"/>
  <c r="I48" i="16"/>
  <c r="X41" i="54"/>
  <c r="Z41" i="54" s="1"/>
  <c r="W40" i="54"/>
  <c r="Z18" i="45"/>
  <c r="I23" i="16" s="1"/>
  <c r="H23" i="16"/>
  <c r="X16" i="50"/>
  <c r="Z16" i="50" s="1"/>
  <c r="W15" i="50"/>
  <c r="X41" i="36"/>
  <c r="Z41" i="36" s="1"/>
  <c r="W40" i="36"/>
  <c r="X65" i="43"/>
  <c r="W64" i="43"/>
  <c r="W16" i="29"/>
  <c r="X17" i="29"/>
  <c r="Z17" i="29" s="1"/>
  <c r="X16" i="38"/>
  <c r="Z16" i="38" s="1"/>
  <c r="W15" i="38"/>
  <c r="X40" i="30"/>
  <c r="Z40" i="30" s="1"/>
  <c r="W39" i="30"/>
  <c r="X17" i="37"/>
  <c r="Z17" i="37" s="1"/>
  <c r="W16" i="37"/>
  <c r="X13" i="14"/>
  <c r="Z13" i="14" s="1"/>
  <c r="W12" i="14"/>
  <c r="X38" i="33"/>
  <c r="Z38" i="33" s="1"/>
  <c r="W37" i="33"/>
  <c r="X40" i="41"/>
  <c r="Z40" i="41" s="1"/>
  <c r="W39" i="41"/>
  <c r="X40" i="35"/>
  <c r="Z40" i="35" s="1"/>
  <c r="W39" i="35"/>
  <c r="X40" i="53"/>
  <c r="Z40" i="53" s="1"/>
  <c r="W39" i="53"/>
  <c r="Z42" i="44"/>
  <c r="O22" i="16" s="1"/>
  <c r="N22" i="16"/>
  <c r="X42" i="43"/>
  <c r="W41" i="43"/>
  <c r="X17" i="42"/>
  <c r="Z17" i="42" s="1"/>
  <c r="W16" i="42"/>
  <c r="Z65" i="50"/>
  <c r="U29" i="16" s="1"/>
  <c r="T29" i="16"/>
  <c r="X63" i="30"/>
  <c r="Z63" i="30" s="1"/>
  <c r="W62" i="30"/>
  <c r="X17" i="41"/>
  <c r="Z17" i="41" s="1"/>
  <c r="W16" i="41"/>
  <c r="X39" i="49"/>
  <c r="Z39" i="49" s="1"/>
  <c r="W38" i="49"/>
  <c r="X62" i="35"/>
  <c r="Z62" i="35" s="1"/>
  <c r="W61" i="35"/>
  <c r="W16" i="39"/>
  <c r="X17" i="39"/>
  <c r="Z17" i="39" s="1"/>
  <c r="Z18" i="46"/>
  <c r="I24" i="16" s="1"/>
  <c r="H24" i="16"/>
  <c r="W39" i="48"/>
  <c r="X40" i="48"/>
  <c r="Z40" i="48" s="1"/>
  <c r="X61" i="36"/>
  <c r="Z61" i="36" s="1"/>
  <c r="W60" i="36"/>
  <c r="Z18" i="52"/>
  <c r="I31" i="16" s="1"/>
  <c r="H31" i="16"/>
  <c r="W15" i="47"/>
  <c r="X16" i="47"/>
  <c r="Z16" i="47" s="1"/>
  <c r="W61" i="32"/>
  <c r="X62" i="32"/>
  <c r="Z62" i="32" s="1"/>
  <c r="W62" i="37"/>
  <c r="X63" i="37"/>
  <c r="Z63" i="37" s="1"/>
  <c r="W39" i="40"/>
  <c r="X40" i="40"/>
  <c r="Z40" i="40" s="1"/>
  <c r="Z42" i="54"/>
  <c r="O33" i="16" s="1"/>
  <c r="N33" i="16"/>
  <c r="X17" i="45"/>
  <c r="Z17" i="45" s="1"/>
  <c r="W16" i="45"/>
  <c r="W61" i="46"/>
  <c r="X62" i="46"/>
  <c r="Z62" i="46" s="1"/>
  <c r="N14" i="16"/>
  <c r="Z42" i="36"/>
  <c r="O14" i="16" s="1"/>
  <c r="Z18" i="29"/>
  <c r="I10" i="16" s="1"/>
  <c r="H10" i="16"/>
  <c r="X15" i="35"/>
  <c r="Z15" i="35" s="1"/>
  <c r="W14" i="35"/>
  <c r="X63" i="55"/>
  <c r="Z63" i="55" s="1"/>
  <c r="W62" i="55"/>
  <c r="Z18" i="37"/>
  <c r="I15" i="16" s="1"/>
  <c r="H15" i="16"/>
  <c r="W61" i="51"/>
  <c r="X62" i="51"/>
  <c r="Z62" i="51" s="1"/>
  <c r="W14" i="32"/>
  <c r="X15" i="32"/>
  <c r="Z15" i="32" s="1"/>
  <c r="W39" i="42"/>
  <c r="X40" i="42"/>
  <c r="Z40" i="42" s="1"/>
  <c r="W61" i="48"/>
  <c r="X62" i="48"/>
  <c r="Z62" i="48" s="1"/>
  <c r="X65" i="54"/>
  <c r="W64" i="54"/>
  <c r="W62" i="14"/>
  <c r="X63" i="14"/>
  <c r="Z63" i="14" s="1"/>
  <c r="W38" i="51"/>
  <c r="X39" i="51"/>
  <c r="Z39" i="51" s="1"/>
  <c r="W40" i="44"/>
  <c r="X41" i="44"/>
  <c r="Z41" i="44" s="1"/>
  <c r="Z18" i="42"/>
  <c r="I20" i="16" s="1"/>
  <c r="H20" i="16"/>
  <c r="X64" i="50"/>
  <c r="Z64" i="50" s="1"/>
  <c r="W63" i="50"/>
  <c r="Z18" i="41"/>
  <c r="I19" i="16" s="1"/>
  <c r="H19" i="16"/>
  <c r="Z18" i="39"/>
  <c r="I17" i="16" s="1"/>
  <c r="H17" i="16"/>
  <c r="W16" i="46"/>
  <c r="X17" i="46"/>
  <c r="Z17" i="46" s="1"/>
  <c r="W16" i="52"/>
  <c r="X17" i="52"/>
  <c r="Z17" i="52" s="1"/>
  <c r="X16" i="40"/>
  <c r="Z16" i="40" s="1"/>
  <c r="W15" i="40"/>
  <c r="Z65" i="52"/>
  <c r="U31" i="16" s="1"/>
  <c r="T31" i="16"/>
  <c r="X41" i="39"/>
  <c r="Z41" i="39" s="1"/>
  <c r="W40" i="39"/>
  <c r="Z18" i="48"/>
  <c r="I26" i="16" s="1"/>
  <c r="H26" i="16"/>
  <c r="X61" i="42"/>
  <c r="Z61" i="42" s="1"/>
  <c r="W60" i="42"/>
  <c r="X40" i="45"/>
  <c r="Z40" i="45" s="1"/>
  <c r="W39" i="45"/>
  <c r="X41" i="37"/>
  <c r="Z41" i="37" s="1"/>
  <c r="W40" i="37"/>
  <c r="W18" i="49"/>
  <c r="X19" i="49"/>
  <c r="Z19" i="49" s="1"/>
  <c r="X15" i="51"/>
  <c r="Z15" i="51" s="1"/>
  <c r="W14" i="51"/>
  <c r="X16" i="36"/>
  <c r="Z16" i="36" s="1"/>
  <c r="W15" i="36"/>
  <c r="X40" i="14"/>
  <c r="Z40" i="14" s="1"/>
  <c r="W39" i="14"/>
  <c r="X64" i="41"/>
  <c r="Z64" i="41" s="1"/>
  <c r="W63" i="41"/>
  <c r="X63" i="45"/>
  <c r="Z63" i="45" s="1"/>
  <c r="W62" i="45"/>
  <c r="X17" i="44"/>
  <c r="Z17" i="44" s="1"/>
  <c r="W16" i="44"/>
  <c r="X63" i="33"/>
  <c r="Z63" i="33" s="1"/>
  <c r="W62" i="33"/>
  <c r="Z65" i="34"/>
  <c r="U12" i="16" s="1"/>
  <c r="T12" i="16"/>
  <c r="X65" i="53"/>
  <c r="W64" i="53"/>
  <c r="X63" i="49"/>
  <c r="Z63" i="49" s="1"/>
  <c r="W62" i="49"/>
  <c r="X14" i="34"/>
  <c r="Z14" i="34" s="1"/>
  <c r="W13" i="34"/>
  <c r="X43" i="55"/>
  <c r="Z43" i="55" s="1"/>
  <c r="W42" i="55"/>
  <c r="W39" i="29"/>
  <c r="X40" i="29"/>
  <c r="Z40" i="29" s="1"/>
  <c r="X40" i="52"/>
  <c r="Z40" i="52" s="1"/>
  <c r="W39" i="52"/>
  <c r="X40" i="46"/>
  <c r="Z40" i="46" s="1"/>
  <c r="W39" i="46"/>
  <c r="X41" i="32"/>
  <c r="Z41" i="32" s="1"/>
  <c r="W40" i="32"/>
  <c r="X16" i="30"/>
  <c r="Z16" i="30" s="1"/>
  <c r="W15" i="30"/>
  <c r="X17" i="43"/>
  <c r="Z17" i="43" s="1"/>
  <c r="W16" i="43"/>
  <c r="X39" i="38"/>
  <c r="Z39" i="38" s="1"/>
  <c r="W38" i="38"/>
  <c r="W18" i="55"/>
  <c r="X19" i="55"/>
  <c r="Z19" i="55" s="1"/>
  <c r="W61" i="29"/>
  <c r="X62" i="29"/>
  <c r="Z62" i="29" s="1"/>
  <c r="W62" i="44"/>
  <c r="X63" i="44"/>
  <c r="Z63" i="44" s="1"/>
  <c r="W61" i="40"/>
  <c r="X62" i="40"/>
  <c r="Z62" i="40" s="1"/>
  <c r="W63" i="52"/>
  <c r="X64" i="52"/>
  <c r="Z64" i="52" s="1"/>
  <c r="Z42" i="39"/>
  <c r="O17" i="16" s="1"/>
  <c r="N17" i="16"/>
  <c r="W64" i="38"/>
  <c r="X65" i="38"/>
  <c r="X17" i="48"/>
  <c r="Z17" i="48" s="1"/>
  <c r="W16" i="48"/>
  <c r="Z42" i="37"/>
  <c r="O15" i="16" s="1"/>
  <c r="N15" i="16"/>
  <c r="Z65" i="41"/>
  <c r="U19" i="16" s="1"/>
  <c r="T19" i="16"/>
  <c r="Z18" i="44"/>
  <c r="I22" i="16" s="1"/>
  <c r="H22" i="16"/>
  <c r="W39" i="50"/>
  <c r="X40" i="50"/>
  <c r="Z40" i="50" s="1"/>
  <c r="W63" i="34"/>
  <c r="X64" i="34"/>
  <c r="Z64" i="34" s="1"/>
  <c r="U27" i="16"/>
  <c r="U28" i="16"/>
  <c r="W39" i="34"/>
  <c r="X40" i="34"/>
  <c r="Z40" i="34" s="1"/>
  <c r="W61" i="47"/>
  <c r="X62" i="47"/>
  <c r="Z62" i="47" s="1"/>
  <c r="W15" i="33"/>
  <c r="X16" i="33"/>
  <c r="Z16" i="33" s="1"/>
  <c r="W15" i="53"/>
  <c r="X16" i="53"/>
  <c r="Z16" i="53" s="1"/>
  <c r="X65" i="39"/>
  <c r="W64" i="39"/>
  <c r="X15" i="54"/>
  <c r="Z15" i="54" s="1"/>
  <c r="W14" i="54"/>
  <c r="Z42" i="32"/>
  <c r="O8" i="16" s="1"/>
  <c r="N8" i="16"/>
  <c r="Z18" i="43"/>
  <c r="I21" i="16" s="1"/>
  <c r="H21" i="16"/>
  <c r="W39" i="47"/>
  <c r="X40" i="47"/>
  <c r="Z40" i="47" s="1"/>
  <c r="P1673" i="82"/>
  <c r="Q1674" i="82"/>
  <c r="Y14" i="36" s="1"/>
  <c r="Q1314" i="82"/>
  <c r="Y14" i="54" s="1"/>
  <c r="P1313" i="82"/>
  <c r="P1593" i="82"/>
  <c r="Q1594" i="82"/>
  <c r="Y14" i="51" s="1"/>
  <c r="Q1073" i="82"/>
  <c r="Y37" i="30" s="1"/>
  <c r="P1072" i="82"/>
  <c r="P1013" i="82"/>
  <c r="Q1014" i="82"/>
  <c r="Y61" i="50" s="1"/>
  <c r="P573" i="82"/>
  <c r="Q574" i="82"/>
  <c r="Y61" i="53" s="1"/>
  <c r="P1053" i="82"/>
  <c r="Q1054" i="82"/>
  <c r="Y61" i="44" s="1"/>
  <c r="P1433" i="82"/>
  <c r="Q1434" i="82"/>
  <c r="Y14" i="41" s="1"/>
  <c r="P1372" i="82"/>
  <c r="Q1373" i="82"/>
  <c r="Y13" i="52" s="1"/>
  <c r="P593" i="82"/>
  <c r="Q594" i="82"/>
  <c r="Y38" i="34" s="1"/>
  <c r="Q494" i="82"/>
  <c r="Y61" i="46" s="1"/>
  <c r="P493" i="82"/>
  <c r="P72" i="82"/>
  <c r="Q73" i="82"/>
  <c r="Y37" i="14" s="1"/>
  <c r="Q293" i="82"/>
  <c r="Y60" i="39" s="1"/>
  <c r="P292" i="82"/>
  <c r="Q314" i="82"/>
  <c r="Y38" i="55" s="1"/>
  <c r="P313" i="82"/>
  <c r="Q373" i="82"/>
  <c r="Y60" i="47" s="1"/>
  <c r="P372" i="82"/>
  <c r="Q1132" i="82"/>
  <c r="Y59" i="36" s="1"/>
  <c r="P1131" i="82"/>
  <c r="P512" i="82"/>
  <c r="Q513" i="82"/>
  <c r="Y37" i="52" s="1"/>
  <c r="P732" i="82"/>
  <c r="Q733" i="82"/>
  <c r="Y60" i="38" s="1"/>
  <c r="P92" i="82"/>
  <c r="Q93" i="82"/>
  <c r="Y60" i="14" s="1"/>
  <c r="Q1533" i="82"/>
  <c r="Y13" i="40" s="1"/>
  <c r="P1532" i="82"/>
  <c r="P1492" i="82"/>
  <c r="Q1493" i="82"/>
  <c r="Y13" i="49" s="1"/>
  <c r="Q1353" i="82"/>
  <c r="Y13" i="46" s="1"/>
  <c r="P1352" i="82"/>
  <c r="P473" i="82"/>
  <c r="Q474" i="82"/>
  <c r="Y38" i="46" s="1"/>
  <c r="P1252" i="82"/>
  <c r="Q1253" i="82"/>
  <c r="Y13" i="39" s="1"/>
  <c r="P1172" i="82"/>
  <c r="Q1173" i="82"/>
  <c r="Y13" i="43" s="1"/>
  <c r="P112" i="82"/>
  <c r="Q113" i="82"/>
  <c r="Y37" i="43" s="1"/>
  <c r="P712" i="82"/>
  <c r="Q713" i="82"/>
  <c r="Y37" i="38" s="1"/>
  <c r="P53" i="82"/>
  <c r="Q54" i="82"/>
  <c r="P873" i="82"/>
  <c r="Q874" i="82"/>
  <c r="Y38" i="32" s="1"/>
  <c r="P1552" i="82"/>
  <c r="Q1553" i="82"/>
  <c r="Y13" i="32" s="1"/>
  <c r="P12" i="82"/>
  <c r="Q13" i="82"/>
  <c r="P132" i="82"/>
  <c r="Q133" i="82"/>
  <c r="Y60" i="43" s="1"/>
  <c r="Q393" i="82"/>
  <c r="Y37" i="54" s="1"/>
  <c r="P392" i="82"/>
  <c r="P232" i="82"/>
  <c r="Q233" i="82"/>
  <c r="Y37" i="45" s="1"/>
  <c r="P412" i="82"/>
  <c r="Q413" i="82"/>
  <c r="Y60" i="54" s="1"/>
  <c r="P552" i="82"/>
  <c r="Q553" i="82"/>
  <c r="Y37" i="53" s="1"/>
  <c r="Q671" i="82"/>
  <c r="Y35" i="42" s="1"/>
  <c r="P670" i="82"/>
  <c r="Q350" i="82"/>
  <c r="Y34" i="47" s="1"/>
  <c r="P349" i="82"/>
  <c r="P1291" i="82"/>
  <c r="Q1292" i="82"/>
  <c r="Y12" i="47" s="1"/>
  <c r="P1032" i="82"/>
  <c r="Q1033" i="82"/>
  <c r="Y37" i="44" s="1"/>
  <c r="Q692" i="82"/>
  <c r="Y59" i="42" s="1"/>
  <c r="P691" i="82"/>
  <c r="Q433" i="82"/>
  <c r="Y37" i="37" s="1"/>
  <c r="P432" i="82"/>
  <c r="P950" i="82"/>
  <c r="Q951" i="82"/>
  <c r="Y35" i="51" s="1"/>
  <c r="P209" i="82"/>
  <c r="Q210" i="82"/>
  <c r="Y57" i="35" s="1"/>
  <c r="P911" i="82"/>
  <c r="Q912" i="82"/>
  <c r="Y36" i="33" s="1"/>
  <c r="P149" i="82"/>
  <c r="Q150" i="82"/>
  <c r="Y34" i="29" s="1"/>
  <c r="P790" i="82"/>
  <c r="Q791" i="82"/>
  <c r="Y35" i="48" s="1"/>
  <c r="P1391" i="82"/>
  <c r="Q1392" i="82"/>
  <c r="Y12" i="53" s="1"/>
  <c r="P990" i="82"/>
  <c r="Q991" i="82"/>
  <c r="Y35" i="50" s="1"/>
  <c r="P330" i="82"/>
  <c r="Q331" i="82"/>
  <c r="Y58" i="55" s="1"/>
  <c r="P1210" i="82"/>
  <c r="Q1211" i="82"/>
  <c r="Y11" i="35" s="1"/>
  <c r="P1331" i="82"/>
  <c r="Q1332" i="82"/>
  <c r="Y12" i="37" s="1"/>
  <c r="P1610" i="82"/>
  <c r="Q1611" i="82"/>
  <c r="Y11" i="50" s="1"/>
  <c r="P449" i="82"/>
  <c r="Q450" i="82"/>
  <c r="Y57" i="37" s="1"/>
  <c r="P630" i="82"/>
  <c r="Q631" i="82"/>
  <c r="Y35" i="41" s="1"/>
  <c r="P1571" i="82"/>
  <c r="Q1572" i="82"/>
  <c r="Y12" i="33" s="1"/>
  <c r="P611" i="82"/>
  <c r="Q612" i="82"/>
  <c r="Y59" i="34" s="1"/>
  <c r="P851" i="82"/>
  <c r="Q852" i="82"/>
  <c r="Y59" i="40" s="1"/>
  <c r="P1231" i="82"/>
  <c r="Q1232" i="82"/>
  <c r="Y12" i="45" s="1"/>
  <c r="P749" i="82"/>
  <c r="Q750" i="82"/>
  <c r="Y34" i="49" s="1"/>
  <c r="P970" i="82"/>
  <c r="Q971" i="82"/>
  <c r="Y58" i="51" s="1"/>
  <c r="P1110" i="82"/>
  <c r="Q1111" i="82"/>
  <c r="Y35" i="36" s="1"/>
  <c r="P1631" i="82"/>
  <c r="Q1632" i="82"/>
  <c r="Y12" i="44" s="1"/>
  <c r="P811" i="82"/>
  <c r="Q812" i="82"/>
  <c r="Y59" i="48" s="1"/>
  <c r="P1090" i="82"/>
  <c r="Q1091" i="82"/>
  <c r="Y58" i="30" s="1"/>
  <c r="P830" i="82"/>
  <c r="Q831" i="82"/>
  <c r="Y35" i="40" s="1"/>
  <c r="P1451" i="82"/>
  <c r="Q1452" i="82"/>
  <c r="Y12" i="42" s="1"/>
  <c r="P1510" i="82"/>
  <c r="Q1511" i="82"/>
  <c r="Y11" i="48" s="1"/>
  <c r="P170" i="82"/>
  <c r="Q171" i="82"/>
  <c r="Y58" i="29" s="1"/>
  <c r="P1411" i="82"/>
  <c r="Q1412" i="82"/>
  <c r="Y12" i="34" s="1"/>
  <c r="P930" i="82"/>
  <c r="Q931" i="82"/>
  <c r="Y58" i="33" s="1"/>
  <c r="P530" i="82"/>
  <c r="Q531" i="82"/>
  <c r="Y58" i="52" s="1"/>
  <c r="Q251" i="82"/>
  <c r="Y58" i="45" s="1"/>
  <c r="P250" i="82"/>
  <c r="P650" i="82"/>
  <c r="Q651" i="82"/>
  <c r="Y58" i="41" s="1"/>
  <c r="P1150" i="82"/>
  <c r="Q1151" i="82"/>
  <c r="Y11" i="14" s="1"/>
  <c r="P891" i="82"/>
  <c r="Q892" i="82"/>
  <c r="Y59" i="32" s="1"/>
  <c r="P1471" i="82"/>
  <c r="Q1472" i="82"/>
  <c r="Y12" i="38" s="1"/>
  <c r="P1272" i="82"/>
  <c r="Q1273" i="82"/>
  <c r="Y13" i="55" s="1"/>
  <c r="P771" i="82"/>
  <c r="Q772" i="82"/>
  <c r="Y59" i="49" s="1"/>
  <c r="P30" i="82"/>
  <c r="Q31" i="82"/>
  <c r="P191" i="82"/>
  <c r="Q192" i="82"/>
  <c r="Y36" i="35" s="1"/>
  <c r="P1190" i="82"/>
  <c r="Q1191" i="82"/>
  <c r="Y11" i="29" s="1"/>
  <c r="P1651" i="82"/>
  <c r="Q1652" i="82"/>
  <c r="Y12" i="30" s="1"/>
  <c r="P271" i="82"/>
  <c r="Q272" i="82"/>
  <c r="Y36" i="39" s="1"/>
  <c r="H61" i="16" l="1"/>
  <c r="H52" i="16"/>
  <c r="H50" i="16"/>
  <c r="H66" i="16"/>
  <c r="N57" i="16"/>
  <c r="I64" i="16"/>
  <c r="I53" i="16"/>
  <c r="I60" i="16"/>
  <c r="I46" i="16"/>
  <c r="N43" i="16"/>
  <c r="N50" i="16"/>
  <c r="T47" i="16"/>
  <c r="N49" i="16"/>
  <c r="I51" i="16"/>
  <c r="H57" i="16"/>
  <c r="T66" i="16"/>
  <c r="H56" i="16"/>
  <c r="T54" i="16"/>
  <c r="N52" i="16"/>
  <c r="H54" i="16"/>
  <c r="H55" i="16"/>
  <c r="H45" i="16"/>
  <c r="N68" i="16"/>
  <c r="H59" i="16"/>
  <c r="T64" i="16"/>
  <c r="H58" i="16"/>
  <c r="I62" i="16"/>
  <c r="I67" i="16"/>
  <c r="I49" i="16"/>
  <c r="X14" i="54"/>
  <c r="Z14" i="54" s="1"/>
  <c r="W13" i="54"/>
  <c r="W15" i="48"/>
  <c r="X16" i="48"/>
  <c r="Z16" i="48" s="1"/>
  <c r="X38" i="38"/>
  <c r="Z38" i="38" s="1"/>
  <c r="W37" i="38"/>
  <c r="X15" i="30"/>
  <c r="Z15" i="30" s="1"/>
  <c r="W14" i="30"/>
  <c r="X39" i="46"/>
  <c r="Z39" i="46" s="1"/>
  <c r="W38" i="46"/>
  <c r="X13" i="34"/>
  <c r="Z13" i="34" s="1"/>
  <c r="W12" i="34"/>
  <c r="W63" i="53"/>
  <c r="X64" i="53"/>
  <c r="Z64" i="53" s="1"/>
  <c r="X62" i="33"/>
  <c r="Z62" i="33" s="1"/>
  <c r="W61" i="33"/>
  <c r="X62" i="45"/>
  <c r="Z62" i="45" s="1"/>
  <c r="W61" i="45"/>
  <c r="X39" i="14"/>
  <c r="Z39" i="14" s="1"/>
  <c r="W38" i="14"/>
  <c r="X14" i="51"/>
  <c r="Z14" i="51" s="1"/>
  <c r="W13" i="51"/>
  <c r="X40" i="37"/>
  <c r="Z40" i="37" s="1"/>
  <c r="W39" i="37"/>
  <c r="X60" i="42"/>
  <c r="Z60" i="42" s="1"/>
  <c r="W59" i="42"/>
  <c r="X40" i="39"/>
  <c r="Z40" i="39" s="1"/>
  <c r="W39" i="39"/>
  <c r="X15" i="40"/>
  <c r="Z15" i="40" s="1"/>
  <c r="W14" i="40"/>
  <c r="W63" i="54"/>
  <c r="X64" i="54"/>
  <c r="Z64" i="54" s="1"/>
  <c r="X62" i="55"/>
  <c r="Z62" i="55" s="1"/>
  <c r="W61" i="55"/>
  <c r="X60" i="36"/>
  <c r="Z60" i="36" s="1"/>
  <c r="W59" i="36"/>
  <c r="X61" i="35"/>
  <c r="Z61" i="35" s="1"/>
  <c r="W60" i="35"/>
  <c r="X16" i="41"/>
  <c r="Z16" i="41" s="1"/>
  <c r="W15" i="41"/>
  <c r="W40" i="43"/>
  <c r="X41" i="43"/>
  <c r="Z41" i="43" s="1"/>
  <c r="W38" i="53"/>
  <c r="X39" i="53"/>
  <c r="Z39" i="53" s="1"/>
  <c r="X39" i="41"/>
  <c r="Z39" i="41" s="1"/>
  <c r="W38" i="41"/>
  <c r="X12" i="14"/>
  <c r="Z12" i="14" s="1"/>
  <c r="W11" i="14"/>
  <c r="X39" i="30"/>
  <c r="Z39" i="30" s="1"/>
  <c r="W38" i="30"/>
  <c r="X40" i="36"/>
  <c r="Z40" i="36" s="1"/>
  <c r="W39" i="36"/>
  <c r="X15" i="53"/>
  <c r="Z15" i="53" s="1"/>
  <c r="W14" i="53"/>
  <c r="W60" i="47"/>
  <c r="X61" i="47"/>
  <c r="Z61" i="47" s="1"/>
  <c r="W38" i="50"/>
  <c r="X39" i="50"/>
  <c r="Z39" i="50" s="1"/>
  <c r="W60" i="40"/>
  <c r="X61" i="40"/>
  <c r="Z61" i="40" s="1"/>
  <c r="W60" i="29"/>
  <c r="X61" i="29"/>
  <c r="Z61" i="29" s="1"/>
  <c r="X39" i="29"/>
  <c r="Z39" i="29" s="1"/>
  <c r="W38" i="29"/>
  <c r="Z65" i="53"/>
  <c r="U32" i="16" s="1"/>
  <c r="T32" i="16"/>
  <c r="W15" i="46"/>
  <c r="X16" i="46"/>
  <c r="Z16" i="46" s="1"/>
  <c r="W37" i="51"/>
  <c r="X38" i="51"/>
  <c r="Z38" i="51" s="1"/>
  <c r="Z65" i="54"/>
  <c r="U33" i="16" s="1"/>
  <c r="T33" i="16"/>
  <c r="W38" i="42"/>
  <c r="X39" i="42"/>
  <c r="Z39" i="42" s="1"/>
  <c r="W60" i="51"/>
  <c r="X61" i="51"/>
  <c r="Z61" i="51" s="1"/>
  <c r="W60" i="46"/>
  <c r="X61" i="46"/>
  <c r="Z61" i="46" s="1"/>
  <c r="W61" i="37"/>
  <c r="X62" i="37"/>
  <c r="Z62" i="37" s="1"/>
  <c r="W14" i="47"/>
  <c r="X15" i="47"/>
  <c r="Z15" i="47" s="1"/>
  <c r="Z42" i="43"/>
  <c r="O21" i="16" s="1"/>
  <c r="N21" i="16"/>
  <c r="X16" i="29"/>
  <c r="Z16" i="29" s="1"/>
  <c r="W15" i="29"/>
  <c r="X64" i="39"/>
  <c r="Z64" i="39" s="1"/>
  <c r="W63" i="39"/>
  <c r="T16" i="16"/>
  <c r="Z65" i="38"/>
  <c r="U16" i="16" s="1"/>
  <c r="X16" i="43"/>
  <c r="Z16" i="43" s="1"/>
  <c r="W15" i="43"/>
  <c r="W39" i="32"/>
  <c r="X40" i="32"/>
  <c r="Z40" i="32" s="1"/>
  <c r="X39" i="52"/>
  <c r="Z39" i="52" s="1"/>
  <c r="W38" i="52"/>
  <c r="X42" i="55"/>
  <c r="W41" i="55"/>
  <c r="W61" i="49"/>
  <c r="X62" i="49"/>
  <c r="Z62" i="49" s="1"/>
  <c r="X16" i="44"/>
  <c r="Z16" i="44" s="1"/>
  <c r="W15" i="44"/>
  <c r="X63" i="41"/>
  <c r="Z63" i="41" s="1"/>
  <c r="W62" i="41"/>
  <c r="X15" i="36"/>
  <c r="Z15" i="36" s="1"/>
  <c r="W14" i="36"/>
  <c r="X39" i="45"/>
  <c r="Z39" i="45" s="1"/>
  <c r="W38" i="45"/>
  <c r="X63" i="50"/>
  <c r="Z63" i="50" s="1"/>
  <c r="W62" i="50"/>
  <c r="W13" i="35"/>
  <c r="X14" i="35"/>
  <c r="Z14" i="35" s="1"/>
  <c r="W15" i="45"/>
  <c r="X16" i="45"/>
  <c r="Z16" i="45" s="1"/>
  <c r="X38" i="49"/>
  <c r="Z38" i="49" s="1"/>
  <c r="W37" i="49"/>
  <c r="X62" i="30"/>
  <c r="Z62" i="30" s="1"/>
  <c r="W61" i="30"/>
  <c r="X16" i="42"/>
  <c r="Z16" i="42" s="1"/>
  <c r="W15" i="42"/>
  <c r="X39" i="35"/>
  <c r="Z39" i="35" s="1"/>
  <c r="W38" i="35"/>
  <c r="X37" i="33"/>
  <c r="Z37" i="33" s="1"/>
  <c r="W36" i="33"/>
  <c r="X16" i="37"/>
  <c r="Z16" i="37" s="1"/>
  <c r="W15" i="37"/>
  <c r="X15" i="38"/>
  <c r="Z15" i="38" s="1"/>
  <c r="W14" i="38"/>
  <c r="X64" i="43"/>
  <c r="Z64" i="43" s="1"/>
  <c r="W63" i="43"/>
  <c r="X15" i="50"/>
  <c r="Z15" i="50" s="1"/>
  <c r="W14" i="50"/>
  <c r="X40" i="54"/>
  <c r="Z40" i="54" s="1"/>
  <c r="W39" i="54"/>
  <c r="W38" i="47"/>
  <c r="X39" i="47"/>
  <c r="Z39" i="47" s="1"/>
  <c r="Z65" i="39"/>
  <c r="U17" i="16" s="1"/>
  <c r="T17" i="16"/>
  <c r="W14" i="33"/>
  <c r="X15" i="33"/>
  <c r="Z15" i="33" s="1"/>
  <c r="W38" i="34"/>
  <c r="X39" i="34"/>
  <c r="Z39" i="34" s="1"/>
  <c r="W62" i="34"/>
  <c r="X63" i="34"/>
  <c r="Z63" i="34" s="1"/>
  <c r="W63" i="38"/>
  <c r="X64" i="38"/>
  <c r="Z64" i="38" s="1"/>
  <c r="W62" i="52"/>
  <c r="X63" i="52"/>
  <c r="Z63" i="52" s="1"/>
  <c r="W61" i="44"/>
  <c r="X62" i="44"/>
  <c r="Z62" i="44" s="1"/>
  <c r="W17" i="55"/>
  <c r="X18" i="55"/>
  <c r="W17" i="49"/>
  <c r="X18" i="49"/>
  <c r="W15" i="52"/>
  <c r="X16" i="52"/>
  <c r="Z16" i="52" s="1"/>
  <c r="W39" i="44"/>
  <c r="X40" i="44"/>
  <c r="Z40" i="44" s="1"/>
  <c r="W61" i="14"/>
  <c r="X62" i="14"/>
  <c r="Z62" i="14" s="1"/>
  <c r="W60" i="48"/>
  <c r="X61" i="48"/>
  <c r="Z61" i="48" s="1"/>
  <c r="W13" i="32"/>
  <c r="X14" i="32"/>
  <c r="Z14" i="32" s="1"/>
  <c r="W38" i="40"/>
  <c r="X39" i="40"/>
  <c r="Z39" i="40" s="1"/>
  <c r="W60" i="32"/>
  <c r="X61" i="32"/>
  <c r="Z61" i="32" s="1"/>
  <c r="X39" i="48"/>
  <c r="Z39" i="48" s="1"/>
  <c r="W38" i="48"/>
  <c r="X16" i="39"/>
  <c r="Z16" i="39" s="1"/>
  <c r="W15" i="39"/>
  <c r="T21" i="16"/>
  <c r="Z65" i="43"/>
  <c r="U21" i="16" s="1"/>
  <c r="Q1673" i="82"/>
  <c r="Y13" i="36" s="1"/>
  <c r="P1672" i="82"/>
  <c r="P1312" i="82"/>
  <c r="Q1313" i="82"/>
  <c r="Y13" i="54" s="1"/>
  <c r="P1592" i="82"/>
  <c r="Q1593" i="82"/>
  <c r="Y13" i="51" s="1"/>
  <c r="P1071" i="82"/>
  <c r="Q1072" i="82"/>
  <c r="Y36" i="30" s="1"/>
  <c r="P572" i="82"/>
  <c r="Q573" i="82"/>
  <c r="Y60" i="53" s="1"/>
  <c r="P1052" i="82"/>
  <c r="Q1053" i="82"/>
  <c r="Y60" i="44" s="1"/>
  <c r="P1012" i="82"/>
  <c r="Q1013" i="82"/>
  <c r="Y60" i="50" s="1"/>
  <c r="P592" i="82"/>
  <c r="Q593" i="82"/>
  <c r="Y37" i="34" s="1"/>
  <c r="P1371" i="82"/>
  <c r="Q1372" i="82"/>
  <c r="Y12" i="52" s="1"/>
  <c r="Q1433" i="82"/>
  <c r="Y13" i="41" s="1"/>
  <c r="P1432" i="82"/>
  <c r="Q1352" i="82"/>
  <c r="Y12" i="46" s="1"/>
  <c r="P1351" i="82"/>
  <c r="P1531" i="82"/>
  <c r="Q1532" i="82"/>
  <c r="Y12" i="40" s="1"/>
  <c r="P1130" i="82"/>
  <c r="Q1131" i="82"/>
  <c r="Y58" i="36" s="1"/>
  <c r="Q313" i="82"/>
  <c r="Y37" i="55" s="1"/>
  <c r="P312" i="82"/>
  <c r="Q1552" i="82"/>
  <c r="Y12" i="32" s="1"/>
  <c r="P1551" i="82"/>
  <c r="Q53" i="82"/>
  <c r="P52" i="82"/>
  <c r="P111" i="82"/>
  <c r="Q112" i="82"/>
  <c r="Y36" i="43" s="1"/>
  <c r="P1251" i="82"/>
  <c r="Q1252" i="82"/>
  <c r="Y12" i="39" s="1"/>
  <c r="P731" i="82"/>
  <c r="Q732" i="82"/>
  <c r="Y59" i="38" s="1"/>
  <c r="P71" i="82"/>
  <c r="Q72" i="82"/>
  <c r="Y36" i="14" s="1"/>
  <c r="Q372" i="82"/>
  <c r="Y59" i="47" s="1"/>
  <c r="P371" i="82"/>
  <c r="Q292" i="82"/>
  <c r="Y59" i="39" s="1"/>
  <c r="P291" i="82"/>
  <c r="P492" i="82"/>
  <c r="Q493" i="82"/>
  <c r="Y60" i="46" s="1"/>
  <c r="P872" i="82"/>
  <c r="Q873" i="82"/>
  <c r="Y37" i="32" s="1"/>
  <c r="P711" i="82"/>
  <c r="Q712" i="82"/>
  <c r="Y36" i="38" s="1"/>
  <c r="P1171" i="82"/>
  <c r="Q1172" i="82"/>
  <c r="Y12" i="43" s="1"/>
  <c r="P472" i="82"/>
  <c r="Q473" i="82"/>
  <c r="Y37" i="46" s="1"/>
  <c r="P1491" i="82"/>
  <c r="Q1492" i="82"/>
  <c r="Y12" i="49" s="1"/>
  <c r="P91" i="82"/>
  <c r="Q92" i="82"/>
  <c r="Y59" i="14" s="1"/>
  <c r="Q512" i="82"/>
  <c r="Y36" i="52" s="1"/>
  <c r="P511" i="82"/>
  <c r="Q132" i="82"/>
  <c r="Y59" i="43" s="1"/>
  <c r="P131" i="82"/>
  <c r="P11" i="82"/>
  <c r="Q12" i="82"/>
  <c r="Q552" i="82"/>
  <c r="Y36" i="53" s="1"/>
  <c r="P551" i="82"/>
  <c r="P231" i="82"/>
  <c r="Q232" i="82"/>
  <c r="Y36" i="45" s="1"/>
  <c r="Q412" i="82"/>
  <c r="Y59" i="54" s="1"/>
  <c r="P411" i="82"/>
  <c r="Q392" i="82"/>
  <c r="Y36" i="54" s="1"/>
  <c r="P391" i="82"/>
  <c r="Q349" i="82"/>
  <c r="Y33" i="47" s="1"/>
  <c r="P348" i="82"/>
  <c r="P1650" i="82"/>
  <c r="Q1651" i="82"/>
  <c r="Y11" i="30" s="1"/>
  <c r="P1189" i="82"/>
  <c r="Q1190" i="82"/>
  <c r="Y10" i="29" s="1"/>
  <c r="P29" i="82"/>
  <c r="Q30" i="82"/>
  <c r="Q1272" i="82"/>
  <c r="Y12" i="55" s="1"/>
  <c r="P1271" i="82"/>
  <c r="P890" i="82"/>
  <c r="Q891" i="82"/>
  <c r="Y58" i="32" s="1"/>
  <c r="P1149" i="82"/>
  <c r="Q1150" i="82"/>
  <c r="Y10" i="14" s="1"/>
  <c r="Q650" i="82"/>
  <c r="Y57" i="41" s="1"/>
  <c r="P649" i="82"/>
  <c r="P169" i="82"/>
  <c r="Q170" i="82"/>
  <c r="Y57" i="29" s="1"/>
  <c r="P1509" i="82"/>
  <c r="Q1510" i="82"/>
  <c r="Y10" i="48" s="1"/>
  <c r="P1089" i="82"/>
  <c r="Q1090" i="82"/>
  <c r="Y57" i="30" s="1"/>
  <c r="P969" i="82"/>
  <c r="Q970" i="82"/>
  <c r="Y57" i="51" s="1"/>
  <c r="P1230" i="82"/>
  <c r="Q1231" i="82"/>
  <c r="Y11" i="45" s="1"/>
  <c r="P610" i="82"/>
  <c r="Q611" i="82"/>
  <c r="Y58" i="34" s="1"/>
  <c r="P448" i="82"/>
  <c r="Q449" i="82"/>
  <c r="Y56" i="37" s="1"/>
  <c r="Q1610" i="82"/>
  <c r="Y10" i="50" s="1"/>
  <c r="P1609" i="82"/>
  <c r="P1209" i="82"/>
  <c r="Q1210" i="82"/>
  <c r="Y10" i="35" s="1"/>
  <c r="P989" i="82"/>
  <c r="Q990" i="82"/>
  <c r="Y34" i="50" s="1"/>
  <c r="P148" i="82"/>
  <c r="Q149" i="82"/>
  <c r="Y33" i="29" s="1"/>
  <c r="P208" i="82"/>
  <c r="Q209" i="82"/>
  <c r="Y56" i="35" s="1"/>
  <c r="P1031" i="82"/>
  <c r="Q1032" i="82"/>
  <c r="Y36" i="44" s="1"/>
  <c r="P249" i="82"/>
  <c r="Q250" i="82"/>
  <c r="Y57" i="45" s="1"/>
  <c r="P431" i="82"/>
  <c r="Q432" i="82"/>
  <c r="Y36" i="37" s="1"/>
  <c r="P690" i="82"/>
  <c r="Q691" i="82"/>
  <c r="Y58" i="42" s="1"/>
  <c r="Q670" i="82"/>
  <c r="Y34" i="42" s="1"/>
  <c r="P669" i="82"/>
  <c r="P270" i="82"/>
  <c r="Q271" i="82"/>
  <c r="Y35" i="39" s="1"/>
  <c r="P190" i="82"/>
  <c r="Q191" i="82"/>
  <c r="Y35" i="35" s="1"/>
  <c r="P770" i="82"/>
  <c r="Q771" i="82"/>
  <c r="Y58" i="49" s="1"/>
  <c r="P1470" i="82"/>
  <c r="Q1471" i="82"/>
  <c r="Y11" i="38" s="1"/>
  <c r="P529" i="82"/>
  <c r="Q530" i="82"/>
  <c r="Y57" i="52" s="1"/>
  <c r="Q930" i="82"/>
  <c r="Y57" i="33" s="1"/>
  <c r="P929" i="82"/>
  <c r="Q1411" i="82"/>
  <c r="Y11" i="34" s="1"/>
  <c r="P1410" i="82"/>
  <c r="P1450" i="82"/>
  <c r="Q1451" i="82"/>
  <c r="Y11" i="42" s="1"/>
  <c r="P829" i="82"/>
  <c r="Q830" i="82"/>
  <c r="Y34" i="40" s="1"/>
  <c r="P810" i="82"/>
  <c r="Q811" i="82"/>
  <c r="Y58" i="48" s="1"/>
  <c r="P1630" i="82"/>
  <c r="Q1631" i="82"/>
  <c r="Y11" i="44" s="1"/>
  <c r="P1109" i="82"/>
  <c r="Q1110" i="82"/>
  <c r="Y34" i="36" s="1"/>
  <c r="P748" i="82"/>
  <c r="Q749" i="82"/>
  <c r="Y33" i="49" s="1"/>
  <c r="Q851" i="82"/>
  <c r="Y58" i="40" s="1"/>
  <c r="P850" i="82"/>
  <c r="Q1571" i="82"/>
  <c r="Y11" i="33" s="1"/>
  <c r="P1570" i="82"/>
  <c r="P629" i="82"/>
  <c r="Q630" i="82"/>
  <c r="Y34" i="41" s="1"/>
  <c r="Q1331" i="82"/>
  <c r="Y11" i="37" s="1"/>
  <c r="P1330" i="82"/>
  <c r="P329" i="82"/>
  <c r="Q330" i="82"/>
  <c r="Y57" i="55" s="1"/>
  <c r="P1390" i="82"/>
  <c r="Q1391" i="82"/>
  <c r="Y11" i="53" s="1"/>
  <c r="P789" i="82"/>
  <c r="Q790" i="82"/>
  <c r="Y34" i="48" s="1"/>
  <c r="P910" i="82"/>
  <c r="Q911" i="82"/>
  <c r="Y35" i="33" s="1"/>
  <c r="P949" i="82"/>
  <c r="Q950" i="82"/>
  <c r="Y34" i="51" s="1"/>
  <c r="P1290" i="82"/>
  <c r="Q1291" i="82"/>
  <c r="Y11" i="47" s="1"/>
  <c r="I57" i="16" l="1"/>
  <c r="I66" i="16"/>
  <c r="I52" i="16"/>
  <c r="T52" i="16"/>
  <c r="T67" i="16"/>
  <c r="I58" i="16"/>
  <c r="I59" i="16"/>
  <c r="I45" i="16"/>
  <c r="I54" i="16"/>
  <c r="T56" i="16"/>
  <c r="T51" i="16"/>
  <c r="I50" i="16"/>
  <c r="I61" i="16"/>
  <c r="N56" i="16"/>
  <c r="T68" i="16"/>
  <c r="I55" i="16"/>
  <c r="I56" i="16"/>
  <c r="X15" i="39"/>
  <c r="Z15" i="39" s="1"/>
  <c r="W14" i="39"/>
  <c r="X14" i="50"/>
  <c r="Z14" i="50" s="1"/>
  <c r="W13" i="50"/>
  <c r="W35" i="33"/>
  <c r="X36" i="33"/>
  <c r="Z36" i="33" s="1"/>
  <c r="X37" i="49"/>
  <c r="Z37" i="49" s="1"/>
  <c r="W36" i="49"/>
  <c r="X38" i="45"/>
  <c r="Z38" i="45" s="1"/>
  <c r="W37" i="45"/>
  <c r="X62" i="41"/>
  <c r="Z62" i="41" s="1"/>
  <c r="W61" i="41"/>
  <c r="X38" i="52"/>
  <c r="Z38" i="52" s="1"/>
  <c r="W37" i="52"/>
  <c r="X63" i="39"/>
  <c r="Z63" i="39" s="1"/>
  <c r="W62" i="39"/>
  <c r="X38" i="29"/>
  <c r="Z38" i="29" s="1"/>
  <c r="W37" i="29"/>
  <c r="X59" i="36"/>
  <c r="Z59" i="36" s="1"/>
  <c r="W58" i="36"/>
  <c r="X39" i="39"/>
  <c r="Z39" i="39" s="1"/>
  <c r="W38" i="39"/>
  <c r="X38" i="14"/>
  <c r="Z38" i="14" s="1"/>
  <c r="W37" i="14"/>
  <c r="X12" i="34"/>
  <c r="Z12" i="34" s="1"/>
  <c r="W11" i="34"/>
  <c r="W12" i="32"/>
  <c r="X13" i="32"/>
  <c r="Z13" i="32" s="1"/>
  <c r="W14" i="52"/>
  <c r="X15" i="52"/>
  <c r="Z15" i="52" s="1"/>
  <c r="W61" i="52"/>
  <c r="X62" i="52"/>
  <c r="Z62" i="52" s="1"/>
  <c r="W13" i="33"/>
  <c r="X14" i="33"/>
  <c r="Z14" i="33" s="1"/>
  <c r="X38" i="47"/>
  <c r="Z38" i="47" s="1"/>
  <c r="W37" i="47"/>
  <c r="W60" i="49"/>
  <c r="X61" i="49"/>
  <c r="Z61" i="49" s="1"/>
  <c r="W14" i="46"/>
  <c r="X15" i="46"/>
  <c r="Z15" i="46" s="1"/>
  <c r="W59" i="40"/>
  <c r="X60" i="40"/>
  <c r="Z60" i="40" s="1"/>
  <c r="W37" i="53"/>
  <c r="X38" i="53"/>
  <c r="Z38" i="53" s="1"/>
  <c r="W14" i="48"/>
  <c r="X15" i="48"/>
  <c r="Z15" i="48" s="1"/>
  <c r="X38" i="48"/>
  <c r="Z38" i="48" s="1"/>
  <c r="W37" i="48"/>
  <c r="Z18" i="49"/>
  <c r="I28" i="16" s="1"/>
  <c r="H28" i="16"/>
  <c r="X39" i="54"/>
  <c r="Z39" i="54" s="1"/>
  <c r="W38" i="54"/>
  <c r="X63" i="43"/>
  <c r="Z63" i="43" s="1"/>
  <c r="W62" i="43"/>
  <c r="X15" i="37"/>
  <c r="Z15" i="37" s="1"/>
  <c r="W14" i="37"/>
  <c r="X38" i="35"/>
  <c r="Z38" i="35" s="1"/>
  <c r="W37" i="35"/>
  <c r="X61" i="30"/>
  <c r="Z61" i="30" s="1"/>
  <c r="W60" i="30"/>
  <c r="X62" i="50"/>
  <c r="Z62" i="50" s="1"/>
  <c r="W61" i="50"/>
  <c r="X14" i="36"/>
  <c r="Z14" i="36" s="1"/>
  <c r="W13" i="36"/>
  <c r="X15" i="44"/>
  <c r="Z15" i="44" s="1"/>
  <c r="W14" i="44"/>
  <c r="X41" i="55"/>
  <c r="Z41" i="55" s="1"/>
  <c r="W40" i="55"/>
  <c r="W14" i="29"/>
  <c r="X15" i="29"/>
  <c r="Z15" i="29" s="1"/>
  <c r="X14" i="53"/>
  <c r="Z14" i="53" s="1"/>
  <c r="W13" i="53"/>
  <c r="X38" i="30"/>
  <c r="Z38" i="30" s="1"/>
  <c r="W37" i="30"/>
  <c r="X38" i="41"/>
  <c r="Z38" i="41" s="1"/>
  <c r="W37" i="41"/>
  <c r="X60" i="35"/>
  <c r="Z60" i="35" s="1"/>
  <c r="W59" i="35"/>
  <c r="X61" i="55"/>
  <c r="Z61" i="55" s="1"/>
  <c r="W60" i="55"/>
  <c r="X14" i="40"/>
  <c r="Z14" i="40" s="1"/>
  <c r="W13" i="40"/>
  <c r="X59" i="42"/>
  <c r="Z59" i="42" s="1"/>
  <c r="W58" i="42"/>
  <c r="X13" i="51"/>
  <c r="Z13" i="51" s="1"/>
  <c r="W12" i="51"/>
  <c r="X61" i="45"/>
  <c r="Z61" i="45" s="1"/>
  <c r="W60" i="45"/>
  <c r="X38" i="46"/>
  <c r="Z38" i="46" s="1"/>
  <c r="W37" i="46"/>
  <c r="X37" i="38"/>
  <c r="Z37" i="38" s="1"/>
  <c r="W36" i="38"/>
  <c r="X13" i="54"/>
  <c r="Z13" i="54" s="1"/>
  <c r="W12" i="54"/>
  <c r="Z18" i="55"/>
  <c r="I34" i="16" s="1"/>
  <c r="H34" i="16"/>
  <c r="X14" i="38"/>
  <c r="Z14" i="38" s="1"/>
  <c r="W13" i="38"/>
  <c r="X15" i="42"/>
  <c r="Z15" i="42" s="1"/>
  <c r="W14" i="42"/>
  <c r="X15" i="43"/>
  <c r="Z15" i="43" s="1"/>
  <c r="W14" i="43"/>
  <c r="X39" i="36"/>
  <c r="Z39" i="36" s="1"/>
  <c r="W38" i="36"/>
  <c r="X11" i="14"/>
  <c r="Z11" i="14" s="1"/>
  <c r="W10" i="14"/>
  <c r="X15" i="41"/>
  <c r="Z15" i="41" s="1"/>
  <c r="W14" i="41"/>
  <c r="X39" i="37"/>
  <c r="Z39" i="37" s="1"/>
  <c r="W38" i="37"/>
  <c r="X61" i="33"/>
  <c r="Z61" i="33" s="1"/>
  <c r="W60" i="33"/>
  <c r="X14" i="30"/>
  <c r="Z14" i="30" s="1"/>
  <c r="W13" i="30"/>
  <c r="W59" i="32"/>
  <c r="X60" i="32"/>
  <c r="Z60" i="32" s="1"/>
  <c r="W60" i="14"/>
  <c r="X61" i="14"/>
  <c r="Z61" i="14" s="1"/>
  <c r="W16" i="55"/>
  <c r="X17" i="55"/>
  <c r="Z17" i="55" s="1"/>
  <c r="W61" i="34"/>
  <c r="X62" i="34"/>
  <c r="Z62" i="34" s="1"/>
  <c r="W12" i="35"/>
  <c r="X13" i="35"/>
  <c r="Z13" i="35" s="1"/>
  <c r="W60" i="37"/>
  <c r="X61" i="37"/>
  <c r="Z61" i="37" s="1"/>
  <c r="W59" i="51"/>
  <c r="X60" i="51"/>
  <c r="Z60" i="51" s="1"/>
  <c r="W59" i="47"/>
  <c r="X60" i="47"/>
  <c r="Z60" i="47" s="1"/>
  <c r="X63" i="54"/>
  <c r="Z63" i="54" s="1"/>
  <c r="W62" i="54"/>
  <c r="W37" i="40"/>
  <c r="X38" i="40"/>
  <c r="Z38" i="40" s="1"/>
  <c r="W59" i="48"/>
  <c r="X60" i="48"/>
  <c r="Z60" i="48" s="1"/>
  <c r="W38" i="44"/>
  <c r="X39" i="44"/>
  <c r="Z39" i="44" s="1"/>
  <c r="X17" i="49"/>
  <c r="Z17" i="49" s="1"/>
  <c r="W16" i="49"/>
  <c r="W60" i="44"/>
  <c r="X61" i="44"/>
  <c r="Z61" i="44" s="1"/>
  <c r="W62" i="38"/>
  <c r="X63" i="38"/>
  <c r="Z63" i="38" s="1"/>
  <c r="W37" i="34"/>
  <c r="X38" i="34"/>
  <c r="Z38" i="34" s="1"/>
  <c r="W14" i="45"/>
  <c r="X15" i="45"/>
  <c r="Z15" i="45" s="1"/>
  <c r="Z42" i="55"/>
  <c r="O34" i="16" s="1"/>
  <c r="N34" i="16"/>
  <c r="X39" i="32"/>
  <c r="Z39" i="32" s="1"/>
  <c r="W38" i="32"/>
  <c r="W13" i="47"/>
  <c r="X14" i="47"/>
  <c r="Z14" i="47" s="1"/>
  <c r="W59" i="46"/>
  <c r="X60" i="46"/>
  <c r="Z60" i="46" s="1"/>
  <c r="W37" i="42"/>
  <c r="X38" i="42"/>
  <c r="Z38" i="42" s="1"/>
  <c r="W36" i="51"/>
  <c r="X37" i="51"/>
  <c r="Z37" i="51" s="1"/>
  <c r="W59" i="29"/>
  <c r="X60" i="29"/>
  <c r="Z60" i="29" s="1"/>
  <c r="W37" i="50"/>
  <c r="X38" i="50"/>
  <c r="Z38" i="50" s="1"/>
  <c r="W39" i="43"/>
  <c r="X40" i="43"/>
  <c r="Z40" i="43" s="1"/>
  <c r="X63" i="53"/>
  <c r="Z63" i="53" s="1"/>
  <c r="W62" i="53"/>
  <c r="P1671" i="82"/>
  <c r="Q1672" i="82"/>
  <c r="Y12" i="36" s="1"/>
  <c r="Q1312" i="82"/>
  <c r="Y12" i="54" s="1"/>
  <c r="P1311" i="82"/>
  <c r="P1591" i="82"/>
  <c r="Q1592" i="82"/>
  <c r="Y12" i="51" s="1"/>
  <c r="P1070" i="82"/>
  <c r="Q1071" i="82"/>
  <c r="Y35" i="30" s="1"/>
  <c r="P1051" i="82"/>
  <c r="Q1052" i="82"/>
  <c r="Y59" i="44" s="1"/>
  <c r="P1011" i="82"/>
  <c r="Q1012" i="82"/>
  <c r="Y59" i="50" s="1"/>
  <c r="P571" i="82"/>
  <c r="Q572" i="82"/>
  <c r="Y59" i="53" s="1"/>
  <c r="P1370" i="82"/>
  <c r="Q1371" i="82"/>
  <c r="Y11" i="52" s="1"/>
  <c r="Q1432" i="82"/>
  <c r="Y12" i="41" s="1"/>
  <c r="P1431" i="82"/>
  <c r="P591" i="82"/>
  <c r="Q592" i="82"/>
  <c r="Y36" i="34" s="1"/>
  <c r="P510" i="82"/>
  <c r="Q511" i="82"/>
  <c r="Y35" i="52" s="1"/>
  <c r="P290" i="82"/>
  <c r="Q291" i="82"/>
  <c r="Y58" i="39" s="1"/>
  <c r="P51" i="82"/>
  <c r="Q52" i="82"/>
  <c r="P311" i="82"/>
  <c r="Q312" i="82"/>
  <c r="Y36" i="55" s="1"/>
  <c r="Q1491" i="82"/>
  <c r="Y11" i="49" s="1"/>
  <c r="P1490" i="82"/>
  <c r="P1170" i="82"/>
  <c r="Q1171" i="82"/>
  <c r="Y11" i="43" s="1"/>
  <c r="Q872" i="82"/>
  <c r="Y36" i="32" s="1"/>
  <c r="P871" i="82"/>
  <c r="P70" i="82"/>
  <c r="Q71" i="82"/>
  <c r="Y35" i="14" s="1"/>
  <c r="Q1251" i="82"/>
  <c r="Y11" i="39" s="1"/>
  <c r="P1250" i="82"/>
  <c r="Q1531" i="82"/>
  <c r="Y11" i="40" s="1"/>
  <c r="P1530" i="82"/>
  <c r="P370" i="82"/>
  <c r="Q371" i="82"/>
  <c r="Y58" i="47" s="1"/>
  <c r="Q1551" i="82"/>
  <c r="Y11" i="32" s="1"/>
  <c r="P1550" i="82"/>
  <c r="Q1351" i="82"/>
  <c r="Y11" i="46" s="1"/>
  <c r="P1350" i="82"/>
  <c r="Q91" i="82"/>
  <c r="Y58" i="14" s="1"/>
  <c r="P90" i="82"/>
  <c r="P471" i="82"/>
  <c r="Q472" i="82"/>
  <c r="Y36" i="46" s="1"/>
  <c r="P710" i="82"/>
  <c r="Q711" i="82"/>
  <c r="Y35" i="38" s="1"/>
  <c r="P491" i="82"/>
  <c r="Q492" i="82"/>
  <c r="Y59" i="46" s="1"/>
  <c r="Q731" i="82"/>
  <c r="Y58" i="38" s="1"/>
  <c r="P730" i="82"/>
  <c r="Q111" i="82"/>
  <c r="Y35" i="43" s="1"/>
  <c r="P110" i="82"/>
  <c r="P1129" i="82"/>
  <c r="Q1130" i="82"/>
  <c r="Y57" i="36" s="1"/>
  <c r="Q11" i="82"/>
  <c r="P10" i="82"/>
  <c r="Q131" i="82"/>
  <c r="Y58" i="43" s="1"/>
  <c r="P130" i="82"/>
  <c r="P390" i="82"/>
  <c r="Q391" i="82"/>
  <c r="Y35" i="54" s="1"/>
  <c r="P410" i="82"/>
  <c r="Q411" i="82"/>
  <c r="Y58" i="54" s="1"/>
  <c r="Q551" i="82"/>
  <c r="Y35" i="53" s="1"/>
  <c r="P550" i="82"/>
  <c r="Q231" i="82"/>
  <c r="Y35" i="45" s="1"/>
  <c r="P230" i="82"/>
  <c r="Q1330" i="82"/>
  <c r="Y10" i="37" s="1"/>
  <c r="P1329" i="82"/>
  <c r="Q1570" i="82"/>
  <c r="Y10" i="33" s="1"/>
  <c r="P1569" i="82"/>
  <c r="Q929" i="82"/>
  <c r="Y56" i="33" s="1"/>
  <c r="P928" i="82"/>
  <c r="P668" i="82"/>
  <c r="Q669" i="82"/>
  <c r="Y33" i="42" s="1"/>
  <c r="Q1271" i="82"/>
  <c r="Y11" i="55" s="1"/>
  <c r="P1270" i="82"/>
  <c r="P347" i="82"/>
  <c r="Q348" i="82"/>
  <c r="Y32" i="47" s="1"/>
  <c r="P948" i="82"/>
  <c r="Q949" i="82"/>
  <c r="Y33" i="51" s="1"/>
  <c r="P1389" i="82"/>
  <c r="Q1390" i="82"/>
  <c r="Y10" i="53" s="1"/>
  <c r="P747" i="82"/>
  <c r="Q748" i="82"/>
  <c r="Y32" i="49" s="1"/>
  <c r="P1108" i="82"/>
  <c r="Q1109" i="82"/>
  <c r="Y33" i="36" s="1"/>
  <c r="P828" i="82"/>
  <c r="Q829" i="82"/>
  <c r="Y33" i="40" s="1"/>
  <c r="P1449" i="82"/>
  <c r="Q1450" i="82"/>
  <c r="Y10" i="42" s="1"/>
  <c r="P1469" i="82"/>
  <c r="Q1470" i="82"/>
  <c r="Y10" i="38" s="1"/>
  <c r="P430" i="82"/>
  <c r="Q431" i="82"/>
  <c r="Y35" i="37" s="1"/>
  <c r="P248" i="82"/>
  <c r="Q249" i="82"/>
  <c r="Y56" i="45" s="1"/>
  <c r="P1030" i="82"/>
  <c r="Q1031" i="82"/>
  <c r="Y35" i="44" s="1"/>
  <c r="P147" i="82"/>
  <c r="Q148" i="82"/>
  <c r="Y32" i="29" s="1"/>
  <c r="P1208" i="82"/>
  <c r="Q1209" i="82"/>
  <c r="Y9" i="35" s="1"/>
  <c r="Q448" i="82"/>
  <c r="Y55" i="37" s="1"/>
  <c r="P447" i="82"/>
  <c r="P609" i="82"/>
  <c r="Q610" i="82"/>
  <c r="Y57" i="34" s="1"/>
  <c r="P968" i="82"/>
  <c r="Q969" i="82"/>
  <c r="Y56" i="51" s="1"/>
  <c r="P1088" i="82"/>
  <c r="Q1089" i="82"/>
  <c r="Y56" i="30" s="1"/>
  <c r="P168" i="82"/>
  <c r="Q169" i="82"/>
  <c r="Y56" i="29" s="1"/>
  <c r="P1148" i="82"/>
  <c r="Q1149" i="82"/>
  <c r="Y9" i="14" s="1"/>
  <c r="Q1189" i="82"/>
  <c r="Y9" i="29" s="1"/>
  <c r="P1188" i="82"/>
  <c r="Q850" i="82"/>
  <c r="Y57" i="40" s="1"/>
  <c r="P849" i="82"/>
  <c r="Q1410" i="82"/>
  <c r="Y10" i="34" s="1"/>
  <c r="P1409" i="82"/>
  <c r="Q1609" i="82"/>
  <c r="Y9" i="50" s="1"/>
  <c r="P1608" i="82"/>
  <c r="Q649" i="82"/>
  <c r="Y56" i="41" s="1"/>
  <c r="P648" i="82"/>
  <c r="P1289" i="82"/>
  <c r="Q1290" i="82"/>
  <c r="Y10" i="47" s="1"/>
  <c r="P909" i="82"/>
  <c r="Q910" i="82"/>
  <c r="Y34" i="33" s="1"/>
  <c r="P788" i="82"/>
  <c r="Q789" i="82"/>
  <c r="Y33" i="48" s="1"/>
  <c r="Q329" i="82"/>
  <c r="Y56" i="55" s="1"/>
  <c r="P328" i="82"/>
  <c r="P628" i="82"/>
  <c r="Q629" i="82"/>
  <c r="Y33" i="41" s="1"/>
  <c r="P1629" i="82"/>
  <c r="Q1630" i="82"/>
  <c r="Y10" i="44" s="1"/>
  <c r="P809" i="82"/>
  <c r="Q810" i="82"/>
  <c r="Y57" i="48" s="1"/>
  <c r="P528" i="82"/>
  <c r="Q529" i="82"/>
  <c r="Y56" i="52" s="1"/>
  <c r="P769" i="82"/>
  <c r="Q770" i="82"/>
  <c r="Y57" i="49" s="1"/>
  <c r="Q190" i="82"/>
  <c r="Y34" i="35" s="1"/>
  <c r="P189" i="82"/>
  <c r="Q270" i="82"/>
  <c r="Y34" i="39" s="1"/>
  <c r="P269" i="82"/>
  <c r="P689" i="82"/>
  <c r="Q690" i="82"/>
  <c r="Y57" i="42" s="1"/>
  <c r="P207" i="82"/>
  <c r="Q208" i="82"/>
  <c r="Y55" i="35" s="1"/>
  <c r="Q989" i="82"/>
  <c r="Y33" i="50" s="1"/>
  <c r="P988" i="82"/>
  <c r="P1229" i="82"/>
  <c r="Q1230" i="82"/>
  <c r="Y10" i="45" s="1"/>
  <c r="P1508" i="82"/>
  <c r="Q1509" i="82"/>
  <c r="Y9" i="48" s="1"/>
  <c r="Q890" i="82"/>
  <c r="Y57" i="32" s="1"/>
  <c r="P889" i="82"/>
  <c r="P28" i="82"/>
  <c r="Q29" i="82"/>
  <c r="Q1650" i="82"/>
  <c r="Y10" i="30" s="1"/>
  <c r="P1649" i="82"/>
  <c r="N69" i="16" l="1"/>
  <c r="H63" i="16"/>
  <c r="H69" i="16"/>
  <c r="X62" i="53"/>
  <c r="Z62" i="53" s="1"/>
  <c r="W61" i="53"/>
  <c r="W37" i="32"/>
  <c r="X38" i="32"/>
  <c r="Z38" i="32" s="1"/>
  <c r="X16" i="49"/>
  <c r="Z16" i="49" s="1"/>
  <c r="W15" i="49"/>
  <c r="W61" i="54"/>
  <c r="X62" i="54"/>
  <c r="Z62" i="54" s="1"/>
  <c r="W59" i="33"/>
  <c r="X60" i="33"/>
  <c r="Z60" i="33" s="1"/>
  <c r="X14" i="41"/>
  <c r="Z14" i="41" s="1"/>
  <c r="W13" i="41"/>
  <c r="X38" i="36"/>
  <c r="Z38" i="36" s="1"/>
  <c r="W37" i="36"/>
  <c r="X14" i="42"/>
  <c r="Z14" i="42" s="1"/>
  <c r="W13" i="42"/>
  <c r="X36" i="38"/>
  <c r="Z36" i="38" s="1"/>
  <c r="W35" i="38"/>
  <c r="X60" i="45"/>
  <c r="Z60" i="45" s="1"/>
  <c r="W59" i="45"/>
  <c r="X58" i="42"/>
  <c r="Z58" i="42" s="1"/>
  <c r="W57" i="42"/>
  <c r="W59" i="55"/>
  <c r="X60" i="55"/>
  <c r="Z60" i="55" s="1"/>
  <c r="X37" i="41"/>
  <c r="Z37" i="41" s="1"/>
  <c r="W36" i="41"/>
  <c r="W12" i="53"/>
  <c r="X13" i="53"/>
  <c r="Z13" i="53" s="1"/>
  <c r="X40" i="55"/>
  <c r="Z40" i="55" s="1"/>
  <c r="W39" i="55"/>
  <c r="X13" i="36"/>
  <c r="Z13" i="36" s="1"/>
  <c r="W12" i="36"/>
  <c r="X60" i="30"/>
  <c r="Z60" i="30" s="1"/>
  <c r="W59" i="30"/>
  <c r="X14" i="37"/>
  <c r="Z14" i="37" s="1"/>
  <c r="W13" i="37"/>
  <c r="X38" i="54"/>
  <c r="Z38" i="54" s="1"/>
  <c r="W37" i="54"/>
  <c r="W36" i="48"/>
  <c r="X37" i="48"/>
  <c r="Z37" i="48" s="1"/>
  <c r="X37" i="47"/>
  <c r="Z37" i="47" s="1"/>
  <c r="W36" i="47"/>
  <c r="X37" i="14"/>
  <c r="Z37" i="14" s="1"/>
  <c r="W36" i="14"/>
  <c r="X58" i="36"/>
  <c r="Z58" i="36" s="1"/>
  <c r="W57" i="36"/>
  <c r="X62" i="39"/>
  <c r="Z62" i="39" s="1"/>
  <c r="W61" i="39"/>
  <c r="X61" i="41"/>
  <c r="Z61" i="41" s="1"/>
  <c r="W60" i="41"/>
  <c r="X36" i="49"/>
  <c r="Z36" i="49" s="1"/>
  <c r="W35" i="49"/>
  <c r="W12" i="50"/>
  <c r="X13" i="50"/>
  <c r="Z13" i="50" s="1"/>
  <c r="W36" i="50"/>
  <c r="X37" i="50"/>
  <c r="Z37" i="50" s="1"/>
  <c r="W35" i="51"/>
  <c r="X36" i="51"/>
  <c r="Z36" i="51" s="1"/>
  <c r="W58" i="46"/>
  <c r="X59" i="46"/>
  <c r="Z59" i="46" s="1"/>
  <c r="W13" i="45"/>
  <c r="X14" i="45"/>
  <c r="Z14" i="45" s="1"/>
  <c r="W61" i="38"/>
  <c r="X62" i="38"/>
  <c r="Z62" i="38" s="1"/>
  <c r="W58" i="48"/>
  <c r="X59" i="48"/>
  <c r="Z59" i="48" s="1"/>
  <c r="X59" i="51"/>
  <c r="Z59" i="51" s="1"/>
  <c r="W58" i="51"/>
  <c r="W11" i="35"/>
  <c r="X12" i="35"/>
  <c r="Z12" i="35" s="1"/>
  <c r="W15" i="55"/>
  <c r="X16" i="55"/>
  <c r="Z16" i="55" s="1"/>
  <c r="W58" i="32"/>
  <c r="X59" i="32"/>
  <c r="Z59" i="32" s="1"/>
  <c r="X37" i="53"/>
  <c r="Z37" i="53" s="1"/>
  <c r="W36" i="53"/>
  <c r="W13" i="46"/>
  <c r="X14" i="46"/>
  <c r="Z14" i="46" s="1"/>
  <c r="W60" i="52"/>
  <c r="X61" i="52"/>
  <c r="Z61" i="52" s="1"/>
  <c r="W11" i="32"/>
  <c r="X12" i="32"/>
  <c r="Z12" i="32" s="1"/>
  <c r="X13" i="30"/>
  <c r="Z13" i="30" s="1"/>
  <c r="W12" i="30"/>
  <c r="X38" i="37"/>
  <c r="Z38" i="37" s="1"/>
  <c r="W37" i="37"/>
  <c r="X10" i="14"/>
  <c r="Z10" i="14" s="1"/>
  <c r="W9" i="14"/>
  <c r="X14" i="43"/>
  <c r="Z14" i="43" s="1"/>
  <c r="W13" i="43"/>
  <c r="X13" i="38"/>
  <c r="Z13" i="38" s="1"/>
  <c r="W12" i="38"/>
  <c r="W11" i="54"/>
  <c r="X12" i="54"/>
  <c r="Z12" i="54" s="1"/>
  <c r="X37" i="46"/>
  <c r="Z37" i="46" s="1"/>
  <c r="W36" i="46"/>
  <c r="X12" i="51"/>
  <c r="Z12" i="51" s="1"/>
  <c r="W11" i="51"/>
  <c r="X13" i="40"/>
  <c r="Z13" i="40" s="1"/>
  <c r="W12" i="40"/>
  <c r="X59" i="35"/>
  <c r="Z59" i="35" s="1"/>
  <c r="W58" i="35"/>
  <c r="W36" i="30"/>
  <c r="X37" i="30"/>
  <c r="Z37" i="30" s="1"/>
  <c r="X14" i="44"/>
  <c r="Z14" i="44" s="1"/>
  <c r="W13" i="44"/>
  <c r="W60" i="50"/>
  <c r="X61" i="50"/>
  <c r="Z61" i="50" s="1"/>
  <c r="X37" i="35"/>
  <c r="Z37" i="35" s="1"/>
  <c r="W36" i="35"/>
  <c r="X62" i="43"/>
  <c r="Z62" i="43" s="1"/>
  <c r="W61" i="43"/>
  <c r="X11" i="34"/>
  <c r="Z11" i="34" s="1"/>
  <c r="W10" i="34"/>
  <c r="X38" i="39"/>
  <c r="Z38" i="39" s="1"/>
  <c r="W37" i="39"/>
  <c r="X37" i="29"/>
  <c r="Z37" i="29" s="1"/>
  <c r="W36" i="29"/>
  <c r="X37" i="52"/>
  <c r="Z37" i="52" s="1"/>
  <c r="W36" i="52"/>
  <c r="X37" i="45"/>
  <c r="Z37" i="45" s="1"/>
  <c r="W36" i="45"/>
  <c r="X14" i="39"/>
  <c r="Z14" i="39" s="1"/>
  <c r="W13" i="39"/>
  <c r="X39" i="43"/>
  <c r="Z39" i="43" s="1"/>
  <c r="W38" i="43"/>
  <c r="X59" i="29"/>
  <c r="Z59" i="29" s="1"/>
  <c r="W58" i="29"/>
  <c r="W36" i="42"/>
  <c r="X37" i="42"/>
  <c r="Z37" i="42" s="1"/>
  <c r="W12" i="47"/>
  <c r="X13" i="47"/>
  <c r="Z13" i="47" s="1"/>
  <c r="W36" i="34"/>
  <c r="X37" i="34"/>
  <c r="Z37" i="34" s="1"/>
  <c r="W59" i="44"/>
  <c r="X60" i="44"/>
  <c r="Z60" i="44" s="1"/>
  <c r="W37" i="44"/>
  <c r="X38" i="44"/>
  <c r="Z38" i="44" s="1"/>
  <c r="W36" i="40"/>
  <c r="X37" i="40"/>
  <c r="Z37" i="40" s="1"/>
  <c r="W58" i="47"/>
  <c r="X59" i="47"/>
  <c r="Z59" i="47" s="1"/>
  <c r="W59" i="37"/>
  <c r="X60" i="37"/>
  <c r="Z60" i="37" s="1"/>
  <c r="W60" i="34"/>
  <c r="X61" i="34"/>
  <c r="Z61" i="34" s="1"/>
  <c r="W59" i="14"/>
  <c r="X60" i="14"/>
  <c r="Z60" i="14" s="1"/>
  <c r="X14" i="29"/>
  <c r="Z14" i="29" s="1"/>
  <c r="W13" i="29"/>
  <c r="W13" i="48"/>
  <c r="X14" i="48"/>
  <c r="Z14" i="48" s="1"/>
  <c r="X59" i="40"/>
  <c r="Z59" i="40" s="1"/>
  <c r="W58" i="40"/>
  <c r="W59" i="49"/>
  <c r="X60" i="49"/>
  <c r="Z60" i="49" s="1"/>
  <c r="X13" i="33"/>
  <c r="Z13" i="33" s="1"/>
  <c r="W12" i="33"/>
  <c r="W13" i="52"/>
  <c r="X14" i="52"/>
  <c r="Z14" i="52" s="1"/>
  <c r="W34" i="33"/>
  <c r="X35" i="33"/>
  <c r="Z35" i="33" s="1"/>
  <c r="P1670" i="82"/>
  <c r="Q1671" i="82"/>
  <c r="Y11" i="36" s="1"/>
  <c r="P1310" i="82"/>
  <c r="Q1311" i="82"/>
  <c r="Y11" i="54" s="1"/>
  <c r="Q1591" i="82"/>
  <c r="Y11" i="51" s="1"/>
  <c r="P1590" i="82"/>
  <c r="P1069" i="82"/>
  <c r="Q1070" i="82"/>
  <c r="Y34" i="30" s="1"/>
  <c r="Q1011" i="82"/>
  <c r="Y58" i="50" s="1"/>
  <c r="P1010" i="82"/>
  <c r="P570" i="82"/>
  <c r="Q571" i="82"/>
  <c r="Y58" i="53" s="1"/>
  <c r="P1050" i="82"/>
  <c r="Q1051" i="82"/>
  <c r="Y58" i="44" s="1"/>
  <c r="Q1431" i="82"/>
  <c r="Y11" i="41" s="1"/>
  <c r="P1430" i="82"/>
  <c r="P590" i="82"/>
  <c r="Q591" i="82"/>
  <c r="Y35" i="34" s="1"/>
  <c r="Q1370" i="82"/>
  <c r="Y10" i="52" s="1"/>
  <c r="P1369" i="82"/>
  <c r="Q730" i="82"/>
  <c r="Y57" i="38" s="1"/>
  <c r="P729" i="82"/>
  <c r="P89" i="82"/>
  <c r="Q90" i="82"/>
  <c r="Y57" i="14" s="1"/>
  <c r="P1549" i="82"/>
  <c r="Q1550" i="82"/>
  <c r="Y10" i="32" s="1"/>
  <c r="P1529" i="82"/>
  <c r="Q1530" i="82"/>
  <c r="Y10" i="40" s="1"/>
  <c r="P1128" i="82"/>
  <c r="Q1129" i="82"/>
  <c r="Y56" i="36" s="1"/>
  <c r="Q710" i="82"/>
  <c r="Y34" i="38" s="1"/>
  <c r="P709" i="82"/>
  <c r="P69" i="82"/>
  <c r="Q70" i="82"/>
  <c r="Y34" i="14" s="1"/>
  <c r="P1169" i="82"/>
  <c r="Q1170" i="82"/>
  <c r="Y10" i="43" s="1"/>
  <c r="P310" i="82"/>
  <c r="Q311" i="82"/>
  <c r="Y35" i="55" s="1"/>
  <c r="P289" i="82"/>
  <c r="Q290" i="82"/>
  <c r="Y57" i="39" s="1"/>
  <c r="Q110" i="82"/>
  <c r="Y34" i="43" s="1"/>
  <c r="P109" i="82"/>
  <c r="P1349" i="82"/>
  <c r="Q1350" i="82"/>
  <c r="Y10" i="46" s="1"/>
  <c r="Q1250" i="82"/>
  <c r="Y10" i="39" s="1"/>
  <c r="P1249" i="82"/>
  <c r="Q871" i="82"/>
  <c r="Y35" i="32" s="1"/>
  <c r="P870" i="82"/>
  <c r="Q1490" i="82"/>
  <c r="Y10" i="49" s="1"/>
  <c r="P1489" i="82"/>
  <c r="P490" i="82"/>
  <c r="Q491" i="82"/>
  <c r="Y58" i="46" s="1"/>
  <c r="P470" i="82"/>
  <c r="Q471" i="82"/>
  <c r="Y35" i="46" s="1"/>
  <c r="Q370" i="82"/>
  <c r="Y57" i="47" s="1"/>
  <c r="P369" i="82"/>
  <c r="P50" i="82"/>
  <c r="Q51" i="82"/>
  <c r="P509" i="82"/>
  <c r="Q510" i="82"/>
  <c r="Y34" i="52" s="1"/>
  <c r="P9" i="82"/>
  <c r="Q10" i="82"/>
  <c r="P129" i="82"/>
  <c r="Q130" i="82"/>
  <c r="Y57" i="43" s="1"/>
  <c r="Q230" i="82"/>
  <c r="Y34" i="45" s="1"/>
  <c r="P229" i="82"/>
  <c r="Q550" i="82"/>
  <c r="Y34" i="53" s="1"/>
  <c r="P549" i="82"/>
  <c r="P409" i="82"/>
  <c r="Q410" i="82"/>
  <c r="Y57" i="54" s="1"/>
  <c r="P389" i="82"/>
  <c r="Q390" i="82"/>
  <c r="Y34" i="54" s="1"/>
  <c r="Q1649" i="82"/>
  <c r="Y9" i="30" s="1"/>
  <c r="P1648" i="82"/>
  <c r="P888" i="82"/>
  <c r="Q889" i="82"/>
  <c r="Y56" i="32" s="1"/>
  <c r="Q269" i="82"/>
  <c r="Y33" i="39" s="1"/>
  <c r="P268" i="82"/>
  <c r="Q1409" i="82"/>
  <c r="Y9" i="34" s="1"/>
  <c r="P1408" i="82"/>
  <c r="P1187" i="82"/>
  <c r="Q1188" i="82"/>
  <c r="Y8" i="29" s="1"/>
  <c r="Q447" i="82"/>
  <c r="Y54" i="37" s="1"/>
  <c r="P446" i="82"/>
  <c r="P927" i="82"/>
  <c r="Q928" i="82"/>
  <c r="Y55" i="33" s="1"/>
  <c r="Q1329" i="82"/>
  <c r="Y9" i="37" s="1"/>
  <c r="P1328" i="82"/>
  <c r="P768" i="82"/>
  <c r="Q769" i="82"/>
  <c r="Y56" i="49" s="1"/>
  <c r="P808" i="82"/>
  <c r="Q809" i="82"/>
  <c r="Y56" i="48" s="1"/>
  <c r="P787" i="82"/>
  <c r="Q788" i="82"/>
  <c r="Y32" i="48" s="1"/>
  <c r="P1288" i="82"/>
  <c r="Q1289" i="82"/>
  <c r="Y9" i="47" s="1"/>
  <c r="Q1088" i="82"/>
  <c r="Y55" i="30" s="1"/>
  <c r="P1087" i="82"/>
  <c r="P967" i="82"/>
  <c r="Q968" i="82"/>
  <c r="Y55" i="51" s="1"/>
  <c r="Q248" i="82"/>
  <c r="Y55" i="45" s="1"/>
  <c r="P247" i="82"/>
  <c r="Q1469" i="82"/>
  <c r="Y9" i="38" s="1"/>
  <c r="P1468" i="82"/>
  <c r="P1448" i="82"/>
  <c r="Q1449" i="82"/>
  <c r="Y9" i="42" s="1"/>
  <c r="P746" i="82"/>
  <c r="Q747" i="82"/>
  <c r="Y31" i="49" s="1"/>
  <c r="Q1389" i="82"/>
  <c r="Y9" i="53" s="1"/>
  <c r="P1388" i="82"/>
  <c r="P346" i="82"/>
  <c r="Q347" i="82"/>
  <c r="Y31" i="47" s="1"/>
  <c r="Q988" i="82"/>
  <c r="Y32" i="50" s="1"/>
  <c r="P987" i="82"/>
  <c r="Q189" i="82"/>
  <c r="Y33" i="35" s="1"/>
  <c r="P188" i="82"/>
  <c r="Q328" i="82"/>
  <c r="Y55" i="55" s="1"/>
  <c r="P327" i="82"/>
  <c r="Q648" i="82"/>
  <c r="Y55" i="41" s="1"/>
  <c r="P647" i="82"/>
  <c r="P1607" i="82"/>
  <c r="Q1608" i="82"/>
  <c r="Y8" i="50" s="1"/>
  <c r="P848" i="82"/>
  <c r="Q849" i="82"/>
  <c r="Y56" i="40" s="1"/>
  <c r="P1269" i="82"/>
  <c r="Q1270" i="82"/>
  <c r="Y10" i="55" s="1"/>
  <c r="P1568" i="82"/>
  <c r="Q1569" i="82"/>
  <c r="Y9" i="33" s="1"/>
  <c r="P27" i="82"/>
  <c r="Q28" i="82"/>
  <c r="Q1508" i="82"/>
  <c r="Y8" i="48" s="1"/>
  <c r="P1507" i="82"/>
  <c r="P1228" i="82"/>
  <c r="Q1229" i="82"/>
  <c r="Y9" i="45" s="1"/>
  <c r="Q207" i="82"/>
  <c r="Y54" i="35" s="1"/>
  <c r="P206" i="82"/>
  <c r="P688" i="82"/>
  <c r="Q689" i="82"/>
  <c r="Y56" i="42" s="1"/>
  <c r="P527" i="82"/>
  <c r="Q528" i="82"/>
  <c r="Y55" i="52" s="1"/>
  <c r="Q1629" i="82"/>
  <c r="Y9" i="44" s="1"/>
  <c r="P1628" i="82"/>
  <c r="P627" i="82"/>
  <c r="Q628" i="82"/>
  <c r="Y32" i="41" s="1"/>
  <c r="Q909" i="82"/>
  <c r="Y33" i="33" s="1"/>
  <c r="P908" i="82"/>
  <c r="P1147" i="82"/>
  <c r="Q1148" i="82"/>
  <c r="Y8" i="14" s="1"/>
  <c r="P167" i="82"/>
  <c r="Q168" i="82"/>
  <c r="Y55" i="29" s="1"/>
  <c r="P608" i="82"/>
  <c r="Q609" i="82"/>
  <c r="Y56" i="34" s="1"/>
  <c r="P1207" i="82"/>
  <c r="Q1208" i="82"/>
  <c r="Y8" i="35" s="1"/>
  <c r="P146" i="82"/>
  <c r="Q147" i="82"/>
  <c r="Y31" i="29" s="1"/>
  <c r="Q1030" i="82"/>
  <c r="Y34" i="44" s="1"/>
  <c r="P1029" i="82"/>
  <c r="P429" i="82"/>
  <c r="Q430" i="82"/>
  <c r="Y34" i="37" s="1"/>
  <c r="Q828" i="82"/>
  <c r="Y32" i="40" s="1"/>
  <c r="P827" i="82"/>
  <c r="P1107" i="82"/>
  <c r="Q1108" i="82"/>
  <c r="Y32" i="36" s="1"/>
  <c r="Q948" i="82"/>
  <c r="Y32" i="51" s="1"/>
  <c r="P947" i="82"/>
  <c r="P667" i="82"/>
  <c r="Q668" i="82"/>
  <c r="Y32" i="42" s="1"/>
  <c r="I63" i="16" l="1"/>
  <c r="I69" i="16"/>
  <c r="X58" i="29"/>
  <c r="Z58" i="29" s="1"/>
  <c r="W57" i="29"/>
  <c r="X13" i="39"/>
  <c r="Z13" i="39" s="1"/>
  <c r="W12" i="39"/>
  <c r="W35" i="52"/>
  <c r="X36" i="52"/>
  <c r="Z36" i="52" s="1"/>
  <c r="X37" i="39"/>
  <c r="Z37" i="39" s="1"/>
  <c r="W36" i="39"/>
  <c r="X61" i="43"/>
  <c r="Z61" i="43" s="1"/>
  <c r="W60" i="43"/>
  <c r="X12" i="40"/>
  <c r="Z12" i="40" s="1"/>
  <c r="W11" i="40"/>
  <c r="X36" i="46"/>
  <c r="Z36" i="46" s="1"/>
  <c r="W35" i="46"/>
  <c r="X12" i="38"/>
  <c r="Z12" i="38" s="1"/>
  <c r="W11" i="38"/>
  <c r="X9" i="14"/>
  <c r="Z9" i="14" s="1"/>
  <c r="W8" i="14"/>
  <c r="X12" i="30"/>
  <c r="Z12" i="30" s="1"/>
  <c r="W11" i="30"/>
  <c r="W35" i="53"/>
  <c r="X36" i="53"/>
  <c r="Z36" i="53" s="1"/>
  <c r="X58" i="51"/>
  <c r="Z58" i="51" s="1"/>
  <c r="W57" i="51"/>
  <c r="X35" i="49"/>
  <c r="Z35" i="49" s="1"/>
  <c r="W34" i="49"/>
  <c r="W60" i="39"/>
  <c r="X61" i="39"/>
  <c r="Z61" i="39" s="1"/>
  <c r="X36" i="14"/>
  <c r="Z36" i="14" s="1"/>
  <c r="W35" i="14"/>
  <c r="X13" i="37"/>
  <c r="Z13" i="37" s="1"/>
  <c r="W12" i="37"/>
  <c r="X12" i="36"/>
  <c r="Z12" i="36" s="1"/>
  <c r="W11" i="36"/>
  <c r="X59" i="45"/>
  <c r="Z59" i="45" s="1"/>
  <c r="W58" i="45"/>
  <c r="X13" i="42"/>
  <c r="Z13" i="42" s="1"/>
  <c r="W12" i="42"/>
  <c r="X13" i="41"/>
  <c r="Z13" i="41" s="1"/>
  <c r="W12" i="41"/>
  <c r="X13" i="52"/>
  <c r="Z13" i="52" s="1"/>
  <c r="W12" i="52"/>
  <c r="X59" i="49"/>
  <c r="Z59" i="49" s="1"/>
  <c r="W58" i="49"/>
  <c r="W12" i="48"/>
  <c r="X13" i="48"/>
  <c r="Z13" i="48" s="1"/>
  <c r="W58" i="14"/>
  <c r="X59" i="14"/>
  <c r="Z59" i="14" s="1"/>
  <c r="W58" i="37"/>
  <c r="X59" i="37"/>
  <c r="Z59" i="37" s="1"/>
  <c r="W35" i="40"/>
  <c r="X36" i="40"/>
  <c r="Z36" i="40" s="1"/>
  <c r="X59" i="44"/>
  <c r="Z59" i="44" s="1"/>
  <c r="W58" i="44"/>
  <c r="W11" i="47"/>
  <c r="X12" i="47"/>
  <c r="Z12" i="47" s="1"/>
  <c r="X60" i="50"/>
  <c r="Z60" i="50" s="1"/>
  <c r="W59" i="50"/>
  <c r="X36" i="30"/>
  <c r="Z36" i="30" s="1"/>
  <c r="W35" i="30"/>
  <c r="W59" i="52"/>
  <c r="X60" i="52"/>
  <c r="Z60" i="52" s="1"/>
  <c r="W14" i="55"/>
  <c r="X15" i="55"/>
  <c r="Z15" i="55" s="1"/>
  <c r="W60" i="38"/>
  <c r="X61" i="38"/>
  <c r="Z61" i="38" s="1"/>
  <c r="X58" i="46"/>
  <c r="Z58" i="46" s="1"/>
  <c r="W57" i="46"/>
  <c r="W35" i="50"/>
  <c r="X36" i="50"/>
  <c r="Z36" i="50" s="1"/>
  <c r="W35" i="48"/>
  <c r="X36" i="48"/>
  <c r="Z36" i="48" s="1"/>
  <c r="W11" i="53"/>
  <c r="X12" i="53"/>
  <c r="Z12" i="53" s="1"/>
  <c r="X59" i="55"/>
  <c r="Z59" i="55" s="1"/>
  <c r="W58" i="55"/>
  <c r="W60" i="54"/>
  <c r="X61" i="54"/>
  <c r="Z61" i="54" s="1"/>
  <c r="X37" i="32"/>
  <c r="Z37" i="32" s="1"/>
  <c r="W36" i="32"/>
  <c r="W11" i="33"/>
  <c r="X12" i="33"/>
  <c r="Z12" i="33" s="1"/>
  <c r="X58" i="40"/>
  <c r="Z58" i="40" s="1"/>
  <c r="W57" i="40"/>
  <c r="W12" i="29"/>
  <c r="X13" i="29"/>
  <c r="Z13" i="29" s="1"/>
  <c r="X38" i="43"/>
  <c r="Z38" i="43" s="1"/>
  <c r="W37" i="43"/>
  <c r="X36" i="45"/>
  <c r="Z36" i="45" s="1"/>
  <c r="W35" i="45"/>
  <c r="X36" i="29"/>
  <c r="Z36" i="29" s="1"/>
  <c r="W35" i="29"/>
  <c r="X10" i="34"/>
  <c r="Z10" i="34" s="1"/>
  <c r="W9" i="34"/>
  <c r="X36" i="35"/>
  <c r="Z36" i="35" s="1"/>
  <c r="W35" i="35"/>
  <c r="X13" i="44"/>
  <c r="Z13" i="44" s="1"/>
  <c r="W12" i="44"/>
  <c r="X58" i="35"/>
  <c r="Z58" i="35" s="1"/>
  <c r="W57" i="35"/>
  <c r="X11" i="51"/>
  <c r="Z11" i="51" s="1"/>
  <c r="W10" i="51"/>
  <c r="X13" i="43"/>
  <c r="Z13" i="43" s="1"/>
  <c r="W12" i="43"/>
  <c r="X37" i="37"/>
  <c r="Z37" i="37" s="1"/>
  <c r="W36" i="37"/>
  <c r="X60" i="41"/>
  <c r="Z60" i="41" s="1"/>
  <c r="W59" i="41"/>
  <c r="X57" i="36"/>
  <c r="Z57" i="36" s="1"/>
  <c r="W56" i="36"/>
  <c r="X36" i="47"/>
  <c r="Z36" i="47" s="1"/>
  <c r="W35" i="47"/>
  <c r="X37" i="54"/>
  <c r="Z37" i="54" s="1"/>
  <c r="W36" i="54"/>
  <c r="X59" i="30"/>
  <c r="Z59" i="30" s="1"/>
  <c r="W58" i="30"/>
  <c r="X39" i="55"/>
  <c r="Z39" i="55" s="1"/>
  <c r="W38" i="55"/>
  <c r="X36" i="41"/>
  <c r="Z36" i="41" s="1"/>
  <c r="W35" i="41"/>
  <c r="X57" i="42"/>
  <c r="Z57" i="42" s="1"/>
  <c r="W56" i="42"/>
  <c r="X35" i="38"/>
  <c r="Z35" i="38" s="1"/>
  <c r="W34" i="38"/>
  <c r="X37" i="36"/>
  <c r="Z37" i="36" s="1"/>
  <c r="W36" i="36"/>
  <c r="X15" i="49"/>
  <c r="Z15" i="49" s="1"/>
  <c r="W14" i="49"/>
  <c r="X61" i="53"/>
  <c r="Z61" i="53" s="1"/>
  <c r="W60" i="53"/>
  <c r="W33" i="33"/>
  <c r="X34" i="33"/>
  <c r="Z34" i="33" s="1"/>
  <c r="W59" i="34"/>
  <c r="X60" i="34"/>
  <c r="Z60" i="34" s="1"/>
  <c r="X58" i="47"/>
  <c r="Z58" i="47" s="1"/>
  <c r="W57" i="47"/>
  <c r="W36" i="44"/>
  <c r="X37" i="44"/>
  <c r="Z37" i="44" s="1"/>
  <c r="W35" i="34"/>
  <c r="X36" i="34"/>
  <c r="Z36" i="34" s="1"/>
  <c r="W35" i="42"/>
  <c r="X36" i="42"/>
  <c r="Z36" i="42" s="1"/>
  <c r="X11" i="54"/>
  <c r="Z11" i="54" s="1"/>
  <c r="W10" i="54"/>
  <c r="W10" i="32"/>
  <c r="X11" i="32"/>
  <c r="Z11" i="32" s="1"/>
  <c r="X13" i="46"/>
  <c r="Z13" i="46" s="1"/>
  <c r="W12" i="46"/>
  <c r="W57" i="32"/>
  <c r="X58" i="32"/>
  <c r="Z58" i="32" s="1"/>
  <c r="W10" i="35"/>
  <c r="X11" i="35"/>
  <c r="Z11" i="35" s="1"/>
  <c r="X58" i="48"/>
  <c r="Z58" i="48" s="1"/>
  <c r="W57" i="48"/>
  <c r="X13" i="45"/>
  <c r="Z13" i="45" s="1"/>
  <c r="W12" i="45"/>
  <c r="X35" i="51"/>
  <c r="Z35" i="51" s="1"/>
  <c r="W34" i="51"/>
  <c r="X12" i="50"/>
  <c r="Z12" i="50" s="1"/>
  <c r="W11" i="50"/>
  <c r="X59" i="33"/>
  <c r="Z59" i="33" s="1"/>
  <c r="W58" i="33"/>
  <c r="Q1670" i="82"/>
  <c r="Y10" i="36" s="1"/>
  <c r="P1669" i="82"/>
  <c r="P1309" i="82"/>
  <c r="Q1310" i="82"/>
  <c r="Y10" i="54" s="1"/>
  <c r="P1589" i="82"/>
  <c r="Q1590" i="82"/>
  <c r="Y10" i="51" s="1"/>
  <c r="Q1069" i="82"/>
  <c r="Y33" i="30" s="1"/>
  <c r="P1068" i="82"/>
  <c r="P569" i="82"/>
  <c r="Q570" i="82"/>
  <c r="Y57" i="53" s="1"/>
  <c r="P1009" i="82"/>
  <c r="Q1010" i="82"/>
  <c r="Y57" i="50" s="1"/>
  <c r="P1049" i="82"/>
  <c r="Q1050" i="82"/>
  <c r="Y57" i="44" s="1"/>
  <c r="P589" i="82"/>
  <c r="Q590" i="82"/>
  <c r="Y34" i="34" s="1"/>
  <c r="P1368" i="82"/>
  <c r="Q1369" i="82"/>
  <c r="Y9" i="52" s="1"/>
  <c r="P1429" i="82"/>
  <c r="Q1430" i="82"/>
  <c r="Y10" i="41" s="1"/>
  <c r="P368" i="82"/>
  <c r="Q369" i="82"/>
  <c r="Y56" i="47" s="1"/>
  <c r="P869" i="82"/>
  <c r="Q870" i="82"/>
  <c r="Y34" i="32" s="1"/>
  <c r="P708" i="82"/>
  <c r="Q709" i="82"/>
  <c r="Y33" i="38" s="1"/>
  <c r="P508" i="82"/>
  <c r="Q509" i="82"/>
  <c r="Y33" i="52" s="1"/>
  <c r="Q490" i="82"/>
  <c r="Y57" i="46" s="1"/>
  <c r="P489" i="82"/>
  <c r="P1348" i="82"/>
  <c r="Q1349" i="82"/>
  <c r="Y9" i="46" s="1"/>
  <c r="P288" i="82"/>
  <c r="Q289" i="82"/>
  <c r="Y56" i="39" s="1"/>
  <c r="P1168" i="82"/>
  <c r="Q1169" i="82"/>
  <c r="Y9" i="43" s="1"/>
  <c r="Q1529" i="82"/>
  <c r="Y9" i="40" s="1"/>
  <c r="P1528" i="82"/>
  <c r="P88" i="82"/>
  <c r="Q89" i="82"/>
  <c r="Y56" i="14" s="1"/>
  <c r="Q1489" i="82"/>
  <c r="Y9" i="49" s="1"/>
  <c r="P1488" i="82"/>
  <c r="P1248" i="82"/>
  <c r="Q1249" i="82"/>
  <c r="Y9" i="39" s="1"/>
  <c r="P108" i="82"/>
  <c r="Q109" i="82"/>
  <c r="Y33" i="43" s="1"/>
  <c r="Q729" i="82"/>
  <c r="Y56" i="38" s="1"/>
  <c r="P728" i="82"/>
  <c r="P49" i="82"/>
  <c r="Q50" i="82"/>
  <c r="Q470" i="82"/>
  <c r="Y34" i="46" s="1"/>
  <c r="P469" i="82"/>
  <c r="P309" i="82"/>
  <c r="Q310" i="82"/>
  <c r="Y34" i="55" s="1"/>
  <c r="Q69" i="82"/>
  <c r="Y33" i="14" s="1"/>
  <c r="P68" i="82"/>
  <c r="Q1128" i="82"/>
  <c r="Y55" i="36" s="1"/>
  <c r="P1127" i="82"/>
  <c r="Q1549" i="82"/>
  <c r="Y9" i="32" s="1"/>
  <c r="P1548" i="82"/>
  <c r="P128" i="82"/>
  <c r="Q129" i="82"/>
  <c r="Y56" i="43" s="1"/>
  <c r="P8" i="82"/>
  <c r="Q9" i="82"/>
  <c r="P408" i="82"/>
  <c r="Q409" i="82"/>
  <c r="Y56" i="54" s="1"/>
  <c r="P548" i="82"/>
  <c r="Q549" i="82"/>
  <c r="Y33" i="53" s="1"/>
  <c r="Q229" i="82"/>
  <c r="Y33" i="45" s="1"/>
  <c r="P228" i="82"/>
  <c r="P388" i="82"/>
  <c r="Q389" i="82"/>
  <c r="Y33" i="54" s="1"/>
  <c r="Q827" i="82"/>
  <c r="Y31" i="40" s="1"/>
  <c r="P826" i="82"/>
  <c r="P1028" i="82"/>
  <c r="Q1029" i="82"/>
  <c r="Y33" i="44" s="1"/>
  <c r="Q908" i="82"/>
  <c r="Y32" i="33" s="1"/>
  <c r="P907" i="82"/>
  <c r="Q1628" i="82"/>
  <c r="Y8" i="44" s="1"/>
  <c r="P1627" i="82"/>
  <c r="P205" i="82"/>
  <c r="Q206" i="82"/>
  <c r="Y53" i="35" s="1"/>
  <c r="P646" i="82"/>
  <c r="Q647" i="82"/>
  <c r="Y54" i="41" s="1"/>
  <c r="P187" i="82"/>
  <c r="Q188" i="82"/>
  <c r="Y32" i="35" s="1"/>
  <c r="Q1388" i="82"/>
  <c r="Y8" i="53" s="1"/>
  <c r="P1387" i="82"/>
  <c r="Q1468" i="82"/>
  <c r="Y8" i="38" s="1"/>
  <c r="P1467" i="82"/>
  <c r="Q446" i="82"/>
  <c r="Y53" i="37" s="1"/>
  <c r="P445" i="82"/>
  <c r="P1407" i="82"/>
  <c r="Q1408" i="82"/>
  <c r="Y8" i="34" s="1"/>
  <c r="P1647" i="82"/>
  <c r="Q1648" i="82"/>
  <c r="Y8" i="30" s="1"/>
  <c r="P1206" i="82"/>
  <c r="Q1207" i="82"/>
  <c r="Y7" i="35" s="1"/>
  <c r="P1146" i="82"/>
  <c r="Q1147" i="82"/>
  <c r="Y7" i="14" s="1"/>
  <c r="P526" i="82"/>
  <c r="Q527" i="82"/>
  <c r="Y54" i="52" s="1"/>
  <c r="P26" i="82"/>
  <c r="Q27" i="82"/>
  <c r="P1268" i="82"/>
  <c r="Q1269" i="82"/>
  <c r="Y9" i="55" s="1"/>
  <c r="P847" i="82"/>
  <c r="Q848" i="82"/>
  <c r="Y55" i="40" s="1"/>
  <c r="P345" i="82"/>
  <c r="Q346" i="82"/>
  <c r="Y30" i="47" s="1"/>
  <c r="Q967" i="82"/>
  <c r="Y54" i="51" s="1"/>
  <c r="P966" i="82"/>
  <c r="P1287" i="82"/>
  <c r="Q1288" i="82"/>
  <c r="Y8" i="47" s="1"/>
  <c r="P926" i="82"/>
  <c r="Q927" i="82"/>
  <c r="Y54" i="33" s="1"/>
  <c r="P946" i="82"/>
  <c r="Q947" i="82"/>
  <c r="Y31" i="51" s="1"/>
  <c r="Q1507" i="82"/>
  <c r="Y7" i="48" s="1"/>
  <c r="P1506" i="82"/>
  <c r="Q327" i="82"/>
  <c r="Y54" i="55" s="1"/>
  <c r="P326" i="82"/>
  <c r="Q987" i="82"/>
  <c r="Y31" i="50" s="1"/>
  <c r="P986" i="82"/>
  <c r="P246" i="82"/>
  <c r="Q247" i="82"/>
  <c r="Y54" i="45" s="1"/>
  <c r="P1086" i="82"/>
  <c r="Q1087" i="82"/>
  <c r="Y54" i="30" s="1"/>
  <c r="P1327" i="82"/>
  <c r="Q1328" i="82"/>
  <c r="Y8" i="37" s="1"/>
  <c r="P267" i="82"/>
  <c r="Q268" i="82"/>
  <c r="Y32" i="39" s="1"/>
  <c r="P666" i="82"/>
  <c r="Q667" i="82"/>
  <c r="Y31" i="42" s="1"/>
  <c r="Q1107" i="82"/>
  <c r="Y31" i="36" s="1"/>
  <c r="P1106" i="82"/>
  <c r="Q429" i="82"/>
  <c r="Y33" i="37" s="1"/>
  <c r="P428" i="82"/>
  <c r="P145" i="82"/>
  <c r="Q146" i="82"/>
  <c r="Y30" i="29" s="1"/>
  <c r="P607" i="82"/>
  <c r="Q608" i="82"/>
  <c r="Y55" i="34" s="1"/>
  <c r="P166" i="82"/>
  <c r="Q167" i="82"/>
  <c r="Y54" i="29" s="1"/>
  <c r="P626" i="82"/>
  <c r="Q627" i="82"/>
  <c r="Y31" i="41" s="1"/>
  <c r="Q688" i="82"/>
  <c r="Y55" i="42" s="1"/>
  <c r="P687" i="82"/>
  <c r="P1227" i="82"/>
  <c r="Q1228" i="82"/>
  <c r="Y8" i="45" s="1"/>
  <c r="P1567" i="82"/>
  <c r="Q1568" i="82"/>
  <c r="Y8" i="33" s="1"/>
  <c r="Q1607" i="82"/>
  <c r="Y7" i="50" s="1"/>
  <c r="P1606" i="82"/>
  <c r="P745" i="82"/>
  <c r="Q746" i="82"/>
  <c r="Y30" i="49" s="1"/>
  <c r="P1447" i="82"/>
  <c r="Q1448" i="82"/>
  <c r="Y8" i="42" s="1"/>
  <c r="P786" i="82"/>
  <c r="Q787" i="82"/>
  <c r="Y31" i="48" s="1"/>
  <c r="P807" i="82"/>
  <c r="Q808" i="82"/>
  <c r="Y55" i="48" s="1"/>
  <c r="P767" i="82"/>
  <c r="Q768" i="82"/>
  <c r="Y55" i="49" s="1"/>
  <c r="P1186" i="82"/>
  <c r="Q1187" i="82"/>
  <c r="Y7" i="29" s="1"/>
  <c r="P887" i="82"/>
  <c r="Q888" i="82"/>
  <c r="Y55" i="32" s="1"/>
  <c r="X11" i="50" l="1"/>
  <c r="Z11" i="50" s="1"/>
  <c r="W10" i="50"/>
  <c r="X12" i="45"/>
  <c r="Z12" i="45" s="1"/>
  <c r="W11" i="45"/>
  <c r="W11" i="46"/>
  <c r="X12" i="46"/>
  <c r="Z12" i="46" s="1"/>
  <c r="X10" i="54"/>
  <c r="Z10" i="54" s="1"/>
  <c r="W9" i="54"/>
  <c r="X57" i="47"/>
  <c r="Z57" i="47" s="1"/>
  <c r="W56" i="47"/>
  <c r="X14" i="49"/>
  <c r="Z14" i="49" s="1"/>
  <c r="W13" i="49"/>
  <c r="X34" i="38"/>
  <c r="Z34" i="38" s="1"/>
  <c r="W33" i="38"/>
  <c r="X35" i="41"/>
  <c r="Z35" i="41" s="1"/>
  <c r="W34" i="41"/>
  <c r="X58" i="30"/>
  <c r="Z58" i="30" s="1"/>
  <c r="W57" i="30"/>
  <c r="X35" i="47"/>
  <c r="Z35" i="47" s="1"/>
  <c r="W34" i="47"/>
  <c r="X59" i="41"/>
  <c r="Z59" i="41" s="1"/>
  <c r="W58" i="41"/>
  <c r="X12" i="43"/>
  <c r="Z12" i="43" s="1"/>
  <c r="W11" i="43"/>
  <c r="W56" i="35"/>
  <c r="X57" i="35"/>
  <c r="Z57" i="35" s="1"/>
  <c r="X35" i="35"/>
  <c r="Z35" i="35" s="1"/>
  <c r="W34" i="35"/>
  <c r="X35" i="29"/>
  <c r="Z35" i="29" s="1"/>
  <c r="W34" i="29"/>
  <c r="W36" i="43"/>
  <c r="X37" i="43"/>
  <c r="Z37" i="43" s="1"/>
  <c r="X57" i="40"/>
  <c r="Z57" i="40" s="1"/>
  <c r="W56" i="40"/>
  <c r="X36" i="32"/>
  <c r="Z36" i="32" s="1"/>
  <c r="W35" i="32"/>
  <c r="X58" i="55"/>
  <c r="Z58" i="55" s="1"/>
  <c r="W57" i="55"/>
  <c r="X57" i="46"/>
  <c r="Z57" i="46" s="1"/>
  <c r="W56" i="46"/>
  <c r="X35" i="30"/>
  <c r="Z35" i="30" s="1"/>
  <c r="W34" i="30"/>
  <c r="X58" i="49"/>
  <c r="Z58" i="49" s="1"/>
  <c r="W57" i="49"/>
  <c r="W11" i="41"/>
  <c r="X12" i="41"/>
  <c r="Z12" i="41" s="1"/>
  <c r="X58" i="45"/>
  <c r="Z58" i="45" s="1"/>
  <c r="W57" i="45"/>
  <c r="X12" i="37"/>
  <c r="Z12" i="37" s="1"/>
  <c r="W11" i="37"/>
  <c r="X57" i="51"/>
  <c r="Z57" i="51" s="1"/>
  <c r="W56" i="51"/>
  <c r="X11" i="30"/>
  <c r="Z11" i="30" s="1"/>
  <c r="W10" i="30"/>
  <c r="X11" i="38"/>
  <c r="Z11" i="38" s="1"/>
  <c r="W10" i="38"/>
  <c r="X11" i="40"/>
  <c r="Z11" i="40" s="1"/>
  <c r="W10" i="40"/>
  <c r="W35" i="39"/>
  <c r="X36" i="39"/>
  <c r="Z36" i="39" s="1"/>
  <c r="X12" i="39"/>
  <c r="Z12" i="39" s="1"/>
  <c r="W11" i="39"/>
  <c r="W9" i="35"/>
  <c r="X10" i="35"/>
  <c r="Z10" i="35" s="1"/>
  <c r="X35" i="34"/>
  <c r="Z35" i="34" s="1"/>
  <c r="W34" i="34"/>
  <c r="W32" i="33"/>
  <c r="X33" i="33"/>
  <c r="Z33" i="33" s="1"/>
  <c r="X35" i="48"/>
  <c r="Z35" i="48" s="1"/>
  <c r="W34" i="48"/>
  <c r="W13" i="55"/>
  <c r="X14" i="55"/>
  <c r="Z14" i="55" s="1"/>
  <c r="W10" i="47"/>
  <c r="X11" i="47"/>
  <c r="Z11" i="47" s="1"/>
  <c r="X35" i="40"/>
  <c r="Z35" i="40" s="1"/>
  <c r="W34" i="40"/>
  <c r="X58" i="14"/>
  <c r="Z58" i="14" s="1"/>
  <c r="W57" i="14"/>
  <c r="W59" i="39"/>
  <c r="X60" i="39"/>
  <c r="Z60" i="39" s="1"/>
  <c r="X58" i="33"/>
  <c r="Z58" i="33" s="1"/>
  <c r="W57" i="33"/>
  <c r="X34" i="51"/>
  <c r="Z34" i="51" s="1"/>
  <c r="W33" i="51"/>
  <c r="X57" i="48"/>
  <c r="Z57" i="48" s="1"/>
  <c r="W56" i="48"/>
  <c r="X60" i="53"/>
  <c r="Z60" i="53" s="1"/>
  <c r="W59" i="53"/>
  <c r="W35" i="36"/>
  <c r="X36" i="36"/>
  <c r="Z36" i="36" s="1"/>
  <c r="X56" i="42"/>
  <c r="Z56" i="42" s="1"/>
  <c r="W55" i="42"/>
  <c r="W37" i="55"/>
  <c r="X38" i="55"/>
  <c r="Z38" i="55" s="1"/>
  <c r="X36" i="54"/>
  <c r="Z36" i="54" s="1"/>
  <c r="W35" i="54"/>
  <c r="W55" i="36"/>
  <c r="X56" i="36"/>
  <c r="Z56" i="36" s="1"/>
  <c r="X36" i="37"/>
  <c r="Z36" i="37" s="1"/>
  <c r="W35" i="37"/>
  <c r="X10" i="51"/>
  <c r="Z10" i="51" s="1"/>
  <c r="W9" i="51"/>
  <c r="X12" i="44"/>
  <c r="Z12" i="44" s="1"/>
  <c r="W11" i="44"/>
  <c r="X9" i="34"/>
  <c r="Z9" i="34" s="1"/>
  <c r="W8" i="34"/>
  <c r="X35" i="45"/>
  <c r="Z35" i="45" s="1"/>
  <c r="W34" i="45"/>
  <c r="W58" i="50"/>
  <c r="X59" i="50"/>
  <c r="Z59" i="50" s="1"/>
  <c r="X58" i="44"/>
  <c r="Z58" i="44" s="1"/>
  <c r="W57" i="44"/>
  <c r="W11" i="52"/>
  <c r="X12" i="52"/>
  <c r="Z12" i="52" s="1"/>
  <c r="X12" i="42"/>
  <c r="Z12" i="42" s="1"/>
  <c r="W11" i="42"/>
  <c r="W10" i="36"/>
  <c r="X11" i="36"/>
  <c r="Z11" i="36" s="1"/>
  <c r="X35" i="14"/>
  <c r="Z35" i="14" s="1"/>
  <c r="W34" i="14"/>
  <c r="X34" i="49"/>
  <c r="Z34" i="49" s="1"/>
  <c r="W33" i="49"/>
  <c r="X8" i="14"/>
  <c r="Z8" i="14" s="1"/>
  <c r="W7" i="14"/>
  <c r="X35" i="46"/>
  <c r="Z35" i="46" s="1"/>
  <c r="W34" i="46"/>
  <c r="X60" i="43"/>
  <c r="Z60" i="43" s="1"/>
  <c r="W59" i="43"/>
  <c r="X57" i="29"/>
  <c r="Z57" i="29" s="1"/>
  <c r="W56" i="29"/>
  <c r="W56" i="32"/>
  <c r="X57" i="32"/>
  <c r="Z57" i="32" s="1"/>
  <c r="W9" i="32"/>
  <c r="X10" i="32"/>
  <c r="Z10" i="32" s="1"/>
  <c r="X35" i="42"/>
  <c r="Z35" i="42" s="1"/>
  <c r="W34" i="42"/>
  <c r="W35" i="44"/>
  <c r="X36" i="44"/>
  <c r="Z36" i="44" s="1"/>
  <c r="X59" i="34"/>
  <c r="Z59" i="34" s="1"/>
  <c r="W58" i="34"/>
  <c r="W11" i="29"/>
  <c r="X12" i="29"/>
  <c r="Z12" i="29" s="1"/>
  <c r="X11" i="33"/>
  <c r="Z11" i="33" s="1"/>
  <c r="W10" i="33"/>
  <c r="X60" i="54"/>
  <c r="Z60" i="54" s="1"/>
  <c r="W59" i="54"/>
  <c r="W10" i="53"/>
  <c r="X11" i="53"/>
  <c r="Z11" i="53" s="1"/>
  <c r="X35" i="50"/>
  <c r="Z35" i="50" s="1"/>
  <c r="W34" i="50"/>
  <c r="W59" i="38"/>
  <c r="X60" i="38"/>
  <c r="Z60" i="38" s="1"/>
  <c r="W58" i="52"/>
  <c r="X59" i="52"/>
  <c r="Z59" i="52" s="1"/>
  <c r="X58" i="37"/>
  <c r="Z58" i="37" s="1"/>
  <c r="W57" i="37"/>
  <c r="W11" i="48"/>
  <c r="X12" i="48"/>
  <c r="Z12" i="48" s="1"/>
  <c r="W34" i="53"/>
  <c r="X35" i="53"/>
  <c r="Z35" i="53" s="1"/>
  <c r="W34" i="52"/>
  <c r="X35" i="52"/>
  <c r="Z35" i="52" s="1"/>
  <c r="P1668" i="82"/>
  <c r="Q1669" i="82"/>
  <c r="Y9" i="36" s="1"/>
  <c r="P1308" i="82"/>
  <c r="Q1309" i="82"/>
  <c r="Y9" i="54" s="1"/>
  <c r="P1588" i="82"/>
  <c r="Q1589" i="82"/>
  <c r="Y9" i="51" s="1"/>
  <c r="P1067" i="82"/>
  <c r="Q1068" i="82"/>
  <c r="Y32" i="30" s="1"/>
  <c r="P1008" i="82"/>
  <c r="Q1009" i="82"/>
  <c r="Y56" i="50" s="1"/>
  <c r="Q1049" i="82"/>
  <c r="Y56" i="44" s="1"/>
  <c r="P1048" i="82"/>
  <c r="Q569" i="82"/>
  <c r="Y56" i="53" s="1"/>
  <c r="P568" i="82"/>
  <c r="P588" i="82"/>
  <c r="Q589" i="82"/>
  <c r="Y33" i="34" s="1"/>
  <c r="Q1368" i="82"/>
  <c r="Y8" i="52" s="1"/>
  <c r="P1367" i="82"/>
  <c r="P1428" i="82"/>
  <c r="Q1429" i="82"/>
  <c r="Y9" i="41" s="1"/>
  <c r="P1547" i="82"/>
  <c r="Q1548" i="82"/>
  <c r="Y8" i="32" s="1"/>
  <c r="Q68" i="82"/>
  <c r="Y32" i="14" s="1"/>
  <c r="P67" i="82"/>
  <c r="Q469" i="82"/>
  <c r="Y33" i="46" s="1"/>
  <c r="P468" i="82"/>
  <c r="P727" i="82"/>
  <c r="Q728" i="82"/>
  <c r="Y55" i="38" s="1"/>
  <c r="P1247" i="82"/>
  <c r="Q1248" i="82"/>
  <c r="Y8" i="39" s="1"/>
  <c r="P87" i="82"/>
  <c r="Q88" i="82"/>
  <c r="Y55" i="14" s="1"/>
  <c r="P1167" i="82"/>
  <c r="Q1168" i="82"/>
  <c r="Y8" i="43" s="1"/>
  <c r="P1347" i="82"/>
  <c r="Q1348" i="82"/>
  <c r="Y8" i="46" s="1"/>
  <c r="P507" i="82"/>
  <c r="Q508" i="82"/>
  <c r="Y32" i="52" s="1"/>
  <c r="Q869" i="82"/>
  <c r="Y33" i="32" s="1"/>
  <c r="P868" i="82"/>
  <c r="Q1127" i="82"/>
  <c r="Y54" i="36" s="1"/>
  <c r="P1126" i="82"/>
  <c r="P1487" i="82"/>
  <c r="Q1488" i="82"/>
  <c r="Y8" i="49" s="1"/>
  <c r="P1527" i="82"/>
  <c r="Q1528" i="82"/>
  <c r="Y8" i="40" s="1"/>
  <c r="P488" i="82"/>
  <c r="Q489" i="82"/>
  <c r="Y56" i="46" s="1"/>
  <c r="P308" i="82"/>
  <c r="Q309" i="82"/>
  <c r="Y33" i="55" s="1"/>
  <c r="P48" i="82"/>
  <c r="Q49" i="82"/>
  <c r="P107" i="82"/>
  <c r="Q108" i="82"/>
  <c r="Y32" i="43" s="1"/>
  <c r="Q288" i="82"/>
  <c r="Y55" i="39" s="1"/>
  <c r="P287" i="82"/>
  <c r="P707" i="82"/>
  <c r="Q708" i="82"/>
  <c r="Y32" i="38" s="1"/>
  <c r="P367" i="82"/>
  <c r="Q368" i="82"/>
  <c r="Y55" i="47" s="1"/>
  <c r="P7" i="82"/>
  <c r="Q8" i="82"/>
  <c r="P127" i="82"/>
  <c r="Q128" i="82"/>
  <c r="Y55" i="43" s="1"/>
  <c r="P387" i="82"/>
  <c r="Q388" i="82"/>
  <c r="Y32" i="54" s="1"/>
  <c r="P547" i="82"/>
  <c r="Q548" i="82"/>
  <c r="Y32" i="53" s="1"/>
  <c r="Q228" i="82"/>
  <c r="Y32" i="45" s="1"/>
  <c r="P227" i="82"/>
  <c r="P407" i="82"/>
  <c r="Q408" i="82"/>
  <c r="Y55" i="54" s="1"/>
  <c r="P1605" i="82"/>
  <c r="Q1606" i="82"/>
  <c r="Y6" i="50" s="1"/>
  <c r="P427" i="82"/>
  <c r="Q428" i="82"/>
  <c r="Y32" i="37" s="1"/>
  <c r="P325" i="82"/>
  <c r="Q326" i="82"/>
  <c r="Y53" i="55" s="1"/>
  <c r="Q966" i="82"/>
  <c r="Y53" i="51" s="1"/>
  <c r="P965" i="82"/>
  <c r="Q1387" i="82"/>
  <c r="Y7" i="53" s="1"/>
  <c r="P1386" i="82"/>
  <c r="P906" i="82"/>
  <c r="Q907" i="82"/>
  <c r="Y31" i="33" s="1"/>
  <c r="P825" i="82"/>
  <c r="Q826" i="82"/>
  <c r="Y30" i="40" s="1"/>
  <c r="P766" i="82"/>
  <c r="Q767" i="82"/>
  <c r="Y54" i="49" s="1"/>
  <c r="Q745" i="82"/>
  <c r="Y29" i="49" s="1"/>
  <c r="P744" i="82"/>
  <c r="Q744" i="82" s="1"/>
  <c r="Y28" i="49" s="1"/>
  <c r="J28" i="16" s="1"/>
  <c r="P1226" i="82"/>
  <c r="Q1227" i="82"/>
  <c r="Y7" i="45" s="1"/>
  <c r="P606" i="82"/>
  <c r="Q607" i="82"/>
  <c r="Y54" i="34" s="1"/>
  <c r="P665" i="82"/>
  <c r="Q666" i="82"/>
  <c r="Y30" i="42" s="1"/>
  <c r="P1085" i="82"/>
  <c r="Q1086" i="82"/>
  <c r="Y53" i="30" s="1"/>
  <c r="P846" i="82"/>
  <c r="Q847" i="82"/>
  <c r="Y54" i="40" s="1"/>
  <c r="P25" i="82"/>
  <c r="Q26" i="82"/>
  <c r="P1145" i="82"/>
  <c r="Q1146" i="82"/>
  <c r="Y6" i="14" s="1"/>
  <c r="P1205" i="82"/>
  <c r="Q1206" i="82"/>
  <c r="Y6" i="35" s="1"/>
  <c r="P1406" i="82"/>
  <c r="Q1407" i="82"/>
  <c r="Y7" i="34" s="1"/>
  <c r="P645" i="82"/>
  <c r="Q646" i="82"/>
  <c r="Y53" i="41" s="1"/>
  <c r="P204" i="82"/>
  <c r="Q204" i="82" s="1"/>
  <c r="Y51" i="35" s="1"/>
  <c r="P13" i="16" s="1"/>
  <c r="Q205" i="82"/>
  <c r="Y52" i="35" s="1"/>
  <c r="P1185" i="82"/>
  <c r="Q1186" i="82"/>
  <c r="Y6" i="29" s="1"/>
  <c r="P686" i="82"/>
  <c r="Q687" i="82"/>
  <c r="Y54" i="42" s="1"/>
  <c r="Q1106" i="82"/>
  <c r="Y30" i="36" s="1"/>
  <c r="P1105" i="82"/>
  <c r="P985" i="82"/>
  <c r="Q986" i="82"/>
  <c r="Y30" i="50" s="1"/>
  <c r="P1505" i="82"/>
  <c r="Q1506" i="82"/>
  <c r="Y6" i="48" s="1"/>
  <c r="P444" i="82"/>
  <c r="Q444" i="82" s="1"/>
  <c r="Y51" i="37" s="1"/>
  <c r="P15" i="16" s="1"/>
  <c r="Q445" i="82"/>
  <c r="Y52" i="37" s="1"/>
  <c r="Q1467" i="82"/>
  <c r="Y7" i="38" s="1"/>
  <c r="P1466" i="82"/>
  <c r="Q1627" i="82"/>
  <c r="Y7" i="44" s="1"/>
  <c r="P1626" i="82"/>
  <c r="P886" i="82"/>
  <c r="Q887" i="82"/>
  <c r="Y54" i="32" s="1"/>
  <c r="P785" i="82"/>
  <c r="Q786" i="82"/>
  <c r="Y30" i="48" s="1"/>
  <c r="P925" i="82"/>
  <c r="Q926" i="82"/>
  <c r="Y53" i="33" s="1"/>
  <c r="Q807" i="82"/>
  <c r="Y54" i="48" s="1"/>
  <c r="P806" i="82"/>
  <c r="Q1447" i="82"/>
  <c r="Y7" i="42" s="1"/>
  <c r="P1446" i="82"/>
  <c r="P1566" i="82"/>
  <c r="Q1567" i="82"/>
  <c r="Y7" i="33" s="1"/>
  <c r="P625" i="82"/>
  <c r="Q626" i="82"/>
  <c r="Y30" i="41" s="1"/>
  <c r="P165" i="82"/>
  <c r="Q166" i="82"/>
  <c r="Y53" i="29" s="1"/>
  <c r="P144" i="82"/>
  <c r="Q144" i="82" s="1"/>
  <c r="Y28" i="29" s="1"/>
  <c r="J10" i="16" s="1"/>
  <c r="Q145" i="82"/>
  <c r="Y29" i="29" s="1"/>
  <c r="P266" i="82"/>
  <c r="Q267" i="82"/>
  <c r="Y31" i="39" s="1"/>
  <c r="P1326" i="82"/>
  <c r="Q1327" i="82"/>
  <c r="Y7" i="37" s="1"/>
  <c r="P245" i="82"/>
  <c r="Q246" i="82"/>
  <c r="Y53" i="45" s="1"/>
  <c r="P945" i="82"/>
  <c r="Q946" i="82"/>
  <c r="Y30" i="51" s="1"/>
  <c r="Q1287" i="82"/>
  <c r="Y7" i="47" s="1"/>
  <c r="P1286" i="82"/>
  <c r="P344" i="82"/>
  <c r="Q344" i="82" s="1"/>
  <c r="Y28" i="47" s="1"/>
  <c r="J25" i="16" s="1"/>
  <c r="Q345" i="82"/>
  <c r="Y29" i="47" s="1"/>
  <c r="P1267" i="82"/>
  <c r="Q1268" i="82"/>
  <c r="Y8" i="55" s="1"/>
  <c r="P525" i="82"/>
  <c r="Q526" i="82"/>
  <c r="Y53" i="52" s="1"/>
  <c r="P1646" i="82"/>
  <c r="Q1647" i="82"/>
  <c r="Y7" i="30" s="1"/>
  <c r="P186" i="82"/>
  <c r="Q187" i="82"/>
  <c r="Y31" i="35" s="1"/>
  <c r="P1027" i="82"/>
  <c r="Q1028" i="82"/>
  <c r="Y32" i="44" s="1"/>
  <c r="P48" i="16" l="1"/>
  <c r="J63" i="16"/>
  <c r="J45" i="16"/>
  <c r="P50" i="16"/>
  <c r="J60" i="16"/>
  <c r="X57" i="37"/>
  <c r="Z57" i="37" s="1"/>
  <c r="W56" i="37"/>
  <c r="X10" i="33"/>
  <c r="Z10" i="33" s="1"/>
  <c r="W9" i="33"/>
  <c r="X58" i="34"/>
  <c r="Z58" i="34" s="1"/>
  <c r="W57" i="34"/>
  <c r="X34" i="42"/>
  <c r="Z34" i="42" s="1"/>
  <c r="W33" i="42"/>
  <c r="X59" i="43"/>
  <c r="Z59" i="43" s="1"/>
  <c r="W58" i="43"/>
  <c r="X7" i="14"/>
  <c r="Z7" i="14" s="1"/>
  <c r="W6" i="14"/>
  <c r="X34" i="14"/>
  <c r="Z34" i="14" s="1"/>
  <c r="W33" i="14"/>
  <c r="X11" i="42"/>
  <c r="Z11" i="42" s="1"/>
  <c r="W10" i="42"/>
  <c r="X57" i="44"/>
  <c r="Z57" i="44" s="1"/>
  <c r="W56" i="44"/>
  <c r="X34" i="45"/>
  <c r="Z34" i="45" s="1"/>
  <c r="W33" i="45"/>
  <c r="W10" i="44"/>
  <c r="X11" i="44"/>
  <c r="Z11" i="44" s="1"/>
  <c r="X35" i="37"/>
  <c r="Z35" i="37" s="1"/>
  <c r="W34" i="37"/>
  <c r="X35" i="54"/>
  <c r="Z35" i="54" s="1"/>
  <c r="W34" i="54"/>
  <c r="X55" i="42"/>
  <c r="Z55" i="42" s="1"/>
  <c r="W54" i="42"/>
  <c r="X59" i="53"/>
  <c r="Z59" i="53" s="1"/>
  <c r="W58" i="53"/>
  <c r="X33" i="51"/>
  <c r="Z33" i="51" s="1"/>
  <c r="W32" i="51"/>
  <c r="X34" i="40"/>
  <c r="Z34" i="40" s="1"/>
  <c r="W33" i="40"/>
  <c r="X10" i="38"/>
  <c r="Z10" i="38" s="1"/>
  <c r="W9" i="38"/>
  <c r="X56" i="51"/>
  <c r="Z56" i="51" s="1"/>
  <c r="W55" i="51"/>
  <c r="X57" i="45"/>
  <c r="Z57" i="45" s="1"/>
  <c r="W56" i="45"/>
  <c r="X57" i="49"/>
  <c r="Z57" i="49" s="1"/>
  <c r="W56" i="49"/>
  <c r="X56" i="46"/>
  <c r="Z56" i="46" s="1"/>
  <c r="W55" i="46"/>
  <c r="X35" i="32"/>
  <c r="Z35" i="32" s="1"/>
  <c r="W34" i="32"/>
  <c r="X34" i="35"/>
  <c r="Z34" i="35" s="1"/>
  <c r="W33" i="35"/>
  <c r="W10" i="43"/>
  <c r="X11" i="43"/>
  <c r="Z11" i="43" s="1"/>
  <c r="X34" i="47"/>
  <c r="Z34" i="47" s="1"/>
  <c r="W33" i="47"/>
  <c r="X34" i="41"/>
  <c r="Z34" i="41" s="1"/>
  <c r="W33" i="41"/>
  <c r="X13" i="49"/>
  <c r="Z13" i="49" s="1"/>
  <c r="W12" i="49"/>
  <c r="X9" i="54"/>
  <c r="Z9" i="54" s="1"/>
  <c r="W8" i="54"/>
  <c r="X11" i="45"/>
  <c r="Z11" i="45" s="1"/>
  <c r="W10" i="45"/>
  <c r="W33" i="53"/>
  <c r="X34" i="53"/>
  <c r="Z34" i="53" s="1"/>
  <c r="W58" i="38"/>
  <c r="X59" i="38"/>
  <c r="Z59" i="38" s="1"/>
  <c r="W9" i="53"/>
  <c r="X10" i="53"/>
  <c r="Z10" i="53" s="1"/>
  <c r="X56" i="32"/>
  <c r="Z56" i="32" s="1"/>
  <c r="W55" i="32"/>
  <c r="X59" i="39"/>
  <c r="Z59" i="39" s="1"/>
  <c r="W58" i="39"/>
  <c r="W12" i="55"/>
  <c r="X13" i="55"/>
  <c r="Z13" i="55" s="1"/>
  <c r="X32" i="33"/>
  <c r="Z32" i="33" s="1"/>
  <c r="W31" i="33"/>
  <c r="W8" i="35"/>
  <c r="X9" i="35"/>
  <c r="Z9" i="35" s="1"/>
  <c r="W34" i="39"/>
  <c r="X35" i="39"/>
  <c r="Z35" i="39" s="1"/>
  <c r="W35" i="43"/>
  <c r="X36" i="43"/>
  <c r="Z36" i="43" s="1"/>
  <c r="X34" i="50"/>
  <c r="Z34" i="50" s="1"/>
  <c r="W33" i="50"/>
  <c r="W58" i="54"/>
  <c r="X59" i="54"/>
  <c r="Z59" i="54" s="1"/>
  <c r="X56" i="29"/>
  <c r="Z56" i="29" s="1"/>
  <c r="W55" i="29"/>
  <c r="X34" i="46"/>
  <c r="Z34" i="46" s="1"/>
  <c r="W33" i="46"/>
  <c r="X33" i="49"/>
  <c r="Z33" i="49" s="1"/>
  <c r="W32" i="49"/>
  <c r="X8" i="34"/>
  <c r="Z8" i="34" s="1"/>
  <c r="W7" i="34"/>
  <c r="X9" i="51"/>
  <c r="Z9" i="51" s="1"/>
  <c r="W8" i="51"/>
  <c r="X56" i="48"/>
  <c r="Z56" i="48" s="1"/>
  <c r="W55" i="48"/>
  <c r="X57" i="33"/>
  <c r="Z57" i="33" s="1"/>
  <c r="W56" i="33"/>
  <c r="X57" i="14"/>
  <c r="Z57" i="14" s="1"/>
  <c r="W56" i="14"/>
  <c r="X34" i="48"/>
  <c r="Z34" i="48" s="1"/>
  <c r="W33" i="48"/>
  <c r="X34" i="34"/>
  <c r="Z34" i="34" s="1"/>
  <c r="W33" i="34"/>
  <c r="X11" i="39"/>
  <c r="Z11" i="39" s="1"/>
  <c r="W10" i="39"/>
  <c r="X10" i="40"/>
  <c r="Z10" i="40" s="1"/>
  <c r="W9" i="40"/>
  <c r="X10" i="30"/>
  <c r="Z10" i="30" s="1"/>
  <c r="W9" i="30"/>
  <c r="W10" i="37"/>
  <c r="X11" i="37"/>
  <c r="Z11" i="37" s="1"/>
  <c r="X34" i="30"/>
  <c r="Z34" i="30" s="1"/>
  <c r="W33" i="30"/>
  <c r="X57" i="55"/>
  <c r="Z57" i="55" s="1"/>
  <c r="W56" i="55"/>
  <c r="X56" i="40"/>
  <c r="Z56" i="40" s="1"/>
  <c r="W55" i="40"/>
  <c r="X34" i="29"/>
  <c r="Z34" i="29" s="1"/>
  <c r="W33" i="29"/>
  <c r="X58" i="41"/>
  <c r="Z58" i="41" s="1"/>
  <c r="W57" i="41"/>
  <c r="W56" i="30"/>
  <c r="X57" i="30"/>
  <c r="Z57" i="30" s="1"/>
  <c r="X33" i="38"/>
  <c r="Z33" i="38" s="1"/>
  <c r="W32" i="38"/>
  <c r="X56" i="47"/>
  <c r="Z56" i="47" s="1"/>
  <c r="W55" i="47"/>
  <c r="X10" i="50"/>
  <c r="Z10" i="50" s="1"/>
  <c r="W9" i="50"/>
  <c r="W33" i="52"/>
  <c r="X34" i="52"/>
  <c r="Z34" i="52" s="1"/>
  <c r="X11" i="48"/>
  <c r="Z11" i="48" s="1"/>
  <c r="W10" i="48"/>
  <c r="X58" i="52"/>
  <c r="Z58" i="52" s="1"/>
  <c r="W57" i="52"/>
  <c r="W10" i="29"/>
  <c r="X11" i="29"/>
  <c r="Z11" i="29" s="1"/>
  <c r="X35" i="44"/>
  <c r="Z35" i="44" s="1"/>
  <c r="W34" i="44"/>
  <c r="W8" i="32"/>
  <c r="X9" i="32"/>
  <c r="Z9" i="32" s="1"/>
  <c r="W9" i="36"/>
  <c r="X10" i="36"/>
  <c r="Z10" i="36" s="1"/>
  <c r="W10" i="52"/>
  <c r="X11" i="52"/>
  <c r="Z11" i="52" s="1"/>
  <c r="W57" i="50"/>
  <c r="X58" i="50"/>
  <c r="Z58" i="50" s="1"/>
  <c r="W54" i="36"/>
  <c r="X55" i="36"/>
  <c r="Z55" i="36" s="1"/>
  <c r="X37" i="55"/>
  <c r="Z37" i="55" s="1"/>
  <c r="W36" i="55"/>
  <c r="W34" i="36"/>
  <c r="X35" i="36"/>
  <c r="Z35" i="36" s="1"/>
  <c r="X10" i="47"/>
  <c r="Z10" i="47" s="1"/>
  <c r="W9" i="47"/>
  <c r="W10" i="41"/>
  <c r="X11" i="41"/>
  <c r="Z11" i="41" s="1"/>
  <c r="X56" i="35"/>
  <c r="Z56" i="35" s="1"/>
  <c r="W55" i="35"/>
  <c r="W10" i="46"/>
  <c r="X11" i="46"/>
  <c r="Z11" i="46" s="1"/>
  <c r="P1667" i="82"/>
  <c r="Q1668" i="82"/>
  <c r="Y8" i="36" s="1"/>
  <c r="P1307" i="82"/>
  <c r="Q1308" i="82"/>
  <c r="Y8" i="54" s="1"/>
  <c r="P1587" i="82"/>
  <c r="Q1588" i="82"/>
  <c r="Y8" i="51" s="1"/>
  <c r="P1066" i="82"/>
  <c r="Q1067" i="82"/>
  <c r="Y31" i="30" s="1"/>
  <c r="Q1048" i="82"/>
  <c r="Y55" i="44" s="1"/>
  <c r="P1047" i="82"/>
  <c r="Q568" i="82"/>
  <c r="Y55" i="53" s="1"/>
  <c r="P567" i="82"/>
  <c r="P1007" i="82"/>
  <c r="Q1008" i="82"/>
  <c r="Y55" i="50" s="1"/>
  <c r="P587" i="82"/>
  <c r="Q588" i="82"/>
  <c r="Y32" i="34" s="1"/>
  <c r="Q1367" i="82"/>
  <c r="Y7" i="52" s="1"/>
  <c r="P1366" i="82"/>
  <c r="Q1428" i="82"/>
  <c r="Y8" i="41" s="1"/>
  <c r="P1427" i="82"/>
  <c r="P286" i="82"/>
  <c r="Q287" i="82"/>
  <c r="Y54" i="39" s="1"/>
  <c r="P867" i="82"/>
  <c r="Q868" i="82"/>
  <c r="Y32" i="32" s="1"/>
  <c r="P66" i="82"/>
  <c r="Q67" i="82"/>
  <c r="Y31" i="14" s="1"/>
  <c r="P366" i="82"/>
  <c r="Q367" i="82"/>
  <c r="Y54" i="47" s="1"/>
  <c r="P47" i="82"/>
  <c r="Q48" i="82"/>
  <c r="Q488" i="82"/>
  <c r="Y55" i="46" s="1"/>
  <c r="P487" i="82"/>
  <c r="Q1487" i="82"/>
  <c r="Y7" i="49" s="1"/>
  <c r="P1486" i="82"/>
  <c r="P1346" i="82"/>
  <c r="Q1347" i="82"/>
  <c r="Y7" i="46" s="1"/>
  <c r="Q87" i="82"/>
  <c r="Y54" i="14" s="1"/>
  <c r="P86" i="82"/>
  <c r="P726" i="82"/>
  <c r="Q727" i="82"/>
  <c r="Y54" i="38" s="1"/>
  <c r="P1125" i="82"/>
  <c r="Q1126" i="82"/>
  <c r="Y53" i="36" s="1"/>
  <c r="Q468" i="82"/>
  <c r="Y32" i="46" s="1"/>
  <c r="P467" i="82"/>
  <c r="P706" i="82"/>
  <c r="Q707" i="82"/>
  <c r="Y31" i="38" s="1"/>
  <c r="P106" i="82"/>
  <c r="Q107" i="82"/>
  <c r="Y31" i="43" s="1"/>
  <c r="P307" i="82"/>
  <c r="Q308" i="82"/>
  <c r="Y32" i="55" s="1"/>
  <c r="Q1527" i="82"/>
  <c r="Y7" i="40" s="1"/>
  <c r="P1526" i="82"/>
  <c r="P506" i="82"/>
  <c r="Q507" i="82"/>
  <c r="Y31" i="52" s="1"/>
  <c r="P1166" i="82"/>
  <c r="Q1167" i="82"/>
  <c r="Y7" i="43" s="1"/>
  <c r="P1246" i="82"/>
  <c r="Q1247" i="82"/>
  <c r="Y7" i="39" s="1"/>
  <c r="Q1547" i="82"/>
  <c r="Y7" i="32" s="1"/>
  <c r="P1546" i="82"/>
  <c r="P126" i="82"/>
  <c r="Q127" i="82"/>
  <c r="Y54" i="43" s="1"/>
  <c r="P6" i="82"/>
  <c r="Q7" i="82"/>
  <c r="Q407" i="82"/>
  <c r="Y54" i="54" s="1"/>
  <c r="P406" i="82"/>
  <c r="Q387" i="82"/>
  <c r="Y31" i="54" s="1"/>
  <c r="P386" i="82"/>
  <c r="P546" i="82"/>
  <c r="Q547" i="82"/>
  <c r="Y31" i="53" s="1"/>
  <c r="Q227" i="82"/>
  <c r="Y31" i="45" s="1"/>
  <c r="P226" i="82"/>
  <c r="P1465" i="82"/>
  <c r="Q1466" i="82"/>
  <c r="Y6" i="38" s="1"/>
  <c r="P1645" i="82"/>
  <c r="Q1646" i="82"/>
  <c r="Y6" i="30" s="1"/>
  <c r="P1266" i="82"/>
  <c r="Q1267" i="82"/>
  <c r="Y7" i="55" s="1"/>
  <c r="P244" i="82"/>
  <c r="Q244" i="82" s="1"/>
  <c r="Y51" i="45" s="1"/>
  <c r="P23" i="16" s="1"/>
  <c r="Q245" i="82"/>
  <c r="Y52" i="45" s="1"/>
  <c r="P1325" i="82"/>
  <c r="Q1326" i="82"/>
  <c r="Y6" i="37" s="1"/>
  <c r="P624" i="82"/>
  <c r="Q624" i="82" s="1"/>
  <c r="Y28" i="41" s="1"/>
  <c r="J19" i="16" s="1"/>
  <c r="Q625" i="82"/>
  <c r="Y29" i="41" s="1"/>
  <c r="Q1566" i="82"/>
  <c r="Y6" i="33" s="1"/>
  <c r="P1565" i="82"/>
  <c r="P784" i="82"/>
  <c r="Q784" i="82" s="1"/>
  <c r="Y28" i="48" s="1"/>
  <c r="J26" i="16" s="1"/>
  <c r="Q785" i="82"/>
  <c r="Y29" i="48" s="1"/>
  <c r="P984" i="82"/>
  <c r="Q984" i="82" s="1"/>
  <c r="Y28" i="50" s="1"/>
  <c r="J29" i="16" s="1"/>
  <c r="Q985" i="82"/>
  <c r="Y29" i="50" s="1"/>
  <c r="Q686" i="82"/>
  <c r="Y53" i="42" s="1"/>
  <c r="P685" i="82"/>
  <c r="P1184" i="82"/>
  <c r="Q1184" i="82" s="1"/>
  <c r="Y4" i="29" s="1"/>
  <c r="D10" i="16" s="1"/>
  <c r="Q1185" i="82"/>
  <c r="Y5" i="29" s="1"/>
  <c r="P644" i="82"/>
  <c r="Q644" i="82" s="1"/>
  <c r="Y51" i="41" s="1"/>
  <c r="P19" i="16" s="1"/>
  <c r="Q645" i="82"/>
  <c r="Y52" i="41" s="1"/>
  <c r="P1204" i="82"/>
  <c r="Q1204" i="82" s="1"/>
  <c r="Y4" i="35" s="1"/>
  <c r="D13" i="16" s="1"/>
  <c r="Q1205" i="82"/>
  <c r="Y5" i="35" s="1"/>
  <c r="P24" i="82"/>
  <c r="Q24" i="82" s="1"/>
  <c r="Q25" i="82"/>
  <c r="Q846" i="82"/>
  <c r="Y53" i="40" s="1"/>
  <c r="P845" i="82"/>
  <c r="P1084" i="82"/>
  <c r="Q1084" i="82" s="1"/>
  <c r="Y51" i="30" s="1"/>
  <c r="P27" i="16" s="1"/>
  <c r="Q1085" i="82"/>
  <c r="Y52" i="30" s="1"/>
  <c r="P664" i="82"/>
  <c r="Q664" i="82" s="1"/>
  <c r="Y28" i="42" s="1"/>
  <c r="J20" i="16" s="1"/>
  <c r="Q665" i="82"/>
  <c r="Y29" i="42" s="1"/>
  <c r="P765" i="82"/>
  <c r="Q766" i="82"/>
  <c r="Y53" i="49" s="1"/>
  <c r="P905" i="82"/>
  <c r="Q906" i="82"/>
  <c r="Y30" i="33" s="1"/>
  <c r="Q1286" i="82"/>
  <c r="Y6" i="47" s="1"/>
  <c r="P1285" i="82"/>
  <c r="Q1446" i="82"/>
  <c r="Y6" i="42" s="1"/>
  <c r="P1445" i="82"/>
  <c r="Q806" i="82"/>
  <c r="Y53" i="48" s="1"/>
  <c r="P805" i="82"/>
  <c r="P1625" i="82"/>
  <c r="Q1626" i="82"/>
  <c r="Y6" i="44" s="1"/>
  <c r="P1104" i="82"/>
  <c r="Q1104" i="82" s="1"/>
  <c r="Y28" i="36" s="1"/>
  <c r="J14" i="16" s="1"/>
  <c r="Q1105" i="82"/>
  <c r="Y29" i="36" s="1"/>
  <c r="P1385" i="82"/>
  <c r="Q1386" i="82"/>
  <c r="Y6" i="53" s="1"/>
  <c r="Q965" i="82"/>
  <c r="Y52" i="51" s="1"/>
  <c r="P964" i="82"/>
  <c r="Q964" i="82" s="1"/>
  <c r="Y51" i="51" s="1"/>
  <c r="P30" i="16" s="1"/>
  <c r="P1026" i="82"/>
  <c r="Q1027" i="82"/>
  <c r="Y31" i="44" s="1"/>
  <c r="P185" i="82"/>
  <c r="Q186" i="82"/>
  <c r="Y30" i="35" s="1"/>
  <c r="P524" i="82"/>
  <c r="Q524" i="82" s="1"/>
  <c r="Y51" i="52" s="1"/>
  <c r="P31" i="16" s="1"/>
  <c r="Q525" i="82"/>
  <c r="Y52" i="52" s="1"/>
  <c r="P944" i="82"/>
  <c r="Q944" i="82" s="1"/>
  <c r="Y28" i="51" s="1"/>
  <c r="J30" i="16" s="1"/>
  <c r="Q945" i="82"/>
  <c r="Y29" i="51" s="1"/>
  <c r="P265" i="82"/>
  <c r="Q266" i="82"/>
  <c r="Y30" i="39" s="1"/>
  <c r="P164" i="82"/>
  <c r="Q164" i="82" s="1"/>
  <c r="Y51" i="29" s="1"/>
  <c r="P10" i="16" s="1"/>
  <c r="Q165" i="82"/>
  <c r="Y52" i="29" s="1"/>
  <c r="P924" i="82"/>
  <c r="Q924" i="82" s="1"/>
  <c r="Y51" i="33" s="1"/>
  <c r="P11" i="16" s="1"/>
  <c r="Q925" i="82"/>
  <c r="Y52" i="33" s="1"/>
  <c r="Q886" i="82"/>
  <c r="Y53" i="32" s="1"/>
  <c r="P885" i="82"/>
  <c r="Q1505" i="82"/>
  <c r="Y5" i="48" s="1"/>
  <c r="P1504" i="82"/>
  <c r="Q1504" i="82" s="1"/>
  <c r="Y4" i="48" s="1"/>
  <c r="D26" i="16" s="1"/>
  <c r="P1405" i="82"/>
  <c r="Q1406" i="82"/>
  <c r="Y6" i="34" s="1"/>
  <c r="P1144" i="82"/>
  <c r="Q1144" i="82" s="1"/>
  <c r="Y4" i="14" s="1"/>
  <c r="D9" i="16" s="1"/>
  <c r="Q1145" i="82"/>
  <c r="Y5" i="14" s="1"/>
  <c r="P605" i="82"/>
  <c r="Q606" i="82"/>
  <c r="Y53" i="34" s="1"/>
  <c r="P1225" i="82"/>
  <c r="Q1226" i="82"/>
  <c r="Y6" i="45" s="1"/>
  <c r="P824" i="82"/>
  <c r="Q824" i="82" s="1"/>
  <c r="Y28" i="40" s="1"/>
  <c r="J18" i="16" s="1"/>
  <c r="Q825" i="82"/>
  <c r="Y29" i="40" s="1"/>
  <c r="P324" i="82"/>
  <c r="Q324" i="82" s="1"/>
  <c r="Y51" i="55" s="1"/>
  <c r="P34" i="16" s="1"/>
  <c r="Q325" i="82"/>
  <c r="Y52" i="55" s="1"/>
  <c r="P426" i="82"/>
  <c r="Q427" i="82"/>
  <c r="Y31" i="37" s="1"/>
  <c r="Q1605" i="82"/>
  <c r="Y5" i="50" s="1"/>
  <c r="P1604" i="82"/>
  <c r="Q1604" i="82" s="1"/>
  <c r="Y4" i="50" s="1"/>
  <c r="D29" i="16" s="1"/>
  <c r="D48" i="16" l="1"/>
  <c r="D44" i="16"/>
  <c r="P66" i="16"/>
  <c r="J64" i="16"/>
  <c r="P65" i="16"/>
  <c r="P45" i="16"/>
  <c r="J65" i="16"/>
  <c r="J49" i="16"/>
  <c r="P62" i="16"/>
  <c r="P54" i="16"/>
  <c r="J61" i="16"/>
  <c r="J54" i="16"/>
  <c r="P58" i="16"/>
  <c r="P69" i="16"/>
  <c r="P46" i="16"/>
  <c r="J55" i="16"/>
  <c r="D45" i="16"/>
  <c r="J53" i="16"/>
  <c r="D64" i="16"/>
  <c r="D61" i="16"/>
  <c r="X55" i="35"/>
  <c r="Z55" i="35" s="1"/>
  <c r="W54" i="35"/>
  <c r="X9" i="47"/>
  <c r="Z9" i="47" s="1"/>
  <c r="W8" i="47"/>
  <c r="W35" i="55"/>
  <c r="X36" i="55"/>
  <c r="Z36" i="55" s="1"/>
  <c r="X34" i="44"/>
  <c r="Z34" i="44" s="1"/>
  <c r="W33" i="44"/>
  <c r="X57" i="52"/>
  <c r="Z57" i="52" s="1"/>
  <c r="W56" i="52"/>
  <c r="X55" i="47"/>
  <c r="Z55" i="47" s="1"/>
  <c r="W54" i="47"/>
  <c r="X33" i="29"/>
  <c r="Z33" i="29" s="1"/>
  <c r="W32" i="29"/>
  <c r="X56" i="55"/>
  <c r="Z56" i="55" s="1"/>
  <c r="W55" i="55"/>
  <c r="X9" i="40"/>
  <c r="Z9" i="40" s="1"/>
  <c r="W8" i="40"/>
  <c r="X33" i="34"/>
  <c r="Z33" i="34" s="1"/>
  <c r="W32" i="34"/>
  <c r="X56" i="14"/>
  <c r="Z56" i="14" s="1"/>
  <c r="W55" i="14"/>
  <c r="W54" i="48"/>
  <c r="X55" i="48"/>
  <c r="Z55" i="48" s="1"/>
  <c r="X7" i="34"/>
  <c r="Z7" i="34" s="1"/>
  <c r="W6" i="34"/>
  <c r="X33" i="46"/>
  <c r="Z33" i="46" s="1"/>
  <c r="W32" i="46"/>
  <c r="X55" i="32"/>
  <c r="Z55" i="32" s="1"/>
  <c r="W54" i="32"/>
  <c r="X10" i="45"/>
  <c r="Z10" i="45" s="1"/>
  <c r="W9" i="45"/>
  <c r="X12" i="49"/>
  <c r="Z12" i="49" s="1"/>
  <c r="W11" i="49"/>
  <c r="X33" i="47"/>
  <c r="Z33" i="47" s="1"/>
  <c r="W32" i="47"/>
  <c r="X33" i="35"/>
  <c r="Z33" i="35" s="1"/>
  <c r="W32" i="35"/>
  <c r="X55" i="46"/>
  <c r="Z55" i="46" s="1"/>
  <c r="W54" i="46"/>
  <c r="X56" i="45"/>
  <c r="Z56" i="45" s="1"/>
  <c r="W55" i="45"/>
  <c r="X9" i="38"/>
  <c r="Z9" i="38" s="1"/>
  <c r="W8" i="38"/>
  <c r="X32" i="51"/>
  <c r="Z32" i="51" s="1"/>
  <c r="W31" i="51"/>
  <c r="X54" i="42"/>
  <c r="Z54" i="42" s="1"/>
  <c r="W53" i="42"/>
  <c r="X34" i="37"/>
  <c r="Z34" i="37" s="1"/>
  <c r="W33" i="37"/>
  <c r="X33" i="45"/>
  <c r="Z33" i="45" s="1"/>
  <c r="W32" i="45"/>
  <c r="X10" i="42"/>
  <c r="Z10" i="42" s="1"/>
  <c r="W9" i="42"/>
  <c r="W5" i="14"/>
  <c r="X6" i="14"/>
  <c r="Z6" i="14" s="1"/>
  <c r="X33" i="42"/>
  <c r="Z33" i="42" s="1"/>
  <c r="W32" i="42"/>
  <c r="W8" i="33"/>
  <c r="X9" i="33"/>
  <c r="Z9" i="33" s="1"/>
  <c r="W56" i="50"/>
  <c r="X57" i="50"/>
  <c r="Z57" i="50" s="1"/>
  <c r="W8" i="36"/>
  <c r="X9" i="36"/>
  <c r="Z9" i="36" s="1"/>
  <c r="W32" i="52"/>
  <c r="X33" i="52"/>
  <c r="Z33" i="52" s="1"/>
  <c r="X56" i="30"/>
  <c r="Z56" i="30" s="1"/>
  <c r="W55" i="30"/>
  <c r="W9" i="37"/>
  <c r="X10" i="37"/>
  <c r="Z10" i="37" s="1"/>
  <c r="X58" i="54"/>
  <c r="Z58" i="54" s="1"/>
  <c r="W57" i="54"/>
  <c r="W34" i="43"/>
  <c r="X35" i="43"/>
  <c r="Z35" i="43" s="1"/>
  <c r="W7" i="35"/>
  <c r="X8" i="35"/>
  <c r="Z8" i="35" s="1"/>
  <c r="W11" i="55"/>
  <c r="X12" i="55"/>
  <c r="Z12" i="55" s="1"/>
  <c r="X58" i="38"/>
  <c r="Z58" i="38" s="1"/>
  <c r="W57" i="38"/>
  <c r="X10" i="48"/>
  <c r="Z10" i="48" s="1"/>
  <c r="W9" i="48"/>
  <c r="X9" i="50"/>
  <c r="Z9" i="50" s="1"/>
  <c r="W8" i="50"/>
  <c r="X32" i="38"/>
  <c r="Z32" i="38" s="1"/>
  <c r="W31" i="38"/>
  <c r="W56" i="41"/>
  <c r="X57" i="41"/>
  <c r="Z57" i="41" s="1"/>
  <c r="X55" i="40"/>
  <c r="Z55" i="40" s="1"/>
  <c r="W54" i="40"/>
  <c r="X33" i="30"/>
  <c r="Z33" i="30" s="1"/>
  <c r="W32" i="30"/>
  <c r="X9" i="30"/>
  <c r="Z9" i="30" s="1"/>
  <c r="W8" i="30"/>
  <c r="X10" i="39"/>
  <c r="Z10" i="39" s="1"/>
  <c r="W9" i="39"/>
  <c r="X33" i="48"/>
  <c r="Z33" i="48" s="1"/>
  <c r="W32" i="48"/>
  <c r="X56" i="33"/>
  <c r="Z56" i="33" s="1"/>
  <c r="W55" i="33"/>
  <c r="X8" i="51"/>
  <c r="Z8" i="51" s="1"/>
  <c r="W7" i="51"/>
  <c r="X32" i="49"/>
  <c r="Z32" i="49" s="1"/>
  <c r="W31" i="49"/>
  <c r="X55" i="29"/>
  <c r="Z55" i="29" s="1"/>
  <c r="W54" i="29"/>
  <c r="X33" i="50"/>
  <c r="Z33" i="50" s="1"/>
  <c r="W32" i="50"/>
  <c r="X31" i="33"/>
  <c r="Z31" i="33" s="1"/>
  <c r="W30" i="33"/>
  <c r="X58" i="39"/>
  <c r="Z58" i="39" s="1"/>
  <c r="W57" i="39"/>
  <c r="X8" i="54"/>
  <c r="Z8" i="54" s="1"/>
  <c r="W7" i="54"/>
  <c r="X33" i="41"/>
  <c r="Z33" i="41" s="1"/>
  <c r="W32" i="41"/>
  <c r="X34" i="32"/>
  <c r="Z34" i="32" s="1"/>
  <c r="W33" i="32"/>
  <c r="X56" i="49"/>
  <c r="Z56" i="49" s="1"/>
  <c r="W55" i="49"/>
  <c r="X55" i="51"/>
  <c r="Z55" i="51" s="1"/>
  <c r="W54" i="51"/>
  <c r="X33" i="40"/>
  <c r="Z33" i="40" s="1"/>
  <c r="W32" i="40"/>
  <c r="X58" i="53"/>
  <c r="Z58" i="53" s="1"/>
  <c r="W57" i="53"/>
  <c r="X34" i="54"/>
  <c r="Z34" i="54" s="1"/>
  <c r="W33" i="54"/>
  <c r="X56" i="44"/>
  <c r="Z56" i="44" s="1"/>
  <c r="W55" i="44"/>
  <c r="X33" i="14"/>
  <c r="Z33" i="14" s="1"/>
  <c r="W32" i="14"/>
  <c r="X58" i="43"/>
  <c r="Z58" i="43" s="1"/>
  <c r="W57" i="43"/>
  <c r="X57" i="34"/>
  <c r="Z57" i="34" s="1"/>
  <c r="W56" i="34"/>
  <c r="X56" i="37"/>
  <c r="Z56" i="37" s="1"/>
  <c r="W55" i="37"/>
  <c r="W9" i="46"/>
  <c r="X10" i="46"/>
  <c r="Z10" i="46" s="1"/>
  <c r="W9" i="41"/>
  <c r="X10" i="41"/>
  <c r="Z10" i="41" s="1"/>
  <c r="W33" i="36"/>
  <c r="X34" i="36"/>
  <c r="Z34" i="36" s="1"/>
  <c r="W53" i="36"/>
  <c r="X54" i="36"/>
  <c r="Z54" i="36" s="1"/>
  <c r="W9" i="52"/>
  <c r="X10" i="52"/>
  <c r="Z10" i="52" s="1"/>
  <c r="W7" i="32"/>
  <c r="X8" i="32"/>
  <c r="Z8" i="32" s="1"/>
  <c r="W9" i="29"/>
  <c r="X10" i="29"/>
  <c r="Z10" i="29" s="1"/>
  <c r="W33" i="39"/>
  <c r="X34" i="39"/>
  <c r="Z34" i="39" s="1"/>
  <c r="W8" i="53"/>
  <c r="X9" i="53"/>
  <c r="Z9" i="53" s="1"/>
  <c r="W32" i="53"/>
  <c r="X33" i="53"/>
  <c r="Z33" i="53" s="1"/>
  <c r="X10" i="43"/>
  <c r="Z10" i="43" s="1"/>
  <c r="W9" i="43"/>
  <c r="W9" i="44"/>
  <c r="X10" i="44"/>
  <c r="Z10" i="44" s="1"/>
  <c r="P1666" i="82"/>
  <c r="Q1667" i="82"/>
  <c r="Y7" i="36" s="1"/>
  <c r="P1306" i="82"/>
  <c r="Q1307" i="82"/>
  <c r="Y7" i="54" s="1"/>
  <c r="P1586" i="82"/>
  <c r="Q1587" i="82"/>
  <c r="Y7" i="51" s="1"/>
  <c r="P1065" i="82"/>
  <c r="Q1066" i="82"/>
  <c r="Y30" i="30" s="1"/>
  <c r="P566" i="82"/>
  <c r="Q567" i="82"/>
  <c r="Y54" i="53" s="1"/>
  <c r="Q1047" i="82"/>
  <c r="Y54" i="44" s="1"/>
  <c r="P1046" i="82"/>
  <c r="P1006" i="82"/>
  <c r="Q1007" i="82"/>
  <c r="Y54" i="50" s="1"/>
  <c r="Q587" i="82"/>
  <c r="Y31" i="34" s="1"/>
  <c r="P586" i="82"/>
  <c r="P1365" i="82"/>
  <c r="Q1366" i="82"/>
  <c r="Y6" i="52" s="1"/>
  <c r="Q1427" i="82"/>
  <c r="Y7" i="41" s="1"/>
  <c r="P1426" i="82"/>
  <c r="P1545" i="82"/>
  <c r="Q1546" i="82"/>
  <c r="Y6" i="32" s="1"/>
  <c r="P486" i="82"/>
  <c r="Q487" i="82"/>
  <c r="Y54" i="46" s="1"/>
  <c r="Q1526" i="82"/>
  <c r="Y6" i="40" s="1"/>
  <c r="P1525" i="82"/>
  <c r="P1165" i="82"/>
  <c r="Q1166" i="82"/>
  <c r="Y6" i="43" s="1"/>
  <c r="P105" i="82"/>
  <c r="Q106" i="82"/>
  <c r="Y30" i="43" s="1"/>
  <c r="P725" i="82"/>
  <c r="Q726" i="82"/>
  <c r="Y53" i="38" s="1"/>
  <c r="P1345" i="82"/>
  <c r="Q1346" i="82"/>
  <c r="Y6" i="46" s="1"/>
  <c r="P365" i="82"/>
  <c r="Q366" i="82"/>
  <c r="Y53" i="47" s="1"/>
  <c r="P866" i="82"/>
  <c r="Q867" i="82"/>
  <c r="Y31" i="32" s="1"/>
  <c r="P466" i="82"/>
  <c r="Q467" i="82"/>
  <c r="Y31" i="46" s="1"/>
  <c r="P85" i="82"/>
  <c r="Q86" i="82"/>
  <c r="Y53" i="14" s="1"/>
  <c r="P1485" i="82"/>
  <c r="Q1486" i="82"/>
  <c r="Y6" i="49" s="1"/>
  <c r="Q1246" i="82"/>
  <c r="Y6" i="39" s="1"/>
  <c r="P1245" i="82"/>
  <c r="Q506" i="82"/>
  <c r="Y30" i="52" s="1"/>
  <c r="P505" i="82"/>
  <c r="Q307" i="82"/>
  <c r="Y31" i="55" s="1"/>
  <c r="P306" i="82"/>
  <c r="Q706" i="82"/>
  <c r="Y30" i="38" s="1"/>
  <c r="P705" i="82"/>
  <c r="P1124" i="82"/>
  <c r="Q1124" i="82" s="1"/>
  <c r="Y51" i="36" s="1"/>
  <c r="P14" i="16" s="1"/>
  <c r="Q1125" i="82"/>
  <c r="Y52" i="36" s="1"/>
  <c r="P46" i="82"/>
  <c r="Q47" i="82"/>
  <c r="P65" i="82"/>
  <c r="Q66" i="82"/>
  <c r="Y30" i="14" s="1"/>
  <c r="Q286" i="82"/>
  <c r="Y53" i="39" s="1"/>
  <c r="P285" i="82"/>
  <c r="Q6" i="82"/>
  <c r="P5" i="82"/>
  <c r="Q126" i="82"/>
  <c r="Y53" i="43" s="1"/>
  <c r="P125" i="82"/>
  <c r="P385" i="82"/>
  <c r="Q386" i="82"/>
  <c r="Y30" i="54" s="1"/>
  <c r="P545" i="82"/>
  <c r="Q546" i="82"/>
  <c r="Y30" i="53" s="1"/>
  <c r="P225" i="82"/>
  <c r="Q226" i="82"/>
  <c r="Y30" i="45" s="1"/>
  <c r="P405" i="82"/>
  <c r="Q406" i="82"/>
  <c r="Y53" i="54" s="1"/>
  <c r="P804" i="82"/>
  <c r="Q804" i="82" s="1"/>
  <c r="Y51" i="48" s="1"/>
  <c r="P26" i="16" s="1"/>
  <c r="Q805" i="82"/>
  <c r="Y52" i="48" s="1"/>
  <c r="Q1285" i="82"/>
  <c r="Y5" i="47" s="1"/>
  <c r="P1284" i="82"/>
  <c r="Q1284" i="82" s="1"/>
  <c r="Y4" i="47" s="1"/>
  <c r="D25" i="16" s="1"/>
  <c r="P844" i="82"/>
  <c r="Q844" i="82" s="1"/>
  <c r="Y51" i="40" s="1"/>
  <c r="P18" i="16" s="1"/>
  <c r="Q845" i="82"/>
  <c r="Y52" i="40" s="1"/>
  <c r="P684" i="82"/>
  <c r="Q684" i="82" s="1"/>
  <c r="Y51" i="42" s="1"/>
  <c r="P20" i="16" s="1"/>
  <c r="Q685" i="82"/>
  <c r="Y52" i="42" s="1"/>
  <c r="P1224" i="82"/>
  <c r="Q1224" i="82" s="1"/>
  <c r="Y4" i="45" s="1"/>
  <c r="D23" i="16" s="1"/>
  <c r="Q1225" i="82"/>
  <c r="Y5" i="45" s="1"/>
  <c r="Q265" i="82"/>
  <c r="Y29" i="39" s="1"/>
  <c r="P264" i="82"/>
  <c r="Q264" i="82" s="1"/>
  <c r="Y28" i="39" s="1"/>
  <c r="J17" i="16" s="1"/>
  <c r="Q1026" i="82"/>
  <c r="Y30" i="44" s="1"/>
  <c r="P1025" i="82"/>
  <c r="P1384" i="82"/>
  <c r="Q1384" i="82" s="1"/>
  <c r="Y4" i="53" s="1"/>
  <c r="D32" i="16" s="1"/>
  <c r="Q1385" i="82"/>
  <c r="Y5" i="53" s="1"/>
  <c r="P904" i="82"/>
  <c r="Q904" i="82" s="1"/>
  <c r="Y28" i="33" s="1"/>
  <c r="J11" i="16" s="1"/>
  <c r="Q905" i="82"/>
  <c r="Y29" i="33" s="1"/>
  <c r="P1265" i="82"/>
  <c r="Q1266" i="82"/>
  <c r="Y6" i="55" s="1"/>
  <c r="P1464" i="82"/>
  <c r="Q1464" i="82" s="1"/>
  <c r="Y4" i="38" s="1"/>
  <c r="D16" i="16" s="1"/>
  <c r="Q1465" i="82"/>
  <c r="Y5" i="38" s="1"/>
  <c r="Q885" i="82"/>
  <c r="Y52" i="32" s="1"/>
  <c r="P884" i="82"/>
  <c r="Q884" i="82" s="1"/>
  <c r="Y51" i="32" s="1"/>
  <c r="P8" i="16" s="1"/>
  <c r="Q1445" i="82"/>
  <c r="Y5" i="42" s="1"/>
  <c r="P1444" i="82"/>
  <c r="Q1444" i="82" s="1"/>
  <c r="Y4" i="42" s="1"/>
  <c r="D20" i="16" s="1"/>
  <c r="Q1565" i="82"/>
  <c r="Y5" i="33" s="1"/>
  <c r="P1564" i="82"/>
  <c r="Q1564" i="82" s="1"/>
  <c r="Y4" i="33" s="1"/>
  <c r="D11" i="16" s="1"/>
  <c r="P425" i="82"/>
  <c r="Q426" i="82"/>
  <c r="Y30" i="37" s="1"/>
  <c r="P604" i="82"/>
  <c r="Q604" i="82" s="1"/>
  <c r="Y51" i="34" s="1"/>
  <c r="P12" i="16" s="1"/>
  <c r="Q605" i="82"/>
  <c r="Y52" i="34" s="1"/>
  <c r="P1404" i="82"/>
  <c r="Q1404" i="82" s="1"/>
  <c r="Y4" i="34" s="1"/>
  <c r="D12" i="16" s="1"/>
  <c r="Q1405" i="82"/>
  <c r="Y5" i="34" s="1"/>
  <c r="Q185" i="82"/>
  <c r="Y29" i="35" s="1"/>
  <c r="P184" i="82"/>
  <c r="Q184" i="82" s="1"/>
  <c r="Y28" i="35" s="1"/>
  <c r="J13" i="16" s="1"/>
  <c r="P1624" i="82"/>
  <c r="Q1624" i="82" s="1"/>
  <c r="Y4" i="44" s="1"/>
  <c r="D22" i="16" s="1"/>
  <c r="Q1625" i="82"/>
  <c r="Y5" i="44" s="1"/>
  <c r="P764" i="82"/>
  <c r="Q764" i="82" s="1"/>
  <c r="Y51" i="49" s="1"/>
  <c r="P28" i="16" s="1"/>
  <c r="Q765" i="82"/>
  <c r="Y52" i="49" s="1"/>
  <c r="P1324" i="82"/>
  <c r="Q1324" i="82" s="1"/>
  <c r="Y4" i="37" s="1"/>
  <c r="D15" i="16" s="1"/>
  <c r="Q1325" i="82"/>
  <c r="Y5" i="37" s="1"/>
  <c r="Q1645" i="82"/>
  <c r="Y5" i="30" s="1"/>
  <c r="P1644" i="82"/>
  <c r="Q1644" i="82" s="1"/>
  <c r="Y4" i="30" s="1"/>
  <c r="D27" i="16" s="1"/>
  <c r="D50" i="16" l="1"/>
  <c r="J48" i="16"/>
  <c r="P63" i="16"/>
  <c r="P47" i="16"/>
  <c r="D67" i="16"/>
  <c r="P55" i="16"/>
  <c r="D47" i="16"/>
  <c r="D46" i="16"/>
  <c r="D55" i="16"/>
  <c r="D57" i="16"/>
  <c r="D51" i="16"/>
  <c r="J46" i="16"/>
  <c r="D58" i="16"/>
  <c r="P53" i="16"/>
  <c r="P61" i="16"/>
  <c r="P49" i="16"/>
  <c r="D62" i="16"/>
  <c r="P43" i="16"/>
  <c r="J52" i="16"/>
  <c r="D60" i="16"/>
  <c r="X9" i="43"/>
  <c r="Z9" i="43" s="1"/>
  <c r="W8" i="43"/>
  <c r="X56" i="34"/>
  <c r="Z56" i="34" s="1"/>
  <c r="W55" i="34"/>
  <c r="X32" i="14"/>
  <c r="Z32" i="14" s="1"/>
  <c r="W31" i="14"/>
  <c r="X33" i="54"/>
  <c r="Z33" i="54" s="1"/>
  <c r="W32" i="54"/>
  <c r="X32" i="40"/>
  <c r="Z32" i="40" s="1"/>
  <c r="W31" i="40"/>
  <c r="X55" i="49"/>
  <c r="Z55" i="49" s="1"/>
  <c r="W54" i="49"/>
  <c r="X32" i="41"/>
  <c r="Z32" i="41" s="1"/>
  <c r="W31" i="41"/>
  <c r="X57" i="39"/>
  <c r="Z57" i="39" s="1"/>
  <c r="W56" i="39"/>
  <c r="X32" i="50"/>
  <c r="Z32" i="50" s="1"/>
  <c r="W31" i="50"/>
  <c r="X31" i="49"/>
  <c r="Z31" i="49" s="1"/>
  <c r="W30" i="49"/>
  <c r="X55" i="33"/>
  <c r="Z55" i="33" s="1"/>
  <c r="W54" i="33"/>
  <c r="X9" i="39"/>
  <c r="Z9" i="39" s="1"/>
  <c r="W8" i="39"/>
  <c r="X32" i="30"/>
  <c r="Z32" i="30" s="1"/>
  <c r="W31" i="30"/>
  <c r="X8" i="50"/>
  <c r="Z8" i="50" s="1"/>
  <c r="W7" i="50"/>
  <c r="X57" i="38"/>
  <c r="Z57" i="38" s="1"/>
  <c r="W56" i="38"/>
  <c r="X57" i="54"/>
  <c r="Z57" i="54" s="1"/>
  <c r="W56" i="54"/>
  <c r="X55" i="30"/>
  <c r="Z55" i="30" s="1"/>
  <c r="W54" i="30"/>
  <c r="X32" i="45"/>
  <c r="Z32" i="45" s="1"/>
  <c r="W31" i="45"/>
  <c r="X53" i="42"/>
  <c r="Z53" i="42" s="1"/>
  <c r="W52" i="42"/>
  <c r="X8" i="38"/>
  <c r="Z8" i="38" s="1"/>
  <c r="W7" i="38"/>
  <c r="X54" i="46"/>
  <c r="Z54" i="46" s="1"/>
  <c r="W53" i="46"/>
  <c r="X32" i="47"/>
  <c r="Z32" i="47" s="1"/>
  <c r="W31" i="47"/>
  <c r="X9" i="45"/>
  <c r="Z9" i="45" s="1"/>
  <c r="W8" i="45"/>
  <c r="X32" i="46"/>
  <c r="Z32" i="46" s="1"/>
  <c r="W31" i="46"/>
  <c r="X32" i="34"/>
  <c r="Z32" i="34" s="1"/>
  <c r="W31" i="34"/>
  <c r="X55" i="55"/>
  <c r="Z55" i="55" s="1"/>
  <c r="W54" i="55"/>
  <c r="W53" i="47"/>
  <c r="X54" i="47"/>
  <c r="Z54" i="47" s="1"/>
  <c r="X33" i="44"/>
  <c r="Z33" i="44" s="1"/>
  <c r="W32" i="44"/>
  <c r="X8" i="47"/>
  <c r="Z8" i="47" s="1"/>
  <c r="W7" i="47"/>
  <c r="W7" i="53"/>
  <c r="X8" i="53"/>
  <c r="Z8" i="53" s="1"/>
  <c r="W8" i="29"/>
  <c r="X9" i="29"/>
  <c r="Z9" i="29" s="1"/>
  <c r="W8" i="52"/>
  <c r="X9" i="52"/>
  <c r="Z9" i="52" s="1"/>
  <c r="W32" i="36"/>
  <c r="X33" i="36"/>
  <c r="Z33" i="36" s="1"/>
  <c r="W8" i="46"/>
  <c r="X9" i="46"/>
  <c r="Z9" i="46" s="1"/>
  <c r="X56" i="41"/>
  <c r="Z56" i="41" s="1"/>
  <c r="W55" i="41"/>
  <c r="W6" i="35"/>
  <c r="X7" i="35"/>
  <c r="Z7" i="35" s="1"/>
  <c r="W7" i="36"/>
  <c r="X8" i="36"/>
  <c r="Z8" i="36" s="1"/>
  <c r="X8" i="33"/>
  <c r="Z8" i="33" s="1"/>
  <c r="W7" i="33"/>
  <c r="X5" i="14"/>
  <c r="Z5" i="14" s="1"/>
  <c r="W4" i="14"/>
  <c r="X4" i="14" s="1"/>
  <c r="X54" i="48"/>
  <c r="Z54" i="48" s="1"/>
  <c r="W53" i="48"/>
  <c r="X55" i="37"/>
  <c r="Z55" i="37" s="1"/>
  <c r="W54" i="37"/>
  <c r="X57" i="43"/>
  <c r="Z57" i="43" s="1"/>
  <c r="W56" i="43"/>
  <c r="X55" i="44"/>
  <c r="Z55" i="44" s="1"/>
  <c r="W54" i="44"/>
  <c r="X57" i="53"/>
  <c r="Z57" i="53" s="1"/>
  <c r="W56" i="53"/>
  <c r="X54" i="51"/>
  <c r="Z54" i="51" s="1"/>
  <c r="W53" i="51"/>
  <c r="X33" i="32"/>
  <c r="Z33" i="32" s="1"/>
  <c r="W32" i="32"/>
  <c r="X7" i="54"/>
  <c r="Z7" i="54" s="1"/>
  <c r="W6" i="54"/>
  <c r="X30" i="33"/>
  <c r="Z30" i="33" s="1"/>
  <c r="W29" i="33"/>
  <c r="X54" i="29"/>
  <c r="Z54" i="29" s="1"/>
  <c r="W53" i="29"/>
  <c r="X7" i="51"/>
  <c r="Z7" i="51" s="1"/>
  <c r="W6" i="51"/>
  <c r="X32" i="48"/>
  <c r="Z32" i="48" s="1"/>
  <c r="W31" i="48"/>
  <c r="X8" i="30"/>
  <c r="Z8" i="30" s="1"/>
  <c r="W7" i="30"/>
  <c r="X54" i="40"/>
  <c r="Z54" i="40" s="1"/>
  <c r="W53" i="40"/>
  <c r="X31" i="38"/>
  <c r="Z31" i="38" s="1"/>
  <c r="W30" i="38"/>
  <c r="X9" i="48"/>
  <c r="Z9" i="48" s="1"/>
  <c r="W8" i="48"/>
  <c r="X32" i="42"/>
  <c r="Z32" i="42" s="1"/>
  <c r="W31" i="42"/>
  <c r="X9" i="42"/>
  <c r="Z9" i="42" s="1"/>
  <c r="W8" i="42"/>
  <c r="X33" i="37"/>
  <c r="Z33" i="37" s="1"/>
  <c r="W32" i="37"/>
  <c r="X31" i="51"/>
  <c r="Z31" i="51" s="1"/>
  <c r="W30" i="51"/>
  <c r="X55" i="45"/>
  <c r="Z55" i="45" s="1"/>
  <c r="W54" i="45"/>
  <c r="X32" i="35"/>
  <c r="Z32" i="35" s="1"/>
  <c r="W31" i="35"/>
  <c r="X11" i="49"/>
  <c r="Z11" i="49" s="1"/>
  <c r="W10" i="49"/>
  <c r="X54" i="32"/>
  <c r="Z54" i="32" s="1"/>
  <c r="W53" i="32"/>
  <c r="X6" i="34"/>
  <c r="Z6" i="34" s="1"/>
  <c r="W5" i="34"/>
  <c r="X55" i="14"/>
  <c r="Z55" i="14" s="1"/>
  <c r="W54" i="14"/>
  <c r="X8" i="40"/>
  <c r="Z8" i="40" s="1"/>
  <c r="W7" i="40"/>
  <c r="X32" i="29"/>
  <c r="Z32" i="29" s="1"/>
  <c r="W31" i="29"/>
  <c r="X56" i="52"/>
  <c r="Z56" i="52" s="1"/>
  <c r="W55" i="52"/>
  <c r="X54" i="35"/>
  <c r="Z54" i="35" s="1"/>
  <c r="W53" i="35"/>
  <c r="W8" i="44"/>
  <c r="X9" i="44"/>
  <c r="Z9" i="44" s="1"/>
  <c r="W31" i="53"/>
  <c r="X32" i="53"/>
  <c r="Z32" i="53" s="1"/>
  <c r="W32" i="39"/>
  <c r="X33" i="39"/>
  <c r="Z33" i="39" s="1"/>
  <c r="X7" i="32"/>
  <c r="Z7" i="32" s="1"/>
  <c r="W6" i="32"/>
  <c r="W52" i="36"/>
  <c r="X53" i="36"/>
  <c r="Z53" i="36" s="1"/>
  <c r="W8" i="41"/>
  <c r="X9" i="41"/>
  <c r="Z9" i="41" s="1"/>
  <c r="W10" i="55"/>
  <c r="X11" i="55"/>
  <c r="Z11" i="55" s="1"/>
  <c r="W33" i="43"/>
  <c r="X34" i="43"/>
  <c r="Z34" i="43" s="1"/>
  <c r="W8" i="37"/>
  <c r="X9" i="37"/>
  <c r="Z9" i="37" s="1"/>
  <c r="W31" i="52"/>
  <c r="X32" i="52"/>
  <c r="Z32" i="52" s="1"/>
  <c r="W55" i="50"/>
  <c r="X56" i="50"/>
  <c r="Z56" i="50" s="1"/>
  <c r="W34" i="55"/>
  <c r="X35" i="55"/>
  <c r="Z35" i="55" s="1"/>
  <c r="Q1666" i="82"/>
  <c r="Y6" i="36" s="1"/>
  <c r="P1665" i="82"/>
  <c r="P1305" i="82"/>
  <c r="Q1306" i="82"/>
  <c r="Y6" i="54" s="1"/>
  <c r="P1585" i="82"/>
  <c r="Q1586" i="82"/>
  <c r="Y6" i="51" s="1"/>
  <c r="P1064" i="82"/>
  <c r="Q1064" i="82" s="1"/>
  <c r="Y28" i="30" s="1"/>
  <c r="J27" i="16" s="1"/>
  <c r="Q1065" i="82"/>
  <c r="Y29" i="30" s="1"/>
  <c r="P1045" i="82"/>
  <c r="Q1046" i="82"/>
  <c r="Y53" i="44" s="1"/>
  <c r="P1005" i="82"/>
  <c r="Q1006" i="82"/>
  <c r="Y53" i="50" s="1"/>
  <c r="P565" i="82"/>
  <c r="Q566" i="82"/>
  <c r="Y53" i="53" s="1"/>
  <c r="Q1365" i="82"/>
  <c r="Y5" i="52" s="1"/>
  <c r="P1364" i="82"/>
  <c r="Q1364" i="82" s="1"/>
  <c r="Y4" i="52" s="1"/>
  <c r="D31" i="16" s="1"/>
  <c r="Q1426" i="82"/>
  <c r="Y6" i="41" s="1"/>
  <c r="P1425" i="82"/>
  <c r="P585" i="82"/>
  <c r="Q586" i="82"/>
  <c r="Y30" i="34" s="1"/>
  <c r="P284" i="82"/>
  <c r="Q284" i="82" s="1"/>
  <c r="Y51" i="39" s="1"/>
  <c r="P17" i="16" s="1"/>
  <c r="Q285" i="82"/>
  <c r="Y52" i="39" s="1"/>
  <c r="P704" i="82"/>
  <c r="Q704" i="82" s="1"/>
  <c r="Y28" i="38" s="1"/>
  <c r="J16" i="16" s="1"/>
  <c r="Q705" i="82"/>
  <c r="Y29" i="38" s="1"/>
  <c r="Q505" i="82"/>
  <c r="Y29" i="52" s="1"/>
  <c r="P504" i="82"/>
  <c r="Q504" i="82" s="1"/>
  <c r="Y28" i="52" s="1"/>
  <c r="J31" i="16" s="1"/>
  <c r="P45" i="82"/>
  <c r="Q46" i="82"/>
  <c r="P1484" i="82"/>
  <c r="Q1484" i="82" s="1"/>
  <c r="Y4" i="49" s="1"/>
  <c r="D28" i="16" s="1"/>
  <c r="Q1485" i="82"/>
  <c r="Y5" i="49" s="1"/>
  <c r="Q466" i="82"/>
  <c r="Y30" i="46" s="1"/>
  <c r="P465" i="82"/>
  <c r="P364" i="82"/>
  <c r="Q364" i="82" s="1"/>
  <c r="Y51" i="47" s="1"/>
  <c r="P25" i="16" s="1"/>
  <c r="Q365" i="82"/>
  <c r="Y52" i="47" s="1"/>
  <c r="P724" i="82"/>
  <c r="Q724" i="82" s="1"/>
  <c r="Y51" i="38" s="1"/>
  <c r="P16" i="16" s="1"/>
  <c r="Q725" i="82"/>
  <c r="Y52" i="38" s="1"/>
  <c r="P1164" i="82"/>
  <c r="Q1164" i="82" s="1"/>
  <c r="Y4" i="43" s="1"/>
  <c r="D21" i="16" s="1"/>
  <c r="Q1165" i="82"/>
  <c r="Y5" i="43" s="1"/>
  <c r="P485" i="82"/>
  <c r="Q486" i="82"/>
  <c r="Y53" i="46" s="1"/>
  <c r="Q306" i="82"/>
  <c r="Y30" i="55" s="1"/>
  <c r="P305" i="82"/>
  <c r="Q1245" i="82"/>
  <c r="Y5" i="39" s="1"/>
  <c r="P1244" i="82"/>
  <c r="Q1244" i="82" s="1"/>
  <c r="Y4" i="39" s="1"/>
  <c r="D17" i="16" s="1"/>
  <c r="P1524" i="82"/>
  <c r="Q1524" i="82" s="1"/>
  <c r="Y4" i="40" s="1"/>
  <c r="D18" i="16" s="1"/>
  <c r="Q1525" i="82"/>
  <c r="Y5" i="40" s="1"/>
  <c r="P64" i="82"/>
  <c r="Q64" i="82" s="1"/>
  <c r="Y28" i="14" s="1"/>
  <c r="J9" i="16" s="1"/>
  <c r="Q65" i="82"/>
  <c r="Y29" i="14" s="1"/>
  <c r="P84" i="82"/>
  <c r="Q84" i="82" s="1"/>
  <c r="Y51" i="14" s="1"/>
  <c r="P9" i="16" s="1"/>
  <c r="Q85" i="82"/>
  <c r="Y52" i="14" s="1"/>
  <c r="P865" i="82"/>
  <c r="Q866" i="82"/>
  <c r="Y30" i="32" s="1"/>
  <c r="P1344" i="82"/>
  <c r="Q1344" i="82" s="1"/>
  <c r="Y4" i="46" s="1"/>
  <c r="D24" i="16" s="1"/>
  <c r="Q1345" i="82"/>
  <c r="Y5" i="46" s="1"/>
  <c r="P104" i="82"/>
  <c r="Q104" i="82" s="1"/>
  <c r="Y28" i="43" s="1"/>
  <c r="J21" i="16" s="1"/>
  <c r="Q105" i="82"/>
  <c r="Y29" i="43" s="1"/>
  <c r="Q1545" i="82"/>
  <c r="Y5" i="32" s="1"/>
  <c r="P1544" i="82"/>
  <c r="Q1544" i="82" s="1"/>
  <c r="Y4" i="32" s="1"/>
  <c r="D8" i="16" s="1"/>
  <c r="P4" i="82"/>
  <c r="Q4" i="82" s="1"/>
  <c r="Q5" i="82"/>
  <c r="Q125" i="82"/>
  <c r="Y52" i="43" s="1"/>
  <c r="P124" i="82"/>
  <c r="Q124" i="82" s="1"/>
  <c r="Y51" i="43" s="1"/>
  <c r="P21" i="16" s="1"/>
  <c r="Q405" i="82"/>
  <c r="Y52" i="54" s="1"/>
  <c r="P404" i="82"/>
  <c r="Q404" i="82" s="1"/>
  <c r="Y51" i="54" s="1"/>
  <c r="P33" i="16" s="1"/>
  <c r="P224" i="82"/>
  <c r="Q224" i="82" s="1"/>
  <c r="Y28" i="45" s="1"/>
  <c r="J23" i="16" s="1"/>
  <c r="Q225" i="82"/>
  <c r="Y29" i="45" s="1"/>
  <c r="Q385" i="82"/>
  <c r="Y29" i="54" s="1"/>
  <c r="P384" i="82"/>
  <c r="Q384" i="82" s="1"/>
  <c r="Y28" i="54" s="1"/>
  <c r="J33" i="16" s="1"/>
  <c r="P544" i="82"/>
  <c r="Q544" i="82" s="1"/>
  <c r="Y28" i="53" s="1"/>
  <c r="J32" i="16" s="1"/>
  <c r="Q545" i="82"/>
  <c r="Y29" i="53" s="1"/>
  <c r="Q1025" i="82"/>
  <c r="Y29" i="44" s="1"/>
  <c r="P1024" i="82"/>
  <c r="Q1024" i="82" s="1"/>
  <c r="Y28" i="44" s="1"/>
  <c r="J22" i="16" s="1"/>
  <c r="Q425" i="82"/>
  <c r="Y29" i="37" s="1"/>
  <c r="P424" i="82"/>
  <c r="Q424" i="82" s="1"/>
  <c r="Y28" i="37" s="1"/>
  <c r="J15" i="16" s="1"/>
  <c r="Q1265" i="82"/>
  <c r="Y5" i="55" s="1"/>
  <c r="P1264" i="82"/>
  <c r="Q1264" i="82" s="1"/>
  <c r="Y4" i="55" s="1"/>
  <c r="D34" i="16" s="1"/>
  <c r="J50" i="16" l="1"/>
  <c r="D43" i="16"/>
  <c r="J66" i="16"/>
  <c r="J67" i="16"/>
  <c r="P44" i="16"/>
  <c r="D56" i="16"/>
  <c r="D63" i="16"/>
  <c r="D69" i="16"/>
  <c r="J57" i="16"/>
  <c r="J68" i="16"/>
  <c r="P68" i="16"/>
  <c r="D52" i="16"/>
  <c r="D66" i="16"/>
  <c r="P56" i="16"/>
  <c r="J58" i="16"/>
  <c r="D59" i="16"/>
  <c r="D53" i="16"/>
  <c r="P60" i="16"/>
  <c r="P52" i="16"/>
  <c r="J56" i="16"/>
  <c r="J44" i="16"/>
  <c r="P51" i="16"/>
  <c r="J51" i="16"/>
  <c r="J62" i="16"/>
  <c r="X55" i="52"/>
  <c r="Z55" i="52" s="1"/>
  <c r="W54" i="52"/>
  <c r="X7" i="40"/>
  <c r="Z7" i="40" s="1"/>
  <c r="W6" i="40"/>
  <c r="X5" i="34"/>
  <c r="Z5" i="34" s="1"/>
  <c r="W4" i="34"/>
  <c r="X4" i="34" s="1"/>
  <c r="X10" i="49"/>
  <c r="Z10" i="49" s="1"/>
  <c r="W9" i="49"/>
  <c r="X54" i="45"/>
  <c r="Z54" i="45" s="1"/>
  <c r="W53" i="45"/>
  <c r="X32" i="37"/>
  <c r="Z32" i="37" s="1"/>
  <c r="W31" i="37"/>
  <c r="X31" i="42"/>
  <c r="Z31" i="42" s="1"/>
  <c r="W30" i="42"/>
  <c r="X30" i="38"/>
  <c r="Z30" i="38" s="1"/>
  <c r="W29" i="38"/>
  <c r="X7" i="30"/>
  <c r="Z7" i="30" s="1"/>
  <c r="W6" i="30"/>
  <c r="X6" i="51"/>
  <c r="Z6" i="51" s="1"/>
  <c r="W5" i="51"/>
  <c r="X29" i="33"/>
  <c r="Z29" i="33" s="1"/>
  <c r="W28" i="33"/>
  <c r="X28" i="33" s="1"/>
  <c r="X32" i="32"/>
  <c r="Z32" i="32" s="1"/>
  <c r="W31" i="32"/>
  <c r="X56" i="53"/>
  <c r="Z56" i="53" s="1"/>
  <c r="W55" i="53"/>
  <c r="W55" i="43"/>
  <c r="X56" i="43"/>
  <c r="Z56" i="43" s="1"/>
  <c r="X53" i="48"/>
  <c r="Z53" i="48" s="1"/>
  <c r="W52" i="48"/>
  <c r="X7" i="33"/>
  <c r="Z7" i="33" s="1"/>
  <c r="W6" i="33"/>
  <c r="X32" i="44"/>
  <c r="Z32" i="44" s="1"/>
  <c r="W31" i="44"/>
  <c r="X54" i="55"/>
  <c r="Z54" i="55" s="1"/>
  <c r="W53" i="55"/>
  <c r="X31" i="46"/>
  <c r="Z31" i="46" s="1"/>
  <c r="W30" i="46"/>
  <c r="X31" i="47"/>
  <c r="Z31" i="47" s="1"/>
  <c r="W30" i="47"/>
  <c r="X7" i="38"/>
  <c r="Z7" i="38" s="1"/>
  <c r="W6" i="38"/>
  <c r="X31" i="45"/>
  <c r="Z31" i="45" s="1"/>
  <c r="W30" i="45"/>
  <c r="X56" i="54"/>
  <c r="Z56" i="54" s="1"/>
  <c r="W55" i="54"/>
  <c r="X7" i="50"/>
  <c r="Z7" i="50" s="1"/>
  <c r="W6" i="50"/>
  <c r="X8" i="39"/>
  <c r="Z8" i="39" s="1"/>
  <c r="W7" i="39"/>
  <c r="X30" i="49"/>
  <c r="Z30" i="49" s="1"/>
  <c r="W29" i="49"/>
  <c r="X56" i="39"/>
  <c r="Z56" i="39" s="1"/>
  <c r="W55" i="39"/>
  <c r="X54" i="49"/>
  <c r="Z54" i="49" s="1"/>
  <c r="W53" i="49"/>
  <c r="X32" i="54"/>
  <c r="Z32" i="54" s="1"/>
  <c r="W31" i="54"/>
  <c r="X55" i="34"/>
  <c r="Z55" i="34" s="1"/>
  <c r="W54" i="34"/>
  <c r="W54" i="50"/>
  <c r="X55" i="50"/>
  <c r="Z55" i="50" s="1"/>
  <c r="X8" i="37"/>
  <c r="Z8" i="37" s="1"/>
  <c r="W7" i="37"/>
  <c r="X10" i="55"/>
  <c r="Z10" i="55" s="1"/>
  <c r="W9" i="55"/>
  <c r="W51" i="36"/>
  <c r="X51" i="36" s="1"/>
  <c r="X52" i="36"/>
  <c r="Z52" i="36" s="1"/>
  <c r="W31" i="39"/>
  <c r="X32" i="39"/>
  <c r="Z32" i="39" s="1"/>
  <c r="W7" i="44"/>
  <c r="X8" i="44"/>
  <c r="Z8" i="44" s="1"/>
  <c r="W5" i="35"/>
  <c r="X6" i="35"/>
  <c r="Z6" i="35" s="1"/>
  <c r="X8" i="46"/>
  <c r="Z8" i="46" s="1"/>
  <c r="W7" i="46"/>
  <c r="W7" i="52"/>
  <c r="X8" i="52"/>
  <c r="Z8" i="52" s="1"/>
  <c r="W6" i="53"/>
  <c r="X7" i="53"/>
  <c r="Z7" i="53" s="1"/>
  <c r="W5" i="32"/>
  <c r="X6" i="32"/>
  <c r="Z6" i="32" s="1"/>
  <c r="W52" i="35"/>
  <c r="X53" i="35"/>
  <c r="Z53" i="35" s="1"/>
  <c r="X31" i="29"/>
  <c r="Z31" i="29" s="1"/>
  <c r="W30" i="29"/>
  <c r="X54" i="14"/>
  <c r="Z54" i="14" s="1"/>
  <c r="W53" i="14"/>
  <c r="W52" i="32"/>
  <c r="X53" i="32"/>
  <c r="Z53" i="32" s="1"/>
  <c r="X31" i="35"/>
  <c r="Z31" i="35" s="1"/>
  <c r="W30" i="35"/>
  <c r="X30" i="51"/>
  <c r="Z30" i="51" s="1"/>
  <c r="W29" i="51"/>
  <c r="X8" i="42"/>
  <c r="Z8" i="42" s="1"/>
  <c r="W7" i="42"/>
  <c r="X8" i="48"/>
  <c r="Z8" i="48" s="1"/>
  <c r="W7" i="48"/>
  <c r="X53" i="40"/>
  <c r="Z53" i="40" s="1"/>
  <c r="W52" i="40"/>
  <c r="X31" i="48"/>
  <c r="Z31" i="48" s="1"/>
  <c r="W30" i="48"/>
  <c r="W52" i="29"/>
  <c r="X53" i="29"/>
  <c r="Z53" i="29" s="1"/>
  <c r="X6" i="54"/>
  <c r="Z6" i="54" s="1"/>
  <c r="W5" i="54"/>
  <c r="X53" i="51"/>
  <c r="Z53" i="51" s="1"/>
  <c r="W52" i="51"/>
  <c r="X54" i="44"/>
  <c r="Z54" i="44" s="1"/>
  <c r="W53" i="44"/>
  <c r="X54" i="37"/>
  <c r="Z54" i="37" s="1"/>
  <c r="W53" i="37"/>
  <c r="Z4" i="14"/>
  <c r="F9" i="16" s="1"/>
  <c r="E9" i="16"/>
  <c r="X55" i="41"/>
  <c r="Z55" i="41" s="1"/>
  <c r="W54" i="41"/>
  <c r="X7" i="47"/>
  <c r="Z7" i="47" s="1"/>
  <c r="W6" i="47"/>
  <c r="X31" i="34"/>
  <c r="Z31" i="34" s="1"/>
  <c r="W30" i="34"/>
  <c r="X8" i="45"/>
  <c r="Z8" i="45" s="1"/>
  <c r="W7" i="45"/>
  <c r="X53" i="46"/>
  <c r="Z53" i="46" s="1"/>
  <c r="W52" i="46"/>
  <c r="X52" i="42"/>
  <c r="Z52" i="42" s="1"/>
  <c r="W51" i="42"/>
  <c r="X51" i="42" s="1"/>
  <c r="X54" i="30"/>
  <c r="Z54" i="30" s="1"/>
  <c r="W53" i="30"/>
  <c r="X56" i="38"/>
  <c r="Z56" i="38" s="1"/>
  <c r="W55" i="38"/>
  <c r="X31" i="30"/>
  <c r="Z31" i="30" s="1"/>
  <c r="W30" i="30"/>
  <c r="X54" i="33"/>
  <c r="Z54" i="33" s="1"/>
  <c r="W53" i="33"/>
  <c r="X31" i="50"/>
  <c r="Z31" i="50" s="1"/>
  <c r="W30" i="50"/>
  <c r="X31" i="41"/>
  <c r="Z31" i="41" s="1"/>
  <c r="W30" i="41"/>
  <c r="X31" i="40"/>
  <c r="Z31" i="40" s="1"/>
  <c r="W30" i="40"/>
  <c r="X31" i="14"/>
  <c r="Z31" i="14" s="1"/>
  <c r="W30" i="14"/>
  <c r="W7" i="43"/>
  <c r="X8" i="43"/>
  <c r="Z8" i="43" s="1"/>
  <c r="W33" i="55"/>
  <c r="X34" i="55"/>
  <c r="Z34" i="55" s="1"/>
  <c r="W30" i="52"/>
  <c r="X31" i="52"/>
  <c r="Z31" i="52" s="1"/>
  <c r="W32" i="43"/>
  <c r="X33" i="43"/>
  <c r="Z33" i="43" s="1"/>
  <c r="W7" i="41"/>
  <c r="X8" i="41"/>
  <c r="Z8" i="41" s="1"/>
  <c r="W30" i="53"/>
  <c r="X31" i="53"/>
  <c r="Z31" i="53" s="1"/>
  <c r="W6" i="36"/>
  <c r="X7" i="36"/>
  <c r="Z7" i="36" s="1"/>
  <c r="W31" i="36"/>
  <c r="X32" i="36"/>
  <c r="Z32" i="36" s="1"/>
  <c r="X8" i="29"/>
  <c r="Z8" i="29" s="1"/>
  <c r="W7" i="29"/>
  <c r="W52" i="47"/>
  <c r="X53" i="47"/>
  <c r="Z53" i="47" s="1"/>
  <c r="P1664" i="82"/>
  <c r="Q1664" i="82" s="1"/>
  <c r="Y4" i="36" s="1"/>
  <c r="D14" i="16" s="1"/>
  <c r="Q1665" i="82"/>
  <c r="Y5" i="36" s="1"/>
  <c r="P1304" i="82"/>
  <c r="Q1304" i="82" s="1"/>
  <c r="Y4" i="54" s="1"/>
  <c r="D33" i="16" s="1"/>
  <c r="Q1305" i="82"/>
  <c r="Y5" i="54" s="1"/>
  <c r="Q1585" i="82"/>
  <c r="Y5" i="51" s="1"/>
  <c r="P1584" i="82"/>
  <c r="Q1584" i="82" s="1"/>
  <c r="Y4" i="51" s="1"/>
  <c r="D30" i="16" s="1"/>
  <c r="Q1005" i="82"/>
  <c r="Y52" i="50" s="1"/>
  <c r="P1004" i="82"/>
  <c r="Q1004" i="82" s="1"/>
  <c r="Y51" i="50" s="1"/>
  <c r="P29" i="16" s="1"/>
  <c r="P564" i="82"/>
  <c r="Q564" i="82" s="1"/>
  <c r="Y51" i="53" s="1"/>
  <c r="P32" i="16" s="1"/>
  <c r="Q565" i="82"/>
  <c r="Y52" i="53" s="1"/>
  <c r="P1044" i="82"/>
  <c r="Q1044" i="82" s="1"/>
  <c r="Y51" i="44" s="1"/>
  <c r="P22" i="16" s="1"/>
  <c r="Q1045" i="82"/>
  <c r="Y52" i="44" s="1"/>
  <c r="Q585" i="82"/>
  <c r="Y29" i="34" s="1"/>
  <c r="P584" i="82"/>
  <c r="Q584" i="82" s="1"/>
  <c r="Y28" i="34" s="1"/>
  <c r="J12" i="16" s="1"/>
  <c r="P1424" i="82"/>
  <c r="Q1424" i="82" s="1"/>
  <c r="Y4" i="41" s="1"/>
  <c r="D19" i="16" s="1"/>
  <c r="Q1425" i="82"/>
  <c r="Y5" i="41" s="1"/>
  <c r="P464" i="82"/>
  <c r="Q464" i="82" s="1"/>
  <c r="Y28" i="46" s="1"/>
  <c r="J24" i="16" s="1"/>
  <c r="Q465" i="82"/>
  <c r="Y29" i="46" s="1"/>
  <c r="P304" i="82"/>
  <c r="Q304" i="82" s="1"/>
  <c r="Y28" i="55" s="1"/>
  <c r="J34" i="16" s="1"/>
  <c r="Q305" i="82"/>
  <c r="Y29" i="55" s="1"/>
  <c r="Q865" i="82"/>
  <c r="Y29" i="32" s="1"/>
  <c r="P864" i="82"/>
  <c r="Q864" i="82" s="1"/>
  <c r="Y28" i="32" s="1"/>
  <c r="J8" i="16" s="1"/>
  <c r="P484" i="82"/>
  <c r="Q484" i="82" s="1"/>
  <c r="Y51" i="46" s="1"/>
  <c r="P24" i="16" s="1"/>
  <c r="Q485" i="82"/>
  <c r="Y52" i="46" s="1"/>
  <c r="P44" i="82"/>
  <c r="Q44" i="82" s="1"/>
  <c r="Q45" i="82"/>
  <c r="E1684" i="81"/>
  <c r="E1683" i="81"/>
  <c r="E1682" i="81"/>
  <c r="E1681" i="81"/>
  <c r="E1680" i="81"/>
  <c r="E1679" i="81"/>
  <c r="E1678" i="81"/>
  <c r="E1677" i="81"/>
  <c r="E1676" i="81"/>
  <c r="E1675" i="81"/>
  <c r="E1674" i="81"/>
  <c r="E1673" i="81"/>
  <c r="E1672" i="81"/>
  <c r="E1671" i="81"/>
  <c r="E1670" i="81"/>
  <c r="E1669" i="81"/>
  <c r="E1668" i="81"/>
  <c r="E1667" i="81"/>
  <c r="E1666" i="81"/>
  <c r="E1665" i="81"/>
  <c r="E1664" i="81"/>
  <c r="E1663" i="81"/>
  <c r="E1662" i="81"/>
  <c r="E1661" i="81"/>
  <c r="E1660" i="81"/>
  <c r="E1659" i="81"/>
  <c r="E1658" i="81"/>
  <c r="E1657" i="81"/>
  <c r="E1656" i="81"/>
  <c r="E1655" i="81"/>
  <c r="E1654" i="81"/>
  <c r="E1653" i="81"/>
  <c r="E1652" i="81"/>
  <c r="E1651" i="81"/>
  <c r="E1650" i="81"/>
  <c r="E1649" i="81"/>
  <c r="E1648" i="81"/>
  <c r="E1647" i="81"/>
  <c r="E1646" i="81"/>
  <c r="E1645" i="81"/>
  <c r="E1644" i="81"/>
  <c r="E1643" i="81"/>
  <c r="E1642" i="81"/>
  <c r="E1641" i="81"/>
  <c r="E1640" i="81"/>
  <c r="E1639" i="81"/>
  <c r="E1638" i="81"/>
  <c r="E1637" i="81"/>
  <c r="E1636" i="81"/>
  <c r="E1635" i="81"/>
  <c r="E1634" i="81"/>
  <c r="E1633" i="81"/>
  <c r="E1632" i="81"/>
  <c r="E1631" i="81"/>
  <c r="E1630" i="81"/>
  <c r="E1629" i="81"/>
  <c r="E1628" i="81"/>
  <c r="E1627" i="81"/>
  <c r="E1626" i="81"/>
  <c r="E1625" i="81"/>
  <c r="E1624" i="81"/>
  <c r="E1623" i="81"/>
  <c r="E1622" i="81"/>
  <c r="E1621" i="81"/>
  <c r="E1620" i="81"/>
  <c r="E1619" i="81"/>
  <c r="E1618" i="81"/>
  <c r="E1617" i="81"/>
  <c r="E1616" i="81"/>
  <c r="E1615" i="81"/>
  <c r="E1614" i="81"/>
  <c r="E1613" i="81"/>
  <c r="E1612" i="81"/>
  <c r="E1611" i="81"/>
  <c r="E1610" i="81"/>
  <c r="E1609" i="81"/>
  <c r="E1608" i="81"/>
  <c r="E1607" i="81"/>
  <c r="E1606" i="81"/>
  <c r="E1605" i="81"/>
  <c r="E1604" i="81"/>
  <c r="E1603" i="81"/>
  <c r="E1602" i="81"/>
  <c r="E1601" i="81"/>
  <c r="E1600" i="81"/>
  <c r="E1599" i="81"/>
  <c r="E1598" i="81"/>
  <c r="E1597" i="81"/>
  <c r="E1596" i="81"/>
  <c r="E1595" i="81"/>
  <c r="E1594" i="81"/>
  <c r="E1593" i="81"/>
  <c r="E1592" i="81"/>
  <c r="E1591" i="81"/>
  <c r="E1590" i="81"/>
  <c r="E1589" i="81"/>
  <c r="E1588" i="81"/>
  <c r="E1587" i="81"/>
  <c r="E1586" i="81"/>
  <c r="E1585" i="81"/>
  <c r="E1584" i="81"/>
  <c r="E1583" i="81"/>
  <c r="E1582" i="81"/>
  <c r="E1581" i="81"/>
  <c r="E1580" i="81"/>
  <c r="E1579" i="81"/>
  <c r="E1578" i="81"/>
  <c r="E1577" i="81"/>
  <c r="E1576" i="81"/>
  <c r="E1575" i="81"/>
  <c r="E1574" i="81"/>
  <c r="E1573" i="81"/>
  <c r="E1572" i="81"/>
  <c r="E1571" i="81"/>
  <c r="E1570" i="81"/>
  <c r="E1569" i="81"/>
  <c r="E1568" i="81"/>
  <c r="E1567" i="81"/>
  <c r="E1566" i="81"/>
  <c r="E1565" i="81"/>
  <c r="E1564" i="81"/>
  <c r="E1563" i="81"/>
  <c r="E1562" i="81"/>
  <c r="E1561" i="81"/>
  <c r="E1560" i="81"/>
  <c r="E1559" i="81"/>
  <c r="E1558" i="81"/>
  <c r="E1557" i="81"/>
  <c r="E1556" i="81"/>
  <c r="E1555" i="81"/>
  <c r="E1554" i="81"/>
  <c r="E1553" i="81"/>
  <c r="E1552" i="81"/>
  <c r="E1551" i="81"/>
  <c r="E1550" i="81"/>
  <c r="E1549" i="81"/>
  <c r="E1548" i="81"/>
  <c r="E1547" i="81"/>
  <c r="E1546" i="81"/>
  <c r="E1545" i="81"/>
  <c r="E1544" i="81"/>
  <c r="E1543" i="81"/>
  <c r="E1542" i="81"/>
  <c r="E1541" i="81"/>
  <c r="E1540" i="81"/>
  <c r="E1539" i="81"/>
  <c r="E1538" i="81"/>
  <c r="E1537" i="81"/>
  <c r="E1536" i="81"/>
  <c r="E1535" i="81"/>
  <c r="E1534" i="81"/>
  <c r="E1533" i="81"/>
  <c r="E1532" i="81"/>
  <c r="E1531" i="81"/>
  <c r="E1530" i="81"/>
  <c r="E1529" i="81"/>
  <c r="E1528" i="81"/>
  <c r="E1527" i="81"/>
  <c r="E1526" i="81"/>
  <c r="E1525" i="81"/>
  <c r="E1524" i="81"/>
  <c r="E1523" i="81"/>
  <c r="E1522" i="81"/>
  <c r="E1521" i="81"/>
  <c r="E1520" i="81"/>
  <c r="E1519" i="81"/>
  <c r="E1518" i="81"/>
  <c r="E1517" i="81"/>
  <c r="E1516" i="81"/>
  <c r="E1515" i="81"/>
  <c r="E1514" i="81"/>
  <c r="E1513" i="81"/>
  <c r="E1512" i="81"/>
  <c r="E1511" i="81"/>
  <c r="E1510" i="81"/>
  <c r="E1509" i="81"/>
  <c r="E1508" i="81"/>
  <c r="E1507" i="81"/>
  <c r="E1506" i="81"/>
  <c r="E1505" i="81"/>
  <c r="E1504" i="81"/>
  <c r="E1503" i="81"/>
  <c r="E1502" i="81"/>
  <c r="E1501" i="81"/>
  <c r="E1500" i="81"/>
  <c r="E1499" i="81"/>
  <c r="E1498" i="81"/>
  <c r="E1497" i="81"/>
  <c r="E1496" i="81"/>
  <c r="E1495" i="81"/>
  <c r="E1494" i="81"/>
  <c r="E1493" i="81"/>
  <c r="E1492" i="81"/>
  <c r="E1491" i="81"/>
  <c r="E1490" i="81"/>
  <c r="E1489" i="81"/>
  <c r="E1488" i="81"/>
  <c r="E1487" i="81"/>
  <c r="E1486" i="81"/>
  <c r="E1485" i="81"/>
  <c r="E1484" i="81"/>
  <c r="E1483" i="81"/>
  <c r="E1482" i="81"/>
  <c r="E1481" i="81"/>
  <c r="E1480" i="81"/>
  <c r="E1479" i="81"/>
  <c r="E1478" i="81"/>
  <c r="E1477" i="81"/>
  <c r="E1476" i="81"/>
  <c r="E1475" i="81"/>
  <c r="E1474" i="81"/>
  <c r="E1473" i="81"/>
  <c r="E1472" i="81"/>
  <c r="E1471" i="81"/>
  <c r="E1470" i="81"/>
  <c r="E1469" i="81"/>
  <c r="E1468" i="81"/>
  <c r="E1467" i="81"/>
  <c r="E1466" i="81"/>
  <c r="E1465" i="81"/>
  <c r="E1464" i="81"/>
  <c r="E1463" i="81"/>
  <c r="E1462" i="81"/>
  <c r="E1461" i="81"/>
  <c r="E1460" i="81"/>
  <c r="E1459" i="81"/>
  <c r="E1458" i="81"/>
  <c r="E1457" i="81"/>
  <c r="E1456" i="81"/>
  <c r="E1455" i="81"/>
  <c r="E1454" i="81"/>
  <c r="E1453" i="81"/>
  <c r="E1452" i="81"/>
  <c r="E1451" i="81"/>
  <c r="E1450" i="81"/>
  <c r="E1449" i="81"/>
  <c r="E1448" i="81"/>
  <c r="E1447" i="81"/>
  <c r="E1446" i="81"/>
  <c r="E1445" i="81"/>
  <c r="E1444" i="81"/>
  <c r="E1443" i="81"/>
  <c r="E1442" i="81"/>
  <c r="E1441" i="81"/>
  <c r="E1440" i="81"/>
  <c r="E1439" i="81"/>
  <c r="E1438" i="81"/>
  <c r="E1437" i="81"/>
  <c r="E1436" i="81"/>
  <c r="E1435" i="81"/>
  <c r="E1434" i="81"/>
  <c r="E1433" i="81"/>
  <c r="E1432" i="81"/>
  <c r="E1431" i="81"/>
  <c r="E1430" i="81"/>
  <c r="E1429" i="81"/>
  <c r="E1428" i="81"/>
  <c r="E1427" i="81"/>
  <c r="E1426" i="81"/>
  <c r="E1425" i="81"/>
  <c r="E1424" i="81"/>
  <c r="E1423" i="81"/>
  <c r="E1422" i="81"/>
  <c r="E1421" i="81"/>
  <c r="E1420" i="81"/>
  <c r="E1419" i="81"/>
  <c r="E1418" i="81"/>
  <c r="E1417" i="81"/>
  <c r="E1416" i="81"/>
  <c r="E1415" i="81"/>
  <c r="E1414" i="81"/>
  <c r="E1413" i="81"/>
  <c r="E1412" i="81"/>
  <c r="E1411" i="81"/>
  <c r="E1410" i="81"/>
  <c r="E1409" i="81"/>
  <c r="E1408" i="81"/>
  <c r="E1407" i="81"/>
  <c r="E1406" i="81"/>
  <c r="E1405" i="81"/>
  <c r="E1404" i="81"/>
  <c r="E1403" i="81"/>
  <c r="E1402" i="81"/>
  <c r="E1401" i="81"/>
  <c r="E1400" i="81"/>
  <c r="E1399" i="81"/>
  <c r="E1398" i="81"/>
  <c r="E1397" i="81"/>
  <c r="E1396" i="81"/>
  <c r="E1395" i="81"/>
  <c r="E1394" i="81"/>
  <c r="E1393" i="81"/>
  <c r="E1392" i="81"/>
  <c r="E1391" i="81"/>
  <c r="E1390" i="81"/>
  <c r="E1389" i="81"/>
  <c r="E1388" i="81"/>
  <c r="E1387" i="81"/>
  <c r="E1386" i="81"/>
  <c r="E1385" i="81"/>
  <c r="E1384" i="81"/>
  <c r="E1383" i="81"/>
  <c r="E1382" i="81"/>
  <c r="E1381" i="81"/>
  <c r="E1380" i="81"/>
  <c r="E1379" i="81"/>
  <c r="E1378" i="81"/>
  <c r="E1377" i="81"/>
  <c r="E1376" i="81"/>
  <c r="E1375" i="81"/>
  <c r="E1374" i="81"/>
  <c r="E1373" i="81"/>
  <c r="E1372" i="81"/>
  <c r="E1371" i="81"/>
  <c r="E1370" i="81"/>
  <c r="E1369" i="81"/>
  <c r="E1368" i="81"/>
  <c r="E1367" i="81"/>
  <c r="E1366" i="81"/>
  <c r="E1365" i="81"/>
  <c r="E1364" i="81"/>
  <c r="E1363" i="81"/>
  <c r="E1362" i="81"/>
  <c r="E1361" i="81"/>
  <c r="E1360" i="81"/>
  <c r="E1359" i="81"/>
  <c r="E1358" i="81"/>
  <c r="E1357" i="81"/>
  <c r="E1356" i="81"/>
  <c r="E1355" i="81"/>
  <c r="E1354" i="81"/>
  <c r="E1353" i="81"/>
  <c r="E1352" i="81"/>
  <c r="E1351" i="81"/>
  <c r="E1350" i="81"/>
  <c r="E1349" i="81"/>
  <c r="E1348" i="81"/>
  <c r="E1347" i="81"/>
  <c r="E1346" i="81"/>
  <c r="E1345" i="81"/>
  <c r="E1344" i="81"/>
  <c r="E1343" i="81"/>
  <c r="E1342" i="81"/>
  <c r="E1341" i="81"/>
  <c r="E1340" i="81"/>
  <c r="E1339" i="81"/>
  <c r="E1338" i="81"/>
  <c r="E1337" i="81"/>
  <c r="E1336" i="81"/>
  <c r="E1335" i="81"/>
  <c r="E1334" i="81"/>
  <c r="E1333" i="81"/>
  <c r="E1332" i="81"/>
  <c r="E1331" i="81"/>
  <c r="E1330" i="81"/>
  <c r="E1329" i="81"/>
  <c r="E1328" i="81"/>
  <c r="E1327" i="81"/>
  <c r="E1326" i="81"/>
  <c r="E1325" i="81"/>
  <c r="E1324" i="81"/>
  <c r="E1323" i="81"/>
  <c r="E1322" i="81"/>
  <c r="E1321" i="81"/>
  <c r="E1320" i="81"/>
  <c r="E1319" i="81"/>
  <c r="E1318" i="81"/>
  <c r="E1317" i="81"/>
  <c r="E1316" i="81"/>
  <c r="E1315" i="81"/>
  <c r="E1314" i="81"/>
  <c r="E1313" i="81"/>
  <c r="E1312" i="81"/>
  <c r="E1311" i="81"/>
  <c r="E1310" i="81"/>
  <c r="E1309" i="81"/>
  <c r="E1308" i="81"/>
  <c r="E1307" i="81"/>
  <c r="E1306" i="81"/>
  <c r="E1305" i="81"/>
  <c r="E1304" i="81"/>
  <c r="E1303" i="81"/>
  <c r="E1302" i="81"/>
  <c r="E1301" i="81"/>
  <c r="E1300" i="81"/>
  <c r="E1299" i="81"/>
  <c r="E1298" i="81"/>
  <c r="E1297" i="81"/>
  <c r="E1296" i="81"/>
  <c r="E1295" i="81"/>
  <c r="E1294" i="81"/>
  <c r="E1293" i="81"/>
  <c r="E1292" i="81"/>
  <c r="E1291" i="81"/>
  <c r="E1290" i="81"/>
  <c r="E1289" i="81"/>
  <c r="E1288" i="81"/>
  <c r="E1287" i="81"/>
  <c r="E1286" i="81"/>
  <c r="E1285" i="81"/>
  <c r="E1284" i="81"/>
  <c r="E1283" i="81"/>
  <c r="E1282" i="81"/>
  <c r="E1281" i="81"/>
  <c r="E1280" i="81"/>
  <c r="E1279" i="81"/>
  <c r="E1278" i="81"/>
  <c r="E1277" i="81"/>
  <c r="E1276" i="81"/>
  <c r="E1275" i="81"/>
  <c r="E1274" i="81"/>
  <c r="E1273" i="81"/>
  <c r="E1272" i="81"/>
  <c r="E1271" i="81"/>
  <c r="E1270" i="81"/>
  <c r="E1269" i="81"/>
  <c r="E1268" i="81"/>
  <c r="E1267" i="81"/>
  <c r="E1266" i="81"/>
  <c r="E1265" i="81"/>
  <c r="E1264" i="81"/>
  <c r="E1263" i="81"/>
  <c r="E1262" i="81"/>
  <c r="E1261" i="81"/>
  <c r="E1260" i="81"/>
  <c r="E1259" i="81"/>
  <c r="E1258" i="81"/>
  <c r="E1257" i="81"/>
  <c r="E1256" i="81"/>
  <c r="E1255" i="81"/>
  <c r="E1254" i="81"/>
  <c r="E1253" i="81"/>
  <c r="E1252" i="81"/>
  <c r="E1251" i="81"/>
  <c r="E1250" i="81"/>
  <c r="E1249" i="81"/>
  <c r="E1248" i="81"/>
  <c r="E1247" i="81"/>
  <c r="E1246" i="81"/>
  <c r="E1245" i="81"/>
  <c r="E1244" i="81"/>
  <c r="E1243" i="81"/>
  <c r="E1242" i="81"/>
  <c r="E1241" i="81"/>
  <c r="E1240" i="81"/>
  <c r="E1239" i="81"/>
  <c r="E1238" i="81"/>
  <c r="E1237" i="81"/>
  <c r="E1236" i="81"/>
  <c r="E1235" i="81"/>
  <c r="E1234" i="81"/>
  <c r="E1233" i="81"/>
  <c r="E1232" i="81"/>
  <c r="E1231" i="81"/>
  <c r="E1230" i="81"/>
  <c r="E1229" i="81"/>
  <c r="E1228" i="81"/>
  <c r="E1227" i="81"/>
  <c r="E1226" i="81"/>
  <c r="E1225" i="81"/>
  <c r="E1224" i="81"/>
  <c r="E1223" i="81"/>
  <c r="E1222" i="81"/>
  <c r="E1221" i="81"/>
  <c r="E1220" i="81"/>
  <c r="E1219" i="81"/>
  <c r="E1218" i="81"/>
  <c r="E1217" i="81"/>
  <c r="E1216" i="81"/>
  <c r="E1215" i="81"/>
  <c r="E1214" i="81"/>
  <c r="E1213" i="81"/>
  <c r="E1212" i="81"/>
  <c r="E1211" i="81"/>
  <c r="E1210" i="81"/>
  <c r="E1209" i="81"/>
  <c r="E1208" i="81"/>
  <c r="E1207" i="81"/>
  <c r="E1206" i="81"/>
  <c r="E1205" i="81"/>
  <c r="E1204" i="81"/>
  <c r="E1203" i="81"/>
  <c r="E1202" i="81"/>
  <c r="E1201" i="81"/>
  <c r="E1200" i="81"/>
  <c r="E1199" i="81"/>
  <c r="E1198" i="81"/>
  <c r="E1197" i="81"/>
  <c r="E1196" i="81"/>
  <c r="E1195" i="81"/>
  <c r="E1194" i="81"/>
  <c r="E1193" i="81"/>
  <c r="E1192" i="81"/>
  <c r="E1191" i="81"/>
  <c r="E1190" i="81"/>
  <c r="E1189" i="81"/>
  <c r="E1188" i="81"/>
  <c r="E1187" i="81"/>
  <c r="E1186" i="81"/>
  <c r="E1185" i="81"/>
  <c r="E1184" i="81"/>
  <c r="E1183" i="81"/>
  <c r="E1182" i="81"/>
  <c r="E1181" i="81"/>
  <c r="E1180" i="81"/>
  <c r="E1179" i="81"/>
  <c r="E1178" i="81"/>
  <c r="E1177" i="81"/>
  <c r="E1176" i="81"/>
  <c r="E1175" i="81"/>
  <c r="E1174" i="81"/>
  <c r="E1173" i="81"/>
  <c r="E1172" i="81"/>
  <c r="E1171" i="81"/>
  <c r="E1170" i="81"/>
  <c r="E1169" i="81"/>
  <c r="E1168" i="81"/>
  <c r="E1167" i="81"/>
  <c r="E1166" i="81"/>
  <c r="E1165" i="81"/>
  <c r="E1164" i="81"/>
  <c r="E1163" i="81"/>
  <c r="E1162" i="81"/>
  <c r="E1161" i="81"/>
  <c r="E1160" i="81"/>
  <c r="E1159" i="81"/>
  <c r="E1158" i="81"/>
  <c r="E1157" i="81"/>
  <c r="E1156" i="81"/>
  <c r="E1155" i="81"/>
  <c r="E1154" i="81"/>
  <c r="E1153" i="81"/>
  <c r="E1152" i="81"/>
  <c r="E1151" i="81"/>
  <c r="E1150" i="81"/>
  <c r="E1149" i="81"/>
  <c r="E1148" i="81"/>
  <c r="E1147" i="81"/>
  <c r="E1146" i="81"/>
  <c r="E1145" i="81"/>
  <c r="E1144" i="81"/>
  <c r="E1143" i="81"/>
  <c r="E1142" i="81"/>
  <c r="E1141" i="81"/>
  <c r="E1140" i="81"/>
  <c r="E1139" i="81"/>
  <c r="E1138" i="81"/>
  <c r="E1137" i="81"/>
  <c r="E1136" i="81"/>
  <c r="E1135" i="81"/>
  <c r="E1134" i="81"/>
  <c r="E1133" i="81"/>
  <c r="E1132" i="81"/>
  <c r="E1131" i="81"/>
  <c r="E1130" i="81"/>
  <c r="E1129" i="81"/>
  <c r="E1128" i="81"/>
  <c r="E1127" i="81"/>
  <c r="E1126" i="81"/>
  <c r="E1125" i="81"/>
  <c r="E1124" i="81"/>
  <c r="E1123" i="81"/>
  <c r="E1122" i="81"/>
  <c r="E1121" i="81"/>
  <c r="E1120" i="81"/>
  <c r="E1119" i="81"/>
  <c r="E1118" i="81"/>
  <c r="E1117" i="81"/>
  <c r="E1116" i="81"/>
  <c r="E1115" i="81"/>
  <c r="E1114" i="81"/>
  <c r="E1113" i="81"/>
  <c r="E1112" i="81"/>
  <c r="E1111" i="81"/>
  <c r="E1110" i="81"/>
  <c r="E1109" i="81"/>
  <c r="E1108" i="81"/>
  <c r="E1107" i="81"/>
  <c r="E1106" i="81"/>
  <c r="E1105" i="81"/>
  <c r="E1104" i="81"/>
  <c r="E1103" i="81"/>
  <c r="E1102" i="81"/>
  <c r="E1101" i="81"/>
  <c r="E1100" i="81"/>
  <c r="E1099" i="81"/>
  <c r="E1098" i="81"/>
  <c r="E1097" i="81"/>
  <c r="E1096" i="81"/>
  <c r="E1095" i="81"/>
  <c r="E1094" i="81"/>
  <c r="E1093" i="81"/>
  <c r="E1092" i="81"/>
  <c r="E1091" i="81"/>
  <c r="E1090" i="81"/>
  <c r="E1089" i="81"/>
  <c r="E1088" i="81"/>
  <c r="E1087" i="81"/>
  <c r="E1086" i="81"/>
  <c r="E1085" i="81"/>
  <c r="E1084" i="81"/>
  <c r="E1083" i="81"/>
  <c r="E1082" i="81"/>
  <c r="E1081" i="81"/>
  <c r="E1080" i="81"/>
  <c r="E1079" i="81"/>
  <c r="E1078" i="81"/>
  <c r="E1077" i="81"/>
  <c r="E1076" i="81"/>
  <c r="E1075" i="81"/>
  <c r="E1074" i="81"/>
  <c r="E1073" i="81"/>
  <c r="E1072" i="81"/>
  <c r="E1071" i="81"/>
  <c r="E1070" i="81"/>
  <c r="E1069" i="81"/>
  <c r="E1068" i="81"/>
  <c r="E1067" i="81"/>
  <c r="E1066" i="81"/>
  <c r="E1065" i="81"/>
  <c r="E1064" i="81"/>
  <c r="E1063" i="81"/>
  <c r="E1062" i="81"/>
  <c r="E1061" i="81"/>
  <c r="E1060" i="81"/>
  <c r="E1059" i="81"/>
  <c r="E1058" i="81"/>
  <c r="E1057" i="81"/>
  <c r="E1056" i="81"/>
  <c r="E1055" i="81"/>
  <c r="E1054" i="81"/>
  <c r="E1053" i="81"/>
  <c r="E1052" i="81"/>
  <c r="E1051" i="81"/>
  <c r="E1050" i="81"/>
  <c r="E1049" i="81"/>
  <c r="E1048" i="81"/>
  <c r="E1047" i="81"/>
  <c r="E1046" i="81"/>
  <c r="E1045" i="81"/>
  <c r="E1044" i="81"/>
  <c r="E1043" i="81"/>
  <c r="E1042" i="81"/>
  <c r="E1041" i="81"/>
  <c r="E1040" i="81"/>
  <c r="E1039" i="81"/>
  <c r="E1038" i="81"/>
  <c r="E1037" i="81"/>
  <c r="E1036" i="81"/>
  <c r="E1035" i="81"/>
  <c r="E1034" i="81"/>
  <c r="E1033" i="81"/>
  <c r="E1032" i="81"/>
  <c r="E1031" i="81"/>
  <c r="E1030" i="81"/>
  <c r="E1029" i="81"/>
  <c r="E1028" i="81"/>
  <c r="E1027" i="81"/>
  <c r="E1026" i="81"/>
  <c r="E1025" i="81"/>
  <c r="E1024" i="81"/>
  <c r="E1023" i="81"/>
  <c r="E1022" i="81"/>
  <c r="E1021" i="81"/>
  <c r="E1020" i="81"/>
  <c r="E1019" i="81"/>
  <c r="E1018" i="81"/>
  <c r="E1017" i="81"/>
  <c r="E1016" i="81"/>
  <c r="E1015" i="81"/>
  <c r="E1014" i="81"/>
  <c r="E1013" i="81"/>
  <c r="E1012" i="81"/>
  <c r="E1011" i="81"/>
  <c r="E1010" i="81"/>
  <c r="E1009" i="81"/>
  <c r="E1008" i="81"/>
  <c r="E1007" i="81"/>
  <c r="E1006" i="81"/>
  <c r="E1005" i="81"/>
  <c r="E1004" i="81"/>
  <c r="E1003" i="81"/>
  <c r="E1002" i="81"/>
  <c r="E1001" i="81"/>
  <c r="E1000" i="81"/>
  <c r="E999" i="81"/>
  <c r="E998" i="81"/>
  <c r="E997" i="81"/>
  <c r="E996" i="81"/>
  <c r="E995" i="81"/>
  <c r="E994" i="81"/>
  <c r="E993" i="81"/>
  <c r="E992" i="81"/>
  <c r="E991" i="81"/>
  <c r="E990" i="81"/>
  <c r="E989" i="81"/>
  <c r="E988" i="81"/>
  <c r="E987" i="81"/>
  <c r="E986" i="81"/>
  <c r="E985" i="81"/>
  <c r="E984" i="81"/>
  <c r="E983" i="81"/>
  <c r="E982" i="81"/>
  <c r="E981" i="81"/>
  <c r="E980" i="81"/>
  <c r="E979" i="81"/>
  <c r="E978" i="81"/>
  <c r="E977" i="81"/>
  <c r="E976" i="81"/>
  <c r="E975" i="81"/>
  <c r="E974" i="81"/>
  <c r="E973" i="81"/>
  <c r="E972" i="81"/>
  <c r="E971" i="81"/>
  <c r="E970" i="81"/>
  <c r="E969" i="81"/>
  <c r="E968" i="81"/>
  <c r="E967" i="81"/>
  <c r="E966" i="81"/>
  <c r="E965" i="81"/>
  <c r="E964" i="81"/>
  <c r="E963" i="81"/>
  <c r="E962" i="81"/>
  <c r="E961" i="81"/>
  <c r="E960" i="81"/>
  <c r="E959" i="81"/>
  <c r="E958" i="81"/>
  <c r="E957" i="81"/>
  <c r="E956" i="81"/>
  <c r="E955" i="81"/>
  <c r="E954" i="81"/>
  <c r="E953" i="81"/>
  <c r="E952" i="81"/>
  <c r="E951" i="81"/>
  <c r="E950" i="81"/>
  <c r="E949" i="81"/>
  <c r="E948" i="81"/>
  <c r="E947" i="81"/>
  <c r="E946" i="81"/>
  <c r="E945" i="81"/>
  <c r="E944" i="81"/>
  <c r="E943" i="81"/>
  <c r="E942" i="81"/>
  <c r="E941" i="81"/>
  <c r="E940" i="81"/>
  <c r="E939" i="81"/>
  <c r="E938" i="81"/>
  <c r="E937" i="81"/>
  <c r="E936" i="81"/>
  <c r="E935" i="81"/>
  <c r="E934" i="81"/>
  <c r="E933" i="81"/>
  <c r="E932" i="81"/>
  <c r="E931" i="81"/>
  <c r="E930" i="81"/>
  <c r="E929" i="81"/>
  <c r="E928" i="81"/>
  <c r="E927" i="81"/>
  <c r="E926" i="81"/>
  <c r="E925" i="81"/>
  <c r="E924" i="81"/>
  <c r="E923" i="81"/>
  <c r="E922" i="81"/>
  <c r="E921" i="81"/>
  <c r="E920" i="81"/>
  <c r="E919" i="81"/>
  <c r="E918" i="81"/>
  <c r="E917" i="81"/>
  <c r="E916" i="81"/>
  <c r="E915" i="81"/>
  <c r="E914" i="81"/>
  <c r="E913" i="81"/>
  <c r="E912" i="81"/>
  <c r="E911" i="81"/>
  <c r="E910" i="81"/>
  <c r="E909" i="81"/>
  <c r="E908" i="81"/>
  <c r="E907" i="81"/>
  <c r="E906" i="81"/>
  <c r="E905" i="81"/>
  <c r="E904" i="81"/>
  <c r="E903" i="81"/>
  <c r="E902" i="81"/>
  <c r="E901" i="81"/>
  <c r="E900" i="81"/>
  <c r="E899" i="81"/>
  <c r="E898" i="81"/>
  <c r="E897" i="81"/>
  <c r="E896" i="81"/>
  <c r="E895" i="81"/>
  <c r="E894" i="81"/>
  <c r="E893" i="81"/>
  <c r="E892" i="81"/>
  <c r="E891" i="81"/>
  <c r="E890" i="81"/>
  <c r="E889" i="81"/>
  <c r="E888" i="81"/>
  <c r="E887" i="81"/>
  <c r="E886" i="81"/>
  <c r="E885" i="81"/>
  <c r="E884" i="81"/>
  <c r="E883" i="81"/>
  <c r="E882" i="81"/>
  <c r="E881" i="81"/>
  <c r="E880" i="81"/>
  <c r="E879" i="81"/>
  <c r="E878" i="81"/>
  <c r="E877" i="81"/>
  <c r="E876" i="81"/>
  <c r="E875" i="81"/>
  <c r="E874" i="81"/>
  <c r="E873" i="81"/>
  <c r="E872" i="81"/>
  <c r="E871" i="81"/>
  <c r="E870" i="81"/>
  <c r="E869" i="81"/>
  <c r="E868" i="81"/>
  <c r="E867" i="81"/>
  <c r="E866" i="81"/>
  <c r="E865" i="81"/>
  <c r="E864" i="81"/>
  <c r="E863" i="81"/>
  <c r="E862" i="81"/>
  <c r="E861" i="81"/>
  <c r="E860" i="81"/>
  <c r="E859" i="81"/>
  <c r="E858" i="81"/>
  <c r="E857" i="81"/>
  <c r="E856" i="81"/>
  <c r="E855" i="81"/>
  <c r="E854" i="81"/>
  <c r="E853" i="81"/>
  <c r="E852" i="81"/>
  <c r="E851" i="81"/>
  <c r="E850" i="81"/>
  <c r="E849" i="81"/>
  <c r="E848" i="81"/>
  <c r="E847" i="81"/>
  <c r="E846" i="81"/>
  <c r="E845" i="81"/>
  <c r="E844" i="81"/>
  <c r="E843" i="81"/>
  <c r="E842" i="81"/>
  <c r="E841" i="81"/>
  <c r="E840" i="81"/>
  <c r="E839" i="81"/>
  <c r="E838" i="81"/>
  <c r="E837" i="81"/>
  <c r="E836" i="81"/>
  <c r="E835" i="81"/>
  <c r="E834" i="81"/>
  <c r="E833" i="81"/>
  <c r="E832" i="81"/>
  <c r="E831" i="81"/>
  <c r="E830" i="81"/>
  <c r="E829" i="81"/>
  <c r="E828" i="81"/>
  <c r="E827" i="81"/>
  <c r="E826" i="81"/>
  <c r="E825" i="81"/>
  <c r="E824" i="81"/>
  <c r="E823" i="81"/>
  <c r="E822" i="81"/>
  <c r="E821" i="81"/>
  <c r="E820" i="81"/>
  <c r="E819" i="81"/>
  <c r="E818" i="81"/>
  <c r="E817" i="81"/>
  <c r="E816" i="81"/>
  <c r="E815" i="81"/>
  <c r="E814" i="81"/>
  <c r="E813" i="81"/>
  <c r="E812" i="81"/>
  <c r="E811" i="81"/>
  <c r="E810" i="81"/>
  <c r="E809" i="81"/>
  <c r="E808" i="81"/>
  <c r="E807" i="81"/>
  <c r="E806" i="81"/>
  <c r="E805" i="81"/>
  <c r="E804" i="81"/>
  <c r="E803" i="81"/>
  <c r="E802" i="81"/>
  <c r="E801" i="81"/>
  <c r="E800" i="81"/>
  <c r="E799" i="81"/>
  <c r="E798" i="81"/>
  <c r="E797" i="81"/>
  <c r="E796" i="81"/>
  <c r="E795" i="81"/>
  <c r="E794" i="81"/>
  <c r="E793" i="81"/>
  <c r="E792" i="81"/>
  <c r="E791" i="81"/>
  <c r="E790" i="81"/>
  <c r="E789" i="81"/>
  <c r="E788" i="81"/>
  <c r="E787" i="81"/>
  <c r="E786" i="81"/>
  <c r="E785" i="81"/>
  <c r="E784" i="81"/>
  <c r="E783" i="81"/>
  <c r="E782" i="81"/>
  <c r="E781" i="81"/>
  <c r="E780" i="81"/>
  <c r="E779" i="81"/>
  <c r="E778" i="81"/>
  <c r="E777" i="81"/>
  <c r="E776" i="81"/>
  <c r="E775" i="81"/>
  <c r="E774" i="81"/>
  <c r="E773" i="81"/>
  <c r="E772" i="81"/>
  <c r="E771" i="81"/>
  <c r="E770" i="81"/>
  <c r="E769" i="81"/>
  <c r="E768" i="81"/>
  <c r="E767" i="81"/>
  <c r="E766" i="81"/>
  <c r="E765" i="81"/>
  <c r="E764" i="81"/>
  <c r="E763" i="81"/>
  <c r="E762" i="81"/>
  <c r="E761" i="81"/>
  <c r="E760" i="81"/>
  <c r="E759" i="81"/>
  <c r="E758" i="81"/>
  <c r="E757" i="81"/>
  <c r="E756" i="81"/>
  <c r="E755" i="81"/>
  <c r="E754" i="81"/>
  <c r="E753" i="81"/>
  <c r="E752" i="81"/>
  <c r="E751" i="81"/>
  <c r="E750" i="81"/>
  <c r="E749" i="81"/>
  <c r="E748" i="81"/>
  <c r="E747" i="81"/>
  <c r="E746" i="81"/>
  <c r="E745" i="81"/>
  <c r="E744" i="81"/>
  <c r="E743" i="81"/>
  <c r="E742" i="81"/>
  <c r="E741" i="81"/>
  <c r="E740" i="81"/>
  <c r="E739" i="81"/>
  <c r="E738" i="81"/>
  <c r="E737" i="81"/>
  <c r="E736" i="81"/>
  <c r="E735" i="81"/>
  <c r="E734" i="81"/>
  <c r="E733" i="81"/>
  <c r="E732" i="81"/>
  <c r="E731" i="81"/>
  <c r="E730" i="81"/>
  <c r="E729" i="81"/>
  <c r="E728" i="81"/>
  <c r="E727" i="81"/>
  <c r="E726" i="81"/>
  <c r="E725" i="81"/>
  <c r="E724" i="81"/>
  <c r="E723" i="81"/>
  <c r="E722" i="81"/>
  <c r="E721" i="81"/>
  <c r="E720" i="81"/>
  <c r="E719" i="81"/>
  <c r="E718" i="81"/>
  <c r="E717" i="81"/>
  <c r="E716" i="81"/>
  <c r="E715" i="81"/>
  <c r="E714" i="81"/>
  <c r="E713" i="81"/>
  <c r="E712" i="81"/>
  <c r="E711" i="81"/>
  <c r="E710" i="81"/>
  <c r="E709" i="81"/>
  <c r="E708" i="81"/>
  <c r="E707" i="81"/>
  <c r="E706" i="81"/>
  <c r="E705" i="81"/>
  <c r="E704" i="81"/>
  <c r="E703" i="81"/>
  <c r="E702" i="81"/>
  <c r="E701" i="81"/>
  <c r="E700" i="81"/>
  <c r="E699" i="81"/>
  <c r="E698" i="81"/>
  <c r="E697" i="81"/>
  <c r="E696" i="81"/>
  <c r="E695" i="81"/>
  <c r="E694" i="81"/>
  <c r="E693" i="81"/>
  <c r="E692" i="81"/>
  <c r="E691" i="81"/>
  <c r="E690" i="81"/>
  <c r="E689" i="81"/>
  <c r="E688" i="81"/>
  <c r="E687" i="81"/>
  <c r="E686" i="81"/>
  <c r="E685" i="81"/>
  <c r="E684" i="81"/>
  <c r="E683" i="81"/>
  <c r="E682" i="81"/>
  <c r="E681" i="81"/>
  <c r="E680" i="81"/>
  <c r="E679" i="81"/>
  <c r="E678" i="81"/>
  <c r="E677" i="81"/>
  <c r="E676" i="81"/>
  <c r="E675" i="81"/>
  <c r="E674" i="81"/>
  <c r="E673" i="81"/>
  <c r="E672" i="81"/>
  <c r="E671" i="81"/>
  <c r="E670" i="81"/>
  <c r="E669" i="81"/>
  <c r="E668" i="81"/>
  <c r="E667" i="81"/>
  <c r="E666" i="81"/>
  <c r="E665" i="81"/>
  <c r="E664" i="81"/>
  <c r="E663" i="81"/>
  <c r="E662" i="81"/>
  <c r="E661" i="81"/>
  <c r="E660" i="81"/>
  <c r="E659" i="81"/>
  <c r="E658" i="81"/>
  <c r="E657" i="81"/>
  <c r="E656" i="81"/>
  <c r="E655" i="81"/>
  <c r="E654" i="81"/>
  <c r="E653" i="81"/>
  <c r="E652" i="81"/>
  <c r="E651" i="81"/>
  <c r="E650" i="81"/>
  <c r="E649" i="81"/>
  <c r="E648" i="81"/>
  <c r="E647" i="81"/>
  <c r="E646" i="81"/>
  <c r="E645" i="81"/>
  <c r="E644" i="81"/>
  <c r="E643" i="81"/>
  <c r="E642" i="81"/>
  <c r="E641" i="81"/>
  <c r="E640" i="81"/>
  <c r="E639" i="81"/>
  <c r="E638" i="81"/>
  <c r="E637" i="81"/>
  <c r="E636" i="81"/>
  <c r="E635" i="81"/>
  <c r="E634" i="81"/>
  <c r="E633" i="81"/>
  <c r="E632" i="81"/>
  <c r="E631" i="81"/>
  <c r="E630" i="81"/>
  <c r="E629" i="81"/>
  <c r="E628" i="81"/>
  <c r="E627" i="81"/>
  <c r="E626" i="81"/>
  <c r="E625" i="81"/>
  <c r="E624" i="81"/>
  <c r="E623" i="81"/>
  <c r="E622" i="81"/>
  <c r="E621" i="81"/>
  <c r="E620" i="81"/>
  <c r="E619" i="81"/>
  <c r="E618" i="81"/>
  <c r="E617" i="81"/>
  <c r="E616" i="81"/>
  <c r="E615" i="81"/>
  <c r="E614" i="81"/>
  <c r="E613" i="81"/>
  <c r="E612" i="81"/>
  <c r="E611" i="81"/>
  <c r="E610" i="81"/>
  <c r="E609" i="81"/>
  <c r="E608" i="81"/>
  <c r="E607" i="81"/>
  <c r="E606" i="81"/>
  <c r="E605" i="81"/>
  <c r="E604" i="81"/>
  <c r="E603" i="81"/>
  <c r="E602" i="81"/>
  <c r="E601" i="81"/>
  <c r="E600" i="81"/>
  <c r="E599" i="81"/>
  <c r="E598" i="81"/>
  <c r="E597" i="81"/>
  <c r="E596" i="81"/>
  <c r="E595" i="81"/>
  <c r="E594" i="81"/>
  <c r="E593" i="81"/>
  <c r="E592" i="81"/>
  <c r="E591" i="81"/>
  <c r="E590" i="81"/>
  <c r="E589" i="81"/>
  <c r="E588" i="81"/>
  <c r="E587" i="81"/>
  <c r="E586" i="81"/>
  <c r="E585" i="81"/>
  <c r="E584" i="81"/>
  <c r="E583" i="81"/>
  <c r="E582" i="81"/>
  <c r="E581" i="81"/>
  <c r="E580" i="81"/>
  <c r="E579" i="81"/>
  <c r="E578" i="81"/>
  <c r="E577" i="81"/>
  <c r="E576" i="81"/>
  <c r="E575" i="81"/>
  <c r="E574" i="81"/>
  <c r="E573" i="81"/>
  <c r="E572" i="81"/>
  <c r="E571" i="81"/>
  <c r="E570" i="81"/>
  <c r="E569" i="81"/>
  <c r="E568" i="81"/>
  <c r="E567" i="81"/>
  <c r="E566" i="81"/>
  <c r="E565" i="81"/>
  <c r="E564" i="81"/>
  <c r="E563" i="81"/>
  <c r="E562" i="81"/>
  <c r="E561" i="81"/>
  <c r="E560" i="81"/>
  <c r="E559" i="81"/>
  <c r="E558" i="81"/>
  <c r="E557" i="81"/>
  <c r="E556" i="81"/>
  <c r="E555" i="81"/>
  <c r="E554" i="81"/>
  <c r="E553" i="81"/>
  <c r="E552" i="81"/>
  <c r="E551" i="81"/>
  <c r="E550" i="81"/>
  <c r="E549" i="81"/>
  <c r="E548" i="81"/>
  <c r="E547" i="81"/>
  <c r="E546" i="81"/>
  <c r="E545" i="81"/>
  <c r="E544" i="81"/>
  <c r="E543" i="81"/>
  <c r="E542" i="81"/>
  <c r="E541" i="81"/>
  <c r="E540" i="81"/>
  <c r="E539" i="81"/>
  <c r="E538" i="81"/>
  <c r="E537" i="81"/>
  <c r="E536" i="81"/>
  <c r="E535" i="81"/>
  <c r="E534" i="81"/>
  <c r="E533" i="81"/>
  <c r="E532" i="81"/>
  <c r="E531" i="81"/>
  <c r="E530" i="81"/>
  <c r="E529" i="81"/>
  <c r="E528" i="81"/>
  <c r="E527" i="81"/>
  <c r="E526" i="81"/>
  <c r="E525" i="81"/>
  <c r="E524" i="81"/>
  <c r="E523" i="81"/>
  <c r="E522" i="81"/>
  <c r="E521" i="81"/>
  <c r="E520" i="81"/>
  <c r="E519" i="81"/>
  <c r="E518" i="81"/>
  <c r="E517" i="81"/>
  <c r="E516" i="81"/>
  <c r="E515" i="81"/>
  <c r="E514" i="81"/>
  <c r="E513" i="81"/>
  <c r="E512" i="81"/>
  <c r="E511" i="81"/>
  <c r="E510" i="81"/>
  <c r="E509" i="81"/>
  <c r="E508" i="81"/>
  <c r="E507" i="81"/>
  <c r="E506" i="81"/>
  <c r="E505" i="81"/>
  <c r="E504" i="81"/>
  <c r="E503" i="81"/>
  <c r="E502" i="81"/>
  <c r="E501" i="81"/>
  <c r="E500" i="81"/>
  <c r="E499" i="81"/>
  <c r="E498" i="81"/>
  <c r="E497" i="81"/>
  <c r="E496" i="81"/>
  <c r="E495" i="81"/>
  <c r="E494" i="81"/>
  <c r="E493" i="81"/>
  <c r="E492" i="81"/>
  <c r="E491" i="81"/>
  <c r="E490" i="81"/>
  <c r="E489" i="81"/>
  <c r="E488" i="81"/>
  <c r="E487" i="81"/>
  <c r="E486" i="81"/>
  <c r="E485" i="81"/>
  <c r="E484" i="81"/>
  <c r="E483" i="81"/>
  <c r="E482" i="81"/>
  <c r="E481" i="81"/>
  <c r="E480" i="81"/>
  <c r="E479" i="81"/>
  <c r="E478" i="81"/>
  <c r="E477" i="81"/>
  <c r="E476" i="81"/>
  <c r="E475" i="81"/>
  <c r="E474" i="81"/>
  <c r="E473" i="81"/>
  <c r="E472" i="81"/>
  <c r="E471" i="81"/>
  <c r="E470" i="81"/>
  <c r="E469" i="81"/>
  <c r="E468" i="81"/>
  <c r="E467" i="81"/>
  <c r="E466" i="81"/>
  <c r="E465" i="81"/>
  <c r="E464" i="81"/>
  <c r="E463" i="81"/>
  <c r="E462" i="81"/>
  <c r="E461" i="81"/>
  <c r="E460" i="81"/>
  <c r="E459" i="81"/>
  <c r="E458" i="81"/>
  <c r="E457" i="81"/>
  <c r="E456" i="81"/>
  <c r="E455" i="81"/>
  <c r="E454" i="81"/>
  <c r="E453" i="81"/>
  <c r="E452" i="81"/>
  <c r="E451" i="81"/>
  <c r="E450" i="81"/>
  <c r="E449" i="81"/>
  <c r="E448" i="81"/>
  <c r="E447" i="81"/>
  <c r="E446" i="81"/>
  <c r="E445" i="81"/>
  <c r="E444" i="81"/>
  <c r="E443" i="81"/>
  <c r="E442" i="81"/>
  <c r="E441" i="81"/>
  <c r="E440" i="81"/>
  <c r="E439" i="81"/>
  <c r="E438" i="81"/>
  <c r="E437" i="81"/>
  <c r="E436" i="81"/>
  <c r="E435" i="81"/>
  <c r="E434" i="81"/>
  <c r="E433" i="81"/>
  <c r="E432" i="81"/>
  <c r="E431" i="81"/>
  <c r="E430" i="81"/>
  <c r="E429" i="81"/>
  <c r="E428" i="81"/>
  <c r="E427" i="81"/>
  <c r="E426" i="81"/>
  <c r="E425" i="81"/>
  <c r="E424" i="81"/>
  <c r="E423" i="81"/>
  <c r="E422" i="81"/>
  <c r="E421" i="81"/>
  <c r="E420" i="81"/>
  <c r="E419" i="81"/>
  <c r="E418" i="81"/>
  <c r="E417" i="81"/>
  <c r="E416" i="81"/>
  <c r="E415" i="81"/>
  <c r="E414" i="81"/>
  <c r="E413" i="81"/>
  <c r="E412" i="81"/>
  <c r="E411" i="81"/>
  <c r="E410" i="81"/>
  <c r="E409" i="81"/>
  <c r="E408" i="81"/>
  <c r="E407" i="81"/>
  <c r="E406" i="81"/>
  <c r="E405" i="81"/>
  <c r="E404" i="81"/>
  <c r="E403" i="81"/>
  <c r="E402" i="81"/>
  <c r="E401" i="81"/>
  <c r="E400" i="81"/>
  <c r="E399" i="81"/>
  <c r="E398" i="81"/>
  <c r="E397" i="81"/>
  <c r="E396" i="81"/>
  <c r="E395" i="81"/>
  <c r="E394" i="81"/>
  <c r="E393" i="81"/>
  <c r="E392" i="81"/>
  <c r="E391" i="81"/>
  <c r="E390" i="81"/>
  <c r="E389" i="81"/>
  <c r="E388" i="81"/>
  <c r="E387" i="81"/>
  <c r="E386" i="81"/>
  <c r="E385" i="81"/>
  <c r="E384" i="81"/>
  <c r="E383" i="81"/>
  <c r="E382" i="81"/>
  <c r="E381" i="81"/>
  <c r="E380" i="81"/>
  <c r="E379" i="81"/>
  <c r="E378" i="81"/>
  <c r="E377" i="81"/>
  <c r="E376" i="81"/>
  <c r="E375" i="81"/>
  <c r="E374" i="81"/>
  <c r="E373" i="81"/>
  <c r="E372" i="81"/>
  <c r="E371" i="81"/>
  <c r="E370" i="81"/>
  <c r="E369" i="81"/>
  <c r="E368" i="81"/>
  <c r="E367" i="81"/>
  <c r="E366" i="81"/>
  <c r="E365" i="81"/>
  <c r="E364" i="81"/>
  <c r="E363" i="81"/>
  <c r="E362" i="81"/>
  <c r="E361" i="81"/>
  <c r="E360" i="81"/>
  <c r="E359" i="81"/>
  <c r="E358" i="81"/>
  <c r="E357" i="81"/>
  <c r="E356" i="81"/>
  <c r="E355" i="81"/>
  <c r="E354" i="81"/>
  <c r="E353" i="81"/>
  <c r="E352" i="81"/>
  <c r="E351" i="81"/>
  <c r="E350" i="81"/>
  <c r="E349" i="81"/>
  <c r="E348" i="81"/>
  <c r="E347" i="81"/>
  <c r="E346" i="81"/>
  <c r="E345" i="81"/>
  <c r="E344" i="81"/>
  <c r="E343" i="81"/>
  <c r="E342" i="81"/>
  <c r="E341" i="81"/>
  <c r="E340" i="81"/>
  <c r="E339" i="81"/>
  <c r="E338" i="81"/>
  <c r="E337" i="81"/>
  <c r="E336" i="81"/>
  <c r="E335" i="81"/>
  <c r="E334" i="81"/>
  <c r="E333" i="81"/>
  <c r="E332" i="81"/>
  <c r="E331" i="81"/>
  <c r="E330" i="81"/>
  <c r="E329" i="81"/>
  <c r="E328" i="81"/>
  <c r="E327" i="81"/>
  <c r="E326" i="81"/>
  <c r="E325" i="81"/>
  <c r="E324" i="81"/>
  <c r="E323" i="81"/>
  <c r="E322" i="81"/>
  <c r="E321" i="81"/>
  <c r="E320" i="81"/>
  <c r="E319" i="81"/>
  <c r="E318" i="81"/>
  <c r="E317" i="81"/>
  <c r="E316" i="81"/>
  <c r="E315" i="81"/>
  <c r="E314" i="81"/>
  <c r="E313" i="81"/>
  <c r="E312" i="81"/>
  <c r="E311" i="81"/>
  <c r="E310" i="81"/>
  <c r="E309" i="81"/>
  <c r="E308" i="81"/>
  <c r="E307" i="81"/>
  <c r="E306" i="81"/>
  <c r="E305" i="81"/>
  <c r="E304" i="81"/>
  <c r="E303" i="81"/>
  <c r="E302" i="81"/>
  <c r="E301" i="81"/>
  <c r="E300" i="81"/>
  <c r="E299" i="81"/>
  <c r="E298" i="81"/>
  <c r="E297" i="81"/>
  <c r="E296" i="81"/>
  <c r="E295" i="81"/>
  <c r="E294" i="81"/>
  <c r="E293" i="81"/>
  <c r="E292" i="81"/>
  <c r="E291" i="81"/>
  <c r="E290" i="81"/>
  <c r="E289" i="81"/>
  <c r="E288" i="81"/>
  <c r="E287" i="81"/>
  <c r="E286" i="81"/>
  <c r="E285" i="81"/>
  <c r="E284" i="81"/>
  <c r="E283" i="81"/>
  <c r="E282" i="81"/>
  <c r="E281" i="81"/>
  <c r="E280" i="81"/>
  <c r="E279" i="81"/>
  <c r="E278" i="81"/>
  <c r="E277" i="81"/>
  <c r="E276" i="81"/>
  <c r="E275" i="81"/>
  <c r="E274" i="81"/>
  <c r="E273" i="81"/>
  <c r="E272" i="81"/>
  <c r="E271" i="81"/>
  <c r="E270" i="81"/>
  <c r="E269" i="81"/>
  <c r="E268" i="81"/>
  <c r="E267" i="81"/>
  <c r="E266" i="81"/>
  <c r="E265" i="81"/>
  <c r="E264" i="81"/>
  <c r="E263" i="81"/>
  <c r="E262" i="81"/>
  <c r="E261" i="81"/>
  <c r="E260" i="81"/>
  <c r="E259" i="81"/>
  <c r="E258" i="81"/>
  <c r="E257" i="81"/>
  <c r="E256" i="81"/>
  <c r="E255" i="81"/>
  <c r="E254" i="81"/>
  <c r="E253" i="81"/>
  <c r="E252" i="81"/>
  <c r="E251" i="81"/>
  <c r="E250" i="81"/>
  <c r="E249" i="81"/>
  <c r="E248" i="81"/>
  <c r="E247" i="81"/>
  <c r="E246" i="81"/>
  <c r="E245" i="81"/>
  <c r="E244" i="81"/>
  <c r="E243" i="81"/>
  <c r="E242" i="81"/>
  <c r="E241" i="81"/>
  <c r="E240" i="81"/>
  <c r="E239" i="81"/>
  <c r="E238" i="81"/>
  <c r="E237" i="81"/>
  <c r="E236" i="81"/>
  <c r="E235" i="81"/>
  <c r="E234" i="81"/>
  <c r="E233" i="81"/>
  <c r="E232" i="81"/>
  <c r="E231" i="81"/>
  <c r="E230" i="81"/>
  <c r="E229" i="81"/>
  <c r="E228" i="81"/>
  <c r="E227" i="81"/>
  <c r="E226" i="81"/>
  <c r="E225" i="81"/>
  <c r="E224" i="81"/>
  <c r="E223" i="81"/>
  <c r="E222" i="81"/>
  <c r="E221" i="81"/>
  <c r="E220" i="81"/>
  <c r="E219" i="81"/>
  <c r="E218" i="81"/>
  <c r="E217" i="81"/>
  <c r="E216" i="81"/>
  <c r="E215" i="81"/>
  <c r="E214" i="81"/>
  <c r="E213" i="81"/>
  <c r="E212" i="81"/>
  <c r="E211" i="81"/>
  <c r="E210" i="81"/>
  <c r="E209" i="81"/>
  <c r="E208" i="81"/>
  <c r="E207" i="81"/>
  <c r="E206" i="81"/>
  <c r="E205" i="81"/>
  <c r="E204" i="81"/>
  <c r="E203" i="81"/>
  <c r="E202" i="81"/>
  <c r="E201" i="81"/>
  <c r="E200" i="81"/>
  <c r="E199" i="81"/>
  <c r="E198" i="81"/>
  <c r="E197" i="81"/>
  <c r="E196" i="81"/>
  <c r="E195" i="81"/>
  <c r="E194" i="81"/>
  <c r="E193" i="81"/>
  <c r="E192" i="81"/>
  <c r="E191" i="81"/>
  <c r="E190" i="81"/>
  <c r="E189" i="81"/>
  <c r="E188" i="81"/>
  <c r="E187" i="81"/>
  <c r="E186" i="81"/>
  <c r="E185" i="81"/>
  <c r="E184" i="81"/>
  <c r="E183" i="81"/>
  <c r="E182" i="81"/>
  <c r="E181" i="81"/>
  <c r="E180" i="81"/>
  <c r="E179" i="81"/>
  <c r="E178" i="81"/>
  <c r="E177" i="81"/>
  <c r="E176" i="81"/>
  <c r="E175" i="81"/>
  <c r="E174" i="81"/>
  <c r="E173" i="81"/>
  <c r="E172" i="81"/>
  <c r="E171" i="81"/>
  <c r="E170" i="81"/>
  <c r="E169" i="81"/>
  <c r="E168" i="81"/>
  <c r="E167" i="81"/>
  <c r="E166" i="81"/>
  <c r="E165" i="81"/>
  <c r="E164" i="81"/>
  <c r="E163" i="81"/>
  <c r="E162" i="81"/>
  <c r="E161" i="81"/>
  <c r="E160" i="81"/>
  <c r="E159" i="81"/>
  <c r="E158" i="81"/>
  <c r="E157" i="81"/>
  <c r="E156" i="81"/>
  <c r="E155" i="81"/>
  <c r="E154" i="81"/>
  <c r="E153" i="81"/>
  <c r="E152" i="81"/>
  <c r="E151" i="81"/>
  <c r="E150" i="81"/>
  <c r="E149" i="81"/>
  <c r="E148" i="81"/>
  <c r="E147" i="81"/>
  <c r="E146" i="81"/>
  <c r="E145" i="81"/>
  <c r="E144" i="81"/>
  <c r="E143" i="81"/>
  <c r="E142" i="81"/>
  <c r="E141" i="81"/>
  <c r="E140" i="81"/>
  <c r="E139" i="81"/>
  <c r="E138" i="81"/>
  <c r="E137" i="81"/>
  <c r="E136" i="81"/>
  <c r="E135" i="81"/>
  <c r="E134" i="81"/>
  <c r="E133" i="81"/>
  <c r="E132" i="81"/>
  <c r="E131" i="81"/>
  <c r="E130" i="81"/>
  <c r="E129" i="81"/>
  <c r="E128" i="81"/>
  <c r="E127" i="81"/>
  <c r="E126" i="81"/>
  <c r="E125" i="81"/>
  <c r="E124" i="81"/>
  <c r="E123" i="81"/>
  <c r="E122" i="81"/>
  <c r="E121" i="81"/>
  <c r="E120" i="81"/>
  <c r="E119" i="81"/>
  <c r="E118" i="81"/>
  <c r="E117" i="81"/>
  <c r="E116" i="81"/>
  <c r="E115" i="81"/>
  <c r="E114" i="81"/>
  <c r="E113" i="81"/>
  <c r="E112" i="81"/>
  <c r="E111" i="81"/>
  <c r="E110" i="81"/>
  <c r="E109" i="81"/>
  <c r="E108" i="81"/>
  <c r="E107" i="81"/>
  <c r="E106" i="81"/>
  <c r="E105" i="81"/>
  <c r="E104" i="81"/>
  <c r="E103" i="81"/>
  <c r="E102" i="81"/>
  <c r="E101" i="81"/>
  <c r="E100" i="81"/>
  <c r="E99" i="81"/>
  <c r="E98" i="81"/>
  <c r="E97" i="81"/>
  <c r="E96" i="81"/>
  <c r="E95" i="81"/>
  <c r="E94" i="81"/>
  <c r="E93" i="81"/>
  <c r="E92" i="81"/>
  <c r="E91" i="81"/>
  <c r="E90" i="81"/>
  <c r="E89" i="81"/>
  <c r="E88" i="81"/>
  <c r="E87" i="81"/>
  <c r="E86" i="81"/>
  <c r="E85" i="81"/>
  <c r="E84" i="81"/>
  <c r="E83" i="81"/>
  <c r="E82" i="81"/>
  <c r="E81" i="81"/>
  <c r="E80" i="81"/>
  <c r="E79" i="81"/>
  <c r="E78" i="81"/>
  <c r="E77" i="81"/>
  <c r="E76" i="81"/>
  <c r="E75" i="81"/>
  <c r="E74" i="81"/>
  <c r="E73" i="81"/>
  <c r="E72" i="81"/>
  <c r="E71" i="81"/>
  <c r="E70" i="81"/>
  <c r="E69" i="81"/>
  <c r="E68" i="81"/>
  <c r="E67" i="81"/>
  <c r="E66" i="81"/>
  <c r="E65" i="81"/>
  <c r="E64" i="81"/>
  <c r="E63" i="81"/>
  <c r="E62" i="81"/>
  <c r="E61" i="81"/>
  <c r="E60" i="81"/>
  <c r="E59" i="81"/>
  <c r="E58" i="81"/>
  <c r="E57" i="81"/>
  <c r="E56" i="81"/>
  <c r="E55" i="81"/>
  <c r="E54" i="81"/>
  <c r="E53" i="81"/>
  <c r="E52" i="81"/>
  <c r="E51" i="81"/>
  <c r="E50" i="81"/>
  <c r="E49" i="81"/>
  <c r="E48" i="81"/>
  <c r="E47" i="81"/>
  <c r="E46" i="81"/>
  <c r="E45" i="81"/>
  <c r="E44" i="81"/>
  <c r="E43" i="81"/>
  <c r="E42" i="81"/>
  <c r="E41" i="81"/>
  <c r="E40" i="81"/>
  <c r="E39" i="81"/>
  <c r="E38" i="81"/>
  <c r="E37" i="81"/>
  <c r="E36" i="81"/>
  <c r="E35" i="81"/>
  <c r="E34" i="81"/>
  <c r="E33" i="81"/>
  <c r="E32" i="81"/>
  <c r="E31" i="81"/>
  <c r="E30" i="81"/>
  <c r="E29" i="81"/>
  <c r="E28" i="81"/>
  <c r="E27" i="81"/>
  <c r="E26" i="81"/>
  <c r="E25" i="81"/>
  <c r="E24" i="81"/>
  <c r="E23" i="81"/>
  <c r="E22" i="81"/>
  <c r="E21" i="81"/>
  <c r="E20" i="81"/>
  <c r="E19" i="81"/>
  <c r="E18" i="81"/>
  <c r="E17" i="81"/>
  <c r="E16" i="81"/>
  <c r="E15" i="81"/>
  <c r="E14" i="81"/>
  <c r="E13" i="81"/>
  <c r="E12" i="81"/>
  <c r="E11" i="81"/>
  <c r="E10" i="81"/>
  <c r="E9" i="81"/>
  <c r="E8" i="81"/>
  <c r="E7" i="81"/>
  <c r="E6" i="81"/>
  <c r="E5" i="81"/>
  <c r="P64" i="16" l="1"/>
  <c r="E44" i="16"/>
  <c r="P59" i="16"/>
  <c r="J69" i="16"/>
  <c r="D54" i="16"/>
  <c r="P57" i="16"/>
  <c r="D68" i="16"/>
  <c r="J43" i="16"/>
  <c r="J47" i="16"/>
  <c r="D65" i="16"/>
  <c r="J59" i="16"/>
  <c r="P67" i="16"/>
  <c r="D49" i="16"/>
  <c r="X7" i="29"/>
  <c r="Z7" i="29" s="1"/>
  <c r="W6" i="29"/>
  <c r="X30" i="40"/>
  <c r="Z30" i="40" s="1"/>
  <c r="W29" i="40"/>
  <c r="W29" i="50"/>
  <c r="X30" i="50"/>
  <c r="Z30" i="50" s="1"/>
  <c r="X30" i="30"/>
  <c r="Z30" i="30" s="1"/>
  <c r="W29" i="30"/>
  <c r="X53" i="30"/>
  <c r="Z53" i="30" s="1"/>
  <c r="W52" i="30"/>
  <c r="W51" i="46"/>
  <c r="X51" i="46" s="1"/>
  <c r="X52" i="46"/>
  <c r="Z52" i="46" s="1"/>
  <c r="X30" i="34"/>
  <c r="Z30" i="34" s="1"/>
  <c r="W29" i="34"/>
  <c r="X54" i="41"/>
  <c r="Z54" i="41" s="1"/>
  <c r="W53" i="41"/>
  <c r="X53" i="37"/>
  <c r="Z53" i="37" s="1"/>
  <c r="W52" i="37"/>
  <c r="X52" i="51"/>
  <c r="Z52" i="51" s="1"/>
  <c r="W51" i="51"/>
  <c r="X51" i="51" s="1"/>
  <c r="W51" i="40"/>
  <c r="X51" i="40" s="1"/>
  <c r="X52" i="40"/>
  <c r="Z52" i="40" s="1"/>
  <c r="X7" i="42"/>
  <c r="Z7" i="42" s="1"/>
  <c r="W6" i="42"/>
  <c r="X30" i="35"/>
  <c r="Z30" i="35" s="1"/>
  <c r="W29" i="35"/>
  <c r="X53" i="14"/>
  <c r="Z53" i="14" s="1"/>
  <c r="W52" i="14"/>
  <c r="X7" i="46"/>
  <c r="Z7" i="46" s="1"/>
  <c r="W6" i="46"/>
  <c r="X7" i="37"/>
  <c r="Z7" i="37" s="1"/>
  <c r="W6" i="37"/>
  <c r="X54" i="34"/>
  <c r="Z54" i="34" s="1"/>
  <c r="W53" i="34"/>
  <c r="X53" i="49"/>
  <c r="Z53" i="49" s="1"/>
  <c r="W52" i="49"/>
  <c r="X29" i="49"/>
  <c r="Z29" i="49" s="1"/>
  <c r="W28" i="49"/>
  <c r="X28" i="49" s="1"/>
  <c r="X6" i="50"/>
  <c r="Z6" i="50" s="1"/>
  <c r="W5" i="50"/>
  <c r="X30" i="45"/>
  <c r="Z30" i="45" s="1"/>
  <c r="W29" i="45"/>
  <c r="X30" i="47"/>
  <c r="Z30" i="47" s="1"/>
  <c r="W29" i="47"/>
  <c r="X53" i="55"/>
  <c r="Z53" i="55" s="1"/>
  <c r="W52" i="55"/>
  <c r="X6" i="33"/>
  <c r="Z6" i="33" s="1"/>
  <c r="W5" i="33"/>
  <c r="X31" i="32"/>
  <c r="Z31" i="32" s="1"/>
  <c r="W30" i="32"/>
  <c r="X5" i="51"/>
  <c r="Z5" i="51" s="1"/>
  <c r="W4" i="51"/>
  <c r="X4" i="51" s="1"/>
  <c r="W28" i="38"/>
  <c r="X28" i="38" s="1"/>
  <c r="X29" i="38"/>
  <c r="Z29" i="38" s="1"/>
  <c r="X31" i="37"/>
  <c r="Z31" i="37" s="1"/>
  <c r="W30" i="37"/>
  <c r="X9" i="49"/>
  <c r="Z9" i="49" s="1"/>
  <c r="W8" i="49"/>
  <c r="X6" i="40"/>
  <c r="Z6" i="40" s="1"/>
  <c r="W5" i="40"/>
  <c r="W5" i="36"/>
  <c r="X6" i="36"/>
  <c r="Z6" i="36" s="1"/>
  <c r="W6" i="41"/>
  <c r="X7" i="41"/>
  <c r="Z7" i="41" s="1"/>
  <c r="W29" i="52"/>
  <c r="X30" i="52"/>
  <c r="Z30" i="52" s="1"/>
  <c r="W6" i="43"/>
  <c r="X7" i="43"/>
  <c r="Z7" i="43" s="1"/>
  <c r="W51" i="29"/>
  <c r="X51" i="29" s="1"/>
  <c r="X52" i="29"/>
  <c r="Z52" i="29" s="1"/>
  <c r="W51" i="35"/>
  <c r="X51" i="35" s="1"/>
  <c r="X52" i="35"/>
  <c r="Z52" i="35" s="1"/>
  <c r="W5" i="53"/>
  <c r="X6" i="53"/>
  <c r="Z6" i="53" s="1"/>
  <c r="W6" i="44"/>
  <c r="X7" i="44"/>
  <c r="Z7" i="44" s="1"/>
  <c r="Z51" i="36"/>
  <c r="R14" i="16" s="1"/>
  <c r="Q14" i="16"/>
  <c r="W54" i="43"/>
  <c r="X55" i="43"/>
  <c r="Z55" i="43" s="1"/>
  <c r="X30" i="14"/>
  <c r="Z30" i="14" s="1"/>
  <c r="W29" i="14"/>
  <c r="W29" i="41"/>
  <c r="X30" i="41"/>
  <c r="Z30" i="41" s="1"/>
  <c r="X53" i="33"/>
  <c r="Z53" i="33" s="1"/>
  <c r="W52" i="33"/>
  <c r="W54" i="38"/>
  <c r="X55" i="38"/>
  <c r="Z55" i="38" s="1"/>
  <c r="Z51" i="42"/>
  <c r="R20" i="16" s="1"/>
  <c r="Q20" i="16"/>
  <c r="X7" i="45"/>
  <c r="Z7" i="45" s="1"/>
  <c r="W6" i="45"/>
  <c r="X6" i="47"/>
  <c r="Z6" i="47" s="1"/>
  <c r="W5" i="47"/>
  <c r="W52" i="44"/>
  <c r="X53" i="44"/>
  <c r="Z53" i="44" s="1"/>
  <c r="X5" i="54"/>
  <c r="Z5" i="54" s="1"/>
  <c r="W4" i="54"/>
  <c r="X4" i="54" s="1"/>
  <c r="X30" i="48"/>
  <c r="Z30" i="48" s="1"/>
  <c r="W29" i="48"/>
  <c r="X7" i="48"/>
  <c r="Z7" i="48" s="1"/>
  <c r="W6" i="48"/>
  <c r="X29" i="51"/>
  <c r="Z29" i="51" s="1"/>
  <c r="W28" i="51"/>
  <c r="X28" i="51" s="1"/>
  <c r="X30" i="29"/>
  <c r="Z30" i="29" s="1"/>
  <c r="W29" i="29"/>
  <c r="X9" i="55"/>
  <c r="Z9" i="55" s="1"/>
  <c r="W8" i="55"/>
  <c r="W30" i="54"/>
  <c r="X31" i="54"/>
  <c r="Z31" i="54" s="1"/>
  <c r="X55" i="39"/>
  <c r="Z55" i="39" s="1"/>
  <c r="W54" i="39"/>
  <c r="X7" i="39"/>
  <c r="Z7" i="39" s="1"/>
  <c r="W6" i="39"/>
  <c r="X55" i="54"/>
  <c r="Z55" i="54" s="1"/>
  <c r="W54" i="54"/>
  <c r="X6" i="38"/>
  <c r="Z6" i="38" s="1"/>
  <c r="W5" i="38"/>
  <c r="X30" i="46"/>
  <c r="Z30" i="46" s="1"/>
  <c r="W29" i="46"/>
  <c r="W30" i="44"/>
  <c r="X31" i="44"/>
  <c r="Z31" i="44" s="1"/>
  <c r="X52" i="48"/>
  <c r="Z52" i="48" s="1"/>
  <c r="W51" i="48"/>
  <c r="X51" i="48" s="1"/>
  <c r="X55" i="53"/>
  <c r="Z55" i="53" s="1"/>
  <c r="W54" i="53"/>
  <c r="Z28" i="33"/>
  <c r="L11" i="16" s="1"/>
  <c r="K11" i="16"/>
  <c r="X6" i="30"/>
  <c r="Z6" i="30" s="1"/>
  <c r="W5" i="30"/>
  <c r="X30" i="42"/>
  <c r="Z30" i="42" s="1"/>
  <c r="W29" i="42"/>
  <c r="X53" i="45"/>
  <c r="Z53" i="45" s="1"/>
  <c r="W52" i="45"/>
  <c r="E12" i="16"/>
  <c r="Z4" i="34"/>
  <c r="F12" i="16" s="1"/>
  <c r="X54" i="52"/>
  <c r="Z54" i="52" s="1"/>
  <c r="W53" i="52"/>
  <c r="W51" i="47"/>
  <c r="X51" i="47" s="1"/>
  <c r="X52" i="47"/>
  <c r="Z52" i="47" s="1"/>
  <c r="W30" i="36"/>
  <c r="X31" i="36"/>
  <c r="Z31" i="36" s="1"/>
  <c r="X30" i="53"/>
  <c r="Z30" i="53" s="1"/>
  <c r="W29" i="53"/>
  <c r="W31" i="43"/>
  <c r="X32" i="43"/>
  <c r="Z32" i="43" s="1"/>
  <c r="W32" i="55"/>
  <c r="X33" i="55"/>
  <c r="Z33" i="55" s="1"/>
  <c r="X52" i="32"/>
  <c r="Z52" i="32" s="1"/>
  <c r="W51" i="32"/>
  <c r="X51" i="32" s="1"/>
  <c r="X5" i="32"/>
  <c r="Z5" i="32" s="1"/>
  <c r="W4" i="32"/>
  <c r="X4" i="32" s="1"/>
  <c r="W6" i="52"/>
  <c r="X7" i="52"/>
  <c r="Z7" i="52" s="1"/>
  <c r="W4" i="35"/>
  <c r="X4" i="35" s="1"/>
  <c r="X5" i="35"/>
  <c r="Z5" i="35" s="1"/>
  <c r="W30" i="39"/>
  <c r="X31" i="39"/>
  <c r="Z31" i="39" s="1"/>
  <c r="X54" i="50"/>
  <c r="Z54" i="50" s="1"/>
  <c r="W53" i="50"/>
  <c r="H44" i="74"/>
  <c r="H46" i="74"/>
  <c r="H66" i="74"/>
  <c r="H67" i="74"/>
  <c r="H68" i="74"/>
  <c r="H65" i="74"/>
  <c r="H43" i="74"/>
  <c r="H45" i="74"/>
  <c r="H22" i="74"/>
  <c r="H21" i="74"/>
  <c r="H19" i="74"/>
  <c r="H20" i="74"/>
  <c r="K22" i="74" l="1"/>
  <c r="J22" i="74"/>
  <c r="K68" i="74"/>
  <c r="J68" i="74"/>
  <c r="K44" i="74"/>
  <c r="J44" i="74"/>
  <c r="F44" i="16"/>
  <c r="K20" i="74"/>
  <c r="J20" i="74"/>
  <c r="L20" i="74" s="1"/>
  <c r="O20" i="74" s="1"/>
  <c r="P20" i="74" s="1"/>
  <c r="K45" i="74"/>
  <c r="J45" i="74"/>
  <c r="K67" i="74"/>
  <c r="J67" i="74"/>
  <c r="M67" i="74" s="1"/>
  <c r="K46" i="16"/>
  <c r="K19" i="74"/>
  <c r="J19" i="74"/>
  <c r="K43" i="74"/>
  <c r="J43" i="74"/>
  <c r="M43" i="74" s="1"/>
  <c r="K66" i="74"/>
  <c r="J66" i="74"/>
  <c r="E47" i="16"/>
  <c r="K21" i="74"/>
  <c r="J21" i="74"/>
  <c r="K65" i="74"/>
  <c r="J65" i="74"/>
  <c r="K46" i="74"/>
  <c r="J46" i="74"/>
  <c r="Q55" i="16"/>
  <c r="Q49" i="16"/>
  <c r="X52" i="45"/>
  <c r="Z52" i="45" s="1"/>
  <c r="W51" i="45"/>
  <c r="X51" i="45" s="1"/>
  <c r="X54" i="53"/>
  <c r="Z54" i="53" s="1"/>
  <c r="W53" i="53"/>
  <c r="X6" i="39"/>
  <c r="Z6" i="39" s="1"/>
  <c r="W5" i="39"/>
  <c r="X29" i="29"/>
  <c r="Z29" i="29" s="1"/>
  <c r="W28" i="29"/>
  <c r="X28" i="29" s="1"/>
  <c r="X5" i="47"/>
  <c r="Z5" i="47" s="1"/>
  <c r="W4" i="47"/>
  <c r="X4" i="47" s="1"/>
  <c r="X53" i="50"/>
  <c r="Z53" i="50" s="1"/>
  <c r="W52" i="50"/>
  <c r="Z4" i="32"/>
  <c r="F8" i="16" s="1"/>
  <c r="E8" i="16"/>
  <c r="W28" i="53"/>
  <c r="X28" i="53" s="1"/>
  <c r="X29" i="53"/>
  <c r="Z29" i="53" s="1"/>
  <c r="X29" i="42"/>
  <c r="Z29" i="42" s="1"/>
  <c r="W28" i="42"/>
  <c r="X28" i="42" s="1"/>
  <c r="Z51" i="48"/>
  <c r="R26" i="16" s="1"/>
  <c r="Q26" i="16"/>
  <c r="X29" i="46"/>
  <c r="Z29" i="46" s="1"/>
  <c r="W28" i="46"/>
  <c r="X28" i="46" s="1"/>
  <c r="X54" i="54"/>
  <c r="Z54" i="54" s="1"/>
  <c r="W53" i="54"/>
  <c r="X54" i="39"/>
  <c r="Z54" i="39" s="1"/>
  <c r="W53" i="39"/>
  <c r="X8" i="55"/>
  <c r="Z8" i="55" s="1"/>
  <c r="W7" i="55"/>
  <c r="Z28" i="51"/>
  <c r="L30" i="16" s="1"/>
  <c r="K30" i="16"/>
  <c r="X29" i="48"/>
  <c r="Z29" i="48" s="1"/>
  <c r="W28" i="48"/>
  <c r="X28" i="48" s="1"/>
  <c r="X6" i="45"/>
  <c r="Z6" i="45" s="1"/>
  <c r="W5" i="45"/>
  <c r="X5" i="40"/>
  <c r="Z5" i="40" s="1"/>
  <c r="W4" i="40"/>
  <c r="X4" i="40" s="1"/>
  <c r="X30" i="37"/>
  <c r="Z30" i="37" s="1"/>
  <c r="W29" i="37"/>
  <c r="Z4" i="51"/>
  <c r="F30" i="16" s="1"/>
  <c r="E30" i="16"/>
  <c r="X5" i="33"/>
  <c r="Z5" i="33" s="1"/>
  <c r="W4" i="33"/>
  <c r="X4" i="33" s="1"/>
  <c r="X29" i="47"/>
  <c r="Z29" i="47" s="1"/>
  <c r="W28" i="47"/>
  <c r="X28" i="47" s="1"/>
  <c r="X5" i="50"/>
  <c r="Z5" i="50" s="1"/>
  <c r="W4" i="50"/>
  <c r="X4" i="50" s="1"/>
  <c r="X52" i="49"/>
  <c r="Z52" i="49" s="1"/>
  <c r="W51" i="49"/>
  <c r="X51" i="49" s="1"/>
  <c r="X6" i="37"/>
  <c r="Z6" i="37" s="1"/>
  <c r="W5" i="37"/>
  <c r="X52" i="14"/>
  <c r="Z52" i="14" s="1"/>
  <c r="W51" i="14"/>
  <c r="X51" i="14" s="1"/>
  <c r="X6" i="42"/>
  <c r="Z6" i="42" s="1"/>
  <c r="W5" i="42"/>
  <c r="Z51" i="51"/>
  <c r="R30" i="16" s="1"/>
  <c r="Q30" i="16"/>
  <c r="X53" i="41"/>
  <c r="Z53" i="41" s="1"/>
  <c r="W52" i="41"/>
  <c r="X29" i="30"/>
  <c r="Z29" i="30" s="1"/>
  <c r="W28" i="30"/>
  <c r="X28" i="30" s="1"/>
  <c r="X29" i="40"/>
  <c r="Z29" i="40" s="1"/>
  <c r="W28" i="40"/>
  <c r="X28" i="40" s="1"/>
  <c r="Z4" i="35"/>
  <c r="F13" i="16" s="1"/>
  <c r="E13" i="16"/>
  <c r="W31" i="55"/>
  <c r="X32" i="55"/>
  <c r="Z32" i="55" s="1"/>
  <c r="Z51" i="47"/>
  <c r="R25" i="16" s="1"/>
  <c r="Q25" i="16"/>
  <c r="X52" i="44"/>
  <c r="Z52" i="44" s="1"/>
  <c r="W51" i="44"/>
  <c r="X51" i="44" s="1"/>
  <c r="W53" i="38"/>
  <c r="X54" i="38"/>
  <c r="Z54" i="38" s="1"/>
  <c r="X29" i="41"/>
  <c r="Z29" i="41" s="1"/>
  <c r="W28" i="41"/>
  <c r="X28" i="41" s="1"/>
  <c r="W53" i="43"/>
  <c r="X54" i="43"/>
  <c r="Z54" i="43" s="1"/>
  <c r="W5" i="44"/>
  <c r="X6" i="44"/>
  <c r="Z6" i="44" s="1"/>
  <c r="Z51" i="35"/>
  <c r="R13" i="16" s="1"/>
  <c r="Q13" i="16"/>
  <c r="X6" i="43"/>
  <c r="Z6" i="43" s="1"/>
  <c r="W5" i="43"/>
  <c r="W5" i="41"/>
  <c r="X6" i="41"/>
  <c r="Z6" i="41" s="1"/>
  <c r="Z51" i="46"/>
  <c r="R24" i="16" s="1"/>
  <c r="Q24" i="16"/>
  <c r="X5" i="30"/>
  <c r="Z5" i="30" s="1"/>
  <c r="W4" i="30"/>
  <c r="X4" i="30" s="1"/>
  <c r="X5" i="38"/>
  <c r="Z5" i="38" s="1"/>
  <c r="W4" i="38"/>
  <c r="X4" i="38" s="1"/>
  <c r="X6" i="48"/>
  <c r="Z6" i="48" s="1"/>
  <c r="W5" i="48"/>
  <c r="X29" i="14"/>
  <c r="Z29" i="14" s="1"/>
  <c r="W28" i="14"/>
  <c r="X28" i="14" s="1"/>
  <c r="X8" i="49"/>
  <c r="Z8" i="49" s="1"/>
  <c r="W7" i="49"/>
  <c r="X30" i="32"/>
  <c r="Z30" i="32" s="1"/>
  <c r="W29" i="32"/>
  <c r="X52" i="55"/>
  <c r="Z52" i="55" s="1"/>
  <c r="W51" i="55"/>
  <c r="X51" i="55" s="1"/>
  <c r="X29" i="45"/>
  <c r="Z29" i="45" s="1"/>
  <c r="W28" i="45"/>
  <c r="X28" i="45" s="1"/>
  <c r="Z28" i="49"/>
  <c r="L28" i="16" s="1"/>
  <c r="K28" i="16"/>
  <c r="X53" i="34"/>
  <c r="Z53" i="34" s="1"/>
  <c r="W52" i="34"/>
  <c r="X6" i="46"/>
  <c r="Z6" i="46" s="1"/>
  <c r="W5" i="46"/>
  <c r="X29" i="35"/>
  <c r="Z29" i="35" s="1"/>
  <c r="W28" i="35"/>
  <c r="X28" i="35" s="1"/>
  <c r="X52" i="37"/>
  <c r="Z52" i="37" s="1"/>
  <c r="W51" i="37"/>
  <c r="X51" i="37" s="1"/>
  <c r="W28" i="34"/>
  <c r="X28" i="34" s="1"/>
  <c r="X29" i="34"/>
  <c r="Z29" i="34" s="1"/>
  <c r="X52" i="30"/>
  <c r="Z52" i="30" s="1"/>
  <c r="W51" i="30"/>
  <c r="X51" i="30" s="1"/>
  <c r="X6" i="29"/>
  <c r="Z6" i="29" s="1"/>
  <c r="W5" i="29"/>
  <c r="Z51" i="32"/>
  <c r="R8" i="16" s="1"/>
  <c r="Q8" i="16"/>
  <c r="W52" i="52"/>
  <c r="X53" i="52"/>
  <c r="Z53" i="52" s="1"/>
  <c r="Z4" i="54"/>
  <c r="F33" i="16" s="1"/>
  <c r="E33" i="16"/>
  <c r="X52" i="33"/>
  <c r="Z52" i="33" s="1"/>
  <c r="W51" i="33"/>
  <c r="X51" i="33" s="1"/>
  <c r="W29" i="39"/>
  <c r="X30" i="39"/>
  <c r="Z30" i="39" s="1"/>
  <c r="W5" i="52"/>
  <c r="X6" i="52"/>
  <c r="Z6" i="52" s="1"/>
  <c r="W30" i="43"/>
  <c r="X31" i="43"/>
  <c r="Z31" i="43" s="1"/>
  <c r="W29" i="36"/>
  <c r="X30" i="36"/>
  <c r="Z30" i="36" s="1"/>
  <c r="W29" i="44"/>
  <c r="X30" i="44"/>
  <c r="Z30" i="44" s="1"/>
  <c r="W29" i="54"/>
  <c r="X30" i="54"/>
  <c r="Z30" i="54" s="1"/>
  <c r="W4" i="53"/>
  <c r="X4" i="53" s="1"/>
  <c r="X5" i="53"/>
  <c r="Z5" i="53" s="1"/>
  <c r="Z51" i="29"/>
  <c r="R10" i="16" s="1"/>
  <c r="Q10" i="16"/>
  <c r="W28" i="52"/>
  <c r="X28" i="52" s="1"/>
  <c r="X29" i="52"/>
  <c r="Z29" i="52" s="1"/>
  <c r="X5" i="36"/>
  <c r="Z5" i="36" s="1"/>
  <c r="W4" i="36"/>
  <c r="X4" i="36" s="1"/>
  <c r="K16" i="16"/>
  <c r="Z28" i="38"/>
  <c r="L16" i="16" s="1"/>
  <c r="Z51" i="40"/>
  <c r="R18" i="16" s="1"/>
  <c r="Q18" i="16"/>
  <c r="W28" i="50"/>
  <c r="X28" i="50" s="1"/>
  <c r="X29" i="50"/>
  <c r="Z29" i="50" s="1"/>
  <c r="M21" i="74"/>
  <c r="L21" i="74"/>
  <c r="O21" i="74" s="1"/>
  <c r="P21" i="74" s="1"/>
  <c r="L67" i="74"/>
  <c r="O67" i="74" s="1"/>
  <c r="P67" i="74" s="1"/>
  <c r="M22" i="74"/>
  <c r="L22" i="74"/>
  <c r="O22" i="74" s="1"/>
  <c r="P22" i="74" s="1"/>
  <c r="M20" i="74"/>
  <c r="L46" i="74"/>
  <c r="O46" i="74" s="1"/>
  <c r="P46" i="74" s="1"/>
  <c r="M46" i="74"/>
  <c r="L43" i="74"/>
  <c r="O43" i="74" s="1"/>
  <c r="P43" i="74" s="1"/>
  <c r="M44" i="74"/>
  <c r="L44" i="74"/>
  <c r="O44" i="74" s="1"/>
  <c r="P44" i="74" s="1"/>
  <c r="U43" i="16"/>
  <c r="U44" i="16"/>
  <c r="U45" i="16"/>
  <c r="U46" i="16"/>
  <c r="U47" i="16"/>
  <c r="U48" i="16"/>
  <c r="U49" i="16"/>
  <c r="U50" i="16"/>
  <c r="U51" i="16"/>
  <c r="U52" i="16"/>
  <c r="U53" i="16"/>
  <c r="U54" i="16"/>
  <c r="U55" i="16"/>
  <c r="U56" i="16"/>
  <c r="U57" i="16"/>
  <c r="U58" i="16"/>
  <c r="U59" i="16"/>
  <c r="U60" i="16"/>
  <c r="U61" i="16"/>
  <c r="U62" i="16"/>
  <c r="U63" i="16"/>
  <c r="U64" i="16"/>
  <c r="U65" i="16"/>
  <c r="U66" i="16"/>
  <c r="U67" i="16"/>
  <c r="U68" i="16"/>
  <c r="U69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L66" i="74" l="1"/>
  <c r="O66" i="74" s="1"/>
  <c r="P66" i="74" s="1"/>
  <c r="M19" i="74"/>
  <c r="R49" i="16"/>
  <c r="L45" i="74"/>
  <c r="O45" i="74" s="1"/>
  <c r="P45" i="74" s="1"/>
  <c r="L68" i="74"/>
  <c r="O68" i="74" s="1"/>
  <c r="P68" i="74" s="1"/>
  <c r="R55" i="16"/>
  <c r="M65" i="74"/>
  <c r="R65" i="74" s="1"/>
  <c r="M66" i="74"/>
  <c r="R66" i="74" s="1"/>
  <c r="L19" i="74"/>
  <c r="O19" i="74" s="1"/>
  <c r="P19" i="74" s="1"/>
  <c r="M45" i="74"/>
  <c r="M68" i="74"/>
  <c r="L46" i="16"/>
  <c r="L65" i="74"/>
  <c r="O65" i="74" s="1"/>
  <c r="P65" i="74" s="1"/>
  <c r="Q53" i="16"/>
  <c r="Q45" i="16"/>
  <c r="Q59" i="16"/>
  <c r="K65" i="16"/>
  <c r="E43" i="16"/>
  <c r="E68" i="16"/>
  <c r="Q43" i="16"/>
  <c r="K63" i="16"/>
  <c r="Q48" i="16"/>
  <c r="Q60" i="16"/>
  <c r="E48" i="16"/>
  <c r="Q65" i="16"/>
  <c r="E65" i="16"/>
  <c r="Q61" i="16"/>
  <c r="F47" i="16"/>
  <c r="K51" i="16"/>
  <c r="Z51" i="30"/>
  <c r="R27" i="16" s="1"/>
  <c r="Q27" i="16"/>
  <c r="Z51" i="37"/>
  <c r="R15" i="16" s="1"/>
  <c r="Q15" i="16"/>
  <c r="X5" i="46"/>
  <c r="Z5" i="46" s="1"/>
  <c r="W4" i="46"/>
  <c r="X4" i="46" s="1"/>
  <c r="Z51" i="55"/>
  <c r="R34" i="16" s="1"/>
  <c r="Q34" i="16"/>
  <c r="X7" i="49"/>
  <c r="Z7" i="49" s="1"/>
  <c r="W6" i="49"/>
  <c r="X5" i="48"/>
  <c r="Z5" i="48" s="1"/>
  <c r="W4" i="48"/>
  <c r="X4" i="48" s="1"/>
  <c r="Z4" i="30"/>
  <c r="F27" i="16" s="1"/>
  <c r="E27" i="16"/>
  <c r="Z28" i="30"/>
  <c r="L27" i="16" s="1"/>
  <c r="K27" i="16"/>
  <c r="Z51" i="14"/>
  <c r="R9" i="16" s="1"/>
  <c r="Q9" i="16"/>
  <c r="Z51" i="49"/>
  <c r="R28" i="16" s="1"/>
  <c r="Q28" i="16"/>
  <c r="Z28" i="47"/>
  <c r="L25" i="16" s="1"/>
  <c r="K25" i="16"/>
  <c r="Z4" i="40"/>
  <c r="F18" i="16" s="1"/>
  <c r="E18" i="16"/>
  <c r="Z28" i="48"/>
  <c r="L26" i="16" s="1"/>
  <c r="K26" i="16"/>
  <c r="X7" i="55"/>
  <c r="Z7" i="55" s="1"/>
  <c r="W6" i="55"/>
  <c r="X53" i="54"/>
  <c r="Z53" i="54" s="1"/>
  <c r="W52" i="54"/>
  <c r="W51" i="50"/>
  <c r="X51" i="50" s="1"/>
  <c r="X52" i="50"/>
  <c r="Z52" i="50" s="1"/>
  <c r="Z28" i="29"/>
  <c r="L10" i="16" s="1"/>
  <c r="K10" i="16"/>
  <c r="X53" i="53"/>
  <c r="Z53" i="53" s="1"/>
  <c r="W52" i="53"/>
  <c r="K29" i="16"/>
  <c r="Z28" i="50"/>
  <c r="L29" i="16" s="1"/>
  <c r="Z28" i="52"/>
  <c r="L31" i="16" s="1"/>
  <c r="K31" i="16"/>
  <c r="Z4" i="53"/>
  <c r="F32" i="16" s="1"/>
  <c r="E32" i="16"/>
  <c r="W28" i="44"/>
  <c r="X28" i="44" s="1"/>
  <c r="X29" i="44"/>
  <c r="Z29" i="44" s="1"/>
  <c r="W29" i="43"/>
  <c r="X30" i="43"/>
  <c r="Z30" i="43" s="1"/>
  <c r="W28" i="39"/>
  <c r="X28" i="39" s="1"/>
  <c r="X29" i="39"/>
  <c r="Z29" i="39" s="1"/>
  <c r="W4" i="41"/>
  <c r="X4" i="41" s="1"/>
  <c r="X5" i="41"/>
  <c r="Z5" i="41" s="1"/>
  <c r="W52" i="43"/>
  <c r="X53" i="43"/>
  <c r="Z53" i="43" s="1"/>
  <c r="W52" i="38"/>
  <c r="X53" i="38"/>
  <c r="Z53" i="38" s="1"/>
  <c r="Z28" i="53"/>
  <c r="L32" i="16" s="1"/>
  <c r="K32" i="16"/>
  <c r="Z4" i="36"/>
  <c r="F14" i="16" s="1"/>
  <c r="E14" i="16"/>
  <c r="Z51" i="33"/>
  <c r="R11" i="16" s="1"/>
  <c r="Q11" i="16"/>
  <c r="X5" i="29"/>
  <c r="Z5" i="29" s="1"/>
  <c r="W4" i="29"/>
  <c r="X4" i="29" s="1"/>
  <c r="Z28" i="35"/>
  <c r="L13" i="16" s="1"/>
  <c r="K13" i="16"/>
  <c r="X52" i="34"/>
  <c r="Z52" i="34" s="1"/>
  <c r="W51" i="34"/>
  <c r="X51" i="34" s="1"/>
  <c r="Z28" i="45"/>
  <c r="L23" i="16" s="1"/>
  <c r="K23" i="16"/>
  <c r="X29" i="32"/>
  <c r="Z29" i="32" s="1"/>
  <c r="W28" i="32"/>
  <c r="X28" i="32" s="1"/>
  <c r="Z28" i="14"/>
  <c r="L9" i="16" s="1"/>
  <c r="K9" i="16"/>
  <c r="Z4" i="38"/>
  <c r="F16" i="16" s="1"/>
  <c r="E16" i="16"/>
  <c r="W4" i="43"/>
  <c r="X4" i="43" s="1"/>
  <c r="X5" i="43"/>
  <c r="Z5" i="43" s="1"/>
  <c r="Z28" i="41"/>
  <c r="L19" i="16" s="1"/>
  <c r="K19" i="16"/>
  <c r="Q22" i="16"/>
  <c r="Z51" i="44"/>
  <c r="R22" i="16" s="1"/>
  <c r="Z28" i="40"/>
  <c r="L18" i="16" s="1"/>
  <c r="K18" i="16"/>
  <c r="X52" i="41"/>
  <c r="Z52" i="41" s="1"/>
  <c r="W51" i="41"/>
  <c r="X51" i="41" s="1"/>
  <c r="X5" i="42"/>
  <c r="Z5" i="42" s="1"/>
  <c r="W4" i="42"/>
  <c r="X4" i="42" s="1"/>
  <c r="X5" i="37"/>
  <c r="Z5" i="37" s="1"/>
  <c r="W4" i="37"/>
  <c r="X4" i="37" s="1"/>
  <c r="Z4" i="50"/>
  <c r="F29" i="16" s="1"/>
  <c r="E29" i="16"/>
  <c r="Z4" i="33"/>
  <c r="F11" i="16" s="1"/>
  <c r="E11" i="16"/>
  <c r="X29" i="37"/>
  <c r="Z29" i="37" s="1"/>
  <c r="W28" i="37"/>
  <c r="X28" i="37" s="1"/>
  <c r="X5" i="45"/>
  <c r="Z5" i="45" s="1"/>
  <c r="W4" i="45"/>
  <c r="X4" i="45" s="1"/>
  <c r="X53" i="39"/>
  <c r="Z53" i="39" s="1"/>
  <c r="W52" i="39"/>
  <c r="Z28" i="46"/>
  <c r="L24" i="16" s="1"/>
  <c r="K24" i="16"/>
  <c r="Z28" i="42"/>
  <c r="L20" i="16" s="1"/>
  <c r="K20" i="16"/>
  <c r="Z4" i="47"/>
  <c r="F25" i="16" s="1"/>
  <c r="E25" i="16"/>
  <c r="X5" i="39"/>
  <c r="Z5" i="39" s="1"/>
  <c r="W4" i="39"/>
  <c r="X4" i="39" s="1"/>
  <c r="Z51" i="45"/>
  <c r="R23" i="16" s="1"/>
  <c r="Q23" i="16"/>
  <c r="W28" i="54"/>
  <c r="X28" i="54" s="1"/>
  <c r="X29" i="54"/>
  <c r="Z29" i="54" s="1"/>
  <c r="W28" i="36"/>
  <c r="X28" i="36" s="1"/>
  <c r="X29" i="36"/>
  <c r="Z29" i="36" s="1"/>
  <c r="W4" i="52"/>
  <c r="X4" i="52" s="1"/>
  <c r="X5" i="52"/>
  <c r="Z5" i="52" s="1"/>
  <c r="W51" i="52"/>
  <c r="X51" i="52" s="1"/>
  <c r="X52" i="52"/>
  <c r="Z52" i="52" s="1"/>
  <c r="Z28" i="34"/>
  <c r="L12" i="16" s="1"/>
  <c r="K12" i="16"/>
  <c r="W4" i="44"/>
  <c r="X4" i="44" s="1"/>
  <c r="X5" i="44"/>
  <c r="Z5" i="44" s="1"/>
  <c r="W30" i="55"/>
  <c r="X31" i="55"/>
  <c r="Z31" i="55" s="1"/>
  <c r="R20" i="74"/>
  <c r="R46" i="74"/>
  <c r="R44" i="74"/>
  <c r="R43" i="74"/>
  <c r="R22" i="74"/>
  <c r="R67" i="74"/>
  <c r="R21" i="74"/>
  <c r="R45" i="74" l="1"/>
  <c r="R68" i="74"/>
  <c r="R19" i="74"/>
  <c r="Q58" i="16"/>
  <c r="E60" i="16"/>
  <c r="K59" i="16"/>
  <c r="E46" i="16"/>
  <c r="K44" i="16"/>
  <c r="K58" i="16"/>
  <c r="K48" i="16"/>
  <c r="Q46" i="16"/>
  <c r="K67" i="16"/>
  <c r="K66" i="16"/>
  <c r="E53" i="16"/>
  <c r="Q63" i="16"/>
  <c r="K62" i="16"/>
  <c r="Q69" i="16"/>
  <c r="Q50" i="16"/>
  <c r="F68" i="16"/>
  <c r="Q57" i="16"/>
  <c r="L51" i="16"/>
  <c r="R61" i="16"/>
  <c r="R65" i="16"/>
  <c r="R60" i="16"/>
  <c r="L63" i="16"/>
  <c r="L65" i="16"/>
  <c r="R45" i="16"/>
  <c r="K47" i="16"/>
  <c r="K55" i="16"/>
  <c r="E64" i="16"/>
  <c r="K53" i="16"/>
  <c r="K54" i="16"/>
  <c r="E51" i="16"/>
  <c r="E49" i="16"/>
  <c r="E67" i="16"/>
  <c r="K45" i="16"/>
  <c r="K61" i="16"/>
  <c r="K60" i="16"/>
  <c r="Q44" i="16"/>
  <c r="E62" i="16"/>
  <c r="Q62" i="16"/>
  <c r="F48" i="16"/>
  <c r="F43" i="16"/>
  <c r="K64" i="16"/>
  <c r="F65" i="16"/>
  <c r="R48" i="16"/>
  <c r="R43" i="16"/>
  <c r="R59" i="16"/>
  <c r="R53" i="16"/>
  <c r="W29" i="55"/>
  <c r="X30" i="55"/>
  <c r="Z30" i="55" s="1"/>
  <c r="X52" i="53"/>
  <c r="Z52" i="53" s="1"/>
  <c r="W51" i="53"/>
  <c r="X51" i="53" s="1"/>
  <c r="X6" i="55"/>
  <c r="Z6" i="55" s="1"/>
  <c r="W5" i="55"/>
  <c r="Z4" i="48"/>
  <c r="F26" i="16" s="1"/>
  <c r="E26" i="16"/>
  <c r="Z28" i="54"/>
  <c r="L33" i="16" s="1"/>
  <c r="K33" i="16"/>
  <c r="Z4" i="37"/>
  <c r="F15" i="16" s="1"/>
  <c r="E15" i="16"/>
  <c r="Z4" i="44"/>
  <c r="F22" i="16" s="1"/>
  <c r="E22" i="16"/>
  <c r="Z28" i="36"/>
  <c r="L14" i="16" s="1"/>
  <c r="K14" i="16"/>
  <c r="Z4" i="43"/>
  <c r="F21" i="16" s="1"/>
  <c r="E21" i="16"/>
  <c r="W51" i="43"/>
  <c r="X51" i="43" s="1"/>
  <c r="X52" i="43"/>
  <c r="Z52" i="43" s="1"/>
  <c r="Z28" i="39"/>
  <c r="L17" i="16" s="1"/>
  <c r="K17" i="16"/>
  <c r="Z28" i="44"/>
  <c r="L22" i="16" s="1"/>
  <c r="K22" i="16"/>
  <c r="Z51" i="50"/>
  <c r="R29" i="16" s="1"/>
  <c r="Q29" i="16"/>
  <c r="Z4" i="45"/>
  <c r="F23" i="16" s="1"/>
  <c r="E23" i="16"/>
  <c r="Z51" i="41"/>
  <c r="R19" i="16" s="1"/>
  <c r="Q19" i="16"/>
  <c r="Z51" i="52"/>
  <c r="R31" i="16" s="1"/>
  <c r="Q31" i="16"/>
  <c r="Z4" i="39"/>
  <c r="F17" i="16" s="1"/>
  <c r="E17" i="16"/>
  <c r="X52" i="39"/>
  <c r="Z52" i="39" s="1"/>
  <c r="W51" i="39"/>
  <c r="X51" i="39" s="1"/>
  <c r="K15" i="16"/>
  <c r="Z28" i="37"/>
  <c r="L15" i="16" s="1"/>
  <c r="Z4" i="42"/>
  <c r="F20" i="16" s="1"/>
  <c r="E20" i="16"/>
  <c r="Z28" i="32"/>
  <c r="L8" i="16" s="1"/>
  <c r="K8" i="16"/>
  <c r="Z51" i="34"/>
  <c r="R12" i="16" s="1"/>
  <c r="Q12" i="16"/>
  <c r="Z4" i="29"/>
  <c r="F10" i="16" s="1"/>
  <c r="E10" i="16"/>
  <c r="X52" i="54"/>
  <c r="Z52" i="54" s="1"/>
  <c r="W51" i="54"/>
  <c r="X51" i="54" s="1"/>
  <c r="X6" i="49"/>
  <c r="Z6" i="49" s="1"/>
  <c r="W5" i="49"/>
  <c r="Z4" i="46"/>
  <c r="F24" i="16" s="1"/>
  <c r="E24" i="16"/>
  <c r="Z4" i="52"/>
  <c r="F31" i="16" s="1"/>
  <c r="E31" i="16"/>
  <c r="W51" i="38"/>
  <c r="X51" i="38" s="1"/>
  <c r="X52" i="38"/>
  <c r="Z52" i="38" s="1"/>
  <c r="Z4" i="41"/>
  <c r="F19" i="16" s="1"/>
  <c r="E19" i="16"/>
  <c r="W28" i="43"/>
  <c r="X28" i="43" s="1"/>
  <c r="X29" i="43"/>
  <c r="Z29" i="43" s="1"/>
  <c r="P70" i="74"/>
  <c r="P47" i="74"/>
  <c r="P23" i="74"/>
  <c r="Q47" i="16" l="1"/>
  <c r="K57" i="16"/>
  <c r="E50" i="16"/>
  <c r="F51" i="16"/>
  <c r="F46" i="16"/>
  <c r="F60" i="16"/>
  <c r="E59" i="16"/>
  <c r="E58" i="16"/>
  <c r="F67" i="16"/>
  <c r="L55" i="16"/>
  <c r="R69" i="16"/>
  <c r="R63" i="16"/>
  <c r="L66" i="16"/>
  <c r="R46" i="16"/>
  <c r="L58" i="16"/>
  <c r="Q66" i="16"/>
  <c r="R44" i="16"/>
  <c r="E54" i="16"/>
  <c r="E66" i="16"/>
  <c r="E45" i="16"/>
  <c r="K43" i="16"/>
  <c r="E52" i="16"/>
  <c r="Q54" i="16"/>
  <c r="Q64" i="16"/>
  <c r="K52" i="16"/>
  <c r="E56" i="16"/>
  <c r="E57" i="16"/>
  <c r="K68" i="16"/>
  <c r="F62" i="16"/>
  <c r="F49" i="16"/>
  <c r="F53" i="16"/>
  <c r="E55" i="16"/>
  <c r="K49" i="16"/>
  <c r="E61" i="16"/>
  <c r="R62" i="16"/>
  <c r="L61" i="16"/>
  <c r="L53" i="16"/>
  <c r="K50" i="16"/>
  <c r="L64" i="16"/>
  <c r="L60" i="16"/>
  <c r="L45" i="16"/>
  <c r="L54" i="16"/>
  <c r="F64" i="16"/>
  <c r="L47" i="16"/>
  <c r="R57" i="16"/>
  <c r="R50" i="16"/>
  <c r="L62" i="16"/>
  <c r="L67" i="16"/>
  <c r="L48" i="16"/>
  <c r="L44" i="16"/>
  <c r="L59" i="16"/>
  <c r="R58" i="16"/>
  <c r="Z28" i="43"/>
  <c r="L21" i="16" s="1"/>
  <c r="K21" i="16"/>
  <c r="Z51" i="54"/>
  <c r="R33" i="16" s="1"/>
  <c r="Q33" i="16"/>
  <c r="Z51" i="39"/>
  <c r="R17" i="16" s="1"/>
  <c r="Q17" i="16"/>
  <c r="Z51" i="53"/>
  <c r="R32" i="16" s="1"/>
  <c r="Q32" i="16"/>
  <c r="Z51" i="43"/>
  <c r="R21" i="16" s="1"/>
  <c r="Q21" i="16"/>
  <c r="Z51" i="38"/>
  <c r="R16" i="16" s="1"/>
  <c r="Q16" i="16"/>
  <c r="X5" i="49"/>
  <c r="Z5" i="49" s="1"/>
  <c r="W4" i="49"/>
  <c r="X4" i="49" s="1"/>
  <c r="X5" i="55"/>
  <c r="Z5" i="55" s="1"/>
  <c r="W4" i="55"/>
  <c r="X4" i="55" s="1"/>
  <c r="W28" i="55"/>
  <c r="X28" i="55" s="1"/>
  <c r="X29" i="55"/>
  <c r="Z29" i="55" s="1"/>
  <c r="E58" i="74"/>
  <c r="E64" i="74"/>
  <c r="E41" i="74"/>
  <c r="E4" i="74"/>
  <c r="E10" i="74"/>
  <c r="E23" i="74"/>
  <c r="E16" i="74"/>
  <c r="E12" i="74"/>
  <c r="E8" i="74"/>
  <c r="E11" i="74"/>
  <c r="E35" i="74"/>
  <c r="E31" i="74"/>
  <c r="E33" i="74"/>
  <c r="E56" i="74"/>
  <c r="Y64" i="74" l="1"/>
  <c r="Q51" i="16"/>
  <c r="Q67" i="16"/>
  <c r="Q68" i="16"/>
  <c r="F61" i="16"/>
  <c r="F55" i="16"/>
  <c r="F56" i="16"/>
  <c r="F52" i="16"/>
  <c r="F45" i="16"/>
  <c r="F54" i="16"/>
  <c r="F58" i="16"/>
  <c r="Y31" i="74"/>
  <c r="Y56" i="74"/>
  <c r="Y11" i="74"/>
  <c r="Y23" i="74"/>
  <c r="Y33" i="74"/>
  <c r="Y8" i="74"/>
  <c r="Y10" i="74"/>
  <c r="Y58" i="74"/>
  <c r="L50" i="16"/>
  <c r="L68" i="16"/>
  <c r="R64" i="16"/>
  <c r="R66" i="16"/>
  <c r="L57" i="16"/>
  <c r="Q56" i="16"/>
  <c r="Q52" i="16"/>
  <c r="K56" i="16"/>
  <c r="F57" i="16"/>
  <c r="F66" i="16"/>
  <c r="F59" i="16"/>
  <c r="F50" i="16"/>
  <c r="Y12" i="74"/>
  <c r="Y35" i="74"/>
  <c r="Y16" i="74"/>
  <c r="Y41" i="74"/>
  <c r="L49" i="16"/>
  <c r="L52" i="16"/>
  <c r="R54" i="16"/>
  <c r="L43" i="16"/>
  <c r="R47" i="16"/>
  <c r="Z4" i="55"/>
  <c r="F34" i="16" s="1"/>
  <c r="E34" i="16"/>
  <c r="Z4" i="49"/>
  <c r="F28" i="16" s="1"/>
  <c r="E28" i="16"/>
  <c r="Z28" i="55"/>
  <c r="L34" i="16" s="1"/>
  <c r="K34" i="16"/>
  <c r="Y4" i="74"/>
  <c r="D7" i="16" s="1"/>
  <c r="I64" i="74"/>
  <c r="Q64" i="74"/>
  <c r="N64" i="74"/>
  <c r="G64" i="74"/>
  <c r="H64" i="74"/>
  <c r="E52" i="74"/>
  <c r="E55" i="74"/>
  <c r="E57" i="74"/>
  <c r="E51" i="74"/>
  <c r="E53" i="74"/>
  <c r="E6" i="74"/>
  <c r="E63" i="74"/>
  <c r="E13" i="74"/>
  <c r="E60" i="74"/>
  <c r="E15" i="74"/>
  <c r="E34" i="74"/>
  <c r="E30" i="74"/>
  <c r="E54" i="74"/>
  <c r="E28" i="74"/>
  <c r="E47" i="74"/>
  <c r="E37" i="74"/>
  <c r="E62" i="74"/>
  <c r="E59" i="74"/>
  <c r="E38" i="74"/>
  <c r="Q56" i="74"/>
  <c r="N56" i="74"/>
  <c r="I56" i="74"/>
  <c r="H56" i="74"/>
  <c r="G56" i="74"/>
  <c r="N16" i="74"/>
  <c r="I16" i="74"/>
  <c r="Q16" i="74"/>
  <c r="H16" i="74"/>
  <c r="G16" i="74"/>
  <c r="Q33" i="74"/>
  <c r="N33" i="74"/>
  <c r="I33" i="74"/>
  <c r="H33" i="74"/>
  <c r="G33" i="74"/>
  <c r="Q35" i="74"/>
  <c r="N35" i="74"/>
  <c r="I35" i="74"/>
  <c r="H35" i="74"/>
  <c r="G35" i="74"/>
  <c r="Q11" i="74"/>
  <c r="N11" i="74"/>
  <c r="I11" i="74"/>
  <c r="H11" i="74"/>
  <c r="G11" i="74"/>
  <c r="N12" i="74"/>
  <c r="Q12" i="74"/>
  <c r="I12" i="74"/>
  <c r="H12" i="74"/>
  <c r="G12" i="74"/>
  <c r="Q23" i="74"/>
  <c r="I23" i="74"/>
  <c r="H23" i="74"/>
  <c r="N23" i="74"/>
  <c r="G23" i="74"/>
  <c r="Q63" i="74"/>
  <c r="N63" i="74"/>
  <c r="H63" i="74"/>
  <c r="G63" i="74"/>
  <c r="Q31" i="74"/>
  <c r="N31" i="74"/>
  <c r="I31" i="74"/>
  <c r="H31" i="74"/>
  <c r="G31" i="74"/>
  <c r="E32" i="74"/>
  <c r="I6" i="74"/>
  <c r="I59" i="74"/>
  <c r="E42" i="74"/>
  <c r="E61" i="74"/>
  <c r="Q57" i="74"/>
  <c r="N57" i="74"/>
  <c r="I57" i="74"/>
  <c r="H57" i="74"/>
  <c r="G57" i="74"/>
  <c r="Q55" i="74"/>
  <c r="E5" i="74"/>
  <c r="E17" i="74"/>
  <c r="E70" i="74"/>
  <c r="N8" i="74"/>
  <c r="Q8" i="74"/>
  <c r="I8" i="74"/>
  <c r="H8" i="74"/>
  <c r="G8" i="74"/>
  <c r="E39" i="74"/>
  <c r="E40" i="74"/>
  <c r="E14" i="74"/>
  <c r="E29" i="74"/>
  <c r="E7" i="74"/>
  <c r="Q10" i="74"/>
  <c r="N10" i="74"/>
  <c r="I10" i="74"/>
  <c r="H10" i="74"/>
  <c r="G10" i="74"/>
  <c r="E9" i="74"/>
  <c r="E36" i="74"/>
  <c r="Q58" i="74"/>
  <c r="N58" i="74"/>
  <c r="I58" i="74"/>
  <c r="H58" i="74"/>
  <c r="G58" i="74"/>
  <c r="N34" i="74"/>
  <c r="Q54" i="74"/>
  <c r="G54" i="74"/>
  <c r="E18" i="74"/>
  <c r="G47" i="74"/>
  <c r="N4" i="74"/>
  <c r="I4" i="74"/>
  <c r="H4" i="74"/>
  <c r="Q4" i="74"/>
  <c r="G4" i="74"/>
  <c r="Q41" i="74"/>
  <c r="N41" i="74"/>
  <c r="I41" i="74"/>
  <c r="H41" i="74"/>
  <c r="G41" i="74"/>
  <c r="Q30" i="74" l="1"/>
  <c r="J11" i="74"/>
  <c r="J56" i="74"/>
  <c r="I63" i="74"/>
  <c r="K63" i="74" s="1"/>
  <c r="N37" i="74"/>
  <c r="G30" i="74"/>
  <c r="H37" i="74"/>
  <c r="H59" i="74"/>
  <c r="I28" i="74"/>
  <c r="H6" i="74"/>
  <c r="N55" i="74"/>
  <c r="Y42" i="74"/>
  <c r="M7" i="16" s="1"/>
  <c r="N30" i="74"/>
  <c r="J8" i="74"/>
  <c r="I37" i="74"/>
  <c r="N53" i="74"/>
  <c r="G52" i="74"/>
  <c r="H55" i="74"/>
  <c r="N59" i="74"/>
  <c r="J4" i="74"/>
  <c r="J10" i="74"/>
  <c r="G55" i="74"/>
  <c r="J55" i="74" s="1"/>
  <c r="I55" i="74"/>
  <c r="G59" i="74"/>
  <c r="Q59" i="74"/>
  <c r="J57" i="74"/>
  <c r="J63" i="74"/>
  <c r="J35" i="74"/>
  <c r="Y9" i="74"/>
  <c r="Y70" i="74"/>
  <c r="Y30" i="74"/>
  <c r="Y13" i="74"/>
  <c r="K69" i="16"/>
  <c r="E69" i="16"/>
  <c r="Y18" i="74"/>
  <c r="G7" i="16" s="1"/>
  <c r="H30" i="74"/>
  <c r="J30" i="74" s="1"/>
  <c r="Y40" i="74"/>
  <c r="Y17" i="74"/>
  <c r="Y32" i="74"/>
  <c r="J23" i="74"/>
  <c r="Y38" i="74"/>
  <c r="Y47" i="74"/>
  <c r="Y34" i="74"/>
  <c r="Y63" i="74"/>
  <c r="Y57" i="74"/>
  <c r="J64" i="74"/>
  <c r="L56" i="16"/>
  <c r="R56" i="16"/>
  <c r="R67" i="16"/>
  <c r="Y14" i="74"/>
  <c r="Y37" i="74"/>
  <c r="J41" i="74"/>
  <c r="I30" i="74"/>
  <c r="J58" i="74"/>
  <c r="Y7" i="74"/>
  <c r="Y39" i="74"/>
  <c r="G37" i="74"/>
  <c r="Q37" i="74"/>
  <c r="Y61" i="74"/>
  <c r="N13" i="74"/>
  <c r="J33" i="74"/>
  <c r="Y59" i="74"/>
  <c r="Y15" i="74"/>
  <c r="Y6" i="74"/>
  <c r="Y55" i="74"/>
  <c r="D42" i="16"/>
  <c r="E63" i="16"/>
  <c r="Y36" i="74"/>
  <c r="Y29" i="74"/>
  <c r="Y5" i="74"/>
  <c r="J31" i="74"/>
  <c r="J12" i="74"/>
  <c r="J16" i="74"/>
  <c r="Y62" i="74"/>
  <c r="Y54" i="74"/>
  <c r="Y60" i="74"/>
  <c r="Y53" i="74"/>
  <c r="Y52" i="74"/>
  <c r="R52" i="16"/>
  <c r="R68" i="16"/>
  <c r="R51" i="16"/>
  <c r="N28" i="74"/>
  <c r="Y51" i="74"/>
  <c r="P7" i="16" s="1"/>
  <c r="Y28" i="74"/>
  <c r="J7" i="16" s="1"/>
  <c r="H54" i="74"/>
  <c r="J54" i="74" s="1"/>
  <c r="G53" i="74"/>
  <c r="Q53" i="74"/>
  <c r="H53" i="74"/>
  <c r="I54" i="74"/>
  <c r="N54" i="74"/>
  <c r="I53" i="74"/>
  <c r="Q34" i="74"/>
  <c r="Q47" i="74"/>
  <c r="H47" i="74"/>
  <c r="J47" i="74" s="1"/>
  <c r="G34" i="74"/>
  <c r="G38" i="74"/>
  <c r="K64" i="74"/>
  <c r="I42" i="74"/>
  <c r="G42" i="74"/>
  <c r="Q42" i="74"/>
  <c r="N42" i="74"/>
  <c r="H42" i="74"/>
  <c r="I47" i="74"/>
  <c r="H34" i="74"/>
  <c r="N47" i="74"/>
  <c r="I34" i="74"/>
  <c r="G62" i="74"/>
  <c r="Q52" i="74"/>
  <c r="I52" i="74"/>
  <c r="N52" i="74"/>
  <c r="H52" i="74"/>
  <c r="Q51" i="74"/>
  <c r="H62" i="74"/>
  <c r="G51" i="74"/>
  <c r="H51" i="74"/>
  <c r="I62" i="74"/>
  <c r="N51" i="74"/>
  <c r="I51" i="74"/>
  <c r="Q62" i="74"/>
  <c r="Q60" i="74"/>
  <c r="Q28" i="74"/>
  <c r="G28" i="74"/>
  <c r="H38" i="74"/>
  <c r="N38" i="74"/>
  <c r="Q38" i="74"/>
  <c r="G13" i="74"/>
  <c r="Q13" i="74"/>
  <c r="H13" i="74"/>
  <c r="I13" i="74"/>
  <c r="H28" i="74"/>
  <c r="N15" i="74"/>
  <c r="G15" i="74"/>
  <c r="Q15" i="74"/>
  <c r="N6" i="74"/>
  <c r="I15" i="74"/>
  <c r="I38" i="74"/>
  <c r="K38" i="74" s="1"/>
  <c r="G6" i="74"/>
  <c r="J6" i="74" s="1"/>
  <c r="Q6" i="74"/>
  <c r="H15" i="74"/>
  <c r="G60" i="74"/>
  <c r="N62" i="74"/>
  <c r="H60" i="74"/>
  <c r="N60" i="74"/>
  <c r="I60" i="74"/>
  <c r="K41" i="74"/>
  <c r="Q14" i="74"/>
  <c r="N14" i="74"/>
  <c r="I14" i="74"/>
  <c r="H14" i="74"/>
  <c r="G14" i="74"/>
  <c r="K23" i="74"/>
  <c r="K12" i="74"/>
  <c r="K35" i="74"/>
  <c r="K57" i="74"/>
  <c r="Q18" i="74"/>
  <c r="N18" i="74"/>
  <c r="I18" i="74"/>
  <c r="H18" i="74"/>
  <c r="G18" i="74"/>
  <c r="J18" i="74" s="1"/>
  <c r="K54" i="74"/>
  <c r="Q36" i="74"/>
  <c r="N36" i="74"/>
  <c r="I36" i="74"/>
  <c r="H36" i="74"/>
  <c r="G36" i="74"/>
  <c r="Q29" i="74"/>
  <c r="N29" i="74"/>
  <c r="I29" i="74"/>
  <c r="H29" i="74"/>
  <c r="G29" i="74"/>
  <c r="Q40" i="74"/>
  <c r="N40" i="74"/>
  <c r="I40" i="74"/>
  <c r="H40" i="74"/>
  <c r="G40" i="74"/>
  <c r="J40" i="74" s="1"/>
  <c r="Q70" i="74"/>
  <c r="N70" i="74"/>
  <c r="I70" i="74"/>
  <c r="H70" i="74"/>
  <c r="G70" i="74"/>
  <c r="Q61" i="74"/>
  <c r="N61" i="74"/>
  <c r="I61" i="74"/>
  <c r="H61" i="74"/>
  <c r="G61" i="74"/>
  <c r="Q69" i="74"/>
  <c r="N69" i="74"/>
  <c r="I69" i="74"/>
  <c r="H69" i="74"/>
  <c r="G69" i="74"/>
  <c r="I32" i="74"/>
  <c r="H32" i="74"/>
  <c r="Q32" i="74"/>
  <c r="N32" i="74"/>
  <c r="G32" i="74"/>
  <c r="K31" i="74"/>
  <c r="K33" i="74"/>
  <c r="K56" i="74"/>
  <c r="K30" i="74"/>
  <c r="Q7" i="74"/>
  <c r="N7" i="74"/>
  <c r="I7" i="74"/>
  <c r="H7" i="74"/>
  <c r="G7" i="74"/>
  <c r="Q39" i="74"/>
  <c r="N39" i="74"/>
  <c r="I39" i="74"/>
  <c r="H39" i="74"/>
  <c r="G39" i="74"/>
  <c r="K8" i="74"/>
  <c r="Q17" i="74"/>
  <c r="N17" i="74"/>
  <c r="I17" i="74"/>
  <c r="H17" i="74"/>
  <c r="G17" i="74"/>
  <c r="J17" i="74" s="1"/>
  <c r="Q5" i="74"/>
  <c r="N5" i="74"/>
  <c r="I5" i="74"/>
  <c r="H5" i="74"/>
  <c r="G5" i="74"/>
  <c r="K55" i="74"/>
  <c r="K16" i="74"/>
  <c r="K58" i="74"/>
  <c r="Q9" i="74"/>
  <c r="N9" i="74"/>
  <c r="I9" i="74"/>
  <c r="H9" i="74"/>
  <c r="G9" i="74"/>
  <c r="K4" i="74"/>
  <c r="K10" i="74"/>
  <c r="K11" i="74"/>
  <c r="J15" i="74" l="1"/>
  <c r="J60" i="74"/>
  <c r="K37" i="74"/>
  <c r="J59" i="74"/>
  <c r="J32" i="74"/>
  <c r="M42" i="16"/>
  <c r="J69" i="74"/>
  <c r="J29" i="74"/>
  <c r="J52" i="74"/>
  <c r="K47" i="74"/>
  <c r="J37" i="74"/>
  <c r="M4" i="74"/>
  <c r="K59" i="74"/>
  <c r="K53" i="74"/>
  <c r="J51" i="74"/>
  <c r="J62" i="74"/>
  <c r="J42" i="74"/>
  <c r="J38" i="74"/>
  <c r="J42" i="16"/>
  <c r="F63" i="16"/>
  <c r="L69" i="16"/>
  <c r="J39" i="74"/>
  <c r="J61" i="74"/>
  <c r="J36" i="74"/>
  <c r="J14" i="74"/>
  <c r="J13" i="74"/>
  <c r="J28" i="74"/>
  <c r="K34" i="74"/>
  <c r="J34" i="74"/>
  <c r="F69" i="16"/>
  <c r="J9" i="74"/>
  <c r="J5" i="74"/>
  <c r="J7" i="74"/>
  <c r="J70" i="74"/>
  <c r="J53" i="74"/>
  <c r="P42" i="16"/>
  <c r="G42" i="16"/>
  <c r="M64" i="74"/>
  <c r="K13" i="74"/>
  <c r="K62" i="74"/>
  <c r="K42" i="74"/>
  <c r="L64" i="74"/>
  <c r="O64" i="74" s="1"/>
  <c r="P64" i="74" s="1"/>
  <c r="K52" i="74"/>
  <c r="K51" i="74"/>
  <c r="K6" i="74"/>
  <c r="K28" i="74"/>
  <c r="K15" i="74"/>
  <c r="K60" i="74"/>
  <c r="K5" i="74"/>
  <c r="K29" i="74"/>
  <c r="K9" i="74"/>
  <c r="K7" i="74"/>
  <c r="K39" i="74"/>
  <c r="K40" i="74"/>
  <c r="K69" i="74"/>
  <c r="K61" i="74"/>
  <c r="K70" i="74"/>
  <c r="K18" i="74"/>
  <c r="K14" i="74"/>
  <c r="K17" i="74"/>
  <c r="K32" i="74"/>
  <c r="K36" i="74"/>
  <c r="L42" i="74" l="1"/>
  <c r="O42" i="74" s="1"/>
  <c r="P42" i="74" s="1"/>
  <c r="R64" i="74"/>
  <c r="M42" i="74"/>
  <c r="R42" i="74" l="1"/>
  <c r="M29" i="74"/>
  <c r="M37" i="74"/>
  <c r="M61" i="74"/>
  <c r="M56" i="74"/>
  <c r="M70" i="74"/>
  <c r="M53" i="74"/>
  <c r="M47" i="74"/>
  <c r="M33" i="74"/>
  <c r="M30" i="74"/>
  <c r="M38" i="74"/>
  <c r="M41" i="74"/>
  <c r="M52" i="74"/>
  <c r="M57" i="74"/>
  <c r="M60" i="74"/>
  <c r="M69" i="74"/>
  <c r="M28" i="74"/>
  <c r="L51" i="74"/>
  <c r="O51" i="74" s="1"/>
  <c r="M51" i="74"/>
  <c r="M34" i="74"/>
  <c r="P51" i="74" l="1"/>
  <c r="T51" i="74" s="1"/>
  <c r="S52" i="74" s="1"/>
  <c r="L53" i="74"/>
  <c r="O53" i="74" s="1"/>
  <c r="L56" i="74"/>
  <c r="O56" i="74" s="1"/>
  <c r="L70" i="74"/>
  <c r="R70" i="74" s="1"/>
  <c r="L61" i="74"/>
  <c r="O61" i="74" s="1"/>
  <c r="L29" i="74"/>
  <c r="O29" i="74" s="1"/>
  <c r="L69" i="74"/>
  <c r="O69" i="74" s="1"/>
  <c r="L41" i="74"/>
  <c r="O41" i="74" s="1"/>
  <c r="L30" i="74"/>
  <c r="O30" i="74" s="1"/>
  <c r="L28" i="74"/>
  <c r="O28" i="74" s="1"/>
  <c r="L60" i="74"/>
  <c r="O60" i="74" s="1"/>
  <c r="L38" i="74"/>
  <c r="O38" i="74" s="1"/>
  <c r="L33" i="74"/>
  <c r="O33" i="74" s="1"/>
  <c r="M32" i="74"/>
  <c r="M36" i="74"/>
  <c r="L58" i="74"/>
  <c r="O58" i="74" s="1"/>
  <c r="M58" i="74"/>
  <c r="M54" i="74"/>
  <c r="M40" i="74"/>
  <c r="M31" i="74"/>
  <c r="L52" i="74"/>
  <c r="O52" i="74" s="1"/>
  <c r="M59" i="74"/>
  <c r="L35" i="74"/>
  <c r="O35" i="74" s="1"/>
  <c r="M35" i="74"/>
  <c r="M62" i="74"/>
  <c r="M39" i="74"/>
  <c r="M63" i="74"/>
  <c r="L34" i="74"/>
  <c r="O34" i="74" s="1"/>
  <c r="L57" i="74"/>
  <c r="O57" i="74" s="1"/>
  <c r="L47" i="74"/>
  <c r="R47" i="74" s="1"/>
  <c r="L37" i="74"/>
  <c r="O37" i="74" s="1"/>
  <c r="M55" i="74"/>
  <c r="R51" i="74" l="1"/>
  <c r="V51" i="74" s="1"/>
  <c r="U51" i="74" s="1"/>
  <c r="P57" i="74"/>
  <c r="P38" i="74"/>
  <c r="P41" i="74"/>
  <c r="P61" i="74"/>
  <c r="P56" i="74"/>
  <c r="P37" i="74"/>
  <c r="P35" i="74"/>
  <c r="P58" i="74"/>
  <c r="R28" i="74"/>
  <c r="P29" i="74"/>
  <c r="P53" i="74"/>
  <c r="P33" i="74"/>
  <c r="R34" i="74"/>
  <c r="P52" i="74"/>
  <c r="T52" i="74" s="1"/>
  <c r="S53" i="74" s="1"/>
  <c r="P60" i="74"/>
  <c r="R30" i="74"/>
  <c r="P69" i="74"/>
  <c r="R56" i="74"/>
  <c r="L39" i="74"/>
  <c r="O39" i="74" s="1"/>
  <c r="R38" i="74"/>
  <c r="L54" i="74"/>
  <c r="O54" i="74" s="1"/>
  <c r="L62" i="74"/>
  <c r="O62" i="74" s="1"/>
  <c r="L59" i="74"/>
  <c r="O59" i="74" s="1"/>
  <c r="L63" i="74"/>
  <c r="O63" i="74" s="1"/>
  <c r="L31" i="74"/>
  <c r="O31" i="74" s="1"/>
  <c r="R58" i="74"/>
  <c r="L55" i="74"/>
  <c r="O55" i="74" s="1"/>
  <c r="L40" i="74"/>
  <c r="O40" i="74" s="1"/>
  <c r="L36" i="74"/>
  <c r="O36" i="74" s="1"/>
  <c r="L32" i="74"/>
  <c r="O32" i="74" s="1"/>
  <c r="R35" i="74" l="1"/>
  <c r="R52" i="74"/>
  <c r="V52" i="74" s="1"/>
  <c r="U52" i="74" s="1"/>
  <c r="P34" i="74"/>
  <c r="R57" i="74"/>
  <c r="R60" i="74"/>
  <c r="R33" i="74"/>
  <c r="R37" i="74"/>
  <c r="R41" i="74"/>
  <c r="T53" i="74"/>
  <c r="S54" i="74" s="1"/>
  <c r="R53" i="74"/>
  <c r="P28" i="74"/>
  <c r="T28" i="74" s="1"/>
  <c r="S29" i="74" s="1"/>
  <c r="V28" i="74" s="1"/>
  <c r="U28" i="74" s="1"/>
  <c r="P40" i="74"/>
  <c r="P55" i="74"/>
  <c r="R31" i="74"/>
  <c r="P39" i="74"/>
  <c r="P59" i="74"/>
  <c r="P54" i="74"/>
  <c r="R29" i="74"/>
  <c r="R61" i="74"/>
  <c r="P30" i="74"/>
  <c r="P36" i="74"/>
  <c r="P63" i="74"/>
  <c r="P62" i="74"/>
  <c r="R69" i="74"/>
  <c r="R39" i="74"/>
  <c r="P32" i="74"/>
  <c r="R32" i="74"/>
  <c r="R59" i="74" l="1"/>
  <c r="R40" i="74"/>
  <c r="R36" i="74"/>
  <c r="R62" i="74"/>
  <c r="R55" i="74"/>
  <c r="R54" i="74"/>
  <c r="P31" i="74"/>
  <c r="T29" i="74"/>
  <c r="S30" i="74" s="1"/>
  <c r="R63" i="74"/>
  <c r="V53" i="74"/>
  <c r="U53" i="74" s="1"/>
  <c r="T54" i="74"/>
  <c r="S55" i="74" s="1"/>
  <c r="T30" i="74" l="1"/>
  <c r="S31" i="74" s="1"/>
  <c r="V29" i="74"/>
  <c r="U29" i="74" s="1"/>
  <c r="V54" i="74"/>
  <c r="U54" i="74" s="1"/>
  <c r="T55" i="74"/>
  <c r="S56" i="74" s="1"/>
  <c r="T31" i="74" l="1"/>
  <c r="S32" i="74" s="1"/>
  <c r="V30" i="74"/>
  <c r="U30" i="74" s="1"/>
  <c r="V55" i="74"/>
  <c r="U55" i="74" s="1"/>
  <c r="T56" i="74"/>
  <c r="S57" i="74" s="1"/>
  <c r="T32" i="74" l="1"/>
  <c r="S33" i="74" s="1"/>
  <c r="V31" i="74"/>
  <c r="U31" i="74" s="1"/>
  <c r="V56" i="74"/>
  <c r="U56" i="74" s="1"/>
  <c r="T57" i="74"/>
  <c r="S58" i="74" s="1"/>
  <c r="V32" i="74" l="1"/>
  <c r="U32" i="74" s="1"/>
  <c r="T33" i="74"/>
  <c r="S34" i="74" s="1"/>
  <c r="V33" i="74" l="1"/>
  <c r="U33" i="74" s="1"/>
  <c r="T34" i="74"/>
  <c r="S35" i="74" s="1"/>
  <c r="V57" i="74"/>
  <c r="U57" i="74" s="1"/>
  <c r="T58" i="74"/>
  <c r="S59" i="74" s="1"/>
  <c r="V34" i="74" l="1"/>
  <c r="U34" i="74" s="1"/>
  <c r="T35" i="74"/>
  <c r="S36" i="74" s="1"/>
  <c r="V58" i="74"/>
  <c r="U58" i="74" s="1"/>
  <c r="T59" i="74"/>
  <c r="S60" i="74" s="1"/>
  <c r="V35" i="74" l="1"/>
  <c r="U35" i="74" s="1"/>
  <c r="T36" i="74"/>
  <c r="S37" i="74" s="1"/>
  <c r="V59" i="74"/>
  <c r="U59" i="74" s="1"/>
  <c r="T60" i="74"/>
  <c r="S61" i="74" s="1"/>
  <c r="V36" i="74" l="1"/>
  <c r="U36" i="74" s="1"/>
  <c r="T37" i="74"/>
  <c r="S38" i="74" s="1"/>
  <c r="V60" i="74"/>
  <c r="U60" i="74" s="1"/>
  <c r="T61" i="74"/>
  <c r="S62" i="74" s="1"/>
  <c r="V37" i="74" l="1"/>
  <c r="U37" i="74" s="1"/>
  <c r="T38" i="74"/>
  <c r="S39" i="74" s="1"/>
  <c r="V38" i="74" l="1"/>
  <c r="U38" i="74" s="1"/>
  <c r="T39" i="74"/>
  <c r="S40" i="74" s="1"/>
  <c r="V61" i="74"/>
  <c r="U61" i="74" s="1"/>
  <c r="T62" i="74"/>
  <c r="S63" i="74" s="1"/>
  <c r="V39" i="74" l="1"/>
  <c r="U39" i="74" s="1"/>
  <c r="T40" i="74"/>
  <c r="T63" i="74"/>
  <c r="S64" i="74" s="1"/>
  <c r="V62" i="74"/>
  <c r="U62" i="74" s="1"/>
  <c r="T64" i="74" l="1"/>
  <c r="S65" i="74" s="1"/>
  <c r="S41" i="74"/>
  <c r="V63" i="74"/>
  <c r="U63" i="74" s="1"/>
  <c r="V64" i="74" l="1"/>
  <c r="U64" i="74" s="1"/>
  <c r="T65" i="74"/>
  <c r="S66" i="74" s="1"/>
  <c r="V40" i="74"/>
  <c r="U40" i="74" s="1"/>
  <c r="T41" i="74"/>
  <c r="S42" i="74" s="1"/>
  <c r="T42" i="74" s="1"/>
  <c r="S43" i="74" s="1"/>
  <c r="V65" i="74" l="1"/>
  <c r="U65" i="74" s="1"/>
  <c r="T66" i="74"/>
  <c r="S67" i="74" s="1"/>
  <c r="T43" i="74"/>
  <c r="S44" i="74" s="1"/>
  <c r="V42" i="74"/>
  <c r="U42" i="74" s="1"/>
  <c r="V41" i="74"/>
  <c r="U41" i="74" s="1"/>
  <c r="V66" i="74" l="1"/>
  <c r="U66" i="74" s="1"/>
  <c r="T67" i="74"/>
  <c r="S68" i="74" s="1"/>
  <c r="V43" i="74"/>
  <c r="U43" i="74" s="1"/>
  <c r="T44" i="74"/>
  <c r="S45" i="74" s="1"/>
  <c r="V44" i="74" l="1"/>
  <c r="U44" i="74" s="1"/>
  <c r="T45" i="74"/>
  <c r="S46" i="74" s="1"/>
  <c r="V67" i="74"/>
  <c r="U67" i="74" s="1"/>
  <c r="T68" i="74"/>
  <c r="S69" i="74" l="1"/>
  <c r="V45" i="74"/>
  <c r="U45" i="74" s="1"/>
  <c r="T46" i="74"/>
  <c r="S47" i="74" s="1"/>
  <c r="T47" i="74" s="1"/>
  <c r="V47" i="74" l="1"/>
  <c r="W47" i="74" s="1"/>
  <c r="X47" i="74" s="1"/>
  <c r="Z47" i="74" s="1"/>
  <c r="V46" i="74"/>
  <c r="U46" i="74" s="1"/>
  <c r="T69" i="74"/>
  <c r="S70" i="74" s="1"/>
  <c r="V68" i="74"/>
  <c r="U68" i="74" s="1"/>
  <c r="W46" i="74" l="1"/>
  <c r="W45" i="74" s="1"/>
  <c r="X45" i="74" s="1"/>
  <c r="Z45" i="74" s="1"/>
  <c r="U47" i="74"/>
  <c r="V69" i="74"/>
  <c r="U69" i="74" s="1"/>
  <c r="T70" i="74"/>
  <c r="W44" i="74" l="1"/>
  <c r="X44" i="74" s="1"/>
  <c r="Z44" i="74" s="1"/>
  <c r="X46" i="74"/>
  <c r="Z46" i="74" s="1"/>
  <c r="V70" i="74"/>
  <c r="W70" i="74" s="1"/>
  <c r="W43" i="74" l="1"/>
  <c r="W42" i="74" s="1"/>
  <c r="W41" i="74" s="1"/>
  <c r="U70" i="74"/>
  <c r="W69" i="74"/>
  <c r="X70" i="74"/>
  <c r="Z70" i="74" s="1"/>
  <c r="X43" i="74" l="1"/>
  <c r="Z43" i="74" s="1"/>
  <c r="X42" i="74"/>
  <c r="Z42" i="74" s="1"/>
  <c r="O7" i="16" s="1"/>
  <c r="W68" i="74"/>
  <c r="X69" i="74"/>
  <c r="Z69" i="74" s="1"/>
  <c r="X41" i="74"/>
  <c r="W40" i="74"/>
  <c r="N7" i="16" l="1"/>
  <c r="W67" i="74"/>
  <c r="X68" i="74"/>
  <c r="Z68" i="74" s="1"/>
  <c r="X40" i="74"/>
  <c r="Z40" i="74" s="1"/>
  <c r="W39" i="74"/>
  <c r="Z41" i="74"/>
  <c r="N42" i="16" l="1"/>
  <c r="X67" i="74"/>
  <c r="Z67" i="74" s="1"/>
  <c r="W66" i="74"/>
  <c r="W38" i="74"/>
  <c r="X39" i="74"/>
  <c r="Z39" i="74" s="1"/>
  <c r="O42" i="16" l="1"/>
  <c r="W65" i="74"/>
  <c r="X66" i="74"/>
  <c r="Z66" i="74" s="1"/>
  <c r="X38" i="74"/>
  <c r="Z38" i="74" s="1"/>
  <c r="W37" i="74"/>
  <c r="X65" i="74" l="1"/>
  <c r="W64" i="74"/>
  <c r="X37" i="74"/>
  <c r="Z37" i="74" s="1"/>
  <c r="W36" i="74"/>
  <c r="Z65" i="74" l="1"/>
  <c r="U7" i="16" s="1"/>
  <c r="T7" i="16"/>
  <c r="X64" i="74"/>
  <c r="W63" i="74"/>
  <c r="X36" i="74"/>
  <c r="Z36" i="74" s="1"/>
  <c r="W35" i="74"/>
  <c r="T42" i="16" l="1"/>
  <c r="W62" i="74"/>
  <c r="X63" i="74"/>
  <c r="Z63" i="74" s="1"/>
  <c r="Z64" i="74"/>
  <c r="W34" i="74"/>
  <c r="X35" i="74"/>
  <c r="Z35" i="74" s="1"/>
  <c r="U42" i="16" l="1"/>
  <c r="X62" i="74"/>
  <c r="Z62" i="74" s="1"/>
  <c r="W61" i="74"/>
  <c r="X34" i="74"/>
  <c r="Z34" i="74" s="1"/>
  <c r="W33" i="74"/>
  <c r="X61" i="74" l="1"/>
  <c r="Z61" i="74" s="1"/>
  <c r="W60" i="74"/>
  <c r="X33" i="74"/>
  <c r="Z33" i="74" s="1"/>
  <c r="W32" i="74"/>
  <c r="W59" i="74" l="1"/>
  <c r="X60" i="74"/>
  <c r="Z60" i="74" s="1"/>
  <c r="X32" i="74"/>
  <c r="Z32" i="74" s="1"/>
  <c r="W31" i="74"/>
  <c r="X59" i="74" l="1"/>
  <c r="Z59" i="74" s="1"/>
  <c r="W58" i="74"/>
  <c r="W30" i="74"/>
  <c r="X31" i="74"/>
  <c r="Z31" i="74" s="1"/>
  <c r="W57" i="74" l="1"/>
  <c r="X58" i="74"/>
  <c r="Z58" i="74" s="1"/>
  <c r="W29" i="74"/>
  <c r="X30" i="74"/>
  <c r="Z30" i="74" s="1"/>
  <c r="W56" i="74" l="1"/>
  <c r="X57" i="74"/>
  <c r="Z57" i="74" s="1"/>
  <c r="W28" i="74"/>
  <c r="X28" i="74" s="1"/>
  <c r="K7" i="16" s="1"/>
  <c r="X29" i="74"/>
  <c r="Z29" i="74" s="1"/>
  <c r="K42" i="16" l="1"/>
  <c r="W55" i="74"/>
  <c r="X56" i="74"/>
  <c r="Z56" i="74" s="1"/>
  <c r="Z28" i="74"/>
  <c r="L42" i="16" l="1"/>
  <c r="L7" i="16"/>
  <c r="X55" i="74"/>
  <c r="Z55" i="74" s="1"/>
  <c r="W54" i="74"/>
  <c r="X54" i="74" l="1"/>
  <c r="Z54" i="74" s="1"/>
  <c r="W53" i="74"/>
  <c r="W52" i="74" l="1"/>
  <c r="X53" i="74"/>
  <c r="Z53" i="74" s="1"/>
  <c r="X52" i="74" l="1"/>
  <c r="Z52" i="74" s="1"/>
  <c r="W51" i="74"/>
  <c r="X51" i="74" s="1"/>
  <c r="Q7" i="16" s="1"/>
  <c r="Q42" i="16" l="1"/>
  <c r="Z51" i="74"/>
  <c r="R42" i="16" l="1"/>
  <c r="R7" i="16"/>
  <c r="L17" i="74"/>
  <c r="O17" i="74" s="1"/>
  <c r="M17" i="74"/>
  <c r="P17" i="74" l="1"/>
  <c r="M13" i="74"/>
  <c r="M16" i="74"/>
  <c r="M11" i="74"/>
  <c r="M6" i="74"/>
  <c r="M14" i="74"/>
  <c r="M10" i="74"/>
  <c r="M18" i="74"/>
  <c r="M7" i="74"/>
  <c r="M23" i="74"/>
  <c r="M12" i="74"/>
  <c r="M15" i="74"/>
  <c r="M5" i="74"/>
  <c r="L9" i="74"/>
  <c r="O9" i="74" s="1"/>
  <c r="M9" i="74"/>
  <c r="L4" i="74"/>
  <c r="O4" i="74" s="1"/>
  <c r="M8" i="74"/>
  <c r="R4" i="74" l="1"/>
  <c r="R17" i="74"/>
  <c r="P4" i="74"/>
  <c r="T4" i="74" s="1"/>
  <c r="S5" i="74" s="1"/>
  <c r="R9" i="74"/>
  <c r="L5" i="74"/>
  <c r="O5" i="74" s="1"/>
  <c r="L18" i="74"/>
  <c r="O18" i="74" s="1"/>
  <c r="L23" i="74"/>
  <c r="R23" i="74" s="1"/>
  <c r="L8" i="74"/>
  <c r="O8" i="74" s="1"/>
  <c r="L15" i="74"/>
  <c r="O15" i="74" s="1"/>
  <c r="L12" i="74"/>
  <c r="O12" i="74" s="1"/>
  <c r="L16" i="74"/>
  <c r="O16" i="74" s="1"/>
  <c r="L7" i="74"/>
  <c r="O7" i="74" s="1"/>
  <c r="L10" i="74"/>
  <c r="O10" i="74" s="1"/>
  <c r="L14" i="74"/>
  <c r="O14" i="74" s="1"/>
  <c r="L6" i="74"/>
  <c r="O6" i="74" s="1"/>
  <c r="L11" i="74"/>
  <c r="O11" i="74" s="1"/>
  <c r="L13" i="74"/>
  <c r="O13" i="74" s="1"/>
  <c r="V4" i="74" l="1"/>
  <c r="U4" i="74" s="1"/>
  <c r="R5" i="74"/>
  <c r="P15" i="74"/>
  <c r="P9" i="74"/>
  <c r="P6" i="74"/>
  <c r="P8" i="74"/>
  <c r="P13" i="74"/>
  <c r="P12" i="74"/>
  <c r="P18" i="74"/>
  <c r="R18" i="74"/>
  <c r="P16" i="74"/>
  <c r="R16" i="74"/>
  <c r="R6" i="74"/>
  <c r="P11" i="74"/>
  <c r="R11" i="74"/>
  <c r="P14" i="74"/>
  <c r="R14" i="74"/>
  <c r="P10" i="74"/>
  <c r="R10" i="74"/>
  <c r="P7" i="74"/>
  <c r="R7" i="74"/>
  <c r="R13" i="74"/>
  <c r="R15" i="74" l="1"/>
  <c r="R12" i="74"/>
  <c r="R8" i="74"/>
  <c r="P5" i="74"/>
  <c r="T5" i="74" s="1"/>
  <c r="S6" i="74" s="1"/>
  <c r="V5" i="74" l="1"/>
  <c r="U5" i="74" s="1"/>
  <c r="T6" i="74"/>
  <c r="S7" i="74" s="1"/>
  <c r="V6" i="74" l="1"/>
  <c r="U6" i="74" s="1"/>
  <c r="T7" i="74"/>
  <c r="S8" i="74" s="1"/>
  <c r="T8" i="74" l="1"/>
  <c r="S9" i="74" s="1"/>
  <c r="V7" i="74"/>
  <c r="U7" i="74" s="1"/>
  <c r="T9" i="74" l="1"/>
  <c r="S10" i="74" s="1"/>
  <c r="V8" i="74"/>
  <c r="U8" i="74" s="1"/>
  <c r="V9" i="74" l="1"/>
  <c r="U9" i="74" s="1"/>
  <c r="T10" i="74"/>
  <c r="S11" i="74" s="1"/>
  <c r="T11" i="74" l="1"/>
  <c r="S12" i="74" s="1"/>
  <c r="V10" i="74"/>
  <c r="U10" i="74" s="1"/>
  <c r="V11" i="74" l="1"/>
  <c r="U11" i="74" s="1"/>
  <c r="T12" i="74"/>
  <c r="S13" i="74" s="1"/>
  <c r="T13" i="74" l="1"/>
  <c r="S14" i="74" s="1"/>
  <c r="V12" i="74"/>
  <c r="U12" i="74" s="1"/>
  <c r="V13" i="74" l="1"/>
  <c r="U13" i="74" s="1"/>
  <c r="T14" i="74"/>
  <c r="S15" i="74" s="1"/>
  <c r="T15" i="74" l="1"/>
  <c r="S16" i="74" s="1"/>
  <c r="V14" i="74"/>
  <c r="U14" i="74" s="1"/>
  <c r="V15" i="74" l="1"/>
  <c r="U15" i="74" s="1"/>
  <c r="T16" i="74"/>
  <c r="S17" i="74" s="1"/>
  <c r="V16" i="74" l="1"/>
  <c r="U16" i="74" s="1"/>
  <c r="T17" i="74"/>
  <c r="S18" i="74" s="1"/>
  <c r="T18" i="74" l="1"/>
  <c r="S19" i="74" s="1"/>
  <c r="V17" i="74"/>
  <c r="U17" i="74" s="1"/>
  <c r="T19" i="74" l="1"/>
  <c r="S20" i="74" s="1"/>
  <c r="V18" i="74"/>
  <c r="U18" i="74" s="1"/>
  <c r="T20" i="74" l="1"/>
  <c r="S21" i="74" s="1"/>
  <c r="V19" i="74"/>
  <c r="U19" i="74" s="1"/>
  <c r="V20" i="74" l="1"/>
  <c r="U20" i="74" s="1"/>
  <c r="T21" i="74"/>
  <c r="S22" i="74" s="1"/>
  <c r="T22" i="74" l="1"/>
  <c r="S23" i="74" s="1"/>
  <c r="T23" i="74" s="1"/>
  <c r="V21" i="74"/>
  <c r="U21" i="74" s="1"/>
  <c r="V23" i="74" l="1"/>
  <c r="W23" i="74" s="1"/>
  <c r="X23" i="74" s="1"/>
  <c r="Z23" i="74" s="1"/>
  <c r="V22" i="74"/>
  <c r="W22" i="74" l="1"/>
  <c r="X22" i="74" s="1"/>
  <c r="Z22" i="74" s="1"/>
  <c r="U23" i="74"/>
  <c r="U22" i="74"/>
  <c r="W21" i="74" l="1"/>
  <c r="W20" i="74" s="1"/>
  <c r="X21" i="74" l="1"/>
  <c r="Z21" i="74" s="1"/>
  <c r="W19" i="74"/>
  <c r="X20" i="74"/>
  <c r="Z20" i="74" s="1"/>
  <c r="W18" i="74" l="1"/>
  <c r="X19" i="74"/>
  <c r="Z19" i="74" s="1"/>
  <c r="W17" i="74" l="1"/>
  <c r="X18" i="74"/>
  <c r="Z18" i="74" l="1"/>
  <c r="I7" i="16" s="1"/>
  <c r="H7" i="16"/>
  <c r="W16" i="74"/>
  <c r="X17" i="74"/>
  <c r="H42" i="16" l="1"/>
  <c r="Z17" i="74"/>
  <c r="X16" i="74"/>
  <c r="Z16" i="74" s="1"/>
  <c r="W15" i="74"/>
  <c r="I42" i="16" l="1"/>
  <c r="W14" i="74"/>
  <c r="X15" i="74"/>
  <c r="Z15" i="74" s="1"/>
  <c r="W13" i="74" l="1"/>
  <c r="X14" i="74"/>
  <c r="Z14" i="74" s="1"/>
  <c r="W12" i="74" l="1"/>
  <c r="X13" i="74"/>
  <c r="Z13" i="74" s="1"/>
  <c r="W11" i="74" l="1"/>
  <c r="X12" i="74"/>
  <c r="Z12" i="74" s="1"/>
  <c r="X11" i="74" l="1"/>
  <c r="Z11" i="74" s="1"/>
  <c r="W10" i="74"/>
  <c r="X10" i="74" l="1"/>
  <c r="Z10" i="74" s="1"/>
  <c r="W9" i="74"/>
  <c r="W8" i="74" l="1"/>
  <c r="X9" i="74"/>
  <c r="Z9" i="74" s="1"/>
  <c r="W7" i="74" l="1"/>
  <c r="X8" i="74"/>
  <c r="Z8" i="74" s="1"/>
  <c r="X7" i="74" l="1"/>
  <c r="Z7" i="74" s="1"/>
  <c r="W6" i="74"/>
  <c r="X6" i="74" l="1"/>
  <c r="Z6" i="74" s="1"/>
  <c r="W5" i="74"/>
  <c r="W4" i="74" l="1"/>
  <c r="X4" i="74" s="1"/>
  <c r="E7" i="16" s="1"/>
  <c r="X5" i="74"/>
  <c r="Z5" i="74" s="1"/>
  <c r="E42" i="16" l="1"/>
  <c r="Z4" i="74"/>
  <c r="F42" i="16" l="1"/>
  <c r="F7" i="16"/>
</calcChain>
</file>

<file path=xl/sharedStrings.xml><?xml version="1.0" encoding="utf-8"?>
<sst xmlns="http://schemas.openxmlformats.org/spreadsheetml/2006/main" count="37494" uniqueCount="1844">
  <si>
    <t>Idade</t>
  </si>
  <si>
    <r>
      <t>n</t>
    </r>
    <r>
      <rPr>
        <b/>
        <sz val="12"/>
        <color indexed="9"/>
        <rFont val="Arial"/>
        <family val="2"/>
      </rPr>
      <t>M</t>
    </r>
    <r>
      <rPr>
        <b/>
        <vertAlign val="subscript"/>
        <sz val="12"/>
        <color indexed="9"/>
        <rFont val="Arial"/>
        <family val="2"/>
      </rPr>
      <t>x</t>
    </r>
  </si>
  <si>
    <r>
      <t>n</t>
    </r>
    <r>
      <rPr>
        <b/>
        <sz val="12"/>
        <color indexed="9"/>
        <rFont val="Arial"/>
        <family val="2"/>
      </rPr>
      <t>q</t>
    </r>
    <r>
      <rPr>
        <b/>
        <vertAlign val="subscript"/>
        <sz val="12"/>
        <color indexed="9"/>
        <rFont val="Arial"/>
        <family val="2"/>
      </rPr>
      <t>x</t>
    </r>
  </si>
  <si>
    <r>
      <t>n</t>
    </r>
    <r>
      <rPr>
        <b/>
        <sz val="12"/>
        <color indexed="9"/>
        <rFont val="Arial"/>
        <family val="2"/>
      </rPr>
      <t>p</t>
    </r>
    <r>
      <rPr>
        <b/>
        <vertAlign val="subscript"/>
        <sz val="12"/>
        <color indexed="9"/>
        <rFont val="Arial"/>
        <family val="2"/>
      </rPr>
      <t>x</t>
    </r>
  </si>
  <si>
    <r>
      <rPr>
        <b/>
        <sz val="12"/>
        <color indexed="9"/>
        <rFont val="Arial"/>
        <family val="2"/>
      </rPr>
      <t>l</t>
    </r>
    <r>
      <rPr>
        <b/>
        <vertAlign val="subscript"/>
        <sz val="12"/>
        <color indexed="9"/>
        <rFont val="Arial"/>
        <family val="2"/>
      </rPr>
      <t>x</t>
    </r>
  </si>
  <si>
    <r>
      <t>n</t>
    </r>
    <r>
      <rPr>
        <b/>
        <sz val="12"/>
        <color indexed="9"/>
        <rFont val="Arial"/>
        <family val="2"/>
      </rPr>
      <t>L</t>
    </r>
    <r>
      <rPr>
        <b/>
        <vertAlign val="subscript"/>
        <sz val="12"/>
        <color indexed="9"/>
        <rFont val="Arial"/>
        <family val="2"/>
      </rPr>
      <t>x</t>
    </r>
  </si>
  <si>
    <r>
      <rPr>
        <b/>
        <sz val="12"/>
        <color indexed="9"/>
        <rFont val="Arial"/>
        <family val="2"/>
      </rPr>
      <t>T</t>
    </r>
    <r>
      <rPr>
        <b/>
        <vertAlign val="subscript"/>
        <sz val="12"/>
        <color indexed="9"/>
        <rFont val="Arial"/>
        <family val="2"/>
      </rPr>
      <t>x</t>
    </r>
  </si>
  <si>
    <r>
      <rPr>
        <b/>
        <sz val="12"/>
        <color indexed="9"/>
        <rFont val="Arial"/>
        <family val="2"/>
      </rPr>
      <t>e</t>
    </r>
    <r>
      <rPr>
        <b/>
        <vertAlign val="subscript"/>
        <sz val="12"/>
        <color indexed="9"/>
        <rFont val="Arial"/>
        <family val="2"/>
      </rPr>
      <t>x</t>
    </r>
  </si>
  <si>
    <t>90+</t>
  </si>
  <si>
    <t>n</t>
  </si>
  <si>
    <t>n*px</t>
  </si>
  <si>
    <t>diff</t>
  </si>
  <si>
    <t>AC</t>
  </si>
  <si>
    <t>SP</t>
  </si>
  <si>
    <t>State</t>
  </si>
  <si>
    <t>AM</t>
  </si>
  <si>
    <t>Age-Specific ratio of non-COVID to total including COVID deaths</t>
  </si>
  <si>
    <t>Sex</t>
  </si>
  <si>
    <t>Total</t>
  </si>
  <si>
    <t>inf</t>
  </si>
  <si>
    <t>Expected #Deaths without COVID-19</t>
  </si>
  <si>
    <t>npx with COVID-19</t>
  </si>
  <si>
    <t>nqx with COVID-19</t>
  </si>
  <si>
    <t>nax with COVID-19</t>
  </si>
  <si>
    <t>Difference between 2020 ex with and without COVID-19</t>
  </si>
  <si>
    <t>ex without COVID-19</t>
  </si>
  <si>
    <r>
      <t>n</t>
    </r>
    <r>
      <rPr>
        <b/>
        <sz val="12"/>
        <color theme="1"/>
        <rFont val="Arial"/>
        <family val="2"/>
      </rPr>
      <t>R</t>
    </r>
    <r>
      <rPr>
        <b/>
        <vertAlign val="subscript"/>
        <sz val="12"/>
        <color theme="1"/>
        <rFont val="Arial"/>
        <family val="2"/>
      </rPr>
      <t>x</t>
    </r>
  </si>
  <si>
    <r>
      <t>n</t>
    </r>
    <r>
      <rPr>
        <b/>
        <sz val="12"/>
        <color theme="1"/>
        <rFont val="Arial"/>
        <family val="2"/>
      </rPr>
      <t>R</t>
    </r>
    <r>
      <rPr>
        <b/>
        <vertAlign val="subscript"/>
        <sz val="12"/>
        <color theme="1"/>
        <rFont val="Arial"/>
        <family val="2"/>
      </rPr>
      <t>x_inverted</t>
    </r>
  </si>
  <si>
    <r>
      <t>n</t>
    </r>
    <r>
      <rPr>
        <b/>
        <sz val="12"/>
        <color theme="1"/>
        <rFont val="Arial"/>
        <family val="2"/>
      </rPr>
      <t>*a</t>
    </r>
    <r>
      <rPr>
        <b/>
        <vertAlign val="subscript"/>
        <sz val="12"/>
        <color theme="1"/>
        <rFont val="Arial"/>
        <family val="2"/>
      </rPr>
      <t>x</t>
    </r>
  </si>
  <si>
    <r>
      <rPr>
        <b/>
        <sz val="12"/>
        <color theme="1"/>
        <rFont val="Arial"/>
        <family val="2"/>
      </rPr>
      <t>*e</t>
    </r>
    <r>
      <rPr>
        <b/>
        <vertAlign val="subscript"/>
        <sz val="12"/>
        <color theme="1"/>
        <rFont val="Arial"/>
        <family val="2"/>
      </rPr>
      <t>x</t>
    </r>
  </si>
  <si>
    <t>Age</t>
  </si>
  <si>
    <t>Number of years in interval</t>
  </si>
  <si>
    <t>Sex (Female, Male, Total)</t>
  </si>
  <si>
    <t>lx with COVID-19</t>
  </si>
  <si>
    <t>ndx with COVID-19</t>
  </si>
  <si>
    <t>nmx with COVID-19</t>
  </si>
  <si>
    <t>nLx with COVID-19</t>
  </si>
  <si>
    <t>Tx with COVID-19</t>
  </si>
  <si>
    <r>
      <t>n</t>
    </r>
    <r>
      <rPr>
        <b/>
        <sz val="12"/>
        <color theme="1"/>
        <rFont val="Arial"/>
        <family val="2"/>
      </rPr>
      <t>*D</t>
    </r>
    <r>
      <rPr>
        <b/>
        <vertAlign val="subscript"/>
        <sz val="12"/>
        <color theme="1"/>
        <rFont val="Arial"/>
        <family val="2"/>
      </rPr>
      <t>x</t>
    </r>
  </si>
  <si>
    <t>Region</t>
  </si>
  <si>
    <t>North</t>
  </si>
  <si>
    <t>RO</t>
  </si>
  <si>
    <t>RR</t>
  </si>
  <si>
    <t>PA</t>
  </si>
  <si>
    <t>AP</t>
  </si>
  <si>
    <t>TO</t>
  </si>
  <si>
    <t>Northeast</t>
  </si>
  <si>
    <t>MA</t>
  </si>
  <si>
    <t>PI</t>
  </si>
  <si>
    <t>CE</t>
  </si>
  <si>
    <t>RN</t>
  </si>
  <si>
    <t>PB</t>
  </si>
  <si>
    <t>PE</t>
  </si>
  <si>
    <t>AL</t>
  </si>
  <si>
    <t>SE</t>
  </si>
  <si>
    <t>BA</t>
  </si>
  <si>
    <t>Southeast</t>
  </si>
  <si>
    <t>MG</t>
  </si>
  <si>
    <t>ES</t>
  </si>
  <si>
    <t>RJ</t>
  </si>
  <si>
    <t>South</t>
  </si>
  <si>
    <t>PR</t>
  </si>
  <si>
    <t>SC</t>
  </si>
  <si>
    <t>RS</t>
  </si>
  <si>
    <t>Central West</t>
  </si>
  <si>
    <t>MS</t>
  </si>
  <si>
    <t>MT</t>
  </si>
  <si>
    <t>GO</t>
  </si>
  <si>
    <t>DF</t>
  </si>
  <si>
    <t>Female</t>
  </si>
  <si>
    <t>Male</t>
  </si>
  <si>
    <t>Life Expectancy at Birth</t>
  </si>
  <si>
    <t>Life Expectancy at 65</t>
  </si>
  <si>
    <t>Updated e0</t>
  </si>
  <si>
    <t>Original e0</t>
  </si>
  <si>
    <t>Original e65</t>
  </si>
  <si>
    <t>Updated e65</t>
  </si>
  <si>
    <t>Change in e65</t>
  </si>
  <si>
    <t>Total (Female + Male)</t>
  </si>
  <si>
    <t>Change in e0</t>
  </si>
  <si>
    <t>ex with COVID-19</t>
  </si>
  <si>
    <t>Brazil</t>
  </si>
  <si>
    <r>
      <t>n</t>
    </r>
    <r>
      <rPr>
        <b/>
        <sz val="12"/>
        <color indexed="9"/>
        <rFont val="Arial"/>
        <family val="2"/>
      </rPr>
      <t>D</t>
    </r>
    <r>
      <rPr>
        <b/>
        <vertAlign val="subscript"/>
        <sz val="12"/>
        <color indexed="9"/>
        <rFont val="Arial"/>
        <family val="2"/>
      </rPr>
      <t>x</t>
    </r>
  </si>
  <si>
    <t>total_eo_original</t>
  </si>
  <si>
    <t>total_eo_best</t>
  </si>
  <si>
    <t>total_changeeo_best</t>
  </si>
  <si>
    <t>total_e65_original</t>
  </si>
  <si>
    <t>total_e65_best</t>
  </si>
  <si>
    <t>total_changee65_best</t>
  </si>
  <si>
    <t>fem_eo_original</t>
  </si>
  <si>
    <t>fem_eo_best</t>
  </si>
  <si>
    <t>fem_changeeo_best</t>
  </si>
  <si>
    <t>fem_e65_original</t>
  </si>
  <si>
    <t>fem_e65_best</t>
  </si>
  <si>
    <t>fem_changee65_best</t>
  </si>
  <si>
    <t>male_e0_original</t>
  </si>
  <si>
    <t>male_eo_best</t>
  </si>
  <si>
    <t>male_changeeo_best</t>
  </si>
  <si>
    <t>male_e65_original</t>
  </si>
  <si>
    <t>male_e65_best</t>
  </si>
  <si>
    <t>male_changee65_best</t>
  </si>
  <si>
    <t>criteria</t>
  </si>
  <si>
    <t>% Change in e0</t>
  </si>
  <si>
    <r>
      <rPr>
        <sz val="12"/>
        <color theme="1"/>
        <rFont val="Calibri"/>
        <family val="2"/>
        <scheme val="minor"/>
      </rPr>
      <t>%</t>
    </r>
    <r>
      <rPr>
        <b/>
        <sz val="12"/>
        <color theme="1"/>
        <rFont val="Calibri"/>
        <family val="2"/>
        <scheme val="minor"/>
      </rPr>
      <t xml:space="preserve"> Change in e65</t>
    </r>
  </si>
  <si>
    <r>
      <t>lx</t>
    </r>
    <r>
      <rPr>
        <b/>
        <vertAlign val="superscript"/>
        <sz val="12"/>
        <color theme="1"/>
        <rFont val="Arial"/>
        <family val="2"/>
      </rPr>
      <t>cov</t>
    </r>
  </si>
  <si>
    <r>
      <t>dx</t>
    </r>
    <r>
      <rPr>
        <b/>
        <vertAlign val="superscript"/>
        <sz val="12"/>
        <color theme="1"/>
        <rFont val="Arial"/>
        <family val="2"/>
      </rPr>
      <t>cov</t>
    </r>
  </si>
  <si>
    <r>
      <t>n</t>
    </r>
    <r>
      <rPr>
        <b/>
        <sz val="12"/>
        <color theme="1"/>
        <rFont val="Arial"/>
        <family val="2"/>
      </rPr>
      <t>m</t>
    </r>
    <r>
      <rPr>
        <b/>
        <vertAlign val="subscript"/>
        <sz val="12"/>
        <color theme="1"/>
        <rFont val="Arial"/>
        <family val="2"/>
      </rPr>
      <t>x</t>
    </r>
    <r>
      <rPr>
        <b/>
        <vertAlign val="superscript"/>
        <sz val="12"/>
        <color theme="1"/>
        <rFont val="Arial"/>
        <family val="2"/>
      </rPr>
      <t>cov</t>
    </r>
  </si>
  <si>
    <r>
      <t>n</t>
    </r>
    <r>
      <rPr>
        <b/>
        <sz val="12"/>
        <color theme="1"/>
        <rFont val="Arial"/>
        <family val="2"/>
      </rPr>
      <t>L</t>
    </r>
    <r>
      <rPr>
        <b/>
        <vertAlign val="subscript"/>
        <sz val="12"/>
        <color theme="1"/>
        <rFont val="Arial"/>
        <family val="2"/>
      </rPr>
      <t>x</t>
    </r>
    <r>
      <rPr>
        <b/>
        <vertAlign val="superscript"/>
        <sz val="12"/>
        <color theme="1"/>
        <rFont val="Arial"/>
        <family val="2"/>
      </rPr>
      <t>cov</t>
    </r>
  </si>
  <si>
    <r>
      <rPr>
        <b/>
        <sz val="12"/>
        <color theme="1"/>
        <rFont val="Arial"/>
        <family val="2"/>
      </rPr>
      <t>T</t>
    </r>
    <r>
      <rPr>
        <b/>
        <vertAlign val="subscript"/>
        <sz val="12"/>
        <color theme="1"/>
        <rFont val="Arial"/>
        <family val="2"/>
      </rPr>
      <t>x</t>
    </r>
    <r>
      <rPr>
        <b/>
        <vertAlign val="superscript"/>
        <sz val="12"/>
        <color theme="1"/>
        <rFont val="Arial"/>
        <family val="2"/>
      </rPr>
      <t>cov</t>
    </r>
  </si>
  <si>
    <r>
      <t>ex</t>
    </r>
    <r>
      <rPr>
        <b/>
        <vertAlign val="superscript"/>
        <sz val="12"/>
        <color theme="1"/>
        <rFont val="Arial"/>
        <family val="2"/>
      </rPr>
      <t>cov</t>
    </r>
  </si>
  <si>
    <r>
      <t>n</t>
    </r>
    <r>
      <rPr>
        <b/>
        <sz val="12"/>
        <color theme="1"/>
        <rFont val="Arial"/>
        <family val="2"/>
      </rPr>
      <t>D</t>
    </r>
    <r>
      <rPr>
        <b/>
        <vertAlign val="subscript"/>
        <sz val="12"/>
        <color theme="1"/>
        <rFont val="Arial"/>
        <family val="2"/>
      </rPr>
      <t>x</t>
    </r>
    <r>
      <rPr>
        <b/>
        <vertAlign val="superscript"/>
        <sz val="12"/>
        <color theme="1"/>
        <rFont val="Arial"/>
        <family val="2"/>
      </rPr>
      <t>cov</t>
    </r>
  </si>
  <si>
    <r>
      <t>n</t>
    </r>
    <r>
      <rPr>
        <b/>
        <sz val="12"/>
        <color theme="1"/>
        <rFont val="Arial"/>
        <family val="2"/>
      </rPr>
      <t>p</t>
    </r>
    <r>
      <rPr>
        <b/>
        <vertAlign val="subscript"/>
        <sz val="12"/>
        <color theme="1"/>
        <rFont val="Arial"/>
        <family val="2"/>
      </rPr>
      <t>x</t>
    </r>
    <r>
      <rPr>
        <b/>
        <vertAlign val="superscript"/>
        <sz val="12"/>
        <color theme="1"/>
        <rFont val="Arial"/>
        <family val="2"/>
      </rPr>
      <t>cov</t>
    </r>
  </si>
  <si>
    <r>
      <t>n</t>
    </r>
    <r>
      <rPr>
        <b/>
        <sz val="12"/>
        <color theme="1"/>
        <rFont val="Arial"/>
        <family val="2"/>
      </rPr>
      <t>q</t>
    </r>
    <r>
      <rPr>
        <b/>
        <vertAlign val="subscript"/>
        <sz val="12"/>
        <color theme="1"/>
        <rFont val="Arial"/>
        <family val="2"/>
      </rPr>
      <t>x</t>
    </r>
    <r>
      <rPr>
        <b/>
        <vertAlign val="superscript"/>
        <sz val="12"/>
        <color theme="1"/>
        <rFont val="Arial"/>
        <family val="2"/>
      </rPr>
      <t>cov</t>
    </r>
  </si>
  <si>
    <r>
      <t>n</t>
    </r>
    <r>
      <rPr>
        <b/>
        <sz val="12"/>
        <color theme="1"/>
        <rFont val="Arial"/>
        <family val="2"/>
      </rPr>
      <t>a</t>
    </r>
    <r>
      <rPr>
        <b/>
        <vertAlign val="subscript"/>
        <sz val="12"/>
        <color theme="1"/>
        <rFont val="Arial"/>
        <family val="2"/>
      </rPr>
      <t>x</t>
    </r>
    <r>
      <rPr>
        <b/>
        <vertAlign val="superscript"/>
        <sz val="12"/>
        <color theme="1"/>
        <rFont val="Arial"/>
        <family val="2"/>
      </rPr>
      <t>cov</t>
    </r>
  </si>
  <si>
    <t>Age-specific ratio of reported to previously projected number of deaths (1/nRx)</t>
  </si>
  <si>
    <t>Mortality Rate from projected life table</t>
  </si>
  <si>
    <r>
      <t>n</t>
    </r>
    <r>
      <rPr>
        <b/>
        <sz val="12"/>
        <color theme="1"/>
        <rFont val="Arial"/>
        <family val="2"/>
      </rPr>
      <t>*M</t>
    </r>
    <r>
      <rPr>
        <b/>
        <vertAlign val="subscript"/>
        <sz val="12"/>
        <color theme="1"/>
        <rFont val="Arial"/>
        <family val="2"/>
      </rPr>
      <t>x</t>
    </r>
  </si>
  <si>
    <t>Reported COVID-19 deaths</t>
  </si>
  <si>
    <r>
      <t>n</t>
    </r>
    <r>
      <rPr>
        <b/>
        <sz val="12"/>
        <color theme="1"/>
        <rFont val="Arial"/>
        <family val="2"/>
      </rPr>
      <t>*K</t>
    </r>
    <r>
      <rPr>
        <b/>
        <vertAlign val="subscript"/>
        <sz val="12"/>
        <color theme="1"/>
        <rFont val="Arial"/>
        <family val="2"/>
      </rPr>
      <t>x</t>
    </r>
  </si>
  <si>
    <t>Projected Population for March 2021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</si>
  <si>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</si>
  <si>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</si>
  <si>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</si>
  <si>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</si>
  <si>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</si>
  <si>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</si>
  <si>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</si>
  <si>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</si>
  <si>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</si>
  <si>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</si>
  <si>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</si>
  <si>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</si>
  <si>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</si>
  <si>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75-79</t>
  </si>
  <si>
    <t>80-84</t>
  </si>
  <si>
    <t>85-89</t>
  </si>
  <si>
    <r>
      <t>n</t>
    </r>
    <r>
      <rPr>
        <b/>
        <sz val="12"/>
        <color theme="1"/>
        <rFont val="Arial"/>
        <family val="2"/>
      </rPr>
      <t>K</t>
    </r>
    <r>
      <rPr>
        <b/>
        <vertAlign val="subscript"/>
        <sz val="12"/>
        <color theme="1"/>
        <rFont val="Arial"/>
        <family val="2"/>
      </rPr>
      <t>x</t>
    </r>
  </si>
  <si>
    <t>concat</t>
  </si>
  <si>
    <t>05-09</t>
  </si>
  <si>
    <t>01-04</t>
  </si>
  <si>
    <r>
      <t>n</t>
    </r>
    <r>
      <rPr>
        <b/>
        <sz val="12"/>
        <color indexed="9"/>
        <rFont val="Arial"/>
        <family val="2"/>
      </rPr>
      <t>N</t>
    </r>
    <r>
      <rPr>
        <b/>
        <vertAlign val="subscript"/>
        <sz val="12"/>
        <color indexed="9"/>
        <rFont val="Arial"/>
        <family val="2"/>
      </rPr>
      <t>x</t>
    </r>
  </si>
  <si>
    <r>
      <t>n</t>
    </r>
    <r>
      <rPr>
        <b/>
        <sz val="12"/>
        <color rgb="FFFFFFFF"/>
        <rFont val="Arial"/>
        <family val="2"/>
      </rPr>
      <t>a</t>
    </r>
    <r>
      <rPr>
        <b/>
        <vertAlign val="subscript"/>
        <sz val="12"/>
        <color rgb="FFFFFFFF"/>
        <rFont val="Arial"/>
        <family val="2"/>
      </rPr>
      <t>x</t>
    </r>
  </si>
  <si>
    <t>nax 2019</t>
  </si>
  <si>
    <t>npx 2019</t>
  </si>
  <si>
    <t>ACFemale15-19</t>
  </si>
  <si>
    <t>ACFemale20-24</t>
  </si>
  <si>
    <t>ACFemale25-29</t>
  </si>
  <si>
    <t>ACFemale30-34</t>
  </si>
  <si>
    <t>ACFemale35-39</t>
  </si>
  <si>
    <t>ACFemale40-44</t>
  </si>
  <si>
    <t>ACFemale45-49</t>
  </si>
  <si>
    <t>ACFemale50-54</t>
  </si>
  <si>
    <t>ACFemale55-59</t>
  </si>
  <si>
    <t>ACFemale60-64</t>
  </si>
  <si>
    <t>ACFemale65-69</t>
  </si>
  <si>
    <t>ACFemale70-74</t>
  </si>
  <si>
    <t>ACFemale75-79</t>
  </si>
  <si>
    <t>ACFemale80-84</t>
  </si>
  <si>
    <t>ACFemale85-89</t>
  </si>
  <si>
    <t>ACFemale90+</t>
  </si>
  <si>
    <t>ACMale15-19</t>
  </si>
  <si>
    <t>ACMale20-24</t>
  </si>
  <si>
    <t>ACMale25-29</t>
  </si>
  <si>
    <t>ACMale30-34</t>
  </si>
  <si>
    <t>ACMale35-39</t>
  </si>
  <si>
    <t>ACMale40-44</t>
  </si>
  <si>
    <t>ACMale45-49</t>
  </si>
  <si>
    <t>ACMale50-54</t>
  </si>
  <si>
    <t>ACMale55-59</t>
  </si>
  <si>
    <t>ACMale60-64</t>
  </si>
  <si>
    <t>ACMale65-69</t>
  </si>
  <si>
    <t>ACMale70-74</t>
  </si>
  <si>
    <t>ACMale75-79</t>
  </si>
  <si>
    <t>ACMale80-84</t>
  </si>
  <si>
    <t>ACMale85-89</t>
  </si>
  <si>
    <t>ACMale90+</t>
  </si>
  <si>
    <t>ACTotal15-19</t>
  </si>
  <si>
    <t>ACTotal20-24</t>
  </si>
  <si>
    <t>ACTotal25-29</t>
  </si>
  <si>
    <t>ACTotal30-34</t>
  </si>
  <si>
    <t>ACTotal35-39</t>
  </si>
  <si>
    <t>ACTotal40-44</t>
  </si>
  <si>
    <t>ACTotal45-49</t>
  </si>
  <si>
    <t>ACTotal50-54</t>
  </si>
  <si>
    <t>ACTotal55-59</t>
  </si>
  <si>
    <t>ACTotal60-64</t>
  </si>
  <si>
    <t>ACTotal65-69</t>
  </si>
  <si>
    <t>ACTotal70-74</t>
  </si>
  <si>
    <t>ACTotal75-79</t>
  </si>
  <si>
    <t>ACTotal80-84</t>
  </si>
  <si>
    <t>ACTotal85-89</t>
  </si>
  <si>
    <t>ACTotal90+</t>
  </si>
  <si>
    <t>ALFemale0</t>
  </si>
  <si>
    <t>ALFemale10-14</t>
  </si>
  <si>
    <t>ALFemale15-19</t>
  </si>
  <si>
    <t>ALFemale20-24</t>
  </si>
  <si>
    <t>ALFemale25-29</t>
  </si>
  <si>
    <t>ALFemale30-34</t>
  </si>
  <si>
    <t>ALFemale35-39</t>
  </si>
  <si>
    <t>ALFemale40-44</t>
  </si>
  <si>
    <t>ALFemale45-49</t>
  </si>
  <si>
    <t>ALFemale50-54</t>
  </si>
  <si>
    <t>ALFemale55-59</t>
  </si>
  <si>
    <t>ALFemale60-64</t>
  </si>
  <si>
    <t>ALFemale65-69</t>
  </si>
  <si>
    <t>ALFemale70-74</t>
  </si>
  <si>
    <t>ALFemale75-79</t>
  </si>
  <si>
    <t>ALFemale80-84</t>
  </si>
  <si>
    <t>ALFemale85-89</t>
  </si>
  <si>
    <t>ALFemale90+</t>
  </si>
  <si>
    <t>ALMale0</t>
  </si>
  <si>
    <t>ALMale10-14</t>
  </si>
  <si>
    <t>ALMale15-19</t>
  </si>
  <si>
    <t>ALMale20-24</t>
  </si>
  <si>
    <t>ALMale25-29</t>
  </si>
  <si>
    <t>ALMale30-34</t>
  </si>
  <si>
    <t>ALMale35-39</t>
  </si>
  <si>
    <t>ALMale40-44</t>
  </si>
  <si>
    <t>ALMale45-49</t>
  </si>
  <si>
    <t>ALMale50-54</t>
  </si>
  <si>
    <t>ALMale55-59</t>
  </si>
  <si>
    <t>ALMale60-64</t>
  </si>
  <si>
    <t>ALMale65-69</t>
  </si>
  <si>
    <t>ALMale70-74</t>
  </si>
  <si>
    <t>ALMale75-79</t>
  </si>
  <si>
    <t>ALMale80-84</t>
  </si>
  <si>
    <t>ALMale85-89</t>
  </si>
  <si>
    <t>ALMale90+</t>
  </si>
  <si>
    <t>ALTotal0</t>
  </si>
  <si>
    <t>ALTotal10-14</t>
  </si>
  <si>
    <t>ALTotal15-19</t>
  </si>
  <si>
    <t>ALTotal20-24</t>
  </si>
  <si>
    <t>ALTotal25-29</t>
  </si>
  <si>
    <t>ALTotal30-34</t>
  </si>
  <si>
    <t>ALTotal35-39</t>
  </si>
  <si>
    <t>ALTotal40-44</t>
  </si>
  <si>
    <t>ALTotal45-49</t>
  </si>
  <si>
    <t>ALTotal50-54</t>
  </si>
  <si>
    <t>ALTotal55-59</t>
  </si>
  <si>
    <t>ALTotal60-64</t>
  </si>
  <si>
    <t>ALTotal65-69</t>
  </si>
  <si>
    <t>ALTotal70-74</t>
  </si>
  <si>
    <t>ALTotal75-79</t>
  </si>
  <si>
    <t>ALTotal80-84</t>
  </si>
  <si>
    <t>ALTotal85-89</t>
  </si>
  <si>
    <t>ALTotal90+</t>
  </si>
  <si>
    <t>AMFemale0</t>
  </si>
  <si>
    <t>AMFemale10-14</t>
  </si>
  <si>
    <t>AMFemale15-19</t>
  </si>
  <si>
    <t>AMFemale20-24</t>
  </si>
  <si>
    <t>AMFemale25-29</t>
  </si>
  <si>
    <t>AMFemale30-34</t>
  </si>
  <si>
    <t>AMFemale35-39</t>
  </si>
  <si>
    <t>AMFemale40-44</t>
  </si>
  <si>
    <t>AMFemale45-49</t>
  </si>
  <si>
    <t>AMFemale50-54</t>
  </si>
  <si>
    <t>AMFemale55-59</t>
  </si>
  <si>
    <t>AMFemale60-64</t>
  </si>
  <si>
    <t>AMFemale65-69</t>
  </si>
  <si>
    <t>AMFemale70-74</t>
  </si>
  <si>
    <t>AMFemale75-79</t>
  </si>
  <si>
    <t>AMFemale80-84</t>
  </si>
  <si>
    <t>AMFemale85-89</t>
  </si>
  <si>
    <t>AMFemale90+</t>
  </si>
  <si>
    <t>AMMale0</t>
  </si>
  <si>
    <t>AMMale10-14</t>
  </si>
  <si>
    <t>AMMale15-19</t>
  </si>
  <si>
    <t>AMMale20-24</t>
  </si>
  <si>
    <t>AMMale25-29</t>
  </si>
  <si>
    <t>AMMale30-34</t>
  </si>
  <si>
    <t>AMMale35-39</t>
  </si>
  <si>
    <t>AMMale40-44</t>
  </si>
  <si>
    <t>AMMale45-49</t>
  </si>
  <si>
    <t>AMMale50-54</t>
  </si>
  <si>
    <t>AMMale55-59</t>
  </si>
  <si>
    <t>AMMale60-64</t>
  </si>
  <si>
    <t>AMMale65-69</t>
  </si>
  <si>
    <t>AMMale70-74</t>
  </si>
  <si>
    <t>AMMale75-79</t>
  </si>
  <si>
    <t>AMMale80-84</t>
  </si>
  <si>
    <t>AMMale85-89</t>
  </si>
  <si>
    <t>AMMale90+</t>
  </si>
  <si>
    <t>AMTotal0</t>
  </si>
  <si>
    <t>AMTotal10-14</t>
  </si>
  <si>
    <t>AMTotal15-19</t>
  </si>
  <si>
    <t>AMTotal20-24</t>
  </si>
  <si>
    <t>AMTotal25-29</t>
  </si>
  <si>
    <t>AMTotal30-34</t>
  </si>
  <si>
    <t>AMTotal35-39</t>
  </si>
  <si>
    <t>AMTotal40-44</t>
  </si>
  <si>
    <t>AMTotal45-49</t>
  </si>
  <si>
    <t>AMTotal50-54</t>
  </si>
  <si>
    <t>AMTotal55-59</t>
  </si>
  <si>
    <t>AMTotal60-64</t>
  </si>
  <si>
    <t>AMTotal65-69</t>
  </si>
  <si>
    <t>AMTotal70-74</t>
  </si>
  <si>
    <t>AMTotal75-79</t>
  </si>
  <si>
    <t>AMTotal80-84</t>
  </si>
  <si>
    <t>AMTotal85-89</t>
  </si>
  <si>
    <t>AMTotal90+</t>
  </si>
  <si>
    <t>APFemale0</t>
  </si>
  <si>
    <t>APFemale10-14</t>
  </si>
  <si>
    <t>APFemale15-19</t>
  </si>
  <si>
    <t>APFemale20-24</t>
  </si>
  <si>
    <t>APFemale25-29</t>
  </si>
  <si>
    <t>APFemale30-34</t>
  </si>
  <si>
    <t>APFemale35-39</t>
  </si>
  <si>
    <t>APFemale40-44</t>
  </si>
  <si>
    <t>APFemale45-49</t>
  </si>
  <si>
    <t>APFemale50-54</t>
  </si>
  <si>
    <t>APFemale55-59</t>
  </si>
  <si>
    <t>APFemale60-64</t>
  </si>
  <si>
    <t>APFemale65-69</t>
  </si>
  <si>
    <t>APFemale70-74</t>
  </si>
  <si>
    <t>APFemale75-79</t>
  </si>
  <si>
    <t>APFemale80-84</t>
  </si>
  <si>
    <t>APFemale85-89</t>
  </si>
  <si>
    <t>APFemale90+</t>
  </si>
  <si>
    <t>APMale0</t>
  </si>
  <si>
    <t>APMale10-14</t>
  </si>
  <si>
    <t>APMale15-19</t>
  </si>
  <si>
    <t>APMale20-24</t>
  </si>
  <si>
    <t>APMale25-29</t>
  </si>
  <si>
    <t>APMale30-34</t>
  </si>
  <si>
    <t>APMale35-39</t>
  </si>
  <si>
    <t>APMale40-44</t>
  </si>
  <si>
    <t>APMale45-49</t>
  </si>
  <si>
    <t>APMale50-54</t>
  </si>
  <si>
    <t>APMale55-59</t>
  </si>
  <si>
    <t>APMale60-64</t>
  </si>
  <si>
    <t>APMale65-69</t>
  </si>
  <si>
    <t>APMale70-74</t>
  </si>
  <si>
    <t>APMale75-79</t>
  </si>
  <si>
    <t>APMale80-84</t>
  </si>
  <si>
    <t>APMale85-89</t>
  </si>
  <si>
    <t>APMale90+</t>
  </si>
  <si>
    <t>APTotal0</t>
  </si>
  <si>
    <t>APTotal10-14</t>
  </si>
  <si>
    <t>APTotal15-19</t>
  </si>
  <si>
    <t>APTotal20-24</t>
  </si>
  <si>
    <t>APTotal25-29</t>
  </si>
  <si>
    <t>APTotal30-34</t>
  </si>
  <si>
    <t>APTotal35-39</t>
  </si>
  <si>
    <t>APTotal40-44</t>
  </si>
  <si>
    <t>APTotal45-49</t>
  </si>
  <si>
    <t>APTotal50-54</t>
  </si>
  <si>
    <t>APTotal55-59</t>
  </si>
  <si>
    <t>APTotal60-64</t>
  </si>
  <si>
    <t>APTotal65-69</t>
  </si>
  <si>
    <t>APTotal70-74</t>
  </si>
  <si>
    <t>APTotal75-79</t>
  </si>
  <si>
    <t>APTotal80-84</t>
  </si>
  <si>
    <t>APTotal85-89</t>
  </si>
  <si>
    <t>APTotal90+</t>
  </si>
  <si>
    <t>BAFemale0</t>
  </si>
  <si>
    <t>BAFemale10-14</t>
  </si>
  <si>
    <t>BAFemale15-19</t>
  </si>
  <si>
    <t>BAFemale20-24</t>
  </si>
  <si>
    <t>BAFemale25-29</t>
  </si>
  <si>
    <t>BAFemale30-34</t>
  </si>
  <si>
    <t>BAFemale35-39</t>
  </si>
  <si>
    <t>BAFemale40-44</t>
  </si>
  <si>
    <t>BAFemale45-49</t>
  </si>
  <si>
    <t>BAFemale50-54</t>
  </si>
  <si>
    <t>BAFemale55-59</t>
  </si>
  <si>
    <t>BAFemale60-64</t>
  </si>
  <si>
    <t>BAFemale65-69</t>
  </si>
  <si>
    <t>BAFemale70-74</t>
  </si>
  <si>
    <t>BAFemale75-79</t>
  </si>
  <si>
    <t>BAFemale80-84</t>
  </si>
  <si>
    <t>BAFemale85-89</t>
  </si>
  <si>
    <t>BAFemale90+</t>
  </si>
  <si>
    <t>BAMale0</t>
  </si>
  <si>
    <t>BAMale10-14</t>
  </si>
  <si>
    <t>BAMale15-19</t>
  </si>
  <si>
    <t>BAMale20-24</t>
  </si>
  <si>
    <t>BAMale25-29</t>
  </si>
  <si>
    <t>BAMale30-34</t>
  </si>
  <si>
    <t>BAMale35-39</t>
  </si>
  <si>
    <t>BAMale40-44</t>
  </si>
  <si>
    <t>BAMale45-49</t>
  </si>
  <si>
    <t>BAMale50-54</t>
  </si>
  <si>
    <t>BAMale55-59</t>
  </si>
  <si>
    <t>BAMale60-64</t>
  </si>
  <si>
    <t>BAMale65-69</t>
  </si>
  <si>
    <t>BAMale70-74</t>
  </si>
  <si>
    <t>BAMale75-79</t>
  </si>
  <si>
    <t>BAMale80-84</t>
  </si>
  <si>
    <t>BAMale85-89</t>
  </si>
  <si>
    <t>BAMale90+</t>
  </si>
  <si>
    <t>BATotal0</t>
  </si>
  <si>
    <t>BATotal10-14</t>
  </si>
  <si>
    <t>BATotal15-19</t>
  </si>
  <si>
    <t>BATotal20-24</t>
  </si>
  <si>
    <t>BATotal25-29</t>
  </si>
  <si>
    <t>BATotal30-34</t>
  </si>
  <si>
    <t>BATotal35-39</t>
  </si>
  <si>
    <t>BATotal40-44</t>
  </si>
  <si>
    <t>BATotal45-49</t>
  </si>
  <si>
    <t>BATotal50-54</t>
  </si>
  <si>
    <t>BATotal55-59</t>
  </si>
  <si>
    <t>BATotal60-64</t>
  </si>
  <si>
    <t>BATotal65-69</t>
  </si>
  <si>
    <t>BATotal70-74</t>
  </si>
  <si>
    <t>BATotal75-79</t>
  </si>
  <si>
    <t>BATotal80-84</t>
  </si>
  <si>
    <t>BATotal85-89</t>
  </si>
  <si>
    <t>BATotal90+</t>
  </si>
  <si>
    <t>BrazilFemale0</t>
  </si>
  <si>
    <t>BrazilFemale10-14</t>
  </si>
  <si>
    <t>BrazilFemale15-19</t>
  </si>
  <si>
    <t>BrazilFemale20-24</t>
  </si>
  <si>
    <t>BrazilFemale25-29</t>
  </si>
  <si>
    <t>BrazilFemale30-34</t>
  </si>
  <si>
    <t>BrazilFemale35-39</t>
  </si>
  <si>
    <t>BrazilFemale40-44</t>
  </si>
  <si>
    <t>BrazilFemale45-49</t>
  </si>
  <si>
    <t>BrazilFemale50-54</t>
  </si>
  <si>
    <t>BrazilFemale55-59</t>
  </si>
  <si>
    <t>BrazilFemale60-64</t>
  </si>
  <si>
    <t>BrazilFemale65-69</t>
  </si>
  <si>
    <t>BrazilFemale70-74</t>
  </si>
  <si>
    <t>BrazilFemale75-79</t>
  </si>
  <si>
    <t>BrazilFemale80-84</t>
  </si>
  <si>
    <t>BrazilFemale85-89</t>
  </si>
  <si>
    <t>BrazilFemale90+</t>
  </si>
  <si>
    <t>BrazilMale0</t>
  </si>
  <si>
    <t>BrazilMale10-14</t>
  </si>
  <si>
    <t>BrazilMale15-19</t>
  </si>
  <si>
    <t>BrazilMale20-24</t>
  </si>
  <si>
    <t>BrazilMale25-29</t>
  </si>
  <si>
    <t>BrazilMale30-34</t>
  </si>
  <si>
    <t>BrazilMale35-39</t>
  </si>
  <si>
    <t>BrazilMale40-44</t>
  </si>
  <si>
    <t>BrazilMale45-49</t>
  </si>
  <si>
    <t>BrazilMale50-54</t>
  </si>
  <si>
    <t>BrazilMale55-59</t>
  </si>
  <si>
    <t>BrazilMale60-64</t>
  </si>
  <si>
    <t>BrazilMale65-69</t>
  </si>
  <si>
    <t>BrazilMale70-74</t>
  </si>
  <si>
    <t>BrazilMale75-79</t>
  </si>
  <si>
    <t>BrazilMale80-84</t>
  </si>
  <si>
    <t>BrazilMale85-89</t>
  </si>
  <si>
    <t>BrazilMale90+</t>
  </si>
  <si>
    <t>BrazilTotal0</t>
  </si>
  <si>
    <t>BrazilTotal10-14</t>
  </si>
  <si>
    <t>BrazilTotal15-19</t>
  </si>
  <si>
    <t>BrazilTotal20-24</t>
  </si>
  <si>
    <t>BrazilTotal25-29</t>
  </si>
  <si>
    <t>BrazilTotal30-34</t>
  </si>
  <si>
    <t>BrazilTotal35-39</t>
  </si>
  <si>
    <t>BrazilTotal40-44</t>
  </si>
  <si>
    <t>BrazilTotal45-49</t>
  </si>
  <si>
    <t>BrazilTotal50-54</t>
  </si>
  <si>
    <t>BrazilTotal55-59</t>
  </si>
  <si>
    <t>BrazilTotal60-64</t>
  </si>
  <si>
    <t>BrazilTotal65-69</t>
  </si>
  <si>
    <t>BrazilTotal70-74</t>
  </si>
  <si>
    <t>BrazilTotal75-79</t>
  </si>
  <si>
    <t>BrazilTotal80-84</t>
  </si>
  <si>
    <t>BrazilTotal85-89</t>
  </si>
  <si>
    <t>BrazilTotal90+</t>
  </si>
  <si>
    <t>CEFemale0</t>
  </si>
  <si>
    <t>CEFemale10-14</t>
  </si>
  <si>
    <t>CEFemale15-19</t>
  </si>
  <si>
    <t>CEFemale20-24</t>
  </si>
  <si>
    <t>CEFemale25-29</t>
  </si>
  <si>
    <t>CEFemale30-34</t>
  </si>
  <si>
    <t>CEFemale35-39</t>
  </si>
  <si>
    <t>CEFemale40-44</t>
  </si>
  <si>
    <t>CEFemale45-49</t>
  </si>
  <si>
    <t>CEFemale50-54</t>
  </si>
  <si>
    <t>CEFemale55-59</t>
  </si>
  <si>
    <t>CEFemale60-64</t>
  </si>
  <si>
    <t>CEFemale65-69</t>
  </si>
  <si>
    <t>CEFemale70-74</t>
  </si>
  <si>
    <t>CEFemale75-79</t>
  </si>
  <si>
    <t>CEFemale80-84</t>
  </si>
  <si>
    <t>CEFemale85-89</t>
  </si>
  <si>
    <t>CEFemale90+</t>
  </si>
  <si>
    <t>CEMale0</t>
  </si>
  <si>
    <t>CEMale10-14</t>
  </si>
  <si>
    <t>CEMale15-19</t>
  </si>
  <si>
    <t>CEMale20-24</t>
  </si>
  <si>
    <t>CEMale25-29</t>
  </si>
  <si>
    <t>CEMale30-34</t>
  </si>
  <si>
    <t>CEMale35-39</t>
  </si>
  <si>
    <t>CEMale40-44</t>
  </si>
  <si>
    <t>CEMale45-49</t>
  </si>
  <si>
    <t>CEMale50-54</t>
  </si>
  <si>
    <t>CEMale55-59</t>
  </si>
  <si>
    <t>CEMale60-64</t>
  </si>
  <si>
    <t>CEMale65-69</t>
  </si>
  <si>
    <t>CEMale70-74</t>
  </si>
  <si>
    <t>CEMale75-79</t>
  </si>
  <si>
    <t>CEMale80-84</t>
  </si>
  <si>
    <t>CEMale85-89</t>
  </si>
  <si>
    <t>CEMale90+</t>
  </si>
  <si>
    <t>CETotal0</t>
  </si>
  <si>
    <t>CETotal10-14</t>
  </si>
  <si>
    <t>CETotal15-19</t>
  </si>
  <si>
    <t>CETotal20-24</t>
  </si>
  <si>
    <t>CETotal25-29</t>
  </si>
  <si>
    <t>CETotal30-34</t>
  </si>
  <si>
    <t>CETotal35-39</t>
  </si>
  <si>
    <t>CETotal40-44</t>
  </si>
  <si>
    <t>CETotal45-49</t>
  </si>
  <si>
    <t>CETotal50-54</t>
  </si>
  <si>
    <t>CETotal55-59</t>
  </si>
  <si>
    <t>CETotal60-64</t>
  </si>
  <si>
    <t>CETotal65-69</t>
  </si>
  <si>
    <t>CETotal70-74</t>
  </si>
  <si>
    <t>CETotal75-79</t>
  </si>
  <si>
    <t>CETotal80-84</t>
  </si>
  <si>
    <t>CETotal85-89</t>
  </si>
  <si>
    <t>CETotal90+</t>
  </si>
  <si>
    <t>DFFemale10-14</t>
  </si>
  <si>
    <t>DFFemale15-19</t>
  </si>
  <si>
    <t>DFFemale20-24</t>
  </si>
  <si>
    <t>DFFemale25-29</t>
  </si>
  <si>
    <t>DFFemale30-34</t>
  </si>
  <si>
    <t>DFFemale35-39</t>
  </si>
  <si>
    <t>DFFemale40-44</t>
  </si>
  <si>
    <t>DFFemale45-49</t>
  </si>
  <si>
    <t>DFFemale50-54</t>
  </si>
  <si>
    <t>DFFemale55-59</t>
  </si>
  <si>
    <t>DFFemale60-64</t>
  </si>
  <si>
    <t>DFFemale65-69</t>
  </si>
  <si>
    <t>DFFemale70-74</t>
  </si>
  <si>
    <t>DFFemale75-79</t>
  </si>
  <si>
    <t>DFFemale80-84</t>
  </si>
  <si>
    <t>DFFemale85-89</t>
  </si>
  <si>
    <t>DFFemale90+</t>
  </si>
  <si>
    <t>DFMale10-14</t>
  </si>
  <si>
    <t>DFMale15-19</t>
  </si>
  <si>
    <t>DFMale20-24</t>
  </si>
  <si>
    <t>DFMale25-29</t>
  </si>
  <si>
    <t>DFMale30-34</t>
  </si>
  <si>
    <t>DFMale35-39</t>
  </si>
  <si>
    <t>DFMale40-44</t>
  </si>
  <si>
    <t>DFMale45-49</t>
  </si>
  <si>
    <t>DFMale50-54</t>
  </si>
  <si>
    <t>DFMale55-59</t>
  </si>
  <si>
    <t>DFMale60-64</t>
  </si>
  <si>
    <t>DFMale65-69</t>
  </si>
  <si>
    <t>DFMale70-74</t>
  </si>
  <si>
    <t>DFMale75-79</t>
  </si>
  <si>
    <t>DFMale80-84</t>
  </si>
  <si>
    <t>DFMale85-89</t>
  </si>
  <si>
    <t>DFMale90+</t>
  </si>
  <si>
    <t>DFTotal10-14</t>
  </si>
  <si>
    <t>DFTotal15-19</t>
  </si>
  <si>
    <t>DFTotal20-24</t>
  </si>
  <si>
    <t>DFTotal25-29</t>
  </si>
  <si>
    <t>DFTotal30-34</t>
  </si>
  <si>
    <t>DFTotal35-39</t>
  </si>
  <si>
    <t>DFTotal40-44</t>
  </si>
  <si>
    <t>DFTotal45-49</t>
  </si>
  <si>
    <t>DFTotal50-54</t>
  </si>
  <si>
    <t>DFTotal55-59</t>
  </si>
  <si>
    <t>DFTotal60-64</t>
  </si>
  <si>
    <t>DFTotal65-69</t>
  </si>
  <si>
    <t>DFTotal70-74</t>
  </si>
  <si>
    <t>DFTotal75-79</t>
  </si>
  <si>
    <t>DFTotal80-84</t>
  </si>
  <si>
    <t>DFTotal85-89</t>
  </si>
  <si>
    <t>DFTotal90+</t>
  </si>
  <si>
    <t>ESFemale15-19</t>
  </si>
  <si>
    <t>ESFemale20-24</t>
  </si>
  <si>
    <t>ESFemale25-29</t>
  </si>
  <si>
    <t>ESFemale30-34</t>
  </si>
  <si>
    <t>ESFemale35-39</t>
  </si>
  <si>
    <t>ESFemale40-44</t>
  </si>
  <si>
    <t>ESFemale45-49</t>
  </si>
  <si>
    <t>ESFemale50-54</t>
  </si>
  <si>
    <t>ESFemale55-59</t>
  </si>
  <si>
    <t>ESFemale60-64</t>
  </si>
  <si>
    <t>ESFemale65-69</t>
  </si>
  <si>
    <t>ESFemale70-74</t>
  </si>
  <si>
    <t>ESFemale75-79</t>
  </si>
  <si>
    <t>ESFemale80-84</t>
  </si>
  <si>
    <t>ESFemale85-89</t>
  </si>
  <si>
    <t>ESFemale90+</t>
  </si>
  <si>
    <t>ESMale15-19</t>
  </si>
  <si>
    <t>ESMale20-24</t>
  </si>
  <si>
    <t>ESMale25-29</t>
  </si>
  <si>
    <t>ESMale30-34</t>
  </si>
  <si>
    <t>ESMale35-39</t>
  </si>
  <si>
    <t>ESMale40-44</t>
  </si>
  <si>
    <t>ESMale45-49</t>
  </si>
  <si>
    <t>ESMale50-54</t>
  </si>
  <si>
    <t>ESMale55-59</t>
  </si>
  <si>
    <t>ESMale60-64</t>
  </si>
  <si>
    <t>ESMale65-69</t>
  </si>
  <si>
    <t>ESMale70-74</t>
  </si>
  <si>
    <t>ESMale75-79</t>
  </si>
  <si>
    <t>ESMale80-84</t>
  </si>
  <si>
    <t>ESMale85-89</t>
  </si>
  <si>
    <t>ESMale90+</t>
  </si>
  <si>
    <t>ESTotal15-19</t>
  </si>
  <si>
    <t>ESTotal20-24</t>
  </si>
  <si>
    <t>ESTotal25-29</t>
  </si>
  <si>
    <t>ESTotal30-34</t>
  </si>
  <si>
    <t>ESTotal35-39</t>
  </si>
  <si>
    <t>ESTotal40-44</t>
  </si>
  <si>
    <t>ESTotal45-49</t>
  </si>
  <si>
    <t>ESTotal50-54</t>
  </si>
  <si>
    <t>ESTotal55-59</t>
  </si>
  <si>
    <t>ESTotal60-64</t>
  </si>
  <si>
    <t>ESTotal65-69</t>
  </si>
  <si>
    <t>ESTotal70-74</t>
  </si>
  <si>
    <t>ESTotal75-79</t>
  </si>
  <si>
    <t>ESTotal80-84</t>
  </si>
  <si>
    <t>ESTotal85-89</t>
  </si>
  <si>
    <t>ESTotal90+</t>
  </si>
  <si>
    <t>GOFemale0</t>
  </si>
  <si>
    <t>GOFemale10-14</t>
  </si>
  <si>
    <t>GOFemale15-19</t>
  </si>
  <si>
    <t>GOFemale20-24</t>
  </si>
  <si>
    <t>GOFemale25-29</t>
  </si>
  <si>
    <t>GOFemale30-34</t>
  </si>
  <si>
    <t>GOFemale35-39</t>
  </si>
  <si>
    <t>GOFemale40-44</t>
  </si>
  <si>
    <t>GOFemale45-49</t>
  </si>
  <si>
    <t>GOFemale50-54</t>
  </si>
  <si>
    <t>GOFemale55-59</t>
  </si>
  <si>
    <t>GOFemale60-64</t>
  </si>
  <si>
    <t>GOFemale65-69</t>
  </si>
  <si>
    <t>GOFemale70-74</t>
  </si>
  <si>
    <t>GOFemale75-79</t>
  </si>
  <si>
    <t>GOFemale80-84</t>
  </si>
  <si>
    <t>GOFemale85-89</t>
  </si>
  <si>
    <t>GOFemale90+</t>
  </si>
  <si>
    <t>GOMale0</t>
  </si>
  <si>
    <t>GOMale10-14</t>
  </si>
  <si>
    <t>GOMale15-19</t>
  </si>
  <si>
    <t>GOMale20-24</t>
  </si>
  <si>
    <t>GOMale25-29</t>
  </si>
  <si>
    <t>GOMale30-34</t>
  </si>
  <si>
    <t>GOMale35-39</t>
  </si>
  <si>
    <t>GOMale40-44</t>
  </si>
  <si>
    <t>GOMale45-49</t>
  </si>
  <si>
    <t>GOMale50-54</t>
  </si>
  <si>
    <t>GOMale55-59</t>
  </si>
  <si>
    <t>GOMale60-64</t>
  </si>
  <si>
    <t>GOMale65-69</t>
  </si>
  <si>
    <t>GOMale70-74</t>
  </si>
  <si>
    <t>GOMale75-79</t>
  </si>
  <si>
    <t>GOMale80-84</t>
  </si>
  <si>
    <t>GOMale85-89</t>
  </si>
  <si>
    <t>GOMale90+</t>
  </si>
  <si>
    <t>GOTotal0</t>
  </si>
  <si>
    <t>GOTotal10-14</t>
  </si>
  <si>
    <t>GOTotal15-19</t>
  </si>
  <si>
    <t>GOTotal20-24</t>
  </si>
  <si>
    <t>GOTotal25-29</t>
  </si>
  <si>
    <t>GOTotal30-34</t>
  </si>
  <si>
    <t>GOTotal35-39</t>
  </si>
  <si>
    <t>GOTotal40-44</t>
  </si>
  <si>
    <t>GOTotal45-49</t>
  </si>
  <si>
    <t>GOTotal50-54</t>
  </si>
  <si>
    <t>GOTotal55-59</t>
  </si>
  <si>
    <t>GOTotal60-64</t>
  </si>
  <si>
    <t>GOTotal65-69</t>
  </si>
  <si>
    <t>GOTotal70-74</t>
  </si>
  <si>
    <t>GOTotal75-79</t>
  </si>
  <si>
    <t>GOTotal80-84</t>
  </si>
  <si>
    <t>GOTotal85-89</t>
  </si>
  <si>
    <t>GOTotal90+</t>
  </si>
  <si>
    <t>MAFemale0</t>
  </si>
  <si>
    <t>MAFemale10-14</t>
  </si>
  <si>
    <t>MAFemale15-19</t>
  </si>
  <si>
    <t>MAFemale20-24</t>
  </si>
  <si>
    <t>MAFemale25-29</t>
  </si>
  <si>
    <t>MAFemale30-34</t>
  </si>
  <si>
    <t>MAFemale35-39</t>
  </si>
  <si>
    <t>MAFemale40-44</t>
  </si>
  <si>
    <t>MAFemale45-49</t>
  </si>
  <si>
    <t>MAFemale50-54</t>
  </si>
  <si>
    <t>MAFemale55-59</t>
  </si>
  <si>
    <t>MAFemale60-64</t>
  </si>
  <si>
    <t>MAFemale65-69</t>
  </si>
  <si>
    <t>MAFemale70-74</t>
  </si>
  <si>
    <t>MAFemale75-79</t>
  </si>
  <si>
    <t>MAFemale80-84</t>
  </si>
  <si>
    <t>MAFemale85-89</t>
  </si>
  <si>
    <t>MAFemale90+</t>
  </si>
  <si>
    <t>MAMale0</t>
  </si>
  <si>
    <t>MAMale10-14</t>
  </si>
  <si>
    <t>MAMale15-19</t>
  </si>
  <si>
    <t>MAMale20-24</t>
  </si>
  <si>
    <t>MAMale25-29</t>
  </si>
  <si>
    <t>MAMale30-34</t>
  </si>
  <si>
    <t>MAMale35-39</t>
  </si>
  <si>
    <t>MAMale40-44</t>
  </si>
  <si>
    <t>MAMale45-49</t>
  </si>
  <si>
    <t>MAMale50-54</t>
  </si>
  <si>
    <t>MAMale55-59</t>
  </si>
  <si>
    <t>MAMale60-64</t>
  </si>
  <si>
    <t>MAMale65-69</t>
  </si>
  <si>
    <t>MAMale70-74</t>
  </si>
  <si>
    <t>MAMale75-79</t>
  </si>
  <si>
    <t>MAMale80-84</t>
  </si>
  <si>
    <t>MAMale85-89</t>
  </si>
  <si>
    <t>MAMale90+</t>
  </si>
  <si>
    <t>MATotal0</t>
  </si>
  <si>
    <t>MATotal10-14</t>
  </si>
  <si>
    <t>MATotal15-19</t>
  </si>
  <si>
    <t>MATotal20-24</t>
  </si>
  <si>
    <t>MATotal25-29</t>
  </si>
  <si>
    <t>MATotal30-34</t>
  </si>
  <si>
    <t>MATotal35-39</t>
  </si>
  <si>
    <t>MATotal40-44</t>
  </si>
  <si>
    <t>MATotal45-49</t>
  </si>
  <si>
    <t>MATotal50-54</t>
  </si>
  <si>
    <t>MATotal55-59</t>
  </si>
  <si>
    <t>MATotal60-64</t>
  </si>
  <si>
    <t>MATotal65-69</t>
  </si>
  <si>
    <t>MATotal70-74</t>
  </si>
  <si>
    <t>MATotal75-79</t>
  </si>
  <si>
    <t>MATotal80-84</t>
  </si>
  <si>
    <t>MATotal85-89</t>
  </si>
  <si>
    <t>MATotal90+</t>
  </si>
  <si>
    <t>MGFemale0</t>
  </si>
  <si>
    <t>MGFemale10-14</t>
  </si>
  <si>
    <t>MGFemale15-19</t>
  </si>
  <si>
    <t>MGFemale20-24</t>
  </si>
  <si>
    <t>MGFemale25-29</t>
  </si>
  <si>
    <t>MGFemale30-34</t>
  </si>
  <si>
    <t>MGFemale35-39</t>
  </si>
  <si>
    <t>MGFemale40-44</t>
  </si>
  <si>
    <t>MGFemale45-49</t>
  </si>
  <si>
    <t>MGFemale50-54</t>
  </si>
  <si>
    <t>MGFemale55-59</t>
  </si>
  <si>
    <t>MGFemale60-64</t>
  </si>
  <si>
    <t>MGFemale65-69</t>
  </si>
  <si>
    <t>MGFemale70-74</t>
  </si>
  <si>
    <t>MGFemale75-79</t>
  </si>
  <si>
    <t>MGFemale80-84</t>
  </si>
  <si>
    <t>MGFemale85-89</t>
  </si>
  <si>
    <t>MGFemale90+</t>
  </si>
  <si>
    <t>MGMale0</t>
  </si>
  <si>
    <t>MGMale10-14</t>
  </si>
  <si>
    <t>MGMale15-19</t>
  </si>
  <si>
    <t>MGMale20-24</t>
  </si>
  <si>
    <t>MGMale25-29</t>
  </si>
  <si>
    <t>MGMale30-34</t>
  </si>
  <si>
    <t>MGMale35-39</t>
  </si>
  <si>
    <t>MGMale40-44</t>
  </si>
  <si>
    <t>MGMale45-49</t>
  </si>
  <si>
    <t>MGMale50-54</t>
  </si>
  <si>
    <t>MGMale55-59</t>
  </si>
  <si>
    <t>MGMale60-64</t>
  </si>
  <si>
    <t>MGMale65-69</t>
  </si>
  <si>
    <t>MGMale70-74</t>
  </si>
  <si>
    <t>MGMale75-79</t>
  </si>
  <si>
    <t>MGMale80-84</t>
  </si>
  <si>
    <t>MGMale85-89</t>
  </si>
  <si>
    <t>MGMale90+</t>
  </si>
  <si>
    <t>MGTotal0</t>
  </si>
  <si>
    <t>MGTotal10-14</t>
  </si>
  <si>
    <t>MGTotal15-19</t>
  </si>
  <si>
    <t>MGTotal20-24</t>
  </si>
  <si>
    <t>MGTotal25-29</t>
  </si>
  <si>
    <t>MGTotal30-34</t>
  </si>
  <si>
    <t>MGTotal35-39</t>
  </si>
  <si>
    <t>MGTotal40-44</t>
  </si>
  <si>
    <t>MGTotal45-49</t>
  </si>
  <si>
    <t>MGTotal50-54</t>
  </si>
  <si>
    <t>MGTotal55-59</t>
  </si>
  <si>
    <t>MGTotal60-64</t>
  </si>
  <si>
    <t>MGTotal65-69</t>
  </si>
  <si>
    <t>MGTotal70-74</t>
  </si>
  <si>
    <t>MGTotal75-79</t>
  </si>
  <si>
    <t>MGTotal80-84</t>
  </si>
  <si>
    <t>MGTotal85-89</t>
  </si>
  <si>
    <t>MGTotal90+</t>
  </si>
  <si>
    <t>MSFemale0</t>
  </si>
  <si>
    <t>MSFemale15-19</t>
  </si>
  <si>
    <t>MSFemale20-24</t>
  </si>
  <si>
    <t>MSFemale25-29</t>
  </si>
  <si>
    <t>MSFemale30-34</t>
  </si>
  <si>
    <t>MSFemale35-39</t>
  </si>
  <si>
    <t>MSFemale40-44</t>
  </si>
  <si>
    <t>MSFemale45-49</t>
  </si>
  <si>
    <t>MSFemale50-54</t>
  </si>
  <si>
    <t>MSFemale55-59</t>
  </si>
  <si>
    <t>MSFemale60-64</t>
  </si>
  <si>
    <t>MSFemale65-69</t>
  </si>
  <si>
    <t>MSFemale70-74</t>
  </si>
  <si>
    <t>MSFemale75-79</t>
  </si>
  <si>
    <t>MSFemale80-84</t>
  </si>
  <si>
    <t>MSFemale85-89</t>
  </si>
  <si>
    <t>MSFemale90+</t>
  </si>
  <si>
    <t>MSMale0</t>
  </si>
  <si>
    <t>MSMale15-19</t>
  </si>
  <si>
    <t>MSMale20-24</t>
  </si>
  <si>
    <t>MSMale25-29</t>
  </si>
  <si>
    <t>MSMale30-34</t>
  </si>
  <si>
    <t>MSMale35-39</t>
  </si>
  <si>
    <t>MSMale40-44</t>
  </si>
  <si>
    <t>MSMale45-49</t>
  </si>
  <si>
    <t>MSMale50-54</t>
  </si>
  <si>
    <t>MSMale55-59</t>
  </si>
  <si>
    <t>MSMale60-64</t>
  </si>
  <si>
    <t>MSMale65-69</t>
  </si>
  <si>
    <t>MSMale70-74</t>
  </si>
  <si>
    <t>MSMale75-79</t>
  </si>
  <si>
    <t>MSMale80-84</t>
  </si>
  <si>
    <t>MSMale85-89</t>
  </si>
  <si>
    <t>MSMale90+</t>
  </si>
  <si>
    <t>MSTotal0</t>
  </si>
  <si>
    <t>MSTotal15-19</t>
  </si>
  <si>
    <t>MSTotal20-24</t>
  </si>
  <si>
    <t>MSTotal25-29</t>
  </si>
  <si>
    <t>MSTotal30-34</t>
  </si>
  <si>
    <t>MSTotal35-39</t>
  </si>
  <si>
    <t>MSTotal40-44</t>
  </si>
  <si>
    <t>MSTotal45-49</t>
  </si>
  <si>
    <t>MSTotal50-54</t>
  </si>
  <si>
    <t>MSTotal55-59</t>
  </si>
  <si>
    <t>MSTotal60-64</t>
  </si>
  <si>
    <t>MSTotal65-69</t>
  </si>
  <si>
    <t>MSTotal70-74</t>
  </si>
  <si>
    <t>MSTotal75-79</t>
  </si>
  <si>
    <t>MSTotal80-84</t>
  </si>
  <si>
    <t>MSTotal85-89</t>
  </si>
  <si>
    <t>MSTotal90+</t>
  </si>
  <si>
    <t>MTFemale0</t>
  </si>
  <si>
    <t>MTFemale15-19</t>
  </si>
  <si>
    <t>MTFemale20-24</t>
  </si>
  <si>
    <t>MTFemale25-29</t>
  </si>
  <si>
    <t>MTFemale30-34</t>
  </si>
  <si>
    <t>MTFemale35-39</t>
  </si>
  <si>
    <t>MTFemale40-44</t>
  </si>
  <si>
    <t>MTFemale45-49</t>
  </si>
  <si>
    <t>MTFemale50-54</t>
  </si>
  <si>
    <t>MTFemale55-59</t>
  </si>
  <si>
    <t>MTFemale60-64</t>
  </si>
  <si>
    <t>MTFemale65-69</t>
  </si>
  <si>
    <t>MTFemale70-74</t>
  </si>
  <si>
    <t>MTFemale75-79</t>
  </si>
  <si>
    <t>MTFemale80-84</t>
  </si>
  <si>
    <t>MTFemale85-89</t>
  </si>
  <si>
    <t>MTFemale90+</t>
  </si>
  <si>
    <t>MTMale0</t>
  </si>
  <si>
    <t>MTMale15-19</t>
  </si>
  <si>
    <t>MTMale20-24</t>
  </si>
  <si>
    <t>MTMale25-29</t>
  </si>
  <si>
    <t>MTMale30-34</t>
  </si>
  <si>
    <t>MTMale35-39</t>
  </si>
  <si>
    <t>MTMale40-44</t>
  </si>
  <si>
    <t>MTMale45-49</t>
  </si>
  <si>
    <t>MTMale50-54</t>
  </si>
  <si>
    <t>MTMale55-59</t>
  </si>
  <si>
    <t>MTMale60-64</t>
  </si>
  <si>
    <t>MTMale65-69</t>
  </si>
  <si>
    <t>MTMale70-74</t>
  </si>
  <si>
    <t>MTMale75-79</t>
  </si>
  <si>
    <t>MTMale80-84</t>
  </si>
  <si>
    <t>MTMale85-89</t>
  </si>
  <si>
    <t>MTMale90+</t>
  </si>
  <si>
    <t>MTTotal0</t>
  </si>
  <si>
    <t>MTTotal15-19</t>
  </si>
  <si>
    <t>MTTotal20-24</t>
  </si>
  <si>
    <t>MTTotal25-29</t>
  </si>
  <si>
    <t>MTTotal30-34</t>
  </si>
  <si>
    <t>MTTotal35-39</t>
  </si>
  <si>
    <t>MTTotal40-44</t>
  </si>
  <si>
    <t>MTTotal45-49</t>
  </si>
  <si>
    <t>MTTotal50-54</t>
  </si>
  <si>
    <t>MTTotal55-59</t>
  </si>
  <si>
    <t>MTTotal60-64</t>
  </si>
  <si>
    <t>MTTotal65-69</t>
  </si>
  <si>
    <t>MTTotal70-74</t>
  </si>
  <si>
    <t>MTTotal75-79</t>
  </si>
  <si>
    <t>MTTotal80-84</t>
  </si>
  <si>
    <t>MTTotal85-89</t>
  </si>
  <si>
    <t>MTTotal90+</t>
  </si>
  <si>
    <t>PAFemale0</t>
  </si>
  <si>
    <t>PAFemale10-14</t>
  </si>
  <si>
    <t>PAFemale15-19</t>
  </si>
  <si>
    <t>PAFemale20-24</t>
  </si>
  <si>
    <t>PAFemale25-29</t>
  </si>
  <si>
    <t>PAFemale30-34</t>
  </si>
  <si>
    <t>PAFemale35-39</t>
  </si>
  <si>
    <t>PAFemale40-44</t>
  </si>
  <si>
    <t>PAFemale45-49</t>
  </si>
  <si>
    <t>PAFemale50-54</t>
  </si>
  <si>
    <t>PAFemale55-59</t>
  </si>
  <si>
    <t>PAFemale60-64</t>
  </si>
  <si>
    <t>PAFemale65-69</t>
  </si>
  <si>
    <t>PAFemale70-74</t>
  </si>
  <si>
    <t>PAFemale75-79</t>
  </si>
  <si>
    <t>PAFemale80-84</t>
  </si>
  <si>
    <t>PAFemale85-89</t>
  </si>
  <si>
    <t>PAFemale90+</t>
  </si>
  <si>
    <t>PAMale0</t>
  </si>
  <si>
    <t>PAMale10-14</t>
  </si>
  <si>
    <t>PAMale15-19</t>
  </si>
  <si>
    <t>PAMale20-24</t>
  </si>
  <si>
    <t>PAMale25-29</t>
  </si>
  <si>
    <t>PAMale30-34</t>
  </si>
  <si>
    <t>PAMale35-39</t>
  </si>
  <si>
    <t>PAMale40-44</t>
  </si>
  <si>
    <t>PAMale45-49</t>
  </si>
  <si>
    <t>PAMale50-54</t>
  </si>
  <si>
    <t>PAMale55-59</t>
  </si>
  <si>
    <t>PAMale60-64</t>
  </si>
  <si>
    <t>PAMale65-69</t>
  </si>
  <si>
    <t>PAMale70-74</t>
  </si>
  <si>
    <t>PAMale75-79</t>
  </si>
  <si>
    <t>PAMale80-84</t>
  </si>
  <si>
    <t>PAMale85-89</t>
  </si>
  <si>
    <t>PAMale90+</t>
  </si>
  <si>
    <t>PATotal0</t>
  </si>
  <si>
    <t>PATotal10-14</t>
  </si>
  <si>
    <t>PATotal15-19</t>
  </si>
  <si>
    <t>PATotal20-24</t>
  </si>
  <si>
    <t>PATotal25-29</t>
  </si>
  <si>
    <t>PATotal30-34</t>
  </si>
  <si>
    <t>PATotal35-39</t>
  </si>
  <si>
    <t>PATotal40-44</t>
  </si>
  <si>
    <t>PATotal45-49</t>
  </si>
  <si>
    <t>PATotal50-54</t>
  </si>
  <si>
    <t>PATotal55-59</t>
  </si>
  <si>
    <t>PATotal60-64</t>
  </si>
  <si>
    <t>PATotal65-69</t>
  </si>
  <si>
    <t>PATotal70-74</t>
  </si>
  <si>
    <t>PATotal75-79</t>
  </si>
  <si>
    <t>PATotal80-84</t>
  </si>
  <si>
    <t>PATotal85-89</t>
  </si>
  <si>
    <t>PATotal90+</t>
  </si>
  <si>
    <t>PBFemale0</t>
  </si>
  <si>
    <t>PBFemale10-14</t>
  </si>
  <si>
    <t>PBFemale15-19</t>
  </si>
  <si>
    <t>PBFemale20-24</t>
  </si>
  <si>
    <t>PBFemale25-29</t>
  </si>
  <si>
    <t>PBFemale30-34</t>
  </si>
  <si>
    <t>PBFemale35-39</t>
  </si>
  <si>
    <t>PBFemale40-44</t>
  </si>
  <si>
    <t>PBFemale45-49</t>
  </si>
  <si>
    <t>PBFemale50-54</t>
  </si>
  <si>
    <t>PBFemale55-59</t>
  </si>
  <si>
    <t>PBFemale60-64</t>
  </si>
  <si>
    <t>PBFemale65-69</t>
  </si>
  <si>
    <t>PBFemale70-74</t>
  </si>
  <si>
    <t>PBFemale75-79</t>
  </si>
  <si>
    <t>PBFemale80-84</t>
  </si>
  <si>
    <t>PBFemale85-89</t>
  </si>
  <si>
    <t>PBFemale90+</t>
  </si>
  <si>
    <t>PBMale0</t>
  </si>
  <si>
    <t>PBMale10-14</t>
  </si>
  <si>
    <t>PBMale15-19</t>
  </si>
  <si>
    <t>PBMale20-24</t>
  </si>
  <si>
    <t>PBMale25-29</t>
  </si>
  <si>
    <t>PBMale30-34</t>
  </si>
  <si>
    <t>PBMale35-39</t>
  </si>
  <si>
    <t>PBMale40-44</t>
  </si>
  <si>
    <t>PBMale45-49</t>
  </si>
  <si>
    <t>PBMale50-54</t>
  </si>
  <si>
    <t>PBMale55-59</t>
  </si>
  <si>
    <t>PBMale60-64</t>
  </si>
  <si>
    <t>PBMale65-69</t>
  </si>
  <si>
    <t>PBMale70-74</t>
  </si>
  <si>
    <t>PBMale75-79</t>
  </si>
  <si>
    <t>PBMale80-84</t>
  </si>
  <si>
    <t>PBMale85-89</t>
  </si>
  <si>
    <t>PBMale90+</t>
  </si>
  <si>
    <t>PBTotal0</t>
  </si>
  <si>
    <t>PBTotal10-14</t>
  </si>
  <si>
    <t>PBTotal15-19</t>
  </si>
  <si>
    <t>PBTotal20-24</t>
  </si>
  <si>
    <t>PBTotal25-29</t>
  </si>
  <si>
    <t>PBTotal30-34</t>
  </si>
  <si>
    <t>PBTotal35-39</t>
  </si>
  <si>
    <t>PBTotal40-44</t>
  </si>
  <si>
    <t>PBTotal45-49</t>
  </si>
  <si>
    <t>PBTotal50-54</t>
  </si>
  <si>
    <t>PBTotal55-59</t>
  </si>
  <si>
    <t>PBTotal60-64</t>
  </si>
  <si>
    <t>PBTotal65-69</t>
  </si>
  <si>
    <t>PBTotal70-74</t>
  </si>
  <si>
    <t>PBTotal75-79</t>
  </si>
  <si>
    <t>PBTotal80-84</t>
  </si>
  <si>
    <t>PBTotal85-89</t>
  </si>
  <si>
    <t>PBTotal90+</t>
  </si>
  <si>
    <t>PEFemale0</t>
  </si>
  <si>
    <t>PEFemale10-14</t>
  </si>
  <si>
    <t>PEFemale15-19</t>
  </si>
  <si>
    <t>PEFemale20-24</t>
  </si>
  <si>
    <t>PEFemale25-29</t>
  </si>
  <si>
    <t>PEFemale30-34</t>
  </si>
  <si>
    <t>PEFemale35-39</t>
  </si>
  <si>
    <t>PEFemale40-44</t>
  </si>
  <si>
    <t>PEFemale45-49</t>
  </si>
  <si>
    <t>PEFemale50-54</t>
  </si>
  <si>
    <t>PEFemale55-59</t>
  </si>
  <si>
    <t>PEFemale60-64</t>
  </si>
  <si>
    <t>PEFemale65-69</t>
  </si>
  <si>
    <t>PEFemale70-74</t>
  </si>
  <si>
    <t>PEFemale75-79</t>
  </si>
  <si>
    <t>PEFemale80-84</t>
  </si>
  <si>
    <t>PEFemale85-89</t>
  </si>
  <si>
    <t>PEFemale90+</t>
  </si>
  <si>
    <t>PEMale0</t>
  </si>
  <si>
    <t>PEMale10-14</t>
  </si>
  <si>
    <t>PEMale15-19</t>
  </si>
  <si>
    <t>PEMale20-24</t>
  </si>
  <si>
    <t>PEMale25-29</t>
  </si>
  <si>
    <t>PEMale30-34</t>
  </si>
  <si>
    <t>PEMale35-39</t>
  </si>
  <si>
    <t>PEMale40-44</t>
  </si>
  <si>
    <t>PEMale45-49</t>
  </si>
  <si>
    <t>PEMale50-54</t>
  </si>
  <si>
    <t>PEMale55-59</t>
  </si>
  <si>
    <t>PEMale60-64</t>
  </si>
  <si>
    <t>PEMale65-69</t>
  </si>
  <si>
    <t>PEMale70-74</t>
  </si>
  <si>
    <t>PEMale75-79</t>
  </si>
  <si>
    <t>PEMale80-84</t>
  </si>
  <si>
    <t>PEMale85-89</t>
  </si>
  <si>
    <t>PEMale90+</t>
  </si>
  <si>
    <t>PETotal0</t>
  </si>
  <si>
    <t>PETotal10-14</t>
  </si>
  <si>
    <t>PETotal15-19</t>
  </si>
  <si>
    <t>PETotal20-24</t>
  </si>
  <si>
    <t>PETotal25-29</t>
  </si>
  <si>
    <t>PETotal30-34</t>
  </si>
  <si>
    <t>PETotal35-39</t>
  </si>
  <si>
    <t>PETotal40-44</t>
  </si>
  <si>
    <t>PETotal45-49</t>
  </si>
  <si>
    <t>PETotal50-54</t>
  </si>
  <si>
    <t>PETotal55-59</t>
  </si>
  <si>
    <t>PETotal60-64</t>
  </si>
  <si>
    <t>PETotal65-69</t>
  </si>
  <si>
    <t>PETotal70-74</t>
  </si>
  <si>
    <t>PETotal75-79</t>
  </si>
  <si>
    <t>PETotal80-84</t>
  </si>
  <si>
    <t>PETotal85-89</t>
  </si>
  <si>
    <t>PETotal90+</t>
  </si>
  <si>
    <t>PIFemale0</t>
  </si>
  <si>
    <t>PIFemale10-14</t>
  </si>
  <si>
    <t>PIFemale20-24</t>
  </si>
  <si>
    <t>PIFemale25-29</t>
  </si>
  <si>
    <t>PIFemale30-34</t>
  </si>
  <si>
    <t>PIFemale35-39</t>
  </si>
  <si>
    <t>PIFemale40-44</t>
  </si>
  <si>
    <t>PIFemale45-49</t>
  </si>
  <si>
    <t>PIFemale50-54</t>
  </si>
  <si>
    <t>PIFemale55-59</t>
  </si>
  <si>
    <t>PIFemale60-64</t>
  </si>
  <si>
    <t>PIFemale65-69</t>
  </si>
  <si>
    <t>PIFemale70-74</t>
  </si>
  <si>
    <t>PIFemale75-79</t>
  </si>
  <si>
    <t>PIFemale80-84</t>
  </si>
  <si>
    <t>PIFemale85-89</t>
  </si>
  <si>
    <t>PIFemale90+</t>
  </si>
  <si>
    <t>PIMale0</t>
  </si>
  <si>
    <t>PIMale10-14</t>
  </si>
  <si>
    <t>PIMale20-24</t>
  </si>
  <si>
    <t>PIMale25-29</t>
  </si>
  <si>
    <t>PIMale30-34</t>
  </si>
  <si>
    <t>PIMale35-39</t>
  </si>
  <si>
    <t>PIMale40-44</t>
  </si>
  <si>
    <t>PIMale45-49</t>
  </si>
  <si>
    <t>PIMale50-54</t>
  </si>
  <si>
    <t>PIMale55-59</t>
  </si>
  <si>
    <t>PIMale60-64</t>
  </si>
  <si>
    <t>PIMale65-69</t>
  </si>
  <si>
    <t>PIMale70-74</t>
  </si>
  <si>
    <t>PIMale75-79</t>
  </si>
  <si>
    <t>PIMale80-84</t>
  </si>
  <si>
    <t>PIMale85-89</t>
  </si>
  <si>
    <t>PIMale90+</t>
  </si>
  <si>
    <t>PITotal0</t>
  </si>
  <si>
    <t>PITotal10-14</t>
  </si>
  <si>
    <t>PITotal20-24</t>
  </si>
  <si>
    <t>PITotal25-29</t>
  </si>
  <si>
    <t>PITotal30-34</t>
  </si>
  <si>
    <t>PITotal35-39</t>
  </si>
  <si>
    <t>PITotal40-44</t>
  </si>
  <si>
    <t>PITotal45-49</t>
  </si>
  <si>
    <t>PITotal50-54</t>
  </si>
  <si>
    <t>PITotal55-59</t>
  </si>
  <si>
    <t>PITotal60-64</t>
  </si>
  <si>
    <t>PITotal65-69</t>
  </si>
  <si>
    <t>PITotal70-74</t>
  </si>
  <si>
    <t>PITotal75-79</t>
  </si>
  <si>
    <t>PITotal80-84</t>
  </si>
  <si>
    <t>PITotal85-89</t>
  </si>
  <si>
    <t>PITotal90+</t>
  </si>
  <si>
    <t>PRFemale0</t>
  </si>
  <si>
    <t>PRFemale10-14</t>
  </si>
  <si>
    <t>PRFemale15-19</t>
  </si>
  <si>
    <t>PRFemale20-24</t>
  </si>
  <si>
    <t>PRFemale25-29</t>
  </si>
  <si>
    <t>PRFemale30-34</t>
  </si>
  <si>
    <t>PRFemale35-39</t>
  </si>
  <si>
    <t>PRFemale40-44</t>
  </si>
  <si>
    <t>PRFemale45-49</t>
  </si>
  <si>
    <t>PRFemale50-54</t>
  </si>
  <si>
    <t>PRFemale55-59</t>
  </si>
  <si>
    <t>PRFemale60-64</t>
  </si>
  <si>
    <t>PRFemale65-69</t>
  </si>
  <si>
    <t>PRFemale70-74</t>
  </si>
  <si>
    <t>PRFemale75-79</t>
  </si>
  <si>
    <t>PRFemale80-84</t>
  </si>
  <si>
    <t>PRFemale85-89</t>
  </si>
  <si>
    <t>PRFemale90+</t>
  </si>
  <si>
    <t>PRMale0</t>
  </si>
  <si>
    <t>PRMale10-14</t>
  </si>
  <si>
    <t>PRMale15-19</t>
  </si>
  <si>
    <t>PRMale20-24</t>
  </si>
  <si>
    <t>PRMale25-29</t>
  </si>
  <si>
    <t>PRMale30-34</t>
  </si>
  <si>
    <t>PRMale35-39</t>
  </si>
  <si>
    <t>PRMale40-44</t>
  </si>
  <si>
    <t>PRMale45-49</t>
  </si>
  <si>
    <t>PRMale50-54</t>
  </si>
  <si>
    <t>PRMale55-59</t>
  </si>
  <si>
    <t>PRMale60-64</t>
  </si>
  <si>
    <t>PRMale65-69</t>
  </si>
  <si>
    <t>PRMale70-74</t>
  </si>
  <si>
    <t>PRMale75-79</t>
  </si>
  <si>
    <t>PRMale80-84</t>
  </si>
  <si>
    <t>PRMale85-89</t>
  </si>
  <si>
    <t>PRMale90+</t>
  </si>
  <si>
    <t>PRTotal0</t>
  </si>
  <si>
    <t>PRTotal10-14</t>
  </si>
  <si>
    <t>PRTotal15-19</t>
  </si>
  <si>
    <t>PRTotal20-24</t>
  </si>
  <si>
    <t>PRTotal25-29</t>
  </si>
  <si>
    <t>PRTotal30-34</t>
  </si>
  <si>
    <t>PRTotal35-39</t>
  </si>
  <si>
    <t>PRTotal40-44</t>
  </si>
  <si>
    <t>PRTotal45-49</t>
  </si>
  <si>
    <t>PRTotal50-54</t>
  </si>
  <si>
    <t>PRTotal55-59</t>
  </si>
  <si>
    <t>PRTotal60-64</t>
  </si>
  <si>
    <t>PRTotal65-69</t>
  </si>
  <si>
    <t>PRTotal70-74</t>
  </si>
  <si>
    <t>PRTotal75-79</t>
  </si>
  <si>
    <t>PRTotal80-84</t>
  </si>
  <si>
    <t>PRTotal85-89</t>
  </si>
  <si>
    <t>PRTotal90+</t>
  </si>
  <si>
    <t>RJFemale0</t>
  </si>
  <si>
    <t>RJFemale10-14</t>
  </si>
  <si>
    <t>RJFemale15-19</t>
  </si>
  <si>
    <t>RJFemale20-24</t>
  </si>
  <si>
    <t>RJFemale25-29</t>
  </si>
  <si>
    <t>RJFemale30-34</t>
  </si>
  <si>
    <t>RJFemale35-39</t>
  </si>
  <si>
    <t>RJFemale40-44</t>
  </si>
  <si>
    <t>RJFemale45-49</t>
  </si>
  <si>
    <t>RJFemale50-54</t>
  </si>
  <si>
    <t>RJFemale55-59</t>
  </si>
  <si>
    <t>RJFemale60-64</t>
  </si>
  <si>
    <t>RJFemale65-69</t>
  </si>
  <si>
    <t>RJFemale70-74</t>
  </si>
  <si>
    <t>RJFemale75-79</t>
  </si>
  <si>
    <t>RJFemale80-84</t>
  </si>
  <si>
    <t>RJFemale85-89</t>
  </si>
  <si>
    <t>RJFemale90+</t>
  </si>
  <si>
    <t>RJMale0</t>
  </si>
  <si>
    <t>RJMale10-14</t>
  </si>
  <si>
    <t>RJMale15-19</t>
  </si>
  <si>
    <t>RJMale20-24</t>
  </si>
  <si>
    <t>RJMale25-29</t>
  </si>
  <si>
    <t>RJMale30-34</t>
  </si>
  <si>
    <t>RJMale35-39</t>
  </si>
  <si>
    <t>RJMale40-44</t>
  </si>
  <si>
    <t>RJMale45-49</t>
  </si>
  <si>
    <t>RJMale50-54</t>
  </si>
  <si>
    <t>RJMale55-59</t>
  </si>
  <si>
    <t>RJMale60-64</t>
  </si>
  <si>
    <t>RJMale65-69</t>
  </si>
  <si>
    <t>RJMale70-74</t>
  </si>
  <si>
    <t>RJMale75-79</t>
  </si>
  <si>
    <t>RJMale80-84</t>
  </si>
  <si>
    <t>RJMale85-89</t>
  </si>
  <si>
    <t>RJMale90+</t>
  </si>
  <si>
    <t>RJTotal0</t>
  </si>
  <si>
    <t>RJTotal10-14</t>
  </si>
  <si>
    <t>RJTotal15-19</t>
  </si>
  <si>
    <t>RJTotal20-24</t>
  </si>
  <si>
    <t>RJTotal25-29</t>
  </si>
  <si>
    <t>RJTotal30-34</t>
  </si>
  <si>
    <t>RJTotal35-39</t>
  </si>
  <si>
    <t>RJTotal40-44</t>
  </si>
  <si>
    <t>RJTotal45-49</t>
  </si>
  <si>
    <t>RJTotal50-54</t>
  </si>
  <si>
    <t>RJTotal55-59</t>
  </si>
  <si>
    <t>RJTotal60-64</t>
  </si>
  <si>
    <t>RJTotal65-69</t>
  </si>
  <si>
    <t>RJTotal70-74</t>
  </si>
  <si>
    <t>RJTotal75-79</t>
  </si>
  <si>
    <t>RJTotal80-84</t>
  </si>
  <si>
    <t>RJTotal85-89</t>
  </si>
  <si>
    <t>RJTotal90+</t>
  </si>
  <si>
    <t>RNFemale0</t>
  </si>
  <si>
    <t>RNFemale15-19</t>
  </si>
  <si>
    <t>RNFemale20-24</t>
  </si>
  <si>
    <t>RNFemale25-29</t>
  </si>
  <si>
    <t>RNFemale30-34</t>
  </si>
  <si>
    <t>RNFemale35-39</t>
  </si>
  <si>
    <t>RNFemale40-44</t>
  </si>
  <si>
    <t>RNFemale45-49</t>
  </si>
  <si>
    <t>RNFemale50-54</t>
  </si>
  <si>
    <t>RNFemale55-59</t>
  </si>
  <si>
    <t>RNFemale60-64</t>
  </si>
  <si>
    <t>RNFemale65-69</t>
  </si>
  <si>
    <t>RNFemale70-74</t>
  </si>
  <si>
    <t>RNFemale75-79</t>
  </si>
  <si>
    <t>RNFemale80-84</t>
  </si>
  <si>
    <t>RNFemale85-89</t>
  </si>
  <si>
    <t>RNFemale90+</t>
  </si>
  <si>
    <t>RNMale0</t>
  </si>
  <si>
    <t>RNMale15-19</t>
  </si>
  <si>
    <t>RNMale20-24</t>
  </si>
  <si>
    <t>RNMale25-29</t>
  </si>
  <si>
    <t>RNMale30-34</t>
  </si>
  <si>
    <t>RNMale35-39</t>
  </si>
  <si>
    <t>RNMale40-44</t>
  </si>
  <si>
    <t>RNMale45-49</t>
  </si>
  <si>
    <t>RNMale50-54</t>
  </si>
  <si>
    <t>RNMale55-59</t>
  </si>
  <si>
    <t>RNMale60-64</t>
  </si>
  <si>
    <t>RNMale65-69</t>
  </si>
  <si>
    <t>RNMale70-74</t>
  </si>
  <si>
    <t>RNMale75-79</t>
  </si>
  <si>
    <t>RNMale80-84</t>
  </si>
  <si>
    <t>RNMale85-89</t>
  </si>
  <si>
    <t>RNMale90+</t>
  </si>
  <si>
    <t>RNTotal0</t>
  </si>
  <si>
    <t>RNTotal15-19</t>
  </si>
  <si>
    <t>RNTotal20-24</t>
  </si>
  <si>
    <t>RNTotal25-29</t>
  </si>
  <si>
    <t>RNTotal30-34</t>
  </si>
  <si>
    <t>RNTotal35-39</t>
  </si>
  <si>
    <t>RNTotal40-44</t>
  </si>
  <si>
    <t>RNTotal45-49</t>
  </si>
  <si>
    <t>RNTotal50-54</t>
  </si>
  <si>
    <t>RNTotal55-59</t>
  </si>
  <si>
    <t>RNTotal60-64</t>
  </si>
  <si>
    <t>RNTotal65-69</t>
  </si>
  <si>
    <t>RNTotal70-74</t>
  </si>
  <si>
    <t>RNTotal75-79</t>
  </si>
  <si>
    <t>RNTotal80-84</t>
  </si>
  <si>
    <t>RNTotal85-89</t>
  </si>
  <si>
    <t>RNTotal90+</t>
  </si>
  <si>
    <t>ROFemale0</t>
  </si>
  <si>
    <t>ROFemale10-14</t>
  </si>
  <si>
    <t>ROFemale15-19</t>
  </si>
  <si>
    <t>ROFemale20-24</t>
  </si>
  <si>
    <t>ROFemale25-29</t>
  </si>
  <si>
    <t>ROFemale30-34</t>
  </si>
  <si>
    <t>ROFemale35-39</t>
  </si>
  <si>
    <t>ROFemale40-44</t>
  </si>
  <si>
    <t>ROFemale45-49</t>
  </si>
  <si>
    <t>ROFemale50-54</t>
  </si>
  <si>
    <t>ROFemale55-59</t>
  </si>
  <si>
    <t>ROFemale60-64</t>
  </si>
  <si>
    <t>ROFemale65-69</t>
  </si>
  <si>
    <t>ROFemale70-74</t>
  </si>
  <si>
    <t>ROFemale75-79</t>
  </si>
  <si>
    <t>ROFemale80-84</t>
  </si>
  <si>
    <t>ROFemale85-89</t>
  </si>
  <si>
    <t>ROFemale90+</t>
  </si>
  <si>
    <t>ROMale0</t>
  </si>
  <si>
    <t>ROMale10-14</t>
  </si>
  <si>
    <t>ROMale15-19</t>
  </si>
  <si>
    <t>ROMale20-24</t>
  </si>
  <si>
    <t>ROMale25-29</t>
  </si>
  <si>
    <t>ROMale30-34</t>
  </si>
  <si>
    <t>ROMale35-39</t>
  </si>
  <si>
    <t>ROMale40-44</t>
  </si>
  <si>
    <t>ROMale45-49</t>
  </si>
  <si>
    <t>ROMale50-54</t>
  </si>
  <si>
    <t>ROMale55-59</t>
  </si>
  <si>
    <t>ROMale60-64</t>
  </si>
  <si>
    <t>ROMale65-69</t>
  </si>
  <si>
    <t>ROMale70-74</t>
  </si>
  <si>
    <t>ROMale75-79</t>
  </si>
  <si>
    <t>ROMale80-84</t>
  </si>
  <si>
    <t>ROMale85-89</t>
  </si>
  <si>
    <t>ROMale90+</t>
  </si>
  <si>
    <t>ROTotal0</t>
  </si>
  <si>
    <t>ROTotal10-14</t>
  </si>
  <si>
    <t>ROTotal15-19</t>
  </si>
  <si>
    <t>ROTotal20-24</t>
  </si>
  <si>
    <t>ROTotal25-29</t>
  </si>
  <si>
    <t>ROTotal30-34</t>
  </si>
  <si>
    <t>ROTotal35-39</t>
  </si>
  <si>
    <t>ROTotal40-44</t>
  </si>
  <si>
    <t>ROTotal45-49</t>
  </si>
  <si>
    <t>ROTotal50-54</t>
  </si>
  <si>
    <t>ROTotal55-59</t>
  </si>
  <si>
    <t>ROTotal60-64</t>
  </si>
  <si>
    <t>ROTotal65-69</t>
  </si>
  <si>
    <t>ROTotal70-74</t>
  </si>
  <si>
    <t>ROTotal75-79</t>
  </si>
  <si>
    <t>ROTotal80-84</t>
  </si>
  <si>
    <t>ROTotal85-89</t>
  </si>
  <si>
    <t>ROTotal90+</t>
  </si>
  <si>
    <t>RRFemale15-19</t>
  </si>
  <si>
    <t>RRFemale20-24</t>
  </si>
  <si>
    <t>RRFemale25-29</t>
  </si>
  <si>
    <t>RRFemale30-34</t>
  </si>
  <si>
    <t>RRFemale35-39</t>
  </si>
  <si>
    <t>RRFemale40-44</t>
  </si>
  <si>
    <t>RRFemale45-49</t>
  </si>
  <si>
    <t>RRFemale50-54</t>
  </si>
  <si>
    <t>RRFemale55-59</t>
  </si>
  <si>
    <t>RRFemale60-64</t>
  </si>
  <si>
    <t>RRFemale65-69</t>
  </si>
  <si>
    <t>RRFemale70-74</t>
  </si>
  <si>
    <t>RRFemale75-79</t>
  </si>
  <si>
    <t>RRFemale80-84</t>
  </si>
  <si>
    <t>RRFemale85-89</t>
  </si>
  <si>
    <t>RRFemale90+</t>
  </si>
  <si>
    <t>RRMale15-19</t>
  </si>
  <si>
    <t>RRMale20-24</t>
  </si>
  <si>
    <t>RRMale25-29</t>
  </si>
  <si>
    <t>RRMale30-34</t>
  </si>
  <si>
    <t>RRMale35-39</t>
  </si>
  <si>
    <t>RRMale40-44</t>
  </si>
  <si>
    <t>RRMale45-49</t>
  </si>
  <si>
    <t>RRMale50-54</t>
  </si>
  <si>
    <t>RRMale55-59</t>
  </si>
  <si>
    <t>RRMale60-64</t>
  </si>
  <si>
    <t>RRMale65-69</t>
  </si>
  <si>
    <t>RRMale70-74</t>
  </si>
  <si>
    <t>RRMale75-79</t>
  </si>
  <si>
    <t>RRMale80-84</t>
  </si>
  <si>
    <t>RRMale85-89</t>
  </si>
  <si>
    <t>RRMale90+</t>
  </si>
  <si>
    <t>RRTotal15-19</t>
  </si>
  <si>
    <t>RRTotal20-24</t>
  </si>
  <si>
    <t>RRTotal25-29</t>
  </si>
  <si>
    <t>RRTotal30-34</t>
  </si>
  <si>
    <t>RRTotal35-39</t>
  </si>
  <si>
    <t>RRTotal40-44</t>
  </si>
  <si>
    <t>RRTotal45-49</t>
  </si>
  <si>
    <t>RRTotal50-54</t>
  </si>
  <si>
    <t>RRTotal55-59</t>
  </si>
  <si>
    <t>RRTotal60-64</t>
  </si>
  <si>
    <t>RRTotal65-69</t>
  </si>
  <si>
    <t>RRTotal70-74</t>
  </si>
  <si>
    <t>RRTotal75-79</t>
  </si>
  <si>
    <t>RRTotal80-84</t>
  </si>
  <si>
    <t>RRTotal85-89</t>
  </si>
  <si>
    <t>RRTotal90+</t>
  </si>
  <si>
    <t>RSFemale0</t>
  </si>
  <si>
    <t>RSFemale10-14</t>
  </si>
  <si>
    <t>RSFemale15-19</t>
  </si>
  <si>
    <t>RSFemale20-24</t>
  </si>
  <si>
    <t>RSFemale25-29</t>
  </si>
  <si>
    <t>RSFemale30-34</t>
  </si>
  <si>
    <t>RSFemale35-39</t>
  </si>
  <si>
    <t>RSFemale40-44</t>
  </si>
  <si>
    <t>RSFemale45-49</t>
  </si>
  <si>
    <t>RSFemale50-54</t>
  </si>
  <si>
    <t>RSFemale55-59</t>
  </si>
  <si>
    <t>RSFemale60-64</t>
  </si>
  <si>
    <t>RSFemale65-69</t>
  </si>
  <si>
    <t>RSFemale70-74</t>
  </si>
  <si>
    <t>RSFemale75-79</t>
  </si>
  <si>
    <t>RSFemale80-84</t>
  </si>
  <si>
    <t>RSFemale85-89</t>
  </si>
  <si>
    <t>RSFemale90+</t>
  </si>
  <si>
    <t>RSMale0</t>
  </si>
  <si>
    <t>RSMale10-14</t>
  </si>
  <si>
    <t>RSMale15-19</t>
  </si>
  <si>
    <t>RSMale20-24</t>
  </si>
  <si>
    <t>RSMale25-29</t>
  </si>
  <si>
    <t>RSMale30-34</t>
  </si>
  <si>
    <t>RSMale35-39</t>
  </si>
  <si>
    <t>RSMale40-44</t>
  </si>
  <si>
    <t>RSMale45-49</t>
  </si>
  <si>
    <t>RSMale50-54</t>
  </si>
  <si>
    <t>RSMale55-59</t>
  </si>
  <si>
    <t>RSMale60-64</t>
  </si>
  <si>
    <t>RSMale65-69</t>
  </si>
  <si>
    <t>RSMale70-74</t>
  </si>
  <si>
    <t>RSMale75-79</t>
  </si>
  <si>
    <t>RSMale80-84</t>
  </si>
  <si>
    <t>RSMale85-89</t>
  </si>
  <si>
    <t>RSMale90+</t>
  </si>
  <si>
    <t>RSTotal0</t>
  </si>
  <si>
    <t>RSTotal10-14</t>
  </si>
  <si>
    <t>RSTotal15-19</t>
  </si>
  <si>
    <t>RSTotal20-24</t>
  </si>
  <si>
    <t>RSTotal25-29</t>
  </si>
  <si>
    <t>RSTotal30-34</t>
  </si>
  <si>
    <t>RSTotal35-39</t>
  </si>
  <si>
    <t>RSTotal40-44</t>
  </si>
  <si>
    <t>RSTotal45-49</t>
  </si>
  <si>
    <t>RSTotal50-54</t>
  </si>
  <si>
    <t>RSTotal55-59</t>
  </si>
  <si>
    <t>RSTotal60-64</t>
  </si>
  <si>
    <t>RSTotal65-69</t>
  </si>
  <si>
    <t>RSTotal70-74</t>
  </si>
  <si>
    <t>RSTotal75-79</t>
  </si>
  <si>
    <t>RSTotal80-84</t>
  </si>
  <si>
    <t>RSTotal85-89</t>
  </si>
  <si>
    <t>RSTotal90+</t>
  </si>
  <si>
    <t>SCFemale0</t>
  </si>
  <si>
    <t>SCFemale10-14</t>
  </si>
  <si>
    <t>SCFemale15-19</t>
  </si>
  <si>
    <t>SCFemale20-24</t>
  </si>
  <si>
    <t>SCFemale25-29</t>
  </si>
  <si>
    <t>SCFemale30-34</t>
  </si>
  <si>
    <t>SCFemale35-39</t>
  </si>
  <si>
    <t>SCFemale40-44</t>
  </si>
  <si>
    <t>SCFemale45-49</t>
  </si>
  <si>
    <t>SCFemale50-54</t>
  </si>
  <si>
    <t>SCFemale55-59</t>
  </si>
  <si>
    <t>SCFemale60-64</t>
  </si>
  <si>
    <t>SCFemale65-69</t>
  </si>
  <si>
    <t>SCFemale70-74</t>
  </si>
  <si>
    <t>SCFemale75-79</t>
  </si>
  <si>
    <t>SCFemale80-84</t>
  </si>
  <si>
    <t>SCFemale85-89</t>
  </si>
  <si>
    <t>SCFemale90+</t>
  </si>
  <si>
    <t>SCMale0</t>
  </si>
  <si>
    <t>SCMale10-14</t>
  </si>
  <si>
    <t>SCMale15-19</t>
  </si>
  <si>
    <t>SCMale20-24</t>
  </si>
  <si>
    <t>SCMale25-29</t>
  </si>
  <si>
    <t>SCMale30-34</t>
  </si>
  <si>
    <t>SCMale35-39</t>
  </si>
  <si>
    <t>SCMale40-44</t>
  </si>
  <si>
    <t>SCMale45-49</t>
  </si>
  <si>
    <t>SCMale50-54</t>
  </si>
  <si>
    <t>SCMale55-59</t>
  </si>
  <si>
    <t>SCMale60-64</t>
  </si>
  <si>
    <t>SCMale65-69</t>
  </si>
  <si>
    <t>SCMale70-74</t>
  </si>
  <si>
    <t>SCMale75-79</t>
  </si>
  <si>
    <t>SCMale80-84</t>
  </si>
  <si>
    <t>SCMale85-89</t>
  </si>
  <si>
    <t>SCMale90+</t>
  </si>
  <si>
    <t>SCTotal0</t>
  </si>
  <si>
    <t>SCTotal10-14</t>
  </si>
  <si>
    <t>SCTotal15-19</t>
  </si>
  <si>
    <t>SCTotal20-24</t>
  </si>
  <si>
    <t>SCTotal25-29</t>
  </si>
  <si>
    <t>SCTotal30-34</t>
  </si>
  <si>
    <t>SCTotal35-39</t>
  </si>
  <si>
    <t>SCTotal40-44</t>
  </si>
  <si>
    <t>SCTotal45-49</t>
  </si>
  <si>
    <t>SCTotal50-54</t>
  </si>
  <si>
    <t>SCTotal55-59</t>
  </si>
  <si>
    <t>SCTotal60-64</t>
  </si>
  <si>
    <t>SCTotal65-69</t>
  </si>
  <si>
    <t>SCTotal70-74</t>
  </si>
  <si>
    <t>SCTotal75-79</t>
  </si>
  <si>
    <t>SCTotal80-84</t>
  </si>
  <si>
    <t>SCTotal85-89</t>
  </si>
  <si>
    <t>SCTotal90+</t>
  </si>
  <si>
    <t>SEFemale0</t>
  </si>
  <si>
    <t>SEFemale10-14</t>
  </si>
  <si>
    <t>SEFemale15-19</t>
  </si>
  <si>
    <t>SEFemale20-24</t>
  </si>
  <si>
    <t>SEFemale25-29</t>
  </si>
  <si>
    <t>SEFemale30-34</t>
  </si>
  <si>
    <t>SEFemale35-39</t>
  </si>
  <si>
    <t>SEFemale40-44</t>
  </si>
  <si>
    <t>SEFemale45-49</t>
  </si>
  <si>
    <t>SEFemale50-54</t>
  </si>
  <si>
    <t>SEFemale55-59</t>
  </si>
  <si>
    <t>SEFemale60-64</t>
  </si>
  <si>
    <t>SEFemale65-69</t>
  </si>
  <si>
    <t>SEFemale70-74</t>
  </si>
  <si>
    <t>SEFemale75-79</t>
  </si>
  <si>
    <t>SEFemale80-84</t>
  </si>
  <si>
    <t>SEFemale85-89</t>
  </si>
  <si>
    <t>SEFemale90+</t>
  </si>
  <si>
    <t>SEMale0</t>
  </si>
  <si>
    <t>SEMale10-14</t>
  </si>
  <si>
    <t>SEMale15-19</t>
  </si>
  <si>
    <t>SEMale20-24</t>
  </si>
  <si>
    <t>SEMale25-29</t>
  </si>
  <si>
    <t>SEMale30-34</t>
  </si>
  <si>
    <t>SEMale35-39</t>
  </si>
  <si>
    <t>SEMale40-44</t>
  </si>
  <si>
    <t>SEMale45-49</t>
  </si>
  <si>
    <t>SEMale50-54</t>
  </si>
  <si>
    <t>SEMale55-59</t>
  </si>
  <si>
    <t>SEMale60-64</t>
  </si>
  <si>
    <t>SEMale65-69</t>
  </si>
  <si>
    <t>SEMale70-74</t>
  </si>
  <si>
    <t>SEMale75-79</t>
  </si>
  <si>
    <t>SEMale80-84</t>
  </si>
  <si>
    <t>SEMale85-89</t>
  </si>
  <si>
    <t>SEMale90+</t>
  </si>
  <si>
    <t>SETotal0</t>
  </si>
  <si>
    <t>SETotal10-14</t>
  </si>
  <si>
    <t>SETotal15-19</t>
  </si>
  <si>
    <t>SETotal20-24</t>
  </si>
  <si>
    <t>SETotal25-29</t>
  </si>
  <si>
    <t>SETotal30-34</t>
  </si>
  <si>
    <t>SETotal35-39</t>
  </si>
  <si>
    <t>SETotal40-44</t>
  </si>
  <si>
    <t>SETotal45-49</t>
  </si>
  <si>
    <t>SETotal50-54</t>
  </si>
  <si>
    <t>SETotal55-59</t>
  </si>
  <si>
    <t>SETotal60-64</t>
  </si>
  <si>
    <t>SETotal65-69</t>
  </si>
  <si>
    <t>SETotal70-74</t>
  </si>
  <si>
    <t>SETotal75-79</t>
  </si>
  <si>
    <t>SETotal80-84</t>
  </si>
  <si>
    <t>SETotal85-89</t>
  </si>
  <si>
    <t>SETotal90+</t>
  </si>
  <si>
    <t>SPFemale0</t>
  </si>
  <si>
    <t>SPFemale10-14</t>
  </si>
  <si>
    <t>SPFemale15-19</t>
  </si>
  <si>
    <t>SPFemale20-24</t>
  </si>
  <si>
    <t>SPFemale25-29</t>
  </si>
  <si>
    <t>SPFemale30-34</t>
  </si>
  <si>
    <t>SPFemale35-39</t>
  </si>
  <si>
    <t>SPFemale40-44</t>
  </si>
  <si>
    <t>SPFemale45-49</t>
  </si>
  <si>
    <t>SPFemale50-54</t>
  </si>
  <si>
    <t>SPFemale55-59</t>
  </si>
  <si>
    <t>SPFemale60-64</t>
  </si>
  <si>
    <t>SPFemale65-69</t>
  </si>
  <si>
    <t>SPFemale70-74</t>
  </si>
  <si>
    <t>SPFemale75-79</t>
  </si>
  <si>
    <t>SPFemale80-84</t>
  </si>
  <si>
    <t>SPFemale85-89</t>
  </si>
  <si>
    <t>SPFemale90+</t>
  </si>
  <si>
    <t>SPMale0</t>
  </si>
  <si>
    <t>SPMale10-14</t>
  </si>
  <si>
    <t>SPMale15-19</t>
  </si>
  <si>
    <t>SPMale20-24</t>
  </si>
  <si>
    <t>SPMale25-29</t>
  </si>
  <si>
    <t>SPMale30-34</t>
  </si>
  <si>
    <t>SPMale35-39</t>
  </si>
  <si>
    <t>SPMale40-44</t>
  </si>
  <si>
    <t>SPMale45-49</t>
  </si>
  <si>
    <t>SPMale50-54</t>
  </si>
  <si>
    <t>SPMale55-59</t>
  </si>
  <si>
    <t>SPMale60-64</t>
  </si>
  <si>
    <t>SPMale65-69</t>
  </si>
  <si>
    <t>SPMale70-74</t>
  </si>
  <si>
    <t>SPMale75-79</t>
  </si>
  <si>
    <t>SPMale80-84</t>
  </si>
  <si>
    <t>SPMale85-89</t>
  </si>
  <si>
    <t>SPMale90+</t>
  </si>
  <si>
    <t>SPTotal0</t>
  </si>
  <si>
    <t>SPTotal10-14</t>
  </si>
  <si>
    <t>SPTotal15-19</t>
  </si>
  <si>
    <t>SPTotal20-24</t>
  </si>
  <si>
    <t>SPTotal25-29</t>
  </si>
  <si>
    <t>SPTotal30-34</t>
  </si>
  <si>
    <t>SPTotal35-39</t>
  </si>
  <si>
    <t>SPTotal40-44</t>
  </si>
  <si>
    <t>SPTotal45-49</t>
  </si>
  <si>
    <t>SPTotal50-54</t>
  </si>
  <si>
    <t>SPTotal55-59</t>
  </si>
  <si>
    <t>SPTotal60-64</t>
  </si>
  <si>
    <t>SPTotal65-69</t>
  </si>
  <si>
    <t>SPTotal70-74</t>
  </si>
  <si>
    <t>SPTotal75-79</t>
  </si>
  <si>
    <t>SPTotal80-84</t>
  </si>
  <si>
    <t>SPTotal85-89</t>
  </si>
  <si>
    <t>SPTotal90+</t>
  </si>
  <si>
    <t>TOFemale0</t>
  </si>
  <si>
    <t>TOFemale15-19</t>
  </si>
  <si>
    <t>TOFemale20-24</t>
  </si>
  <si>
    <t>TOFemale25-29</t>
  </si>
  <si>
    <t>TOFemale30-34</t>
  </si>
  <si>
    <t>TOFemale35-39</t>
  </si>
  <si>
    <t>TOFemale40-44</t>
  </si>
  <si>
    <t>TOFemale45-49</t>
  </si>
  <si>
    <t>TOFemale50-54</t>
  </si>
  <si>
    <t>TOFemale55-59</t>
  </si>
  <si>
    <t>TOFemale60-64</t>
  </si>
  <si>
    <t>TOFemale65-69</t>
  </si>
  <si>
    <t>TOFemale70-74</t>
  </si>
  <si>
    <t>TOFemale75-79</t>
  </si>
  <si>
    <t>TOFemale80-84</t>
  </si>
  <si>
    <t>TOFemale85-89</t>
  </si>
  <si>
    <t>TOFemale90+</t>
  </si>
  <si>
    <t>TOMale0</t>
  </si>
  <si>
    <t>TOMale15-19</t>
  </si>
  <si>
    <t>TOMale20-24</t>
  </si>
  <si>
    <t>TOMale25-29</t>
  </si>
  <si>
    <t>TOMale30-34</t>
  </si>
  <si>
    <t>TOMale35-39</t>
  </si>
  <si>
    <t>TOMale40-44</t>
  </si>
  <si>
    <t>TOMale45-49</t>
  </si>
  <si>
    <t>TOMale50-54</t>
  </si>
  <si>
    <t>TOMale55-59</t>
  </si>
  <si>
    <t>TOMale60-64</t>
  </si>
  <si>
    <t>TOMale65-69</t>
  </si>
  <si>
    <t>TOMale70-74</t>
  </si>
  <si>
    <t>TOMale75-79</t>
  </si>
  <si>
    <t>TOMale80-84</t>
  </si>
  <si>
    <t>TOMale85-89</t>
  </si>
  <si>
    <t>TOMale90+</t>
  </si>
  <si>
    <t>TOTotal0</t>
  </si>
  <si>
    <t>TOTotal15-19</t>
  </si>
  <si>
    <t>TOTotal20-24</t>
  </si>
  <si>
    <t>TOTotal25-29</t>
  </si>
  <si>
    <t>TOTotal30-34</t>
  </si>
  <si>
    <t>TOTotal35-39</t>
  </si>
  <si>
    <t>TOTotal40-44</t>
  </si>
  <si>
    <t>TOTotal45-49</t>
  </si>
  <si>
    <t>TOTotal50-54</t>
  </si>
  <si>
    <t>TOTotal55-59</t>
  </si>
  <si>
    <t>TOTotal60-64</t>
  </si>
  <si>
    <t>TOTotal65-69</t>
  </si>
  <si>
    <t>TOTotal70-74</t>
  </si>
  <si>
    <t>TOTotal75-79</t>
  </si>
  <si>
    <t>TOTotal80-84</t>
  </si>
  <si>
    <t>TOTotal85-89</t>
  </si>
  <si>
    <t>TOTotal90+</t>
  </si>
  <si>
    <r>
      <t>n*px</t>
    </r>
    <r>
      <rPr>
        <b/>
        <vertAlign val="superscript"/>
        <sz val="12"/>
        <color theme="1"/>
        <rFont val="Arial"/>
        <family val="2"/>
      </rPr>
      <t>2019</t>
    </r>
  </si>
  <si>
    <r>
      <t>n</t>
    </r>
    <r>
      <rPr>
        <b/>
        <sz val="12"/>
        <color theme="1"/>
        <rFont val="Arial"/>
        <family val="2"/>
      </rPr>
      <t>*a</t>
    </r>
    <r>
      <rPr>
        <b/>
        <vertAlign val="subscript"/>
        <sz val="12"/>
        <color theme="1"/>
        <rFont val="Arial"/>
        <family val="2"/>
      </rPr>
      <t>x</t>
    </r>
    <r>
      <rPr>
        <b/>
        <vertAlign val="superscript"/>
        <sz val="12"/>
        <color theme="1"/>
        <rFont val="Arial"/>
        <family val="2"/>
      </rPr>
      <t>2019</t>
    </r>
  </si>
  <si>
    <t>BrazilFemale01-04</t>
  </si>
  <si>
    <t>BrazilFemale05-09</t>
  </si>
  <si>
    <t>BrazilMale01-04</t>
  </si>
  <si>
    <t>BrazilMale05-09</t>
  </si>
  <si>
    <t>BrazilTotal01-04</t>
  </si>
  <si>
    <t>BrazilTotal05-09</t>
  </si>
  <si>
    <t>ACFemale0</t>
  </si>
  <si>
    <t>ACFemale01-04</t>
  </si>
  <si>
    <t>ACFemale05-09</t>
  </si>
  <si>
    <t>ACFemale10-14</t>
  </si>
  <si>
    <t>ACMale0</t>
  </si>
  <si>
    <t>ACMale01-04</t>
  </si>
  <si>
    <t>ACMale05-09</t>
  </si>
  <si>
    <t>ACMale10-14</t>
  </si>
  <si>
    <t>ACTotal0</t>
  </si>
  <si>
    <t>ACTotal01-04</t>
  </si>
  <si>
    <t>ACTotal05-09</t>
  </si>
  <si>
    <t>ACTotal10-14</t>
  </si>
  <si>
    <t>ALFemale01-04</t>
  </si>
  <si>
    <t>ALFemale05-09</t>
  </si>
  <si>
    <t>ALMale01-04</t>
  </si>
  <si>
    <t>ALMale05-09</t>
  </si>
  <si>
    <t>ALTotal01-04</t>
  </si>
  <si>
    <t>ALTotal05-09</t>
  </si>
  <si>
    <t>AMFemale01-04</t>
  </si>
  <si>
    <t>AMFemale05-09</t>
  </si>
  <si>
    <t>AMMale01-04</t>
  </si>
  <si>
    <t>AMMale05-09</t>
  </si>
  <si>
    <t>AMTotal01-04</t>
  </si>
  <si>
    <t>AMTotal05-09</t>
  </si>
  <si>
    <t>APFemale01-04</t>
  </si>
  <si>
    <t>APFemale05-09</t>
  </si>
  <si>
    <t>APMale01-04</t>
  </si>
  <si>
    <t>APMale05-09</t>
  </si>
  <si>
    <t>APTotal01-04</t>
  </si>
  <si>
    <t>APTotal05-09</t>
  </si>
  <si>
    <t>BAFemale01-04</t>
  </si>
  <si>
    <t>BAFemale05-09</t>
  </si>
  <si>
    <t>BAMale01-04</t>
  </si>
  <si>
    <t>BAMale05-09</t>
  </si>
  <si>
    <t>BATotal01-04</t>
  </si>
  <si>
    <t>BATotal05-09</t>
  </si>
  <si>
    <t>CEFemale01-04</t>
  </si>
  <si>
    <t>CEFemale05-09</t>
  </si>
  <si>
    <t>CEMale01-04</t>
  </si>
  <si>
    <t>CEMale05-09</t>
  </si>
  <si>
    <t>CETotal01-04</t>
  </si>
  <si>
    <t>CETotal05-09</t>
  </si>
  <si>
    <t>DFFemale0</t>
  </si>
  <si>
    <t>DFFemale01-04</t>
  </si>
  <si>
    <t>DFFemale05-09</t>
  </si>
  <si>
    <t>DFMale0</t>
  </si>
  <si>
    <t>DFMale01-04</t>
  </si>
  <si>
    <t>DFMale05-09</t>
  </si>
  <si>
    <t>DFTotal0</t>
  </si>
  <si>
    <t>DFTotal01-04</t>
  </si>
  <si>
    <t>DFTotal05-09</t>
  </si>
  <si>
    <t>ESFemale0</t>
  </si>
  <si>
    <t>ESFemale01-04</t>
  </si>
  <si>
    <t>ESFemale05-09</t>
  </si>
  <si>
    <t>ESFemale10-14</t>
  </si>
  <si>
    <t>ESMale0</t>
  </si>
  <si>
    <t>ESMale01-04</t>
  </si>
  <si>
    <t>ESMale05-09</t>
  </si>
  <si>
    <t>ESMale10-14</t>
  </si>
  <si>
    <t>ESTotal0</t>
  </si>
  <si>
    <t>ESTotal01-04</t>
  </si>
  <si>
    <t>ESTotal05-09</t>
  </si>
  <si>
    <t>ESTotal10-14</t>
  </si>
  <si>
    <t>GOFemale01-04</t>
  </si>
  <si>
    <t>GOFemale05-09</t>
  </si>
  <si>
    <t>GOMale01-04</t>
  </si>
  <si>
    <t>GOMale05-09</t>
  </si>
  <si>
    <t>GOTotal01-04</t>
  </si>
  <si>
    <t>GOTotal05-09</t>
  </si>
  <si>
    <t>MAFemale01-04</t>
  </si>
  <si>
    <t>MAFemale05-09</t>
  </si>
  <si>
    <t>MAMale01-04</t>
  </si>
  <si>
    <t>MAMale05-09</t>
  </si>
  <si>
    <t>MATotal01-04</t>
  </si>
  <si>
    <t>MATotal05-09</t>
  </si>
  <si>
    <t>MGFemale01-04</t>
  </si>
  <si>
    <t>MGFemale05-09</t>
  </si>
  <si>
    <t>MGMale01-04</t>
  </si>
  <si>
    <t>MGMale05-09</t>
  </si>
  <si>
    <t>MGTotal01-04</t>
  </si>
  <si>
    <t>MGTotal05-09</t>
  </si>
  <si>
    <t>MSFemale01-04</t>
  </si>
  <si>
    <t>MSFemale05-09</t>
  </si>
  <si>
    <t>MSFemale10-14</t>
  </si>
  <si>
    <t>MSMale01-04</t>
  </si>
  <si>
    <t>MSMale05-09</t>
  </si>
  <si>
    <t>MSMale10-14</t>
  </si>
  <si>
    <t>MSTotal01-04</t>
  </si>
  <si>
    <t>MSTotal05-09</t>
  </si>
  <si>
    <t>MSTotal10-14</t>
  </si>
  <si>
    <t>MTFemale01-04</t>
  </si>
  <si>
    <t>MTFemale05-09</t>
  </si>
  <si>
    <t>MTFemale10-14</t>
  </si>
  <si>
    <t>MTMale01-04</t>
  </si>
  <si>
    <t>MTMale05-09</t>
  </si>
  <si>
    <t>MTMale10-14</t>
  </si>
  <si>
    <t>MTTotal01-04</t>
  </si>
  <si>
    <t>MTTotal05-09</t>
  </si>
  <si>
    <t>MTTotal10-14</t>
  </si>
  <si>
    <t>PAFemale01-04</t>
  </si>
  <si>
    <t>PAFemale05-09</t>
  </si>
  <si>
    <t>PAMale01-04</t>
  </si>
  <si>
    <t>PAMale05-09</t>
  </si>
  <si>
    <t>PATotal01-04</t>
  </si>
  <si>
    <t>PATotal05-09</t>
  </si>
  <si>
    <t>PBFemale01-04</t>
  </si>
  <si>
    <t>PBFemale05-09</t>
  </si>
  <si>
    <t>PBMale01-04</t>
  </si>
  <si>
    <t>PBMale05-09</t>
  </si>
  <si>
    <t>PBTotal01-04</t>
  </si>
  <si>
    <t>PBTotal05-09</t>
  </si>
  <si>
    <t>PEFemale01-04</t>
  </si>
  <si>
    <t>PEFemale05-09</t>
  </si>
  <si>
    <t>PEMale01-04</t>
  </si>
  <si>
    <t>PEMale05-09</t>
  </si>
  <si>
    <t>PETotal01-04</t>
  </si>
  <si>
    <t>PETotal05-09</t>
  </si>
  <si>
    <t>PIFemale01-04</t>
  </si>
  <si>
    <t>PIFemale05-09</t>
  </si>
  <si>
    <t>PIFemale15-19</t>
  </si>
  <si>
    <t>PIMale01-04</t>
  </si>
  <si>
    <t>PIMale05-09</t>
  </si>
  <si>
    <t>PIMale15-19</t>
  </si>
  <si>
    <t>PITotal01-04</t>
  </si>
  <si>
    <t>PITotal05-09</t>
  </si>
  <si>
    <t>PITotal15-19</t>
  </si>
  <si>
    <t>PRFemale01-04</t>
  </si>
  <si>
    <t>PRFemale05-09</t>
  </si>
  <si>
    <t>PRMale01-04</t>
  </si>
  <si>
    <t>PRMale05-09</t>
  </si>
  <si>
    <t>PRTotal01-04</t>
  </si>
  <si>
    <t>PRTotal05-09</t>
  </si>
  <si>
    <t>RJFemale01-04</t>
  </si>
  <si>
    <t>RJFemale05-09</t>
  </si>
  <si>
    <t>RJMale01-04</t>
  </si>
  <si>
    <t>RJMale05-09</t>
  </si>
  <si>
    <t>RJTotal01-04</t>
  </si>
  <si>
    <t>RJTotal05-09</t>
  </si>
  <si>
    <t>RNFemale01-04</t>
  </si>
  <si>
    <t>RNFemale05-09</t>
  </si>
  <si>
    <t>RNFemale10-14</t>
  </si>
  <si>
    <t>RNMale01-04</t>
  </si>
  <si>
    <t>RNMale05-09</t>
  </si>
  <si>
    <t>RNMale10-14</t>
  </si>
  <si>
    <t>RNTotal01-04</t>
  </si>
  <si>
    <t>RNTotal05-09</t>
  </si>
  <si>
    <t>RNTotal10-14</t>
  </si>
  <si>
    <t>ROFemale01-04</t>
  </si>
  <si>
    <t>ROFemale05-09</t>
  </si>
  <si>
    <t>ROMale01-04</t>
  </si>
  <si>
    <t>ROMale05-09</t>
  </si>
  <si>
    <t>ROTotal01-04</t>
  </si>
  <si>
    <t>ROTotal05-09</t>
  </si>
  <si>
    <t>RRFemale0</t>
  </si>
  <si>
    <t>RRFemale01-04</t>
  </si>
  <si>
    <t>RRFemale05-09</t>
  </si>
  <si>
    <t>RRFemale10-14</t>
  </si>
  <si>
    <t>RRMale0</t>
  </si>
  <si>
    <t>RRMale01-04</t>
  </si>
  <si>
    <t>RRMale05-09</t>
  </si>
  <si>
    <t>RRMale10-14</t>
  </si>
  <si>
    <t>RRTotal0</t>
  </si>
  <si>
    <t>RRTotal01-04</t>
  </si>
  <si>
    <t>RRTotal05-09</t>
  </si>
  <si>
    <t>RRTotal10-14</t>
  </si>
  <si>
    <t>RSFemale01-04</t>
  </si>
  <si>
    <t>RSFemale05-09</t>
  </si>
  <si>
    <t>RSMale01-04</t>
  </si>
  <si>
    <t>RSMale05-09</t>
  </si>
  <si>
    <t>RSTotal01-04</t>
  </si>
  <si>
    <t>RSTotal05-09</t>
  </si>
  <si>
    <t>SCFemale01-04</t>
  </si>
  <si>
    <t>SCFemale05-09</t>
  </si>
  <si>
    <t>SCMale01-04</t>
  </si>
  <si>
    <t>SCMale05-09</t>
  </si>
  <si>
    <t>SCTotal01-04</t>
  </si>
  <si>
    <t>SCTotal05-09</t>
  </si>
  <si>
    <t>SEFemale01-04</t>
  </si>
  <si>
    <t>SEFemale05-09</t>
  </si>
  <si>
    <t>SEMale01-04</t>
  </si>
  <si>
    <t>SEMale05-09</t>
  </si>
  <si>
    <t>SETotal01-04</t>
  </si>
  <si>
    <t>SETotal05-09</t>
  </si>
  <si>
    <t>SPFemale01-04</t>
  </si>
  <si>
    <t>SPFemale05-09</t>
  </si>
  <si>
    <t>SPMale01-04</t>
  </si>
  <si>
    <t>SPMale05-09</t>
  </si>
  <si>
    <t>SPTotal01-04</t>
  </si>
  <si>
    <t>SPTotal05-09</t>
  </si>
  <si>
    <t>TOFemale01-04</t>
  </si>
  <si>
    <t>TOFemale05-09</t>
  </si>
  <si>
    <t>TOFemale10-14</t>
  </si>
  <si>
    <t>TOMale01-04</t>
  </si>
  <si>
    <t>TOMale05-09</t>
  </si>
  <si>
    <t>TOMale10-14</t>
  </si>
  <si>
    <t>TOTotal01-04</t>
  </si>
  <si>
    <t>TOTotal05-09</t>
  </si>
  <si>
    <t>TOTotal10-14</t>
  </si>
  <si>
    <r>
      <t>n</t>
    </r>
    <r>
      <rPr>
        <b/>
        <sz val="12"/>
        <color theme="1"/>
        <rFont val="Arial"/>
        <family val="2"/>
      </rPr>
      <t>*D</t>
    </r>
    <r>
      <rPr>
        <b/>
        <vertAlign val="subscript"/>
        <sz val="12"/>
        <color theme="1"/>
        <rFont val="Arial"/>
        <family val="2"/>
      </rPr>
      <t>x</t>
    </r>
    <r>
      <rPr>
        <b/>
        <vertAlign val="superscript"/>
        <sz val="12"/>
        <color theme="1"/>
        <rFont val="Arial"/>
        <family val="2"/>
      </rPr>
      <t>2021</t>
    </r>
  </si>
  <si>
    <t>Expected #Deaths in 2021 including COVID-19</t>
  </si>
  <si>
    <r>
      <t>n</t>
    </r>
    <r>
      <rPr>
        <b/>
        <sz val="12"/>
        <color theme="1"/>
        <rFont val="Arial"/>
        <family val="2"/>
      </rPr>
      <t>D</t>
    </r>
    <r>
      <rPr>
        <b/>
        <vertAlign val="subscript"/>
        <sz val="12"/>
        <color theme="1"/>
        <rFont val="Arial"/>
        <family val="2"/>
      </rPr>
      <t>x</t>
    </r>
  </si>
  <si>
    <t>Age Group</t>
  </si>
  <si>
    <t>Population</t>
  </si>
  <si>
    <t>* (projected by authors from IBGE mid-year population projections)</t>
  </si>
  <si>
    <t>Covid Deaths</t>
  </si>
  <si>
    <t>All deaths</t>
  </si>
  <si>
    <r>
      <t>n</t>
    </r>
    <r>
      <rPr>
        <b/>
        <sz val="12"/>
        <color theme="0"/>
        <rFont val="Arial"/>
        <family val="2"/>
      </rPr>
      <t>a</t>
    </r>
    <r>
      <rPr>
        <b/>
        <vertAlign val="subscript"/>
        <sz val="12"/>
        <color theme="0"/>
        <rFont val="Arial"/>
        <family val="2"/>
      </rPr>
      <t>x</t>
    </r>
  </si>
  <si>
    <r>
      <t>n</t>
    </r>
    <r>
      <rPr>
        <b/>
        <sz val="12"/>
        <color theme="0"/>
        <rFont val="Calibri"/>
        <family val="2"/>
        <scheme val="minor"/>
      </rPr>
      <t>d</t>
    </r>
    <r>
      <rPr>
        <b/>
        <vertAlign val="subscript"/>
        <sz val="12"/>
        <color theme="0"/>
        <rFont val="Calibri"/>
        <family val="2"/>
        <scheme val="minor"/>
      </rPr>
      <t>x</t>
    </r>
  </si>
  <si>
    <t>Summary 1: 2021 Estimated Change in Life Expectancy at Birth and at Age 65 due to Deaths Associated with COVID-19 in 2021 up through April 30th</t>
  </si>
  <si>
    <t>Summary 2: Estimated Percent Change in Life Expectancy at Birth and at Age 65 Due to Deaths Associated with COVID-19</t>
  </si>
  <si>
    <t>Appendix 1a. Projected Population for March 2021 by State, Sex, and Age Group</t>
  </si>
  <si>
    <t>Appendix 1b: 2019 Mid-year Population as Projected by IBGE by State, Sex, and Age Group</t>
  </si>
  <si>
    <t>Appendix 2a: 2021 Covid-19 Deaths as of April 30th as reported by Brasil.io (age and sex distribution according to hospitalized COVID-19 deaths)</t>
  </si>
  <si>
    <t>Appendix 2b: All-Cause Deaths in 2019 by State, Sex, and Age Group as Reported by MOH</t>
  </si>
  <si>
    <t>Appendix 3: 2019 IBG Abridged Life Tables and the Back-calculated nax</t>
  </si>
  <si>
    <t>Appendix 4: 2019 Life Tables Calculated from MOH Death Data and IBGE Population and nax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</si>
</sst>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(* #,##0.00_);_(* \(#,##0.00\);_(* &quot;-&quot;??_);_(@_)"/>
    <numFmt numFmtId="164" formatCode="0.00000"/>
    <numFmt numFmtId="165" formatCode="0.0000"/>
    <numFmt numFmtId="166" formatCode="0.000"/>
    <numFmt numFmtId="167" formatCode="0.0"/>
    <numFmt numFmtId="168" formatCode="#,##0.000"/>
    <numFmt numFmtId="169" formatCode="#,##0.0000"/>
    <numFmt numFmtId="170" formatCode="_(* #,##0_);_(* \(#,##0\);_(* &quot;-&quot;??_);_(@_)"/>
    <numFmt numFmtId="171" formatCode="_(* #,##0.00000_);_(* \(#,##0.00000\);_(* &quot;-&quot;??_);_(@_)"/>
  </numFmts>
  <fonts count="31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0"/>
      <name val="Arial"/>
      <family val="2"/>
    </font>
    <font>
      <b/>
      <vertAlign val="subscript"/>
      <sz val="12"/>
      <color theme="0"/>
      <name val="Arial"/>
      <family val="2"/>
    </font>
    <font>
      <b/>
      <sz val="12"/>
      <color indexed="9"/>
      <name val="Arial"/>
      <family val="2"/>
    </font>
    <font>
      <b/>
      <vertAlign val="subscript"/>
      <sz val="12"/>
      <color indexed="9"/>
      <name val="Arial"/>
      <family val="2"/>
    </font>
    <font>
      <sz val="10"/>
      <name val="Arial"/>
      <family val="2"/>
    </font>
    <font>
      <sz val="12"/>
      <color theme="1"/>
      <name val="Arial"/>
      <family val="2"/>
    </font>
    <font>
      <sz val="10"/>
      <color theme="1"/>
      <name val="Arial"/>
      <family val="2"/>
    </font>
    <font>
      <b/>
      <sz val="10"/>
      <name val="Arial"/>
      <family val="2"/>
    </font>
    <font>
      <b/>
      <sz val="12"/>
      <color theme="1"/>
      <name val="Arial"/>
      <family val="2"/>
    </font>
    <font>
      <b/>
      <vertAlign val="subscript"/>
      <sz val="12"/>
      <color theme="1"/>
      <name val="Arial"/>
      <family val="2"/>
    </font>
    <font>
      <sz val="12"/>
      <name val="Calibri"/>
      <family val="2"/>
      <scheme val="minor"/>
    </font>
    <font>
      <sz val="12"/>
      <name val="Arial"/>
      <family val="2"/>
    </font>
    <font>
      <b/>
      <sz val="16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0"/>
      <color rgb="FFFF0000"/>
      <name val="Arial"/>
      <family val="2"/>
    </font>
    <font>
      <b/>
      <vertAlign val="superscript"/>
      <sz val="12"/>
      <color theme="1"/>
      <name val="Arial"/>
      <family val="2"/>
    </font>
    <font>
      <sz val="12"/>
      <name val="Times New Roman"/>
      <family val="1"/>
    </font>
    <font>
      <sz val="12"/>
      <color theme="1"/>
      <name val="Times New Roman"/>
      <family val="1"/>
    </font>
    <font>
      <b/>
      <vertAlign val="subscript"/>
      <sz val="12"/>
      <color rgb="FFFFFFFF"/>
      <name val="Arial"/>
      <family val="2"/>
    </font>
    <font>
      <b/>
      <sz val="12"/>
      <color rgb="FFFFFFFF"/>
      <name val="Arial"/>
      <family val="2"/>
    </font>
    <font>
      <b/>
      <sz val="12"/>
      <color theme="0"/>
      <name val="Calibri"/>
      <family val="2"/>
      <scheme val="minor"/>
    </font>
    <font>
      <b/>
      <sz val="10"/>
      <name val="Calibri"/>
      <family val="2"/>
      <scheme val="minor"/>
    </font>
    <font>
      <b/>
      <sz val="12"/>
      <name val="Calibri"/>
      <family val="2"/>
      <scheme val="minor"/>
    </font>
    <font>
      <b/>
      <i/>
      <sz val="12"/>
      <name val="Calibri"/>
      <family val="2"/>
      <scheme val="minor"/>
    </font>
    <font>
      <sz val="12"/>
      <color theme="0"/>
      <name val="Arial"/>
      <family val="2"/>
    </font>
    <font>
      <b/>
      <vertAlign val="subscript"/>
      <sz val="12"/>
      <color theme="0"/>
      <name val="Calibri"/>
      <family val="2"/>
      <scheme val="minor"/>
    </font>
    <font>
      <i/>
      <sz val="12"/>
      <color theme="1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3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0DCF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333F4F"/>
        <bgColor rgb="FF000000"/>
      </patternFill>
    </fill>
  </fills>
  <borders count="50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/>
      <diagonal/>
    </border>
    <border>
      <left style="thin">
        <color theme="2" tint="-0.249977111117893"/>
      </left>
      <right style="thin">
        <color theme="2" tint="-0.249977111117893"/>
      </right>
      <top style="thin">
        <color theme="2" tint="-0.249977111117893"/>
      </top>
      <bottom style="thin">
        <color theme="2" tint="-0.249977111117893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/>
      <top/>
      <bottom/>
      <diagonal/>
    </border>
    <border>
      <left style="thin">
        <color rgb="FFFFFFFF"/>
      </left>
      <right style="thin">
        <color rgb="FFFFFFFF"/>
      </right>
      <top/>
      <bottom/>
      <diagonal/>
    </border>
    <border>
      <left style="thin">
        <color theme="2" tint="-0.249977111117893"/>
      </left>
      <right/>
      <top style="thin">
        <color theme="2" tint="-0.249977111117893"/>
      </top>
      <bottom/>
      <diagonal/>
    </border>
    <border>
      <left/>
      <right/>
      <top style="thin">
        <color theme="2" tint="-0.249977111117893"/>
      </top>
      <bottom/>
      <diagonal/>
    </border>
    <border>
      <left/>
      <right style="thin">
        <color theme="2" tint="-0.249977111117893"/>
      </right>
      <top style="thin">
        <color theme="2" tint="-0.249977111117893"/>
      </top>
      <bottom/>
      <diagonal/>
    </border>
    <border>
      <left style="thin">
        <color theme="2" tint="-0.249977111117893"/>
      </left>
      <right/>
      <top/>
      <bottom/>
      <diagonal/>
    </border>
    <border>
      <left/>
      <right style="thin">
        <color theme="2" tint="-0.249977111117893"/>
      </right>
      <top/>
      <bottom/>
      <diagonal/>
    </border>
    <border>
      <left style="thin">
        <color theme="2" tint="-0.249977111117893"/>
      </left>
      <right/>
      <top/>
      <bottom style="thin">
        <color theme="2" tint="-0.249977111117893"/>
      </bottom>
      <diagonal/>
    </border>
    <border>
      <left/>
      <right/>
      <top/>
      <bottom style="thin">
        <color theme="2" tint="-0.249977111117893"/>
      </bottom>
      <diagonal/>
    </border>
    <border>
      <left/>
      <right style="thin">
        <color theme="2" tint="-0.249977111117893"/>
      </right>
      <top/>
      <bottom style="thin">
        <color theme="2" tint="-0.249977111117893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7" fillId="0" borderId="0"/>
    <xf numFmtId="9" fontId="1" fillId="0" borderId="0" applyFont="0" applyFill="0" applyBorder="0" applyAlignment="0" applyProtection="0"/>
  </cellStyleXfs>
  <cellXfs count="254">
    <xf numFmtId="0" fontId="0" fillId="0" borderId="0" xfId="0"/>
    <xf numFmtId="0" fontId="0" fillId="5" borderId="0" xfId="0" applyFill="1"/>
    <xf numFmtId="165" fontId="0" fillId="0" borderId="0" xfId="1" applyNumberFormat="1" applyFont="1" applyFill="1" applyBorder="1"/>
    <xf numFmtId="0" fontId="2" fillId="0" borderId="0" xfId="0" applyFont="1" applyFill="1" applyAlignment="1">
      <alignment wrapText="1"/>
    </xf>
    <xf numFmtId="1" fontId="2" fillId="0" borderId="0" xfId="0" applyNumberFormat="1" applyFont="1" applyAlignment="1">
      <alignment wrapText="1"/>
    </xf>
    <xf numFmtId="0" fontId="2" fillId="0" borderId="0" xfId="0" applyFont="1" applyAlignment="1">
      <alignment wrapText="1"/>
    </xf>
    <xf numFmtId="166" fontId="0" fillId="0" borderId="0" xfId="1" applyNumberFormat="1" applyFont="1" applyFill="1" applyBorder="1"/>
    <xf numFmtId="0" fontId="0" fillId="0" borderId="0" xfId="0" applyBorder="1"/>
    <xf numFmtId="3" fontId="9" fillId="0" borderId="0" xfId="0" applyNumberFormat="1" applyFont="1" applyFill="1" applyBorder="1" applyAlignment="1">
      <alignment horizontal="center" vertical="center"/>
    </xf>
    <xf numFmtId="0" fontId="0" fillId="0" borderId="0" xfId="0" applyFont="1"/>
    <xf numFmtId="0" fontId="11" fillId="0" borderId="0" xfId="0" applyFont="1" applyFill="1" applyBorder="1" applyAlignment="1">
      <alignment horizontal="center" vertical="center" wrapText="1"/>
    </xf>
    <xf numFmtId="0" fontId="0" fillId="0" borderId="0" xfId="0" applyFont="1" applyFill="1" applyBorder="1"/>
    <xf numFmtId="0" fontId="12" fillId="0" borderId="0" xfId="0" applyFont="1" applyFill="1" applyBorder="1" applyAlignment="1">
      <alignment horizontal="center" vertical="center" wrapText="1"/>
    </xf>
    <xf numFmtId="0" fontId="0" fillId="0" borderId="0" xfId="0" applyFont="1" applyFill="1" applyBorder="1" applyAlignment="1">
      <alignment horizontal="center"/>
    </xf>
    <xf numFmtId="1" fontId="0" fillId="0" borderId="0" xfId="1" applyNumberFormat="1" applyFont="1" applyFill="1" applyBorder="1"/>
    <xf numFmtId="164" fontId="0" fillId="0" borderId="0" xfId="1" applyNumberFormat="1" applyFont="1" applyFill="1" applyBorder="1"/>
    <xf numFmtId="0" fontId="2" fillId="0" borderId="0" xfId="0" applyFont="1"/>
    <xf numFmtId="166" fontId="0" fillId="0" borderId="0" xfId="0" applyNumberFormat="1" applyFont="1" applyFill="1" applyBorder="1"/>
    <xf numFmtId="165" fontId="0" fillId="0" borderId="0" xfId="0" applyNumberFormat="1" applyFont="1" applyFill="1" applyBorder="1"/>
    <xf numFmtId="3" fontId="0" fillId="0" borderId="0" xfId="0" applyNumberFormat="1" applyFont="1" applyFill="1" applyBorder="1"/>
    <xf numFmtId="0" fontId="13" fillId="0" borderId="0" xfId="0" applyFont="1" applyFill="1" applyBorder="1" applyAlignment="1">
      <alignment horizontal="center" vertical="center"/>
    </xf>
    <xf numFmtId="3" fontId="13" fillId="0" borderId="0" xfId="0" applyNumberFormat="1" applyFont="1" applyFill="1" applyBorder="1" applyAlignment="1">
      <alignment horizontal="center" vertical="center"/>
    </xf>
    <xf numFmtId="3" fontId="0" fillId="0" borderId="0" xfId="0" applyNumberFormat="1" applyFont="1" applyFill="1" applyBorder="1" applyAlignment="1">
      <alignment horizontal="center" vertical="center"/>
    </xf>
    <xf numFmtId="4" fontId="14" fillId="0" borderId="0" xfId="0" applyNumberFormat="1" applyFont="1" applyBorder="1" applyAlignment="1">
      <alignment horizontal="center" vertical="center"/>
    </xf>
    <xf numFmtId="3" fontId="14" fillId="0" borderId="0" xfId="0" applyNumberFormat="1" applyFont="1" applyAlignment="1">
      <alignment horizontal="center" vertical="center"/>
    </xf>
    <xf numFmtId="0" fontId="0" fillId="4" borderId="6" xfId="0" applyFill="1" applyBorder="1"/>
    <xf numFmtId="0" fontId="0" fillId="4" borderId="7" xfId="0" applyFill="1" applyBorder="1"/>
    <xf numFmtId="0" fontId="0" fillId="3" borderId="5" xfId="0" applyFill="1" applyBorder="1"/>
    <xf numFmtId="0" fontId="0" fillId="3" borderId="6" xfId="0" applyFill="1" applyBorder="1"/>
    <xf numFmtId="0" fontId="0" fillId="3" borderId="7" xfId="0" applyFill="1" applyBorder="1"/>
    <xf numFmtId="0" fontId="0" fillId="8" borderId="5" xfId="0" applyFill="1" applyBorder="1"/>
    <xf numFmtId="0" fontId="0" fillId="8" borderId="6" xfId="0" applyFill="1" applyBorder="1"/>
    <xf numFmtId="0" fontId="0" fillId="8" borderId="7" xfId="0" applyFill="1" applyBorder="1"/>
    <xf numFmtId="0" fontId="0" fillId="9" borderId="5" xfId="0" applyFill="1" applyBorder="1"/>
    <xf numFmtId="0" fontId="0" fillId="9" borderId="6" xfId="0" applyFill="1" applyBorder="1"/>
    <xf numFmtId="0" fontId="0" fillId="9" borderId="7" xfId="0" applyFill="1" applyBorder="1"/>
    <xf numFmtId="0" fontId="0" fillId="7" borderId="6" xfId="0" applyFill="1" applyBorder="1"/>
    <xf numFmtId="0" fontId="0" fillId="7" borderId="7" xfId="0" applyFill="1" applyBorder="1"/>
    <xf numFmtId="0" fontId="0" fillId="5" borderId="6" xfId="0" applyFill="1" applyBorder="1" applyAlignment="1">
      <alignment horizontal="right"/>
    </xf>
    <xf numFmtId="0" fontId="0" fillId="5" borderId="7" xfId="0" applyFill="1" applyBorder="1" applyAlignment="1">
      <alignment horizontal="right"/>
    </xf>
    <xf numFmtId="0" fontId="0" fillId="5" borderId="5" xfId="0" applyFill="1" applyBorder="1" applyAlignment="1">
      <alignment horizontal="right"/>
    </xf>
    <xf numFmtId="0" fontId="2" fillId="0" borderId="0" xfId="0" applyFont="1" applyBorder="1"/>
    <xf numFmtId="0" fontId="10" fillId="0" borderId="0" xfId="0" applyFont="1" applyFill="1" applyBorder="1" applyAlignment="1">
      <alignment horizontal="left" wrapText="1"/>
    </xf>
    <xf numFmtId="0" fontId="0" fillId="0" borderId="0" xfId="0" applyFill="1"/>
    <xf numFmtId="4" fontId="7" fillId="0" borderId="0" xfId="0" applyNumberFormat="1" applyFont="1" applyAlignment="1">
      <alignment horizontal="center" vertical="center"/>
    </xf>
    <xf numFmtId="3" fontId="0" fillId="0" borderId="0" xfId="0" applyNumberFormat="1"/>
    <xf numFmtId="43" fontId="0" fillId="0" borderId="0" xfId="0" applyNumberFormat="1"/>
    <xf numFmtId="167" fontId="0" fillId="0" borderId="0" xfId="0" applyNumberFormat="1"/>
    <xf numFmtId="165" fontId="0" fillId="0" borderId="0" xfId="0" applyNumberFormat="1"/>
    <xf numFmtId="168" fontId="14" fillId="0" borderId="0" xfId="0" applyNumberFormat="1" applyFont="1" applyAlignment="1">
      <alignment horizontal="center" vertical="center"/>
    </xf>
    <xf numFmtId="4" fontId="14" fillId="0" borderId="0" xfId="0" applyNumberFormat="1" applyFont="1" applyAlignment="1">
      <alignment horizontal="center" vertical="center"/>
    </xf>
    <xf numFmtId="168" fontId="13" fillId="0" borderId="0" xfId="0" applyNumberFormat="1" applyFont="1" applyAlignment="1">
      <alignment horizontal="center" vertical="center"/>
    </xf>
    <xf numFmtId="3" fontId="13" fillId="0" borderId="0" xfId="0" applyNumberFormat="1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2" fillId="5" borderId="0" xfId="0" applyFont="1" applyFill="1" applyBorder="1" applyAlignment="1">
      <alignment horizontal="left" vertical="top" wrapText="1"/>
    </xf>
    <xf numFmtId="4" fontId="0" fillId="6" borderId="12" xfId="0" applyNumberFormat="1" applyFill="1" applyBorder="1"/>
    <xf numFmtId="4" fontId="0" fillId="6" borderId="0" xfId="0" applyNumberFormat="1" applyFill="1" applyBorder="1"/>
    <xf numFmtId="4" fontId="0" fillId="6" borderId="10" xfId="0" applyNumberFormat="1" applyFill="1" applyBorder="1"/>
    <xf numFmtId="4" fontId="0" fillId="6" borderId="0" xfId="0" applyNumberFormat="1" applyFont="1" applyFill="1" applyBorder="1"/>
    <xf numFmtId="4" fontId="0" fillId="10" borderId="12" xfId="0" applyNumberFormat="1" applyFill="1" applyBorder="1"/>
    <xf numFmtId="4" fontId="0" fillId="10" borderId="0" xfId="0" applyNumberFormat="1" applyFill="1" applyBorder="1"/>
    <xf numFmtId="4" fontId="0" fillId="10" borderId="10" xfId="0" applyNumberFormat="1" applyFill="1" applyBorder="1"/>
    <xf numFmtId="4" fontId="0" fillId="10" borderId="0" xfId="0" applyNumberFormat="1" applyFont="1" applyFill="1" applyBorder="1"/>
    <xf numFmtId="2" fontId="0" fillId="10" borderId="12" xfId="0" applyNumberFormat="1" applyFill="1" applyBorder="1"/>
    <xf numFmtId="2" fontId="0" fillId="10" borderId="0" xfId="0" applyNumberFormat="1" applyFill="1" applyBorder="1"/>
    <xf numFmtId="2" fontId="0" fillId="10" borderId="10" xfId="0" applyNumberFormat="1" applyFill="1" applyBorder="1"/>
    <xf numFmtId="2" fontId="0" fillId="11" borderId="6" xfId="0" applyNumberFormat="1" applyFill="1" applyBorder="1"/>
    <xf numFmtId="2" fontId="0" fillId="11" borderId="7" xfId="0" applyNumberFormat="1" applyFill="1" applyBorder="1"/>
    <xf numFmtId="2" fontId="0" fillId="6" borderId="0" xfId="0" applyNumberFormat="1" applyFill="1" applyBorder="1"/>
    <xf numFmtId="2" fontId="0" fillId="6" borderId="10" xfId="0" applyNumberFormat="1" applyFill="1" applyBorder="1"/>
    <xf numFmtId="0" fontId="2" fillId="5" borderId="0" xfId="0" applyFont="1" applyFill="1" applyBorder="1" applyAlignment="1">
      <alignment vertical="top" wrapText="1"/>
    </xf>
    <xf numFmtId="0" fontId="2" fillId="5" borderId="0" xfId="0" applyFont="1" applyFill="1" applyBorder="1" applyAlignment="1">
      <alignment vertical="top"/>
    </xf>
    <xf numFmtId="4" fontId="0" fillId="11" borderId="28" xfId="0" applyNumberFormat="1" applyFill="1" applyBorder="1"/>
    <xf numFmtId="4" fontId="0" fillId="11" borderId="30" xfId="0" applyNumberFormat="1" applyFill="1" applyBorder="1"/>
    <xf numFmtId="4" fontId="0" fillId="11" borderId="31" xfId="0" applyNumberFormat="1" applyFill="1" applyBorder="1"/>
    <xf numFmtId="0" fontId="17" fillId="0" borderId="0" xfId="0" applyFont="1"/>
    <xf numFmtId="4" fontId="18" fillId="0" borderId="0" xfId="0" applyNumberFormat="1" applyFont="1" applyBorder="1" applyAlignment="1">
      <alignment horizontal="center" vertical="center"/>
    </xf>
    <xf numFmtId="168" fontId="0" fillId="0" borderId="0" xfId="0" applyNumberFormat="1" applyFont="1" applyFill="1" applyBorder="1" applyAlignment="1">
      <alignment horizontal="center" vertical="center"/>
    </xf>
    <xf numFmtId="168" fontId="0" fillId="0" borderId="0" xfId="0" applyNumberFormat="1" applyFont="1" applyAlignment="1">
      <alignment horizontal="center" vertical="center"/>
    </xf>
    <xf numFmtId="4" fontId="8" fillId="0" borderId="0" xfId="0" applyNumberFormat="1" applyFont="1" applyAlignment="1">
      <alignment horizontal="center" vertical="center"/>
    </xf>
    <xf numFmtId="167" fontId="0" fillId="0" borderId="0" xfId="0" applyNumberFormat="1" applyFont="1"/>
    <xf numFmtId="0" fontId="2" fillId="5" borderId="32" xfId="0" applyFont="1" applyFill="1" applyBorder="1" applyAlignment="1">
      <alignment horizontal="center" vertical="center"/>
    </xf>
    <xf numFmtId="0" fontId="2" fillId="5" borderId="33" xfId="0" applyFont="1" applyFill="1" applyBorder="1" applyAlignment="1">
      <alignment horizontal="center" vertical="center"/>
    </xf>
    <xf numFmtId="2" fontId="2" fillId="10" borderId="33" xfId="0" applyNumberFormat="1" applyFont="1" applyFill="1" applyBorder="1"/>
    <xf numFmtId="2" fontId="2" fillId="11" borderId="32" xfId="0" applyNumberFormat="1" applyFont="1" applyFill="1" applyBorder="1"/>
    <xf numFmtId="2" fontId="2" fillId="6" borderId="33" xfId="0" applyNumberFormat="1" applyFont="1" applyFill="1" applyBorder="1"/>
    <xf numFmtId="4" fontId="2" fillId="10" borderId="33" xfId="0" applyNumberFormat="1" applyFont="1" applyFill="1" applyBorder="1"/>
    <xf numFmtId="4" fontId="2" fillId="11" borderId="34" xfId="0" applyNumberFormat="1" applyFont="1" applyFill="1" applyBorder="1"/>
    <xf numFmtId="4" fontId="2" fillId="6" borderId="33" xfId="0" applyNumberFormat="1" applyFont="1" applyFill="1" applyBorder="1"/>
    <xf numFmtId="0" fontId="2" fillId="0" borderId="0" xfId="0" applyFont="1" applyFill="1" applyAlignment="1">
      <alignment horizontal="center" wrapText="1"/>
    </xf>
    <xf numFmtId="0" fontId="2" fillId="0" borderId="6" xfId="0" applyFont="1" applyBorder="1"/>
    <xf numFmtId="0" fontId="2" fillId="0" borderId="28" xfId="0" applyFont="1" applyBorder="1"/>
    <xf numFmtId="4" fontId="0" fillId="6" borderId="28" xfId="0" applyNumberFormat="1" applyFill="1" applyBorder="1"/>
    <xf numFmtId="4" fontId="0" fillId="6" borderId="30" xfId="0" applyNumberFormat="1" applyFill="1" applyBorder="1"/>
    <xf numFmtId="4" fontId="0" fillId="6" borderId="31" xfId="0" applyNumberFormat="1" applyFill="1" applyBorder="1"/>
    <xf numFmtId="4" fontId="0" fillId="6" borderId="28" xfId="0" applyNumberFormat="1" applyFont="1" applyFill="1" applyBorder="1"/>
    <xf numFmtId="0" fontId="2" fillId="0" borderId="27" xfId="0" applyFont="1" applyBorder="1"/>
    <xf numFmtId="4" fontId="2" fillId="5" borderId="26" xfId="0" applyNumberFormat="1" applyFont="1" applyFill="1" applyBorder="1" applyAlignment="1">
      <alignment horizontal="right" vertical="center"/>
    </xf>
    <xf numFmtId="4" fontId="0" fillId="5" borderId="27" xfId="0" applyNumberFormat="1" applyFill="1" applyBorder="1"/>
    <xf numFmtId="4" fontId="0" fillId="5" borderId="35" xfId="0" applyNumberFormat="1" applyFill="1" applyBorder="1"/>
    <xf numFmtId="4" fontId="0" fillId="5" borderId="36" xfId="0" applyNumberFormat="1" applyFill="1" applyBorder="1"/>
    <xf numFmtId="4" fontId="2" fillId="11" borderId="26" xfId="0" applyNumberFormat="1" applyFont="1" applyFill="1" applyBorder="1"/>
    <xf numFmtId="4" fontId="0" fillId="11" borderId="27" xfId="0" applyNumberFormat="1" applyFill="1" applyBorder="1"/>
    <xf numFmtId="4" fontId="0" fillId="11" borderId="35" xfId="0" applyNumberFormat="1" applyFill="1" applyBorder="1"/>
    <xf numFmtId="4" fontId="0" fillId="11" borderId="36" xfId="0" applyNumberFormat="1" applyFill="1" applyBorder="1"/>
    <xf numFmtId="4" fontId="0" fillId="11" borderId="27" xfId="0" applyNumberFormat="1" applyFont="1" applyFill="1" applyBorder="1"/>
    <xf numFmtId="4" fontId="2" fillId="5" borderId="8" xfId="0" applyNumberFormat="1" applyFont="1" applyFill="1" applyBorder="1" applyAlignment="1">
      <alignment horizontal="right" vertical="center"/>
    </xf>
    <xf numFmtId="4" fontId="2" fillId="6" borderId="34" xfId="0" applyNumberFormat="1" applyFont="1" applyFill="1" applyBorder="1"/>
    <xf numFmtId="169" fontId="13" fillId="0" borderId="0" xfId="0" applyNumberFormat="1" applyFont="1" applyFill="1" applyBorder="1" applyAlignment="1">
      <alignment horizontal="center" vertical="center"/>
    </xf>
    <xf numFmtId="2" fontId="1" fillId="0" borderId="0" xfId="1" applyNumberFormat="1" applyFont="1" applyFill="1" applyBorder="1"/>
    <xf numFmtId="1" fontId="2" fillId="0" borderId="0" xfId="0" applyNumberFormat="1" applyFont="1" applyFill="1" applyAlignment="1">
      <alignment wrapText="1"/>
    </xf>
    <xf numFmtId="0" fontId="0" fillId="0" borderId="0" xfId="0" applyFont="1" applyFill="1"/>
    <xf numFmtId="3" fontId="14" fillId="0" borderId="0" xfId="0" applyNumberFormat="1" applyFont="1" applyFill="1" applyAlignment="1">
      <alignment horizontal="center" vertical="center"/>
    </xf>
    <xf numFmtId="3" fontId="13" fillId="0" borderId="0" xfId="0" applyNumberFormat="1" applyFont="1" applyFill="1" applyAlignment="1">
      <alignment horizontal="center" vertical="center"/>
    </xf>
    <xf numFmtId="43" fontId="0" fillId="0" borderId="0" xfId="0" applyNumberFormat="1" applyFill="1"/>
    <xf numFmtId="0" fontId="2" fillId="5" borderId="3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1" fontId="0" fillId="0" borderId="0" xfId="0" applyNumberFormat="1"/>
    <xf numFmtId="170" fontId="0" fillId="0" borderId="0" xfId="1" applyNumberFormat="1" applyFont="1"/>
    <xf numFmtId="0" fontId="0" fillId="0" borderId="0" xfId="0" applyAlignment="1">
      <alignment horizontal="left" indent="4"/>
    </xf>
    <xf numFmtId="0" fontId="0" fillId="0" borderId="0" xfId="0" applyAlignment="1">
      <alignment horizontal="center" vertical="center"/>
    </xf>
    <xf numFmtId="0" fontId="21" fillId="5" borderId="0" xfId="0" applyFont="1" applyFill="1"/>
    <xf numFmtId="0" fontId="21" fillId="5" borderId="0" xfId="0" applyFont="1" applyFill="1" applyAlignment="1">
      <alignment horizontal="center" vertical="center"/>
    </xf>
    <xf numFmtId="43" fontId="20" fillId="5" borderId="29" xfId="0" applyNumberFormat="1" applyFont="1" applyFill="1" applyBorder="1" applyAlignment="1">
      <alignment vertical="center"/>
    </xf>
    <xf numFmtId="170" fontId="20" fillId="5" borderId="0" xfId="0" applyNumberFormat="1" applyFont="1" applyFill="1" applyAlignment="1">
      <alignment vertical="center"/>
    </xf>
    <xf numFmtId="171" fontId="20" fillId="5" borderId="0" xfId="0" applyNumberFormat="1" applyFont="1" applyFill="1" applyAlignment="1">
      <alignment vertical="center"/>
    </xf>
    <xf numFmtId="49" fontId="21" fillId="5" borderId="0" xfId="0" applyNumberFormat="1" applyFont="1" applyFill="1" applyAlignment="1">
      <alignment horizontal="center" vertical="center"/>
    </xf>
    <xf numFmtId="0" fontId="3" fillId="12" borderId="0" xfId="0" applyFont="1" applyFill="1" applyAlignment="1">
      <alignment horizontal="center" vertical="center" wrapText="1"/>
    </xf>
    <xf numFmtId="0" fontId="4" fillId="12" borderId="1" xfId="0" applyFont="1" applyFill="1" applyBorder="1" applyAlignment="1">
      <alignment horizontal="center" vertical="center" wrapText="1"/>
    </xf>
    <xf numFmtId="2" fontId="0" fillId="0" borderId="0" xfId="1" applyNumberFormat="1" applyFont="1" applyFill="1" applyBorder="1"/>
    <xf numFmtId="3" fontId="0" fillId="0" borderId="0" xfId="0" applyNumberFormat="1" applyFont="1" applyFill="1"/>
    <xf numFmtId="0" fontId="17" fillId="0" borderId="0" xfId="0" applyFont="1" applyFill="1"/>
    <xf numFmtId="1" fontId="0" fillId="0" borderId="0" xfId="0" applyNumberFormat="1" applyFont="1"/>
    <xf numFmtId="165" fontId="0" fillId="0" borderId="0" xfId="0" applyNumberFormat="1" applyFont="1" applyFill="1"/>
    <xf numFmtId="4" fontId="0" fillId="11" borderId="7" xfId="0" applyNumberFormat="1" applyFill="1" applyBorder="1"/>
    <xf numFmtId="4" fontId="0" fillId="11" borderId="5" xfId="0" applyNumberFormat="1" applyFill="1" applyBorder="1"/>
    <xf numFmtId="10" fontId="0" fillId="10" borderId="28" xfId="3" applyNumberFormat="1" applyFont="1" applyFill="1" applyBorder="1"/>
    <xf numFmtId="10" fontId="0" fillId="10" borderId="30" xfId="3" applyNumberFormat="1" applyFont="1" applyFill="1" applyBorder="1"/>
    <xf numFmtId="10" fontId="0" fillId="10" borderId="31" xfId="3" applyNumberFormat="1" applyFont="1" applyFill="1" applyBorder="1"/>
    <xf numFmtId="10" fontId="0" fillId="6" borderId="0" xfId="3" applyNumberFormat="1" applyFont="1" applyFill="1" applyBorder="1"/>
    <xf numFmtId="10" fontId="0" fillId="6" borderId="10" xfId="3" applyNumberFormat="1" applyFont="1" applyFill="1" applyBorder="1"/>
    <xf numFmtId="10" fontId="0" fillId="6" borderId="12" xfId="3" applyNumberFormat="1" applyFont="1" applyFill="1" applyBorder="1"/>
    <xf numFmtId="10" fontId="2" fillId="10" borderId="33" xfId="3" applyNumberFormat="1" applyFont="1" applyFill="1" applyBorder="1"/>
    <xf numFmtId="10" fontId="2" fillId="10" borderId="34" xfId="3" applyNumberFormat="1" applyFont="1" applyFill="1" applyBorder="1"/>
    <xf numFmtId="10" fontId="0" fillId="6" borderId="28" xfId="3" applyNumberFormat="1" applyFont="1" applyFill="1" applyBorder="1"/>
    <xf numFmtId="10" fontId="0" fillId="6" borderId="30" xfId="3" applyNumberFormat="1" applyFont="1" applyFill="1" applyBorder="1"/>
    <xf numFmtId="10" fontId="0" fillId="6" borderId="31" xfId="3" applyNumberFormat="1" applyFont="1" applyFill="1" applyBorder="1"/>
    <xf numFmtId="0" fontId="2" fillId="5" borderId="11" xfId="0" applyFont="1" applyFill="1" applyBorder="1" applyAlignment="1">
      <alignment horizontal="center" vertical="center"/>
    </xf>
    <xf numFmtId="0" fontId="2" fillId="5" borderId="20" xfId="0" applyFont="1" applyFill="1" applyBorder="1" applyAlignment="1">
      <alignment horizontal="center" vertical="center" wrapText="1"/>
    </xf>
    <xf numFmtId="0" fontId="2" fillId="5" borderId="4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2" fillId="5" borderId="3" xfId="0" applyFont="1" applyFill="1" applyBorder="1" applyAlignment="1">
      <alignment horizontal="center" vertical="center"/>
    </xf>
    <xf numFmtId="0" fontId="2" fillId="5" borderId="3" xfId="0" applyFont="1" applyFill="1" applyBorder="1" applyAlignment="1">
      <alignment horizontal="center" vertical="center" wrapText="1"/>
    </xf>
    <xf numFmtId="0" fontId="2" fillId="5" borderId="20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2" fillId="0" borderId="0" xfId="0" applyFont="1" applyFill="1" applyAlignment="1">
      <alignment horizontal="left" wrapText="1"/>
    </xf>
    <xf numFmtId="0" fontId="2" fillId="0" borderId="0" xfId="0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left" wrapText="1"/>
    </xf>
    <xf numFmtId="0" fontId="0" fillId="0" borderId="0" xfId="0" applyFont="1" applyFill="1" applyAlignment="1">
      <alignment horizontal="center" vertical="center"/>
    </xf>
    <xf numFmtId="49" fontId="0" fillId="0" borderId="0" xfId="0" applyNumberFormat="1" applyFont="1" applyFill="1" applyAlignment="1">
      <alignment horizontal="center" vertical="center"/>
    </xf>
    <xf numFmtId="0" fontId="26" fillId="0" borderId="0" xfId="0" applyFont="1" applyFill="1" applyBorder="1" applyAlignment="1">
      <alignment horizontal="left" wrapText="1"/>
    </xf>
    <xf numFmtId="0" fontId="0" fillId="0" borderId="0" xfId="0" applyAlignment="1">
      <alignment horizontal="left"/>
    </xf>
    <xf numFmtId="0" fontId="0" fillId="0" borderId="0" xfId="0" applyFont="1" applyAlignment="1">
      <alignment horizontal="left"/>
    </xf>
    <xf numFmtId="49" fontId="0" fillId="0" borderId="0" xfId="0" applyNumberFormat="1" applyAlignment="1">
      <alignment horizontal="center"/>
    </xf>
    <xf numFmtId="0" fontId="27" fillId="5" borderId="14" xfId="2" applyFont="1" applyFill="1" applyBorder="1" applyAlignment="1">
      <alignment horizontal="center" vertical="center" wrapText="1"/>
    </xf>
    <xf numFmtId="0" fontId="0" fillId="0" borderId="19" xfId="0" applyFont="1" applyFill="1" applyBorder="1" applyAlignment="1">
      <alignment horizontal="center" vertical="center"/>
    </xf>
    <xf numFmtId="0" fontId="0" fillId="0" borderId="0" xfId="0" applyFont="1" applyBorder="1"/>
    <xf numFmtId="0" fontId="0" fillId="0" borderId="0" xfId="0" applyFont="1" applyFill="1" applyBorder="1" applyAlignment="1">
      <alignment horizontal="center" vertical="center"/>
    </xf>
    <xf numFmtId="170" fontId="0" fillId="0" borderId="0" xfId="1" applyNumberFormat="1" applyFont="1" applyBorder="1"/>
    <xf numFmtId="49" fontId="0" fillId="0" borderId="0" xfId="0" applyNumberFormat="1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38" xfId="0" applyBorder="1" applyAlignment="1">
      <alignment horizontal="center"/>
    </xf>
    <xf numFmtId="0" fontId="7" fillId="0" borderId="38" xfId="0" applyFont="1" applyBorder="1" applyAlignment="1">
      <alignment horizontal="center" vertical="center"/>
    </xf>
    <xf numFmtId="164" fontId="7" fillId="0" borderId="38" xfId="0" applyNumberFormat="1" applyFont="1" applyBorder="1" applyAlignment="1">
      <alignment horizontal="center" vertical="center"/>
    </xf>
    <xf numFmtId="3" fontId="7" fillId="0" borderId="38" xfId="0" applyNumberFormat="1" applyFont="1" applyBorder="1" applyAlignment="1">
      <alignment horizontal="center" vertical="center"/>
    </xf>
    <xf numFmtId="4" fontId="7" fillId="0" borderId="38" xfId="0" applyNumberFormat="1" applyFont="1" applyBorder="1" applyAlignment="1">
      <alignment horizontal="center" vertical="center"/>
    </xf>
    <xf numFmtId="2" fontId="16" fillId="0" borderId="38" xfId="0" applyNumberFormat="1" applyFont="1" applyBorder="1" applyAlignment="1">
      <alignment horizontal="center"/>
    </xf>
    <xf numFmtId="49" fontId="0" fillId="0" borderId="38" xfId="0" applyNumberFormat="1" applyBorder="1" applyAlignment="1">
      <alignment horizontal="center"/>
    </xf>
    <xf numFmtId="2" fontId="7" fillId="5" borderId="38" xfId="0" applyNumberFormat="1" applyFont="1" applyFill="1" applyBorder="1" applyAlignment="1">
      <alignment horizontal="center" vertical="center"/>
    </xf>
    <xf numFmtId="1" fontId="20" fillId="5" borderId="0" xfId="0" applyNumberFormat="1" applyFont="1" applyFill="1" applyAlignment="1">
      <alignment horizontal="center"/>
    </xf>
    <xf numFmtId="0" fontId="3" fillId="12" borderId="25" xfId="0" applyFont="1" applyFill="1" applyBorder="1" applyAlignment="1">
      <alignment horizontal="center" vertical="center" wrapText="1"/>
    </xf>
    <xf numFmtId="0" fontId="4" fillId="12" borderId="2" xfId="0" applyFont="1" applyFill="1" applyBorder="1" applyAlignment="1">
      <alignment horizontal="center" vertical="center" wrapText="1"/>
    </xf>
    <xf numFmtId="0" fontId="29" fillId="12" borderId="1" xfId="0" applyFont="1" applyFill="1" applyBorder="1" applyAlignment="1">
      <alignment horizontal="center" vertical="center" wrapText="1"/>
    </xf>
    <xf numFmtId="0" fontId="21" fillId="5" borderId="0" xfId="0" applyFont="1" applyFill="1" applyBorder="1"/>
    <xf numFmtId="0" fontId="21" fillId="5" borderId="0" xfId="0" applyFont="1" applyFill="1" applyBorder="1" applyAlignment="1">
      <alignment horizontal="center" vertical="center"/>
    </xf>
    <xf numFmtId="170" fontId="20" fillId="5" borderId="0" xfId="0" applyNumberFormat="1" applyFont="1" applyFill="1" applyBorder="1" applyAlignment="1">
      <alignment vertical="center"/>
    </xf>
    <xf numFmtId="171" fontId="20" fillId="5" borderId="0" xfId="0" applyNumberFormat="1" applyFont="1" applyFill="1" applyBorder="1" applyAlignment="1">
      <alignment vertical="center"/>
    </xf>
    <xf numFmtId="1" fontId="20" fillId="5" borderId="0" xfId="0" applyNumberFormat="1" applyFont="1" applyFill="1" applyBorder="1" applyAlignment="1">
      <alignment horizontal="center"/>
    </xf>
    <xf numFmtId="171" fontId="20" fillId="5" borderId="42" xfId="0" applyNumberFormat="1" applyFont="1" applyFill="1" applyBorder="1" applyAlignment="1">
      <alignment vertical="center"/>
    </xf>
    <xf numFmtId="171" fontId="20" fillId="5" borderId="43" xfId="0" applyNumberFormat="1" applyFont="1" applyFill="1" applyBorder="1" applyAlignment="1">
      <alignment vertical="center"/>
    </xf>
    <xf numFmtId="0" fontId="21" fillId="5" borderId="43" xfId="0" applyFont="1" applyFill="1" applyBorder="1" applyAlignment="1">
      <alignment horizontal="center" vertical="center"/>
    </xf>
    <xf numFmtId="170" fontId="20" fillId="5" borderId="43" xfId="0" applyNumberFormat="1" applyFont="1" applyFill="1" applyBorder="1" applyAlignment="1">
      <alignment vertical="center"/>
    </xf>
    <xf numFmtId="1" fontId="20" fillId="5" borderId="43" xfId="0" applyNumberFormat="1" applyFont="1" applyFill="1" applyBorder="1" applyAlignment="1">
      <alignment horizontal="center"/>
    </xf>
    <xf numFmtId="43" fontId="20" fillId="5" borderId="44" xfId="0" applyNumberFormat="1" applyFont="1" applyFill="1" applyBorder="1" applyAlignment="1">
      <alignment vertical="center"/>
    </xf>
    <xf numFmtId="171" fontId="20" fillId="5" borderId="45" xfId="0" applyNumberFormat="1" applyFont="1" applyFill="1" applyBorder="1" applyAlignment="1">
      <alignment vertical="center"/>
    </xf>
    <xf numFmtId="49" fontId="21" fillId="5" borderId="0" xfId="0" applyNumberFormat="1" applyFont="1" applyFill="1" applyBorder="1" applyAlignment="1">
      <alignment horizontal="center" vertical="center"/>
    </xf>
    <xf numFmtId="43" fontId="20" fillId="5" borderId="46" xfId="0" applyNumberFormat="1" applyFont="1" applyFill="1" applyBorder="1" applyAlignment="1">
      <alignment vertical="center"/>
    </xf>
    <xf numFmtId="171" fontId="20" fillId="5" borderId="47" xfId="0" applyNumberFormat="1" applyFont="1" applyFill="1" applyBorder="1" applyAlignment="1">
      <alignment vertical="center"/>
    </xf>
    <xf numFmtId="171" fontId="20" fillId="5" borderId="48" xfId="0" applyNumberFormat="1" applyFont="1" applyFill="1" applyBorder="1" applyAlignment="1">
      <alignment vertical="center"/>
    </xf>
    <xf numFmtId="0" fontId="21" fillId="5" borderId="48" xfId="0" applyFont="1" applyFill="1" applyBorder="1" applyAlignment="1">
      <alignment horizontal="center" vertical="center"/>
    </xf>
    <xf numFmtId="170" fontId="20" fillId="5" borderId="48" xfId="0" applyNumberFormat="1" applyFont="1" applyFill="1" applyBorder="1" applyAlignment="1">
      <alignment vertical="center"/>
    </xf>
    <xf numFmtId="1" fontId="20" fillId="5" borderId="48" xfId="0" applyNumberFormat="1" applyFont="1" applyFill="1" applyBorder="1" applyAlignment="1">
      <alignment horizontal="center"/>
    </xf>
    <xf numFmtId="43" fontId="20" fillId="5" borderId="49" xfId="0" applyNumberFormat="1" applyFont="1" applyFill="1" applyBorder="1" applyAlignment="1">
      <alignment vertical="center"/>
    </xf>
    <xf numFmtId="0" fontId="21" fillId="5" borderId="42" xfId="0" applyFont="1" applyFill="1" applyBorder="1"/>
    <xf numFmtId="0" fontId="21" fillId="5" borderId="43" xfId="0" applyFont="1" applyFill="1" applyBorder="1"/>
    <xf numFmtId="0" fontId="21" fillId="5" borderId="45" xfId="0" applyFont="1" applyFill="1" applyBorder="1"/>
    <xf numFmtId="0" fontId="21" fillId="5" borderId="47" xfId="0" applyFont="1" applyFill="1" applyBorder="1"/>
    <xf numFmtId="0" fontId="21" fillId="5" borderId="48" xfId="0" applyFont="1" applyFill="1" applyBorder="1"/>
    <xf numFmtId="167" fontId="20" fillId="5" borderId="43" xfId="0" applyNumberFormat="1" applyFont="1" applyFill="1" applyBorder="1" applyAlignment="1">
      <alignment horizontal="center"/>
    </xf>
    <xf numFmtId="167" fontId="20" fillId="5" borderId="0" xfId="0" applyNumberFormat="1" applyFont="1" applyFill="1" applyBorder="1" applyAlignment="1">
      <alignment horizontal="center"/>
    </xf>
    <xf numFmtId="167" fontId="20" fillId="5" borderId="48" xfId="0" applyNumberFormat="1" applyFont="1" applyFill="1" applyBorder="1" applyAlignment="1">
      <alignment horizontal="center"/>
    </xf>
    <xf numFmtId="167" fontId="20" fillId="5" borderId="0" xfId="0" applyNumberFormat="1" applyFont="1" applyFill="1" applyAlignment="1">
      <alignment horizontal="center"/>
    </xf>
    <xf numFmtId="49" fontId="28" fillId="12" borderId="1" xfId="0" applyNumberFormat="1" applyFont="1" applyFill="1" applyBorder="1" applyAlignment="1">
      <alignment horizontal="center" vertical="center" wrapText="1"/>
    </xf>
    <xf numFmtId="0" fontId="2" fillId="5" borderId="9" xfId="0" applyFont="1" applyFill="1" applyBorder="1" applyAlignment="1">
      <alignment horizontal="center" vertical="center" wrapText="1"/>
    </xf>
    <xf numFmtId="0" fontId="2" fillId="5" borderId="24" xfId="0" applyFont="1" applyFill="1" applyBorder="1" applyAlignment="1">
      <alignment horizontal="center" vertical="center" wrapText="1"/>
    </xf>
    <xf numFmtId="0" fontId="2" fillId="5" borderId="17" xfId="0" applyFont="1" applyFill="1" applyBorder="1" applyAlignment="1">
      <alignment horizontal="center" vertical="center" wrapText="1"/>
    </xf>
    <xf numFmtId="0" fontId="2" fillId="5" borderId="13" xfId="0" applyFont="1" applyFill="1" applyBorder="1" applyAlignment="1">
      <alignment horizontal="center" vertical="center" wrapText="1"/>
    </xf>
    <xf numFmtId="0" fontId="2" fillId="5" borderId="9" xfId="0" applyFont="1" applyFill="1" applyBorder="1" applyAlignment="1">
      <alignment horizontal="center" vertical="center"/>
    </xf>
    <xf numFmtId="0" fontId="2" fillId="5" borderId="15" xfId="0" applyFont="1" applyFill="1" applyBorder="1" applyAlignment="1">
      <alignment horizontal="center" vertical="center"/>
    </xf>
    <xf numFmtId="0" fontId="2" fillId="5" borderId="11" xfId="0" applyFont="1" applyFill="1" applyBorder="1" applyAlignment="1">
      <alignment horizontal="center" vertical="center"/>
    </xf>
    <xf numFmtId="0" fontId="2" fillId="5" borderId="22" xfId="0" applyFont="1" applyFill="1" applyBorder="1" applyAlignment="1">
      <alignment horizontal="center" vertical="center"/>
    </xf>
    <xf numFmtId="0" fontId="2" fillId="5" borderId="23" xfId="0" applyFont="1" applyFill="1" applyBorder="1" applyAlignment="1">
      <alignment horizontal="center" vertical="center"/>
    </xf>
    <xf numFmtId="0" fontId="2" fillId="5" borderId="4" xfId="0" applyFont="1" applyFill="1" applyBorder="1" applyAlignment="1">
      <alignment horizontal="center" vertical="center"/>
    </xf>
    <xf numFmtId="0" fontId="2" fillId="5" borderId="21" xfId="0" applyFont="1" applyFill="1" applyBorder="1" applyAlignment="1">
      <alignment horizontal="center" vertical="center" wrapText="1"/>
    </xf>
    <xf numFmtId="0" fontId="2" fillId="5" borderId="18" xfId="0" applyFont="1" applyFill="1" applyBorder="1" applyAlignment="1">
      <alignment horizontal="center" vertical="center" wrapText="1"/>
    </xf>
    <xf numFmtId="0" fontId="15" fillId="5" borderId="17" xfId="0" applyFont="1" applyFill="1" applyBorder="1" applyAlignment="1">
      <alignment horizontal="center" vertical="center" wrapText="1"/>
    </xf>
    <xf numFmtId="0" fontId="15" fillId="5" borderId="13" xfId="0" applyFont="1" applyFill="1" applyBorder="1" applyAlignment="1">
      <alignment horizontal="center" vertical="center" wrapText="1"/>
    </xf>
    <xf numFmtId="0" fontId="15" fillId="5" borderId="5" xfId="0" applyFont="1" applyFill="1" applyBorder="1" applyAlignment="1">
      <alignment horizontal="center" vertical="center" wrapText="1"/>
    </xf>
    <xf numFmtId="0" fontId="15" fillId="5" borderId="12" xfId="0" applyFont="1" applyFill="1" applyBorder="1" applyAlignment="1">
      <alignment horizontal="center" vertical="center" wrapText="1"/>
    </xf>
    <xf numFmtId="0" fontId="2" fillId="5" borderId="16" xfId="0" applyFont="1" applyFill="1" applyBorder="1" applyAlignment="1">
      <alignment horizontal="center" vertical="center" wrapText="1"/>
    </xf>
    <xf numFmtId="0" fontId="2" fillId="5" borderId="14" xfId="0" applyFont="1" applyFill="1" applyBorder="1" applyAlignment="1">
      <alignment horizontal="center" vertical="center" wrapText="1"/>
    </xf>
    <xf numFmtId="0" fontId="2" fillId="5" borderId="4" xfId="0" applyFont="1" applyFill="1" applyBorder="1" applyAlignment="1">
      <alignment horizontal="center" vertical="center" wrapText="1"/>
    </xf>
    <xf numFmtId="0" fontId="2" fillId="5" borderId="11" xfId="0" applyFont="1" applyFill="1" applyBorder="1" applyAlignment="1">
      <alignment horizontal="center" vertical="center" wrapText="1"/>
    </xf>
    <xf numFmtId="0" fontId="2" fillId="5" borderId="3" xfId="0" applyFont="1" applyFill="1" applyBorder="1" applyAlignment="1">
      <alignment horizontal="center" vertical="center" wrapText="1"/>
    </xf>
    <xf numFmtId="0" fontId="4" fillId="2" borderId="39" xfId="0" applyFont="1" applyFill="1" applyBorder="1" applyAlignment="1">
      <alignment horizontal="center" vertical="center" wrapText="1"/>
    </xf>
    <xf numFmtId="0" fontId="3" fillId="2" borderId="39" xfId="0" applyFont="1" applyFill="1" applyBorder="1" applyAlignment="1">
      <alignment horizontal="center" vertical="center" wrapText="1"/>
    </xf>
    <xf numFmtId="0" fontId="4" fillId="2" borderId="40" xfId="0" applyFont="1" applyFill="1" applyBorder="1" applyAlignment="1">
      <alignment horizontal="center" vertical="center" wrapText="1"/>
    </xf>
    <xf numFmtId="0" fontId="3" fillId="2" borderId="40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38" xfId="0" applyFont="1" applyFill="1" applyBorder="1" applyAlignment="1">
      <alignment horizontal="center" vertical="center" wrapText="1"/>
    </xf>
    <xf numFmtId="0" fontId="3" fillId="2" borderId="38" xfId="0" applyFont="1" applyFill="1" applyBorder="1" applyAlignment="1">
      <alignment horizontal="center" vertical="center" wrapText="1"/>
    </xf>
    <xf numFmtId="0" fontId="23" fillId="13" borderId="37" xfId="0" applyFont="1" applyFill="1" applyBorder="1" applyAlignment="1">
      <alignment horizontal="center" vertical="center" wrapText="1"/>
    </xf>
    <xf numFmtId="0" fontId="23" fillId="13" borderId="41" xfId="0" applyFont="1" applyFill="1" applyBorder="1" applyAlignment="1">
      <alignment horizontal="center" vertical="center" wrapText="1"/>
    </xf>
    <xf numFmtId="0" fontId="22" fillId="13" borderId="37" xfId="0" applyFont="1" applyFill="1" applyBorder="1" applyAlignment="1">
      <alignment horizontal="center" vertical="center" wrapText="1"/>
    </xf>
    <xf numFmtId="0" fontId="22" fillId="13" borderId="41" xfId="0" applyFont="1" applyFill="1" applyBorder="1" applyAlignment="1">
      <alignment horizontal="center" vertical="center" wrapText="1"/>
    </xf>
    <xf numFmtId="0" fontId="23" fillId="13" borderId="38" xfId="0" applyFont="1" applyFill="1" applyBorder="1" applyAlignment="1">
      <alignment horizontal="center" vertical="center" wrapText="1"/>
    </xf>
    <xf numFmtId="0" fontId="22" fillId="13" borderId="38" xfId="0" applyFont="1" applyFill="1" applyBorder="1" applyAlignment="1">
      <alignment horizontal="center" vertical="center" wrapText="1"/>
    </xf>
    <xf numFmtId="0" fontId="30" fillId="0" borderId="0" xfId="0" applyFont="1" applyBorder="1"/>
  </cellXfs>
  <cellStyles count="4">
    <cellStyle name="Comma" xfId="1" builtinId="3"/>
    <cellStyle name="Normal" xfId="0" builtinId="0"/>
    <cellStyle name="Normal 2" xfId="2" xr:uid="{825DF934-15BF-C74A-A179-97626E4A3526}"/>
    <cellStyle name="Percent" xfId="3" builtinId="5"/>
  </cellStyles>
  <dxfs count="0"/>
  <tableStyles count="0" defaultTableStyle="TableStyleMedium2" defaultPivotStyle="PivotStyleLight16"/>
  <colors>
    <mruColors>
      <color rgb="FFF0DCFF"/>
      <color rgb="FFFFDBF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2E2A81-9496-3E46-A0C5-B82351EEB1CD}">
  <dimension ref="A2:V69"/>
  <sheetViews>
    <sheetView tabSelected="1" zoomScale="90" zoomScaleNormal="90" workbookViewId="0">
      <pane xSplit="3" ySplit="5" topLeftCell="D7" activePane="bottomRight" state="frozen"/>
      <selection pane="topRight" activeCell="D1" sqref="D1"/>
      <selection pane="bottomLeft" activeCell="A8" sqref="A8"/>
      <selection pane="bottomRight"/>
    </sheetView>
  </sheetViews>
  <sheetFormatPr baseColWidth="10" defaultRowHeight="16" x14ac:dyDescent="0.2"/>
  <cols>
    <col min="1" max="2" width="10.83203125" style="1"/>
    <col min="3" max="3" width="15" style="1" customWidth="1"/>
    <col min="4" max="12" width="16.1640625" style="1" customWidth="1"/>
    <col min="13" max="21" width="15.83203125" style="1" customWidth="1"/>
    <col min="22" max="22" width="10.83203125" style="1" customWidth="1"/>
    <col min="23" max="16384" width="10.83203125" style="1"/>
  </cols>
  <sheetData>
    <row r="2" spans="1:22" ht="24" customHeight="1" thickBot="1" x14ac:dyDescent="0.25">
      <c r="B2" s="71" t="s">
        <v>1836</v>
      </c>
      <c r="C2" s="70"/>
      <c r="D2" s="70"/>
      <c r="E2" s="70"/>
      <c r="F2" s="70"/>
      <c r="G2" s="54"/>
      <c r="H2" s="54"/>
      <c r="I2" s="54"/>
    </row>
    <row r="3" spans="1:22" ht="35" customHeight="1" x14ac:dyDescent="0.2">
      <c r="B3" s="221" t="s">
        <v>14</v>
      </c>
      <c r="C3" s="224" t="s">
        <v>39</v>
      </c>
      <c r="D3" s="229" t="s">
        <v>78</v>
      </c>
      <c r="E3" s="230"/>
      <c r="F3" s="230"/>
      <c r="G3" s="230"/>
      <c r="H3" s="230"/>
      <c r="I3" s="230"/>
      <c r="J3" s="229" t="s">
        <v>69</v>
      </c>
      <c r="K3" s="230"/>
      <c r="L3" s="230"/>
      <c r="M3" s="230"/>
      <c r="N3" s="230"/>
      <c r="O3" s="230"/>
      <c r="P3" s="229" t="s">
        <v>70</v>
      </c>
      <c r="Q3" s="230"/>
      <c r="R3" s="230"/>
      <c r="S3" s="230"/>
      <c r="T3" s="230"/>
      <c r="U3" s="230"/>
    </row>
    <row r="4" spans="1:22" ht="35" customHeight="1" x14ac:dyDescent="0.2">
      <c r="B4" s="222"/>
      <c r="C4" s="225"/>
      <c r="D4" s="227" t="s">
        <v>71</v>
      </c>
      <c r="E4" s="227"/>
      <c r="F4" s="227"/>
      <c r="G4" s="228" t="s">
        <v>72</v>
      </c>
      <c r="H4" s="227"/>
      <c r="I4" s="227"/>
      <c r="J4" s="236" t="s">
        <v>71</v>
      </c>
      <c r="K4" s="237"/>
      <c r="L4" s="237"/>
      <c r="M4" s="235" t="s">
        <v>72</v>
      </c>
      <c r="N4" s="234"/>
      <c r="O4" s="234"/>
      <c r="P4" s="233" t="s">
        <v>71</v>
      </c>
      <c r="Q4" s="234"/>
      <c r="R4" s="234"/>
      <c r="S4" s="235" t="s">
        <v>72</v>
      </c>
      <c r="T4" s="234"/>
      <c r="U4" s="234"/>
    </row>
    <row r="5" spans="1:22" ht="35" customHeight="1" thickBot="1" x14ac:dyDescent="0.25">
      <c r="B5" s="223"/>
      <c r="C5" s="226"/>
      <c r="D5" s="154" t="s">
        <v>74</v>
      </c>
      <c r="E5" s="153" t="s">
        <v>73</v>
      </c>
      <c r="F5" s="153" t="s">
        <v>79</v>
      </c>
      <c r="G5" s="147" t="s">
        <v>75</v>
      </c>
      <c r="H5" s="153" t="s">
        <v>76</v>
      </c>
      <c r="I5" s="153" t="s">
        <v>77</v>
      </c>
      <c r="J5" s="147" t="s">
        <v>74</v>
      </c>
      <c r="K5" s="153" t="s">
        <v>73</v>
      </c>
      <c r="L5" s="149" t="s">
        <v>79</v>
      </c>
      <c r="M5" s="152" t="s">
        <v>75</v>
      </c>
      <c r="N5" s="153" t="s">
        <v>76</v>
      </c>
      <c r="O5" s="153" t="s">
        <v>77</v>
      </c>
      <c r="P5" s="147" t="s">
        <v>74</v>
      </c>
      <c r="Q5" s="153" t="s">
        <v>73</v>
      </c>
      <c r="R5" s="153" t="s">
        <v>79</v>
      </c>
      <c r="S5" s="152" t="s">
        <v>75</v>
      </c>
      <c r="T5" s="153" t="s">
        <v>76</v>
      </c>
      <c r="U5" s="115" t="s">
        <v>77</v>
      </c>
    </row>
    <row r="6" spans="1:22" ht="17" hidden="1" thickBot="1" x14ac:dyDescent="0.25">
      <c r="B6" s="16" t="s">
        <v>14</v>
      </c>
      <c r="C6" s="16" t="s">
        <v>39</v>
      </c>
      <c r="D6" s="16" t="s">
        <v>83</v>
      </c>
      <c r="E6" s="16" t="s">
        <v>84</v>
      </c>
      <c r="F6" s="16" t="s">
        <v>85</v>
      </c>
      <c r="G6" s="16" t="s">
        <v>86</v>
      </c>
      <c r="H6" s="16" t="s">
        <v>87</v>
      </c>
      <c r="I6" s="16" t="s">
        <v>88</v>
      </c>
      <c r="J6" s="90" t="s">
        <v>89</v>
      </c>
      <c r="K6" s="41" t="s">
        <v>90</v>
      </c>
      <c r="L6" s="41" t="s">
        <v>91</v>
      </c>
      <c r="M6" s="41" t="s">
        <v>92</v>
      </c>
      <c r="N6" s="41" t="s">
        <v>93</v>
      </c>
      <c r="O6" s="41" t="s">
        <v>94</v>
      </c>
      <c r="P6" s="90" t="s">
        <v>95</v>
      </c>
      <c r="Q6" s="41" t="s">
        <v>96</v>
      </c>
      <c r="R6" s="41" t="s">
        <v>97</v>
      </c>
      <c r="S6" s="41" t="s">
        <v>98</v>
      </c>
      <c r="T6" s="41" t="s">
        <v>99</v>
      </c>
      <c r="U6" s="41" t="s">
        <v>100</v>
      </c>
    </row>
    <row r="7" spans="1:22" ht="17" thickBot="1" x14ac:dyDescent="0.25">
      <c r="B7" s="81" t="s">
        <v>81</v>
      </c>
      <c r="C7" s="82" t="s">
        <v>81</v>
      </c>
      <c r="D7" s="84">
        <f>'0.Brazil_LT'!Y$4</f>
        <v>76.74488826503152</v>
      </c>
      <c r="E7" s="83">
        <f>'0.Brazil_LT'!X$4</f>
        <v>74.960685291773487</v>
      </c>
      <c r="F7" s="83">
        <f>'0.Brazil_LT'!Z$4</f>
        <v>-1.7842029732580329</v>
      </c>
      <c r="G7" s="84">
        <f>'0.Brazil_LT'!Y$18</f>
        <v>18.933430772138305</v>
      </c>
      <c r="H7" s="85">
        <f>'0.Brazil_LT'!X$18</f>
        <v>17.887286903963954</v>
      </c>
      <c r="I7" s="85">
        <f>'0.Brazil_LT'!Z$18</f>
        <v>-1.0461438681743509</v>
      </c>
      <c r="J7" s="84">
        <f>'0.Brazil_LT'!Y$28</f>
        <v>80.141187943804525</v>
      </c>
      <c r="K7" s="86">
        <f>'0.Brazil_LT'!X$28</f>
        <v>78.50213064450304</v>
      </c>
      <c r="L7" s="86">
        <f>'0.Brazil_LT'!Z$28</f>
        <v>-1.6390572993014842</v>
      </c>
      <c r="M7" s="87">
        <f>'0.Brazil_LT'!Y$42</f>
        <v>20.379121002938266</v>
      </c>
      <c r="N7" s="88">
        <f>'0.Brazil_LT'!X$42</f>
        <v>19.463232807783353</v>
      </c>
      <c r="O7" s="88">
        <f>'0.Brazil_LT'!Z$42</f>
        <v>-0.91588819515491338</v>
      </c>
      <c r="P7" s="84">
        <f>'0.Brazil_LT'!Y$51</f>
        <v>73.327118206891853</v>
      </c>
      <c r="Q7" s="86">
        <f>'0.Brazil_LT'!X$51</f>
        <v>71.46335580556287</v>
      </c>
      <c r="R7" s="86">
        <f>'0.Brazil_LT'!Z$51</f>
        <v>-1.8637624013289837</v>
      </c>
      <c r="S7" s="87">
        <f>'0.Brazil_LT'!Y$65</f>
        <v>17.247143357317306</v>
      </c>
      <c r="T7" s="88">
        <f>'0.Brazil_LT'!X$65</f>
        <v>16.102831282560249</v>
      </c>
      <c r="U7" s="88">
        <f>'0.Brazil_LT'!Z$65</f>
        <v>-1.1443120747570568</v>
      </c>
      <c r="V7" s="81" t="s">
        <v>81</v>
      </c>
    </row>
    <row r="8" spans="1:22" x14ac:dyDescent="0.2">
      <c r="A8" s="1">
        <v>1</v>
      </c>
      <c r="B8" s="38" t="s">
        <v>41</v>
      </c>
      <c r="C8" s="25" t="s">
        <v>40</v>
      </c>
      <c r="D8" s="72">
        <f>'1.RO_LT'!Y$4</f>
        <v>76.414409240609373</v>
      </c>
      <c r="E8" s="64">
        <f>'1.RO_LT'!X$4</f>
        <v>72.489601940888207</v>
      </c>
      <c r="F8" s="64">
        <f>'1.RO_LT'!Z$4</f>
        <v>-3.9248072997211665</v>
      </c>
      <c r="G8" s="66">
        <f>'1.RO_LT'!Y$18</f>
        <v>17.8816030736741</v>
      </c>
      <c r="H8" s="68">
        <f>'1.RO_LT'!X$18</f>
        <v>15.743826213032854</v>
      </c>
      <c r="I8" s="68">
        <f>'1.RO_LT'!Z$18</f>
        <v>-2.1377768606412459</v>
      </c>
      <c r="J8" s="72">
        <f>'1.RO_LT'!Y$28</f>
        <v>79.465260986879571</v>
      </c>
      <c r="K8" s="60">
        <f>'1.RO_LT'!X$28</f>
        <v>75.659568867008403</v>
      </c>
      <c r="L8" s="60">
        <f>'1.RO_LT'!Z$28</f>
        <v>-3.8056921198711677</v>
      </c>
      <c r="M8" s="72">
        <f>'1.RO_LT'!Y$42</f>
        <v>19.278506727273466</v>
      </c>
      <c r="N8" s="56">
        <f>'1.RO_LT'!X$42</f>
        <v>17.142523913131392</v>
      </c>
      <c r="O8" s="56">
        <f>'1.RO_LT'!Z$42</f>
        <v>-2.1359828141420749</v>
      </c>
      <c r="P8" s="72">
        <f>'1.RO_LT'!Y$51</f>
        <v>73.749517933824094</v>
      </c>
      <c r="Q8" s="60">
        <f>'1.RO_LT'!X$51</f>
        <v>69.755193009989469</v>
      </c>
      <c r="R8" s="60">
        <f>'1.RO_LT'!Z$51</f>
        <v>-3.9943249238346255</v>
      </c>
      <c r="S8" s="72">
        <f>'1.RO_LT'!Y$65</f>
        <v>16.663554976596384</v>
      </c>
      <c r="T8" s="56">
        <f>'1.RO_LT'!X$65</f>
        <v>14.530800402132622</v>
      </c>
      <c r="U8" s="56">
        <f>'1.RO_LT'!Z$65</f>
        <v>-2.1327545744637622</v>
      </c>
      <c r="V8" s="38" t="s">
        <v>41</v>
      </c>
    </row>
    <row r="9" spans="1:22" x14ac:dyDescent="0.2">
      <c r="A9" s="1">
        <v>2</v>
      </c>
      <c r="B9" s="38" t="s">
        <v>12</v>
      </c>
      <c r="C9" s="25" t="s">
        <v>40</v>
      </c>
      <c r="D9" s="72">
        <f>'2.AC_LT'!Y$4</f>
        <v>75.118708504076011</v>
      </c>
      <c r="E9" s="64">
        <f>'2.AC_LT'!X$4</f>
        <v>73.051402632309873</v>
      </c>
      <c r="F9" s="64">
        <f>'2.AC_LT'!Z$4</f>
        <v>-2.0673058717661377</v>
      </c>
      <c r="G9" s="66">
        <f>'2.AC_LT'!Y$18</f>
        <v>18.129773838934536</v>
      </c>
      <c r="H9" s="68">
        <f>'2.AC_LT'!X$18</f>
        <v>16.987710366617851</v>
      </c>
      <c r="I9" s="68">
        <f>'2.AC_LT'!Z$18</f>
        <v>-1.1420634723166856</v>
      </c>
      <c r="J9" s="72">
        <f>'2.AC_LT'!Y$28</f>
        <v>79.183211507474596</v>
      </c>
      <c r="K9" s="60">
        <f>'2.AC_LT'!X$28</f>
        <v>76.981557161928478</v>
      </c>
      <c r="L9" s="60">
        <f>'2.AC_LT'!Z$28</f>
        <v>-2.2016543455461175</v>
      </c>
      <c r="M9" s="72">
        <f>'2.AC_LT'!Y$42</f>
        <v>20.020871624479703</v>
      </c>
      <c r="N9" s="56">
        <f>'2.AC_LT'!X$42</f>
        <v>18.837199840049454</v>
      </c>
      <c r="O9" s="56">
        <f>'2.AC_LT'!Z$42</f>
        <v>-1.1836717844302491</v>
      </c>
      <c r="P9" s="72">
        <f>'2.AC_LT'!Y$51</f>
        <v>71.524353735906701</v>
      </c>
      <c r="Q9" s="60">
        <f>'2.AC_LT'!X$51</f>
        <v>69.562372435992145</v>
      </c>
      <c r="R9" s="60">
        <f>'2.AC_LT'!Z$51</f>
        <v>-1.9619812999145552</v>
      </c>
      <c r="S9" s="72">
        <f>'2.AC_LT'!Y$65</f>
        <v>16.4239183088429</v>
      </c>
      <c r="T9" s="56">
        <f>'2.AC_LT'!X$65</f>
        <v>15.284798225018365</v>
      </c>
      <c r="U9" s="56">
        <f>'2.AC_LT'!Z$65</f>
        <v>-1.139120083824535</v>
      </c>
      <c r="V9" s="38" t="s">
        <v>12</v>
      </c>
    </row>
    <row r="10" spans="1:22" x14ac:dyDescent="0.2">
      <c r="A10" s="1">
        <v>3</v>
      </c>
      <c r="B10" s="38" t="s">
        <v>15</v>
      </c>
      <c r="C10" s="25" t="s">
        <v>40</v>
      </c>
      <c r="D10" s="72">
        <f>'3.AM_LT'!Y$4</f>
        <v>75.407004092771274</v>
      </c>
      <c r="E10" s="64">
        <f>'3.AM_LT'!X$4</f>
        <v>70.992504565759447</v>
      </c>
      <c r="F10" s="64">
        <f>'3.AM_LT'!Z$4</f>
        <v>-4.4144995270118272</v>
      </c>
      <c r="G10" s="66">
        <f>'3.AM_LT'!Y$18</f>
        <v>18.112794224668594</v>
      </c>
      <c r="H10" s="68">
        <f>'3.AM_LT'!X$18</f>
        <v>15.454519069360689</v>
      </c>
      <c r="I10" s="68">
        <f>'3.AM_LT'!Z$18</f>
        <v>-2.6582751553079049</v>
      </c>
      <c r="J10" s="72">
        <f>'3.AM_LT'!Y$28</f>
        <v>79.212272719226661</v>
      </c>
      <c r="K10" s="60">
        <f>'3.AM_LT'!X$28</f>
        <v>74.522602860221838</v>
      </c>
      <c r="L10" s="60">
        <f>'3.AM_LT'!Z$28</f>
        <v>-4.6896698590048231</v>
      </c>
      <c r="M10" s="72">
        <f>'3.AM_LT'!Y$42</f>
        <v>19.773679054099127</v>
      </c>
      <c r="N10" s="56">
        <f>'3.AM_LT'!X$42</f>
        <v>16.958792154132119</v>
      </c>
      <c r="O10" s="56">
        <f>'3.AM_LT'!Z$42</f>
        <v>-2.8148868999670071</v>
      </c>
      <c r="P10" s="72">
        <f>'3.AM_LT'!Y$51</f>
        <v>71.93893158922306</v>
      </c>
      <c r="Q10" s="60">
        <f>'3.AM_LT'!X$51</f>
        <v>67.819756081387069</v>
      </c>
      <c r="R10" s="60">
        <f>'3.AM_LT'!Z$51</f>
        <v>-4.1191755078359904</v>
      </c>
      <c r="S10" s="72">
        <f>'3.AM_LT'!Y$65</f>
        <v>16.487921975465255</v>
      </c>
      <c r="T10" s="56">
        <f>'3.AM_LT'!X$65</f>
        <v>14.01350332809565</v>
      </c>
      <c r="U10" s="56">
        <f>'3.AM_LT'!Z$65</f>
        <v>-2.474418647369605</v>
      </c>
      <c r="V10" s="38" t="s">
        <v>15</v>
      </c>
    </row>
    <row r="11" spans="1:22" x14ac:dyDescent="0.2">
      <c r="A11" s="1">
        <v>4</v>
      </c>
      <c r="B11" s="38" t="s">
        <v>42</v>
      </c>
      <c r="C11" s="25" t="s">
        <v>40</v>
      </c>
      <c r="D11" s="72">
        <f>'4.RR_LT'!Y$4</f>
        <v>73.709607892090062</v>
      </c>
      <c r="E11" s="64">
        <f>'4.RR_LT'!X$4</f>
        <v>70.845500881947046</v>
      </c>
      <c r="F11" s="64">
        <f>'4.RR_LT'!Z$4</f>
        <v>-2.8641070101430159</v>
      </c>
      <c r="G11" s="66">
        <f>'4.RR_LT'!Y$18</f>
        <v>17.24102519491905</v>
      </c>
      <c r="H11" s="68">
        <f>'4.RR_LT'!X$18</f>
        <v>15.688304590705316</v>
      </c>
      <c r="I11" s="68">
        <f>'4.RR_LT'!Z$18</f>
        <v>-1.552720604213734</v>
      </c>
      <c r="J11" s="72">
        <f>'4.RR_LT'!Y$28</f>
        <v>77.354454996765298</v>
      </c>
      <c r="K11" s="60">
        <f>'4.RR_LT'!X$28</f>
        <v>74.335769611860101</v>
      </c>
      <c r="L11" s="60">
        <f>'4.RR_LT'!Z$28</f>
        <v>-3.0186853849051971</v>
      </c>
      <c r="M11" s="72">
        <f>'4.RR_LT'!Y$42</f>
        <v>19.03011581675251</v>
      </c>
      <c r="N11" s="56">
        <f>'4.RR_LT'!X$42</f>
        <v>17.527363637386614</v>
      </c>
      <c r="O11" s="56">
        <f>'4.RR_LT'!Z$42</f>
        <v>-1.5027521793658956</v>
      </c>
      <c r="P11" s="72">
        <f>'4.RR_LT'!Y$51</f>
        <v>70.713753186685324</v>
      </c>
      <c r="Q11" s="60">
        <f>'4.RR_LT'!X$51</f>
        <v>68.023357464144013</v>
      </c>
      <c r="R11" s="60">
        <f>'4.RR_LT'!Z$51</f>
        <v>-2.6903957225413109</v>
      </c>
      <c r="S11" s="72">
        <f>'4.RR_LT'!Y$65</f>
        <v>15.726617916381464</v>
      </c>
      <c r="T11" s="56">
        <f>'4.RR_LT'!X$65</f>
        <v>14.17962300935616</v>
      </c>
      <c r="U11" s="56">
        <f>'4.RR_LT'!Z$65</f>
        <v>-1.5469949070253044</v>
      </c>
      <c r="V11" s="38" t="s">
        <v>42</v>
      </c>
    </row>
    <row r="12" spans="1:22" x14ac:dyDescent="0.2">
      <c r="A12" s="1">
        <v>5</v>
      </c>
      <c r="B12" s="38" t="s">
        <v>43</v>
      </c>
      <c r="C12" s="25" t="s">
        <v>40</v>
      </c>
      <c r="D12" s="72">
        <f>'5.PA_LT'!Y$4</f>
        <v>76.007494047221115</v>
      </c>
      <c r="E12" s="64">
        <f>'5.PA_LT'!X$4</f>
        <v>74.267223708333731</v>
      </c>
      <c r="F12" s="64">
        <f>'5.PA_LT'!Z$4</f>
        <v>-1.7402703388873846</v>
      </c>
      <c r="G12" s="66">
        <f>'5.PA_LT'!Y$18</f>
        <v>18.568663349027272</v>
      </c>
      <c r="H12" s="68">
        <f>'5.PA_LT'!X$18</f>
        <v>17.35482405254195</v>
      </c>
      <c r="I12" s="68">
        <f>'5.PA_LT'!Z$18</f>
        <v>-1.2138392964853217</v>
      </c>
      <c r="J12" s="72">
        <f>'5.PA_LT'!Y$28</f>
        <v>79.718519353833571</v>
      </c>
      <c r="K12" s="60">
        <f>'5.PA_LT'!X$28</f>
        <v>77.956947233100351</v>
      </c>
      <c r="L12" s="60">
        <f>'5.PA_LT'!Z$28</f>
        <v>-1.76157212073322</v>
      </c>
      <c r="M12" s="72">
        <f>'5.PA_LT'!Y$42</f>
        <v>20.167153995721435</v>
      </c>
      <c r="N12" s="56">
        <f>'5.PA_LT'!X$42</f>
        <v>18.946183304072662</v>
      </c>
      <c r="O12" s="56">
        <f>'5.PA_LT'!Z$42</f>
        <v>-1.2209706916487733</v>
      </c>
      <c r="P12" s="72">
        <f>'5.PA_LT'!Y$51</f>
        <v>72.600890949827374</v>
      </c>
      <c r="Q12" s="60">
        <f>'5.PA_LT'!X$51</f>
        <v>70.914353293685096</v>
      </c>
      <c r="R12" s="60">
        <f>'5.PA_LT'!Z$51</f>
        <v>-1.6865376561422778</v>
      </c>
      <c r="S12" s="72">
        <f>'5.PA_LT'!Y$65</f>
        <v>16.985522862419771</v>
      </c>
      <c r="T12" s="56">
        <f>'5.PA_LT'!X$65</f>
        <v>15.803213981597356</v>
      </c>
      <c r="U12" s="56">
        <f>'5.PA_LT'!Z$65</f>
        <v>-1.1823088808224149</v>
      </c>
      <c r="V12" s="38" t="s">
        <v>43</v>
      </c>
    </row>
    <row r="13" spans="1:22" x14ac:dyDescent="0.2">
      <c r="A13" s="1">
        <v>6</v>
      </c>
      <c r="B13" s="38" t="s">
        <v>44</v>
      </c>
      <c r="C13" s="25" t="s">
        <v>40</v>
      </c>
      <c r="D13" s="72">
        <f>'6.AP_LT'!Y$4</f>
        <v>75.467790248936652</v>
      </c>
      <c r="E13" s="64">
        <f>'6.AP_LT'!X$4</f>
        <v>73.34156458478023</v>
      </c>
      <c r="F13" s="64">
        <f>'6.AP_LT'!Z$4</f>
        <v>-2.1262256641564221</v>
      </c>
      <c r="G13" s="66">
        <f>'6.AP_LT'!Y$18</f>
        <v>18.582871428464252</v>
      </c>
      <c r="H13" s="68">
        <f>'6.AP_LT'!X$18</f>
        <v>17.433043266235458</v>
      </c>
      <c r="I13" s="68">
        <f>'6.AP_LT'!Z$18</f>
        <v>-1.1498281622287934</v>
      </c>
      <c r="J13" s="72">
        <f>'6.AP_LT'!Y$28</f>
        <v>78.765593895781322</v>
      </c>
      <c r="K13" s="60">
        <f>'6.AP_LT'!X$28</f>
        <v>76.920060608138655</v>
      </c>
      <c r="L13" s="60">
        <f>'6.AP_LT'!Z$28</f>
        <v>-1.8455332876426667</v>
      </c>
      <c r="M13" s="72">
        <f>'6.AP_LT'!Y$42</f>
        <v>19.696797695925419</v>
      </c>
      <c r="N13" s="56">
        <f>'6.AP_LT'!X$42</f>
        <v>18.996601979765384</v>
      </c>
      <c r="O13" s="56">
        <f>'6.AP_LT'!Z$42</f>
        <v>-0.70019571616003518</v>
      </c>
      <c r="P13" s="72">
        <f>'6.AP_LT'!Y$51</f>
        <v>72.459514013188709</v>
      </c>
      <c r="Q13" s="60">
        <f>'6.AP_LT'!X$51</f>
        <v>70.108092081303653</v>
      </c>
      <c r="R13" s="60">
        <f>'6.AP_LT'!Z$51</f>
        <v>-2.3514219318850564</v>
      </c>
      <c r="S13" s="72">
        <f>'6.AP_LT'!Y$65</f>
        <v>17.532768149306289</v>
      </c>
      <c r="T13" s="56">
        <f>'6.AP_LT'!X$65</f>
        <v>15.943629491401753</v>
      </c>
      <c r="U13" s="56">
        <f>'6.AP_LT'!Z$65</f>
        <v>-1.5891386579045363</v>
      </c>
      <c r="V13" s="38" t="s">
        <v>44</v>
      </c>
    </row>
    <row r="14" spans="1:22" ht="17" thickBot="1" x14ac:dyDescent="0.25">
      <c r="A14" s="1">
        <v>7</v>
      </c>
      <c r="B14" s="39" t="s">
        <v>45</v>
      </c>
      <c r="C14" s="26" t="s">
        <v>40</v>
      </c>
      <c r="D14" s="134">
        <f>'7.TO_LT'!Y$4</f>
        <v>76.845040872463827</v>
      </c>
      <c r="E14" s="65">
        <f>'7.TO_LT'!X$4</f>
        <v>74.988417785366153</v>
      </c>
      <c r="F14" s="65">
        <f>'7.TO_LT'!Z$4</f>
        <v>-1.8566230870976739</v>
      </c>
      <c r="G14" s="73">
        <f>'7.TO_LT'!Y$18</f>
        <v>19.025077110017826</v>
      </c>
      <c r="H14" s="57">
        <f>'7.TO_LT'!X$18</f>
        <v>17.821488292401835</v>
      </c>
      <c r="I14" s="57">
        <f>'7.TO_LT'!Z$18</f>
        <v>-1.2035888176159908</v>
      </c>
      <c r="J14" s="134">
        <f>'7.TO_LT'!Y$28</f>
        <v>80.200299262445327</v>
      </c>
      <c r="K14" s="61">
        <f>'7.TO_LT'!X$28</f>
        <v>78.41126422261604</v>
      </c>
      <c r="L14" s="61">
        <f>'7.TO_LT'!Z$28</f>
        <v>-1.7890350398292867</v>
      </c>
      <c r="M14" s="73">
        <f>'7.TO_LT'!Y$42</f>
        <v>20.23261887644275</v>
      </c>
      <c r="N14" s="57">
        <f>'7.TO_LT'!X$42</f>
        <v>19.176316049701612</v>
      </c>
      <c r="O14" s="57">
        <f>'7.TO_LT'!Z$42</f>
        <v>-1.0563028267411383</v>
      </c>
      <c r="P14" s="134">
        <f>'7.TO_LT'!Y$51</f>
        <v>73.847243983338899</v>
      </c>
      <c r="Q14" s="61">
        <f>'7.TO_LT'!X$51</f>
        <v>71.97724580644271</v>
      </c>
      <c r="R14" s="61">
        <f>'7.TO_LT'!Z$51</f>
        <v>-1.8699981768961891</v>
      </c>
      <c r="S14" s="73">
        <f>'7.TO_LT'!Y$65</f>
        <v>17.938859282656164</v>
      </c>
      <c r="T14" s="57">
        <f>'6.AP_LT'!X$65</f>
        <v>15.943629491401753</v>
      </c>
      <c r="U14" s="57">
        <f>'6.AP_LT'!Z$65</f>
        <v>-1.5891386579045363</v>
      </c>
      <c r="V14" s="39" t="s">
        <v>45</v>
      </c>
    </row>
    <row r="15" spans="1:22" x14ac:dyDescent="0.2">
      <c r="A15" s="1">
        <v>8</v>
      </c>
      <c r="B15" s="40" t="s">
        <v>47</v>
      </c>
      <c r="C15" s="27" t="s">
        <v>46</v>
      </c>
      <c r="D15" s="135">
        <f>'8.MA_LT'!Y$4</f>
        <v>77.304133939621323</v>
      </c>
      <c r="E15" s="63">
        <f>'8.MA_LT'!X$4</f>
        <v>76.051819028683951</v>
      </c>
      <c r="F15" s="63">
        <f>'8.MA_LT'!Z$4</f>
        <v>-1.2523149109373719</v>
      </c>
      <c r="G15" s="66">
        <f>'8.MA_LT'!Y$18</f>
        <v>19.745000420840622</v>
      </c>
      <c r="H15" s="68">
        <f>'8.MA_LT'!X$18</f>
        <v>18.807899134417269</v>
      </c>
      <c r="I15" s="68">
        <f>'8.MA_LT'!Z$18</f>
        <v>-0.93710128642335278</v>
      </c>
      <c r="J15" s="135">
        <f>'8.MA_LT'!Y$28</f>
        <v>81.059953941476834</v>
      </c>
      <c r="K15" s="59">
        <f>'8.MA_LT'!X$28</f>
        <v>79.664006249341924</v>
      </c>
      <c r="L15" s="59">
        <f>'8.MA_LT'!Z$28</f>
        <v>-1.3959476921349108</v>
      </c>
      <c r="M15" s="74">
        <f>'8.MA_LT'!Y$42</f>
        <v>21.593782932388148</v>
      </c>
      <c r="N15" s="55">
        <f>'8.MA_LT'!X$42</f>
        <v>20.483849993490338</v>
      </c>
      <c r="O15" s="55">
        <f>'8.MA_LT'!Z$42</f>
        <v>-1.1099329388978099</v>
      </c>
      <c r="P15" s="135">
        <f>'8.MA_LT'!Y$51</f>
        <v>73.693607496860977</v>
      </c>
      <c r="Q15" s="59">
        <f>'8.MA_LT'!X$51</f>
        <v>72.540602487365462</v>
      </c>
      <c r="R15" s="59">
        <f>'8.MA_LT'!Z$51</f>
        <v>-1.1530050094955158</v>
      </c>
      <c r="S15" s="74">
        <f>'8.MA_LT'!Y$65</f>
        <v>17.85559268380554</v>
      </c>
      <c r="T15" s="55">
        <f>'8.MA_LT'!X$65</f>
        <v>17.041251202000879</v>
      </c>
      <c r="U15" s="55">
        <f>'8.MA_LT'!Z$65</f>
        <v>-0.81434148180466082</v>
      </c>
      <c r="V15" s="40" t="s">
        <v>47</v>
      </c>
    </row>
    <row r="16" spans="1:22" x14ac:dyDescent="0.2">
      <c r="A16" s="1">
        <v>9</v>
      </c>
      <c r="B16" s="38" t="s">
        <v>48</v>
      </c>
      <c r="C16" s="28" t="s">
        <v>46</v>
      </c>
      <c r="D16" s="72">
        <f>'9.PI_LT'!Y$4</f>
        <v>75.959973886446178</v>
      </c>
      <c r="E16" s="64">
        <f>'9.PI_LT'!X$4</f>
        <v>74.755453000636265</v>
      </c>
      <c r="F16" s="64">
        <f>'9.PI_LT'!Z$4</f>
        <v>-1.204520885809913</v>
      </c>
      <c r="G16" s="66">
        <f>'9.PI_LT'!Y$18</f>
        <v>18.210121762169834</v>
      </c>
      <c r="H16" s="68">
        <f>'9.PI_LT'!X$18</f>
        <v>17.532214712024743</v>
      </c>
      <c r="I16" s="68">
        <f>'9.PI_LT'!Z$18</f>
        <v>-0.67790705014509101</v>
      </c>
      <c r="J16" s="72">
        <f>'9.PI_LT'!Y$28</f>
        <v>79.317781772509946</v>
      </c>
      <c r="K16" s="60">
        <f>'9.PI_LT'!X$28</f>
        <v>78.235632846069706</v>
      </c>
      <c r="L16" s="60">
        <f>'9.PI_LT'!Z$28</f>
        <v>-1.0821489264402402</v>
      </c>
      <c r="M16" s="72">
        <f>'9.PI_LT'!Y$42</f>
        <v>19.608194615404837</v>
      </c>
      <c r="N16" s="56">
        <f>'9.PI_LT'!X$42</f>
        <v>19.01652922393323</v>
      </c>
      <c r="O16" s="56">
        <f>'9.PI_LT'!Z$42</f>
        <v>-0.5916653914716079</v>
      </c>
      <c r="P16" s="72">
        <f>'9.PI_LT'!Y$51</f>
        <v>72.560644003054932</v>
      </c>
      <c r="Q16" s="60">
        <f>'9.PI_LT'!X$51</f>
        <v>71.253952461194558</v>
      </c>
      <c r="R16" s="60">
        <f>'9.PI_LT'!Z$51</f>
        <v>-1.3066915418603742</v>
      </c>
      <c r="S16" s="72">
        <f>'9.PI_LT'!Y$65</f>
        <v>16.641568871488779</v>
      </c>
      <c r="T16" s="56">
        <f>'9.PI_LT'!X$65</f>
        <v>15.868007842525257</v>
      </c>
      <c r="U16" s="56">
        <f>'9.PI_LT'!Z$65</f>
        <v>-0.77356102896352219</v>
      </c>
      <c r="V16" s="38" t="s">
        <v>48</v>
      </c>
    </row>
    <row r="17" spans="1:22" x14ac:dyDescent="0.2">
      <c r="A17" s="1">
        <v>10</v>
      </c>
      <c r="B17" s="38" t="s">
        <v>49</v>
      </c>
      <c r="C17" s="28" t="s">
        <v>46</v>
      </c>
      <c r="D17" s="72">
        <f>'10.CE_LT'!Y$4</f>
        <v>76.691535945310775</v>
      </c>
      <c r="E17" s="64">
        <f>'10.CE_LT'!X$4</f>
        <v>75.125855475340813</v>
      </c>
      <c r="F17" s="64">
        <f>'10.CE_LT'!Z$4</f>
        <v>-1.565680469969962</v>
      </c>
      <c r="G17" s="66">
        <f>'10.CE_LT'!Y$18</f>
        <v>18.821637703320917</v>
      </c>
      <c r="H17" s="68">
        <f>'10.CE_LT'!X$18</f>
        <v>17.922444992943237</v>
      </c>
      <c r="I17" s="68">
        <f>'10.CE_LT'!Z$18</f>
        <v>-0.89919271037767956</v>
      </c>
      <c r="J17" s="72">
        <f>'10.CE_LT'!Y$28</f>
        <v>80.027523274943391</v>
      </c>
      <c r="K17" s="60">
        <f>'10.CE_LT'!X$28</f>
        <v>78.545063927769434</v>
      </c>
      <c r="L17" s="60">
        <f>'10.CE_LT'!Z$28</f>
        <v>-1.4824593471739576</v>
      </c>
      <c r="M17" s="72">
        <f>'10.CE_LT'!Y$42</f>
        <v>19.978252611894611</v>
      </c>
      <c r="N17" s="56">
        <f>'10.CE_LT'!X$42</f>
        <v>19.12799685740891</v>
      </c>
      <c r="O17" s="56">
        <f>'10.CE_LT'!Z$42</f>
        <v>-0.85025575448570123</v>
      </c>
      <c r="P17" s="72">
        <f>'10.CE_LT'!Y$51</f>
        <v>73.277634322926332</v>
      </c>
      <c r="Q17" s="60">
        <f>'10.CE_LT'!X$51</f>
        <v>71.657855881874426</v>
      </c>
      <c r="R17" s="60">
        <f>'10.CE_LT'!Z$51</f>
        <v>-1.6197784410519063</v>
      </c>
      <c r="S17" s="72">
        <f>'10.CE_LT'!Y$65</f>
        <v>17.44888118778707</v>
      </c>
      <c r="T17" s="56">
        <f>'10.CE_LT'!X$65</f>
        <v>16.504867540856573</v>
      </c>
      <c r="U17" s="56">
        <f>'10.CE_LT'!Z$65</f>
        <v>-0.94401364693049672</v>
      </c>
      <c r="V17" s="38" t="s">
        <v>49</v>
      </c>
    </row>
    <row r="18" spans="1:22" x14ac:dyDescent="0.2">
      <c r="A18" s="1">
        <v>11</v>
      </c>
      <c r="B18" s="38" t="s">
        <v>50</v>
      </c>
      <c r="C18" s="28" t="s">
        <v>46</v>
      </c>
      <c r="D18" s="72">
        <f>'11.RN_LT'!Y$4</f>
        <v>76.828495210434227</v>
      </c>
      <c r="E18" s="64">
        <f>'11.RN_LT'!X$4</f>
        <v>75.472689454622525</v>
      </c>
      <c r="F18" s="64">
        <f>'11.RN_LT'!Z$4</f>
        <v>-1.3558057558117014</v>
      </c>
      <c r="G18" s="66">
        <f>'11.RN_LT'!Y$18</f>
        <v>19.114613884321894</v>
      </c>
      <c r="H18" s="68">
        <f>'11.RN_LT'!X$18</f>
        <v>18.312783567193708</v>
      </c>
      <c r="I18" s="68">
        <f>'11.RN_LT'!Z$18</f>
        <v>-0.80183031712818575</v>
      </c>
      <c r="J18" s="72">
        <f>'11.RN_LT'!Y$28</f>
        <v>80.600879417372312</v>
      </c>
      <c r="K18" s="60">
        <f>'11.RN_LT'!X$28</f>
        <v>79.270683015477232</v>
      </c>
      <c r="L18" s="60">
        <f>'11.RN_LT'!Z$28</f>
        <v>-1.3301964018950798</v>
      </c>
      <c r="M18" s="72">
        <f>'11.RN_LT'!Y$42</f>
        <v>20.585814964402019</v>
      </c>
      <c r="N18" s="56">
        <f>'11.RN_LT'!X$42</f>
        <v>19.8149664833762</v>
      </c>
      <c r="O18" s="56">
        <f>'11.RN_LT'!Z$42</f>
        <v>-0.77084848102581915</v>
      </c>
      <c r="P18" s="72">
        <f>'11.RN_LT'!Y$51</f>
        <v>73.022685101564278</v>
      </c>
      <c r="Q18" s="60">
        <f>'11.RN_LT'!X$51</f>
        <v>71.671450175641155</v>
      </c>
      <c r="R18" s="60">
        <f>'11.RN_LT'!Z$51</f>
        <v>-1.3512349259231229</v>
      </c>
      <c r="S18" s="72">
        <f>'11.RN_LT'!Y$65</f>
        <v>17.347131634614033</v>
      </c>
      <c r="T18" s="56">
        <f>'11.RN_LT'!X$65</f>
        <v>16.524604754319654</v>
      </c>
      <c r="U18" s="56">
        <f>'11.RN_LT'!Z$65</f>
        <v>-0.82252688029437948</v>
      </c>
      <c r="V18" s="38" t="s">
        <v>50</v>
      </c>
    </row>
    <row r="19" spans="1:22" x14ac:dyDescent="0.2">
      <c r="A19" s="1">
        <v>12</v>
      </c>
      <c r="B19" s="38" t="s">
        <v>51</v>
      </c>
      <c r="C19" s="28" t="s">
        <v>46</v>
      </c>
      <c r="D19" s="72">
        <f>'12.PB_LT'!Y$4</f>
        <v>76.22110276155513</v>
      </c>
      <c r="E19" s="64">
        <f>'12.PB_LT'!X$4</f>
        <v>74.825247275478844</v>
      </c>
      <c r="F19" s="64">
        <f>'12.PB_LT'!Z$4</f>
        <v>-1.395855486076286</v>
      </c>
      <c r="G19" s="66">
        <f>'12.PB_LT'!Y$18</f>
        <v>18.620845752042964</v>
      </c>
      <c r="H19" s="68">
        <f>'12.PB_LT'!X$18</f>
        <v>17.830682435818897</v>
      </c>
      <c r="I19" s="68">
        <f>'12.PB_LT'!Z$18</f>
        <v>-0.7901633162240671</v>
      </c>
      <c r="J19" s="72">
        <f>'12.PB_LT'!Y$28</f>
        <v>79.449643687202581</v>
      </c>
      <c r="K19" s="60">
        <f>'12.PB_LT'!X$28</f>
        <v>78.202400712069291</v>
      </c>
      <c r="L19" s="60">
        <f>'12.PB_LT'!Z$28</f>
        <v>-1.2472429751332896</v>
      </c>
      <c r="M19" s="72">
        <f>'12.PB_LT'!Y$42</f>
        <v>19.784857824809382</v>
      </c>
      <c r="N19" s="56">
        <f>'12.PB_LT'!X$42</f>
        <v>19.078316782856817</v>
      </c>
      <c r="O19" s="56">
        <f>'12.PB_LT'!Z$42</f>
        <v>-0.70654104195256551</v>
      </c>
      <c r="P19" s="72">
        <f>'12.PB_LT'!Y$51</f>
        <v>72.856333634996858</v>
      </c>
      <c r="Q19" s="60">
        <f>'12.PB_LT'!X$51</f>
        <v>71.351789816486587</v>
      </c>
      <c r="R19" s="60">
        <f>'12.PB_LT'!Z$51</f>
        <v>-1.5045438185102711</v>
      </c>
      <c r="S19" s="72">
        <f>'12.PB_LT'!Y$65</f>
        <v>17.190232790757271</v>
      </c>
      <c r="T19" s="56">
        <f>'12.PB_LT'!X$65</f>
        <v>16.324702277258819</v>
      </c>
      <c r="U19" s="56">
        <f>'12.PB_LT'!Z$65</f>
        <v>-0.86553051349845234</v>
      </c>
      <c r="V19" s="38" t="s">
        <v>51</v>
      </c>
    </row>
    <row r="20" spans="1:22" x14ac:dyDescent="0.2">
      <c r="A20" s="1">
        <v>13</v>
      </c>
      <c r="B20" s="38" t="s">
        <v>52</v>
      </c>
      <c r="C20" s="28" t="s">
        <v>46</v>
      </c>
      <c r="D20" s="72">
        <f>'13.PE_LT'!Y$4</f>
        <v>75.307630734933696</v>
      </c>
      <c r="E20" s="64">
        <f>'13.PE_LT'!X$4</f>
        <v>74.531696104638371</v>
      </c>
      <c r="F20" s="64">
        <f>'13.PE_LT'!Z$4</f>
        <v>-0.77593463029532472</v>
      </c>
      <c r="G20" s="66">
        <f>'13.PE_LT'!Y$18</f>
        <v>17.985843294055272</v>
      </c>
      <c r="H20" s="68">
        <f>'13.PE_LT'!X$18</f>
        <v>17.522217678780155</v>
      </c>
      <c r="I20" s="68">
        <f>'13.PE_LT'!Z$18</f>
        <v>-0.46362561527511659</v>
      </c>
      <c r="J20" s="72">
        <f>'13.PE_LT'!Y$28</f>
        <v>78.921724457859696</v>
      </c>
      <c r="K20" s="60">
        <f>'13.PE_LT'!X$28</f>
        <v>78.161133866437424</v>
      </c>
      <c r="L20" s="60">
        <f>'13.PE_LT'!Z$28</f>
        <v>-0.7605905914222717</v>
      </c>
      <c r="M20" s="72">
        <f>'13.PE_LT'!Y$42</f>
        <v>19.294800996660062</v>
      </c>
      <c r="N20" s="56">
        <f>'13.PE_LT'!X$42</f>
        <v>18.856402988413411</v>
      </c>
      <c r="O20" s="56">
        <f>'13.PE_LT'!Z$42</f>
        <v>-0.43839800824665076</v>
      </c>
      <c r="P20" s="72">
        <f>'13.PE_LT'!Y$51</f>
        <v>71.525445608293381</v>
      </c>
      <c r="Q20" s="60">
        <f>'13.PE_LT'!X$51</f>
        <v>70.74964210275769</v>
      </c>
      <c r="R20" s="60">
        <f>'13.PE_LT'!Z$51</f>
        <v>-0.77580350553569133</v>
      </c>
      <c r="S20" s="72">
        <f>'13.PE_LT'!Y$65</f>
        <v>16.33150155019516</v>
      </c>
      <c r="T20" s="56">
        <f>'13.PE_LT'!X$65</f>
        <v>15.845324663396726</v>
      </c>
      <c r="U20" s="56">
        <f>'13.PE_LT'!Z$65</f>
        <v>-0.48617688679843418</v>
      </c>
      <c r="V20" s="38" t="s">
        <v>52</v>
      </c>
    </row>
    <row r="21" spans="1:22" x14ac:dyDescent="0.2">
      <c r="A21" s="1">
        <v>14</v>
      </c>
      <c r="B21" s="38" t="s">
        <v>53</v>
      </c>
      <c r="C21" s="28" t="s">
        <v>46</v>
      </c>
      <c r="D21" s="72">
        <f>'14.AL_LT'!Y$4</f>
        <v>74.893175240996953</v>
      </c>
      <c r="E21" s="64">
        <f>'14.AL_LT'!X$4</f>
        <v>73.881747332804466</v>
      </c>
      <c r="F21" s="64">
        <f>'14.AL_LT'!Z$4</f>
        <v>-1.0114279081924877</v>
      </c>
      <c r="G21" s="66">
        <f>'14.AL_LT'!Y$18</f>
        <v>17.762162678210743</v>
      </c>
      <c r="H21" s="68">
        <f>'14.AL_LT'!X$18</f>
        <v>17.180898098928029</v>
      </c>
      <c r="I21" s="68">
        <f>'14.AL_LT'!Z$18</f>
        <v>-0.58126457928271336</v>
      </c>
      <c r="J21" s="72">
        <f>'14.AL_LT'!Y$28</f>
        <v>78.181923418765919</v>
      </c>
      <c r="K21" s="60">
        <f>'14.AL_LT'!X$28</f>
        <v>77.299148074149329</v>
      </c>
      <c r="L21" s="60">
        <f>'14.AL_LT'!Z$28</f>
        <v>-0.88277534461659002</v>
      </c>
      <c r="M21" s="72">
        <f>'14.AL_LT'!Y$42</f>
        <v>18.949412086554219</v>
      </c>
      <c r="N21" s="56">
        <f>'14.AL_LT'!X$42</f>
        <v>18.460802646652699</v>
      </c>
      <c r="O21" s="56">
        <f>'14.AL_LT'!Z$42</f>
        <v>-0.48860943990151995</v>
      </c>
      <c r="P21" s="72">
        <f>'14.AL_LT'!Y$51</f>
        <v>71.442496972556299</v>
      </c>
      <c r="Q21" s="60">
        <f>'14.AL_LT'!X$51</f>
        <v>70.329320993253134</v>
      </c>
      <c r="R21" s="60">
        <f>'14.AL_LT'!Z$51</f>
        <v>-1.1131759793031648</v>
      </c>
      <c r="S21" s="72">
        <f>'14.AL_LT'!Y$65</f>
        <v>16.321528768509026</v>
      </c>
      <c r="T21" s="56">
        <f>'14.AL_LT'!X$65</f>
        <v>15.651729939218674</v>
      </c>
      <c r="U21" s="56">
        <f>'14.AL_LT'!Z$65</f>
        <v>-0.66979882929035206</v>
      </c>
      <c r="V21" s="38" t="s">
        <v>53</v>
      </c>
    </row>
    <row r="22" spans="1:22" x14ac:dyDescent="0.2">
      <c r="A22" s="1">
        <v>15</v>
      </c>
      <c r="B22" s="38" t="s">
        <v>54</v>
      </c>
      <c r="C22" s="28" t="s">
        <v>46</v>
      </c>
      <c r="D22" s="72">
        <f>'15.SE_LT'!Y$4</f>
        <v>75.322704978611313</v>
      </c>
      <c r="E22" s="64">
        <f>'15.SE_LT'!X$4</f>
        <v>73.892389304205025</v>
      </c>
      <c r="F22" s="64">
        <f>'15.SE_LT'!Z$4</f>
        <v>-1.4303156744062875</v>
      </c>
      <c r="G22" s="66">
        <f>'15.SE_LT'!Y$18</f>
        <v>18.092017486541739</v>
      </c>
      <c r="H22" s="68">
        <f>'15.SE_LT'!X$18</f>
        <v>17.347480593107917</v>
      </c>
      <c r="I22" s="68">
        <f>'15.SE_LT'!Z$18</f>
        <v>-0.74453689343382123</v>
      </c>
      <c r="J22" s="72">
        <f>'15.SE_LT'!Y$28</f>
        <v>79.211673556438242</v>
      </c>
      <c r="K22" s="60">
        <f>'15.SE_LT'!X$28</f>
        <v>77.891589359145499</v>
      </c>
      <c r="L22" s="60">
        <f>'15.SE_LT'!Z$28</f>
        <v>-1.3200841972927435</v>
      </c>
      <c r="M22" s="72">
        <f>'15.SE_LT'!Y$42</f>
        <v>19.534661863743366</v>
      </c>
      <c r="N22" s="56">
        <f>'15.SE_LT'!X$42</f>
        <v>18.863896334116234</v>
      </c>
      <c r="O22" s="56">
        <f>'15.SE_LT'!Z$42</f>
        <v>-0.67076552962713265</v>
      </c>
      <c r="P22" s="72">
        <f>'15.SE_LT'!Y$51</f>
        <v>71.372909714057954</v>
      </c>
      <c r="Q22" s="60">
        <f>'15.SE_LT'!X$51</f>
        <v>69.867107919992094</v>
      </c>
      <c r="R22" s="60">
        <f>'15.SE_LT'!Z$51</f>
        <v>-1.5058017940658601</v>
      </c>
      <c r="S22" s="72">
        <f>'15.SE_LT'!Y$65</f>
        <v>16.377301555164625</v>
      </c>
      <c r="T22" s="56">
        <f>'15.SE_LT'!X$65</f>
        <v>15.558201672266426</v>
      </c>
      <c r="U22" s="56">
        <f>'15.SE_LT'!Z$65</f>
        <v>-0.81909988289819857</v>
      </c>
      <c r="V22" s="38" t="s">
        <v>54</v>
      </c>
    </row>
    <row r="23" spans="1:22" ht="17" thickBot="1" x14ac:dyDescent="0.25">
      <c r="A23" s="1">
        <v>16</v>
      </c>
      <c r="B23" s="39" t="s">
        <v>55</v>
      </c>
      <c r="C23" s="29" t="s">
        <v>46</v>
      </c>
      <c r="D23" s="73">
        <f>'16.BA_LT'!Y$4</f>
        <v>76.257852963299683</v>
      </c>
      <c r="E23" s="65">
        <f>'16.BA_LT'!X$4</f>
        <v>75.024353357529407</v>
      </c>
      <c r="F23" s="65">
        <f>'16.BA_LT'!Z$4</f>
        <v>-1.2334996057702767</v>
      </c>
      <c r="G23" s="67">
        <f>'16.BA_LT'!Y$18</f>
        <v>19.435760818038542</v>
      </c>
      <c r="H23" s="69">
        <f>'16.BA_LT'!X$18</f>
        <v>18.61761768349032</v>
      </c>
      <c r="I23" s="69">
        <f>'16.BA_LT'!Z$18</f>
        <v>-0.81814313454822241</v>
      </c>
      <c r="J23" s="134">
        <f>'16.BA_LT'!Y$28</f>
        <v>80.492346274273814</v>
      </c>
      <c r="K23" s="61">
        <f>'16.BA_LT'!X$28</f>
        <v>79.274752126605861</v>
      </c>
      <c r="L23" s="61">
        <f>'16.BA_LT'!Z$28</f>
        <v>-1.2175941476679526</v>
      </c>
      <c r="M23" s="73">
        <f>'16.BA_LT'!Y$42</f>
        <v>21.046896079739383</v>
      </c>
      <c r="N23" s="57">
        <f>'16.BA_LT'!X$42</f>
        <v>20.233609386989048</v>
      </c>
      <c r="O23" s="57">
        <f>'16.BA_LT'!Z$42</f>
        <v>-0.81328669275033505</v>
      </c>
      <c r="P23" s="134">
        <f>'16.BA_LT'!Y$51</f>
        <v>72.084915599871465</v>
      </c>
      <c r="Q23" s="61">
        <f>'16.BA_LT'!X$51</f>
        <v>70.86261925967257</v>
      </c>
      <c r="R23" s="61">
        <f>'16.BA_LT'!Z$51</f>
        <v>-1.2222963401988949</v>
      </c>
      <c r="S23" s="73">
        <f>'16.BA_LT'!Y$65</f>
        <v>17.583753667393207</v>
      </c>
      <c r="T23" s="57">
        <f>'16.BA_LT'!X$65</f>
        <v>16.770335844003988</v>
      </c>
      <c r="U23" s="57">
        <f>'16.BA_LT'!Z$65</f>
        <v>-0.81341782338921931</v>
      </c>
      <c r="V23" s="39" t="s">
        <v>55</v>
      </c>
    </row>
    <row r="24" spans="1:22" x14ac:dyDescent="0.2">
      <c r="A24" s="1">
        <v>17</v>
      </c>
      <c r="B24" s="40" t="s">
        <v>57</v>
      </c>
      <c r="C24" s="30" t="s">
        <v>56</v>
      </c>
      <c r="D24" s="135">
        <f>'17.MG_LT'!Y$4</f>
        <v>77.781437297094868</v>
      </c>
      <c r="E24" s="63">
        <f>'17.MG_LT'!X$4</f>
        <v>76.001297343443738</v>
      </c>
      <c r="F24" s="63">
        <f>'17.MG_LT'!Z$4</f>
        <v>-1.7801399536511298</v>
      </c>
      <c r="G24" s="66">
        <f>'17.MG_LT'!Y$18</f>
        <v>19.700484436799069</v>
      </c>
      <c r="H24" s="68">
        <f>'17.MG_LT'!X$18</f>
        <v>18.544729054668117</v>
      </c>
      <c r="I24" s="68">
        <f>'17.MG_LT'!Z$18</f>
        <v>-1.1557553821309519</v>
      </c>
      <c r="J24" s="135">
        <f>'17.MG_LT'!Y$28</f>
        <v>80.850758491373767</v>
      </c>
      <c r="K24" s="59">
        <f>'17.MG_LT'!X$28</f>
        <v>79.202636235786301</v>
      </c>
      <c r="L24" s="59">
        <f>'17.MG_LT'!Z$28</f>
        <v>-1.6481222555874666</v>
      </c>
      <c r="M24" s="74">
        <f>'17.MG_LT'!Y$42</f>
        <v>20.973683071298904</v>
      </c>
      <c r="N24" s="55">
        <f>'17.MG_LT'!X$42</f>
        <v>19.975208887570073</v>
      </c>
      <c r="O24" s="55">
        <f>'17.MG_LT'!Z$42</f>
        <v>-0.99847418372883112</v>
      </c>
      <c r="P24" s="135">
        <f>'17.MG_LT'!Y$51</f>
        <v>74.740923080192786</v>
      </c>
      <c r="Q24" s="59">
        <f>'17.MG_LT'!X$51</f>
        <v>72.877708500921884</v>
      </c>
      <c r="R24" s="59">
        <f>'17.MG_LT'!Z$51</f>
        <v>-1.8632145792709025</v>
      </c>
      <c r="S24" s="74">
        <f>'17.MG_LT'!Y$65</f>
        <v>18.268035703816849</v>
      </c>
      <c r="T24" s="55">
        <f>'17.MG_LT'!X$65</f>
        <v>16.976394656891614</v>
      </c>
      <c r="U24" s="55">
        <f>'17.MG_LT'!Z$65</f>
        <v>-1.2916410469252355</v>
      </c>
      <c r="V24" s="40" t="s">
        <v>57</v>
      </c>
    </row>
    <row r="25" spans="1:22" x14ac:dyDescent="0.2">
      <c r="A25" s="1">
        <v>18</v>
      </c>
      <c r="B25" s="38" t="s">
        <v>58</v>
      </c>
      <c r="C25" s="31" t="s">
        <v>56</v>
      </c>
      <c r="D25" s="72">
        <f>'18.ES_LT'!Y$4</f>
        <v>77.797803222499596</v>
      </c>
      <c r="E25" s="64">
        <f>'18.ES_LT'!X$4</f>
        <v>75.720299835195974</v>
      </c>
      <c r="F25" s="64">
        <f>'18.ES_LT'!Z$4</f>
        <v>-2.0775033873036222</v>
      </c>
      <c r="G25" s="66">
        <f>'18.ES_LT'!Y$18</f>
        <v>19.911220693910366</v>
      </c>
      <c r="H25" s="68">
        <f>'18.ES_LT'!X$18</f>
        <v>18.572997349279643</v>
      </c>
      <c r="I25" s="68">
        <f>'18.ES_LT'!Z$18</f>
        <v>-1.3382233446307232</v>
      </c>
      <c r="J25" s="72">
        <f>'18.ES_LT'!Y$28</f>
        <v>81.480694711883089</v>
      </c>
      <c r="K25" s="60">
        <f>'18.ES_LT'!X$28</f>
        <v>79.470441866053903</v>
      </c>
      <c r="L25" s="60">
        <f>'18.ES_LT'!Z$28</f>
        <v>-2.0102528458291857</v>
      </c>
      <c r="M25" s="72">
        <f>'18.ES_LT'!Y$42</f>
        <v>21.494126764427133</v>
      </c>
      <c r="N25" s="56">
        <f>'18.ES_LT'!X$42</f>
        <v>20.345807153655429</v>
      </c>
      <c r="O25" s="56">
        <f>'18.ES_LT'!Z$42</f>
        <v>-1.1483196107717042</v>
      </c>
      <c r="P25" s="72">
        <f>'18.ES_LT'!Y$51</f>
        <v>74.183694760786651</v>
      </c>
      <c r="Q25" s="60">
        <f>'18.ES_LT'!X$51</f>
        <v>72.11696394574615</v>
      </c>
      <c r="R25" s="60">
        <f>'18.ES_LT'!Z$51</f>
        <v>-2.0667308150405006</v>
      </c>
      <c r="S25" s="72">
        <f>'18.ES_LT'!Y$65</f>
        <v>18.123397986537995</v>
      </c>
      <c r="T25" s="56">
        <f>'18.ES_LT'!X$65</f>
        <v>16.655884586960664</v>
      </c>
      <c r="U25" s="56">
        <f>'18.ES_LT'!Z$65</f>
        <v>-1.4675133995773315</v>
      </c>
      <c r="V25" s="38" t="s">
        <v>58</v>
      </c>
    </row>
    <row r="26" spans="1:22" x14ac:dyDescent="0.2">
      <c r="A26" s="1">
        <v>19</v>
      </c>
      <c r="B26" s="38" t="s">
        <v>59</v>
      </c>
      <c r="C26" s="31" t="s">
        <v>56</v>
      </c>
      <c r="D26" s="72">
        <f>'19.RJ_LT'!Y$4</f>
        <v>75.091955857132277</v>
      </c>
      <c r="E26" s="64">
        <f>'19.RJ_LT'!X$4</f>
        <v>73.55120532802465</v>
      </c>
      <c r="F26" s="64">
        <f>'19.RJ_LT'!Z$4</f>
        <v>-1.5407505291076262</v>
      </c>
      <c r="G26" s="66">
        <f>'19.RJ_LT'!Y$18</f>
        <v>18.251405046441217</v>
      </c>
      <c r="H26" s="68">
        <f>'19.RJ_LT'!X$18</f>
        <v>17.328961769830482</v>
      </c>
      <c r="I26" s="68">
        <f>'19.RJ_LT'!Z$18</f>
        <v>-0.92244327661073555</v>
      </c>
      <c r="J26" s="72">
        <f>'19.RJ_LT'!Y$28</f>
        <v>78.607619447579367</v>
      </c>
      <c r="K26" s="60">
        <f>'19.RJ_LT'!X$28</f>
        <v>77.188773695201775</v>
      </c>
      <c r="L26" s="60">
        <f>'19.RJ_LT'!Z$28</f>
        <v>-1.4188457523775924</v>
      </c>
      <c r="M26" s="72">
        <f>'19.RJ_LT'!Y$42</f>
        <v>19.695187547922263</v>
      </c>
      <c r="N26" s="56">
        <f>'19.RJ_LT'!X$42</f>
        <v>18.926714518409742</v>
      </c>
      <c r="O26" s="56">
        <f>'19.RJ_LT'!Z$42</f>
        <v>-0.76847302951252061</v>
      </c>
      <c r="P26" s="72">
        <f>'19.RJ_LT'!Y$51</f>
        <v>71.396335463145917</v>
      </c>
      <c r="Q26" s="60">
        <f>'19.RJ_LT'!X$51</f>
        <v>69.789785174956222</v>
      </c>
      <c r="R26" s="60">
        <f>'19.RJ_LT'!Z$51</f>
        <v>-1.6065502881896947</v>
      </c>
      <c r="S26" s="72">
        <f>'19.RJ_LT'!Y$65</f>
        <v>16.377587884385552</v>
      </c>
      <c r="T26" s="56">
        <f>'19.RJ_LT'!X$65</f>
        <v>15.321708771744971</v>
      </c>
      <c r="U26" s="56">
        <f>'19.RJ_LT'!Z$65</f>
        <v>-1.0558791126405804</v>
      </c>
      <c r="V26" s="38" t="s">
        <v>59</v>
      </c>
    </row>
    <row r="27" spans="1:22" ht="17" thickBot="1" x14ac:dyDescent="0.25">
      <c r="A27" s="1">
        <v>20</v>
      </c>
      <c r="B27" s="39" t="s">
        <v>13</v>
      </c>
      <c r="C27" s="32" t="s">
        <v>56</v>
      </c>
      <c r="D27" s="73">
        <f>'20.SP_LT'!Y$4</f>
        <v>77.524692685189223</v>
      </c>
      <c r="E27" s="65">
        <f>'20.SP_LT'!X$4</f>
        <v>75.702583361143553</v>
      </c>
      <c r="F27" s="65">
        <f>'20.SP_LT'!Z$4</f>
        <v>-1.8221093240456696</v>
      </c>
      <c r="G27" s="67">
        <f>'20.SP_LT'!Y$18</f>
        <v>19.051166706947331</v>
      </c>
      <c r="H27" s="69">
        <f>'20.SP_LT'!X$18</f>
        <v>18.035225592933894</v>
      </c>
      <c r="I27" s="69">
        <f>'20.SP_LT'!Z$18</f>
        <v>-1.0159411140134367</v>
      </c>
      <c r="J27" s="134">
        <f>'20.SP_LT'!Y$28</f>
        <v>80.629709575773859</v>
      </c>
      <c r="K27" s="61">
        <f>'20.SP_LT'!X$28</f>
        <v>79.049236921277853</v>
      </c>
      <c r="L27" s="61">
        <f>'20.SP_LT'!Z$28</f>
        <v>-1.5804726544960062</v>
      </c>
      <c r="M27" s="73">
        <f>'20.SP_LT'!Y$42</f>
        <v>20.553304147390154</v>
      </c>
      <c r="N27" s="57">
        <f>'20.SP_LT'!X$42</f>
        <v>19.734658324325864</v>
      </c>
      <c r="O27" s="57">
        <f>'20.SP_LT'!Z$42</f>
        <v>-0.81864582306429057</v>
      </c>
      <c r="P27" s="134">
        <f>'20.SP_LT'!Y$51</f>
        <v>74.297321222554018</v>
      </c>
      <c r="Q27" s="61">
        <f>'20.SP_LT'!X$51</f>
        <v>72.315629848990113</v>
      </c>
      <c r="R27" s="61">
        <f>'20.SP_LT'!Z$51</f>
        <v>-1.9816913735639048</v>
      </c>
      <c r="S27" s="73">
        <f>'20.SP_LT'!Y$65</f>
        <v>17.240569741662611</v>
      </c>
      <c r="T27" s="57">
        <f>'20.SP_LT'!X$65</f>
        <v>16.061450990826227</v>
      </c>
      <c r="U27" s="57">
        <f>'20.SP_LT'!Z$65</f>
        <v>-1.1791187508363841</v>
      </c>
      <c r="V27" s="39" t="s">
        <v>13</v>
      </c>
    </row>
    <row r="28" spans="1:22" x14ac:dyDescent="0.2">
      <c r="A28" s="1">
        <v>21</v>
      </c>
      <c r="B28" s="40" t="s">
        <v>61</v>
      </c>
      <c r="C28" s="33" t="s">
        <v>60</v>
      </c>
      <c r="D28" s="135">
        <f>'21.PR_LT'!Y$4</f>
        <v>77.285265658812349</v>
      </c>
      <c r="E28" s="63">
        <f>'21.PR_LT'!X$4</f>
        <v>74.998720781018278</v>
      </c>
      <c r="F28" s="63">
        <f>'21.PR_LT'!Z$4</f>
        <v>-2.2865448777940713</v>
      </c>
      <c r="G28" s="66">
        <f>'21.PR_LT'!Y$18</f>
        <v>19.081037947935894</v>
      </c>
      <c r="H28" s="68">
        <f>'21.PR_LT'!X$18</f>
        <v>17.698155330379571</v>
      </c>
      <c r="I28" s="68">
        <f>'21.PR_LT'!Z$18</f>
        <v>-1.3828826175563229</v>
      </c>
      <c r="J28" s="135">
        <f>'21.PR_LT'!Y$28</f>
        <v>80.633604197466866</v>
      </c>
      <c r="K28" s="59">
        <f>'21.PR_LT'!X$28</f>
        <v>78.583533200880112</v>
      </c>
      <c r="L28" s="59">
        <f>'21.PR_LT'!Z$28</f>
        <v>-2.0500709965867543</v>
      </c>
      <c r="M28" s="74">
        <f>'21.PR_LT'!Y$42</f>
        <v>20.5169234833498</v>
      </c>
      <c r="N28" s="55">
        <f>'21.PR_LT'!X$42</f>
        <v>19.287447519532211</v>
      </c>
      <c r="O28" s="55">
        <f>'21.PR_LT'!Z$42</f>
        <v>-1.2294759638175883</v>
      </c>
      <c r="P28" s="135">
        <f>'21.PR_LT'!Y$51</f>
        <v>73.977130533415121</v>
      </c>
      <c r="Q28" s="59">
        <f>'21.PR_LT'!X$51</f>
        <v>71.542656969909245</v>
      </c>
      <c r="R28" s="59">
        <f>'21.PR_LT'!Z$51</f>
        <v>-2.4344735635058754</v>
      </c>
      <c r="S28" s="74">
        <f>'21.PR_LT'!Y$65</f>
        <v>17.491125037829143</v>
      </c>
      <c r="T28" s="55">
        <f>'21.PR_LT'!X$65</f>
        <v>15.995611091582036</v>
      </c>
      <c r="U28" s="55">
        <f>'20.SP_LT'!Z$65</f>
        <v>-1.1791187508363841</v>
      </c>
      <c r="V28" s="40" t="s">
        <v>61</v>
      </c>
    </row>
    <row r="29" spans="1:22" x14ac:dyDescent="0.2">
      <c r="A29" s="1">
        <v>22</v>
      </c>
      <c r="B29" s="38" t="s">
        <v>62</v>
      </c>
      <c r="C29" s="34" t="s">
        <v>60</v>
      </c>
      <c r="D29" s="72">
        <f>'22.SC_LT'!Y$4</f>
        <v>78.394441791330635</v>
      </c>
      <c r="E29" s="64">
        <f>'22.SC_LT'!X$4</f>
        <v>76.297471496160682</v>
      </c>
      <c r="F29" s="64">
        <f>'22.SC_LT'!Z$4</f>
        <v>-2.0969702951699531</v>
      </c>
      <c r="G29" s="66">
        <f>'22.SC_LT'!Y$18</f>
        <v>19.585472692755818</v>
      </c>
      <c r="H29" s="68">
        <f>'22.SC_LT'!X$18</f>
        <v>18.311299377433116</v>
      </c>
      <c r="I29" s="68">
        <f>'22.SC_LT'!Z$18</f>
        <v>-1.2741733153227024</v>
      </c>
      <c r="J29" s="72">
        <f>'22.SC_LT'!Y$28</f>
        <v>81.488897841334492</v>
      </c>
      <c r="K29" s="60">
        <f>'22.SC_LT'!X$28</f>
        <v>79.640416105835143</v>
      </c>
      <c r="L29" s="60">
        <f>'22.SC_LT'!Z$28</f>
        <v>-1.8484817354993481</v>
      </c>
      <c r="M29" s="72">
        <f>'22.SC_LT'!Y$42</f>
        <v>21.186767671828836</v>
      </c>
      <c r="N29" s="56">
        <f>'22.SC_LT'!X$42</f>
        <v>20.117742610114011</v>
      </c>
      <c r="O29" s="56">
        <f>'22.SC_LT'!Z$42</f>
        <v>-1.0690250617148251</v>
      </c>
      <c r="P29" s="72">
        <f>'22.SC_LT'!Y$51</f>
        <v>75.291391829674467</v>
      </c>
      <c r="Q29" s="60">
        <f>'22.SC_LT'!X$51</f>
        <v>73.051872925774887</v>
      </c>
      <c r="R29" s="60">
        <f>'22.SC_LT'!Z$51</f>
        <v>-2.2395189038995795</v>
      </c>
      <c r="S29" s="72">
        <f>'22.SC_LT'!Y$65</f>
        <v>17.743215098864674</v>
      </c>
      <c r="T29" s="56">
        <f>'22.SC_LT'!X$65</f>
        <v>16.326006866019597</v>
      </c>
      <c r="U29" s="56">
        <f>'22.SC_LT'!Z$65</f>
        <v>-1.417208232845077</v>
      </c>
      <c r="V29" s="38" t="s">
        <v>62</v>
      </c>
    </row>
    <row r="30" spans="1:22" ht="17" thickBot="1" x14ac:dyDescent="0.25">
      <c r="A30" s="1">
        <v>23</v>
      </c>
      <c r="B30" s="39" t="s">
        <v>63</v>
      </c>
      <c r="C30" s="35" t="s">
        <v>60</v>
      </c>
      <c r="D30" s="134">
        <f>'23.RS_LT'!Y$4</f>
        <v>77.210249219625069</v>
      </c>
      <c r="E30" s="65">
        <f>'23.RS_LT'!X$4</f>
        <v>75.052610753889667</v>
      </c>
      <c r="F30" s="65">
        <f>'23.RS_LT'!Z$4</f>
        <v>-2.1576384657354026</v>
      </c>
      <c r="G30" s="67">
        <f>'23.RS_LT'!Y$18</f>
        <v>18.987548791468015</v>
      </c>
      <c r="H30" s="69">
        <f>'23.RS_LT'!X$18</f>
        <v>17.79115642333538</v>
      </c>
      <c r="I30" s="69">
        <f>'23.RS_LT'!Z$18</f>
        <v>-1.1963923681326349</v>
      </c>
      <c r="J30" s="134">
        <f>'23.RS_LT'!Y$28</f>
        <v>80.444943120726307</v>
      </c>
      <c r="K30" s="61">
        <f>'23.RS_LT'!X$28</f>
        <v>78.443059960021046</v>
      </c>
      <c r="L30" s="61">
        <f>'23.RS_LT'!Z$28</f>
        <v>-2.0018831607052618</v>
      </c>
      <c r="M30" s="73">
        <f>'23.RS_LT'!Y$42</f>
        <v>20.535856905145668</v>
      </c>
      <c r="N30" s="57">
        <f>'23.RS_LT'!X$42</f>
        <v>19.515265807098952</v>
      </c>
      <c r="O30" s="57">
        <f>'23.RS_LT'!Z$42</f>
        <v>-1.0205910980467152</v>
      </c>
      <c r="P30" s="134">
        <f>'23.RS_LT'!Y$51</f>
        <v>73.893191916347391</v>
      </c>
      <c r="Q30" s="61">
        <f>'23.RS_LT'!X$51</f>
        <v>71.655566410624317</v>
      </c>
      <c r="R30" s="61">
        <f>'23.RS_LT'!Z$51</f>
        <v>-2.2376255057230736</v>
      </c>
      <c r="S30" s="73">
        <f>'23.RS_LT'!Y$65</f>
        <v>17.124456527596315</v>
      </c>
      <c r="T30" s="57">
        <f>'23.RS_LT'!X$65</f>
        <v>15.786584791644572</v>
      </c>
      <c r="U30" s="57">
        <f>'23.RS_LT'!Z$65</f>
        <v>-1.3378717359517438</v>
      </c>
      <c r="V30" s="39" t="s">
        <v>63</v>
      </c>
    </row>
    <row r="31" spans="1:22" x14ac:dyDescent="0.2">
      <c r="A31" s="1">
        <v>24</v>
      </c>
      <c r="B31" s="38" t="s">
        <v>65</v>
      </c>
      <c r="C31" s="36" t="s">
        <v>64</v>
      </c>
      <c r="D31" s="135">
        <f>'24.MS_LT'!Y$4</f>
        <v>76.534182312170188</v>
      </c>
      <c r="E31" s="63">
        <f>'24.MS_LT'!X$4</f>
        <v>74.183996285030773</v>
      </c>
      <c r="F31" s="63">
        <f>'24.MS_LT'!Z$4</f>
        <v>-2.350186027139415</v>
      </c>
      <c r="G31" s="66">
        <f>'24.MS_LT'!Y$18</f>
        <v>18.639663644012966</v>
      </c>
      <c r="H31" s="68">
        <f>'24.MS_LT'!X$18</f>
        <v>17.286652909188145</v>
      </c>
      <c r="I31" s="68">
        <f>'24.MS_LT'!Z$18</f>
        <v>-1.3530107348248208</v>
      </c>
      <c r="J31" s="135">
        <f>'24.MS_LT'!Y$28</f>
        <v>79.653139074118485</v>
      </c>
      <c r="K31" s="59">
        <f>'24.MS_LT'!X$28</f>
        <v>77.399384326058467</v>
      </c>
      <c r="L31" s="59">
        <f>'24.MS_LT'!Z$28</f>
        <v>-2.2537547480600182</v>
      </c>
      <c r="M31" s="74">
        <f>'24.MS_LT'!Y$42</f>
        <v>20.044056337000345</v>
      </c>
      <c r="N31" s="55">
        <f>'24.MS_LT'!X$42</f>
        <v>18.804615997701177</v>
      </c>
      <c r="O31" s="55">
        <f>'24.MS_LT'!Z$42</f>
        <v>-1.2394403392991684</v>
      </c>
      <c r="P31" s="135">
        <f>'24.MS_LT'!Y$51</f>
        <v>73.550461848169846</v>
      </c>
      <c r="Q31" s="59">
        <f>'24.MS_LT'!X$51</f>
        <v>71.169684777653956</v>
      </c>
      <c r="R31" s="59">
        <f>'24.MS_LT'!Z$51</f>
        <v>-2.3807770705158902</v>
      </c>
      <c r="S31" s="74">
        <f>'24.MS_LT'!Y$65</f>
        <v>17.181232445130146</v>
      </c>
      <c r="T31" s="55">
        <f>'24.MS_LT'!X$65</f>
        <v>15.758340059630234</v>
      </c>
      <c r="U31" s="55">
        <f>'24.MS_LT'!Z$65</f>
        <v>-1.422892385499912</v>
      </c>
      <c r="V31" s="38" t="s">
        <v>65</v>
      </c>
    </row>
    <row r="32" spans="1:22" x14ac:dyDescent="0.2">
      <c r="A32" s="1">
        <v>25</v>
      </c>
      <c r="B32" s="38" t="s">
        <v>66</v>
      </c>
      <c r="C32" s="36" t="s">
        <v>64</v>
      </c>
      <c r="D32" s="72">
        <f>'25.MT_LT'!Y$4</f>
        <v>76.243643710739391</v>
      </c>
      <c r="E32" s="64">
        <f>'25.MT_LT'!X$4</f>
        <v>73.163039955302651</v>
      </c>
      <c r="F32" s="64">
        <f>'25.MT_LT'!Z$4</f>
        <v>-3.0806037554367407</v>
      </c>
      <c r="G32" s="66">
        <f>'25.MT_LT'!Y$18</f>
        <v>18.713995953290432</v>
      </c>
      <c r="H32" s="68">
        <f>'25.MT_LT'!X$18</f>
        <v>16.832798302204903</v>
      </c>
      <c r="I32" s="68">
        <f>'25.MT_LT'!Z$18</f>
        <v>-1.8811976510855288</v>
      </c>
      <c r="J32" s="72">
        <f>'25.MT_LT'!Y$28</f>
        <v>79.692201872133396</v>
      </c>
      <c r="K32" s="60">
        <f>'25.MT_LT'!X$28</f>
        <v>76.912950074929114</v>
      </c>
      <c r="L32" s="60">
        <f>'25.MT_LT'!Z$28</f>
        <v>-2.7792517972042816</v>
      </c>
      <c r="M32" s="72">
        <f>'25.MT_LT'!Y$42</f>
        <v>20.094795670093948</v>
      </c>
      <c r="N32" s="56">
        <f>'25.MT_LT'!X$42</f>
        <v>18.490225365111733</v>
      </c>
      <c r="O32" s="56">
        <f>'25.MT_LT'!Z$42</f>
        <v>-1.6045703049822144</v>
      </c>
      <c r="P32" s="72">
        <f>'25.MT_LT'!Y$51</f>
        <v>73.22344957205496</v>
      </c>
      <c r="Q32" s="60">
        <f>'25.MT_LT'!X$51</f>
        <v>69.981397674348329</v>
      </c>
      <c r="R32" s="60">
        <f>'25.MT_LT'!Z$51</f>
        <v>-3.2420518977066308</v>
      </c>
      <c r="S32" s="72">
        <f>'25.MT_LT'!Y$65</f>
        <v>17.464887364308417</v>
      </c>
      <c r="T32" s="56">
        <f>'25.MT_LT'!X$65</f>
        <v>15.400697443868518</v>
      </c>
      <c r="U32" s="56">
        <f>'25.MT_LT'!Z$65</f>
        <v>-2.0641899204398992</v>
      </c>
      <c r="V32" s="38" t="s">
        <v>66</v>
      </c>
    </row>
    <row r="33" spans="1:22" x14ac:dyDescent="0.2">
      <c r="A33" s="1">
        <v>26</v>
      </c>
      <c r="B33" s="38" t="s">
        <v>67</v>
      </c>
      <c r="C33" s="36" t="s">
        <v>64</v>
      </c>
      <c r="D33" s="72">
        <f>'26.GO_LT'!Y$4</f>
        <v>76.053189756882617</v>
      </c>
      <c r="E33" s="64">
        <f>'26.GO_LT'!X$4</f>
        <v>73.86133701676124</v>
      </c>
      <c r="F33" s="64">
        <f>'26.GO_LT'!Z$4</f>
        <v>-2.1918527401213765</v>
      </c>
      <c r="G33" s="66">
        <f>'26.GO_LT'!Y$18</f>
        <v>18.302914203314185</v>
      </c>
      <c r="H33" s="68">
        <f>'26.GO_LT'!X$18</f>
        <v>17.095421382888947</v>
      </c>
      <c r="I33" s="68">
        <f>'26.GO_LT'!Z$18</f>
        <v>-1.2074928204252373</v>
      </c>
      <c r="J33" s="72">
        <f>'26.GO_LT'!Y$28</f>
        <v>79.35862970862577</v>
      </c>
      <c r="K33" s="60">
        <f>'26.GO_LT'!X$28</f>
        <v>77.274442409626317</v>
      </c>
      <c r="L33" s="60">
        <f>'26.GO_LT'!Z$28</f>
        <v>-2.0841872989994528</v>
      </c>
      <c r="M33" s="72">
        <f>'26.GO_LT'!Y$42</f>
        <v>19.472235085733239</v>
      </c>
      <c r="N33" s="56">
        <f>'26.GO_LT'!X$42</f>
        <v>18.368393679779484</v>
      </c>
      <c r="O33" s="56">
        <f>'26.GO_LT'!Z$42</f>
        <v>-1.1038414059537551</v>
      </c>
      <c r="P33" s="72">
        <f>'26.GO_LT'!Y$51</f>
        <v>72.896560715846789</v>
      </c>
      <c r="Q33" s="60">
        <f>'26.GO_LT'!X$51</f>
        <v>70.647480286540869</v>
      </c>
      <c r="R33" s="60">
        <f>'26.GO_LT'!Z$51</f>
        <v>-2.2490804293059199</v>
      </c>
      <c r="S33" s="72">
        <f>'26.GO_LT'!Y$65</f>
        <v>17.072252060049212</v>
      </c>
      <c r="T33" s="56">
        <f>'26.GO_LT'!X$65</f>
        <v>15.783209436927718</v>
      </c>
      <c r="U33" s="56">
        <f>'26.GO_LT'!Z$65</f>
        <v>-1.2890426231214942</v>
      </c>
      <c r="V33" s="38" t="s">
        <v>67</v>
      </c>
    </row>
    <row r="34" spans="1:22" ht="17" thickBot="1" x14ac:dyDescent="0.25">
      <c r="A34" s="1">
        <v>27</v>
      </c>
      <c r="B34" s="39" t="s">
        <v>68</v>
      </c>
      <c r="C34" s="37" t="s">
        <v>64</v>
      </c>
      <c r="D34" s="72">
        <f>'27.DF_LT'!Y$4</f>
        <v>79.305282331826547</v>
      </c>
      <c r="E34" s="64">
        <f>'27.DF_LT'!X$4</f>
        <v>76.77432956448834</v>
      </c>
      <c r="F34" s="64">
        <f>'27.DF_LT'!Z$4</f>
        <v>-2.5309527673382064</v>
      </c>
      <c r="G34" s="66">
        <f>'27.DF_LT'!Y$18</f>
        <v>19.721139155656601</v>
      </c>
      <c r="H34" s="68">
        <f>'27.DF_LT'!X$18</f>
        <v>18.249436899052832</v>
      </c>
      <c r="I34" s="68">
        <f>'27.DF_LT'!Z$18</f>
        <v>-1.4717022566037699</v>
      </c>
      <c r="J34" s="72">
        <f>'27.DF_LT'!Y$28</f>
        <v>82.21908861403395</v>
      </c>
      <c r="K34" s="60">
        <f>'27.DF_LT'!X$28</f>
        <v>79.972677743872438</v>
      </c>
      <c r="L34" s="60">
        <f>'27.DF_LT'!Z$28</f>
        <v>-2.2464108701615118</v>
      </c>
      <c r="M34" s="72">
        <f>'27.DF_LT'!Y$42</f>
        <v>21.138755482391584</v>
      </c>
      <c r="N34" s="56">
        <f>'27.DF_LT'!X$42</f>
        <v>19.774141199806195</v>
      </c>
      <c r="O34" s="56">
        <f>'27.DF_LT'!Z$42</f>
        <v>-1.3646142825853893</v>
      </c>
      <c r="P34" s="72">
        <f>'27.DF_LT'!Y$51</f>
        <v>76.121948534864956</v>
      </c>
      <c r="Q34" s="60">
        <f>'27.DF_LT'!X$51</f>
        <v>73.363077470903036</v>
      </c>
      <c r="R34" s="60">
        <f>'27.DF_LT'!Z$51</f>
        <v>-2.7588710639619194</v>
      </c>
      <c r="S34" s="72">
        <f>'27.DF_LT'!Y$65</f>
        <v>17.958830023405586</v>
      </c>
      <c r="T34" s="56">
        <f>'27.DF_LT'!X$65</f>
        <v>16.390508529840808</v>
      </c>
      <c r="U34" s="56">
        <f>'27.DF_LT'!Z$65</f>
        <v>-1.5683214935647776</v>
      </c>
      <c r="V34" s="39" t="s">
        <v>68</v>
      </c>
    </row>
    <row r="37" spans="1:22" ht="17" thickBot="1" x14ac:dyDescent="0.25">
      <c r="B37" s="71" t="s">
        <v>1837</v>
      </c>
    </row>
    <row r="38" spans="1:22" ht="34" customHeight="1" thickBot="1" x14ac:dyDescent="0.25">
      <c r="B38" s="221" t="s">
        <v>14</v>
      </c>
      <c r="C38" s="224" t="s">
        <v>39</v>
      </c>
      <c r="D38" s="231" t="s">
        <v>78</v>
      </c>
      <c r="E38" s="232"/>
      <c r="F38" s="232"/>
      <c r="G38" s="232"/>
      <c r="H38" s="232"/>
      <c r="I38" s="232"/>
      <c r="J38" s="231" t="s">
        <v>69</v>
      </c>
      <c r="K38" s="232"/>
      <c r="L38" s="232"/>
      <c r="M38" s="232"/>
      <c r="N38" s="232"/>
      <c r="O38" s="232"/>
      <c r="P38" s="231" t="s">
        <v>70</v>
      </c>
      <c r="Q38" s="232"/>
      <c r="R38" s="232"/>
      <c r="S38" s="232"/>
      <c r="T38" s="232"/>
      <c r="U38" s="232"/>
    </row>
    <row r="39" spans="1:22" x14ac:dyDescent="0.2">
      <c r="B39" s="222"/>
      <c r="C39" s="225"/>
      <c r="D39" s="217" t="s">
        <v>71</v>
      </c>
      <c r="E39" s="218"/>
      <c r="F39" s="218"/>
      <c r="G39" s="219" t="s">
        <v>72</v>
      </c>
      <c r="H39" s="220"/>
      <c r="I39" s="220"/>
      <c r="J39" s="217" t="s">
        <v>71</v>
      </c>
      <c r="K39" s="218"/>
      <c r="L39" s="218"/>
      <c r="M39" s="219" t="s">
        <v>72</v>
      </c>
      <c r="N39" s="220"/>
      <c r="O39" s="220"/>
      <c r="P39" s="219" t="s">
        <v>71</v>
      </c>
      <c r="Q39" s="220"/>
      <c r="R39" s="220"/>
      <c r="S39" s="219" t="s">
        <v>72</v>
      </c>
      <c r="T39" s="220"/>
      <c r="U39" s="220"/>
    </row>
    <row r="40" spans="1:22" ht="16" customHeight="1" thickBot="1" x14ac:dyDescent="0.25">
      <c r="B40" s="223"/>
      <c r="C40" s="226"/>
      <c r="D40" s="147" t="s">
        <v>74</v>
      </c>
      <c r="E40" s="148" t="s">
        <v>73</v>
      </c>
      <c r="F40" s="150" t="s">
        <v>102</v>
      </c>
      <c r="G40" s="147" t="s">
        <v>75</v>
      </c>
      <c r="H40" s="148" t="s">
        <v>76</v>
      </c>
      <c r="I40" s="150" t="s">
        <v>103</v>
      </c>
      <c r="J40" s="147" t="s">
        <v>74</v>
      </c>
      <c r="K40" s="148" t="s">
        <v>73</v>
      </c>
      <c r="L40" s="151" t="s">
        <v>102</v>
      </c>
      <c r="M40" s="147" t="s">
        <v>75</v>
      </c>
      <c r="N40" s="148" t="s">
        <v>76</v>
      </c>
      <c r="O40" s="150" t="s">
        <v>103</v>
      </c>
      <c r="P40" s="147" t="s">
        <v>74</v>
      </c>
      <c r="Q40" s="153" t="s">
        <v>73</v>
      </c>
      <c r="R40" s="150" t="s">
        <v>102</v>
      </c>
      <c r="S40" s="147" t="s">
        <v>75</v>
      </c>
      <c r="T40" s="153" t="s">
        <v>76</v>
      </c>
      <c r="U40" s="116" t="s">
        <v>103</v>
      </c>
    </row>
    <row r="41" spans="1:22" ht="17" hidden="1" thickBot="1" x14ac:dyDescent="0.25">
      <c r="J41" s="96" t="s">
        <v>89</v>
      </c>
      <c r="K41" s="41" t="s">
        <v>90</v>
      </c>
      <c r="L41" s="91" t="s">
        <v>91</v>
      </c>
      <c r="M41" s="96" t="s">
        <v>92</v>
      </c>
      <c r="N41" s="41" t="s">
        <v>93</v>
      </c>
      <c r="O41" s="91" t="s">
        <v>94</v>
      </c>
      <c r="P41" s="90" t="s">
        <v>95</v>
      </c>
      <c r="Q41" s="41" t="s">
        <v>96</v>
      </c>
      <c r="R41" s="91" t="s">
        <v>97</v>
      </c>
      <c r="S41" s="96" t="s">
        <v>98</v>
      </c>
      <c r="T41" s="91" t="s">
        <v>99</v>
      </c>
      <c r="U41" s="41" t="s">
        <v>100</v>
      </c>
    </row>
    <row r="42" spans="1:22" ht="17" thickBot="1" x14ac:dyDescent="0.25">
      <c r="B42" s="81" t="s">
        <v>81</v>
      </c>
      <c r="C42" s="82" t="s">
        <v>81</v>
      </c>
      <c r="D42" s="97">
        <f t="shared" ref="D42:E69" si="0">D7</f>
        <v>76.74488826503152</v>
      </c>
      <c r="E42" s="86">
        <f t="shared" si="0"/>
        <v>74.960685291773487</v>
      </c>
      <c r="F42" s="143">
        <f t="shared" ref="F42:F69" si="1">(E42-D42)/D42</f>
        <v>-2.3248492682619453E-2</v>
      </c>
      <c r="G42" s="101">
        <f t="shared" ref="G42:H69" si="2">G7</f>
        <v>18.933430772138305</v>
      </c>
      <c r="H42" s="88">
        <f t="shared" si="2"/>
        <v>17.887286903963954</v>
      </c>
      <c r="I42" s="143">
        <f t="shared" ref="I42:I69" si="3">(H42-G42)/G42</f>
        <v>-5.5253793185428141E-2</v>
      </c>
      <c r="J42" s="97">
        <f t="shared" ref="J42:K69" si="4">J7</f>
        <v>80.141187943804525</v>
      </c>
      <c r="K42" s="86">
        <f t="shared" si="4"/>
        <v>78.50213064450304</v>
      </c>
      <c r="L42" s="143">
        <f t="shared" ref="L42:L69" si="5">(K42-J42)/J42</f>
        <v>-2.0452121329306985E-2</v>
      </c>
      <c r="M42" s="101">
        <f t="shared" ref="M42:N69" si="6">M7</f>
        <v>20.379121002938266</v>
      </c>
      <c r="N42" s="88">
        <f t="shared" si="6"/>
        <v>19.463232807783353</v>
      </c>
      <c r="O42" s="143">
        <f t="shared" ref="O42:O69" si="7">(N42-M42)/M42</f>
        <v>-4.4942477893077939E-2</v>
      </c>
      <c r="P42" s="106">
        <f t="shared" ref="P42:Q69" si="8">P7</f>
        <v>73.327118206891853</v>
      </c>
      <c r="Q42" s="86">
        <f t="shared" si="8"/>
        <v>71.46335580556287</v>
      </c>
      <c r="R42" s="143">
        <f t="shared" ref="R42:R69" si="9">(Q42-P42)/P42</f>
        <v>-2.5417095979012753E-2</v>
      </c>
      <c r="S42" s="101">
        <f t="shared" ref="S42:T68" si="10">S7</f>
        <v>17.247143357317306</v>
      </c>
      <c r="T42" s="107">
        <f t="shared" si="10"/>
        <v>16.102831282560249</v>
      </c>
      <c r="U42" s="142">
        <f t="shared" ref="U42:U69" si="11">(T42-S42)/S42</f>
        <v>-6.6347919249570605E-2</v>
      </c>
    </row>
    <row r="43" spans="1:22" x14ac:dyDescent="0.2">
      <c r="B43" s="38" t="s">
        <v>41</v>
      </c>
      <c r="C43" s="25" t="s">
        <v>40</v>
      </c>
      <c r="D43" s="98">
        <f t="shared" si="0"/>
        <v>76.414409240609373</v>
      </c>
      <c r="E43" s="60">
        <f t="shared" si="0"/>
        <v>72.489601940888207</v>
      </c>
      <c r="F43" s="136">
        <f t="shared" si="1"/>
        <v>-5.1362136261015316E-2</v>
      </c>
      <c r="G43" s="102">
        <f t="shared" si="2"/>
        <v>17.8816030736741</v>
      </c>
      <c r="H43" s="56">
        <f t="shared" si="2"/>
        <v>15.743826213032854</v>
      </c>
      <c r="I43" s="144">
        <f t="shared" si="3"/>
        <v>-0.11955174554727441</v>
      </c>
      <c r="J43" s="98">
        <f t="shared" si="4"/>
        <v>79.465260986879571</v>
      </c>
      <c r="K43" s="60">
        <f t="shared" si="4"/>
        <v>75.659568867008403</v>
      </c>
      <c r="L43" s="136">
        <f t="shared" si="5"/>
        <v>-4.7891268116510961E-2</v>
      </c>
      <c r="M43" s="102">
        <f t="shared" si="6"/>
        <v>19.278506727273466</v>
      </c>
      <c r="N43" s="56">
        <f t="shared" si="6"/>
        <v>17.142523913131392</v>
      </c>
      <c r="O43" s="144">
        <f t="shared" si="7"/>
        <v>-0.11079607172687717</v>
      </c>
      <c r="P43" s="98">
        <f t="shared" si="8"/>
        <v>73.749517933824094</v>
      </c>
      <c r="Q43" s="60">
        <f t="shared" si="8"/>
        <v>69.755193009989469</v>
      </c>
      <c r="R43" s="136">
        <f t="shared" si="9"/>
        <v>-5.4160691971149671E-2</v>
      </c>
      <c r="S43" s="102">
        <f t="shared" si="10"/>
        <v>16.663554976596384</v>
      </c>
      <c r="T43" s="92">
        <f t="shared" si="10"/>
        <v>14.530800402132622</v>
      </c>
      <c r="U43" s="139">
        <f t="shared" si="11"/>
        <v>-0.12798917022563142</v>
      </c>
    </row>
    <row r="44" spans="1:22" x14ac:dyDescent="0.2">
      <c r="B44" s="38" t="s">
        <v>12</v>
      </c>
      <c r="C44" s="25" t="s">
        <v>40</v>
      </c>
      <c r="D44" s="98">
        <f t="shared" si="0"/>
        <v>75.118708504076011</v>
      </c>
      <c r="E44" s="60">
        <f t="shared" si="0"/>
        <v>73.051402632309873</v>
      </c>
      <c r="F44" s="136">
        <f t="shared" si="1"/>
        <v>-2.7520519361085179E-2</v>
      </c>
      <c r="G44" s="102">
        <f t="shared" si="2"/>
        <v>18.129773838934536</v>
      </c>
      <c r="H44" s="56">
        <f t="shared" si="2"/>
        <v>16.987710366617851</v>
      </c>
      <c r="I44" s="144">
        <f t="shared" si="3"/>
        <v>-6.2993806898134108E-2</v>
      </c>
      <c r="J44" s="98">
        <f t="shared" si="4"/>
        <v>79.183211507474596</v>
      </c>
      <c r="K44" s="60">
        <f t="shared" si="4"/>
        <v>76.981557161928478</v>
      </c>
      <c r="L44" s="136">
        <f t="shared" si="5"/>
        <v>-2.7804559876158718E-2</v>
      </c>
      <c r="M44" s="102">
        <f t="shared" si="6"/>
        <v>20.020871624479703</v>
      </c>
      <c r="N44" s="56">
        <f t="shared" si="6"/>
        <v>18.837199840049454</v>
      </c>
      <c r="O44" s="144">
        <f t="shared" si="7"/>
        <v>-5.9121890726423855E-2</v>
      </c>
      <c r="P44" s="98">
        <f t="shared" si="8"/>
        <v>71.524353735906701</v>
      </c>
      <c r="Q44" s="60">
        <f t="shared" si="8"/>
        <v>69.562372435992145</v>
      </c>
      <c r="R44" s="136">
        <f t="shared" si="9"/>
        <v>-2.743095459707174E-2</v>
      </c>
      <c r="S44" s="102">
        <f t="shared" si="10"/>
        <v>16.4239183088429</v>
      </c>
      <c r="T44" s="92">
        <f t="shared" si="10"/>
        <v>15.284798225018365</v>
      </c>
      <c r="U44" s="139">
        <f t="shared" si="11"/>
        <v>-6.935738856002556E-2</v>
      </c>
    </row>
    <row r="45" spans="1:22" x14ac:dyDescent="0.2">
      <c r="B45" s="38" t="s">
        <v>15</v>
      </c>
      <c r="C45" s="25" t="s">
        <v>40</v>
      </c>
      <c r="D45" s="98">
        <f t="shared" si="0"/>
        <v>75.407004092771274</v>
      </c>
      <c r="E45" s="60">
        <f t="shared" si="0"/>
        <v>70.992504565759447</v>
      </c>
      <c r="F45" s="136">
        <f t="shared" si="1"/>
        <v>-5.8542300945689123E-2</v>
      </c>
      <c r="G45" s="102">
        <f t="shared" si="2"/>
        <v>18.112794224668594</v>
      </c>
      <c r="H45" s="56">
        <f t="shared" si="2"/>
        <v>15.454519069360689</v>
      </c>
      <c r="I45" s="144">
        <f t="shared" si="3"/>
        <v>-0.14676228981210893</v>
      </c>
      <c r="J45" s="98">
        <f t="shared" si="4"/>
        <v>79.212272719226661</v>
      </c>
      <c r="K45" s="60">
        <f t="shared" si="4"/>
        <v>74.522602860221838</v>
      </c>
      <c r="L45" s="136">
        <f t="shared" si="5"/>
        <v>-5.9203829129201732E-2</v>
      </c>
      <c r="M45" s="102">
        <f t="shared" si="6"/>
        <v>19.773679054099127</v>
      </c>
      <c r="N45" s="56">
        <f t="shared" si="6"/>
        <v>16.958792154132119</v>
      </c>
      <c r="O45" s="144">
        <f t="shared" si="7"/>
        <v>-0.14235524366839944</v>
      </c>
      <c r="P45" s="98">
        <f t="shared" si="8"/>
        <v>71.93893158922306</v>
      </c>
      <c r="Q45" s="60">
        <f t="shared" si="8"/>
        <v>67.819756081387069</v>
      </c>
      <c r="R45" s="136">
        <f t="shared" si="9"/>
        <v>-5.7259336729614023E-2</v>
      </c>
      <c r="S45" s="102">
        <f t="shared" si="10"/>
        <v>16.487921975465255</v>
      </c>
      <c r="T45" s="92">
        <f t="shared" si="10"/>
        <v>14.01350332809565</v>
      </c>
      <c r="U45" s="139">
        <f t="shared" si="11"/>
        <v>-0.15007462135323346</v>
      </c>
    </row>
    <row r="46" spans="1:22" x14ac:dyDescent="0.2">
      <c r="B46" s="38" t="s">
        <v>42</v>
      </c>
      <c r="C46" s="25" t="s">
        <v>40</v>
      </c>
      <c r="D46" s="98">
        <f t="shared" si="0"/>
        <v>73.709607892090062</v>
      </c>
      <c r="E46" s="60">
        <f t="shared" si="0"/>
        <v>70.845500881947046</v>
      </c>
      <c r="F46" s="136">
        <f t="shared" si="1"/>
        <v>-3.8856630662532254E-2</v>
      </c>
      <c r="G46" s="102">
        <f t="shared" si="2"/>
        <v>17.24102519491905</v>
      </c>
      <c r="H46" s="56">
        <f t="shared" si="2"/>
        <v>15.688304590705316</v>
      </c>
      <c r="I46" s="144">
        <f t="shared" si="3"/>
        <v>-9.0059644751944487E-2</v>
      </c>
      <c r="J46" s="98">
        <f t="shared" si="4"/>
        <v>77.354454996765298</v>
      </c>
      <c r="K46" s="60">
        <f t="shared" si="4"/>
        <v>74.335769611860101</v>
      </c>
      <c r="L46" s="136">
        <f t="shared" si="5"/>
        <v>-3.9024066358316768E-2</v>
      </c>
      <c r="M46" s="102">
        <f t="shared" si="6"/>
        <v>19.03011581675251</v>
      </c>
      <c r="N46" s="56">
        <f t="shared" si="6"/>
        <v>17.527363637386614</v>
      </c>
      <c r="O46" s="144">
        <f t="shared" si="7"/>
        <v>-7.8967053791811362E-2</v>
      </c>
      <c r="P46" s="98">
        <f t="shared" si="8"/>
        <v>70.713753186685324</v>
      </c>
      <c r="Q46" s="60">
        <f t="shared" si="8"/>
        <v>68.023357464144013</v>
      </c>
      <c r="R46" s="136">
        <f t="shared" si="9"/>
        <v>-3.8046286631663116E-2</v>
      </c>
      <c r="S46" s="102">
        <f t="shared" si="10"/>
        <v>15.726617916381464</v>
      </c>
      <c r="T46" s="92">
        <f t="shared" si="10"/>
        <v>14.17962300935616</v>
      </c>
      <c r="U46" s="139">
        <f t="shared" si="11"/>
        <v>-9.8367933604713173E-2</v>
      </c>
    </row>
    <row r="47" spans="1:22" x14ac:dyDescent="0.2">
      <c r="B47" s="38" t="s">
        <v>43</v>
      </c>
      <c r="C47" s="25" t="s">
        <v>40</v>
      </c>
      <c r="D47" s="98">
        <f t="shared" si="0"/>
        <v>76.007494047221115</v>
      </c>
      <c r="E47" s="60">
        <f t="shared" si="0"/>
        <v>74.267223708333731</v>
      </c>
      <c r="F47" s="136">
        <f t="shared" si="1"/>
        <v>-2.2896036248823151E-2</v>
      </c>
      <c r="G47" s="102">
        <f t="shared" si="2"/>
        <v>18.568663349027272</v>
      </c>
      <c r="H47" s="56">
        <f t="shared" si="2"/>
        <v>17.35482405254195</v>
      </c>
      <c r="I47" s="144">
        <f t="shared" si="3"/>
        <v>-6.5370310919493801E-2</v>
      </c>
      <c r="J47" s="98">
        <f t="shared" si="4"/>
        <v>79.718519353833571</v>
      </c>
      <c r="K47" s="60">
        <f t="shared" si="4"/>
        <v>77.956947233100351</v>
      </c>
      <c r="L47" s="136">
        <f t="shared" si="5"/>
        <v>-2.2097401394454125E-2</v>
      </c>
      <c r="M47" s="102">
        <f t="shared" si="6"/>
        <v>20.167153995721435</v>
      </c>
      <c r="N47" s="56">
        <f t="shared" si="6"/>
        <v>18.946183304072662</v>
      </c>
      <c r="O47" s="144">
        <f t="shared" si="7"/>
        <v>-6.0542538223678388E-2</v>
      </c>
      <c r="P47" s="98">
        <f t="shared" si="8"/>
        <v>72.600890949827374</v>
      </c>
      <c r="Q47" s="62">
        <f t="shared" si="8"/>
        <v>70.914353293685096</v>
      </c>
      <c r="R47" s="136">
        <f t="shared" si="9"/>
        <v>-2.3230261145249596E-2</v>
      </c>
      <c r="S47" s="105">
        <f t="shared" si="10"/>
        <v>16.985522862419771</v>
      </c>
      <c r="T47" s="95">
        <f t="shared" si="10"/>
        <v>15.803213981597356</v>
      </c>
      <c r="U47" s="139">
        <f t="shared" si="11"/>
        <v>-6.9606858169686175E-2</v>
      </c>
    </row>
    <row r="48" spans="1:22" x14ac:dyDescent="0.2">
      <c r="B48" s="38" t="s">
        <v>44</v>
      </c>
      <c r="C48" s="25" t="s">
        <v>40</v>
      </c>
      <c r="D48" s="98">
        <f t="shared" si="0"/>
        <v>75.467790248936652</v>
      </c>
      <c r="E48" s="60">
        <f t="shared" si="0"/>
        <v>73.34156458478023</v>
      </c>
      <c r="F48" s="136">
        <f t="shared" si="1"/>
        <v>-2.8173948874650943E-2</v>
      </c>
      <c r="G48" s="102">
        <f t="shared" si="2"/>
        <v>18.582871428464252</v>
      </c>
      <c r="H48" s="56">
        <f t="shared" si="2"/>
        <v>17.433043266235458</v>
      </c>
      <c r="I48" s="144">
        <f t="shared" si="3"/>
        <v>-6.1875699170341775E-2</v>
      </c>
      <c r="J48" s="98">
        <f t="shared" si="4"/>
        <v>78.765593895781322</v>
      </c>
      <c r="K48" s="60">
        <f t="shared" si="4"/>
        <v>76.920060608138655</v>
      </c>
      <c r="L48" s="136">
        <f t="shared" si="5"/>
        <v>-2.3430703640533502E-2</v>
      </c>
      <c r="M48" s="102">
        <f t="shared" si="6"/>
        <v>19.696797695925419</v>
      </c>
      <c r="N48" s="56">
        <f t="shared" si="6"/>
        <v>18.996601979765384</v>
      </c>
      <c r="O48" s="144">
        <f t="shared" si="7"/>
        <v>-3.554870832149945E-2</v>
      </c>
      <c r="P48" s="98">
        <f t="shared" si="8"/>
        <v>72.459514013188709</v>
      </c>
      <c r="Q48" s="60">
        <f t="shared" si="8"/>
        <v>70.108092081303653</v>
      </c>
      <c r="R48" s="136">
        <f t="shared" si="9"/>
        <v>-3.2451527779458506E-2</v>
      </c>
      <c r="S48" s="102">
        <f t="shared" si="10"/>
        <v>17.532768149306289</v>
      </c>
      <c r="T48" s="92">
        <f t="shared" si="10"/>
        <v>15.943629491401753</v>
      </c>
      <c r="U48" s="139">
        <f t="shared" si="11"/>
        <v>-9.0638206378575364E-2</v>
      </c>
    </row>
    <row r="49" spans="2:21" ht="17" thickBot="1" x14ac:dyDescent="0.25">
      <c r="B49" s="39" t="s">
        <v>45</v>
      </c>
      <c r="C49" s="26" t="s">
        <v>40</v>
      </c>
      <c r="D49" s="99">
        <f t="shared" si="0"/>
        <v>76.845040872463827</v>
      </c>
      <c r="E49" s="61">
        <f t="shared" si="0"/>
        <v>74.988417785366153</v>
      </c>
      <c r="F49" s="137">
        <f t="shared" si="1"/>
        <v>-2.416061031419094E-2</v>
      </c>
      <c r="G49" s="103">
        <f t="shared" si="2"/>
        <v>19.025077110017826</v>
      </c>
      <c r="H49" s="57">
        <f t="shared" si="2"/>
        <v>17.821488292401835</v>
      </c>
      <c r="I49" s="145">
        <f t="shared" si="3"/>
        <v>-6.3263281964950902E-2</v>
      </c>
      <c r="J49" s="99">
        <f t="shared" si="4"/>
        <v>80.200299262445327</v>
      </c>
      <c r="K49" s="61">
        <f t="shared" si="4"/>
        <v>78.41126422261604</v>
      </c>
      <c r="L49" s="137">
        <f t="shared" si="5"/>
        <v>-2.2307086834861999E-2</v>
      </c>
      <c r="M49" s="103">
        <f t="shared" si="6"/>
        <v>20.23261887644275</v>
      </c>
      <c r="N49" s="57">
        <f t="shared" si="6"/>
        <v>19.176316049701612</v>
      </c>
      <c r="O49" s="145">
        <f t="shared" si="7"/>
        <v>-5.2207914021996094E-2</v>
      </c>
      <c r="P49" s="99">
        <f t="shared" si="8"/>
        <v>73.847243983338899</v>
      </c>
      <c r="Q49" s="61">
        <f t="shared" si="8"/>
        <v>71.97724580644271</v>
      </c>
      <c r="R49" s="137">
        <f t="shared" si="9"/>
        <v>-2.5322518160841453E-2</v>
      </c>
      <c r="S49" s="103">
        <f t="shared" si="10"/>
        <v>17.938859282656164</v>
      </c>
      <c r="T49" s="93">
        <f t="shared" si="10"/>
        <v>15.943629491401753</v>
      </c>
      <c r="U49" s="140">
        <f t="shared" si="11"/>
        <v>-0.1112238944414632</v>
      </c>
    </row>
    <row r="50" spans="2:21" x14ac:dyDescent="0.2">
      <c r="B50" s="40" t="s">
        <v>47</v>
      </c>
      <c r="C50" s="27" t="s">
        <v>46</v>
      </c>
      <c r="D50" s="100">
        <f t="shared" si="0"/>
        <v>77.304133939621323</v>
      </c>
      <c r="E50" s="59">
        <f t="shared" si="0"/>
        <v>76.051819028683951</v>
      </c>
      <c r="F50" s="138">
        <f t="shared" si="1"/>
        <v>-1.6199844007249303E-2</v>
      </c>
      <c r="G50" s="104">
        <f t="shared" si="2"/>
        <v>19.745000420840622</v>
      </c>
      <c r="H50" s="55">
        <f t="shared" si="2"/>
        <v>18.807899134417269</v>
      </c>
      <c r="I50" s="146">
        <f t="shared" si="3"/>
        <v>-4.7460180625483961E-2</v>
      </c>
      <c r="J50" s="100">
        <f t="shared" si="4"/>
        <v>81.059953941476834</v>
      </c>
      <c r="K50" s="59">
        <f t="shared" si="4"/>
        <v>79.664006249341924</v>
      </c>
      <c r="L50" s="138">
        <f t="shared" si="5"/>
        <v>-1.7221175491201838E-2</v>
      </c>
      <c r="M50" s="104">
        <f t="shared" si="6"/>
        <v>21.593782932388148</v>
      </c>
      <c r="N50" s="55">
        <f t="shared" si="6"/>
        <v>20.483849993490338</v>
      </c>
      <c r="O50" s="146">
        <f t="shared" si="7"/>
        <v>-5.1400578693094126E-2</v>
      </c>
      <c r="P50" s="100">
        <f t="shared" si="8"/>
        <v>73.693607496860977</v>
      </c>
      <c r="Q50" s="59">
        <f t="shared" si="8"/>
        <v>72.540602487365462</v>
      </c>
      <c r="R50" s="138">
        <f t="shared" si="9"/>
        <v>-1.5645929798519208E-2</v>
      </c>
      <c r="S50" s="104">
        <f t="shared" si="10"/>
        <v>17.85559268380554</v>
      </c>
      <c r="T50" s="94">
        <f t="shared" si="10"/>
        <v>17.041251202000879</v>
      </c>
      <c r="U50" s="141">
        <f t="shared" si="11"/>
        <v>-4.5607082118491807E-2</v>
      </c>
    </row>
    <row r="51" spans="2:21" x14ac:dyDescent="0.2">
      <c r="B51" s="38" t="s">
        <v>48</v>
      </c>
      <c r="C51" s="28" t="s">
        <v>46</v>
      </c>
      <c r="D51" s="98">
        <f t="shared" si="0"/>
        <v>75.959973886446178</v>
      </c>
      <c r="E51" s="60">
        <f t="shared" si="0"/>
        <v>74.755453000636265</v>
      </c>
      <c r="F51" s="136">
        <f t="shared" si="1"/>
        <v>-1.5857310425232259E-2</v>
      </c>
      <c r="G51" s="102">
        <f t="shared" si="2"/>
        <v>18.210121762169834</v>
      </c>
      <c r="H51" s="56">
        <f t="shared" si="2"/>
        <v>17.532214712024743</v>
      </c>
      <c r="I51" s="144">
        <f t="shared" si="3"/>
        <v>-3.7226936700302145E-2</v>
      </c>
      <c r="J51" s="98">
        <f t="shared" si="4"/>
        <v>79.317781772509946</v>
      </c>
      <c r="K51" s="60">
        <f t="shared" si="4"/>
        <v>78.235632846069706</v>
      </c>
      <c r="L51" s="136">
        <f t="shared" si="5"/>
        <v>-1.3643207137889132E-2</v>
      </c>
      <c r="M51" s="102">
        <f t="shared" si="6"/>
        <v>19.608194615404837</v>
      </c>
      <c r="N51" s="56">
        <f t="shared" si="6"/>
        <v>19.01652922393323</v>
      </c>
      <c r="O51" s="144">
        <f t="shared" si="7"/>
        <v>-3.0174394077401509E-2</v>
      </c>
      <c r="P51" s="98">
        <f t="shared" si="8"/>
        <v>72.560644003054932</v>
      </c>
      <c r="Q51" s="60">
        <f t="shared" si="8"/>
        <v>71.253952461194558</v>
      </c>
      <c r="R51" s="136">
        <f t="shared" si="9"/>
        <v>-1.8008268253591576E-2</v>
      </c>
      <c r="S51" s="102">
        <f t="shared" si="10"/>
        <v>16.641568871488779</v>
      </c>
      <c r="T51" s="92">
        <f t="shared" si="10"/>
        <v>15.868007842525257</v>
      </c>
      <c r="U51" s="139">
        <f t="shared" si="11"/>
        <v>-4.6483659980449808E-2</v>
      </c>
    </row>
    <row r="52" spans="2:21" x14ac:dyDescent="0.2">
      <c r="B52" s="38" t="s">
        <v>49</v>
      </c>
      <c r="C52" s="28" t="s">
        <v>46</v>
      </c>
      <c r="D52" s="98">
        <f t="shared" si="0"/>
        <v>76.691535945310775</v>
      </c>
      <c r="E52" s="60">
        <f t="shared" si="0"/>
        <v>75.125855475340813</v>
      </c>
      <c r="F52" s="136">
        <f t="shared" si="1"/>
        <v>-2.0415296820844205E-2</v>
      </c>
      <c r="G52" s="102">
        <f t="shared" si="2"/>
        <v>18.821637703320917</v>
      </c>
      <c r="H52" s="56">
        <f t="shared" si="2"/>
        <v>17.922444992943237</v>
      </c>
      <c r="I52" s="144">
        <f t="shared" si="3"/>
        <v>-4.777441392461957E-2</v>
      </c>
      <c r="J52" s="98">
        <f t="shared" si="4"/>
        <v>80.027523274943391</v>
      </c>
      <c r="K52" s="60">
        <f t="shared" si="4"/>
        <v>78.545063927769434</v>
      </c>
      <c r="L52" s="136">
        <f t="shared" si="5"/>
        <v>-1.8524368698513944E-2</v>
      </c>
      <c r="M52" s="102">
        <f t="shared" si="6"/>
        <v>19.978252611894611</v>
      </c>
      <c r="N52" s="56">
        <f t="shared" si="6"/>
        <v>19.12799685740891</v>
      </c>
      <c r="O52" s="144">
        <f t="shared" si="7"/>
        <v>-4.2559065149645657E-2</v>
      </c>
      <c r="P52" s="98">
        <f t="shared" si="8"/>
        <v>73.277634322926332</v>
      </c>
      <c r="Q52" s="60">
        <f t="shared" si="8"/>
        <v>71.657855881874426</v>
      </c>
      <c r="R52" s="136">
        <f t="shared" si="9"/>
        <v>-2.2104677041206378E-2</v>
      </c>
      <c r="S52" s="102">
        <f t="shared" si="10"/>
        <v>17.44888118778707</v>
      </c>
      <c r="T52" s="92">
        <f t="shared" si="10"/>
        <v>16.504867540856573</v>
      </c>
      <c r="U52" s="139">
        <f t="shared" si="11"/>
        <v>-5.4101672008130625E-2</v>
      </c>
    </row>
    <row r="53" spans="2:21" x14ac:dyDescent="0.2">
      <c r="B53" s="38" t="s">
        <v>50</v>
      </c>
      <c r="C53" s="28" t="s">
        <v>46</v>
      </c>
      <c r="D53" s="98">
        <f t="shared" si="0"/>
        <v>76.828495210434227</v>
      </c>
      <c r="E53" s="60">
        <f t="shared" si="0"/>
        <v>75.472689454622525</v>
      </c>
      <c r="F53" s="136">
        <f t="shared" si="1"/>
        <v>-1.7647173123697558E-2</v>
      </c>
      <c r="G53" s="102">
        <f t="shared" si="2"/>
        <v>19.114613884321894</v>
      </c>
      <c r="H53" s="56">
        <f t="shared" si="2"/>
        <v>18.312783567193708</v>
      </c>
      <c r="I53" s="144">
        <f t="shared" si="3"/>
        <v>-4.1948548999248138E-2</v>
      </c>
      <c r="J53" s="98">
        <f t="shared" si="4"/>
        <v>80.600879417372312</v>
      </c>
      <c r="K53" s="60">
        <f t="shared" si="4"/>
        <v>79.270683015477232</v>
      </c>
      <c r="L53" s="136">
        <f t="shared" si="5"/>
        <v>-1.6503497375096578E-2</v>
      </c>
      <c r="M53" s="102">
        <f t="shared" si="6"/>
        <v>20.585814964402019</v>
      </c>
      <c r="N53" s="56">
        <f t="shared" si="6"/>
        <v>19.8149664833762</v>
      </c>
      <c r="O53" s="144">
        <f t="shared" si="7"/>
        <v>-3.7445613999679266E-2</v>
      </c>
      <c r="P53" s="98">
        <f t="shared" si="8"/>
        <v>73.022685101564278</v>
      </c>
      <c r="Q53" s="60">
        <f t="shared" si="8"/>
        <v>71.671450175641155</v>
      </c>
      <c r="R53" s="136">
        <f t="shared" si="9"/>
        <v>-1.8504317172721673E-2</v>
      </c>
      <c r="S53" s="102">
        <f t="shared" si="10"/>
        <v>17.347131634614033</v>
      </c>
      <c r="T53" s="92">
        <f t="shared" si="10"/>
        <v>16.524604754319654</v>
      </c>
      <c r="U53" s="139">
        <f t="shared" si="11"/>
        <v>-4.7415728295571925E-2</v>
      </c>
    </row>
    <row r="54" spans="2:21" x14ac:dyDescent="0.2">
      <c r="B54" s="38" t="s">
        <v>51</v>
      </c>
      <c r="C54" s="28" t="s">
        <v>46</v>
      </c>
      <c r="D54" s="98">
        <f t="shared" si="0"/>
        <v>76.22110276155513</v>
      </c>
      <c r="E54" s="60">
        <f t="shared" si="0"/>
        <v>74.825247275478844</v>
      </c>
      <c r="F54" s="136">
        <f t="shared" si="1"/>
        <v>-1.8313241812349324E-2</v>
      </c>
      <c r="G54" s="102">
        <f t="shared" si="2"/>
        <v>18.620845752042964</v>
      </c>
      <c r="H54" s="56">
        <f t="shared" si="2"/>
        <v>17.830682435818897</v>
      </c>
      <c r="I54" s="144">
        <f t="shared" si="3"/>
        <v>-4.2434340885798665E-2</v>
      </c>
      <c r="J54" s="98">
        <f t="shared" si="4"/>
        <v>79.449643687202581</v>
      </c>
      <c r="K54" s="60">
        <f t="shared" si="4"/>
        <v>78.202400712069291</v>
      </c>
      <c r="L54" s="136">
        <f t="shared" si="5"/>
        <v>-1.5698534533946443E-2</v>
      </c>
      <c r="M54" s="102">
        <f t="shared" si="6"/>
        <v>19.784857824809382</v>
      </c>
      <c r="N54" s="56">
        <f t="shared" si="6"/>
        <v>19.078316782856817</v>
      </c>
      <c r="O54" s="144">
        <f t="shared" si="7"/>
        <v>-3.5711201374749972E-2</v>
      </c>
      <c r="P54" s="98">
        <f t="shared" si="8"/>
        <v>72.856333634996858</v>
      </c>
      <c r="Q54" s="60">
        <f t="shared" si="8"/>
        <v>71.351789816486587</v>
      </c>
      <c r="R54" s="136">
        <f t="shared" si="9"/>
        <v>-2.0650830798704327E-2</v>
      </c>
      <c r="S54" s="102">
        <f t="shared" si="10"/>
        <v>17.190232790757271</v>
      </c>
      <c r="T54" s="92">
        <f t="shared" si="10"/>
        <v>16.324702277258819</v>
      </c>
      <c r="U54" s="139">
        <f t="shared" si="11"/>
        <v>-5.0350133359672998E-2</v>
      </c>
    </row>
    <row r="55" spans="2:21" x14ac:dyDescent="0.2">
      <c r="B55" s="38" t="s">
        <v>52</v>
      </c>
      <c r="C55" s="28" t="s">
        <v>46</v>
      </c>
      <c r="D55" s="98">
        <f t="shared" si="0"/>
        <v>75.307630734933696</v>
      </c>
      <c r="E55" s="60">
        <f t="shared" si="0"/>
        <v>74.531696104638371</v>
      </c>
      <c r="F55" s="136">
        <f t="shared" si="1"/>
        <v>-1.0303532626413968E-2</v>
      </c>
      <c r="G55" s="102">
        <f t="shared" si="2"/>
        <v>17.985843294055272</v>
      </c>
      <c r="H55" s="56">
        <f t="shared" si="2"/>
        <v>17.522217678780155</v>
      </c>
      <c r="I55" s="144">
        <f t="shared" si="3"/>
        <v>-2.5777252013996773E-2</v>
      </c>
      <c r="J55" s="98">
        <f t="shared" si="4"/>
        <v>78.921724457859696</v>
      </c>
      <c r="K55" s="60">
        <f t="shared" si="4"/>
        <v>78.161133866437424</v>
      </c>
      <c r="L55" s="136">
        <f t="shared" si="5"/>
        <v>-9.6372779060141991E-3</v>
      </c>
      <c r="M55" s="102">
        <f t="shared" si="6"/>
        <v>19.294800996660062</v>
      </c>
      <c r="N55" s="56">
        <f t="shared" si="6"/>
        <v>18.856402988413411</v>
      </c>
      <c r="O55" s="144">
        <f t="shared" si="7"/>
        <v>-2.2721043265620498E-2</v>
      </c>
      <c r="P55" s="98">
        <f t="shared" si="8"/>
        <v>71.525445608293381</v>
      </c>
      <c r="Q55" s="60">
        <f t="shared" si="8"/>
        <v>70.74964210275769</v>
      </c>
      <c r="R55" s="136">
        <f t="shared" si="9"/>
        <v>-1.084653858410547E-2</v>
      </c>
      <c r="S55" s="102">
        <f t="shared" si="10"/>
        <v>16.33150155019516</v>
      </c>
      <c r="T55" s="92">
        <f t="shared" si="10"/>
        <v>15.845324663396726</v>
      </c>
      <c r="U55" s="139">
        <f t="shared" si="11"/>
        <v>-2.9769270468129393E-2</v>
      </c>
    </row>
    <row r="56" spans="2:21" x14ac:dyDescent="0.2">
      <c r="B56" s="38" t="s">
        <v>53</v>
      </c>
      <c r="C56" s="28" t="s">
        <v>46</v>
      </c>
      <c r="D56" s="98">
        <f t="shared" si="0"/>
        <v>74.893175240996953</v>
      </c>
      <c r="E56" s="60">
        <f t="shared" si="0"/>
        <v>73.881747332804466</v>
      </c>
      <c r="F56" s="136">
        <f t="shared" si="1"/>
        <v>-1.3504940936712031E-2</v>
      </c>
      <c r="G56" s="102">
        <f t="shared" si="2"/>
        <v>17.762162678210743</v>
      </c>
      <c r="H56" s="56">
        <f t="shared" si="2"/>
        <v>17.180898098928029</v>
      </c>
      <c r="I56" s="144">
        <f t="shared" si="3"/>
        <v>-3.2724876458640036E-2</v>
      </c>
      <c r="J56" s="98">
        <f t="shared" si="4"/>
        <v>78.181923418765919</v>
      </c>
      <c r="K56" s="60">
        <f t="shared" si="4"/>
        <v>77.299148074149329</v>
      </c>
      <c r="L56" s="136">
        <f t="shared" si="5"/>
        <v>-1.1291297348725735E-2</v>
      </c>
      <c r="M56" s="102">
        <f t="shared" si="6"/>
        <v>18.949412086554219</v>
      </c>
      <c r="N56" s="56">
        <f t="shared" si="6"/>
        <v>18.460802646652699</v>
      </c>
      <c r="O56" s="144">
        <f t="shared" si="7"/>
        <v>-2.5784939272507489E-2</v>
      </c>
      <c r="P56" s="98">
        <f t="shared" si="8"/>
        <v>71.442496972556299</v>
      </c>
      <c r="Q56" s="60">
        <f t="shared" si="8"/>
        <v>70.329320993253134</v>
      </c>
      <c r="R56" s="136">
        <f t="shared" si="9"/>
        <v>-1.5581425992582214E-2</v>
      </c>
      <c r="S56" s="102">
        <f t="shared" si="10"/>
        <v>16.321528768509026</v>
      </c>
      <c r="T56" s="92">
        <f t="shared" si="10"/>
        <v>15.651729939218674</v>
      </c>
      <c r="U56" s="139">
        <f t="shared" si="11"/>
        <v>-4.1037750739542904E-2</v>
      </c>
    </row>
    <row r="57" spans="2:21" x14ac:dyDescent="0.2">
      <c r="B57" s="38" t="s">
        <v>54</v>
      </c>
      <c r="C57" s="28" t="s">
        <v>46</v>
      </c>
      <c r="D57" s="98">
        <f t="shared" si="0"/>
        <v>75.322704978611313</v>
      </c>
      <c r="E57" s="60">
        <f t="shared" si="0"/>
        <v>73.892389304205025</v>
      </c>
      <c r="F57" s="136">
        <f t="shared" si="1"/>
        <v>-1.898917032802315E-2</v>
      </c>
      <c r="G57" s="102">
        <f t="shared" si="2"/>
        <v>18.092017486541739</v>
      </c>
      <c r="H57" s="56">
        <f t="shared" si="2"/>
        <v>17.347480593107917</v>
      </c>
      <c r="I57" s="144">
        <f t="shared" si="3"/>
        <v>-4.1152784314279274E-2</v>
      </c>
      <c r="J57" s="98">
        <f t="shared" si="4"/>
        <v>79.211673556438242</v>
      </c>
      <c r="K57" s="60">
        <f t="shared" si="4"/>
        <v>77.891589359145499</v>
      </c>
      <c r="L57" s="136">
        <f t="shared" si="5"/>
        <v>-1.6665273412664168E-2</v>
      </c>
      <c r="M57" s="102">
        <f t="shared" si="6"/>
        <v>19.534661863743366</v>
      </c>
      <c r="N57" s="56">
        <f t="shared" si="6"/>
        <v>18.863896334116234</v>
      </c>
      <c r="O57" s="144">
        <f t="shared" si="7"/>
        <v>-3.4337196840457412E-2</v>
      </c>
      <c r="P57" s="98">
        <f t="shared" si="8"/>
        <v>71.372909714057954</v>
      </c>
      <c r="Q57" s="60">
        <f t="shared" si="8"/>
        <v>69.867107919992094</v>
      </c>
      <c r="R57" s="136">
        <f t="shared" si="9"/>
        <v>-2.1097665768406666E-2</v>
      </c>
      <c r="S57" s="102">
        <f t="shared" si="10"/>
        <v>16.377301555164625</v>
      </c>
      <c r="T57" s="92">
        <f t="shared" si="10"/>
        <v>15.558201672266426</v>
      </c>
      <c r="U57" s="139">
        <f t="shared" si="11"/>
        <v>-5.0014337230048334E-2</v>
      </c>
    </row>
    <row r="58" spans="2:21" ht="17" thickBot="1" x14ac:dyDescent="0.25">
      <c r="B58" s="39" t="s">
        <v>55</v>
      </c>
      <c r="C58" s="29" t="s">
        <v>46</v>
      </c>
      <c r="D58" s="99">
        <f t="shared" si="0"/>
        <v>76.257852963299683</v>
      </c>
      <c r="E58" s="61">
        <f t="shared" si="0"/>
        <v>75.024353357529407</v>
      </c>
      <c r="F58" s="137">
        <f t="shared" si="1"/>
        <v>-1.6175378113043887E-2</v>
      </c>
      <c r="G58" s="103">
        <f t="shared" si="2"/>
        <v>19.435760818038542</v>
      </c>
      <c r="H58" s="57">
        <f t="shared" si="2"/>
        <v>18.61761768349032</v>
      </c>
      <c r="I58" s="145">
        <f t="shared" si="3"/>
        <v>-4.2094731572786946E-2</v>
      </c>
      <c r="J58" s="99">
        <f t="shared" si="4"/>
        <v>80.492346274273814</v>
      </c>
      <c r="K58" s="61">
        <f t="shared" si="4"/>
        <v>79.274752126605861</v>
      </c>
      <c r="L58" s="137">
        <f t="shared" si="5"/>
        <v>-1.5126831357593415E-2</v>
      </c>
      <c r="M58" s="103">
        <f t="shared" si="6"/>
        <v>21.046896079739383</v>
      </c>
      <c r="N58" s="57">
        <f t="shared" si="6"/>
        <v>20.233609386989048</v>
      </c>
      <c r="O58" s="145">
        <f t="shared" si="7"/>
        <v>-3.8641645289123588E-2</v>
      </c>
      <c r="P58" s="99">
        <f t="shared" si="8"/>
        <v>72.084915599871465</v>
      </c>
      <c r="Q58" s="61">
        <f t="shared" si="8"/>
        <v>70.86261925967257</v>
      </c>
      <c r="R58" s="137">
        <f t="shared" si="9"/>
        <v>-1.695634003351839E-2</v>
      </c>
      <c r="S58" s="103">
        <f t="shared" si="10"/>
        <v>17.583753667393207</v>
      </c>
      <c r="T58" s="93">
        <f t="shared" si="10"/>
        <v>16.770335844003988</v>
      </c>
      <c r="U58" s="140">
        <f t="shared" si="11"/>
        <v>-4.6259623444202203E-2</v>
      </c>
    </row>
    <row r="59" spans="2:21" x14ac:dyDescent="0.2">
      <c r="B59" s="40" t="s">
        <v>57</v>
      </c>
      <c r="C59" s="30" t="s">
        <v>56</v>
      </c>
      <c r="D59" s="100">
        <f t="shared" si="0"/>
        <v>77.781437297094868</v>
      </c>
      <c r="E59" s="59">
        <f t="shared" si="0"/>
        <v>76.001297343443738</v>
      </c>
      <c r="F59" s="138">
        <f t="shared" si="1"/>
        <v>-2.2886436860914343E-2</v>
      </c>
      <c r="G59" s="104">
        <f t="shared" si="2"/>
        <v>19.700484436799069</v>
      </c>
      <c r="H59" s="55">
        <f t="shared" si="2"/>
        <v>18.544729054668117</v>
      </c>
      <c r="I59" s="146">
        <f t="shared" si="3"/>
        <v>-5.8666343248498246E-2</v>
      </c>
      <c r="J59" s="100">
        <f t="shared" si="4"/>
        <v>80.850758491373767</v>
      </c>
      <c r="K59" s="59">
        <f t="shared" si="4"/>
        <v>79.202636235786301</v>
      </c>
      <c r="L59" s="138">
        <f t="shared" si="5"/>
        <v>-2.0384746987417691E-2</v>
      </c>
      <c r="M59" s="104">
        <f t="shared" si="6"/>
        <v>20.973683071298904</v>
      </c>
      <c r="N59" s="55">
        <f t="shared" si="6"/>
        <v>19.975208887570073</v>
      </c>
      <c r="O59" s="146">
        <f t="shared" si="7"/>
        <v>-4.7606048986941013E-2</v>
      </c>
      <c r="P59" s="100">
        <f t="shared" si="8"/>
        <v>74.740923080192786</v>
      </c>
      <c r="Q59" s="59">
        <f t="shared" si="8"/>
        <v>72.877708500921884</v>
      </c>
      <c r="R59" s="138">
        <f t="shared" si="9"/>
        <v>-2.4928974683277306E-2</v>
      </c>
      <c r="S59" s="104">
        <f t="shared" si="10"/>
        <v>18.268035703816849</v>
      </c>
      <c r="T59" s="94">
        <f t="shared" si="10"/>
        <v>16.976394656891614</v>
      </c>
      <c r="U59" s="141">
        <f t="shared" si="11"/>
        <v>-7.0704977145154432E-2</v>
      </c>
    </row>
    <row r="60" spans="2:21" x14ac:dyDescent="0.2">
      <c r="B60" s="38" t="s">
        <v>58</v>
      </c>
      <c r="C60" s="31" t="s">
        <v>56</v>
      </c>
      <c r="D60" s="98">
        <f t="shared" si="0"/>
        <v>77.797803222499596</v>
      </c>
      <c r="E60" s="62">
        <f t="shared" si="0"/>
        <v>75.720299835195974</v>
      </c>
      <c r="F60" s="136">
        <f t="shared" si="1"/>
        <v>-2.6703882388067167E-2</v>
      </c>
      <c r="G60" s="105">
        <f t="shared" si="2"/>
        <v>19.911220693910366</v>
      </c>
      <c r="H60" s="58">
        <f t="shared" si="2"/>
        <v>18.572997349279643</v>
      </c>
      <c r="I60" s="144">
        <f t="shared" si="3"/>
        <v>-6.7209507905258897E-2</v>
      </c>
      <c r="J60" s="98">
        <f t="shared" si="4"/>
        <v>81.480694711883089</v>
      </c>
      <c r="K60" s="62">
        <f t="shared" si="4"/>
        <v>79.470441866053903</v>
      </c>
      <c r="L60" s="136">
        <f t="shared" si="5"/>
        <v>-2.4671523149593519E-2</v>
      </c>
      <c r="M60" s="105">
        <f t="shared" si="6"/>
        <v>21.494126764427133</v>
      </c>
      <c r="N60" s="58">
        <f t="shared" si="6"/>
        <v>20.345807153655429</v>
      </c>
      <c r="O60" s="144">
        <f t="shared" si="7"/>
        <v>-5.3424808709706589E-2</v>
      </c>
      <c r="P60" s="98">
        <f t="shared" si="8"/>
        <v>74.183694760786651</v>
      </c>
      <c r="Q60" s="60">
        <f t="shared" si="8"/>
        <v>72.11696394574615</v>
      </c>
      <c r="R60" s="136">
        <f t="shared" si="9"/>
        <v>-2.7859637103610137E-2</v>
      </c>
      <c r="S60" s="102">
        <f t="shared" si="10"/>
        <v>18.123397986537995</v>
      </c>
      <c r="T60" s="92">
        <f t="shared" si="10"/>
        <v>16.655884586960664</v>
      </c>
      <c r="U60" s="139">
        <f t="shared" si="11"/>
        <v>-8.0973413521426618E-2</v>
      </c>
    </row>
    <row r="61" spans="2:21" x14ac:dyDescent="0.2">
      <c r="B61" s="38" t="s">
        <v>59</v>
      </c>
      <c r="C61" s="31" t="s">
        <v>56</v>
      </c>
      <c r="D61" s="98">
        <f t="shared" si="0"/>
        <v>75.091955857132277</v>
      </c>
      <c r="E61" s="60">
        <f t="shared" si="0"/>
        <v>73.55120532802465</v>
      </c>
      <c r="F61" s="136">
        <f t="shared" si="1"/>
        <v>-2.0518183492770015E-2</v>
      </c>
      <c r="G61" s="102">
        <f t="shared" si="2"/>
        <v>18.251405046441217</v>
      </c>
      <c r="H61" s="56">
        <f t="shared" si="2"/>
        <v>17.328961769830482</v>
      </c>
      <c r="I61" s="144">
        <f t="shared" si="3"/>
        <v>-5.0540945985448928E-2</v>
      </c>
      <c r="J61" s="98">
        <f t="shared" si="4"/>
        <v>78.607619447579367</v>
      </c>
      <c r="K61" s="60">
        <f t="shared" si="4"/>
        <v>77.188773695201775</v>
      </c>
      <c r="L61" s="136">
        <f t="shared" si="5"/>
        <v>-1.8049722944781074E-2</v>
      </c>
      <c r="M61" s="102">
        <f t="shared" si="6"/>
        <v>19.695187547922263</v>
      </c>
      <c r="N61" s="56">
        <f t="shared" si="6"/>
        <v>18.926714518409742</v>
      </c>
      <c r="O61" s="144">
        <f t="shared" si="7"/>
        <v>-3.9018314887465509E-2</v>
      </c>
      <c r="P61" s="98">
        <f t="shared" si="8"/>
        <v>71.396335463145917</v>
      </c>
      <c r="Q61" s="60">
        <f t="shared" si="8"/>
        <v>69.789785174956222</v>
      </c>
      <c r="R61" s="136">
        <f t="shared" si="9"/>
        <v>-2.2501859202829537E-2</v>
      </c>
      <c r="S61" s="102">
        <f t="shared" si="10"/>
        <v>16.377587884385552</v>
      </c>
      <c r="T61" s="92">
        <f t="shared" si="10"/>
        <v>15.321708771744971</v>
      </c>
      <c r="U61" s="139">
        <f t="shared" si="11"/>
        <v>-6.4470978271913851E-2</v>
      </c>
    </row>
    <row r="62" spans="2:21" ht="17" thickBot="1" x14ac:dyDescent="0.25">
      <c r="B62" s="39" t="s">
        <v>13</v>
      </c>
      <c r="C62" s="32" t="s">
        <v>56</v>
      </c>
      <c r="D62" s="99">
        <f t="shared" si="0"/>
        <v>77.524692685189223</v>
      </c>
      <c r="E62" s="61">
        <f t="shared" si="0"/>
        <v>75.702583361143553</v>
      </c>
      <c r="F62" s="137">
        <f t="shared" si="1"/>
        <v>-2.3503599445983694E-2</v>
      </c>
      <c r="G62" s="103">
        <f t="shared" si="2"/>
        <v>19.051166706947331</v>
      </c>
      <c r="H62" s="57">
        <f t="shared" si="2"/>
        <v>18.035225592933894</v>
      </c>
      <c r="I62" s="145">
        <f t="shared" si="3"/>
        <v>-5.3326976223611364E-2</v>
      </c>
      <c r="J62" s="99">
        <f t="shared" si="4"/>
        <v>80.629709575773859</v>
      </c>
      <c r="K62" s="61">
        <f t="shared" si="4"/>
        <v>79.049236921277853</v>
      </c>
      <c r="L62" s="137">
        <f t="shared" si="5"/>
        <v>-1.9601616610198949E-2</v>
      </c>
      <c r="M62" s="103">
        <f t="shared" si="6"/>
        <v>20.553304147390154</v>
      </c>
      <c r="N62" s="57">
        <f t="shared" si="6"/>
        <v>19.734658324325864</v>
      </c>
      <c r="O62" s="145">
        <f t="shared" si="7"/>
        <v>-3.9830375553910231E-2</v>
      </c>
      <c r="P62" s="99">
        <f t="shared" si="8"/>
        <v>74.297321222554018</v>
      </c>
      <c r="Q62" s="61">
        <f t="shared" si="8"/>
        <v>72.315629848990113</v>
      </c>
      <c r="R62" s="137">
        <f t="shared" si="9"/>
        <v>-2.6672447148233577E-2</v>
      </c>
      <c r="S62" s="103">
        <f t="shared" si="10"/>
        <v>17.240569741662611</v>
      </c>
      <c r="T62" s="93">
        <f t="shared" si="10"/>
        <v>16.061450990826227</v>
      </c>
      <c r="U62" s="140">
        <f t="shared" si="11"/>
        <v>-6.8392098898390263E-2</v>
      </c>
    </row>
    <row r="63" spans="2:21" x14ac:dyDescent="0.2">
      <c r="B63" s="40" t="s">
        <v>61</v>
      </c>
      <c r="C63" s="33" t="s">
        <v>60</v>
      </c>
      <c r="D63" s="100">
        <f t="shared" si="0"/>
        <v>77.285265658812349</v>
      </c>
      <c r="E63" s="59">
        <f t="shared" si="0"/>
        <v>74.998720781018278</v>
      </c>
      <c r="F63" s="138">
        <f t="shared" si="1"/>
        <v>-2.9585780139365428E-2</v>
      </c>
      <c r="G63" s="104">
        <f t="shared" si="2"/>
        <v>19.081037947935894</v>
      </c>
      <c r="H63" s="55">
        <f t="shared" si="2"/>
        <v>17.698155330379571</v>
      </c>
      <c r="I63" s="146">
        <f t="shared" si="3"/>
        <v>-7.2474182029805004E-2</v>
      </c>
      <c r="J63" s="100">
        <f t="shared" si="4"/>
        <v>80.633604197466866</v>
      </c>
      <c r="K63" s="59">
        <f t="shared" si="4"/>
        <v>78.583533200880112</v>
      </c>
      <c r="L63" s="138">
        <f t="shared" si="5"/>
        <v>-2.5424523894110616E-2</v>
      </c>
      <c r="M63" s="104">
        <f t="shared" si="6"/>
        <v>20.5169234833498</v>
      </c>
      <c r="N63" s="55">
        <f t="shared" si="6"/>
        <v>19.287447519532211</v>
      </c>
      <c r="O63" s="146">
        <f t="shared" si="7"/>
        <v>-5.9924967055384838E-2</v>
      </c>
      <c r="P63" s="98">
        <f t="shared" si="8"/>
        <v>73.977130533415121</v>
      </c>
      <c r="Q63" s="60">
        <f t="shared" si="8"/>
        <v>71.542656969909245</v>
      </c>
      <c r="R63" s="136">
        <f t="shared" si="9"/>
        <v>-3.2908461655000734E-2</v>
      </c>
      <c r="S63" s="104">
        <f t="shared" si="10"/>
        <v>17.491125037829143</v>
      </c>
      <c r="T63" s="94">
        <f t="shared" si="10"/>
        <v>15.995611091582036</v>
      </c>
      <c r="U63" s="141">
        <f t="shared" si="11"/>
        <v>-8.5501300974789529E-2</v>
      </c>
    </row>
    <row r="64" spans="2:21" x14ac:dyDescent="0.2">
      <c r="B64" s="38" t="s">
        <v>62</v>
      </c>
      <c r="C64" s="34" t="s">
        <v>60</v>
      </c>
      <c r="D64" s="98">
        <f t="shared" si="0"/>
        <v>78.394441791330635</v>
      </c>
      <c r="E64" s="60">
        <f t="shared" si="0"/>
        <v>76.297471496160682</v>
      </c>
      <c r="F64" s="136">
        <f t="shared" si="1"/>
        <v>-2.674896647330742E-2</v>
      </c>
      <c r="G64" s="102">
        <f t="shared" si="2"/>
        <v>19.585472692755818</v>
      </c>
      <c r="H64" s="56">
        <f t="shared" si="2"/>
        <v>18.311299377433116</v>
      </c>
      <c r="I64" s="144">
        <f t="shared" si="3"/>
        <v>-6.505706220682575E-2</v>
      </c>
      <c r="J64" s="98">
        <f t="shared" si="4"/>
        <v>81.488897841334492</v>
      </c>
      <c r="K64" s="60">
        <f t="shared" si="4"/>
        <v>79.640416105835143</v>
      </c>
      <c r="L64" s="136">
        <f t="shared" si="5"/>
        <v>-2.2683847548146892E-2</v>
      </c>
      <c r="M64" s="102">
        <f t="shared" si="6"/>
        <v>21.186767671828836</v>
      </c>
      <c r="N64" s="56">
        <f t="shared" si="6"/>
        <v>20.117742610114011</v>
      </c>
      <c r="O64" s="144">
        <f t="shared" si="7"/>
        <v>-5.0457204150884387E-2</v>
      </c>
      <c r="P64" s="98">
        <f t="shared" si="8"/>
        <v>75.291391829674467</v>
      </c>
      <c r="Q64" s="60">
        <f t="shared" si="8"/>
        <v>73.051872925774887</v>
      </c>
      <c r="R64" s="136">
        <f t="shared" si="9"/>
        <v>-2.9744687267381897E-2</v>
      </c>
      <c r="S64" s="102">
        <f t="shared" si="10"/>
        <v>17.743215098864674</v>
      </c>
      <c r="T64" s="92">
        <f t="shared" si="10"/>
        <v>16.326006866019597</v>
      </c>
      <c r="U64" s="139">
        <f t="shared" si="11"/>
        <v>-7.9873248729073865E-2</v>
      </c>
    </row>
    <row r="65" spans="2:21" ht="17" thickBot="1" x14ac:dyDescent="0.25">
      <c r="B65" s="39" t="s">
        <v>63</v>
      </c>
      <c r="C65" s="35" t="s">
        <v>60</v>
      </c>
      <c r="D65" s="99">
        <f t="shared" si="0"/>
        <v>77.210249219625069</v>
      </c>
      <c r="E65" s="61">
        <f t="shared" si="0"/>
        <v>75.052610753889667</v>
      </c>
      <c r="F65" s="137">
        <f t="shared" si="1"/>
        <v>-2.7944974761031863E-2</v>
      </c>
      <c r="G65" s="103">
        <f t="shared" si="2"/>
        <v>18.987548791468015</v>
      </c>
      <c r="H65" s="57">
        <f t="shared" si="2"/>
        <v>17.79115642333538</v>
      </c>
      <c r="I65" s="145">
        <f t="shared" si="3"/>
        <v>-6.3009311063375886E-2</v>
      </c>
      <c r="J65" s="99">
        <f t="shared" si="4"/>
        <v>80.444943120726307</v>
      </c>
      <c r="K65" s="61">
        <f t="shared" si="4"/>
        <v>78.443059960021046</v>
      </c>
      <c r="L65" s="137">
        <f t="shared" si="5"/>
        <v>-2.4885133646013916E-2</v>
      </c>
      <c r="M65" s="103">
        <f t="shared" si="6"/>
        <v>20.535856905145668</v>
      </c>
      <c r="N65" s="57">
        <f t="shared" si="6"/>
        <v>19.515265807098952</v>
      </c>
      <c r="O65" s="145">
        <f t="shared" si="7"/>
        <v>-4.9698003972309807E-2</v>
      </c>
      <c r="P65" s="99">
        <f t="shared" si="8"/>
        <v>73.893191916347391</v>
      </c>
      <c r="Q65" s="61">
        <f t="shared" si="8"/>
        <v>71.655566410624317</v>
      </c>
      <c r="R65" s="137">
        <f t="shared" si="9"/>
        <v>-3.0281889950785082E-2</v>
      </c>
      <c r="S65" s="103">
        <f t="shared" si="10"/>
        <v>17.124456527596315</v>
      </c>
      <c r="T65" s="93">
        <f t="shared" si="10"/>
        <v>15.786584791644572</v>
      </c>
      <c r="U65" s="140">
        <f t="shared" si="11"/>
        <v>-7.8126376378470391E-2</v>
      </c>
    </row>
    <row r="66" spans="2:21" x14ac:dyDescent="0.2">
      <c r="B66" s="38" t="s">
        <v>65</v>
      </c>
      <c r="C66" s="36" t="s">
        <v>64</v>
      </c>
      <c r="D66" s="100">
        <f t="shared" si="0"/>
        <v>76.534182312170188</v>
      </c>
      <c r="E66" s="59">
        <f t="shared" si="0"/>
        <v>74.183996285030773</v>
      </c>
      <c r="F66" s="138">
        <f t="shared" si="1"/>
        <v>-3.0707664943141321E-2</v>
      </c>
      <c r="G66" s="102">
        <f t="shared" si="2"/>
        <v>18.639663644012966</v>
      </c>
      <c r="H66" s="56">
        <f t="shared" si="2"/>
        <v>17.286652909188145</v>
      </c>
      <c r="I66" s="144">
        <f t="shared" si="3"/>
        <v>-7.2587722646991329E-2</v>
      </c>
      <c r="J66" s="100">
        <f t="shared" si="4"/>
        <v>79.653139074118485</v>
      </c>
      <c r="K66" s="59">
        <f t="shared" si="4"/>
        <v>77.399384326058467</v>
      </c>
      <c r="L66" s="138">
        <f t="shared" si="5"/>
        <v>-2.8294613046735851E-2</v>
      </c>
      <c r="M66" s="102">
        <f t="shared" si="6"/>
        <v>20.044056337000345</v>
      </c>
      <c r="N66" s="56">
        <f t="shared" si="6"/>
        <v>18.804615997701177</v>
      </c>
      <c r="O66" s="144">
        <f t="shared" si="7"/>
        <v>-6.1835804013942147E-2</v>
      </c>
      <c r="P66" s="98">
        <f t="shared" si="8"/>
        <v>73.550461848169846</v>
      </c>
      <c r="Q66" s="60">
        <f t="shared" si="8"/>
        <v>71.169684777653956</v>
      </c>
      <c r="R66" s="136">
        <f t="shared" si="9"/>
        <v>-3.236930143865753E-2</v>
      </c>
      <c r="S66" s="102">
        <f t="shared" si="10"/>
        <v>17.181232445130146</v>
      </c>
      <c r="T66" s="92">
        <f t="shared" si="10"/>
        <v>15.758340059630234</v>
      </c>
      <c r="U66" s="139">
        <f t="shared" si="11"/>
        <v>-8.2816665803460282E-2</v>
      </c>
    </row>
    <row r="67" spans="2:21" x14ac:dyDescent="0.2">
      <c r="B67" s="38" t="s">
        <v>66</v>
      </c>
      <c r="C67" s="36" t="s">
        <v>64</v>
      </c>
      <c r="D67" s="98">
        <f t="shared" si="0"/>
        <v>76.243643710739391</v>
      </c>
      <c r="E67" s="60">
        <f t="shared" si="0"/>
        <v>73.163039955302651</v>
      </c>
      <c r="F67" s="136">
        <f t="shared" si="1"/>
        <v>-4.0404728912540398E-2</v>
      </c>
      <c r="G67" s="102">
        <f t="shared" si="2"/>
        <v>18.713995953290432</v>
      </c>
      <c r="H67" s="56">
        <f t="shared" si="2"/>
        <v>16.832798302204903</v>
      </c>
      <c r="I67" s="144">
        <f t="shared" si="3"/>
        <v>-0.10052356833788685</v>
      </c>
      <c r="J67" s="98">
        <f t="shared" si="4"/>
        <v>79.692201872133396</v>
      </c>
      <c r="K67" s="60">
        <f t="shared" si="4"/>
        <v>76.912950074929114</v>
      </c>
      <c r="L67" s="136">
        <f t="shared" si="5"/>
        <v>-3.4874827547915009E-2</v>
      </c>
      <c r="M67" s="102">
        <f t="shared" si="6"/>
        <v>20.094795670093948</v>
      </c>
      <c r="N67" s="56">
        <f t="shared" si="6"/>
        <v>18.490225365111733</v>
      </c>
      <c r="O67" s="144">
        <f t="shared" si="7"/>
        <v>-7.9850043330881637E-2</v>
      </c>
      <c r="P67" s="98">
        <f t="shared" si="8"/>
        <v>73.22344957205496</v>
      </c>
      <c r="Q67" s="60">
        <f t="shared" si="8"/>
        <v>69.981397674348329</v>
      </c>
      <c r="R67" s="136">
        <f t="shared" si="9"/>
        <v>-4.4276142638108237E-2</v>
      </c>
      <c r="S67" s="102">
        <f t="shared" si="10"/>
        <v>17.464887364308417</v>
      </c>
      <c r="T67" s="92">
        <f t="shared" si="10"/>
        <v>15.400697443868518</v>
      </c>
      <c r="U67" s="139">
        <f t="shared" si="11"/>
        <v>-0.11819085215850392</v>
      </c>
    </row>
    <row r="68" spans="2:21" x14ac:dyDescent="0.2">
      <c r="B68" s="38" t="s">
        <v>67</v>
      </c>
      <c r="C68" s="36" t="s">
        <v>64</v>
      </c>
      <c r="D68" s="98">
        <f t="shared" si="0"/>
        <v>76.053189756882617</v>
      </c>
      <c r="E68" s="60">
        <f t="shared" si="0"/>
        <v>73.86133701676124</v>
      </c>
      <c r="F68" s="136">
        <f t="shared" si="1"/>
        <v>-2.8819997519210161E-2</v>
      </c>
      <c r="G68" s="102">
        <f t="shared" si="2"/>
        <v>18.302914203314185</v>
      </c>
      <c r="H68" s="56">
        <f t="shared" si="2"/>
        <v>17.095421382888947</v>
      </c>
      <c r="I68" s="144">
        <f t="shared" si="3"/>
        <v>-6.5972708335516952E-2</v>
      </c>
      <c r="J68" s="98">
        <f t="shared" si="4"/>
        <v>79.35862970862577</v>
      </c>
      <c r="K68" s="60">
        <f t="shared" si="4"/>
        <v>77.274442409626317</v>
      </c>
      <c r="L68" s="136">
        <f t="shared" si="5"/>
        <v>-2.6262894239124129E-2</v>
      </c>
      <c r="M68" s="102">
        <f t="shared" si="6"/>
        <v>19.472235085733239</v>
      </c>
      <c r="N68" s="56">
        <f t="shared" si="6"/>
        <v>18.368393679779484</v>
      </c>
      <c r="O68" s="144">
        <f t="shared" si="7"/>
        <v>-5.6687966280897506E-2</v>
      </c>
      <c r="P68" s="98">
        <f t="shared" si="8"/>
        <v>72.896560715846789</v>
      </c>
      <c r="Q68" s="60">
        <f t="shared" si="8"/>
        <v>70.647480286540869</v>
      </c>
      <c r="R68" s="136">
        <f t="shared" si="9"/>
        <v>-3.0853038980438459E-2</v>
      </c>
      <c r="S68" s="102">
        <f t="shared" si="10"/>
        <v>17.072252060049212</v>
      </c>
      <c r="T68" s="92">
        <f t="shared" si="10"/>
        <v>15.783209436927718</v>
      </c>
      <c r="U68" s="139">
        <f t="shared" si="11"/>
        <v>-7.5505130699070666E-2</v>
      </c>
    </row>
    <row r="69" spans="2:21" ht="17" thickBot="1" x14ac:dyDescent="0.25">
      <c r="B69" s="39" t="s">
        <v>68</v>
      </c>
      <c r="C69" s="37" t="s">
        <v>64</v>
      </c>
      <c r="D69" s="99">
        <f t="shared" si="0"/>
        <v>79.305282331826547</v>
      </c>
      <c r="E69" s="61">
        <f t="shared" si="0"/>
        <v>76.77432956448834</v>
      </c>
      <c r="F69" s="137">
        <f t="shared" si="1"/>
        <v>-3.191405027408234E-2</v>
      </c>
      <c r="G69" s="103">
        <f t="shared" si="2"/>
        <v>19.721139155656601</v>
      </c>
      <c r="H69" s="57">
        <f t="shared" si="2"/>
        <v>18.249436899052832</v>
      </c>
      <c r="I69" s="145">
        <f t="shared" si="3"/>
        <v>-7.4625621014475854E-2</v>
      </c>
      <c r="J69" s="99">
        <f t="shared" si="4"/>
        <v>82.21908861403395</v>
      </c>
      <c r="K69" s="61">
        <f t="shared" si="4"/>
        <v>79.972677743872438</v>
      </c>
      <c r="L69" s="137">
        <f t="shared" si="5"/>
        <v>-2.7322254576512935E-2</v>
      </c>
      <c r="M69" s="103">
        <f t="shared" si="6"/>
        <v>21.138755482391584</v>
      </c>
      <c r="N69" s="57">
        <f t="shared" si="6"/>
        <v>19.774141199806195</v>
      </c>
      <c r="O69" s="145">
        <f t="shared" si="7"/>
        <v>-6.4555090942894064E-2</v>
      </c>
      <c r="P69" s="99">
        <f t="shared" si="8"/>
        <v>76.121948534864956</v>
      </c>
      <c r="Q69" s="61">
        <f t="shared" si="8"/>
        <v>73.363077470903036</v>
      </c>
      <c r="R69" s="137">
        <f t="shared" si="9"/>
        <v>-3.6242780394649468E-2</v>
      </c>
      <c r="S69" s="103">
        <f t="shared" ref="S69:T69" si="12">S34</f>
        <v>17.958830023405586</v>
      </c>
      <c r="T69" s="93">
        <f t="shared" si="12"/>
        <v>16.390508529840808</v>
      </c>
      <c r="U69" s="140">
        <f t="shared" si="11"/>
        <v>-8.7328711921700802E-2</v>
      </c>
    </row>
  </sheetData>
  <mergeCells count="22">
    <mergeCell ref="M4:O4"/>
    <mergeCell ref="B38:B40"/>
    <mergeCell ref="C38:C40"/>
    <mergeCell ref="D38:I38"/>
    <mergeCell ref="D39:F39"/>
    <mergeCell ref="G39:I39"/>
    <mergeCell ref="J39:L39"/>
    <mergeCell ref="M39:O39"/>
    <mergeCell ref="P39:R39"/>
    <mergeCell ref="S39:U39"/>
    <mergeCell ref="B3:B5"/>
    <mergeCell ref="C3:C5"/>
    <mergeCell ref="D4:F4"/>
    <mergeCell ref="G4:I4"/>
    <mergeCell ref="D3:I3"/>
    <mergeCell ref="J3:O3"/>
    <mergeCell ref="J38:O38"/>
    <mergeCell ref="P3:U3"/>
    <mergeCell ref="P38:U38"/>
    <mergeCell ref="P4:R4"/>
    <mergeCell ref="S4:U4"/>
    <mergeCell ref="J4:L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3F3CBD-360F-714F-A075-581A127948D0}">
  <sheetPr>
    <tabColor theme="2"/>
  </sheetPr>
  <dimension ref="A1:AA74"/>
  <sheetViews>
    <sheetView zoomScaleNormal="100" workbookViewId="0">
      <pane xSplit="4" ySplit="3" topLeftCell="F4" activePane="bottomRight" state="frozen"/>
      <selection pane="topRight" activeCell="F1" sqref="F1"/>
      <selection pane="bottomLeft" activeCell="A4" sqref="A4"/>
      <selection pane="bottomRight" activeCell="B1" sqref="B1:D2"/>
    </sheetView>
  </sheetViews>
  <sheetFormatPr baseColWidth="10" defaultRowHeight="16" x14ac:dyDescent="0.2"/>
  <cols>
    <col min="1" max="1" width="6.1640625" customWidth="1"/>
    <col min="2" max="3" width="13.33203125" style="155" customWidth="1"/>
    <col min="4" max="4" width="13.33203125" style="9" customWidth="1"/>
    <col min="5" max="5" width="17.33203125" hidden="1" customWidth="1"/>
    <col min="6" max="6" width="13.33203125" customWidth="1"/>
    <col min="7" max="9" width="13.33203125" style="43" customWidth="1"/>
    <col min="10" max="10" width="14.6640625" style="43" customWidth="1"/>
    <col min="11" max="11" width="13.33203125" customWidth="1"/>
    <col min="12" max="12" width="12.83203125" customWidth="1"/>
    <col min="13" max="13" width="16" customWidth="1"/>
    <col min="14" max="15" width="13.33203125" style="43" customWidth="1"/>
    <col min="16" max="16" width="13.33203125" customWidth="1"/>
    <col min="17" max="17" width="13.33203125" style="43" customWidth="1"/>
    <col min="18" max="18" width="16.83203125" style="43" customWidth="1"/>
    <col min="19" max="19" width="11.5" customWidth="1"/>
    <col min="20" max="21" width="10.33203125" customWidth="1"/>
    <col min="22" max="22" width="10.33203125" style="43" customWidth="1"/>
    <col min="23" max="23" width="8.33203125" style="43" customWidth="1"/>
    <col min="24" max="24" width="10" customWidth="1"/>
    <col min="25" max="25" width="10.5" style="43" customWidth="1"/>
    <col min="26" max="26" width="13.1640625" customWidth="1"/>
    <col min="27" max="27" width="17.6640625" bestFit="1" customWidth="1"/>
  </cols>
  <sheetData>
    <row r="1" spans="1:27" ht="18" x14ac:dyDescent="0.2">
      <c r="B1" s="158" t="s">
        <v>81</v>
      </c>
      <c r="C1" s="165"/>
      <c r="D1" s="166"/>
      <c r="K1" s="12"/>
      <c r="N1" s="10"/>
      <c r="O1" s="12"/>
      <c r="Q1" s="12"/>
      <c r="R1" s="12"/>
      <c r="S1" s="10"/>
      <c r="T1" s="10"/>
      <c r="U1" s="12"/>
      <c r="V1" s="12"/>
      <c r="W1" s="12"/>
      <c r="Y1" s="12"/>
    </row>
    <row r="2" spans="1:27" s="3" customFormat="1" ht="100" customHeight="1" x14ac:dyDescent="0.2">
      <c r="B2" s="159" t="s">
        <v>32</v>
      </c>
      <c r="C2" s="159" t="s">
        <v>14</v>
      </c>
      <c r="D2" s="164" t="s">
        <v>30</v>
      </c>
      <c r="E2" s="42"/>
      <c r="F2" s="3" t="s">
        <v>31</v>
      </c>
      <c r="G2" s="110" t="s">
        <v>115</v>
      </c>
      <c r="H2" s="110" t="s">
        <v>119</v>
      </c>
      <c r="I2" s="110" t="s">
        <v>117</v>
      </c>
      <c r="J2" s="110" t="s">
        <v>20</v>
      </c>
      <c r="K2" s="4" t="s">
        <v>1827</v>
      </c>
      <c r="L2" s="3" t="s">
        <v>16</v>
      </c>
      <c r="M2" s="5" t="s">
        <v>114</v>
      </c>
      <c r="N2" s="3" t="s">
        <v>143</v>
      </c>
      <c r="O2" s="3" t="s">
        <v>21</v>
      </c>
      <c r="P2" s="5" t="s">
        <v>22</v>
      </c>
      <c r="Q2" s="3" t="s">
        <v>142</v>
      </c>
      <c r="R2" s="3" t="s">
        <v>23</v>
      </c>
      <c r="S2" s="5" t="s">
        <v>33</v>
      </c>
      <c r="T2" s="5" t="s">
        <v>34</v>
      </c>
      <c r="U2" s="5" t="s">
        <v>35</v>
      </c>
      <c r="V2" s="3" t="s">
        <v>36</v>
      </c>
      <c r="W2" s="3" t="s">
        <v>37</v>
      </c>
      <c r="X2" s="5" t="s">
        <v>80</v>
      </c>
      <c r="Y2" s="3" t="s">
        <v>25</v>
      </c>
      <c r="Z2" s="5" t="s">
        <v>24</v>
      </c>
    </row>
    <row r="3" spans="1:27" s="13" customFormat="1" ht="47" customHeight="1" x14ac:dyDescent="0.2">
      <c r="A3" s="12"/>
      <c r="B3" s="10" t="s">
        <v>17</v>
      </c>
      <c r="C3" s="10" t="s">
        <v>14</v>
      </c>
      <c r="D3" s="160" t="s">
        <v>0</v>
      </c>
      <c r="E3" s="10" t="s">
        <v>137</v>
      </c>
      <c r="F3" s="10" t="s">
        <v>9</v>
      </c>
      <c r="G3" s="12" t="s">
        <v>116</v>
      </c>
      <c r="H3" s="12" t="s">
        <v>136</v>
      </c>
      <c r="I3" s="12" t="s">
        <v>110</v>
      </c>
      <c r="J3" s="12" t="s">
        <v>1826</v>
      </c>
      <c r="K3" s="12" t="s">
        <v>1828</v>
      </c>
      <c r="L3" s="12" t="s">
        <v>26</v>
      </c>
      <c r="M3" s="12" t="s">
        <v>27</v>
      </c>
      <c r="N3" s="10" t="s">
        <v>1620</v>
      </c>
      <c r="O3" s="12" t="s">
        <v>111</v>
      </c>
      <c r="P3" s="12" t="s">
        <v>112</v>
      </c>
      <c r="Q3" s="12" t="s">
        <v>1621</v>
      </c>
      <c r="R3" s="12" t="s">
        <v>113</v>
      </c>
      <c r="S3" s="10" t="s">
        <v>104</v>
      </c>
      <c r="T3" s="10" t="s">
        <v>105</v>
      </c>
      <c r="U3" s="12" t="s">
        <v>106</v>
      </c>
      <c r="V3" s="12" t="s">
        <v>107</v>
      </c>
      <c r="W3" s="12" t="s">
        <v>108</v>
      </c>
      <c r="X3" s="10" t="s">
        <v>109</v>
      </c>
      <c r="Y3" s="12" t="s">
        <v>29</v>
      </c>
      <c r="Z3" s="12" t="s">
        <v>11</v>
      </c>
    </row>
    <row r="4" spans="1:27" s="11" customFormat="1" ht="17" customHeight="1" x14ac:dyDescent="0.2">
      <c r="A4" s="17"/>
      <c r="B4" s="13" t="s">
        <v>18</v>
      </c>
      <c r="C4" s="13" t="str">
        <f>$B$1</f>
        <v>Brazil</v>
      </c>
      <c r="D4" s="162">
        <v>0</v>
      </c>
      <c r="E4" s="20" t="str">
        <f t="shared" ref="E4:E23" si="0">_xlfn.CONCAT(C4,B4,D4)</f>
        <v>BrazilTotal0</v>
      </c>
      <c r="F4" s="21">
        <v>1</v>
      </c>
      <c r="G4" s="108">
        <f>VLOOKUP(E4,'Appendix 4. LT MOH 2019'!$E$4:$H$1683,4,FALSE)</f>
        <v>1.1828989789074167E-2</v>
      </c>
      <c r="H4" s="21">
        <f>VLOOKUP(E4,'Appendix 1a. Pop March 2021'!$E$5:$F$1684,2,FALSE)</f>
        <v>2928270.6867727898</v>
      </c>
      <c r="I4" s="21">
        <f>VLOOKUP(E4,'Appendix 2a. Covid Deaths 2021'!$E$4:$F$1684,2,FALSE)</f>
        <v>212.66501085277099</v>
      </c>
      <c r="J4" s="22">
        <f t="shared" ref="J4:J23" si="1">G4*H4</f>
        <v>34638.484053480526</v>
      </c>
      <c r="K4" s="22">
        <f t="shared" ref="K4:K23" si="2">G4*(H4-I4)+I4</f>
        <v>34848.633452091424</v>
      </c>
      <c r="L4" s="77">
        <f t="shared" ref="L4:L23" si="3">J4/K4</f>
        <v>0.99396965166798279</v>
      </c>
      <c r="M4" s="77">
        <f>K4/J4</f>
        <v>1.0060669340576924</v>
      </c>
      <c r="N4" s="77">
        <f>VLOOKUP(E4,'Appendix 4. LT MOH 2019'!$E$4:$L$1683,8,FALSE)</f>
        <v>0.98829755866066094</v>
      </c>
      <c r="O4" s="77">
        <f>EXP((1/L4)*LN(N4))</f>
        <v>0.98822698029566236</v>
      </c>
      <c r="P4" s="77">
        <f t="shared" ref="P4:P23" si="4">1-O4</f>
        <v>1.1773019704337639E-2</v>
      </c>
      <c r="Q4" s="77">
        <f>VLOOKUP(E4,'Appendix 4. LT MOH 2019'!$E$4:$J$1683,6,FALSE)</f>
        <v>8.5817929193663905E-2</v>
      </c>
      <c r="R4" s="18">
        <f t="shared" ref="R4:R22" si="5">F4+(Q4-F4)*M4*(1-N4)/(1-O4)</f>
        <v>8.5785348948326567E-2</v>
      </c>
      <c r="S4" s="14">
        <v>100000</v>
      </c>
      <c r="T4" s="14">
        <f t="shared" ref="T4:T23" si="6">P4*S4</f>
        <v>1177.3019704337639</v>
      </c>
      <c r="U4" s="15">
        <f t="shared" ref="U4:U23" si="7">T4/V4</f>
        <v>1.1901112173232593E-2</v>
      </c>
      <c r="V4" s="14">
        <f t="shared" ref="V4:V22" si="8">(S5*F4)+R4*T4</f>
        <v>98923.693289917443</v>
      </c>
      <c r="W4" s="14">
        <f t="shared" ref="W4:W22" si="9">W5+V4</f>
        <v>7496068.5291773491</v>
      </c>
      <c r="X4" s="129">
        <f t="shared" ref="X4:X23" si="10">W4/S4</f>
        <v>74.960685291773487</v>
      </c>
      <c r="Y4" s="109">
        <f>VLOOKUP(E4,'Appendix 4. LT MOH 2019'!$E$4:$Q$1683,13,FALSE)</f>
        <v>76.74488826503152</v>
      </c>
      <c r="Z4" s="109">
        <f t="shared" ref="Z4:Z23" si="11">X4-Y4</f>
        <v>-1.7842029732580329</v>
      </c>
    </row>
    <row r="5" spans="1:27" s="11" customFormat="1" x14ac:dyDescent="0.2">
      <c r="A5" s="17"/>
      <c r="B5" s="13" t="str">
        <f>$B$4</f>
        <v>Total</v>
      </c>
      <c r="C5" s="13" t="str">
        <f>$C$4</f>
        <v>Brazil</v>
      </c>
      <c r="D5" s="163" t="s">
        <v>139</v>
      </c>
      <c r="E5" s="20" t="str">
        <f t="shared" si="0"/>
        <v>BrazilTotal01-04</v>
      </c>
      <c r="F5" s="21">
        <v>4</v>
      </c>
      <c r="G5" s="108">
        <f>VLOOKUP(E5,'Appendix 4. LT MOH 2019'!$E$4:$H$1683,4,FALSE)</f>
        <v>4.9056438642788196E-4</v>
      </c>
      <c r="H5" s="21">
        <f>VLOOKUP(E5,'Appendix 1a. Pop March 2021'!$E$5:$F$1684,2,FALSE)</f>
        <v>11784003.628298599</v>
      </c>
      <c r="I5" s="21">
        <f>VLOOKUP(E5,'Appendix 2a. Covid Deaths 2021'!$E$4:$F$1684,2,FALSE)</f>
        <v>89.809525163840703</v>
      </c>
      <c r="J5" s="22">
        <f t="shared" si="1"/>
        <v>5780.812509580237</v>
      </c>
      <c r="K5" s="22">
        <f t="shared" si="2"/>
        <v>5870.5779773894701</v>
      </c>
      <c r="L5" s="77">
        <f t="shared" si="3"/>
        <v>0.98470926233243727</v>
      </c>
      <c r="M5" s="77">
        <f t="shared" ref="M5:M23" si="12">K5/J5</f>
        <v>1.0155281749166696</v>
      </c>
      <c r="N5" s="77">
        <f>VLOOKUP(E5,'Appendix 4. LT MOH 2019'!$E$4:$L$1683,8,FALSE)</f>
        <v>0.99804014162480803</v>
      </c>
      <c r="O5" s="77">
        <f t="shared" ref="O5:O22" si="13">EXP((1/L5)*LN(N5))</f>
        <v>0.99800973890593547</v>
      </c>
      <c r="P5" s="77">
        <f t="shared" si="4"/>
        <v>1.9902610940645271E-3</v>
      </c>
      <c r="Q5" s="77">
        <f>VLOOKUP(E5,'Appendix 4. LT MOH 2019'!$E$4:$J$1683,6,FALSE)</f>
        <v>1.5045986216867109</v>
      </c>
      <c r="R5" s="18">
        <f t="shared" si="5"/>
        <v>1.5045606253588559</v>
      </c>
      <c r="S5" s="132">
        <f t="shared" ref="S5:S23" si="14">S4-T4</f>
        <v>98822.698029566236</v>
      </c>
      <c r="T5" s="14">
        <f t="shared" si="6"/>
        <v>196.68297109873288</v>
      </c>
      <c r="U5" s="15">
        <f t="shared" si="7"/>
        <v>4.9818384048009939E-4</v>
      </c>
      <c r="V5" s="14">
        <f t="shared" si="8"/>
        <v>394799.98168786376</v>
      </c>
      <c r="W5" s="14">
        <f t="shared" si="9"/>
        <v>7397144.8358874312</v>
      </c>
      <c r="X5" s="129">
        <f t="shared" si="10"/>
        <v>74.852690559757022</v>
      </c>
      <c r="Y5" s="109">
        <f>VLOOKUP(E5,'Appendix 4. LT MOH 2019'!$E$4:$Q$1683,13,FALSE)</f>
        <v>76.652609088453517</v>
      </c>
      <c r="Z5" s="109">
        <f t="shared" si="11"/>
        <v>-1.7999185286964945</v>
      </c>
      <c r="AA5" s="19"/>
    </row>
    <row r="6" spans="1:27" s="11" customFormat="1" x14ac:dyDescent="0.2">
      <c r="A6" s="17"/>
      <c r="B6" s="13" t="str">
        <f t="shared" ref="B6:B23" si="15">$B$4</f>
        <v>Total</v>
      </c>
      <c r="C6" s="13" t="str">
        <f t="shared" ref="C6:C23" si="16">$C$4</f>
        <v>Brazil</v>
      </c>
      <c r="D6" s="163" t="s">
        <v>138</v>
      </c>
      <c r="E6" s="20" t="str">
        <f t="shared" si="0"/>
        <v>BrazilTotal05-09</v>
      </c>
      <c r="F6" s="21">
        <v>5</v>
      </c>
      <c r="G6" s="108">
        <f>VLOOKUP(E6,'Appendix 4. LT MOH 2019'!$E$4:$H$1683,4,FALSE)</f>
        <v>2.1723087096169941E-4</v>
      </c>
      <c r="H6" s="21">
        <f>VLOOKUP(E6,'Appendix 1a. Pop March 2021'!$E$5:$F$1684,2,FALSE)</f>
        <v>14676354.762303799</v>
      </c>
      <c r="I6" s="21">
        <f>VLOOKUP(E6,'Appendix 2a. Covid Deaths 2021'!$E$4:$F$1684,2,FALSE)</f>
        <v>39.077835638934097</v>
      </c>
      <c r="J6" s="22">
        <f t="shared" si="1"/>
        <v>3188.1573275581395</v>
      </c>
      <c r="K6" s="22">
        <f t="shared" si="2"/>
        <v>3227.2266742848024</v>
      </c>
      <c r="L6" s="77">
        <f t="shared" si="3"/>
        <v>0.98789383248534246</v>
      </c>
      <c r="M6" s="77">
        <f t="shared" si="12"/>
        <v>1.0122545228207376</v>
      </c>
      <c r="N6" s="77">
        <f>VLOOKUP(E6,'Appendix 4. LT MOH 2019'!$E$4:$L$1683,8,FALSE)</f>
        <v>0.99891443519066403</v>
      </c>
      <c r="O6" s="77">
        <f t="shared" si="13"/>
        <v>0.9989011394237115</v>
      </c>
      <c r="P6" s="77">
        <f t="shared" si="4"/>
        <v>1.0988605762884962E-3</v>
      </c>
      <c r="Q6" s="77">
        <f>VLOOKUP(E6,'Appendix 4. LT MOH 2019'!$E$4:$J$1683,6,FALSE)</f>
        <v>2.500000000000028</v>
      </c>
      <c r="R6" s="18">
        <f t="shared" si="5"/>
        <v>2.4999833650942236</v>
      </c>
      <c r="S6" s="132">
        <f t="shared" si="14"/>
        <v>98626.015058467499</v>
      </c>
      <c r="T6" s="14">
        <f t="shared" si="6"/>
        <v>108.3762397441855</v>
      </c>
      <c r="U6" s="15">
        <f t="shared" si="7"/>
        <v>2.1989293189853717E-4</v>
      </c>
      <c r="V6" s="14">
        <f t="shared" si="8"/>
        <v>492859.1328901485</v>
      </c>
      <c r="W6" s="14">
        <f t="shared" si="9"/>
        <v>7002344.8541995678</v>
      </c>
      <c r="X6" s="129">
        <f t="shared" si="10"/>
        <v>70.998963610650151</v>
      </c>
      <c r="Y6" s="109">
        <f>VLOOKUP(E6,'Appendix 4. LT MOH 2019'!$E$4:$Q$1683,13,FALSE)</f>
        <v>72.800177759842356</v>
      </c>
      <c r="Z6" s="109">
        <f t="shared" si="11"/>
        <v>-1.8012141491922051</v>
      </c>
    </row>
    <row r="7" spans="1:27" s="11" customFormat="1" x14ac:dyDescent="0.2">
      <c r="A7" s="17"/>
      <c r="B7" s="13" t="str">
        <f t="shared" si="15"/>
        <v>Total</v>
      </c>
      <c r="C7" s="13" t="str">
        <f t="shared" si="16"/>
        <v>Brazil</v>
      </c>
      <c r="D7" s="163" t="s">
        <v>120</v>
      </c>
      <c r="E7" s="20" t="str">
        <f t="shared" si="0"/>
        <v>BrazilTotal10-14</v>
      </c>
      <c r="F7" s="21">
        <v>5</v>
      </c>
      <c r="G7" s="108">
        <f>VLOOKUP(E7,'Appendix 4. LT MOH 2019'!$E$4:$H$1683,4,FALSE)</f>
        <v>2.8128521894809722E-4</v>
      </c>
      <c r="H7" s="21">
        <f>VLOOKUP(E7,'Appendix 1a. Pop March 2021'!$E$5:$F$1684,2,FALSE)</f>
        <v>14699746.340356801</v>
      </c>
      <c r="I7" s="21">
        <f>VLOOKUP(E7,'Appendix 2a. Covid Deaths 2021'!$E$4:$F$1684,2,FALSE)</f>
        <v>106.700460105685</v>
      </c>
      <c r="J7" s="22">
        <f t="shared" si="1"/>
        <v>4134.8213678287539</v>
      </c>
      <c r="K7" s="22">
        <f t="shared" si="2"/>
        <v>4241.4918146721557</v>
      </c>
      <c r="L7" s="77">
        <f t="shared" si="3"/>
        <v>0.97485072434316444</v>
      </c>
      <c r="M7" s="77">
        <f t="shared" si="12"/>
        <v>1.0257980786481753</v>
      </c>
      <c r="N7" s="77">
        <f>VLOOKUP(E7,'Appendix 4. LT MOH 2019'!$E$4:$L$1683,8,FALSE)</f>
        <v>0.99859456222743848</v>
      </c>
      <c r="O7" s="77">
        <f t="shared" si="13"/>
        <v>0.99855833078138623</v>
      </c>
      <c r="P7" s="77">
        <f t="shared" si="4"/>
        <v>1.4416692186137725E-3</v>
      </c>
      <c r="Q7" s="77">
        <f>VLOOKUP(E7,'Appendix 4. LT MOH 2019'!$E$4:$J$1683,6,FALSE)</f>
        <v>2.4999999999997295</v>
      </c>
      <c r="R7" s="18">
        <f t="shared" si="5"/>
        <v>2.4999546564856407</v>
      </c>
      <c r="S7" s="132">
        <f t="shared" si="14"/>
        <v>98517.63881872331</v>
      </c>
      <c r="T7" s="14">
        <f t="shared" si="6"/>
        <v>142.02984737546271</v>
      </c>
      <c r="U7" s="15">
        <f t="shared" si="7"/>
        <v>2.8854183843855021E-4</v>
      </c>
      <c r="V7" s="14">
        <f t="shared" si="8"/>
        <v>492233.11303504545</v>
      </c>
      <c r="W7" s="14">
        <f t="shared" si="9"/>
        <v>6509485.7213094197</v>
      </c>
      <c r="X7" s="129">
        <f t="shared" si="10"/>
        <v>66.074317242693496</v>
      </c>
      <c r="Y7" s="109">
        <f>VLOOKUP(E7,'Appendix 4. LT MOH 2019'!$E$4:$Q$1683,13,FALSE)</f>
        <v>67.876576094251845</v>
      </c>
      <c r="Z7" s="109">
        <f t="shared" si="11"/>
        <v>-1.8022588515583493</v>
      </c>
      <c r="AA7" s="19"/>
    </row>
    <row r="8" spans="1:27" s="11" customFormat="1" x14ac:dyDescent="0.2">
      <c r="A8" s="17"/>
      <c r="B8" s="13" t="str">
        <f t="shared" si="15"/>
        <v>Total</v>
      </c>
      <c r="C8" s="13" t="str">
        <f t="shared" si="16"/>
        <v>Brazil</v>
      </c>
      <c r="D8" s="162" t="s">
        <v>121</v>
      </c>
      <c r="E8" s="20" t="str">
        <f t="shared" si="0"/>
        <v>BrazilTotal15-19</v>
      </c>
      <c r="F8" s="21">
        <v>5</v>
      </c>
      <c r="G8" s="108">
        <f>VLOOKUP(E8,'Appendix 4. LT MOH 2019'!$E$4:$H$1683,4,FALSE)</f>
        <v>1.0348603659922993E-3</v>
      </c>
      <c r="H8" s="21">
        <f>VLOOKUP(E8,'Appendix 1a. Pop March 2021'!$E$5:$F$1684,2,FALSE)</f>
        <v>15616061.0138632</v>
      </c>
      <c r="I8" s="21">
        <f>VLOOKUP(E8,'Appendix 2a. Covid Deaths 2021'!$E$4:$F$1684,2,FALSE)</f>
        <v>306.17947185579902</v>
      </c>
      <c r="J8" s="22">
        <f t="shared" si="1"/>
        <v>16160.442616164548</v>
      </c>
      <c r="K8" s="22">
        <f t="shared" si="2"/>
        <v>16466.305235020041</v>
      </c>
      <c r="L8" s="77">
        <f t="shared" si="3"/>
        <v>0.98142493932366848</v>
      </c>
      <c r="M8" s="77">
        <f t="shared" si="12"/>
        <v>1.0189266238629846</v>
      </c>
      <c r="N8" s="77">
        <f>VLOOKUP(E8,'Appendix 4. LT MOH 2019'!$E$4:$L$1683,8,FALSE)</f>
        <v>0.99483905032571052</v>
      </c>
      <c r="O8" s="77">
        <f t="shared" si="13"/>
        <v>0.99474162823676815</v>
      </c>
      <c r="P8" s="77">
        <f t="shared" si="4"/>
        <v>5.2583717632318505E-3</v>
      </c>
      <c r="Q8" s="77">
        <f>VLOOKUP(E8,'Appendix 4. LT MOH 2019'!$E$4:$J$1683,6,FALSE)</f>
        <v>2.4999999999999449</v>
      </c>
      <c r="R8" s="18">
        <f t="shared" si="5"/>
        <v>2.4998776882225133</v>
      </c>
      <c r="S8" s="132">
        <f t="shared" si="14"/>
        <v>98375.608971347843</v>
      </c>
      <c r="T8" s="14">
        <f t="shared" si="6"/>
        <v>517.2955244056734</v>
      </c>
      <c r="U8" s="15">
        <f t="shared" si="7"/>
        <v>1.0544468249873136E-3</v>
      </c>
      <c r="V8" s="14">
        <f t="shared" si="8"/>
        <v>490584.74277438992</v>
      </c>
      <c r="W8" s="14">
        <f t="shared" si="9"/>
        <v>6017252.6082743742</v>
      </c>
      <c r="X8" s="129">
        <f t="shared" si="10"/>
        <v>61.166102768694572</v>
      </c>
      <c r="Y8" s="109">
        <f>VLOOKUP(E8,'Appendix 4. LT MOH 2019'!$E$4:$Q$1683,13,FALSE)</f>
        <v>62.968588120913246</v>
      </c>
      <c r="Z8" s="109">
        <f t="shared" si="11"/>
        <v>-1.8024853522186746</v>
      </c>
    </row>
    <row r="9" spans="1:27" s="11" customFormat="1" x14ac:dyDescent="0.2">
      <c r="A9" s="17"/>
      <c r="B9" s="13" t="str">
        <f t="shared" si="15"/>
        <v>Total</v>
      </c>
      <c r="C9" s="13" t="str">
        <f t="shared" si="16"/>
        <v>Brazil</v>
      </c>
      <c r="D9" s="162" t="s">
        <v>122</v>
      </c>
      <c r="E9" s="20" t="str">
        <f t="shared" si="0"/>
        <v>BrazilTotal20-24</v>
      </c>
      <c r="F9" s="21">
        <v>5</v>
      </c>
      <c r="G9" s="108">
        <f>VLOOKUP(E9,'Appendix 4. LT MOH 2019'!$E$4:$H$1683,4,FALSE)</f>
        <v>1.437598806410193E-3</v>
      </c>
      <c r="H9" s="21">
        <f>VLOOKUP(E9,'Appendix 1a. Pop March 2021'!$E$5:$F$1684,2,FALSE)</f>
        <v>17116085.242320199</v>
      </c>
      <c r="I9" s="21">
        <f>VLOOKUP(E9,'Appendix 2a. Covid Deaths 2021'!$E$4:$F$1684,2,FALSE)</f>
        <v>930.75322094243597</v>
      </c>
      <c r="J9" s="22">
        <f t="shared" si="1"/>
        <v>24606.063714774635</v>
      </c>
      <c r="K9" s="22">
        <f t="shared" si="2"/>
        <v>25535.478885997582</v>
      </c>
      <c r="L9" s="77">
        <f t="shared" si="3"/>
        <v>0.96360298644202858</v>
      </c>
      <c r="M9" s="77">
        <f t="shared" si="12"/>
        <v>1.0377717940584248</v>
      </c>
      <c r="N9" s="77">
        <f>VLOOKUP(E9,'Appendix 4. LT MOH 2019'!$E$4:$L$1683,8,FALSE)</f>
        <v>0.99283774708355876</v>
      </c>
      <c r="O9" s="77">
        <f t="shared" si="13"/>
        <v>0.99256822365897968</v>
      </c>
      <c r="P9" s="77">
        <f t="shared" si="4"/>
        <v>7.4317763410203241E-3</v>
      </c>
      <c r="Q9" s="77">
        <f>VLOOKUP(E9,'Appendix 4. LT MOH 2019'!$E$4:$J$1683,6,FALSE)</f>
        <v>2.4999999999999756</v>
      </c>
      <c r="R9" s="18">
        <f t="shared" si="5"/>
        <v>2.4996610105279968</v>
      </c>
      <c r="S9" s="132">
        <f t="shared" si="14"/>
        <v>97858.313446942164</v>
      </c>
      <c r="T9" s="14">
        <f t="shared" si="6"/>
        <v>727.26109864713578</v>
      </c>
      <c r="U9" s="15">
        <f t="shared" si="7"/>
        <v>1.491899752552964E-3</v>
      </c>
      <c r="V9" s="14">
        <f t="shared" si="8"/>
        <v>487473.16795423708</v>
      </c>
      <c r="W9" s="14">
        <f t="shared" si="9"/>
        <v>5526667.8654999845</v>
      </c>
      <c r="X9" s="129">
        <f t="shared" si="10"/>
        <v>56.47622231397326</v>
      </c>
      <c r="Y9" s="109">
        <f>VLOOKUP(E9,'Appendix 4. LT MOH 2019'!$E$4:$Q$1683,13,FALSE)</f>
        <v>58.282282421579474</v>
      </c>
      <c r="Z9" s="109">
        <f t="shared" si="11"/>
        <v>-1.8060601076062142</v>
      </c>
    </row>
    <row r="10" spans="1:27" s="11" customFormat="1" x14ac:dyDescent="0.2">
      <c r="A10" s="17"/>
      <c r="B10" s="13" t="str">
        <f t="shared" si="15"/>
        <v>Total</v>
      </c>
      <c r="C10" s="13" t="str">
        <f t="shared" si="16"/>
        <v>Brazil</v>
      </c>
      <c r="D10" s="162" t="s">
        <v>123</v>
      </c>
      <c r="E10" s="20" t="str">
        <f t="shared" si="0"/>
        <v>BrazilTotal25-29</v>
      </c>
      <c r="F10" s="21">
        <v>5</v>
      </c>
      <c r="G10" s="108">
        <f>VLOOKUP(E10,'Appendix 4. LT MOH 2019'!$E$4:$H$1683,4,FALSE)</f>
        <v>1.4032422647019941E-3</v>
      </c>
      <c r="H10" s="21">
        <f>VLOOKUP(E10,'Appendix 1a. Pop March 2021'!$E$5:$F$1684,2,FALSE)</f>
        <v>17002763.131814498</v>
      </c>
      <c r="I10" s="21">
        <f>VLOOKUP(E10,'Appendix 2a. Covid Deaths 2021'!$E$4:$F$1684,2,FALSE)</f>
        <v>2027.1371080234001</v>
      </c>
      <c r="J10" s="22">
        <f t="shared" si="1"/>
        <v>23858.995843278946</v>
      </c>
      <c r="K10" s="22">
        <f t="shared" si="2"/>
        <v>25883.288386836019</v>
      </c>
      <c r="L10" s="77">
        <f t="shared" si="3"/>
        <v>0.92179152380859741</v>
      </c>
      <c r="M10" s="77">
        <f t="shared" si="12"/>
        <v>1.0848439958183451</v>
      </c>
      <c r="N10" s="77">
        <f>VLOOKUP(E10,'Appendix 4. LT MOH 2019'!$E$4:$L$1683,8,FALSE)</f>
        <v>0.99300831624186714</v>
      </c>
      <c r="O10" s="77">
        <f t="shared" si="13"/>
        <v>0.99241736835493422</v>
      </c>
      <c r="P10" s="77">
        <f t="shared" si="4"/>
        <v>7.5826316450657849E-3</v>
      </c>
      <c r="Q10" s="77">
        <f>VLOOKUP(E10,'Appendix 4. LT MOH 2019'!$E$4:$J$1683,6,FALSE)</f>
        <v>2.4999999999998841</v>
      </c>
      <c r="R10" s="18">
        <f t="shared" si="5"/>
        <v>2.4992566892633148</v>
      </c>
      <c r="S10" s="132">
        <f t="shared" si="14"/>
        <v>97131.052348295023</v>
      </c>
      <c r="T10" s="14">
        <f t="shared" si="6"/>
        <v>736.50899125472313</v>
      </c>
      <c r="U10" s="15">
        <f t="shared" si="7"/>
        <v>1.5222995634473337E-3</v>
      </c>
      <c r="V10" s="14">
        <f t="shared" si="8"/>
        <v>483813.44180829742</v>
      </c>
      <c r="W10" s="14">
        <f t="shared" si="9"/>
        <v>5039194.6975457473</v>
      </c>
      <c r="X10" s="129">
        <f t="shared" si="10"/>
        <v>51.880367562332935</v>
      </c>
      <c r="Y10" s="109">
        <f>VLOOKUP(E10,'Appendix 4. LT MOH 2019'!$E$4:$Q$1683,13,FALSE)</f>
        <v>53.684691391356573</v>
      </c>
      <c r="Z10" s="109">
        <f t="shared" si="11"/>
        <v>-1.8043238290236374</v>
      </c>
    </row>
    <row r="11" spans="1:27" s="11" customFormat="1" x14ac:dyDescent="0.2">
      <c r="A11" s="17"/>
      <c r="B11" s="13" t="str">
        <f t="shared" si="15"/>
        <v>Total</v>
      </c>
      <c r="C11" s="13" t="str">
        <f t="shared" si="16"/>
        <v>Brazil</v>
      </c>
      <c r="D11" s="162" t="s">
        <v>124</v>
      </c>
      <c r="E11" s="20" t="str">
        <f t="shared" si="0"/>
        <v>BrazilTotal30-34</v>
      </c>
      <c r="F11" s="21">
        <v>5</v>
      </c>
      <c r="G11" s="108">
        <f>VLOOKUP(E11,'Appendix 4. LT MOH 2019'!$E$4:$H$1683,4,FALSE)</f>
        <v>1.5575098338088335E-3</v>
      </c>
      <c r="H11" s="21">
        <f>VLOOKUP(E11,'Appendix 1a. Pop March 2021'!$E$5:$F$1684,2,FALSE)</f>
        <v>17158871.173696201</v>
      </c>
      <c r="I11" s="21">
        <f>VLOOKUP(E11,'Appendix 2a. Covid Deaths 2021'!$E$4:$F$1684,2,FALSE)</f>
        <v>3837.3567573278801</v>
      </c>
      <c r="J11" s="22">
        <f t="shared" si="1"/>
        <v>26725.110590090753</v>
      </c>
      <c r="K11" s="22">
        <f t="shared" si="2"/>
        <v>30556.490626533265</v>
      </c>
      <c r="L11" s="77">
        <f t="shared" si="3"/>
        <v>0.87461321775231637</v>
      </c>
      <c r="M11" s="77">
        <f t="shared" si="12"/>
        <v>1.1433625512428423</v>
      </c>
      <c r="N11" s="77">
        <f>VLOOKUP(E11,'Appendix 4. LT MOH 2019'!$E$4:$L$1683,8,FALSE)</f>
        <v>0.99224265617916874</v>
      </c>
      <c r="O11" s="77">
        <f t="shared" si="13"/>
        <v>0.99113548645935923</v>
      </c>
      <c r="P11" s="77">
        <f t="shared" si="4"/>
        <v>8.8645135406407727E-3</v>
      </c>
      <c r="Q11" s="77">
        <f>VLOOKUP(E11,'Appendix 4. LT MOH 2019'!$E$4:$J$1683,6,FALSE)</f>
        <v>2.4999999999999507</v>
      </c>
      <c r="R11" s="18">
        <f t="shared" si="5"/>
        <v>2.4986059919728612</v>
      </c>
      <c r="S11" s="132">
        <f t="shared" si="14"/>
        <v>96394.543357040297</v>
      </c>
      <c r="T11" s="14">
        <f t="shared" si="6"/>
        <v>854.49073483236771</v>
      </c>
      <c r="U11" s="15">
        <f t="shared" si="7"/>
        <v>1.7808000724474577E-3</v>
      </c>
      <c r="V11" s="14">
        <f t="shared" si="8"/>
        <v>479835.29878117709</v>
      </c>
      <c r="W11" s="14">
        <f t="shared" si="9"/>
        <v>4555381.25573745</v>
      </c>
      <c r="X11" s="129">
        <f t="shared" si="10"/>
        <v>47.257667260941922</v>
      </c>
      <c r="Y11" s="109">
        <f>VLOOKUP(E11,'Appendix 4. LT MOH 2019'!$E$4:$Q$1683,13,FALSE)</f>
        <v>49.045078277964301</v>
      </c>
      <c r="Z11" s="109">
        <f t="shared" si="11"/>
        <v>-1.7874110170223787</v>
      </c>
    </row>
    <row r="12" spans="1:27" s="11" customFormat="1" x14ac:dyDescent="0.2">
      <c r="A12" s="17"/>
      <c r="B12" s="13" t="str">
        <f t="shared" si="15"/>
        <v>Total</v>
      </c>
      <c r="C12" s="13" t="str">
        <f t="shared" si="16"/>
        <v>Brazil</v>
      </c>
      <c r="D12" s="162" t="s">
        <v>125</v>
      </c>
      <c r="E12" s="20" t="str">
        <f t="shared" si="0"/>
        <v>BrazilTotal35-39</v>
      </c>
      <c r="F12" s="21">
        <v>5</v>
      </c>
      <c r="G12" s="108">
        <f>VLOOKUP(E12,'Appendix 4. LT MOH 2019'!$E$4:$H$1683,4,FALSE)</f>
        <v>1.9537892249931869E-3</v>
      </c>
      <c r="H12" s="21">
        <f>VLOOKUP(E12,'Appendix 1a. Pop March 2021'!$E$5:$F$1684,2,FALSE)</f>
        <v>17091268.862728301</v>
      </c>
      <c r="I12" s="21">
        <f>VLOOKUP(E12,'Appendix 2a. Covid Deaths 2021'!$E$4:$F$1684,2,FALSE)</f>
        <v>6131.7368489794599</v>
      </c>
      <c r="J12" s="22">
        <f t="shared" si="1"/>
        <v>33392.736945460114</v>
      </c>
      <c r="K12" s="22">
        <f t="shared" si="2"/>
        <v>39512.493673053541</v>
      </c>
      <c r="L12" s="77">
        <f t="shared" si="3"/>
        <v>0.84511843827849986</v>
      </c>
      <c r="M12" s="77">
        <f t="shared" si="12"/>
        <v>1.1832661017750279</v>
      </c>
      <c r="N12" s="77">
        <f>VLOOKUP(E12,'Appendix 4. LT MOH 2019'!$E$4:$L$1683,8,FALSE)</f>
        <v>0.9902785380938427</v>
      </c>
      <c r="O12" s="77">
        <f t="shared" si="13"/>
        <v>0.98850719793045994</v>
      </c>
      <c r="P12" s="77">
        <f t="shared" si="4"/>
        <v>1.1492802069540065E-2</v>
      </c>
      <c r="Q12" s="77">
        <f>VLOOKUP(E12,'Appendix 4. LT MOH 2019'!$E$4:$J$1683,6,FALSE)</f>
        <v>2.4999999999999729</v>
      </c>
      <c r="R12" s="18">
        <f t="shared" si="5"/>
        <v>2.4977650655490549</v>
      </c>
      <c r="S12" s="132">
        <f t="shared" si="14"/>
        <v>95540.052622207935</v>
      </c>
      <c r="T12" s="14">
        <f t="shared" si="6"/>
        <v>1098.022914500478</v>
      </c>
      <c r="U12" s="15">
        <f t="shared" si="7"/>
        <v>2.3118571485335926E-3</v>
      </c>
      <c r="V12" s="14">
        <f t="shared" si="8"/>
        <v>474952.75181554892</v>
      </c>
      <c r="W12" s="14">
        <f t="shared" si="9"/>
        <v>4075545.9569562725</v>
      </c>
      <c r="X12" s="129">
        <f t="shared" si="10"/>
        <v>42.657983171436172</v>
      </c>
      <c r="Y12" s="109">
        <f>VLOOKUP(E12,'Appendix 4. LT MOH 2019'!$E$4:$Q$1683,13,FALSE)</f>
        <v>44.408967265321522</v>
      </c>
      <c r="Z12" s="109">
        <f t="shared" si="11"/>
        <v>-1.75098409388535</v>
      </c>
    </row>
    <row r="13" spans="1:27" s="11" customFormat="1" x14ac:dyDescent="0.2">
      <c r="A13" s="17"/>
      <c r="B13" s="13" t="str">
        <f t="shared" si="15"/>
        <v>Total</v>
      </c>
      <c r="C13" s="13" t="str">
        <f t="shared" si="16"/>
        <v>Brazil</v>
      </c>
      <c r="D13" s="162" t="s">
        <v>126</v>
      </c>
      <c r="E13" s="20" t="str">
        <f t="shared" si="0"/>
        <v>BrazilTotal40-44</v>
      </c>
      <c r="F13" s="21">
        <v>5</v>
      </c>
      <c r="G13" s="108">
        <f>VLOOKUP(E13,'Appendix 4. LT MOH 2019'!$E$4:$H$1683,4,FALSE)</f>
        <v>2.5976183167357269E-3</v>
      </c>
      <c r="H13" s="21">
        <f>VLOOKUP(E13,'Appendix 1a. Pop March 2021'!$E$5:$F$1684,2,FALSE)</f>
        <v>15816540.193487801</v>
      </c>
      <c r="I13" s="21">
        <f>VLOOKUP(E13,'Appendix 2a. Covid Deaths 2021'!$E$4:$F$1684,2,FALSE)</f>
        <v>8843.2949506485002</v>
      </c>
      <c r="J13" s="22">
        <f t="shared" si="1"/>
        <v>41085.334513990747</v>
      </c>
      <c r="K13" s="22">
        <f t="shared" si="2"/>
        <v>49905.657959695149</v>
      </c>
      <c r="L13" s="77">
        <f t="shared" si="3"/>
        <v>0.82326005093795418</v>
      </c>
      <c r="M13" s="77">
        <f t="shared" si="12"/>
        <v>1.2146830140253775</v>
      </c>
      <c r="N13" s="77">
        <f>VLOOKUP(E13,'Appendix 4. LT MOH 2019'!$E$4:$L$1683,8,FALSE)</f>
        <v>0.98709570946993486</v>
      </c>
      <c r="O13" s="77">
        <f t="shared" si="13"/>
        <v>0.9843471632072972</v>
      </c>
      <c r="P13" s="77">
        <f t="shared" si="4"/>
        <v>1.5652836792702796E-2</v>
      </c>
      <c r="Q13" s="77">
        <f>VLOOKUP(E13,'Appendix 4. LT MOH 2019'!$E$4:$J$1683,6,FALSE)</f>
        <v>2.5000000000000089</v>
      </c>
      <c r="R13" s="18">
        <f t="shared" si="5"/>
        <v>2.4965204833947463</v>
      </c>
      <c r="S13" s="132">
        <f t="shared" si="14"/>
        <v>94442.02970770745</v>
      </c>
      <c r="T13" s="14">
        <f t="shared" si="6"/>
        <v>1478.2856773863336</v>
      </c>
      <c r="U13" s="15">
        <f t="shared" si="7"/>
        <v>3.1552963985253422E-3</v>
      </c>
      <c r="V13" s="14">
        <f t="shared" si="8"/>
        <v>468509.29062550969</v>
      </c>
      <c r="W13" s="14">
        <f t="shared" si="9"/>
        <v>3600593.2051407234</v>
      </c>
      <c r="X13" s="129">
        <f t="shared" si="10"/>
        <v>38.124902824350009</v>
      </c>
      <c r="Y13" s="109">
        <f>VLOOKUP(E13,'Appendix 4. LT MOH 2019'!$E$4:$Q$1683,13,FALSE)</f>
        <v>39.820383259028141</v>
      </c>
      <c r="Z13" s="109">
        <f t="shared" si="11"/>
        <v>-1.6954804346781316</v>
      </c>
    </row>
    <row r="14" spans="1:27" s="11" customFormat="1" x14ac:dyDescent="0.2">
      <c r="A14" s="17"/>
      <c r="B14" s="13" t="str">
        <f t="shared" si="15"/>
        <v>Total</v>
      </c>
      <c r="C14" s="13" t="str">
        <f t="shared" si="16"/>
        <v>Brazil</v>
      </c>
      <c r="D14" s="162" t="s">
        <v>127</v>
      </c>
      <c r="E14" s="20" t="str">
        <f t="shared" si="0"/>
        <v>BrazilTotal45-49</v>
      </c>
      <c r="F14" s="21">
        <v>5</v>
      </c>
      <c r="G14" s="108">
        <f>VLOOKUP(E14,'Appendix 4. LT MOH 2019'!$E$4:$H$1683,4,FALSE)</f>
        <v>3.6619563563582637E-3</v>
      </c>
      <c r="H14" s="21">
        <f>VLOOKUP(E14,'Appendix 1a. Pop March 2021'!$E$5:$F$1684,2,FALSE)</f>
        <v>13837158.3568427</v>
      </c>
      <c r="I14" s="21">
        <f>VLOOKUP(E14,'Appendix 2a. Covid Deaths 2021'!$E$4:$F$1684,2,FALSE)</f>
        <v>11258.846316855699</v>
      </c>
      <c r="J14" s="22">
        <f t="shared" si="1"/>
        <v>50671.069998775994</v>
      </c>
      <c r="K14" s="22">
        <f t="shared" si="2"/>
        <v>61888.686911796423</v>
      </c>
      <c r="L14" s="77">
        <f t="shared" si="3"/>
        <v>0.81874527522279239</v>
      </c>
      <c r="M14" s="77">
        <f t="shared" si="12"/>
        <v>1.2213810940501435</v>
      </c>
      <c r="N14" s="77">
        <f>VLOOKUP(E14,'Appendix 4. LT MOH 2019'!$E$4:$L$1683,8,FALSE)</f>
        <v>0.98185632161419023</v>
      </c>
      <c r="O14" s="77">
        <f t="shared" si="13"/>
        <v>0.97788437089589408</v>
      </c>
      <c r="P14" s="77">
        <f t="shared" si="4"/>
        <v>2.2115629104105916E-2</v>
      </c>
      <c r="Q14" s="77">
        <f>VLOOKUP(E14,'Appendix 4. LT MOH 2019'!$E$4:$J$1683,6,FALSE)</f>
        <v>2.4999999999999933</v>
      </c>
      <c r="R14" s="18">
        <f t="shared" si="5"/>
        <v>2.4949451299081384</v>
      </c>
      <c r="S14" s="132">
        <f t="shared" si="14"/>
        <v>92963.744030321119</v>
      </c>
      <c r="T14" s="14">
        <f t="shared" si="6"/>
        <v>2055.9516831036221</v>
      </c>
      <c r="U14" s="15">
        <f t="shared" si="7"/>
        <v>4.4726839320187372E-3</v>
      </c>
      <c r="V14" s="14">
        <f t="shared" si="8"/>
        <v>459668.44837517332</v>
      </c>
      <c r="W14" s="14">
        <f t="shared" si="9"/>
        <v>3132083.9145152136</v>
      </c>
      <c r="X14" s="129">
        <f t="shared" si="10"/>
        <v>33.691456246573402</v>
      </c>
      <c r="Y14" s="109">
        <f>VLOOKUP(E14,'Appendix 4. LT MOH 2019'!$E$4:$Q$1683,13,FALSE)</f>
        <v>35.308272187779025</v>
      </c>
      <c r="Z14" s="109">
        <f t="shared" si="11"/>
        <v>-1.6168159412056227</v>
      </c>
    </row>
    <row r="15" spans="1:27" s="11" customFormat="1" x14ac:dyDescent="0.2">
      <c r="A15" s="17"/>
      <c r="B15" s="13" t="str">
        <f t="shared" si="15"/>
        <v>Total</v>
      </c>
      <c r="C15" s="13" t="str">
        <f t="shared" si="16"/>
        <v>Brazil</v>
      </c>
      <c r="D15" s="162" t="s">
        <v>128</v>
      </c>
      <c r="E15" s="20" t="str">
        <f t="shared" si="0"/>
        <v>BrazilTotal50-54</v>
      </c>
      <c r="F15" s="21">
        <v>5</v>
      </c>
      <c r="G15" s="108">
        <f>VLOOKUP(E15,'Appendix 4. LT MOH 2019'!$E$4:$H$1683,4,FALSE)</f>
        <v>5.4021839295216355E-3</v>
      </c>
      <c r="H15" s="21">
        <f>VLOOKUP(E15,'Appendix 1a. Pop March 2021'!$E$5:$F$1684,2,FALSE)</f>
        <v>12706839.1194086</v>
      </c>
      <c r="I15" s="21">
        <f>VLOOKUP(E15,'Appendix 2a. Covid Deaths 2021'!$E$4:$F$1684,2,FALSE)</f>
        <v>15222.204049292601</v>
      </c>
      <c r="J15" s="22">
        <f t="shared" si="1"/>
        <v>68644.682085885986</v>
      </c>
      <c r="K15" s="22">
        <f t="shared" si="2"/>
        <v>83784.652989091599</v>
      </c>
      <c r="L15" s="77">
        <f t="shared" si="3"/>
        <v>0.81929899613982082</v>
      </c>
      <c r="M15" s="77">
        <f t="shared" si="12"/>
        <v>1.220555627080667</v>
      </c>
      <c r="N15" s="77">
        <f>VLOOKUP(E15,'Appendix 4. LT MOH 2019'!$E$4:$L$1683,8,FALSE)</f>
        <v>0.97334901417077324</v>
      </c>
      <c r="O15" s="77">
        <f t="shared" si="13"/>
        <v>0.9675672623999797</v>
      </c>
      <c r="P15" s="77">
        <f t="shared" si="4"/>
        <v>3.24327376000203E-2</v>
      </c>
      <c r="Q15" s="77">
        <f>VLOOKUP(E15,'Appendix 4. LT MOH 2019'!$E$4:$J$1683,6,FALSE)</f>
        <v>2.5000000000000027</v>
      </c>
      <c r="R15" s="18">
        <f t="shared" si="5"/>
        <v>2.4925790167425275</v>
      </c>
      <c r="S15" s="132">
        <f t="shared" si="14"/>
        <v>90907.792347217503</v>
      </c>
      <c r="T15" s="14">
        <f t="shared" si="6"/>
        <v>2948.3885749944388</v>
      </c>
      <c r="U15" s="15">
        <f t="shared" si="7"/>
        <v>6.5937922900519974E-3</v>
      </c>
      <c r="V15" s="14">
        <f t="shared" si="8"/>
        <v>447146.11035634979</v>
      </c>
      <c r="W15" s="14">
        <f t="shared" si="9"/>
        <v>2672415.4661400402</v>
      </c>
      <c r="X15" s="129">
        <f t="shared" si="10"/>
        <v>29.396990039455481</v>
      </c>
      <c r="Y15" s="109">
        <f>VLOOKUP(E15,'Appendix 4. LT MOH 2019'!$E$4:$Q$1683,13,FALSE)</f>
        <v>30.914534759873632</v>
      </c>
      <c r="Z15" s="109">
        <f t="shared" si="11"/>
        <v>-1.5175447204181509</v>
      </c>
    </row>
    <row r="16" spans="1:27" s="11" customFormat="1" x14ac:dyDescent="0.2">
      <c r="A16" s="17"/>
      <c r="B16" s="13" t="str">
        <f t="shared" si="15"/>
        <v>Total</v>
      </c>
      <c r="C16" s="13" t="str">
        <f t="shared" si="16"/>
        <v>Brazil</v>
      </c>
      <c r="D16" s="162" t="s">
        <v>129</v>
      </c>
      <c r="E16" s="20" t="str">
        <f t="shared" si="0"/>
        <v>BrazilTotal55-59</v>
      </c>
      <c r="F16" s="21">
        <v>5</v>
      </c>
      <c r="G16" s="108">
        <f>VLOOKUP(E16,'Appendix 4. LT MOH 2019'!$E$4:$H$1683,4,FALSE)</f>
        <v>7.9834829125859704E-3</v>
      </c>
      <c r="H16" s="21">
        <f>VLOOKUP(E16,'Appendix 1a. Pop March 2021'!$E$5:$F$1684,2,FALSE)</f>
        <v>11407504.2505599</v>
      </c>
      <c r="I16" s="21">
        <f>VLOOKUP(E16,'Appendix 2a. Covid Deaths 2021'!$E$4:$F$1684,2,FALSE)</f>
        <v>20236.658965760402</v>
      </c>
      <c r="J16" s="22">
        <f t="shared" si="1"/>
        <v>91071.615259596787</v>
      </c>
      <c r="K16" s="22">
        <f t="shared" si="2"/>
        <v>111146.71520429621</v>
      </c>
      <c r="L16" s="77">
        <f t="shared" si="3"/>
        <v>0.81938197716594818</v>
      </c>
      <c r="M16" s="77">
        <f t="shared" si="12"/>
        <v>1.2204320181153698</v>
      </c>
      <c r="N16" s="77">
        <f>VLOOKUP(E16,'Appendix 4. LT MOH 2019'!$E$4:$L$1683,8,FALSE)</f>
        <v>0.96086369548300321</v>
      </c>
      <c r="O16" s="77">
        <f t="shared" si="13"/>
        <v>0.95244495745725</v>
      </c>
      <c r="P16" s="77">
        <f t="shared" si="4"/>
        <v>4.7555042542750003E-2</v>
      </c>
      <c r="Q16" s="77">
        <f>VLOOKUP(E16,'Appendix 4. LT MOH 2019'!$E$4:$J$1683,6,FALSE)</f>
        <v>2.4999999999999898</v>
      </c>
      <c r="R16" s="18">
        <f t="shared" si="5"/>
        <v>2.4890570721117995</v>
      </c>
      <c r="S16" s="132">
        <f t="shared" si="14"/>
        <v>87959.403772223057</v>
      </c>
      <c r="T16" s="14">
        <f t="shared" si="6"/>
        <v>4182.9131884229928</v>
      </c>
      <c r="U16" s="15">
        <f t="shared" si="7"/>
        <v>9.7437037394041519E-3</v>
      </c>
      <c r="V16" s="14">
        <f t="shared" si="8"/>
        <v>429293.96257267433</v>
      </c>
      <c r="W16" s="14">
        <f t="shared" si="9"/>
        <v>2225269.3557836902</v>
      </c>
      <c r="X16" s="129">
        <f t="shared" si="10"/>
        <v>25.298822642615661</v>
      </c>
      <c r="Y16" s="109">
        <f>VLOOKUP(E16,'Appendix 4. LT MOH 2019'!$E$4:$Q$1683,13,FALSE)</f>
        <v>26.692544859236207</v>
      </c>
      <c r="Z16" s="109">
        <f t="shared" si="11"/>
        <v>-1.3937222166205459</v>
      </c>
    </row>
    <row r="17" spans="1:26" s="11" customFormat="1" x14ac:dyDescent="0.2">
      <c r="A17" s="17"/>
      <c r="B17" s="13" t="str">
        <f t="shared" si="15"/>
        <v>Total</v>
      </c>
      <c r="C17" s="13" t="str">
        <f t="shared" si="16"/>
        <v>Brazil</v>
      </c>
      <c r="D17" s="162" t="s">
        <v>130</v>
      </c>
      <c r="E17" s="20" t="str">
        <f t="shared" si="0"/>
        <v>BrazilTotal60-64</v>
      </c>
      <c r="F17" s="21">
        <v>5</v>
      </c>
      <c r="G17" s="108">
        <f>VLOOKUP(E17,'Appendix 4. LT MOH 2019'!$E$4:$H$1683,4,FALSE)</f>
        <v>1.206897120627019E-2</v>
      </c>
      <c r="H17" s="21">
        <f>VLOOKUP(E17,'Appendix 1a. Pop March 2021'!$E$5:$F$1684,2,FALSE)</f>
        <v>9575054.0460889805</v>
      </c>
      <c r="I17" s="21">
        <f>VLOOKUP(E17,'Appendix 2a. Covid Deaths 2021'!$E$4:$F$1684,2,FALSE)</f>
        <v>25834.193509198001</v>
      </c>
      <c r="J17" s="22">
        <f t="shared" si="1"/>
        <v>115561.05158072879</v>
      </c>
      <c r="K17" s="22">
        <f t="shared" si="2"/>
        <v>141083.45295232706</v>
      </c>
      <c r="L17" s="77">
        <f t="shared" si="3"/>
        <v>0.81909713125448913</v>
      </c>
      <c r="M17" s="77">
        <f t="shared" si="12"/>
        <v>1.2208564306267913</v>
      </c>
      <c r="N17" s="77">
        <f>VLOOKUP(E17,'Appendix 4. LT MOH 2019'!$E$4:$L$1683,8,FALSE)</f>
        <v>0.94142256733895746</v>
      </c>
      <c r="O17" s="77">
        <f t="shared" si="13"/>
        <v>0.92895519159433404</v>
      </c>
      <c r="P17" s="77">
        <f t="shared" si="4"/>
        <v>7.104480840566596E-2</v>
      </c>
      <c r="Q17" s="77">
        <f>VLOOKUP(E17,'Appendix 4. LT MOH 2019'!$E$4:$J$1683,6,FALSE)</f>
        <v>2.5000000000000004</v>
      </c>
      <c r="R17" s="18">
        <f t="shared" si="5"/>
        <v>2.4834672315008253</v>
      </c>
      <c r="S17" s="132">
        <f t="shared" si="14"/>
        <v>83776.49058380007</v>
      </c>
      <c r="T17" s="14">
        <f t="shared" si="6"/>
        <v>5951.884722425154</v>
      </c>
      <c r="U17" s="15">
        <f t="shared" si="7"/>
        <v>1.4735877120581905E-2</v>
      </c>
      <c r="V17" s="14">
        <f t="shared" si="8"/>
        <v>403904.33998068789</v>
      </c>
      <c r="W17" s="14">
        <f t="shared" si="9"/>
        <v>1795975.393211016</v>
      </c>
      <c r="X17" s="129">
        <f t="shared" si="10"/>
        <v>21.437701444590054</v>
      </c>
      <c r="Y17" s="109">
        <f>VLOOKUP(E17,'Appendix 4. LT MOH 2019'!$E$4:$Q$1683,13,FALSE)</f>
        <v>22.677915424388257</v>
      </c>
      <c r="Z17" s="109">
        <f t="shared" si="11"/>
        <v>-1.2402139797982024</v>
      </c>
    </row>
    <row r="18" spans="1:26" s="11" customFormat="1" x14ac:dyDescent="0.2">
      <c r="A18" s="17"/>
      <c r="B18" s="13" t="str">
        <f t="shared" si="15"/>
        <v>Total</v>
      </c>
      <c r="C18" s="13" t="str">
        <f t="shared" si="16"/>
        <v>Brazil</v>
      </c>
      <c r="D18" s="162" t="s">
        <v>131</v>
      </c>
      <c r="E18" s="20" t="str">
        <f t="shared" si="0"/>
        <v>BrazilTotal65-69</v>
      </c>
      <c r="F18" s="21">
        <v>5</v>
      </c>
      <c r="G18" s="108">
        <f>VLOOKUP(E18,'Appendix 4. LT MOH 2019'!$E$4:$H$1683,4,FALSE)</f>
        <v>1.7912981100529819E-2</v>
      </c>
      <c r="H18" s="21">
        <f>VLOOKUP(E18,'Appendix 1a. Pop March 2021'!$E$5:$F$1684,2,FALSE)</f>
        <v>7531116.0660020905</v>
      </c>
      <c r="I18" s="21">
        <f>VLOOKUP(E18,'Appendix 2a. Covid Deaths 2021'!$E$4:$F$1684,2,FALSE)</f>
        <v>29174.256874300099</v>
      </c>
      <c r="J18" s="22">
        <f t="shared" si="1"/>
        <v>134904.73975619194</v>
      </c>
      <c r="K18" s="22">
        <f t="shared" si="2"/>
        <v>163556.39871848069</v>
      </c>
      <c r="L18" s="77">
        <f t="shared" si="3"/>
        <v>0.82482092301625543</v>
      </c>
      <c r="M18" s="77">
        <f t="shared" si="12"/>
        <v>1.212384375923854</v>
      </c>
      <c r="N18" s="77">
        <f>VLOOKUP(E18,'Appendix 4. LT MOH 2019'!$E$4:$L$1683,8,FALSE)</f>
        <v>0.91427411011087578</v>
      </c>
      <c r="O18" s="77">
        <f t="shared" si="13"/>
        <v>0.8970355650280516</v>
      </c>
      <c r="P18" s="77">
        <f t="shared" si="4"/>
        <v>0.1029644349719484</v>
      </c>
      <c r="Q18" s="77">
        <f>VLOOKUP(E18,'Appendix 4. LT MOH 2019'!$E$4:$J$1683,6,FALSE)</f>
        <v>2.5000000000000089</v>
      </c>
      <c r="R18" s="18">
        <f t="shared" si="5"/>
        <v>2.476489587349799</v>
      </c>
      <c r="S18" s="132">
        <f t="shared" si="14"/>
        <v>77824.605861374919</v>
      </c>
      <c r="T18" s="14">
        <f t="shared" si="6"/>
        <v>8013.1665694310523</v>
      </c>
      <c r="U18" s="15">
        <f t="shared" si="7"/>
        <v>2.1721683945431447E-2</v>
      </c>
      <c r="V18" s="14">
        <f t="shared" si="8"/>
        <v>368901.72003061482</v>
      </c>
      <c r="W18" s="14">
        <f t="shared" si="9"/>
        <v>1392071.053230328</v>
      </c>
      <c r="X18" s="129">
        <f t="shared" si="10"/>
        <v>17.887286903963954</v>
      </c>
      <c r="Y18" s="109">
        <f>VLOOKUP(E18,'Appendix 4. LT MOH 2019'!$E$4:$Q$1683,13,FALSE)</f>
        <v>18.933430772138305</v>
      </c>
      <c r="Z18" s="109">
        <f t="shared" si="11"/>
        <v>-1.0461438681743509</v>
      </c>
    </row>
    <row r="19" spans="1:26" s="11" customFormat="1" x14ac:dyDescent="0.2">
      <c r="A19" s="17"/>
      <c r="B19" s="13" t="str">
        <f t="shared" si="15"/>
        <v>Total</v>
      </c>
      <c r="C19" s="13" t="str">
        <f t="shared" si="16"/>
        <v>Brazil</v>
      </c>
      <c r="D19" s="162" t="s">
        <v>132</v>
      </c>
      <c r="E19" s="20" t="str">
        <f t="shared" si="0"/>
        <v>BrazilTotal70-74</v>
      </c>
      <c r="F19" s="21">
        <v>5</v>
      </c>
      <c r="G19" s="108">
        <f>VLOOKUP(E19,'Appendix 4. LT MOH 2019'!$E$4:$H$1683,4,FALSE)</f>
        <v>2.6237499004713213E-2</v>
      </c>
      <c r="H19" s="21">
        <f>VLOOKUP(E19,'Appendix 1a. Pop March 2021'!$E$5:$F$1684,2,FALSE)</f>
        <v>5563715.6778576104</v>
      </c>
      <c r="I19" s="21">
        <f>VLOOKUP(E19,'Appendix 2a. Covid Deaths 2021'!$E$4:$F$1684,2,FALSE)</f>
        <v>27593.0779773906</v>
      </c>
      <c r="J19" s="22">
        <f t="shared" si="1"/>
        <v>145977.98456029635</v>
      </c>
      <c r="K19" s="22">
        <f t="shared" si="2"/>
        <v>172847.08918171818</v>
      </c>
      <c r="L19" s="77">
        <f t="shared" ref="L19:L22" si="17">J19/K19</f>
        <v>0.84454985763067314</v>
      </c>
      <c r="M19" s="77">
        <f t="shared" ref="M19:M22" si="18">K19/J19</f>
        <v>1.1840627181033831</v>
      </c>
      <c r="N19" s="77">
        <f>VLOOKUP(E19,'Appendix 4. LT MOH 2019'!$E$4:$L$1683,8,FALSE)</f>
        <v>0.87688788965785913</v>
      </c>
      <c r="O19" s="77">
        <f t="shared" si="13"/>
        <v>0.85593779400460901</v>
      </c>
      <c r="P19" s="77">
        <f t="shared" si="4"/>
        <v>0.14406220599539099</v>
      </c>
      <c r="Q19" s="77">
        <f>VLOOKUP(E19,'Appendix 4. LT MOH 2019'!$E$4:$J$1683,6,FALSE)</f>
        <v>2.4999999999999964</v>
      </c>
      <c r="R19" s="18">
        <f t="shared" si="5"/>
        <v>2.4703209110961608</v>
      </c>
      <c r="S19" s="132">
        <f t="shared" si="14"/>
        <v>69811.439291943869</v>
      </c>
      <c r="T19" s="14">
        <f t="shared" si="6"/>
        <v>10057.18994811075</v>
      </c>
      <c r="U19" s="15">
        <f t="shared" si="7"/>
        <v>3.1077567965717184E-2</v>
      </c>
      <c r="V19" s="14">
        <f t="shared" si="8"/>
        <v>323615.73335484968</v>
      </c>
      <c r="W19" s="14">
        <f t="shared" si="9"/>
        <v>1023169.3331997131</v>
      </c>
      <c r="X19" s="129">
        <f t="shared" si="10"/>
        <v>14.656184481757064</v>
      </c>
      <c r="Y19" s="109">
        <f>VLOOKUP(E19,'Appendix 4. LT MOH 2019'!$E$4:$Q$1683,13,FALSE)</f>
        <v>15.474293037943937</v>
      </c>
      <c r="Z19" s="109">
        <f t="shared" si="11"/>
        <v>-0.81810855618687306</v>
      </c>
    </row>
    <row r="20" spans="1:26" s="11" customFormat="1" x14ac:dyDescent="0.2">
      <c r="A20" s="17"/>
      <c r="B20" s="13" t="str">
        <f t="shared" si="15"/>
        <v>Total</v>
      </c>
      <c r="C20" s="13" t="str">
        <f t="shared" si="16"/>
        <v>Brazil</v>
      </c>
      <c r="D20" s="162" t="s">
        <v>133</v>
      </c>
      <c r="E20" s="20" t="str">
        <f t="shared" si="0"/>
        <v>BrazilTotal75-79</v>
      </c>
      <c r="F20" s="21">
        <v>5</v>
      </c>
      <c r="G20" s="108">
        <f>VLOOKUP(E20,'Appendix 4. LT MOH 2019'!$E$4:$H$1683,4,FALSE)</f>
        <v>4.1940091985832068E-2</v>
      </c>
      <c r="H20" s="21">
        <f>VLOOKUP(E20,'Appendix 1a. Pop March 2021'!$E$5:$F$1684,2,FALSE)</f>
        <v>3720039.9918399402</v>
      </c>
      <c r="I20" s="21">
        <f>VLOOKUP(E20,'Appendix 2a. Covid Deaths 2021'!$E$4:$F$1684,2,FALSE)</f>
        <v>22766.831766978899</v>
      </c>
      <c r="J20" s="22">
        <f t="shared" si="1"/>
        <v>156018.81944874107</v>
      </c>
      <c r="K20" s="22">
        <f t="shared" si="2"/>
        <v>177830.80819718691</v>
      </c>
      <c r="L20" s="77">
        <f t="shared" si="17"/>
        <v>0.87734415105250085</v>
      </c>
      <c r="M20" s="77">
        <f t="shared" si="18"/>
        <v>1.1398035751424977</v>
      </c>
      <c r="N20" s="77">
        <f>VLOOKUP(E20,'Appendix 4. LT MOH 2019'!$E$4:$L$1683,8,FALSE)</f>
        <v>0.81020010292627354</v>
      </c>
      <c r="O20" s="77">
        <f t="shared" si="13"/>
        <v>0.78670728160030923</v>
      </c>
      <c r="P20" s="77">
        <f t="shared" si="4"/>
        <v>0.21329271839969077</v>
      </c>
      <c r="Q20" s="77">
        <f>VLOOKUP(E20,'Appendix 4. LT MOH 2019'!$E$4:$J$1683,6,FALSE)</f>
        <v>2.4999999999999978</v>
      </c>
      <c r="R20" s="18">
        <f t="shared" si="5"/>
        <v>2.4643461475215394</v>
      </c>
      <c r="S20" s="132">
        <f t="shared" si="14"/>
        <v>59754.249343833115</v>
      </c>
      <c r="T20" s="14">
        <f t="shared" si="6"/>
        <v>12745.146278479104</v>
      </c>
      <c r="U20" s="15">
        <f t="shared" si="7"/>
        <v>4.7832450760938949E-2</v>
      </c>
      <c r="V20" s="14">
        <f t="shared" si="8"/>
        <v>266453.96745773847</v>
      </c>
      <c r="W20" s="14">
        <f t="shared" si="9"/>
        <v>699553.59984486352</v>
      </c>
      <c r="X20" s="129">
        <f t="shared" si="10"/>
        <v>11.707177439708902</v>
      </c>
      <c r="Y20" s="109">
        <f>VLOOKUP(E20,'Appendix 4. LT MOH 2019'!$E$4:$Q$1683,13,FALSE)</f>
        <v>12.295840142126035</v>
      </c>
      <c r="Z20" s="109">
        <f t="shared" si="11"/>
        <v>-0.58866270241713359</v>
      </c>
    </row>
    <row r="21" spans="1:26" s="11" customFormat="1" x14ac:dyDescent="0.2">
      <c r="A21" s="17"/>
      <c r="B21" s="13" t="str">
        <f t="shared" si="15"/>
        <v>Total</v>
      </c>
      <c r="C21" s="13" t="str">
        <f t="shared" si="16"/>
        <v>Brazil</v>
      </c>
      <c r="D21" s="162" t="s">
        <v>134</v>
      </c>
      <c r="E21" s="20" t="str">
        <f t="shared" si="0"/>
        <v>BrazilTotal80-84</v>
      </c>
      <c r="F21" s="21">
        <v>5</v>
      </c>
      <c r="G21" s="108">
        <f>VLOOKUP(E21,'Appendix 4. LT MOH 2019'!$E$4:$H$1683,4,FALSE)</f>
        <v>6.5541210649724249E-2</v>
      </c>
      <c r="H21" s="21">
        <f>VLOOKUP(E21,'Appendix 1a. Pop March 2021'!$E$5:$F$1684,2,FALSE)</f>
        <v>2417374.8390793302</v>
      </c>
      <c r="I21" s="21">
        <f>VLOOKUP(E21,'Appendix 2a. Covid Deaths 2021'!$E$4:$F$1684,2,FALSE)</f>
        <v>17435.553796943299</v>
      </c>
      <c r="J21" s="22">
        <f t="shared" si="1"/>
        <v>158437.67354744163</v>
      </c>
      <c r="K21" s="22">
        <f t="shared" si="2"/>
        <v>174730.48004018489</v>
      </c>
      <c r="L21" s="77">
        <f t="shared" si="17"/>
        <v>0.90675464012348506</v>
      </c>
      <c r="M21" s="77">
        <f t="shared" si="18"/>
        <v>1.1028341689696968</v>
      </c>
      <c r="N21" s="77">
        <f>VLOOKUP(E21,'Appendix 4. LT MOH 2019'!$E$4:$L$1683,8,FALSE)</f>
        <v>0.71843003733975408</v>
      </c>
      <c r="O21" s="77">
        <f t="shared" si="13"/>
        <v>0.69440989275011744</v>
      </c>
      <c r="P21" s="77">
        <f t="shared" si="4"/>
        <v>0.30559010724988256</v>
      </c>
      <c r="Q21" s="77">
        <f>VLOOKUP(E21,'Appendix 4. LT MOH 2019'!$E$4:$J$1683,6,FALSE)</f>
        <v>2.5000000000000018</v>
      </c>
      <c r="R21" s="18">
        <f t="shared" si="5"/>
        <v>2.459628368112365</v>
      </c>
      <c r="S21" s="132">
        <f t="shared" si="14"/>
        <v>47009.103065354007</v>
      </c>
      <c r="T21" s="14">
        <f t="shared" si="6"/>
        <v>14365.516847462313</v>
      </c>
      <c r="U21" s="15">
        <f t="shared" si="7"/>
        <v>7.2351494486393816E-2</v>
      </c>
      <c r="V21" s="14">
        <f t="shared" si="8"/>
        <v>198551.76385007286</v>
      </c>
      <c r="W21" s="14">
        <f t="shared" si="9"/>
        <v>433099.63238712505</v>
      </c>
      <c r="X21" s="129">
        <f t="shared" si="10"/>
        <v>9.2131013813433533</v>
      </c>
      <c r="Y21" s="109">
        <f>VLOOKUP(E21,'Appendix 4. LT MOH 2019'!$E$4:$Q$1683,13,FALSE)</f>
        <v>9.5906429248101883</v>
      </c>
      <c r="Z21" s="109">
        <f t="shared" si="11"/>
        <v>-0.37754154346683499</v>
      </c>
    </row>
    <row r="22" spans="1:26" s="11" customFormat="1" x14ac:dyDescent="0.2">
      <c r="A22" s="17"/>
      <c r="B22" s="13" t="str">
        <f t="shared" si="15"/>
        <v>Total</v>
      </c>
      <c r="C22" s="13" t="str">
        <f t="shared" si="16"/>
        <v>Brazil</v>
      </c>
      <c r="D22" s="162" t="s">
        <v>135</v>
      </c>
      <c r="E22" s="20" t="str">
        <f t="shared" si="0"/>
        <v>BrazilTotal85-89</v>
      </c>
      <c r="F22" s="21">
        <v>5</v>
      </c>
      <c r="G22" s="108">
        <f>VLOOKUP(E22,'Appendix 4. LT MOH 2019'!$E$4:$H$1683,4,FALSE)</f>
        <v>0.10720166958778328</v>
      </c>
      <c r="H22" s="21">
        <f>VLOOKUP(E22,'Appendix 1a. Pop March 2021'!$E$5:$F$1684,2,FALSE)</f>
        <v>1298149.6920452199</v>
      </c>
      <c r="I22" s="21">
        <f>VLOOKUP(E22,'Appendix 2a. Covid Deaths 2021'!$E$4:$F$1684,2,FALSE)</f>
        <v>10841.1921306773</v>
      </c>
      <c r="J22" s="22">
        <f t="shared" si="1"/>
        <v>139163.8143621143</v>
      </c>
      <c r="K22" s="22">
        <f t="shared" si="2"/>
        <v>148842.81259606103</v>
      </c>
      <c r="L22" s="77">
        <f t="shared" si="17"/>
        <v>0.93497167874532028</v>
      </c>
      <c r="M22" s="77">
        <f t="shared" si="18"/>
        <v>1.0695511134005087</v>
      </c>
      <c r="N22" s="77">
        <f>VLOOKUP(E22,'Appendix 4. LT MOH 2019'!$E$4:$L$1683,8,FALSE)</f>
        <v>0.5772818741905601</v>
      </c>
      <c r="O22" s="77">
        <f t="shared" si="13"/>
        <v>0.55563831518411955</v>
      </c>
      <c r="P22" s="77">
        <f t="shared" si="4"/>
        <v>0.44436168481588045</v>
      </c>
      <c r="Q22" s="77">
        <f>VLOOKUP(E22,'Appendix 4. LT MOH 2019'!$E$4:$J$1683,6,FALSE)</f>
        <v>2.5000000000000004</v>
      </c>
      <c r="R22" s="18">
        <f t="shared" si="5"/>
        <v>2.4563589888415094</v>
      </c>
      <c r="S22" s="132">
        <f t="shared" si="14"/>
        <v>32643.586217891694</v>
      </c>
      <c r="T22" s="14">
        <f t="shared" si="6"/>
        <v>14505.558970214808</v>
      </c>
      <c r="U22" s="15">
        <f t="shared" si="7"/>
        <v>0.11483094167443943</v>
      </c>
      <c r="V22" s="14">
        <f t="shared" si="8"/>
        <v>126320.99640304217</v>
      </c>
      <c r="W22" s="14">
        <f t="shared" si="9"/>
        <v>234547.86853705219</v>
      </c>
      <c r="X22" s="129">
        <f t="shared" si="10"/>
        <v>7.1851133932244959</v>
      </c>
      <c r="Y22" s="109">
        <f>VLOOKUP(E22,'Appendix 4. LT MOH 2019'!$E$4:$Q$1683,13,FALSE)</f>
        <v>7.3696359510048426</v>
      </c>
      <c r="Z22" s="109">
        <f t="shared" si="11"/>
        <v>-0.18452255778034665</v>
      </c>
    </row>
    <row r="23" spans="1:26" s="11" customFormat="1" x14ac:dyDescent="0.2">
      <c r="A23" s="17"/>
      <c r="B23" s="13" t="str">
        <f t="shared" si="15"/>
        <v>Total</v>
      </c>
      <c r="C23" s="13" t="str">
        <f t="shared" si="16"/>
        <v>Brazil</v>
      </c>
      <c r="D23" s="162" t="s">
        <v>8</v>
      </c>
      <c r="E23" s="20" t="str">
        <f t="shared" si="0"/>
        <v>BrazilTotal90+</v>
      </c>
      <c r="F23" s="21" t="s">
        <v>19</v>
      </c>
      <c r="G23" s="108">
        <f>VLOOKUP(E23,'Appendix 4. LT MOH 2019'!$E$4:$H$1683,4,FALSE)</f>
        <v>0.16847904698929619</v>
      </c>
      <c r="H23" s="21">
        <f>VLOOKUP(E23,'Appendix 1a. Pop March 2021'!$E$5:$F$1684,2,FALSE)</f>
        <v>842304.34991833998</v>
      </c>
      <c r="I23" s="21">
        <f>VLOOKUP(E23,'Appendix 2a. Covid Deaths 2021'!$E$4:$F$1684,2,FALSE)</f>
        <v>6570.4734230644799</v>
      </c>
      <c r="J23" s="22">
        <f t="shared" si="1"/>
        <v>141910.63414918058</v>
      </c>
      <c r="K23" s="22">
        <f t="shared" si="2"/>
        <v>147374.12047165868</v>
      </c>
      <c r="L23" s="77">
        <f t="shared" si="3"/>
        <v>0.9629277765662474</v>
      </c>
      <c r="M23" s="77">
        <f t="shared" si="12"/>
        <v>1.0384994849415916</v>
      </c>
      <c r="N23" s="77">
        <f>VLOOKUP(E23,'Appendix 4. LT MOH 2019'!$E$4:$L$1683,8,FALSE)</f>
        <v>0</v>
      </c>
      <c r="O23" s="77">
        <v>0</v>
      </c>
      <c r="P23" s="77">
        <f t="shared" si="4"/>
        <v>1</v>
      </c>
      <c r="Q23" s="77">
        <f>VLOOKUP(E23,'Appendix 4. LT MOH 2019'!$E$4:$J$1683,6,FALSE)</f>
        <v>6.1965697500208705</v>
      </c>
      <c r="R23" s="18">
        <f>Q23*L23</f>
        <v>5.9668491317252643</v>
      </c>
      <c r="S23" s="132">
        <f t="shared" si="14"/>
        <v>18138.027247676888</v>
      </c>
      <c r="T23" s="14">
        <f t="shared" si="6"/>
        <v>18138.027247676888</v>
      </c>
      <c r="U23" s="15">
        <f t="shared" si="7"/>
        <v>0.16759264025682821</v>
      </c>
      <c r="V23" s="14">
        <f>T23*R23</f>
        <v>108226.87213401002</v>
      </c>
      <c r="W23" s="14">
        <f>V23</f>
        <v>108226.87213401002</v>
      </c>
      <c r="X23" s="129">
        <f t="shared" si="10"/>
        <v>5.9668491317252643</v>
      </c>
      <c r="Y23" s="109">
        <f>VLOOKUP(E23,'Appendix 4. LT MOH 2019'!$E$4:$Q$1683,13,FALSE)</f>
        <v>5.9354561761233846</v>
      </c>
      <c r="Z23" s="109">
        <f t="shared" si="11"/>
        <v>3.1392955601879713E-2</v>
      </c>
    </row>
    <row r="24" spans="1:26" s="9" customFormat="1" x14ac:dyDescent="0.2">
      <c r="B24" s="157"/>
      <c r="C24" s="157"/>
      <c r="G24" s="111"/>
      <c r="H24" s="111"/>
      <c r="I24" s="130"/>
      <c r="J24" s="130"/>
      <c r="N24" s="111"/>
      <c r="O24" s="111"/>
      <c r="P24" s="23"/>
      <c r="Q24" s="111"/>
      <c r="R24" s="111"/>
      <c r="V24" s="111"/>
      <c r="W24" s="111"/>
      <c r="Y24" s="111"/>
    </row>
    <row r="25" spans="1:26" x14ac:dyDescent="0.2">
      <c r="K25" s="43"/>
      <c r="L25" s="75"/>
      <c r="M25" s="75"/>
      <c r="N25" s="131"/>
      <c r="O25" s="131"/>
      <c r="P25" s="76"/>
      <c r="Q25" s="131"/>
      <c r="R25" s="131"/>
      <c r="S25" s="75"/>
      <c r="T25" s="75"/>
      <c r="U25" s="75"/>
      <c r="V25" s="131"/>
      <c r="W25" s="131"/>
      <c r="X25" s="75"/>
      <c r="Y25" s="131"/>
      <c r="Z25" s="75"/>
    </row>
    <row r="26" spans="1:26" ht="16" customHeight="1" x14ac:dyDescent="0.2">
      <c r="K26" s="43"/>
      <c r="L26" s="75"/>
      <c r="M26" s="75"/>
      <c r="N26" s="131"/>
      <c r="O26" s="131"/>
      <c r="P26" s="75"/>
      <c r="Q26" s="131"/>
      <c r="R26" s="131"/>
      <c r="S26" s="75"/>
      <c r="T26" s="75"/>
      <c r="U26" s="75"/>
      <c r="V26" s="131"/>
      <c r="W26" s="131"/>
      <c r="X26" s="75"/>
      <c r="Y26" s="131"/>
      <c r="Z26" s="75"/>
    </row>
    <row r="27" spans="1:26" s="13" customFormat="1" ht="47" customHeight="1" x14ac:dyDescent="0.2">
      <c r="A27" s="12"/>
      <c r="B27" s="10" t="s">
        <v>17</v>
      </c>
      <c r="C27" s="10" t="s">
        <v>14</v>
      </c>
      <c r="D27" s="160" t="s">
        <v>0</v>
      </c>
      <c r="E27" s="10" t="s">
        <v>137</v>
      </c>
      <c r="F27" s="10" t="s">
        <v>9</v>
      </c>
      <c r="G27" s="12" t="s">
        <v>116</v>
      </c>
      <c r="H27" s="12" t="s">
        <v>118</v>
      </c>
      <c r="I27" s="12" t="s">
        <v>110</v>
      </c>
      <c r="J27" s="12" t="s">
        <v>38</v>
      </c>
      <c r="K27" s="12" t="s">
        <v>1828</v>
      </c>
      <c r="L27" s="12" t="s">
        <v>26</v>
      </c>
      <c r="M27" s="12" t="s">
        <v>27</v>
      </c>
      <c r="N27" s="10" t="s">
        <v>10</v>
      </c>
      <c r="O27" s="12" t="s">
        <v>111</v>
      </c>
      <c r="P27" s="12" t="s">
        <v>112</v>
      </c>
      <c r="Q27" s="12" t="s">
        <v>28</v>
      </c>
      <c r="R27" s="12" t="s">
        <v>113</v>
      </c>
      <c r="S27" s="10" t="s">
        <v>104</v>
      </c>
      <c r="T27" s="10" t="s">
        <v>105</v>
      </c>
      <c r="U27" s="12" t="s">
        <v>106</v>
      </c>
      <c r="V27" s="12" t="s">
        <v>107</v>
      </c>
      <c r="W27" s="12" t="s">
        <v>108</v>
      </c>
      <c r="X27" s="10" t="s">
        <v>109</v>
      </c>
      <c r="Y27" s="12" t="s">
        <v>29</v>
      </c>
      <c r="Z27" s="12" t="s">
        <v>11</v>
      </c>
    </row>
    <row r="28" spans="1:26" x14ac:dyDescent="0.2">
      <c r="B28" s="155" t="s">
        <v>69</v>
      </c>
      <c r="C28" s="13" t="str">
        <f>$C$4</f>
        <v>Brazil</v>
      </c>
      <c r="D28" s="162">
        <v>0</v>
      </c>
      <c r="E28" s="20" t="str">
        <f t="shared" ref="E28:E47" si="19">_xlfn.CONCAT(C28,B28,D28)</f>
        <v>BrazilFemale0</v>
      </c>
      <c r="F28" s="21">
        <v>1</v>
      </c>
      <c r="G28" s="108">
        <f>VLOOKUP(E28,'Appendix 4. LT MOH 2019'!$E$4:$H$1683,4,FALSE)</f>
        <v>1.0807243841551861E-2</v>
      </c>
      <c r="H28" s="21">
        <f>VLOOKUP(E28,'Appendix 1a. Pop March 2021'!$E$5:$F$1684,2,FALSE)</f>
        <v>1429662.62842222</v>
      </c>
      <c r="I28" s="21">
        <f>VLOOKUP(E28,'Appendix 2a. Covid Deaths 2021'!$E$4:$F$1684,2,FALSE)</f>
        <v>108.27030885096799</v>
      </c>
      <c r="J28" s="22">
        <f t="shared" ref="J28:J47" si="20">G28*H28</f>
        <v>15450.712636512882</v>
      </c>
      <c r="K28" s="22">
        <f t="shared" ref="K28:K47" si="21">G28*(H28-I28)+I28</f>
        <v>15557.812841735298</v>
      </c>
      <c r="L28" s="78">
        <f t="shared" ref="L28:L47" si="22">J28/K28</f>
        <v>0.99311598575507287</v>
      </c>
      <c r="M28" s="78">
        <f t="shared" ref="M28:M47" si="23">K28/J28</f>
        <v>1.006931732389438</v>
      </c>
      <c r="N28" s="77">
        <f>VLOOKUP(E28,'Appendix 4. LT MOH 2019'!$E$4:$L$1683,8,FALSE)</f>
        <v>0.98929881341781711</v>
      </c>
      <c r="O28" s="77">
        <f>EXP((1/L28)*LN(N28))</f>
        <v>0.98922503672566231</v>
      </c>
      <c r="P28" s="78">
        <f t="shared" ref="P28:P47" si="24">1-O28</f>
        <v>1.077496327433769E-2</v>
      </c>
      <c r="Q28" s="77">
        <f>VLOOKUP(E28,'Appendix 4. LT MOH 2019'!$E$4:$J$1683,6,FALSE)</f>
        <v>8.2948947810572812E-2</v>
      </c>
      <c r="R28" s="133">
        <f t="shared" ref="R28:R46" si="25">F28+(Q28-F28)*M28*(1-N28)/(1-O28)</f>
        <v>8.2914813012948896E-2</v>
      </c>
      <c r="S28" s="14">
        <v>100000</v>
      </c>
      <c r="T28" s="14">
        <f t="shared" ref="T28:T47" si="26">P28*S28</f>
        <v>1077.496327433769</v>
      </c>
      <c r="U28" s="15">
        <f t="shared" ref="U28:U47" si="27">T28/V28</f>
        <v>1.088249933586943E-2</v>
      </c>
      <c r="V28" s="14">
        <f t="shared" ref="V28:V46" si="28">(S29*F28)+R28*T28</f>
        <v>99011.844079077549</v>
      </c>
      <c r="W28" s="14">
        <f t="shared" ref="W28:W46" si="29">W29+V28</f>
        <v>7850213.064450304</v>
      </c>
      <c r="X28" s="129">
        <f t="shared" ref="X28:X47" si="30">W28/S28</f>
        <v>78.50213064450304</v>
      </c>
      <c r="Y28" s="109">
        <f>VLOOKUP(E28,'Appendix 4. LT MOH 2019'!$E$4:$Q$1683,13,FALSE)</f>
        <v>80.141187943804525</v>
      </c>
      <c r="Z28" s="129">
        <f t="shared" ref="Z28:Z47" si="31">X28-Y28</f>
        <v>-1.6390572993014842</v>
      </c>
    </row>
    <row r="29" spans="1:26" x14ac:dyDescent="0.2">
      <c r="B29" s="155" t="str">
        <f>$B$28</f>
        <v>Female</v>
      </c>
      <c r="C29" s="13" t="str">
        <f>$C$4</f>
        <v>Brazil</v>
      </c>
      <c r="D29" s="163" t="s">
        <v>139</v>
      </c>
      <c r="E29" s="20" t="str">
        <f t="shared" si="19"/>
        <v>BrazilFemale01-04</v>
      </c>
      <c r="F29" s="21">
        <v>4</v>
      </c>
      <c r="G29" s="108">
        <f>VLOOKUP(E29,'Appendix 4. LT MOH 2019'!$E$4:$H$1683,4,FALSE)</f>
        <v>4.3933904035899882E-4</v>
      </c>
      <c r="H29" s="21">
        <f>VLOOKUP(E29,'Appendix 1a. Pop March 2021'!$E$5:$F$1684,2,FALSE)</f>
        <v>5754824.4484617999</v>
      </c>
      <c r="I29" s="21">
        <f>VLOOKUP(E29,'Appendix 2a. Covid Deaths 2021'!$E$4:$F$1684,2,FALSE)</f>
        <v>44.973356528964104</v>
      </c>
      <c r="J29" s="22">
        <f t="shared" si="20"/>
        <v>2528.319050621712</v>
      </c>
      <c r="K29" s="22">
        <f t="shared" si="21"/>
        <v>2573.2726485993767</v>
      </c>
      <c r="L29" s="78">
        <f t="shared" si="22"/>
        <v>0.98253057327519</v>
      </c>
      <c r="M29" s="78">
        <f t="shared" si="23"/>
        <v>1.0177800337210647</v>
      </c>
      <c r="N29" s="77">
        <f>VLOOKUP(E29,'Appendix 4. LT MOH 2019'!$E$4:$L$1683,8,FALSE)</f>
        <v>0.99824456716889076</v>
      </c>
      <c r="O29" s="77">
        <f t="shared" ref="O29:O46" si="32">EXP((1/L29)*LN(N29))</f>
        <v>0.99821338341206312</v>
      </c>
      <c r="P29" s="78">
        <f t="shared" si="24"/>
        <v>1.7866165879368845E-3</v>
      </c>
      <c r="Q29" s="77">
        <f>VLOOKUP(E29,'Appendix 4. LT MOH 2019'!$E$4:$J$1683,6,FALSE)</f>
        <v>1.506152653269164</v>
      </c>
      <c r="R29" s="133">
        <f t="shared" si="25"/>
        <v>1.5061137117220773</v>
      </c>
      <c r="S29" s="80">
        <f t="shared" ref="S29:S41" si="33">S28-T28</f>
        <v>98922.503672566236</v>
      </c>
      <c r="T29" s="14">
        <f t="shared" si="26"/>
        <v>176.7365859816542</v>
      </c>
      <c r="U29" s="15">
        <f t="shared" si="27"/>
        <v>4.471522319358693E-4</v>
      </c>
      <c r="V29" s="14">
        <f t="shared" si="28"/>
        <v>395249.25374184828</v>
      </c>
      <c r="W29" s="14">
        <f t="shared" si="29"/>
        <v>7751201.2203712268</v>
      </c>
      <c r="X29" s="129">
        <f t="shared" si="30"/>
        <v>78.356298441735007</v>
      </c>
      <c r="Y29" s="109">
        <f>VLOOKUP(E29,'Appendix 4. LT MOH 2019'!$E$4:$Q$1683,13,FALSE)</f>
        <v>80.007173166183748</v>
      </c>
      <c r="Z29" s="129">
        <f t="shared" si="31"/>
        <v>-1.6508747244487409</v>
      </c>
    </row>
    <row r="30" spans="1:26" x14ac:dyDescent="0.2">
      <c r="B30" s="155" t="str">
        <f t="shared" ref="B30:B47" si="34">$B$28</f>
        <v>Female</v>
      </c>
      <c r="C30" s="13" t="str">
        <f t="shared" ref="C30:C47" si="35">$C$4</f>
        <v>Brazil</v>
      </c>
      <c r="D30" s="163" t="s">
        <v>138</v>
      </c>
      <c r="E30" s="20" t="str">
        <f t="shared" si="19"/>
        <v>BrazilFemale05-09</v>
      </c>
      <c r="F30" s="21">
        <v>5</v>
      </c>
      <c r="G30" s="108">
        <f>VLOOKUP(E30,'Appendix 4. LT MOH 2019'!$E$4:$H$1683,4,FALSE)</f>
        <v>1.9488862712993218E-4</v>
      </c>
      <c r="H30" s="21">
        <f>VLOOKUP(E30,'Appendix 1a. Pop March 2021'!$E$5:$F$1684,2,FALSE)</f>
        <v>7170981.7140148701</v>
      </c>
      <c r="I30" s="21">
        <f>VLOOKUP(E30,'Appendix 2a. Covid Deaths 2021'!$E$4:$F$1684,2,FALSE)</f>
        <v>17.648322302184098</v>
      </c>
      <c r="J30" s="22">
        <f t="shared" si="20"/>
        <v>1397.542781418206</v>
      </c>
      <c r="K30" s="22">
        <f t="shared" si="21"/>
        <v>1415.1876642630855</v>
      </c>
      <c r="L30" s="78">
        <f t="shared" si="22"/>
        <v>0.98753177172861561</v>
      </c>
      <c r="M30" s="78">
        <f t="shared" si="23"/>
        <v>1.012625647729348</v>
      </c>
      <c r="N30" s="77">
        <f>VLOOKUP(E30,'Appendix 4. LT MOH 2019'!$E$4:$L$1683,8,FALSE)</f>
        <v>0.99902603140285728</v>
      </c>
      <c r="O30" s="77">
        <f t="shared" si="32"/>
        <v>0.99901374048444136</v>
      </c>
      <c r="P30" s="78">
        <f t="shared" si="24"/>
        <v>9.8625951555864066E-4</v>
      </c>
      <c r="Q30" s="77">
        <f>VLOOKUP(E30,'Appendix 4. LT MOH 2019'!$E$4:$J$1683,6,FALSE)</f>
        <v>2.4999999999996749</v>
      </c>
      <c r="R30" s="133">
        <f t="shared" si="25"/>
        <v>2.4999846237448691</v>
      </c>
      <c r="S30" s="80">
        <f t="shared" si="33"/>
        <v>98745.767086584587</v>
      </c>
      <c r="T30" s="14">
        <f t="shared" si="26"/>
        <v>97.388952410281277</v>
      </c>
      <c r="U30" s="15">
        <f t="shared" si="27"/>
        <v>1.9734922248456922E-4</v>
      </c>
      <c r="V30" s="14">
        <f t="shared" si="28"/>
        <v>493485.3615544198</v>
      </c>
      <c r="W30" s="14">
        <f t="shared" si="29"/>
        <v>7355951.9666293785</v>
      </c>
      <c r="X30" s="129">
        <f t="shared" si="30"/>
        <v>74.493846001311226</v>
      </c>
      <c r="Y30" s="109">
        <f>VLOOKUP(E30,'Appendix 4. LT MOH 2019'!$E$4:$Q$1683,13,FALSE)</f>
        <v>76.145218764643431</v>
      </c>
      <c r="Z30" s="129">
        <f t="shared" si="31"/>
        <v>-1.6513727633322048</v>
      </c>
    </row>
    <row r="31" spans="1:26" x14ac:dyDescent="0.2">
      <c r="B31" s="155" t="str">
        <f t="shared" si="34"/>
        <v>Female</v>
      </c>
      <c r="C31" s="13" t="str">
        <f t="shared" si="35"/>
        <v>Brazil</v>
      </c>
      <c r="D31" s="163" t="s">
        <v>120</v>
      </c>
      <c r="E31" s="20" t="str">
        <f t="shared" si="19"/>
        <v>BrazilFemale10-14</v>
      </c>
      <c r="F31" s="21">
        <v>5</v>
      </c>
      <c r="G31" s="108">
        <f>VLOOKUP(E31,'Appendix 4. LT MOH 2019'!$E$4:$H$1683,4,FALSE)</f>
        <v>2.321738168939746E-4</v>
      </c>
      <c r="H31" s="21">
        <f>VLOOKUP(E31,'Appendix 1a. Pop March 2021'!$E$5:$F$1684,2,FALSE)</f>
        <v>7189212.1053199396</v>
      </c>
      <c r="I31" s="21">
        <f>VLOOKUP(E31,'Appendix 2a. Covid Deaths 2021'!$E$4:$F$1684,2,FALSE)</f>
        <v>59.056277970105</v>
      </c>
      <c r="J31" s="22">
        <f t="shared" si="20"/>
        <v>1669.1468149524974</v>
      </c>
      <c r="K31" s="22">
        <f t="shared" si="21"/>
        <v>1728.1893816011343</v>
      </c>
      <c r="L31" s="78">
        <f t="shared" si="22"/>
        <v>0.96583559228101779</v>
      </c>
      <c r="M31" s="78">
        <f t="shared" si="23"/>
        <v>1.0353729019638798</v>
      </c>
      <c r="N31" s="77">
        <f>VLOOKUP(E31,'Appendix 4. LT MOH 2019'!$E$4:$L$1683,8,FALSE)</f>
        <v>0.99883980433317088</v>
      </c>
      <c r="O31" s="77">
        <f t="shared" si="32"/>
        <v>0.99879878950382739</v>
      </c>
      <c r="P31" s="78">
        <f t="shared" si="24"/>
        <v>1.2012104961726111E-3</v>
      </c>
      <c r="Q31" s="77">
        <f>VLOOKUP(E31,'Appendix 4. LT MOH 2019'!$E$4:$J$1683,6,FALSE)</f>
        <v>2.4999999999999662</v>
      </c>
      <c r="R31" s="133">
        <f t="shared" si="25"/>
        <v>2.4999486804388766</v>
      </c>
      <c r="S31" s="80">
        <f t="shared" si="33"/>
        <v>98648.378134174302</v>
      </c>
      <c r="T31" s="14">
        <f t="shared" si="26"/>
        <v>118.49746724517487</v>
      </c>
      <c r="U31" s="15">
        <f t="shared" si="27"/>
        <v>2.403864795794802E-4</v>
      </c>
      <c r="V31" s="14">
        <f t="shared" si="28"/>
        <v>492945.64092152053</v>
      </c>
      <c r="W31" s="14">
        <f t="shared" si="29"/>
        <v>6862466.6050749589</v>
      </c>
      <c r="X31" s="129">
        <f t="shared" si="30"/>
        <v>69.564920730284427</v>
      </c>
      <c r="Y31" s="109">
        <f>VLOOKUP(E31,'Appendix 4. LT MOH 2019'!$E$4:$Q$1683,13,FALSE)</f>
        <v>71.217016824105158</v>
      </c>
      <c r="Z31" s="129">
        <f t="shared" si="31"/>
        <v>-1.652096093820731</v>
      </c>
    </row>
    <row r="32" spans="1:26" x14ac:dyDescent="0.2">
      <c r="B32" s="155" t="str">
        <f t="shared" si="34"/>
        <v>Female</v>
      </c>
      <c r="C32" s="13" t="str">
        <f t="shared" si="35"/>
        <v>Brazil</v>
      </c>
      <c r="D32" s="162" t="s">
        <v>121</v>
      </c>
      <c r="E32" s="20" t="str">
        <f t="shared" si="19"/>
        <v>BrazilFemale15-19</v>
      </c>
      <c r="F32" s="21">
        <v>5</v>
      </c>
      <c r="G32" s="108">
        <f>VLOOKUP(E32,'Appendix 4. LT MOH 2019'!$E$4:$H$1683,4,FALSE)</f>
        <v>4.270114443120581E-4</v>
      </c>
      <c r="H32" s="21">
        <f>VLOOKUP(E32,'Appendix 1a. Pop March 2021'!$E$5:$F$1684,2,FALSE)</f>
        <v>7660721.6875794102</v>
      </c>
      <c r="I32" s="21">
        <f>VLOOKUP(E32,'Appendix 2a. Covid Deaths 2021'!$E$4:$F$1684,2,FALSE)</f>
        <v>174.96286714832999</v>
      </c>
      <c r="J32" s="22">
        <f t="shared" si="20"/>
        <v>3271.2158322859909</v>
      </c>
      <c r="K32" s="22">
        <f t="shared" si="21"/>
        <v>3446.1039882877194</v>
      </c>
      <c r="L32" s="78">
        <f t="shared" si="22"/>
        <v>0.94925047050346678</v>
      </c>
      <c r="M32" s="78">
        <f t="shared" si="23"/>
        <v>1.0534627383114348</v>
      </c>
      <c r="N32" s="77">
        <f>VLOOKUP(E32,'Appendix 4. LT MOH 2019'!$E$4:$L$1683,8,FALSE)</f>
        <v>0.99786721958255586</v>
      </c>
      <c r="O32" s="77">
        <f t="shared" si="32"/>
        <v>0.997753323482655</v>
      </c>
      <c r="P32" s="78">
        <f t="shared" si="24"/>
        <v>2.2466765173450032E-3</v>
      </c>
      <c r="Q32" s="77">
        <f>VLOOKUP(E32,'Appendix 4. LT MOH 2019'!$E$4:$J$1683,6,FALSE)</f>
        <v>2.4999999999996887</v>
      </c>
      <c r="R32" s="133">
        <f t="shared" si="25"/>
        <v>2.4998573654996719</v>
      </c>
      <c r="S32" s="80">
        <f t="shared" si="33"/>
        <v>98529.880666929123</v>
      </c>
      <c r="T32" s="14">
        <f t="shared" si="26"/>
        <v>221.36476915119508</v>
      </c>
      <c r="U32" s="15">
        <f t="shared" si="27"/>
        <v>4.4984065551826051E-4</v>
      </c>
      <c r="V32" s="14">
        <f t="shared" si="28"/>
        <v>492095.95983751438</v>
      </c>
      <c r="W32" s="14">
        <f t="shared" si="29"/>
        <v>6369520.9641534388</v>
      </c>
      <c r="X32" s="129">
        <f t="shared" si="30"/>
        <v>64.645576763509922</v>
      </c>
      <c r="Y32" s="109">
        <f>VLOOKUP(E32,'Appendix 4. LT MOH 2019'!$E$4:$Q$1683,13,FALSE)</f>
        <v>66.296834613515315</v>
      </c>
      <c r="Z32" s="129">
        <f t="shared" si="31"/>
        <v>-1.6512578500053934</v>
      </c>
    </row>
    <row r="33" spans="2:26" x14ac:dyDescent="0.2">
      <c r="B33" s="155" t="str">
        <f t="shared" si="34"/>
        <v>Female</v>
      </c>
      <c r="C33" s="13" t="str">
        <f t="shared" si="35"/>
        <v>Brazil</v>
      </c>
      <c r="D33" s="162" t="s">
        <v>122</v>
      </c>
      <c r="E33" s="20" t="str">
        <f t="shared" si="19"/>
        <v>BrazilFemale20-24</v>
      </c>
      <c r="F33" s="21">
        <v>5</v>
      </c>
      <c r="G33" s="108">
        <f>VLOOKUP(E33,'Appendix 4. LT MOH 2019'!$E$4:$H$1683,4,FALSE)</f>
        <v>5.3802635979340908E-4</v>
      </c>
      <c r="H33" s="21">
        <f>VLOOKUP(E33,'Appendix 1a. Pop March 2021'!$E$5:$F$1684,2,FALSE)</f>
        <v>8455239.2275501397</v>
      </c>
      <c r="I33" s="21">
        <f>VLOOKUP(E33,'Appendix 2a. Covid Deaths 2021'!$E$4:$F$1684,2,FALSE)</f>
        <v>474.03154734625201</v>
      </c>
      <c r="J33" s="22">
        <f t="shared" si="20"/>
        <v>4549.141582781238</v>
      </c>
      <c r="K33" s="22">
        <f t="shared" si="21"/>
        <v>5022.9180886596441</v>
      </c>
      <c r="L33" s="78">
        <f t="shared" si="22"/>
        <v>0.90567703921987852</v>
      </c>
      <c r="M33" s="78">
        <f t="shared" si="23"/>
        <v>1.1041463531651066</v>
      </c>
      <c r="N33" s="77">
        <f>VLOOKUP(E33,'Appendix 4. LT MOH 2019'!$E$4:$L$1683,8,FALSE)</f>
        <v>0.99731348174512591</v>
      </c>
      <c r="O33" s="77">
        <f t="shared" si="32"/>
        <v>0.99703410597294762</v>
      </c>
      <c r="P33" s="78">
        <f t="shared" si="24"/>
        <v>2.9658940270523848E-3</v>
      </c>
      <c r="Q33" s="77">
        <f>VLOOKUP(E33,'Appendix 4. LT MOH 2019'!$E$4:$J$1683,6,FALSE)</f>
        <v>2.5000000000001168</v>
      </c>
      <c r="R33" s="133">
        <f t="shared" si="25"/>
        <v>2.4996499312058988</v>
      </c>
      <c r="S33" s="80">
        <f t="shared" si="33"/>
        <v>98308.515897777921</v>
      </c>
      <c r="T33" s="14">
        <f t="shared" si="26"/>
        <v>291.57264010960392</v>
      </c>
      <c r="U33" s="15">
        <f t="shared" si="27"/>
        <v>5.9405988810594845E-4</v>
      </c>
      <c r="V33" s="14">
        <f t="shared" si="28"/>
        <v>490813.54581813305</v>
      </c>
      <c r="W33" s="14">
        <f t="shared" si="29"/>
        <v>5877425.0043159248</v>
      </c>
      <c r="X33" s="129">
        <f t="shared" si="30"/>
        <v>59.785512482228135</v>
      </c>
      <c r="Y33" s="109">
        <f>VLOOKUP(E33,'Appendix 4. LT MOH 2019'!$E$4:$Q$1683,13,FALSE)</f>
        <v>61.433190069319899</v>
      </c>
      <c r="Z33" s="129">
        <f t="shared" si="31"/>
        <v>-1.6476775870917635</v>
      </c>
    </row>
    <row r="34" spans="2:26" x14ac:dyDescent="0.2">
      <c r="B34" s="155" t="str">
        <f t="shared" si="34"/>
        <v>Female</v>
      </c>
      <c r="C34" s="13" t="str">
        <f t="shared" si="35"/>
        <v>Brazil</v>
      </c>
      <c r="D34" s="162" t="s">
        <v>123</v>
      </c>
      <c r="E34" s="20" t="str">
        <f t="shared" si="19"/>
        <v>BrazilFemale25-29</v>
      </c>
      <c r="F34" s="21">
        <v>5</v>
      </c>
      <c r="G34" s="108">
        <f>VLOOKUP(E34,'Appendix 4. LT MOH 2019'!$E$4:$H$1683,4,FALSE)</f>
        <v>6.1964675791754552E-4</v>
      </c>
      <c r="H34" s="21">
        <f>VLOOKUP(E34,'Appendix 1a. Pop March 2021'!$E$5:$F$1684,2,FALSE)</f>
        <v>8502383.9755429309</v>
      </c>
      <c r="I34" s="21">
        <f>VLOOKUP(E34,'Appendix 2a. Covid Deaths 2021'!$E$4:$F$1684,2,FALSE)</f>
        <v>944.38732714686796</v>
      </c>
      <c r="J34" s="22">
        <f t="shared" si="20"/>
        <v>5268.4746650152683</v>
      </c>
      <c r="K34" s="22">
        <f t="shared" si="21"/>
        <v>6212.2768056166515</v>
      </c>
      <c r="L34" s="78">
        <f t="shared" si="22"/>
        <v>0.84807468016427223</v>
      </c>
      <c r="M34" s="78">
        <f t="shared" si="23"/>
        <v>1.1791414404758551</v>
      </c>
      <c r="N34" s="77">
        <f>VLOOKUP(E34,'Appendix 4. LT MOH 2019'!$E$4:$L$1683,8,FALSE)</f>
        <v>0.99690655831319241</v>
      </c>
      <c r="O34" s="77">
        <f t="shared" si="32"/>
        <v>0.99635340625510471</v>
      </c>
      <c r="P34" s="78">
        <f t="shared" si="24"/>
        <v>3.6465937448952879E-3</v>
      </c>
      <c r="Q34" s="77">
        <f>VLOOKUP(E34,'Appendix 4. LT MOH 2019'!$E$4:$J$1683,6,FALSE)</f>
        <v>2.5000000000000955</v>
      </c>
      <c r="R34" s="133">
        <f t="shared" si="25"/>
        <v>2.4993065160354484</v>
      </c>
      <c r="S34" s="80">
        <f t="shared" si="33"/>
        <v>98016.943257668318</v>
      </c>
      <c r="T34" s="14">
        <f t="shared" si="26"/>
        <v>357.42797217716964</v>
      </c>
      <c r="U34" s="15">
        <f t="shared" si="27"/>
        <v>7.3065131277463033E-4</v>
      </c>
      <c r="V34" s="14">
        <f t="shared" si="28"/>
        <v>489190.89848733146</v>
      </c>
      <c r="W34" s="14">
        <f t="shared" si="29"/>
        <v>5386611.4584977916</v>
      </c>
      <c r="X34" s="129">
        <f t="shared" si="30"/>
        <v>54.955921695470465</v>
      </c>
      <c r="Y34" s="109">
        <f>VLOOKUP(E34,'Appendix 4. LT MOH 2019'!$E$4:$Q$1683,13,FALSE)</f>
        <v>56.591941649276642</v>
      </c>
      <c r="Z34" s="129">
        <f t="shared" si="31"/>
        <v>-1.6360199538061764</v>
      </c>
    </row>
    <row r="35" spans="2:26" x14ac:dyDescent="0.2">
      <c r="B35" s="155" t="str">
        <f t="shared" si="34"/>
        <v>Female</v>
      </c>
      <c r="C35" s="13" t="str">
        <f t="shared" si="35"/>
        <v>Brazil</v>
      </c>
      <c r="D35" s="162" t="s">
        <v>124</v>
      </c>
      <c r="E35" s="20" t="str">
        <f t="shared" si="19"/>
        <v>BrazilFemale30-34</v>
      </c>
      <c r="F35" s="21">
        <v>5</v>
      </c>
      <c r="G35" s="108">
        <f>VLOOKUP(E35,'Appendix 4. LT MOH 2019'!$E$4:$H$1683,4,FALSE)</f>
        <v>8.3097963738193534E-4</v>
      </c>
      <c r="H35" s="21">
        <f>VLOOKUP(E35,'Appendix 1a. Pop March 2021'!$E$5:$F$1684,2,FALSE)</f>
        <v>8644222.3157193791</v>
      </c>
      <c r="I35" s="21">
        <f>VLOOKUP(E35,'Appendix 2a. Covid Deaths 2021'!$E$4:$F$1684,2,FALSE)</f>
        <v>1559.6681868781</v>
      </c>
      <c r="J35" s="22">
        <f t="shared" si="20"/>
        <v>7183.1727253653235</v>
      </c>
      <c r="K35" s="22">
        <f t="shared" si="21"/>
        <v>8741.544859739055</v>
      </c>
      <c r="L35" s="78">
        <f t="shared" si="22"/>
        <v>0.82172806301651236</v>
      </c>
      <c r="M35" s="78">
        <f t="shared" si="23"/>
        <v>1.2169476071305909</v>
      </c>
      <c r="N35" s="77">
        <f>VLOOKUP(E35,'Appendix 4. LT MOH 2019'!$E$4:$L$1683,8,FALSE)</f>
        <v>0.99585371550804935</v>
      </c>
      <c r="O35" s="77">
        <f t="shared" si="32"/>
        <v>0.99495646089002188</v>
      </c>
      <c r="P35" s="78">
        <f t="shared" si="24"/>
        <v>5.0435391099781235E-3</v>
      </c>
      <c r="Q35" s="77">
        <f>VLOOKUP(E35,'Appendix 4. LT MOH 2019'!$E$4:$J$1683,6,FALSE)</f>
        <v>2.4999999999999751</v>
      </c>
      <c r="R35" s="133">
        <f t="shared" si="25"/>
        <v>2.4988738656851845</v>
      </c>
      <c r="S35" s="80">
        <f t="shared" si="33"/>
        <v>97659.515285491143</v>
      </c>
      <c r="T35" s="14">
        <f t="shared" si="26"/>
        <v>492.54958480388092</v>
      </c>
      <c r="U35" s="15">
        <f t="shared" si="27"/>
        <v>1.0112591332201812E-3</v>
      </c>
      <c r="V35" s="14">
        <f t="shared" si="28"/>
        <v>487065.64778845682</v>
      </c>
      <c r="W35" s="14">
        <f t="shared" si="29"/>
        <v>4897420.5600104602</v>
      </c>
      <c r="X35" s="129">
        <f t="shared" si="30"/>
        <v>50.147909762747403</v>
      </c>
      <c r="Y35" s="109">
        <f>VLOOKUP(E35,'Appendix 4. LT MOH 2019'!$E$4:$Q$1683,13,FALSE)</f>
        <v>51.759791149134863</v>
      </c>
      <c r="Z35" s="129">
        <f t="shared" si="31"/>
        <v>-1.6118813863874593</v>
      </c>
    </row>
    <row r="36" spans="2:26" x14ac:dyDescent="0.2">
      <c r="B36" s="155" t="str">
        <f t="shared" si="34"/>
        <v>Female</v>
      </c>
      <c r="C36" s="13" t="str">
        <f t="shared" si="35"/>
        <v>Brazil</v>
      </c>
      <c r="D36" s="162" t="s">
        <v>125</v>
      </c>
      <c r="E36" s="20" t="str">
        <f t="shared" si="19"/>
        <v>BrazilFemale35-39</v>
      </c>
      <c r="F36" s="21">
        <v>5</v>
      </c>
      <c r="G36" s="108">
        <f>VLOOKUP(E36,'Appendix 4. LT MOH 2019'!$E$4:$H$1683,4,FALSE)</f>
        <v>1.2038411905056911E-3</v>
      </c>
      <c r="H36" s="21">
        <f>VLOOKUP(E36,'Appendix 1a. Pop March 2021'!$E$5:$F$1684,2,FALSE)</f>
        <v>8703669.3207600508</v>
      </c>
      <c r="I36" s="21">
        <f>VLOOKUP(E36,'Appendix 2a. Covid Deaths 2021'!$E$4:$F$1684,2,FALSE)</f>
        <v>2370.2655866708601</v>
      </c>
      <c r="J36" s="22">
        <f t="shared" si="20"/>
        <v>10477.83563687164</v>
      </c>
      <c r="K36" s="22">
        <f t="shared" si="21"/>
        <v>12845.247800196827</v>
      </c>
      <c r="L36" s="78">
        <f t="shared" si="22"/>
        <v>0.81569743144317453</v>
      </c>
      <c r="M36" s="78">
        <f t="shared" si="23"/>
        <v>1.2259447700242818</v>
      </c>
      <c r="N36" s="77">
        <f>VLOOKUP(E36,'Appendix 4. LT MOH 2019'!$E$4:$L$1683,8,FALSE)</f>
        <v>0.99399885511099051</v>
      </c>
      <c r="O36" s="77">
        <f t="shared" si="32"/>
        <v>0.99264792338048946</v>
      </c>
      <c r="P36" s="78">
        <f t="shared" si="24"/>
        <v>7.3520766195105391E-3</v>
      </c>
      <c r="Q36" s="77">
        <f>VLOOKUP(E36,'Appendix 4. LT MOH 2019'!$E$4:$J$1683,6,FALSE)</f>
        <v>2.4999999999999112</v>
      </c>
      <c r="R36" s="133">
        <f t="shared" si="25"/>
        <v>2.4983013060161805</v>
      </c>
      <c r="S36" s="80">
        <f t="shared" si="33"/>
        <v>97166.965700687259</v>
      </c>
      <c r="T36" s="14">
        <f t="shared" si="26"/>
        <v>714.37897671680525</v>
      </c>
      <c r="U36" s="15">
        <f t="shared" si="27"/>
        <v>1.4758442703217043E-3</v>
      </c>
      <c r="V36" s="14">
        <f t="shared" si="28"/>
        <v>484047.6675503744</v>
      </c>
      <c r="W36" s="14">
        <f t="shared" si="29"/>
        <v>4410354.9122220036</v>
      </c>
      <c r="X36" s="129">
        <f t="shared" si="30"/>
        <v>45.389447745107567</v>
      </c>
      <c r="Y36" s="109">
        <f>VLOOKUP(E36,'Appendix 4. LT MOH 2019'!$E$4:$Q$1683,13,FALSE)</f>
        <v>46.964886641512663</v>
      </c>
      <c r="Z36" s="129">
        <f t="shared" si="31"/>
        <v>-1.575438896405096</v>
      </c>
    </row>
    <row r="37" spans="2:26" x14ac:dyDescent="0.2">
      <c r="B37" s="155" t="str">
        <f t="shared" si="34"/>
        <v>Female</v>
      </c>
      <c r="C37" s="13" t="str">
        <f t="shared" si="35"/>
        <v>Brazil</v>
      </c>
      <c r="D37" s="162" t="s">
        <v>126</v>
      </c>
      <c r="E37" s="20" t="str">
        <f t="shared" si="19"/>
        <v>BrazilFemale40-44</v>
      </c>
      <c r="F37" s="21">
        <v>5</v>
      </c>
      <c r="G37" s="108">
        <f>VLOOKUP(E37,'Appendix 4. LT MOH 2019'!$E$4:$H$1683,4,FALSE)</f>
        <v>1.751294087421861E-3</v>
      </c>
      <c r="H37" s="21">
        <f>VLOOKUP(E37,'Appendix 1a. Pop March 2021'!$E$5:$F$1684,2,FALSE)</f>
        <v>8133660.0100217704</v>
      </c>
      <c r="I37" s="21">
        <f>VLOOKUP(E37,'Appendix 2a. Covid Deaths 2021'!$E$4:$F$1684,2,FALSE)</f>
        <v>3546.30572277294</v>
      </c>
      <c r="J37" s="22">
        <f t="shared" si="20"/>
        <v>14244.430684650761</v>
      </c>
      <c r="K37" s="22">
        <f t="shared" si="21"/>
        <v>17784.525783179219</v>
      </c>
      <c r="L37" s="78">
        <f t="shared" si="22"/>
        <v>0.80094520699130956</v>
      </c>
      <c r="M37" s="78">
        <f t="shared" si="23"/>
        <v>1.2485248569704597</v>
      </c>
      <c r="N37" s="77">
        <f>VLOOKUP(E37,'Appendix 4. LT MOH 2019'!$E$4:$L$1683,8,FALSE)</f>
        <v>0.99128170032955376</v>
      </c>
      <c r="O37" s="77">
        <f t="shared" si="32"/>
        <v>0.98912680435951439</v>
      </c>
      <c r="P37" s="78">
        <f t="shared" si="24"/>
        <v>1.0873195640485611E-2</v>
      </c>
      <c r="Q37" s="77">
        <f>VLOOKUP(E37,'Appendix 4. LT MOH 2019'!$E$4:$J$1683,6,FALSE)</f>
        <v>2.4999999999999996</v>
      </c>
      <c r="R37" s="133">
        <f t="shared" si="25"/>
        <v>2.4972827195944394</v>
      </c>
      <c r="S37" s="80">
        <f t="shared" si="33"/>
        <v>96452.586723970453</v>
      </c>
      <c r="T37" s="14">
        <f t="shared" si="26"/>
        <v>1048.7478454806358</v>
      </c>
      <c r="U37" s="15">
        <f t="shared" si="27"/>
        <v>2.1865393838344086E-3</v>
      </c>
      <c r="V37" s="14">
        <f t="shared" si="28"/>
        <v>479638.21426417975</v>
      </c>
      <c r="W37" s="14">
        <f t="shared" si="29"/>
        <v>3926307.2446716288</v>
      </c>
      <c r="X37" s="129">
        <f t="shared" si="30"/>
        <v>40.707122307751035</v>
      </c>
      <c r="Y37" s="109">
        <f>VLOOKUP(E37,'Appendix 4. LT MOH 2019'!$E$4:$Q$1683,13,FALSE)</f>
        <v>42.23333788352069</v>
      </c>
      <c r="Z37" s="129">
        <f t="shared" si="31"/>
        <v>-1.5262155757696547</v>
      </c>
    </row>
    <row r="38" spans="2:26" x14ac:dyDescent="0.2">
      <c r="B38" s="155" t="str">
        <f t="shared" si="34"/>
        <v>Female</v>
      </c>
      <c r="C38" s="13" t="str">
        <f t="shared" si="35"/>
        <v>Brazil</v>
      </c>
      <c r="D38" s="162" t="s">
        <v>127</v>
      </c>
      <c r="E38" s="20" t="str">
        <f t="shared" si="19"/>
        <v>BrazilFemale45-49</v>
      </c>
      <c r="F38" s="21">
        <v>5</v>
      </c>
      <c r="G38" s="108">
        <f>VLOOKUP(E38,'Appendix 4. LT MOH 2019'!$E$4:$H$1683,4,FALSE)</f>
        <v>2.5671149302467816E-3</v>
      </c>
      <c r="H38" s="21">
        <f>VLOOKUP(E38,'Appendix 1a. Pop March 2021'!$E$5:$F$1684,2,FALSE)</f>
        <v>7171299.4180535404</v>
      </c>
      <c r="I38" s="21">
        <f>VLOOKUP(E38,'Appendix 2a. Covid Deaths 2021'!$E$4:$F$1684,2,FALSE)</f>
        <v>4466.8308739641798</v>
      </c>
      <c r="J38" s="22">
        <f t="shared" si="20"/>
        <v>18409.549805355298</v>
      </c>
      <c r="K38" s="22">
        <f t="shared" si="21"/>
        <v>22864.913811092039</v>
      </c>
      <c r="L38" s="78">
        <f t="shared" si="22"/>
        <v>0.80514407171850388</v>
      </c>
      <c r="M38" s="78">
        <f t="shared" si="23"/>
        <v>1.2420137403056257</v>
      </c>
      <c r="N38" s="77">
        <f>VLOOKUP(E38,'Appendix 4. LT MOH 2019'!$E$4:$L$1683,8,FALSE)</f>
        <v>0.98724627603677173</v>
      </c>
      <c r="O38" s="77">
        <f t="shared" si="32"/>
        <v>0.98418422496613545</v>
      </c>
      <c r="P38" s="78">
        <f t="shared" si="24"/>
        <v>1.5815775033864554E-2</v>
      </c>
      <c r="Q38" s="77">
        <f>VLOOKUP(E38,'Appendix 4. LT MOH 2019'!$E$4:$J$1683,6,FALSE)</f>
        <v>2.5</v>
      </c>
      <c r="R38" s="133">
        <f t="shared" si="25"/>
        <v>2.4961232743135313</v>
      </c>
      <c r="S38" s="80">
        <f t="shared" si="33"/>
        <v>95403.838878489812</v>
      </c>
      <c r="T38" s="14">
        <f t="shared" si="26"/>
        <v>1508.8856530692558</v>
      </c>
      <c r="U38" s="15">
        <f t="shared" si="27"/>
        <v>3.1884076744572629E-3</v>
      </c>
      <c r="V38" s="14">
        <f t="shared" si="28"/>
        <v>473241.13072400674</v>
      </c>
      <c r="W38" s="14">
        <f t="shared" si="29"/>
        <v>3446669.0304074492</v>
      </c>
      <c r="X38" s="129">
        <f t="shared" si="30"/>
        <v>36.127152438774147</v>
      </c>
      <c r="Y38" s="109">
        <f>VLOOKUP(E38,'Appendix 4. LT MOH 2019'!$E$4:$Q$1683,13,FALSE)</f>
        <v>37.582791672953569</v>
      </c>
      <c r="Z38" s="129">
        <f t="shared" si="31"/>
        <v>-1.4556392341794222</v>
      </c>
    </row>
    <row r="39" spans="2:26" x14ac:dyDescent="0.2">
      <c r="B39" s="155" t="str">
        <f t="shared" si="34"/>
        <v>Female</v>
      </c>
      <c r="C39" s="13" t="str">
        <f t="shared" si="35"/>
        <v>Brazil</v>
      </c>
      <c r="D39" s="162" t="s">
        <v>128</v>
      </c>
      <c r="E39" s="20" t="str">
        <f t="shared" si="19"/>
        <v>BrazilFemale50-54</v>
      </c>
      <c r="F39" s="21">
        <v>5</v>
      </c>
      <c r="G39" s="108">
        <f>VLOOKUP(E39,'Appendix 4. LT MOH 2019'!$E$4:$H$1683,4,FALSE)</f>
        <v>3.8053489036487505E-3</v>
      </c>
      <c r="H39" s="21">
        <f>VLOOKUP(E39,'Appendix 1a. Pop March 2021'!$E$5:$F$1684,2,FALSE)</f>
        <v>6622865.4166960297</v>
      </c>
      <c r="I39" s="21">
        <f>VLOOKUP(E39,'Appendix 2a. Covid Deaths 2021'!$E$4:$F$1684,2,FALSE)</f>
        <v>6260.4192279491899</v>
      </c>
      <c r="J39" s="22">
        <f t="shared" si="20"/>
        <v>25202.31365243746</v>
      </c>
      <c r="K39" s="22">
        <f t="shared" si="21"/>
        <v>31438.909800941194</v>
      </c>
      <c r="L39" s="78">
        <f t="shared" si="22"/>
        <v>0.80162810390082206</v>
      </c>
      <c r="M39" s="78">
        <f t="shared" si="23"/>
        <v>1.247461254332122</v>
      </c>
      <c r="N39" s="77">
        <f>VLOOKUP(E39,'Appendix 4. LT MOH 2019'!$E$4:$L$1683,8,FALSE)</f>
        <v>0.98115255821162117</v>
      </c>
      <c r="O39" s="77">
        <f t="shared" si="32"/>
        <v>0.97654363685459811</v>
      </c>
      <c r="P39" s="78">
        <f t="shared" si="24"/>
        <v>2.3456363145401893E-2</v>
      </c>
      <c r="Q39" s="77">
        <f>VLOOKUP(E39,'Appendix 4. LT MOH 2019'!$E$4:$J$1683,6,FALSE)</f>
        <v>2.5000000000000222</v>
      </c>
      <c r="R39" s="133">
        <f t="shared" si="25"/>
        <v>2.4941284345169894</v>
      </c>
      <c r="S39" s="80">
        <f t="shared" si="33"/>
        <v>93894.953225420555</v>
      </c>
      <c r="T39" s="14">
        <f t="shared" si="26"/>
        <v>2202.4341203759891</v>
      </c>
      <c r="U39" s="15">
        <f t="shared" si="27"/>
        <v>4.7470779803802749E-3</v>
      </c>
      <c r="V39" s="14">
        <f t="shared" si="28"/>
        <v>463955.74909000302</v>
      </c>
      <c r="W39" s="14">
        <f t="shared" si="29"/>
        <v>2973427.8996834424</v>
      </c>
      <c r="X39" s="129">
        <f t="shared" si="30"/>
        <v>31.667600840536277</v>
      </c>
      <c r="Y39" s="109">
        <f>VLOOKUP(E39,'Appendix 4. LT MOH 2019'!$E$4:$Q$1683,13,FALSE)</f>
        <v>33.036008111158324</v>
      </c>
      <c r="Z39" s="129">
        <f t="shared" si="31"/>
        <v>-1.3684072706220469</v>
      </c>
    </row>
    <row r="40" spans="2:26" x14ac:dyDescent="0.2">
      <c r="B40" s="155" t="str">
        <f t="shared" si="34"/>
        <v>Female</v>
      </c>
      <c r="C40" s="13" t="str">
        <f t="shared" si="35"/>
        <v>Brazil</v>
      </c>
      <c r="D40" s="162" t="s">
        <v>129</v>
      </c>
      <c r="E40" s="20" t="str">
        <f t="shared" si="19"/>
        <v>BrazilFemale55-59</v>
      </c>
      <c r="F40" s="21">
        <v>5</v>
      </c>
      <c r="G40" s="108">
        <f>VLOOKUP(E40,'Appendix 4. LT MOH 2019'!$E$4:$H$1683,4,FALSE)</f>
        <v>5.7448276809195847E-3</v>
      </c>
      <c r="H40" s="21">
        <f>VLOOKUP(E40,'Appendix 1a. Pop March 2021'!$E$5:$F$1684,2,FALSE)</f>
        <v>6027016.8845874099</v>
      </c>
      <c r="I40" s="21">
        <f>VLOOKUP(E40,'Appendix 2a. Covid Deaths 2021'!$E$4:$F$1684,2,FALSE)</f>
        <v>8575.3728542291301</v>
      </c>
      <c r="J40" s="22">
        <f t="shared" si="20"/>
        <v>34624.173431947471</v>
      </c>
      <c r="K40" s="22">
        <f t="shared" si="21"/>
        <v>43150.282246829418</v>
      </c>
      <c r="L40" s="78">
        <f t="shared" si="22"/>
        <v>0.80240896766072889</v>
      </c>
      <c r="M40" s="78">
        <f t="shared" si="23"/>
        <v>1.2462472882317233</v>
      </c>
      <c r="N40" s="77">
        <f>VLOOKUP(E40,'Appendix 4. LT MOH 2019'!$E$4:$L$1683,8,FALSE)</f>
        <v>0.97168255864773534</v>
      </c>
      <c r="O40" s="77">
        <f t="shared" si="32"/>
        <v>0.96483339405614688</v>
      </c>
      <c r="P40" s="78">
        <f t="shared" si="24"/>
        <v>3.5166605943853124E-2</v>
      </c>
      <c r="Q40" s="77">
        <f>VLOOKUP(E40,'Appendix 4. LT MOH 2019'!$E$4:$J$1683,6,FALSE)</f>
        <v>2.4999999999999925</v>
      </c>
      <c r="R40" s="133">
        <f t="shared" si="25"/>
        <v>2.4911898982186722</v>
      </c>
      <c r="S40" s="80">
        <f t="shared" si="33"/>
        <v>91692.519105044572</v>
      </c>
      <c r="T40" s="14">
        <f t="shared" si="26"/>
        <v>3224.5146873663266</v>
      </c>
      <c r="U40" s="15">
        <f t="shared" si="27"/>
        <v>7.1596552185007462E-3</v>
      </c>
      <c r="V40" s="14">
        <f t="shared" si="28"/>
        <v>450372.90050421591</v>
      </c>
      <c r="W40" s="14">
        <f t="shared" si="29"/>
        <v>2509472.1505934396</v>
      </c>
      <c r="X40" s="129">
        <f t="shared" si="30"/>
        <v>27.368341224419233</v>
      </c>
      <c r="Y40" s="109">
        <f>VLOOKUP(E40,'Appendix 4. LT MOH 2019'!$E$4:$Q$1683,13,FALSE)</f>
        <v>28.622589301318545</v>
      </c>
      <c r="Z40" s="129">
        <f t="shared" si="31"/>
        <v>-1.2542480768993123</v>
      </c>
    </row>
    <row r="41" spans="2:26" x14ac:dyDescent="0.2">
      <c r="B41" s="155" t="str">
        <f t="shared" si="34"/>
        <v>Female</v>
      </c>
      <c r="C41" s="13" t="str">
        <f t="shared" si="35"/>
        <v>Brazil</v>
      </c>
      <c r="D41" s="162" t="s">
        <v>130</v>
      </c>
      <c r="E41" s="20" t="str">
        <f t="shared" si="19"/>
        <v>BrazilFemale60-64</v>
      </c>
      <c r="F41" s="21">
        <v>5</v>
      </c>
      <c r="G41" s="108">
        <f>VLOOKUP(E41,'Appendix 4. LT MOH 2019'!$E$4:$H$1683,4,FALSE)</f>
        <v>8.8935004398673374E-3</v>
      </c>
      <c r="H41" s="21">
        <f>VLOOKUP(E41,'Appendix 1a. Pop March 2021'!$E$5:$F$1684,2,FALSE)</f>
        <v>5135071.5682794098</v>
      </c>
      <c r="I41" s="21">
        <f>VLOOKUP(E41,'Appendix 2a. Covid Deaths 2021'!$E$4:$F$1684,2,FALSE)</f>
        <v>11505.6634156978</v>
      </c>
      <c r="J41" s="22">
        <f t="shared" si="20"/>
        <v>45668.761251243188</v>
      </c>
      <c r="K41" s="22">
        <f t="shared" si="21"/>
        <v>57072.099044292525</v>
      </c>
      <c r="L41" s="78">
        <f t="shared" si="22"/>
        <v>0.80019417571799079</v>
      </c>
      <c r="M41" s="78">
        <f t="shared" si="23"/>
        <v>1.2496966740638036</v>
      </c>
      <c r="N41" s="77">
        <f>VLOOKUP(E41,'Appendix 4. LT MOH 2019'!$E$4:$L$1683,8,FALSE)</f>
        <v>0.95649967323862983</v>
      </c>
      <c r="O41" s="77">
        <f t="shared" si="32"/>
        <v>0.94593629911542121</v>
      </c>
      <c r="P41" s="78">
        <f t="shared" si="24"/>
        <v>5.4063700884578791E-2</v>
      </c>
      <c r="Q41" s="77">
        <f>VLOOKUP(E41,'Appendix 4. LT MOH 2019'!$E$4:$J$1683,6,FALSE)</f>
        <v>2.5000000000000018</v>
      </c>
      <c r="R41" s="133">
        <f t="shared" si="25"/>
        <v>2.4861962469776424</v>
      </c>
      <c r="S41" s="80">
        <f t="shared" si="33"/>
        <v>88468.004417678239</v>
      </c>
      <c r="T41" s="14">
        <f t="shared" si="26"/>
        <v>4782.9077286929514</v>
      </c>
      <c r="U41" s="15">
        <f t="shared" si="27"/>
        <v>1.1114854216864093E-2</v>
      </c>
      <c r="V41" s="14">
        <f t="shared" si="28"/>
        <v>430316.73068964324</v>
      </c>
      <c r="W41" s="14">
        <f t="shared" si="29"/>
        <v>2059099.2500892237</v>
      </c>
      <c r="X41" s="129">
        <f t="shared" si="30"/>
        <v>23.2750728768305</v>
      </c>
      <c r="Y41" s="109">
        <f>VLOOKUP(E41,'Appendix 4. LT MOH 2019'!$E$4:$Q$1683,13,FALSE)</f>
        <v>24.383871763297524</v>
      </c>
      <c r="Z41" s="129">
        <f t="shared" si="31"/>
        <v>-1.1087988864670244</v>
      </c>
    </row>
    <row r="42" spans="2:26" x14ac:dyDescent="0.2">
      <c r="B42" s="155" t="str">
        <f t="shared" si="34"/>
        <v>Female</v>
      </c>
      <c r="C42" s="13" t="str">
        <f t="shared" si="35"/>
        <v>Brazil</v>
      </c>
      <c r="D42" s="162" t="s">
        <v>131</v>
      </c>
      <c r="E42" s="20" t="str">
        <f t="shared" si="19"/>
        <v>BrazilFemale65-69</v>
      </c>
      <c r="F42" s="21">
        <v>5</v>
      </c>
      <c r="G42" s="108">
        <f>VLOOKUP(E42,'Appendix 4. LT MOH 2019'!$E$4:$H$1683,4,FALSE)</f>
        <v>1.366266296159621E-2</v>
      </c>
      <c r="H42" s="21">
        <f>VLOOKUP(E42,'Appendix 1a. Pop March 2021'!$E$5:$F$1684,2,FALSE)</f>
        <v>4112007.0693250801</v>
      </c>
      <c r="I42" s="21">
        <f>VLOOKUP(E42,'Appendix 2a. Covid Deaths 2021'!$E$4:$F$1684,2,FALSE)</f>
        <v>13131.8986171172</v>
      </c>
      <c r="J42" s="22">
        <f t="shared" si="20"/>
        <v>56180.96668388955</v>
      </c>
      <c r="K42" s="22">
        <f t="shared" si="21"/>
        <v>69133.448596155227</v>
      </c>
      <c r="L42" s="78">
        <f t="shared" ref="L42:L46" si="36">J42/K42</f>
        <v>0.81264522202663536</v>
      </c>
      <c r="M42" s="78">
        <f t="shared" ref="M42:M46" si="37">K42/J42</f>
        <v>1.2305492887857326</v>
      </c>
      <c r="N42" s="77">
        <f>VLOOKUP(E42,'Appendix 4. LT MOH 2019'!$E$4:$L$1683,8,FALSE)</f>
        <v>0.93394297245113167</v>
      </c>
      <c r="O42" s="77">
        <f t="shared" si="32"/>
        <v>0.91934334862138833</v>
      </c>
      <c r="P42" s="78">
        <f t="shared" ref="P42:P46" si="38">1-O42</f>
        <v>8.0656651378611666E-2</v>
      </c>
      <c r="Q42" s="77">
        <f>VLOOKUP(E42,'Appendix 4. LT MOH 2019'!$E$4:$J$1683,6,FALSE)</f>
        <v>2.5000000000000009</v>
      </c>
      <c r="R42" s="133">
        <f t="shared" si="25"/>
        <v>2.4804796975765977</v>
      </c>
      <c r="S42" s="80">
        <f t="shared" ref="S42:S47" si="39">S41-T41</f>
        <v>83685.096688985286</v>
      </c>
      <c r="T42" s="14">
        <f t="shared" ref="T42:T46" si="40">P42*S42</f>
        <v>6749.7596692288953</v>
      </c>
      <c r="U42" s="15">
        <f t="shared" ref="U42:U46" si="41">T42/V42</f>
        <v>1.6814735157341786E-2</v>
      </c>
      <c r="V42" s="14">
        <f t="shared" si="28"/>
        <v>401419.32692182553</v>
      </c>
      <c r="W42" s="14">
        <f t="shared" si="29"/>
        <v>1628782.5193995805</v>
      </c>
      <c r="X42" s="129">
        <f t="shared" ref="X42:X46" si="42">W42/S42</f>
        <v>19.463232807783353</v>
      </c>
      <c r="Y42" s="109">
        <f>VLOOKUP(E42,'Appendix 4. LT MOH 2019'!$E$4:$Q$1683,13,FALSE)</f>
        <v>20.379121002938266</v>
      </c>
      <c r="Z42" s="129">
        <f t="shared" ref="Z42:Z46" si="43">X42-Y42</f>
        <v>-0.91588819515491338</v>
      </c>
    </row>
    <row r="43" spans="2:26" x14ac:dyDescent="0.2">
      <c r="B43" s="155" t="str">
        <f t="shared" si="34"/>
        <v>Female</v>
      </c>
      <c r="C43" s="13" t="str">
        <f t="shared" si="35"/>
        <v>Brazil</v>
      </c>
      <c r="D43" s="162" t="s">
        <v>132</v>
      </c>
      <c r="E43" s="20" t="str">
        <f t="shared" si="19"/>
        <v>BrazilFemale70-74</v>
      </c>
      <c r="F43" s="21">
        <v>5</v>
      </c>
      <c r="G43" s="108">
        <f>VLOOKUP(E43,'Appendix 4. LT MOH 2019'!$E$4:$H$1683,4,FALSE)</f>
        <v>2.0736570376119489E-2</v>
      </c>
      <c r="H43" s="21">
        <f>VLOOKUP(E43,'Appendix 1a. Pop March 2021'!$E$5:$F$1684,2,FALSE)</f>
        <v>3097980.8282691799</v>
      </c>
      <c r="I43" s="21">
        <f>VLOOKUP(E43,'Appendix 2a. Covid Deaths 2021'!$E$4:$F$1684,2,FALSE)</f>
        <v>12499.560085417201</v>
      </c>
      <c r="J43" s="22">
        <f t="shared" si="20"/>
        <v>64241.497469272792</v>
      </c>
      <c r="K43" s="22">
        <f t="shared" si="21"/>
        <v>76481.85954730821</v>
      </c>
      <c r="L43" s="78">
        <f t="shared" si="36"/>
        <v>0.83995731601604062</v>
      </c>
      <c r="M43" s="78">
        <f t="shared" si="37"/>
        <v>1.1905366867248086</v>
      </c>
      <c r="N43" s="77">
        <f>VLOOKUP(E43,'Appendix 4. LT MOH 2019'!$E$4:$L$1683,8,FALSE)</f>
        <v>0.90142729757205586</v>
      </c>
      <c r="O43" s="77">
        <f t="shared" si="32"/>
        <v>0.88377833586562138</v>
      </c>
      <c r="P43" s="78">
        <f t="shared" si="38"/>
        <v>0.11622166413437862</v>
      </c>
      <c r="Q43" s="77">
        <f>VLOOKUP(E43,'Appendix 4. LT MOH 2019'!$E$4:$J$1683,6,FALSE)</f>
        <v>2.500000000000004</v>
      </c>
      <c r="R43" s="133">
        <f t="shared" si="25"/>
        <v>2.4756337507268311</v>
      </c>
      <c r="S43" s="80">
        <f t="shared" si="39"/>
        <v>76935.337019756393</v>
      </c>
      <c r="T43" s="14">
        <f t="shared" si="40"/>
        <v>8941.5528991753526</v>
      </c>
      <c r="U43" s="15">
        <f t="shared" si="41"/>
        <v>2.46932646865737E-2</v>
      </c>
      <c r="V43" s="14">
        <f t="shared" si="28"/>
        <v>362104.93074401305</v>
      </c>
      <c r="W43" s="14">
        <f t="shared" si="29"/>
        <v>1227363.192477755</v>
      </c>
      <c r="X43" s="129">
        <f t="shared" si="42"/>
        <v>15.953178864512905</v>
      </c>
      <c r="Y43" s="109">
        <f>VLOOKUP(E43,'Appendix 4. LT MOH 2019'!$E$4:$Q$1683,13,FALSE)</f>
        <v>16.643696703466322</v>
      </c>
      <c r="Z43" s="129">
        <f t="shared" si="43"/>
        <v>-0.69051783895341678</v>
      </c>
    </row>
    <row r="44" spans="2:26" x14ac:dyDescent="0.2">
      <c r="B44" s="155" t="str">
        <f t="shared" si="34"/>
        <v>Female</v>
      </c>
      <c r="C44" s="13" t="str">
        <f t="shared" si="35"/>
        <v>Brazil</v>
      </c>
      <c r="D44" s="162" t="s">
        <v>133</v>
      </c>
      <c r="E44" s="20" t="str">
        <f t="shared" si="19"/>
        <v>BrazilFemale75-79</v>
      </c>
      <c r="F44" s="21">
        <v>5</v>
      </c>
      <c r="G44" s="108">
        <f>VLOOKUP(E44,'Appendix 4. LT MOH 2019'!$E$4:$H$1683,4,FALSE)</f>
        <v>3.4606824665635874E-2</v>
      </c>
      <c r="H44" s="21">
        <f>VLOOKUP(E44,'Appendix 1a. Pop March 2021'!$E$5:$F$1684,2,FALSE)</f>
        <v>2132843.0308815101</v>
      </c>
      <c r="I44" s="21">
        <f>VLOOKUP(E44,'Appendix 2a. Covid Deaths 2021'!$E$4:$F$1684,2,FALSE)</f>
        <v>10464.077902967099</v>
      </c>
      <c r="J44" s="22">
        <f t="shared" si="20"/>
        <v>73810.924809039818</v>
      </c>
      <c r="K44" s="22">
        <f t="shared" si="21"/>
        <v>83912.874202731386</v>
      </c>
      <c r="L44" s="78">
        <f t="shared" si="36"/>
        <v>0.87961383173116547</v>
      </c>
      <c r="M44" s="78">
        <f t="shared" si="37"/>
        <v>1.1368625229913709</v>
      </c>
      <c r="N44" s="77">
        <f>VLOOKUP(E44,'Appendix 4. LT MOH 2019'!$E$4:$L$1683,8,FALSE)</f>
        <v>0.84074421890516526</v>
      </c>
      <c r="O44" s="77">
        <f t="shared" si="32"/>
        <v>0.82101898473291146</v>
      </c>
      <c r="P44" s="78">
        <f t="shared" si="38"/>
        <v>0.17898101526708854</v>
      </c>
      <c r="Q44" s="77">
        <f>VLOOKUP(E44,'Appendix 4. LT MOH 2019'!$E$4:$J$1683,6,FALSE)</f>
        <v>2.4999999999999982</v>
      </c>
      <c r="R44" s="133">
        <f t="shared" si="25"/>
        <v>2.4710735545574969</v>
      </c>
      <c r="S44" s="80">
        <f t="shared" si="39"/>
        <v>67993.78412058104</v>
      </c>
      <c r="T44" s="14">
        <f t="shared" si="40"/>
        <v>12169.596513752838</v>
      </c>
      <c r="U44" s="15">
        <f t="shared" si="41"/>
        <v>3.9359235841885151E-2</v>
      </c>
      <c r="V44" s="14">
        <f t="shared" si="28"/>
        <v>309192.9061489107</v>
      </c>
      <c r="W44" s="14">
        <f t="shared" si="29"/>
        <v>865258.26173374197</v>
      </c>
      <c r="X44" s="129">
        <f t="shared" si="42"/>
        <v>12.725549444332763</v>
      </c>
      <c r="Y44" s="109">
        <f>VLOOKUP(E44,'Appendix 4. LT MOH 2019'!$E$4:$Q$1683,13,FALSE)</f>
        <v>13.190335473045444</v>
      </c>
      <c r="Z44" s="129">
        <f t="shared" si="43"/>
        <v>-0.46478602871268038</v>
      </c>
    </row>
    <row r="45" spans="2:26" x14ac:dyDescent="0.2">
      <c r="B45" s="155" t="str">
        <f t="shared" si="34"/>
        <v>Female</v>
      </c>
      <c r="C45" s="13" t="str">
        <f t="shared" si="35"/>
        <v>Brazil</v>
      </c>
      <c r="D45" s="162" t="s">
        <v>134</v>
      </c>
      <c r="E45" s="20" t="str">
        <f t="shared" si="19"/>
        <v>BrazilFemale80-84</v>
      </c>
      <c r="F45" s="21">
        <v>5</v>
      </c>
      <c r="G45" s="108">
        <f>VLOOKUP(E45,'Appendix 4. LT MOH 2019'!$E$4:$H$1683,4,FALSE)</f>
        <v>5.7184580980043316E-2</v>
      </c>
      <c r="H45" s="21">
        <f>VLOOKUP(E45,'Appendix 1a. Pop March 2021'!$E$5:$F$1684,2,FALSE)</f>
        <v>1444107.9735318499</v>
      </c>
      <c r="I45" s="21">
        <f>VLOOKUP(E45,'Appendix 2a. Covid Deaths 2021'!$E$4:$F$1684,2,FALSE)</f>
        <v>8481.4814380065709</v>
      </c>
      <c r="J45" s="22">
        <f t="shared" si="20"/>
        <v>82580.709356358318</v>
      </c>
      <c r="K45" s="22">
        <f t="shared" si="21"/>
        <v>90577.180832242462</v>
      </c>
      <c r="L45" s="78">
        <f t="shared" si="36"/>
        <v>0.9117164897117479</v>
      </c>
      <c r="M45" s="78">
        <f t="shared" si="37"/>
        <v>1.0968321965046</v>
      </c>
      <c r="N45" s="77">
        <f>VLOOKUP(E45,'Appendix 4. LT MOH 2019'!$E$4:$L$1683,8,FALSE)</f>
        <v>0.74984029051259937</v>
      </c>
      <c r="O45" s="77">
        <f t="shared" si="32"/>
        <v>0.72922529337714326</v>
      </c>
      <c r="P45" s="78">
        <f t="shared" si="38"/>
        <v>0.27077470662285674</v>
      </c>
      <c r="Q45" s="77">
        <f>VLOOKUP(E45,'Appendix 4. LT MOH 2019'!$E$4:$J$1683,6,FALSE)</f>
        <v>2.5000000000000013</v>
      </c>
      <c r="R45" s="133">
        <f t="shared" si="25"/>
        <v>2.4666834002318083</v>
      </c>
      <c r="S45" s="80">
        <f t="shared" si="39"/>
        <v>55824.1876068282</v>
      </c>
      <c r="T45" s="14">
        <f t="shared" si="40"/>
        <v>15115.778021698221</v>
      </c>
      <c r="U45" s="15">
        <f t="shared" si="41"/>
        <v>6.2765895726416776E-2</v>
      </c>
      <c r="V45" s="14">
        <f t="shared" si="28"/>
        <v>240827.88665336173</v>
      </c>
      <c r="W45" s="14">
        <f t="shared" si="29"/>
        <v>556065.35558483133</v>
      </c>
      <c r="X45" s="129">
        <f t="shared" si="42"/>
        <v>9.9610111570493416</v>
      </c>
      <c r="Y45" s="109">
        <f>VLOOKUP(E45,'Appendix 4. LT MOH 2019'!$E$4:$Q$1683,13,FALSE)</f>
        <v>10.21532439077205</v>
      </c>
      <c r="Z45" s="129">
        <f t="shared" si="43"/>
        <v>-0.25431323372270853</v>
      </c>
    </row>
    <row r="46" spans="2:26" x14ac:dyDescent="0.2">
      <c r="B46" s="155" t="str">
        <f t="shared" si="34"/>
        <v>Female</v>
      </c>
      <c r="C46" s="13" t="str">
        <f t="shared" si="35"/>
        <v>Brazil</v>
      </c>
      <c r="D46" s="162" t="s">
        <v>135</v>
      </c>
      <c r="E46" s="20" t="str">
        <f t="shared" si="19"/>
        <v>BrazilFemale85-89</v>
      </c>
      <c r="F46" s="21">
        <v>5</v>
      </c>
      <c r="G46" s="108">
        <f>VLOOKUP(E46,'Appendix 4. LT MOH 2019'!$E$4:$H$1683,4,FALSE)</f>
        <v>9.8021587489621392E-2</v>
      </c>
      <c r="H46" s="21">
        <f>VLOOKUP(E46,'Appendix 1a. Pop March 2021'!$E$5:$F$1684,2,FALSE)</f>
        <v>812231.20463282103</v>
      </c>
      <c r="I46" s="21">
        <f>VLOOKUP(E46,'Appendix 2a. Covid Deaths 2021'!$E$4:$F$1684,2,FALSE)</f>
        <v>5602.3231037449004</v>
      </c>
      <c r="J46" s="22">
        <f t="shared" si="20"/>
        <v>79616.192086716648</v>
      </c>
      <c r="K46" s="22">
        <f t="shared" si="21"/>
        <v>84669.366586202683</v>
      </c>
      <c r="L46" s="78">
        <f t="shared" si="36"/>
        <v>0.94031873978481517</v>
      </c>
      <c r="M46" s="78">
        <f t="shared" si="37"/>
        <v>1.0634691809171457</v>
      </c>
      <c r="N46" s="77">
        <f>VLOOKUP(E46,'Appendix 4. LT MOH 2019'!$E$4:$L$1683,8,FALSE)</f>
        <v>0.60635606988958424</v>
      </c>
      <c r="O46" s="77">
        <f t="shared" si="32"/>
        <v>0.58740499652586797</v>
      </c>
      <c r="P46" s="78">
        <f t="shared" si="38"/>
        <v>0.41259500347413203</v>
      </c>
      <c r="Q46" s="77">
        <f>VLOOKUP(E46,'Appendix 4. LT MOH 2019'!$E$4:$J$1683,6,FALSE)</f>
        <v>2.5</v>
      </c>
      <c r="R46" s="133">
        <f t="shared" si="25"/>
        <v>2.4634436650795735</v>
      </c>
      <c r="S46" s="80">
        <f t="shared" si="39"/>
        <v>40708.409585129979</v>
      </c>
      <c r="T46" s="14">
        <f t="shared" si="40"/>
        <v>16796.086394203092</v>
      </c>
      <c r="U46" s="15">
        <f t="shared" si="41"/>
        <v>0.10436381888795775</v>
      </c>
      <c r="V46" s="14">
        <f t="shared" si="28"/>
        <v>160937.82858056325</v>
      </c>
      <c r="W46" s="14">
        <f t="shared" si="29"/>
        <v>315237.4689314696</v>
      </c>
      <c r="X46" s="129">
        <f t="shared" si="42"/>
        <v>7.7437923059175455</v>
      </c>
      <c r="Y46" s="109">
        <f>VLOOKUP(E46,'Appendix 4. LT MOH 2019'!$E$4:$Q$1683,13,FALSE)</f>
        <v>7.7892902507249451</v>
      </c>
      <c r="Z46" s="129">
        <f t="shared" si="43"/>
        <v>-4.5497944807399548E-2</v>
      </c>
    </row>
    <row r="47" spans="2:26" x14ac:dyDescent="0.2">
      <c r="B47" s="155" t="str">
        <f t="shared" si="34"/>
        <v>Female</v>
      </c>
      <c r="C47" s="13" t="str">
        <f t="shared" si="35"/>
        <v>Brazil</v>
      </c>
      <c r="D47" s="162" t="s">
        <v>8</v>
      </c>
      <c r="E47" s="20" t="str">
        <f t="shared" si="19"/>
        <v>BrazilFemale90+</v>
      </c>
      <c r="F47" s="21" t="s">
        <v>19</v>
      </c>
      <c r="G47" s="108">
        <f>VLOOKUP(E47,'Appendix 4. LT MOH 2019'!$E$4:$H$1683,4,FALSE)</f>
        <v>0.16069222920358736</v>
      </c>
      <c r="H47" s="21">
        <f>VLOOKUP(E47,'Appendix 1a. Pop March 2021'!$E$5:$F$1684,2,FALSE)</f>
        <v>568964.88322076399</v>
      </c>
      <c r="I47" s="21">
        <f>VLOOKUP(E47,'Appendix 2a. Covid Deaths 2021'!$E$4:$F$1684,2,FALSE)</f>
        <v>3789.87382139594</v>
      </c>
      <c r="J47" s="22">
        <f t="shared" si="20"/>
        <v>91428.235423303326</v>
      </c>
      <c r="K47" s="22">
        <f t="shared" si="21"/>
        <v>94609.105971938843</v>
      </c>
      <c r="L47" s="78">
        <f t="shared" si="22"/>
        <v>0.96637881189175423</v>
      </c>
      <c r="M47" s="78">
        <f t="shared" si="23"/>
        <v>1.0347908994842612</v>
      </c>
      <c r="N47" s="77">
        <f>VLOOKUP(E47,'Appendix 4. LT MOH 2019'!$E$4:$L$1683,8,FALSE)</f>
        <v>0</v>
      </c>
      <c r="O47" s="77">
        <v>0</v>
      </c>
      <c r="P47" s="78">
        <f t="shared" si="24"/>
        <v>1</v>
      </c>
      <c r="Q47" s="77">
        <f>VLOOKUP(E47,'Appendix 4. LT MOH 2019'!$E$4:$J$1683,6,FALSE)</f>
        <v>6.6772208770327923</v>
      </c>
      <c r="R47" s="133">
        <f>Q47*L47</f>
        <v>6.4527247778857673</v>
      </c>
      <c r="S47" s="80">
        <f t="shared" si="39"/>
        <v>23912.323190926887</v>
      </c>
      <c r="T47" s="14">
        <f t="shared" si="26"/>
        <v>23912.323190926887</v>
      </c>
      <c r="U47" s="15">
        <f t="shared" si="27"/>
        <v>0.15497329181419847</v>
      </c>
      <c r="V47" s="14">
        <f>T47*R47</f>
        <v>154299.64035090638</v>
      </c>
      <c r="W47" s="14">
        <f>V47</f>
        <v>154299.64035090638</v>
      </c>
      <c r="X47" s="129">
        <f t="shared" si="30"/>
        <v>6.4527247778857673</v>
      </c>
      <c r="Y47" s="109">
        <f>VLOOKUP(E47,'Appendix 4. LT MOH 2019'!$E$4:$Q$1683,13,FALSE)</f>
        <v>6.2230762803910098</v>
      </c>
      <c r="Z47" s="129">
        <f t="shared" si="31"/>
        <v>0.22964849749475746</v>
      </c>
    </row>
    <row r="48" spans="2:26" x14ac:dyDescent="0.2">
      <c r="K48" s="43"/>
      <c r="L48" s="9"/>
      <c r="M48" s="9"/>
      <c r="N48" s="131"/>
      <c r="O48" s="131"/>
      <c r="P48" s="79"/>
      <c r="Q48" s="131"/>
      <c r="R48" s="111"/>
      <c r="S48" s="9"/>
      <c r="T48" s="9"/>
      <c r="U48" s="9"/>
      <c r="V48" s="111"/>
      <c r="W48" s="111"/>
      <c r="X48" s="9"/>
      <c r="Y48" s="131"/>
      <c r="Z48" s="9"/>
    </row>
    <row r="49" spans="1:26" x14ac:dyDescent="0.2">
      <c r="K49" s="43"/>
      <c r="L49" s="9"/>
      <c r="M49" s="9"/>
      <c r="N49" s="131"/>
      <c r="O49" s="131"/>
      <c r="P49" s="9"/>
      <c r="Q49" s="131"/>
      <c r="R49" s="111"/>
      <c r="S49" s="9"/>
      <c r="T49" s="9"/>
      <c r="U49" s="9"/>
      <c r="V49" s="111"/>
      <c r="W49" s="111"/>
      <c r="X49" s="9"/>
      <c r="Y49" s="131"/>
      <c r="Z49" s="9"/>
    </row>
    <row r="50" spans="1:26" s="13" customFormat="1" ht="47" customHeight="1" x14ac:dyDescent="0.2">
      <c r="A50" s="12"/>
      <c r="B50" s="10" t="s">
        <v>17</v>
      </c>
      <c r="C50" s="10" t="s">
        <v>14</v>
      </c>
      <c r="D50" s="160" t="s">
        <v>0</v>
      </c>
      <c r="E50" s="10" t="s">
        <v>137</v>
      </c>
      <c r="F50" s="10" t="s">
        <v>9</v>
      </c>
      <c r="G50" s="12" t="s">
        <v>116</v>
      </c>
      <c r="H50" s="12" t="s">
        <v>118</v>
      </c>
      <c r="I50" s="12" t="s">
        <v>110</v>
      </c>
      <c r="J50" s="12" t="s">
        <v>38</v>
      </c>
      <c r="K50" s="12" t="s">
        <v>1828</v>
      </c>
      <c r="L50" s="12" t="s">
        <v>26</v>
      </c>
      <c r="M50" s="12" t="s">
        <v>27</v>
      </c>
      <c r="N50" s="10" t="s">
        <v>10</v>
      </c>
      <c r="O50" s="12" t="s">
        <v>111</v>
      </c>
      <c r="P50" s="12" t="s">
        <v>112</v>
      </c>
      <c r="Q50" s="12" t="s">
        <v>28</v>
      </c>
      <c r="R50" s="12" t="s">
        <v>113</v>
      </c>
      <c r="S50" s="10" t="s">
        <v>104</v>
      </c>
      <c r="T50" s="10" t="s">
        <v>105</v>
      </c>
      <c r="U50" s="12" t="s">
        <v>106</v>
      </c>
      <c r="V50" s="12" t="s">
        <v>107</v>
      </c>
      <c r="W50" s="12" t="s">
        <v>108</v>
      </c>
      <c r="X50" s="10" t="s">
        <v>109</v>
      </c>
      <c r="Y50" s="12" t="s">
        <v>29</v>
      </c>
      <c r="Z50" s="12" t="s">
        <v>11</v>
      </c>
    </row>
    <row r="51" spans="1:26" x14ac:dyDescent="0.2">
      <c r="B51" s="155" t="s">
        <v>70</v>
      </c>
      <c r="C51" s="13" t="str">
        <f>$C$4</f>
        <v>Brazil</v>
      </c>
      <c r="D51" s="162">
        <v>0</v>
      </c>
      <c r="E51" s="20" t="str">
        <f t="shared" ref="E51:E70" si="44">_xlfn.CONCAT(C51,B51,D51)</f>
        <v>BrazilMale0</v>
      </c>
      <c r="F51" s="21">
        <v>1</v>
      </c>
      <c r="G51" s="108">
        <f>VLOOKUP(E51,'Appendix 4. LT MOH 2019'!$E$4:$H$1683,4,FALSE)</f>
        <v>1.2803836201178816E-2</v>
      </c>
      <c r="H51" s="21">
        <f>VLOOKUP(E51,'Appendix 1a. Pop March 2021'!$E$5:$F$1684,2,FALSE)</f>
        <v>1498608.05801969</v>
      </c>
      <c r="I51" s="21">
        <f>VLOOKUP(E51,'Appendix 2a. Covid Deaths 2021'!$E$4:$F$1684,2,FALSE)</f>
        <v>104.394702001802</v>
      </c>
      <c r="J51" s="22">
        <f t="shared" ref="J51:J70" si="45">G51*H51</f>
        <v>19187.93210465079</v>
      </c>
      <c r="K51" s="22">
        <f t="shared" ref="K51:K70" si="46">G51*(H51-I51)+I51</f>
        <v>19290.990153987892</v>
      </c>
      <c r="L51" s="78">
        <f t="shared" ref="L51:L70" si="47">J51/K51</f>
        <v>0.99465771074919151</v>
      </c>
      <c r="M51" s="78">
        <f t="shared" ref="M51:M70" si="48">K51/J51</f>
        <v>1.0053709825933834</v>
      </c>
      <c r="N51" s="77">
        <f>VLOOKUP(E51,'Appendix 4. LT MOH 2019'!$E$4:$L$1683,8,FALSE)</f>
        <v>0.9873453207751679</v>
      </c>
      <c r="O51" s="77">
        <f>EXP((1/L51)*LN(N51))</f>
        <v>0.98727778690572543</v>
      </c>
      <c r="P51" s="78">
        <f t="shared" ref="P51:P70" si="49">1-O51</f>
        <v>1.272221309427457E-2</v>
      </c>
      <c r="Q51" s="77">
        <f>VLOOKUP(E51,'Appendix 4. LT MOH 2019'!$E$4:$J$1683,6,FALSE)</f>
        <v>7.943953313760245E-2</v>
      </c>
      <c r="R51" s="133">
        <f t="shared" ref="R51:R69" si="50">F51+(Q51-F51)*M51*(1-N51)/(1-O51)</f>
        <v>7.9408115619712505E-2</v>
      </c>
      <c r="S51" s="14">
        <v>100000</v>
      </c>
      <c r="T51" s="14">
        <f t="shared" ref="T51:T70" si="51">P51*S51</f>
        <v>1272.2213094274571</v>
      </c>
      <c r="U51" s="15">
        <f t="shared" ref="U51:U70" si="52">T51/V51</f>
        <v>1.287298101182501E-2</v>
      </c>
      <c r="V51" s="14">
        <f t="shared" ref="V51:V69" si="53">(S52*F51)+R51*T51</f>
        <v>98828.803387405409</v>
      </c>
      <c r="W51" s="14">
        <f t="shared" ref="W51:W69" si="54">W52+V51</f>
        <v>7146335.5805562865</v>
      </c>
      <c r="X51" s="2">
        <f t="shared" ref="X51:X70" si="55">W51/S51</f>
        <v>71.46335580556287</v>
      </c>
      <c r="Y51" s="109">
        <f>VLOOKUP(E51,'Appendix 4. LT MOH 2019'!$E$4:$Q$1683,13,FALSE)</f>
        <v>73.327118206891853</v>
      </c>
      <c r="Z51" s="129">
        <f t="shared" ref="Z51:Z70" si="56">X51-Y51</f>
        <v>-1.8637624013289837</v>
      </c>
    </row>
    <row r="52" spans="1:26" x14ac:dyDescent="0.2">
      <c r="B52" s="155" t="str">
        <f>$B$51</f>
        <v>Male</v>
      </c>
      <c r="C52" s="13" t="str">
        <f>$C$4</f>
        <v>Brazil</v>
      </c>
      <c r="D52" s="163" t="s">
        <v>139</v>
      </c>
      <c r="E52" s="20" t="str">
        <f t="shared" si="44"/>
        <v>BrazilMale01-04</v>
      </c>
      <c r="F52" s="21">
        <v>4</v>
      </c>
      <c r="G52" s="108">
        <f>VLOOKUP(E52,'Appendix 4. LT MOH 2019'!$E$4:$H$1683,4,FALSE)</f>
        <v>5.3946730946995483E-4</v>
      </c>
      <c r="H52" s="21">
        <f>VLOOKUP(E52,'Appendix 1a. Pop March 2021'!$E$5:$F$1684,2,FALSE)</f>
        <v>6029179.1765407696</v>
      </c>
      <c r="I52" s="21">
        <f>VLOOKUP(E52,'Appendix 2a. Covid Deaths 2021'!$E$4:$F$1684,2,FALSE)</f>
        <v>44.8361686348766</v>
      </c>
      <c r="J52" s="22">
        <f t="shared" si="45"/>
        <v>3252.5450686807267</v>
      </c>
      <c r="K52" s="22">
        <f t="shared" si="46"/>
        <v>3297.3570496683433</v>
      </c>
      <c r="L52" s="78">
        <f t="shared" si="47"/>
        <v>0.98640972745365141</v>
      </c>
      <c r="M52" s="78">
        <f t="shared" si="48"/>
        <v>1.0137775126989379</v>
      </c>
      <c r="N52" s="77">
        <f>VLOOKUP(E52,'Appendix 4. LT MOH 2019'!$E$4:$L$1683,8,FALSE)</f>
        <v>0.99784490440027251</v>
      </c>
      <c r="O52" s="77">
        <f t="shared" ref="O52:O69" si="57">EXP((1/L52)*LN(N52))</f>
        <v>0.99781524500148211</v>
      </c>
      <c r="P52" s="78">
        <f t="shared" si="49"/>
        <v>2.1847549985178905E-3</v>
      </c>
      <c r="Q52" s="77">
        <f>VLOOKUP(E52,'Appendix 4. LT MOH 2019'!$E$4:$J$1683,6,FALSE)</f>
        <v>1.6142873692716657</v>
      </c>
      <c r="R52" s="133">
        <f t="shared" si="50"/>
        <v>1.614251925506498</v>
      </c>
      <c r="S52" s="132">
        <f t="shared" ref="S52:S70" si="58">S51-T51</f>
        <v>98727.778690572537</v>
      </c>
      <c r="T52" s="14">
        <f t="shared" si="51"/>
        <v>215.69600798679642</v>
      </c>
      <c r="U52" s="15">
        <f t="shared" si="52"/>
        <v>5.4690139975705951E-4</v>
      </c>
      <c r="V52" s="14">
        <f t="shared" si="53"/>
        <v>394396.51842655969</v>
      </c>
      <c r="W52" s="14">
        <f t="shared" si="54"/>
        <v>7047506.7771688811</v>
      </c>
      <c r="X52" s="2">
        <f t="shared" si="55"/>
        <v>71.383220311851744</v>
      </c>
      <c r="Y52" s="109">
        <f>VLOOKUP(E52,'Appendix 4. LT MOH 2019'!$E$4:$Q$1683,13,FALSE)</f>
        <v>73.265924375388408</v>
      </c>
      <c r="Z52" s="129">
        <f t="shared" si="56"/>
        <v>-1.8827040635366643</v>
      </c>
    </row>
    <row r="53" spans="1:26" x14ac:dyDescent="0.2">
      <c r="B53" s="155" t="str">
        <f t="shared" ref="B53:B70" si="59">$B$51</f>
        <v>Male</v>
      </c>
      <c r="C53" s="13" t="str">
        <f t="shared" ref="C53:C70" si="60">$C$4</f>
        <v>Brazil</v>
      </c>
      <c r="D53" s="163" t="s">
        <v>138</v>
      </c>
      <c r="E53" s="20" t="str">
        <f t="shared" si="44"/>
        <v>BrazilMale05-09</v>
      </c>
      <c r="F53" s="21">
        <v>5</v>
      </c>
      <c r="G53" s="108">
        <f>VLOOKUP(E53,'Appendix 4. LT MOH 2019'!$E$4:$H$1683,4,FALSE)</f>
        <v>2.3858487697345267E-4</v>
      </c>
      <c r="H53" s="21">
        <f>VLOOKUP(E53,'Appendix 1a. Pop March 2021'!$E$5:$F$1684,2,FALSE)</f>
        <v>7505373.0361937601</v>
      </c>
      <c r="I53" s="21">
        <f>VLOOKUP(E53,'Appendix 2a. Covid Deaths 2021'!$E$4:$F$1684,2,FALSE)</f>
        <v>21.429513336749999</v>
      </c>
      <c r="J53" s="22">
        <f t="shared" si="45"/>
        <v>1790.6685024801573</v>
      </c>
      <c r="K53" s="22">
        <f t="shared" si="46"/>
        <v>1812.0929030591042</v>
      </c>
      <c r="L53" s="78">
        <f t="shared" si="47"/>
        <v>0.98817698554926237</v>
      </c>
      <c r="M53" s="78">
        <f t="shared" si="48"/>
        <v>1.0119644705590527</v>
      </c>
      <c r="N53" s="77">
        <f>VLOOKUP(E53,'Appendix 4. LT MOH 2019'!$E$4:$L$1683,8,FALSE)</f>
        <v>0.99880778672527648</v>
      </c>
      <c r="O53" s="77">
        <f t="shared" si="57"/>
        <v>0.99879353113274993</v>
      </c>
      <c r="P53" s="78">
        <f t="shared" si="49"/>
        <v>1.2064688672500656E-3</v>
      </c>
      <c r="Q53" s="77">
        <f>VLOOKUP(E53,'Appendix 4. LT MOH 2019'!$E$4:$J$1683,6,FALSE)</f>
        <v>2.5000000000004201</v>
      </c>
      <c r="R53" s="133">
        <f t="shared" si="50"/>
        <v>2.499982162617234</v>
      </c>
      <c r="S53" s="132">
        <f t="shared" si="58"/>
        <v>98512.082682585737</v>
      </c>
      <c r="T53" s="14">
        <f t="shared" si="51"/>
        <v>118.85176080450402</v>
      </c>
      <c r="U53" s="15">
        <f t="shared" si="52"/>
        <v>2.41439419060392E-4</v>
      </c>
      <c r="V53" s="14">
        <f t="shared" si="53"/>
        <v>492263.28189091303</v>
      </c>
      <c r="W53" s="14">
        <f t="shared" si="54"/>
        <v>6653110.2587423213</v>
      </c>
      <c r="X53" s="2">
        <f t="shared" si="55"/>
        <v>67.535982161489827</v>
      </c>
      <c r="Y53" s="109">
        <f>VLOOKUP(E53,'Appendix 4. LT MOH 2019'!$E$4:$Q$1683,13,FALSE)</f>
        <v>69.420674003255627</v>
      </c>
      <c r="Z53" s="129">
        <f t="shared" si="56"/>
        <v>-1.8846918417658003</v>
      </c>
    </row>
    <row r="54" spans="1:26" x14ac:dyDescent="0.2">
      <c r="B54" s="155" t="str">
        <f t="shared" si="59"/>
        <v>Male</v>
      </c>
      <c r="C54" s="13" t="str">
        <f t="shared" si="60"/>
        <v>Brazil</v>
      </c>
      <c r="D54" s="163" t="s">
        <v>120</v>
      </c>
      <c r="E54" s="20" t="str">
        <f t="shared" si="44"/>
        <v>BrazilMale10-14</v>
      </c>
      <c r="F54" s="21">
        <v>5</v>
      </c>
      <c r="G54" s="108">
        <f>VLOOKUP(E54,'Appendix 4. LT MOH 2019'!$E$4:$H$1683,4,FALSE)</f>
        <v>3.2833118533167059E-4</v>
      </c>
      <c r="H54" s="21">
        <f>VLOOKUP(E54,'Appendix 1a. Pop March 2021'!$E$5:$F$1684,2,FALSE)</f>
        <v>7510534.1604151102</v>
      </c>
      <c r="I54" s="21">
        <f>VLOOKUP(E54,'Appendix 2a. Covid Deaths 2021'!$E$4:$F$1684,2,FALSE)</f>
        <v>47.644182135580301</v>
      </c>
      <c r="J54" s="22">
        <f t="shared" si="45"/>
        <v>2465.9425833630967</v>
      </c>
      <c r="K54" s="22">
        <f t="shared" si="46"/>
        <v>2513.5711224278821</v>
      </c>
      <c r="L54" s="78">
        <f t="shared" si="47"/>
        <v>0.98105144563453583</v>
      </c>
      <c r="M54" s="78">
        <f t="shared" si="48"/>
        <v>1.0193145369183043</v>
      </c>
      <c r="N54" s="77">
        <f>VLOOKUP(E54,'Appendix 4. LT MOH 2019'!$E$4:$L$1683,8,FALSE)</f>
        <v>0.99835969048525985</v>
      </c>
      <c r="O54" s="77">
        <f t="shared" si="57"/>
        <v>0.99832803516665658</v>
      </c>
      <c r="P54" s="78">
        <f t="shared" si="49"/>
        <v>1.6719648333434201E-3</v>
      </c>
      <c r="Q54" s="77">
        <f>VLOOKUP(E54,'Appendix 4. LT MOH 2019'!$E$4:$J$1683,6,FALSE)</f>
        <v>2.5000000000001568</v>
      </c>
      <c r="R54" s="133">
        <f t="shared" si="50"/>
        <v>2.4999603758464493</v>
      </c>
      <c r="S54" s="132">
        <f t="shared" si="58"/>
        <v>98393.230921781229</v>
      </c>
      <c r="T54" s="14">
        <f t="shared" si="51"/>
        <v>164.51002194025659</v>
      </c>
      <c r="U54" s="15">
        <f t="shared" si="52"/>
        <v>3.3467275163881992E-4</v>
      </c>
      <c r="V54" s="14">
        <f t="shared" si="53"/>
        <v>491554.87303548516</v>
      </c>
      <c r="W54" s="14">
        <f t="shared" si="54"/>
        <v>6160846.9768514084</v>
      </c>
      <c r="X54" s="2">
        <f t="shared" si="55"/>
        <v>62.614540849350099</v>
      </c>
      <c r="Y54" s="109">
        <f>VLOOKUP(E54,'Appendix 4. LT MOH 2019'!$E$4:$Q$1683,13,FALSE)</f>
        <v>64.500552951898712</v>
      </c>
      <c r="Z54" s="129">
        <f t="shared" si="56"/>
        <v>-1.8860121025486123</v>
      </c>
    </row>
    <row r="55" spans="1:26" x14ac:dyDescent="0.2">
      <c r="B55" s="155" t="str">
        <f t="shared" si="59"/>
        <v>Male</v>
      </c>
      <c r="C55" s="13" t="str">
        <f t="shared" si="60"/>
        <v>Brazil</v>
      </c>
      <c r="D55" s="162" t="s">
        <v>121</v>
      </c>
      <c r="E55" s="20" t="str">
        <f t="shared" si="44"/>
        <v>BrazilMale15-19</v>
      </c>
      <c r="F55" s="21">
        <v>5</v>
      </c>
      <c r="G55" s="108">
        <f>VLOOKUP(E55,'Appendix 4. LT MOH 2019'!$E$4:$H$1683,4,FALSE)</f>
        <v>1.6211239450599152E-3</v>
      </c>
      <c r="H55" s="21">
        <f>VLOOKUP(E55,'Appendix 1a. Pop March 2021'!$E$5:$F$1684,2,FALSE)</f>
        <v>7955339.0266089998</v>
      </c>
      <c r="I55" s="21">
        <f>VLOOKUP(E55,'Appendix 2a. Covid Deaths 2021'!$E$4:$F$1684,2,FALSE)</f>
        <v>131.216604707469</v>
      </c>
      <c r="J55" s="22">
        <f t="shared" si="45"/>
        <v>12896.590587105487</v>
      </c>
      <c r="K55" s="22">
        <f t="shared" si="46"/>
        <v>13027.594473433077</v>
      </c>
      <c r="L55" s="78">
        <f t="shared" si="47"/>
        <v>0.98994412310002866</v>
      </c>
      <c r="M55" s="78">
        <f t="shared" si="48"/>
        <v>1.0101580247463677</v>
      </c>
      <c r="N55" s="77">
        <f>VLOOKUP(E55,'Appendix 4. LT MOH 2019'!$E$4:$L$1683,8,FALSE)</f>
        <v>0.99192709821069236</v>
      </c>
      <c r="O55" s="77">
        <f t="shared" si="57"/>
        <v>0.99184542873925474</v>
      </c>
      <c r="P55" s="78">
        <f t="shared" si="49"/>
        <v>8.1545712607452581E-3</v>
      </c>
      <c r="Q55" s="77">
        <f>VLOOKUP(E55,'Appendix 4. LT MOH 2019'!$E$4:$J$1683,6,FALSE)</f>
        <v>2.5000000000000249</v>
      </c>
      <c r="R55" s="133">
        <f t="shared" si="50"/>
        <v>2.4998972157142405</v>
      </c>
      <c r="S55" s="132">
        <f t="shared" si="58"/>
        <v>98228.720899840977</v>
      </c>
      <c r="T55" s="14">
        <f t="shared" si="51"/>
        <v>801.01310442961028</v>
      </c>
      <c r="U55" s="15">
        <f t="shared" si="52"/>
        <v>1.6375914547693182E-3</v>
      </c>
      <c r="V55" s="14">
        <f t="shared" si="53"/>
        <v>489140.98940657103</v>
      </c>
      <c r="W55" s="14">
        <f t="shared" si="54"/>
        <v>5669292.1038159234</v>
      </c>
      <c r="X55" s="2">
        <f t="shared" si="55"/>
        <v>57.715218643604487</v>
      </c>
      <c r="Y55" s="109">
        <f>VLOOKUP(E55,'Appendix 4. LT MOH 2019'!$E$4:$Q$1683,13,FALSE)</f>
        <v>59.602420142546919</v>
      </c>
      <c r="Z55" s="129">
        <f t="shared" si="56"/>
        <v>-1.8872014989424315</v>
      </c>
    </row>
    <row r="56" spans="1:26" x14ac:dyDescent="0.2">
      <c r="B56" s="155" t="str">
        <f t="shared" si="59"/>
        <v>Male</v>
      </c>
      <c r="C56" s="13" t="str">
        <f t="shared" si="60"/>
        <v>Brazil</v>
      </c>
      <c r="D56" s="162" t="s">
        <v>122</v>
      </c>
      <c r="E56" s="20" t="str">
        <f t="shared" si="44"/>
        <v>BrazilMale20-24</v>
      </c>
      <c r="F56" s="21">
        <v>5</v>
      </c>
      <c r="G56" s="108">
        <f>VLOOKUP(E56,'Appendix 4. LT MOH 2019'!$E$4:$H$1683,4,FALSE)</f>
        <v>2.3198592416684917E-3</v>
      </c>
      <c r="H56" s="21">
        <f>VLOOKUP(E56,'Appendix 1a. Pop March 2021'!$E$5:$F$1684,2,FALSE)</f>
        <v>8660843.03191185</v>
      </c>
      <c r="I56" s="21">
        <f>VLOOKUP(E56,'Appendix 2a. Covid Deaths 2021'!$E$4:$F$1684,2,FALSE)</f>
        <v>456.72167359618402</v>
      </c>
      <c r="J56" s="22">
        <f t="shared" si="45"/>
        <v>20091.936748220865</v>
      </c>
      <c r="K56" s="22">
        <f t="shared" si="46"/>
        <v>20547.598891821686</v>
      </c>
      <c r="L56" s="78">
        <f t="shared" si="47"/>
        <v>0.97782406859313464</v>
      </c>
      <c r="M56" s="78">
        <f t="shared" si="48"/>
        <v>1.0226788561655795</v>
      </c>
      <c r="N56" s="77">
        <f>VLOOKUP(E56,'Appendix 4. LT MOH 2019'!$E$4:$L$1683,8,FALSE)</f>
        <v>0.98846758772464682</v>
      </c>
      <c r="O56" s="77">
        <f t="shared" si="57"/>
        <v>0.98820759393976054</v>
      </c>
      <c r="P56" s="78">
        <f t="shared" si="49"/>
        <v>1.1792406060239458E-2</v>
      </c>
      <c r="Q56" s="77">
        <f>VLOOKUP(E56,'Appendix 4. LT MOH 2019'!$E$4:$J$1683,6,FALSE)</f>
        <v>2.499999999999988</v>
      </c>
      <c r="R56" s="133">
        <f t="shared" si="50"/>
        <v>2.4996717942163871</v>
      </c>
      <c r="S56" s="132">
        <f t="shared" si="58"/>
        <v>97427.707795411363</v>
      </c>
      <c r="T56" s="14">
        <f t="shared" si="51"/>
        <v>1148.9070918418479</v>
      </c>
      <c r="U56" s="15">
        <f t="shared" si="52"/>
        <v>2.3724716228719469E-3</v>
      </c>
      <c r="V56" s="14">
        <f t="shared" si="53"/>
        <v>484265.89416949986</v>
      </c>
      <c r="W56" s="14">
        <f t="shared" si="54"/>
        <v>5180151.1144093527</v>
      </c>
      <c r="X56" s="2">
        <f t="shared" si="55"/>
        <v>53.169177758827729</v>
      </c>
      <c r="Y56" s="109">
        <f>VLOOKUP(E56,'Appendix 4. LT MOH 2019'!$E$4:$Q$1683,13,FALSE)</f>
        <v>55.06715412408056</v>
      </c>
      <c r="Z56" s="129">
        <f t="shared" si="56"/>
        <v>-1.8979763652528305</v>
      </c>
    </row>
    <row r="57" spans="1:26" x14ac:dyDescent="0.2">
      <c r="B57" s="155" t="str">
        <f t="shared" si="59"/>
        <v>Male</v>
      </c>
      <c r="C57" s="13" t="str">
        <f t="shared" si="60"/>
        <v>Brazil</v>
      </c>
      <c r="D57" s="162" t="s">
        <v>123</v>
      </c>
      <c r="E57" s="20" t="str">
        <f t="shared" si="44"/>
        <v>BrazilMale25-29</v>
      </c>
      <c r="F57" s="21">
        <v>5</v>
      </c>
      <c r="G57" s="108">
        <f>VLOOKUP(E57,'Appendix 4. LT MOH 2019'!$E$4:$H$1683,4,FALSE)</f>
        <v>2.1899623523988E-3</v>
      </c>
      <c r="H57" s="21">
        <f>VLOOKUP(E57,'Appendix 1a. Pop March 2021'!$E$5:$F$1684,2,FALSE)</f>
        <v>8500375.8095754106</v>
      </c>
      <c r="I57" s="21">
        <f>VLOOKUP(E57,'Appendix 2a. Covid Deaths 2021'!$E$4:$F$1684,2,FALSE)</f>
        <v>1082.7497808765299</v>
      </c>
      <c r="J57" s="22">
        <f t="shared" si="45"/>
        <v>18615.50300421162</v>
      </c>
      <c r="K57" s="22">
        <f t="shared" si="46"/>
        <v>19695.88160383096</v>
      </c>
      <c r="L57" s="78">
        <f t="shared" si="47"/>
        <v>0.94514697938633019</v>
      </c>
      <c r="M57" s="78">
        <f t="shared" si="48"/>
        <v>1.0580364978252219</v>
      </c>
      <c r="N57" s="77">
        <f>VLOOKUP(E57,'Appendix 4. LT MOH 2019'!$E$4:$L$1683,8,FALSE)</f>
        <v>0.98910981099781925</v>
      </c>
      <c r="O57" s="77">
        <f t="shared" si="57"/>
        <v>0.98848143626884766</v>
      </c>
      <c r="P57" s="78">
        <f t="shared" si="49"/>
        <v>1.1518563731152343E-2</v>
      </c>
      <c r="Q57" s="77">
        <f>VLOOKUP(E57,'Appendix 4. LT MOH 2019'!$E$4:$J$1683,6,FALSE)</f>
        <v>2.5000000000000058</v>
      </c>
      <c r="R57" s="133">
        <f t="shared" si="50"/>
        <v>2.4992069971884128</v>
      </c>
      <c r="S57" s="132">
        <f t="shared" si="58"/>
        <v>96278.800703569519</v>
      </c>
      <c r="T57" s="14">
        <f t="shared" si="51"/>
        <v>1108.9935018629806</v>
      </c>
      <c r="U57" s="15">
        <f t="shared" si="52"/>
        <v>2.3170615899524571E-3</v>
      </c>
      <c r="V57" s="14">
        <f t="shared" si="53"/>
        <v>478620.64032822516</v>
      </c>
      <c r="W57" s="14">
        <f t="shared" si="54"/>
        <v>4695885.2202398526</v>
      </c>
      <c r="X57" s="2">
        <f t="shared" si="55"/>
        <v>48.773823374658562</v>
      </c>
      <c r="Y57" s="109">
        <f>VLOOKUP(E57,'Appendix 4. LT MOH 2019'!$E$4:$Q$1683,13,FALSE)</f>
        <v>50.680453033452388</v>
      </c>
      <c r="Z57" s="129">
        <f t="shared" si="56"/>
        <v>-1.9066296587938254</v>
      </c>
    </row>
    <row r="58" spans="1:26" x14ac:dyDescent="0.2">
      <c r="B58" s="155" t="str">
        <f t="shared" si="59"/>
        <v>Male</v>
      </c>
      <c r="C58" s="13" t="str">
        <f t="shared" si="60"/>
        <v>Brazil</v>
      </c>
      <c r="D58" s="162" t="s">
        <v>124</v>
      </c>
      <c r="E58" s="20" t="str">
        <f t="shared" si="44"/>
        <v>BrazilMale30-34</v>
      </c>
      <c r="F58" s="21">
        <v>5</v>
      </c>
      <c r="G58" s="108">
        <f>VLOOKUP(E58,'Appendix 4. LT MOH 2019'!$E$4:$H$1683,4,FALSE)</f>
        <v>2.2976096344504591E-3</v>
      </c>
      <c r="H58" s="21">
        <f>VLOOKUP(E58,'Appendix 1a. Pop March 2021'!$E$5:$F$1684,2,FALSE)</f>
        <v>8514647.5219235905</v>
      </c>
      <c r="I58" s="21">
        <f>VLOOKUP(E58,'Appendix 2a. Covid Deaths 2021'!$E$4:$F$1684,2,FALSE)</f>
        <v>2277.6885704497799</v>
      </c>
      <c r="J58" s="22">
        <f t="shared" si="45"/>
        <v>19563.336180321367</v>
      </c>
      <c r="K58" s="22">
        <f t="shared" si="46"/>
        <v>21835.791511567408</v>
      </c>
      <c r="L58" s="78">
        <f t="shared" si="47"/>
        <v>0.89592979352077906</v>
      </c>
      <c r="M58" s="78">
        <f t="shared" si="48"/>
        <v>1.1161588856982323</v>
      </c>
      <c r="N58" s="77">
        <f>VLOOKUP(E58,'Appendix 4. LT MOH 2019'!$E$4:$L$1683,8,FALSE)</f>
        <v>0.98857756258339102</v>
      </c>
      <c r="O58" s="77">
        <f t="shared" si="57"/>
        <v>0.98725923156604944</v>
      </c>
      <c r="P58" s="78">
        <f t="shared" si="49"/>
        <v>1.2740768433950556E-2</v>
      </c>
      <c r="Q58" s="77">
        <f>VLOOKUP(E58,'Appendix 4. LT MOH 2019'!$E$4:$J$1683,6,FALSE)</f>
        <v>2.5000000000000306</v>
      </c>
      <c r="R58" s="133">
        <f t="shared" si="50"/>
        <v>2.4983347580302251</v>
      </c>
      <c r="S58" s="132">
        <f t="shared" si="58"/>
        <v>95169.807201706542</v>
      </c>
      <c r="T58" s="14">
        <f t="shared" si="51"/>
        <v>1212.536475460663</v>
      </c>
      <c r="U58" s="15">
        <f t="shared" si="52"/>
        <v>2.5645014281419428E-3</v>
      </c>
      <c r="V58" s="14">
        <f t="shared" si="53"/>
        <v>472815.67565325228</v>
      </c>
      <c r="W58" s="14">
        <f t="shared" si="54"/>
        <v>4217264.5799116278</v>
      </c>
      <c r="X58" s="2">
        <f t="shared" si="55"/>
        <v>44.313051627533461</v>
      </c>
      <c r="Y58" s="109">
        <f>VLOOKUP(E58,'Appendix 4. LT MOH 2019'!$E$4:$Q$1683,13,FALSE)</f>
        <v>46.210924204510412</v>
      </c>
      <c r="Z58" s="129">
        <f t="shared" si="56"/>
        <v>-1.8978725769769511</v>
      </c>
    </row>
    <row r="59" spans="1:26" x14ac:dyDescent="0.2">
      <c r="B59" s="155" t="str">
        <f t="shared" si="59"/>
        <v>Male</v>
      </c>
      <c r="C59" s="13" t="str">
        <f t="shared" si="60"/>
        <v>Brazil</v>
      </c>
      <c r="D59" s="162" t="s">
        <v>125</v>
      </c>
      <c r="E59" s="20" t="str">
        <f t="shared" si="44"/>
        <v>BrazilMale35-39</v>
      </c>
      <c r="F59" s="21">
        <v>5</v>
      </c>
      <c r="G59" s="108">
        <f>VLOOKUP(E59,'Appendix 4. LT MOH 2019'!$E$4:$H$1683,4,FALSE)</f>
        <v>2.7355899428392681E-3</v>
      </c>
      <c r="H59" s="21">
        <f>VLOOKUP(E59,'Appendix 1a. Pop March 2021'!$E$5:$F$1684,2,FALSE)</f>
        <v>8387595.3676912496</v>
      </c>
      <c r="I59" s="21">
        <f>VLOOKUP(E59,'Appendix 2a. Covid Deaths 2021'!$E$4:$F$1684,2,FALSE)</f>
        <v>3761.4712623086002</v>
      </c>
      <c r="J59" s="22">
        <f t="shared" si="45"/>
        <v>22945.021532461415</v>
      </c>
      <c r="K59" s="22">
        <f t="shared" si="46"/>
        <v>26696.202951814565</v>
      </c>
      <c r="L59" s="78">
        <f t="shared" si="47"/>
        <v>0.85948633121632079</v>
      </c>
      <c r="M59" s="78">
        <f t="shared" si="48"/>
        <v>1.1634856351756382</v>
      </c>
      <c r="N59" s="77">
        <f>VLOOKUP(E59,'Appendix 4. LT MOH 2019'!$E$4:$L$1683,8,FALSE)</f>
        <v>0.98641495804615864</v>
      </c>
      <c r="O59" s="77">
        <f t="shared" si="57"/>
        <v>0.98421161798170809</v>
      </c>
      <c r="P59" s="78">
        <f t="shared" si="49"/>
        <v>1.5788382018291913E-2</v>
      </c>
      <c r="Q59" s="77">
        <f>VLOOKUP(E59,'Appendix 4. LT MOH 2019'!$E$4:$J$1683,6,FALSE)</f>
        <v>2.5000000000000315</v>
      </c>
      <c r="R59" s="133">
        <f t="shared" si="50"/>
        <v>2.4972101086355329</v>
      </c>
      <c r="S59" s="132">
        <f t="shared" si="58"/>
        <v>93957.270726245886</v>
      </c>
      <c r="T59" s="14">
        <f t="shared" si="51"/>
        <v>1483.4332836220458</v>
      </c>
      <c r="U59" s="15">
        <f t="shared" si="52"/>
        <v>3.1828303134823028E-3</v>
      </c>
      <c r="V59" s="14">
        <f t="shared" si="53"/>
        <v>466073.6318044666</v>
      </c>
      <c r="W59" s="14">
        <f t="shared" si="54"/>
        <v>3744448.9042583755</v>
      </c>
      <c r="X59" s="2">
        <f t="shared" si="55"/>
        <v>39.852678513493757</v>
      </c>
      <c r="Y59" s="109">
        <f>VLOOKUP(E59,'Appendix 4. LT MOH 2019'!$E$4:$Q$1683,13,FALSE)</f>
        <v>41.715978451183183</v>
      </c>
      <c r="Z59" s="129">
        <f t="shared" si="56"/>
        <v>-1.8632999376894261</v>
      </c>
    </row>
    <row r="60" spans="1:26" x14ac:dyDescent="0.2">
      <c r="B60" s="155" t="str">
        <f t="shared" si="59"/>
        <v>Male</v>
      </c>
      <c r="C60" s="13" t="str">
        <f t="shared" si="60"/>
        <v>Brazil</v>
      </c>
      <c r="D60" s="162" t="s">
        <v>126</v>
      </c>
      <c r="E60" s="20" t="str">
        <f t="shared" si="44"/>
        <v>BrazilMale40-44</v>
      </c>
      <c r="F60" s="21">
        <v>5</v>
      </c>
      <c r="G60" s="108">
        <f>VLOOKUP(E60,'Appendix 4. LT MOH 2019'!$E$4:$H$1683,4,FALSE)</f>
        <v>3.4958619058879166E-3</v>
      </c>
      <c r="H60" s="21">
        <f>VLOOKUP(E60,'Appendix 1a. Pop March 2021'!$E$5:$F$1684,2,FALSE)</f>
        <v>7682878.9790528296</v>
      </c>
      <c r="I60" s="21">
        <f>VLOOKUP(E60,'Appendix 2a. Covid Deaths 2021'!$E$4:$F$1684,2,FALSE)</f>
        <v>5296.9892278755597</v>
      </c>
      <c r="J60" s="22">
        <f t="shared" si="45"/>
        <v>26858.283950417837</v>
      </c>
      <c r="K60" s="22">
        <f t="shared" si="46"/>
        <v>32136.755635435766</v>
      </c>
      <c r="L60" s="78">
        <f t="shared" si="47"/>
        <v>0.83574970215109101</v>
      </c>
      <c r="M60" s="78">
        <f t="shared" si="48"/>
        <v>1.1965304892435547</v>
      </c>
      <c r="N60" s="77">
        <f>VLOOKUP(E60,'Appendix 4. LT MOH 2019'!$E$4:$L$1683,8,FALSE)</f>
        <v>0.98267213007154308</v>
      </c>
      <c r="O60" s="77">
        <f t="shared" si="57"/>
        <v>0.97930214364433066</v>
      </c>
      <c r="P60" s="78">
        <f t="shared" si="49"/>
        <v>2.0697856355669342E-2</v>
      </c>
      <c r="Q60" s="77">
        <f>VLOOKUP(E60,'Appendix 4. LT MOH 2019'!$E$4:$J$1683,6,FALSE)</f>
        <v>2.4999999999999765</v>
      </c>
      <c r="R60" s="133">
        <f t="shared" si="50"/>
        <v>2.4957159419354107</v>
      </c>
      <c r="S60" s="132">
        <f t="shared" si="58"/>
        <v>92473.837442623844</v>
      </c>
      <c r="T60" s="14">
        <f t="shared" si="51"/>
        <v>1914.0102040449456</v>
      </c>
      <c r="U60" s="15">
        <f t="shared" si="52"/>
        <v>4.1829343390232835E-3</v>
      </c>
      <c r="V60" s="14">
        <f t="shared" si="53"/>
        <v>457575.96197215654</v>
      </c>
      <c r="W60" s="14">
        <f t="shared" si="54"/>
        <v>3278375.2724539088</v>
      </c>
      <c r="X60" s="2">
        <f t="shared" si="55"/>
        <v>35.451922004296662</v>
      </c>
      <c r="Y60" s="109">
        <f>VLOOKUP(E60,'Appendix 4. LT MOH 2019'!$E$4:$Q$1683,13,FALSE)</f>
        <v>37.25606627951003</v>
      </c>
      <c r="Z60" s="129">
        <f t="shared" si="56"/>
        <v>-1.8041442752133676</v>
      </c>
    </row>
    <row r="61" spans="1:26" x14ac:dyDescent="0.2">
      <c r="B61" s="155" t="str">
        <f t="shared" si="59"/>
        <v>Male</v>
      </c>
      <c r="C61" s="13" t="str">
        <f t="shared" si="60"/>
        <v>Brazil</v>
      </c>
      <c r="D61" s="162" t="s">
        <v>127</v>
      </c>
      <c r="E61" s="20" t="str">
        <f t="shared" si="44"/>
        <v>BrazilMale45-49</v>
      </c>
      <c r="F61" s="21">
        <v>5</v>
      </c>
      <c r="G61" s="108">
        <f>VLOOKUP(E61,'Appendix 4. LT MOH 2019'!$E$4:$H$1683,4,FALSE)</f>
        <v>4.8396404608960662E-3</v>
      </c>
      <c r="H61" s="21">
        <f>VLOOKUP(E61,'Appendix 1a. Pop March 2021'!$E$5:$F$1684,2,FALSE)</f>
        <v>6665858.9212846998</v>
      </c>
      <c r="I61" s="21">
        <f>VLOOKUP(E61,'Appendix 2a. Covid Deaths 2021'!$E$4:$F$1684,2,FALSE)</f>
        <v>6792.0154428914902</v>
      </c>
      <c r="J61" s="22">
        <f t="shared" si="45"/>
        <v>32260.360542074439</v>
      </c>
      <c r="K61" s="22">
        <f t="shared" si="46"/>
        <v>39019.505072217478</v>
      </c>
      <c r="L61" s="78">
        <f t="shared" si="47"/>
        <v>0.82677523670192166</v>
      </c>
      <c r="M61" s="78">
        <f t="shared" si="48"/>
        <v>1.2095185675723512</v>
      </c>
      <c r="N61" s="77">
        <f>VLOOKUP(E61,'Appendix 4. LT MOH 2019'!$E$4:$L$1683,8,FALSE)</f>
        <v>0.97609107420712904</v>
      </c>
      <c r="O61" s="77">
        <f t="shared" si="57"/>
        <v>0.97115460269583098</v>
      </c>
      <c r="P61" s="78">
        <f t="shared" si="49"/>
        <v>2.8845397304169018E-2</v>
      </c>
      <c r="Q61" s="77">
        <f>VLOOKUP(E61,'Appendix 4. LT MOH 2019'!$E$4:$J$1683,6,FALSE)</f>
        <v>2.4999999999999916</v>
      </c>
      <c r="R61" s="133">
        <f t="shared" si="50"/>
        <v>2.4936824953172452</v>
      </c>
      <c r="S61" s="132">
        <f t="shared" si="58"/>
        <v>90559.827238578902</v>
      </c>
      <c r="T61" s="14">
        <f t="shared" si="51"/>
        <v>2612.2341964937159</v>
      </c>
      <c r="U61" s="15">
        <f t="shared" si="52"/>
        <v>5.8537192350985546E-3</v>
      </c>
      <c r="V61" s="14">
        <f t="shared" si="53"/>
        <v>446252.04789989139</v>
      </c>
      <c r="W61" s="14">
        <f t="shared" si="54"/>
        <v>2820799.3104817523</v>
      </c>
      <c r="X61" s="2">
        <f t="shared" si="55"/>
        <v>31.148461702012597</v>
      </c>
      <c r="Y61" s="109">
        <f>VLOOKUP(E61,'Appendix 4. LT MOH 2019'!$E$4:$Q$1683,13,FALSE)</f>
        <v>32.86893457737488</v>
      </c>
      <c r="Z61" s="129">
        <f t="shared" si="56"/>
        <v>-1.7204728753622831</v>
      </c>
    </row>
    <row r="62" spans="1:26" x14ac:dyDescent="0.2">
      <c r="B62" s="155" t="str">
        <f t="shared" si="59"/>
        <v>Male</v>
      </c>
      <c r="C62" s="13" t="str">
        <f t="shared" si="60"/>
        <v>Brazil</v>
      </c>
      <c r="D62" s="162" t="s">
        <v>128</v>
      </c>
      <c r="E62" s="20" t="str">
        <f t="shared" si="44"/>
        <v>BrazilMale50-54</v>
      </c>
      <c r="F62" s="21">
        <v>5</v>
      </c>
      <c r="G62" s="108">
        <f>VLOOKUP(E62,'Appendix 4. LT MOH 2019'!$E$4:$H$1683,4,FALSE)</f>
        <v>7.1421770153495198E-3</v>
      </c>
      <c r="H62" s="21">
        <f>VLOOKUP(E62,'Appendix 1a. Pop March 2021'!$E$5:$F$1684,2,FALSE)</f>
        <v>6083973.6936799502</v>
      </c>
      <c r="I62" s="21">
        <f>VLOOKUP(E62,'Appendix 2a. Covid Deaths 2021'!$E$4:$F$1684,2,FALSE)</f>
        <v>8961.7848213434409</v>
      </c>
      <c r="J62" s="22">
        <f t="shared" si="45"/>
        <v>43452.817076992062</v>
      </c>
      <c r="K62" s="22">
        <f t="shared" si="46"/>
        <v>52350.595244767996</v>
      </c>
      <c r="L62" s="78">
        <f t="shared" si="47"/>
        <v>0.83003482336401524</v>
      </c>
      <c r="M62" s="78">
        <f t="shared" si="48"/>
        <v>1.204768729999953</v>
      </c>
      <c r="N62" s="77">
        <f>VLOOKUP(E62,'Appendix 4. LT MOH 2019'!$E$4:$L$1683,8,FALSE)</f>
        <v>0.96491556307083237</v>
      </c>
      <c r="O62" s="77">
        <f t="shared" si="57"/>
        <v>0.95788463528006174</v>
      </c>
      <c r="P62" s="78">
        <f t="shared" si="49"/>
        <v>4.2115364719938264E-2</v>
      </c>
      <c r="Q62" s="77">
        <f>VLOOKUP(E62,'Appendix 4. LT MOH 2019'!$E$4:$J$1683,6,FALSE)</f>
        <v>2.5000000000000142</v>
      </c>
      <c r="R62" s="133">
        <f t="shared" si="50"/>
        <v>2.490901907000127</v>
      </c>
      <c r="S62" s="132">
        <f t="shared" si="58"/>
        <v>87947.59304208518</v>
      </c>
      <c r="T62" s="14">
        <f t="shared" si="51"/>
        <v>3703.9449572081221</v>
      </c>
      <c r="U62" s="15">
        <f t="shared" si="52"/>
        <v>8.6049323047197347E-3</v>
      </c>
      <c r="V62" s="14">
        <f t="shared" si="53"/>
        <v>430444.40398171853</v>
      </c>
      <c r="W62" s="14">
        <f t="shared" si="54"/>
        <v>2374547.2625818611</v>
      </c>
      <c r="X62" s="2">
        <f t="shared" si="55"/>
        <v>26.99957077217087</v>
      </c>
      <c r="Y62" s="109">
        <f>VLOOKUP(E62,'Appendix 4. LT MOH 2019'!$E$4:$Q$1683,13,FALSE)</f>
        <v>28.612808404731414</v>
      </c>
      <c r="Z62" s="129">
        <f t="shared" si="56"/>
        <v>-1.6132376325605442</v>
      </c>
    </row>
    <row r="63" spans="1:26" x14ac:dyDescent="0.2">
      <c r="B63" s="155" t="str">
        <f t="shared" si="59"/>
        <v>Male</v>
      </c>
      <c r="C63" s="13" t="str">
        <f t="shared" si="60"/>
        <v>Brazil</v>
      </c>
      <c r="D63" s="162" t="s">
        <v>129</v>
      </c>
      <c r="E63" s="20" t="str">
        <f t="shared" si="44"/>
        <v>BrazilMale55-59</v>
      </c>
      <c r="F63" s="21">
        <v>5</v>
      </c>
      <c r="G63" s="108">
        <f>VLOOKUP(E63,'Appendix 4. LT MOH 2019'!$E$4:$H$1683,4,FALSE)</f>
        <v>1.0497658414870931E-2</v>
      </c>
      <c r="H63" s="21">
        <f>VLOOKUP(E63,'Appendix 1a. Pop March 2021'!$E$5:$F$1684,2,FALSE)</f>
        <v>5380486.2410587799</v>
      </c>
      <c r="I63" s="21">
        <f>VLOOKUP(E63,'Appendix 2a. Covid Deaths 2021'!$E$4:$F$1684,2,FALSE)</f>
        <v>11661.286111531301</v>
      </c>
      <c r="J63" s="22">
        <f t="shared" si="45"/>
        <v>56482.506664547967</v>
      </c>
      <c r="K63" s="22">
        <f t="shared" si="46"/>
        <v>68021.376577802337</v>
      </c>
      <c r="L63" s="78">
        <f t="shared" si="47"/>
        <v>0.83036406356674808</v>
      </c>
      <c r="M63" s="78">
        <f t="shared" si="48"/>
        <v>1.2042910379630318</v>
      </c>
      <c r="N63" s="77">
        <f>VLOOKUP(E63,'Appendix 4. LT MOH 2019'!$E$4:$L$1683,8,FALSE)</f>
        <v>0.94885399124853742</v>
      </c>
      <c r="O63" s="77">
        <f t="shared" si="57"/>
        <v>0.93873157985689759</v>
      </c>
      <c r="P63" s="78">
        <f t="shared" si="49"/>
        <v>6.1268420143102409E-2</v>
      </c>
      <c r="Q63" s="77">
        <f>VLOOKUP(E63,'Appendix 4. LT MOH 2019'!$E$4:$J$1683,6,FALSE)</f>
        <v>2.5000000000000089</v>
      </c>
      <c r="R63" s="133">
        <f t="shared" si="50"/>
        <v>2.486687276124449</v>
      </c>
      <c r="S63" s="132">
        <f t="shared" si="58"/>
        <v>84243.648084877059</v>
      </c>
      <c r="T63" s="14">
        <f t="shared" si="51"/>
        <v>5161.475225251912</v>
      </c>
      <c r="U63" s="15">
        <f t="shared" si="52"/>
        <v>1.2643056539291431E-2</v>
      </c>
      <c r="V63" s="14">
        <f t="shared" si="53"/>
        <v>408245.83906679123</v>
      </c>
      <c r="W63" s="14">
        <f t="shared" si="54"/>
        <v>1944102.8586001424</v>
      </c>
      <c r="X63" s="2">
        <f t="shared" si="55"/>
        <v>23.077144720055596</v>
      </c>
      <c r="Y63" s="109">
        <f>VLOOKUP(E63,'Appendix 4. LT MOH 2019'!$E$4:$Q$1683,13,FALSE)</f>
        <v>24.56227301550377</v>
      </c>
      <c r="Z63" s="129">
        <f t="shared" si="56"/>
        <v>-1.4851282954481739</v>
      </c>
    </row>
    <row r="64" spans="1:26" x14ac:dyDescent="0.2">
      <c r="B64" s="155" t="str">
        <f t="shared" si="59"/>
        <v>Male</v>
      </c>
      <c r="C64" s="13" t="str">
        <f t="shared" si="60"/>
        <v>Brazil</v>
      </c>
      <c r="D64" s="162" t="s">
        <v>130</v>
      </c>
      <c r="E64" s="20" t="str">
        <f t="shared" si="44"/>
        <v>BrazilMale60-64</v>
      </c>
      <c r="F64" s="21">
        <v>5</v>
      </c>
      <c r="G64" s="108">
        <f>VLOOKUP(E64,'Appendix 4. LT MOH 2019'!$E$4:$H$1683,4,FALSE)</f>
        <v>1.5744240506674532E-2</v>
      </c>
      <c r="H64" s="21">
        <f>VLOOKUP(E64,'Appendix 1a. Pop March 2021'!$E$5:$F$1684,2,FALSE)</f>
        <v>4439982.4240958998</v>
      </c>
      <c r="I64" s="21">
        <f>VLOOKUP(E64,'Appendix 2a. Covid Deaths 2021'!$E$4:$F$1684,2,FALSE)</f>
        <v>14328.5300935002</v>
      </c>
      <c r="J64" s="22">
        <f t="shared" si="45"/>
        <v>69904.151130373648</v>
      </c>
      <c r="K64" s="22">
        <f t="shared" si="46"/>
        <v>84007.089399974648</v>
      </c>
      <c r="L64" s="78">
        <f t="shared" ref="L64:L68" si="61">J64/K64</f>
        <v>0.83212204624238229</v>
      </c>
      <c r="M64" s="78">
        <f t="shared" ref="M64:M68" si="62">K64/J64</f>
        <v>1.2017467924515461</v>
      </c>
      <c r="N64" s="77">
        <f>VLOOKUP(E64,'Appendix 4. LT MOH 2019'!$E$4:$L$1683,8,FALSE)</f>
        <v>0.92425997056513998</v>
      </c>
      <c r="O64" s="77">
        <f t="shared" ref="O64:O68" si="63">EXP((1/L64)*LN(N64))</f>
        <v>0.9096895851664869</v>
      </c>
      <c r="P64" s="78">
        <f t="shared" ref="P64:P68" si="64">1-O64</f>
        <v>9.0310414833513097E-2</v>
      </c>
      <c r="Q64" s="77">
        <f>VLOOKUP(E64,'Appendix 4. LT MOH 2019'!$E$4:$J$1683,6,FALSE)</f>
        <v>2.5</v>
      </c>
      <c r="R64" s="133">
        <f t="shared" si="50"/>
        <v>2.4803477095824342</v>
      </c>
      <c r="S64" s="132">
        <f t="shared" si="58"/>
        <v>79082.172859625149</v>
      </c>
      <c r="T64" s="14">
        <f t="shared" ref="T64:T68" si="65">P64*S64</f>
        <v>7141.9438368883375</v>
      </c>
      <c r="U64" s="15">
        <f t="shared" ref="U64:U68" si="66">T64/V64</f>
        <v>1.8923284853039856E-2</v>
      </c>
      <c r="V64" s="14">
        <f t="shared" si="53"/>
        <v>377415.64915147639</v>
      </c>
      <c r="W64" s="14">
        <f t="shared" ref="W64:W68" si="67">W65+V64</f>
        <v>1535857.0195333513</v>
      </c>
      <c r="X64" s="2">
        <f t="shared" ref="X64:X68" si="68">W64/S64</f>
        <v>19.421027065854336</v>
      </c>
      <c r="Y64" s="109">
        <f>VLOOKUP(E64,'Appendix 4. LT MOH 2019'!$E$4:$Q$1683,13,FALSE)</f>
        <v>20.751494138179691</v>
      </c>
      <c r="Z64" s="129">
        <f t="shared" ref="Z64:Z68" si="69">X64-Y64</f>
        <v>-1.3304670723253551</v>
      </c>
    </row>
    <row r="65" spans="2:26" x14ac:dyDescent="0.2">
      <c r="B65" s="155" t="str">
        <f t="shared" si="59"/>
        <v>Male</v>
      </c>
      <c r="C65" s="13" t="str">
        <f t="shared" si="60"/>
        <v>Brazil</v>
      </c>
      <c r="D65" s="162" t="s">
        <v>131</v>
      </c>
      <c r="E65" s="20" t="str">
        <f t="shared" si="44"/>
        <v>BrazilMale65-69</v>
      </c>
      <c r="F65" s="21">
        <v>5</v>
      </c>
      <c r="G65" s="108">
        <f>VLOOKUP(E65,'Appendix 4. LT MOH 2019'!$E$4:$H$1683,4,FALSE)</f>
        <v>2.3017778808277177E-2</v>
      </c>
      <c r="H65" s="21">
        <f>VLOOKUP(E65,'Appendix 1a. Pop March 2021'!$E$5:$F$1684,2,FALSE)</f>
        <v>3419108.9668551101</v>
      </c>
      <c r="I65" s="21">
        <f>VLOOKUP(E65,'Appendix 2a. Covid Deaths 2021'!$E$4:$F$1684,2,FALSE)</f>
        <v>16042.358257182799</v>
      </c>
      <c r="J65" s="22">
        <f t="shared" si="45"/>
        <v>78700.29392046803</v>
      </c>
      <c r="K65" s="22">
        <f t="shared" si="46"/>
        <v>94373.392723723853</v>
      </c>
      <c r="L65" s="78">
        <f t="shared" si="61"/>
        <v>0.83392460151201198</v>
      </c>
      <c r="M65" s="78">
        <f t="shared" si="62"/>
        <v>1.1991491774998269</v>
      </c>
      <c r="N65" s="77">
        <f>VLOOKUP(E65,'Appendix 4. LT MOH 2019'!$E$4:$L$1683,8,FALSE)</f>
        <v>0.89117346853305923</v>
      </c>
      <c r="O65" s="77">
        <f t="shared" si="63"/>
        <v>0.87095811788276423</v>
      </c>
      <c r="P65" s="78">
        <f t="shared" si="64"/>
        <v>0.12904188211723577</v>
      </c>
      <c r="Q65" s="77">
        <f>VLOOKUP(E65,'Appendix 4. LT MOH 2019'!$E$4:$J$1683,6,FALSE)</f>
        <v>2.4999999999999978</v>
      </c>
      <c r="R65" s="133">
        <f t="shared" si="50"/>
        <v>2.4717656865043756</v>
      </c>
      <c r="S65" s="132">
        <f t="shared" si="58"/>
        <v>71940.229022736807</v>
      </c>
      <c r="T65" s="14">
        <f t="shared" si="65"/>
        <v>9283.3025530389459</v>
      </c>
      <c r="U65" s="15">
        <f t="shared" si="66"/>
        <v>2.7609912821985723E-2</v>
      </c>
      <c r="V65" s="14">
        <f t="shared" si="53"/>
        <v>336230.78105652943</v>
      </c>
      <c r="W65" s="14">
        <f t="shared" si="67"/>
        <v>1158441.370381875</v>
      </c>
      <c r="X65" s="2">
        <f t="shared" si="68"/>
        <v>16.102831282560249</v>
      </c>
      <c r="Y65" s="109">
        <f>VLOOKUP(E65,'Appendix 4. LT MOH 2019'!$E$4:$Q$1683,13,FALSE)</f>
        <v>17.247143357317306</v>
      </c>
      <c r="Z65" s="129">
        <f t="shared" si="69"/>
        <v>-1.1443120747570568</v>
      </c>
    </row>
    <row r="66" spans="2:26" x14ac:dyDescent="0.2">
      <c r="B66" s="155" t="str">
        <f t="shared" si="59"/>
        <v>Male</v>
      </c>
      <c r="C66" s="13" t="str">
        <f t="shared" si="60"/>
        <v>Brazil</v>
      </c>
      <c r="D66" s="162" t="s">
        <v>132</v>
      </c>
      <c r="E66" s="20" t="str">
        <f t="shared" si="44"/>
        <v>BrazilMale70-74</v>
      </c>
      <c r="F66" s="21">
        <v>5</v>
      </c>
      <c r="G66" s="108">
        <f>VLOOKUP(E66,'Appendix 4. LT MOH 2019'!$E$4:$H$1683,4,FALSE)</f>
        <v>3.3126757228168581E-2</v>
      </c>
      <c r="H66" s="21">
        <f>VLOOKUP(E66,'Appendix 1a. Pop March 2021'!$E$5:$F$1684,2,FALSE)</f>
        <v>2465734.2528783898</v>
      </c>
      <c r="I66" s="21">
        <f>VLOOKUP(E66,'Appendix 2a. Covid Deaths 2021'!$E$4:$F$1684,2,FALSE)</f>
        <v>15093.517891973501</v>
      </c>
      <c r="J66" s="22">
        <f t="shared" si="45"/>
        <v>81681.779984282053</v>
      </c>
      <c r="K66" s="22">
        <f t="shared" si="46"/>
        <v>96275.298573329128</v>
      </c>
      <c r="L66" s="78">
        <f t="shared" si="61"/>
        <v>0.84841886958229729</v>
      </c>
      <c r="M66" s="78">
        <f t="shared" si="62"/>
        <v>1.1786630824139153</v>
      </c>
      <c r="N66" s="77">
        <f>VLOOKUP(E66,'Appendix 4. LT MOH 2019'!$E$4:$L$1683,8,FALSE)</f>
        <v>0.84703435345271172</v>
      </c>
      <c r="O66" s="77">
        <f t="shared" si="63"/>
        <v>0.82227975784473695</v>
      </c>
      <c r="P66" s="78">
        <f t="shared" si="64"/>
        <v>0.17772024215526305</v>
      </c>
      <c r="Q66" s="77">
        <f>VLOOKUP(E66,'Appendix 4. LT MOH 2019'!$E$4:$J$1683,6,FALSE)</f>
        <v>2.4999999999999987</v>
      </c>
      <c r="R66" s="133">
        <f t="shared" si="50"/>
        <v>2.4637813020568591</v>
      </c>
      <c r="S66" s="132">
        <f t="shared" si="58"/>
        <v>62656.926469697864</v>
      </c>
      <c r="T66" s="14">
        <f t="shared" si="65"/>
        <v>11135.404144899216</v>
      </c>
      <c r="U66" s="15">
        <f t="shared" si="66"/>
        <v>3.9065725113443306E-2</v>
      </c>
      <c r="V66" s="14">
        <f t="shared" si="53"/>
        <v>285042.81214704236</v>
      </c>
      <c r="W66" s="14">
        <f t="shared" si="67"/>
        <v>822210.58932534559</v>
      </c>
      <c r="X66" s="2">
        <f t="shared" si="68"/>
        <v>13.122421345116297</v>
      </c>
      <c r="Y66" s="109">
        <f>VLOOKUP(E66,'Appendix 4. LT MOH 2019'!$E$4:$Q$1683,13,FALSE)</f>
        <v>14.048005386192935</v>
      </c>
      <c r="Z66" s="129">
        <f t="shared" si="69"/>
        <v>-0.92558404107663783</v>
      </c>
    </row>
    <row r="67" spans="2:26" x14ac:dyDescent="0.2">
      <c r="B67" s="155" t="str">
        <f t="shared" si="59"/>
        <v>Male</v>
      </c>
      <c r="C67" s="13" t="str">
        <f t="shared" si="60"/>
        <v>Brazil</v>
      </c>
      <c r="D67" s="162" t="s">
        <v>133</v>
      </c>
      <c r="E67" s="20" t="str">
        <f t="shared" si="44"/>
        <v>BrazilMale75-79</v>
      </c>
      <c r="F67" s="21">
        <v>5</v>
      </c>
      <c r="G67" s="108">
        <f>VLOOKUP(E67,'Appendix 4. LT MOH 2019'!$E$4:$H$1683,4,FALSE)</f>
        <v>5.1798461329141121E-2</v>
      </c>
      <c r="H67" s="21">
        <f>VLOOKUP(E67,'Appendix 1a. Pop March 2021'!$E$5:$F$1684,2,FALSE)</f>
        <v>1587196.9608948999</v>
      </c>
      <c r="I67" s="21">
        <f>VLOOKUP(E67,'Appendix 2a. Covid Deaths 2021'!$E$4:$F$1684,2,FALSE)</f>
        <v>12302.7538640118</v>
      </c>
      <c r="J67" s="22">
        <f t="shared" si="45"/>
        <v>82214.360400644786</v>
      </c>
      <c r="K67" s="22">
        <f t="shared" si="46"/>
        <v>93879.850544389628</v>
      </c>
      <c r="L67" s="78">
        <f t="shared" si="61"/>
        <v>0.87574021394261814</v>
      </c>
      <c r="M67" s="78">
        <f t="shared" si="62"/>
        <v>1.1418911499997919</v>
      </c>
      <c r="N67" s="77">
        <f>VLOOKUP(E67,'Appendix 4. LT MOH 2019'!$E$4:$L$1683,8,FALSE)</f>
        <v>0.77070102816748964</v>
      </c>
      <c r="O67" s="77">
        <f t="shared" si="63"/>
        <v>0.74273870152701915</v>
      </c>
      <c r="P67" s="78">
        <f t="shared" si="64"/>
        <v>0.25726129847298085</v>
      </c>
      <c r="Q67" s="77">
        <f>VLOOKUP(E67,'Appendix 4. LT MOH 2019'!$E$4:$J$1683,6,FALSE)</f>
        <v>2.5</v>
      </c>
      <c r="R67" s="133">
        <f t="shared" si="50"/>
        <v>2.4555591125272329</v>
      </c>
      <c r="S67" s="132">
        <f t="shared" si="58"/>
        <v>51521.522324798651</v>
      </c>
      <c r="T67" s="14">
        <f t="shared" si="65"/>
        <v>13254.493732582372</v>
      </c>
      <c r="U67" s="15">
        <f t="shared" si="66"/>
        <v>5.9202945527429982E-2</v>
      </c>
      <c r="V67" s="14">
        <f t="shared" si="53"/>
        <v>223882.33582805915</v>
      </c>
      <c r="W67" s="14">
        <f t="shared" si="67"/>
        <v>537167.77717830322</v>
      </c>
      <c r="X67" s="2">
        <f t="shared" si="68"/>
        <v>10.426085118213798</v>
      </c>
      <c r="Y67" s="109">
        <f>VLOOKUP(E67,'Appendix 4. LT MOH 2019'!$E$4:$Q$1683,13,FALSE)</f>
        <v>11.133455761411026</v>
      </c>
      <c r="Z67" s="129">
        <f t="shared" si="69"/>
        <v>-0.70737064319722798</v>
      </c>
    </row>
    <row r="68" spans="2:26" x14ac:dyDescent="0.2">
      <c r="B68" s="155" t="str">
        <f t="shared" si="59"/>
        <v>Male</v>
      </c>
      <c r="C68" s="13" t="str">
        <f t="shared" si="60"/>
        <v>Brazil</v>
      </c>
      <c r="D68" s="162" t="s">
        <v>134</v>
      </c>
      <c r="E68" s="20" t="str">
        <f t="shared" si="44"/>
        <v>BrazilMale80-84</v>
      </c>
      <c r="F68" s="21">
        <v>5</v>
      </c>
      <c r="G68" s="108">
        <f>VLOOKUP(E68,'Appendix 4. LT MOH 2019'!$E$4:$H$1683,4,FALSE)</f>
        <v>7.7950381857965587E-2</v>
      </c>
      <c r="H68" s="21">
        <f>VLOOKUP(E68,'Appendix 1a. Pop March 2021'!$E$5:$F$1684,2,FALSE)</f>
        <v>973266.84963399905</v>
      </c>
      <c r="I68" s="21">
        <f>VLOOKUP(E68,'Appendix 2a. Covid Deaths 2021'!$E$4:$F$1684,2,FALSE)</f>
        <v>8954.0723589367408</v>
      </c>
      <c r="J68" s="22">
        <f t="shared" si="45"/>
        <v>75866.522578669406</v>
      </c>
      <c r="K68" s="22">
        <f t="shared" si="46"/>
        <v>84122.621578043167</v>
      </c>
      <c r="L68" s="78">
        <f t="shared" si="61"/>
        <v>0.90185637531856611</v>
      </c>
      <c r="M68" s="78">
        <f t="shared" si="62"/>
        <v>1.1088240072004438</v>
      </c>
      <c r="N68" s="77">
        <f>VLOOKUP(E68,'Appendix 4. LT MOH 2019'!$E$4:$L$1683,8,FALSE)</f>
        <v>0.67381391534851665</v>
      </c>
      <c r="O68" s="77">
        <f t="shared" si="63"/>
        <v>0.64547735201023781</v>
      </c>
      <c r="P68" s="78">
        <f t="shared" si="64"/>
        <v>0.35452264798976219</v>
      </c>
      <c r="Q68" s="77">
        <f>VLOOKUP(E68,'Appendix 4. LT MOH 2019'!$E$4:$J$1683,6,FALSE)</f>
        <v>2.4999999999999982</v>
      </c>
      <c r="R68" s="133">
        <f t="shared" si="50"/>
        <v>2.4495073620322998</v>
      </c>
      <c r="S68" s="132">
        <f t="shared" si="58"/>
        <v>38267.02859221628</v>
      </c>
      <c r="T68" s="14">
        <f t="shared" si="65"/>
        <v>13566.528307212457</v>
      </c>
      <c r="U68" s="15">
        <f t="shared" si="66"/>
        <v>8.6557763766949805E-2</v>
      </c>
      <c r="V68" s="14">
        <f t="shared" si="53"/>
        <v>156733.81239075563</v>
      </c>
      <c r="W68" s="14">
        <f t="shared" si="67"/>
        <v>313285.4413502441</v>
      </c>
      <c r="X68" s="2">
        <f t="shared" si="68"/>
        <v>8.186824346585615</v>
      </c>
      <c r="Y68" s="109">
        <f>VLOOKUP(E68,'Appendix 4. LT MOH 2019'!$E$4:$Q$1683,13,FALSE)</f>
        <v>8.7020815411897878</v>
      </c>
      <c r="Z68" s="129">
        <f t="shared" si="69"/>
        <v>-0.51525719460417285</v>
      </c>
    </row>
    <row r="69" spans="2:26" x14ac:dyDescent="0.2">
      <c r="B69" s="155" t="str">
        <f t="shared" si="59"/>
        <v>Male</v>
      </c>
      <c r="C69" s="13" t="str">
        <f t="shared" si="60"/>
        <v>Brazil</v>
      </c>
      <c r="D69" s="162" t="s">
        <v>135</v>
      </c>
      <c r="E69" s="20" t="str">
        <f t="shared" si="44"/>
        <v>BrazilMale85-89</v>
      </c>
      <c r="F69" s="21">
        <v>5</v>
      </c>
      <c r="G69" s="108">
        <f>VLOOKUP(E69,'Appendix 4. LT MOH 2019'!$E$4:$H$1683,4,FALSE)</f>
        <v>0.12256070855029441</v>
      </c>
      <c r="H69" s="21">
        <f>VLOOKUP(E69,'Appendix 1a. Pop March 2021'!$E$5:$F$1684,2,FALSE)</f>
        <v>485918.47133588599</v>
      </c>
      <c r="I69" s="21">
        <f>VLOOKUP(E69,'Appendix 2a. Covid Deaths 2021'!$E$4:$F$1684,2,FALSE)</f>
        <v>5238.8690269323797</v>
      </c>
      <c r="J69" s="22">
        <f t="shared" si="45"/>
        <v>59554.512144602115</v>
      </c>
      <c r="K69" s="22">
        <f t="shared" si="46"/>
        <v>64151.301671591464</v>
      </c>
      <c r="L69" s="78">
        <f t="shared" si="47"/>
        <v>0.92834456344281824</v>
      </c>
      <c r="M69" s="78">
        <f t="shared" si="48"/>
        <v>1.0771862510741093</v>
      </c>
      <c r="N69" s="77">
        <f>VLOOKUP(E69,'Appendix 4. LT MOH 2019'!$E$4:$L$1683,8,FALSE)</f>
        <v>0.53092260269507641</v>
      </c>
      <c r="O69" s="77">
        <f t="shared" si="57"/>
        <v>0.50560039554294167</v>
      </c>
      <c r="P69" s="78">
        <f t="shared" si="49"/>
        <v>0.49439960445705833</v>
      </c>
      <c r="Q69" s="77">
        <f>VLOOKUP(E69,'Appendix 4. LT MOH 2019'!$E$4:$J$1683,6,FALSE)</f>
        <v>2.5</v>
      </c>
      <c r="R69" s="133">
        <f t="shared" si="50"/>
        <v>2.4449629484362876</v>
      </c>
      <c r="S69" s="132">
        <f t="shared" si="58"/>
        <v>24700.500285003822</v>
      </c>
      <c r="T69" s="14">
        <f t="shared" si="51"/>
        <v>12211.917570797346</v>
      </c>
      <c r="U69" s="15">
        <f t="shared" si="52"/>
        <v>0.1323059398192534</v>
      </c>
      <c r="V69" s="14">
        <f t="shared" si="53"/>
        <v>92300.599560989969</v>
      </c>
      <c r="W69" s="14">
        <f t="shared" si="54"/>
        <v>156551.6289594885</v>
      </c>
      <c r="X69" s="2">
        <f t="shared" si="55"/>
        <v>6.3379942573282291</v>
      </c>
      <c r="Y69" s="109">
        <f>VLOOKUP(E69,'Appendix 4. LT MOH 2019'!$E$4:$Q$1683,13,FALSE)</f>
        <v>6.7044426508791908</v>
      </c>
      <c r="Z69" s="129">
        <f t="shared" si="56"/>
        <v>-0.3664483935509617</v>
      </c>
    </row>
    <row r="70" spans="2:26" x14ac:dyDescent="0.2">
      <c r="B70" s="155" t="str">
        <f t="shared" si="59"/>
        <v>Male</v>
      </c>
      <c r="C70" s="13" t="str">
        <f t="shared" si="60"/>
        <v>Brazil</v>
      </c>
      <c r="D70" s="162" t="s">
        <v>8</v>
      </c>
      <c r="E70" s="20" t="str">
        <f t="shared" si="44"/>
        <v>BrazilMale90+</v>
      </c>
      <c r="F70" s="21" t="s">
        <v>19</v>
      </c>
      <c r="G70" s="108">
        <f>VLOOKUP(E70,'Appendix 4. LT MOH 2019'!$E$4:$H$1683,4,FALSE)</f>
        <v>0.18453162314760632</v>
      </c>
      <c r="H70" s="21">
        <f>VLOOKUP(E70,'Appendix 1a. Pop March 2021'!$E$5:$F$1684,2,FALSE)</f>
        <v>273338.86398978299</v>
      </c>
      <c r="I70" s="21">
        <f>VLOOKUP(E70,'Appendix 2a. Covid Deaths 2021'!$E$4:$F$1684,2,FALSE)</f>
        <v>2780.5996016685399</v>
      </c>
      <c r="J70" s="22">
        <f t="shared" si="45"/>
        <v>50439.664241357452</v>
      </c>
      <c r="K70" s="22">
        <f t="shared" si="46"/>
        <v>52707.155285206507</v>
      </c>
      <c r="L70" s="78">
        <f t="shared" si="47"/>
        <v>0.95697944555005265</v>
      </c>
      <c r="M70" s="78">
        <f t="shared" si="48"/>
        <v>1.0449545229523922</v>
      </c>
      <c r="N70" s="77">
        <f>VLOOKUP(E70,'Appendix 4. LT MOH 2019'!$E$4:$L$1683,8,FALSE)</f>
        <v>0</v>
      </c>
      <c r="O70" s="77">
        <v>0</v>
      </c>
      <c r="P70" s="78">
        <f t="shared" si="49"/>
        <v>1</v>
      </c>
      <c r="Q70" s="77">
        <f>VLOOKUP(E70,'Appendix 4. LT MOH 2019'!$E$4:$J$1683,6,FALSE)</f>
        <v>5.3760627054928536</v>
      </c>
      <c r="R70" s="133">
        <f>Q70*L70</f>
        <v>5.1447815071448675</v>
      </c>
      <c r="S70" s="132">
        <f t="shared" si="58"/>
        <v>12488.582714206475</v>
      </c>
      <c r="T70" s="14">
        <f t="shared" si="51"/>
        <v>12488.582714206475</v>
      </c>
      <c r="U70" s="15">
        <f t="shared" si="52"/>
        <v>0.19437171405845707</v>
      </c>
      <c r="V70" s="14">
        <f>T70*R70</f>
        <v>64251.029398498533</v>
      </c>
      <c r="W70" s="14">
        <f>V70</f>
        <v>64251.029398498533</v>
      </c>
      <c r="X70" s="2">
        <f t="shared" si="55"/>
        <v>5.1447815071448675</v>
      </c>
      <c r="Y70" s="109">
        <f>VLOOKUP(E70,'Appendix 4. LT MOH 2019'!$E$4:$Q$1683,13,FALSE)</f>
        <v>5.4191253669302135</v>
      </c>
      <c r="Z70" s="129">
        <f t="shared" si="56"/>
        <v>-0.27434385978534603</v>
      </c>
    </row>
    <row r="71" spans="2:26" x14ac:dyDescent="0.2">
      <c r="K71" s="9"/>
      <c r="L71" s="9"/>
      <c r="M71" s="9"/>
      <c r="N71" s="131"/>
      <c r="O71" s="131"/>
      <c r="P71" s="79"/>
      <c r="Q71" s="131"/>
      <c r="R71" s="111"/>
      <c r="S71" s="9"/>
      <c r="T71" s="9"/>
      <c r="U71" s="9"/>
      <c r="V71" s="111"/>
      <c r="W71" s="111"/>
      <c r="X71" s="9"/>
      <c r="Y71" s="131"/>
      <c r="Z71" s="9"/>
    </row>
    <row r="72" spans="2:26" x14ac:dyDescent="0.2">
      <c r="F72" s="43"/>
    </row>
    <row r="73" spans="2:26" x14ac:dyDescent="0.2">
      <c r="F73" s="43"/>
    </row>
    <row r="74" spans="2:26" x14ac:dyDescent="0.2">
      <c r="F74" s="4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3387E-F1F8-C740-A323-116B4D93C81B}">
  <sheetPr>
    <tabColor theme="9"/>
  </sheetPr>
  <dimension ref="A1:AA116"/>
  <sheetViews>
    <sheetView zoomScaleNormal="100" workbookViewId="0">
      <pane xSplit="4" ySplit="3" topLeftCell="F4" activePane="bottomRight" state="frozen"/>
      <selection pane="topRight" activeCell="F1" sqref="F1"/>
      <selection pane="bottomLeft" activeCell="A4" sqref="A4"/>
      <selection pane="bottomRight" activeCell="B1" sqref="B1:D2"/>
    </sheetView>
  </sheetViews>
  <sheetFormatPr baseColWidth="10" defaultRowHeight="16" x14ac:dyDescent="0.2"/>
  <cols>
    <col min="1" max="1" width="6.1640625" customWidth="1"/>
    <col min="2" max="3" width="13.33203125" style="155" customWidth="1"/>
    <col min="4" max="4" width="13.33203125" style="9" customWidth="1"/>
    <col min="5" max="5" width="13.33203125" hidden="1" customWidth="1"/>
    <col min="6" max="6" width="13.33203125" customWidth="1"/>
    <col min="7" max="7" width="13.33203125" style="43" customWidth="1"/>
    <col min="8" max="9" width="13.33203125" customWidth="1"/>
    <col min="10" max="10" width="14.6640625" style="43" customWidth="1"/>
    <col min="11" max="15" width="13.33203125" customWidth="1"/>
    <col min="17" max="17" width="11.5" customWidth="1"/>
    <col min="18" max="20" width="10.33203125" customWidth="1"/>
    <col min="21" max="21" width="8.33203125" customWidth="1"/>
    <col min="22" max="22" width="10" customWidth="1"/>
    <col min="23" max="23" width="8.33203125" customWidth="1"/>
    <col min="24" max="24" width="13.1640625" customWidth="1"/>
    <col min="25" max="25" width="10.5" style="43" customWidth="1"/>
    <col min="26" max="26" width="17.6640625" bestFit="1" customWidth="1"/>
  </cols>
  <sheetData>
    <row r="1" spans="1:27" ht="18" x14ac:dyDescent="0.2">
      <c r="B1" s="158" t="s">
        <v>41</v>
      </c>
      <c r="C1" s="158"/>
      <c r="D1" s="158"/>
      <c r="H1" s="43"/>
      <c r="I1" s="43"/>
      <c r="K1" s="12"/>
      <c r="N1" s="10"/>
      <c r="O1" s="12"/>
      <c r="Q1" s="12"/>
      <c r="R1" s="12"/>
      <c r="S1" s="10"/>
      <c r="T1" s="10"/>
      <c r="U1" s="12"/>
      <c r="V1" s="12"/>
      <c r="W1" s="12"/>
      <c r="Y1" s="12"/>
    </row>
    <row r="2" spans="1:27" s="3" customFormat="1" ht="100" customHeight="1" x14ac:dyDescent="0.2">
      <c r="B2" s="159" t="s">
        <v>32</v>
      </c>
      <c r="C2" s="159" t="s">
        <v>14</v>
      </c>
      <c r="D2" s="164" t="s">
        <v>30</v>
      </c>
      <c r="E2" s="42"/>
      <c r="F2" s="3" t="s">
        <v>31</v>
      </c>
      <c r="G2" s="110" t="s">
        <v>115</v>
      </c>
      <c r="H2" s="110" t="s">
        <v>119</v>
      </c>
      <c r="I2" s="110" t="s">
        <v>117</v>
      </c>
      <c r="J2" s="110" t="s">
        <v>20</v>
      </c>
      <c r="K2" s="4" t="s">
        <v>1827</v>
      </c>
      <c r="L2" s="3" t="s">
        <v>16</v>
      </c>
      <c r="M2" s="5" t="s">
        <v>114</v>
      </c>
      <c r="N2" s="3" t="s">
        <v>143</v>
      </c>
      <c r="O2" s="3" t="s">
        <v>21</v>
      </c>
      <c r="P2" s="5" t="s">
        <v>22</v>
      </c>
      <c r="Q2" s="3" t="s">
        <v>142</v>
      </c>
      <c r="R2" s="3" t="s">
        <v>23</v>
      </c>
      <c r="S2" s="5" t="s">
        <v>33</v>
      </c>
      <c r="T2" s="5" t="s">
        <v>34</v>
      </c>
      <c r="U2" s="5" t="s">
        <v>35</v>
      </c>
      <c r="V2" s="3" t="s">
        <v>36</v>
      </c>
      <c r="W2" s="3" t="s">
        <v>37</v>
      </c>
      <c r="X2" s="5" t="s">
        <v>80</v>
      </c>
      <c r="Y2" s="3" t="s">
        <v>25</v>
      </c>
      <c r="Z2" s="5" t="s">
        <v>24</v>
      </c>
    </row>
    <row r="3" spans="1:27" s="13" customFormat="1" ht="47" customHeight="1" x14ac:dyDescent="0.2">
      <c r="A3" s="12"/>
      <c r="B3" s="10" t="s">
        <v>17</v>
      </c>
      <c r="C3" s="10" t="s">
        <v>14</v>
      </c>
      <c r="D3" s="160" t="s">
        <v>0</v>
      </c>
      <c r="E3" s="10" t="s">
        <v>137</v>
      </c>
      <c r="F3" s="10" t="s">
        <v>9</v>
      </c>
      <c r="G3" s="12" t="s">
        <v>116</v>
      </c>
      <c r="H3" s="12" t="s">
        <v>136</v>
      </c>
      <c r="I3" s="12" t="s">
        <v>110</v>
      </c>
      <c r="J3" s="12" t="s">
        <v>1826</v>
      </c>
      <c r="K3" s="12" t="s">
        <v>1828</v>
      </c>
      <c r="L3" s="12" t="s">
        <v>26</v>
      </c>
      <c r="M3" s="12" t="s">
        <v>27</v>
      </c>
      <c r="N3" s="10" t="s">
        <v>1620</v>
      </c>
      <c r="O3" s="12" t="s">
        <v>111</v>
      </c>
      <c r="P3" s="12" t="s">
        <v>112</v>
      </c>
      <c r="Q3" s="12" t="s">
        <v>1621</v>
      </c>
      <c r="R3" s="12" t="s">
        <v>113</v>
      </c>
      <c r="S3" s="10" t="s">
        <v>104</v>
      </c>
      <c r="T3" s="10" t="s">
        <v>105</v>
      </c>
      <c r="U3" s="12" t="s">
        <v>106</v>
      </c>
      <c r="V3" s="12" t="s">
        <v>107</v>
      </c>
      <c r="W3" s="12" t="s">
        <v>108</v>
      </c>
      <c r="X3" s="10" t="s">
        <v>109</v>
      </c>
      <c r="Y3" s="12" t="s">
        <v>29</v>
      </c>
      <c r="Z3" s="12" t="s">
        <v>11</v>
      </c>
    </row>
    <row r="4" spans="1:27" s="11" customFormat="1" ht="17" customHeight="1" x14ac:dyDescent="0.2">
      <c r="A4" s="17"/>
      <c r="B4" s="13" t="s">
        <v>18</v>
      </c>
      <c r="C4" s="13" t="str">
        <f>$B$1</f>
        <v>RO</v>
      </c>
      <c r="D4" s="162">
        <v>0</v>
      </c>
      <c r="E4" s="20" t="str">
        <f t="shared" ref="E4:E23" si="0">_xlfn.CONCAT(C4,B4,D4)</f>
        <v>ROTotal0</v>
      </c>
      <c r="F4" s="21">
        <v>1</v>
      </c>
      <c r="G4" s="108">
        <f>VLOOKUP(E4,'Appendix 4. LT MOH 2019'!$E$4:$H$1683,4,FALSE)</f>
        <v>1.094502691980731E-2</v>
      </c>
      <c r="H4" s="21">
        <f>VLOOKUP(E4,'Appendix 1a. Pop March 2021'!$E$5:$F$1684,2,FALSE)</f>
        <v>28017.595533129799</v>
      </c>
      <c r="I4" s="21">
        <f>VLOOKUP(E4,'Appendix 2a. Covid Deaths 2021'!$E$4:$F$1684,2,FALSE)</f>
        <v>3.0335448776065301</v>
      </c>
      <c r="J4" s="22">
        <f t="shared" ref="J4:J23" si="1">G4*H4</f>
        <v>306.65333733837872</v>
      </c>
      <c r="K4" s="22">
        <f t="shared" ref="K4:K23" si="2">G4*(H4-I4)+I4</f>
        <v>309.65367998563738</v>
      </c>
      <c r="L4" s="77">
        <f t="shared" ref="L4:L23" si="3">J4/K4</f>
        <v>0.99031065076508107</v>
      </c>
      <c r="M4" s="77">
        <f t="shared" ref="M4:M23" si="4">K4/J4</f>
        <v>1.0097841512937715</v>
      </c>
      <c r="N4" s="77">
        <f>VLOOKUP(E4,'Appendix 4. LT MOH 2019'!$E$4:$L$1683,8,FALSE)</f>
        <v>0.98916098828248167</v>
      </c>
      <c r="O4" s="77">
        <f>EXP((1/L4)*LN(N4))</f>
        <v>0.98905552020440668</v>
      </c>
      <c r="P4" s="77">
        <f t="shared" ref="P4:P23" si="5">1-O4</f>
        <v>1.094447979559332E-2</v>
      </c>
      <c r="Q4" s="77">
        <f>VLOOKUP(E4,'Appendix 4. LT MOH 2019'!$E$4:$J$1683,6,FALSE)</f>
        <v>0.1063620029028412</v>
      </c>
      <c r="R4" s="18">
        <f t="shared" ref="R4:R22" si="6">F4+(Q4-F4)*M4*(1-N4)/(1-O4)</f>
        <v>0.10631444453137573</v>
      </c>
      <c r="S4" s="14">
        <v>100000</v>
      </c>
      <c r="T4" s="14">
        <f t="shared" ref="T4:T23" si="7">P4*S4</f>
        <v>1094.447979559332</v>
      </c>
      <c r="U4" s="15">
        <f t="shared" ref="U4:U23" si="8">T4/V4</f>
        <v>1.1052584276943533E-2</v>
      </c>
      <c r="V4" s="14">
        <f t="shared" ref="V4:V22" si="9">(S5*F4)+R4*T4</f>
        <v>99021.907649455999</v>
      </c>
      <c r="W4" s="14">
        <f t="shared" ref="W4:W22" si="10">W5+V4</f>
        <v>7248960.1940888204</v>
      </c>
      <c r="X4" s="129">
        <f t="shared" ref="X4:X23" si="11">W4/S4</f>
        <v>72.489601940888207</v>
      </c>
      <c r="Y4" s="109">
        <f>VLOOKUP(E4,'Appendix 4. LT MOH 2019'!$E$4:$Q$1683,13,FALSE)</f>
        <v>76.414409240609373</v>
      </c>
      <c r="Z4" s="109">
        <f t="shared" ref="Z4:Z23" si="12">X4-Y4</f>
        <v>-3.9248072997211665</v>
      </c>
    </row>
    <row r="5" spans="1:27" s="11" customFormat="1" x14ac:dyDescent="0.2">
      <c r="A5" s="17"/>
      <c r="B5" s="13" t="str">
        <f>$B$4</f>
        <v>Total</v>
      </c>
      <c r="C5" s="13" t="str">
        <f>$C$4</f>
        <v>RO</v>
      </c>
      <c r="D5" s="163" t="s">
        <v>139</v>
      </c>
      <c r="E5" s="20" t="str">
        <f t="shared" si="0"/>
        <v>ROTotal01-04</v>
      </c>
      <c r="F5" s="21">
        <v>4</v>
      </c>
      <c r="G5" s="108">
        <f>VLOOKUP(E5,'Appendix 4. LT MOH 2019'!$E$4:$H$1683,4,FALSE)</f>
        <v>5.0150002238839387E-4</v>
      </c>
      <c r="H5" s="21">
        <f>VLOOKUP(E5,'Appendix 1a. Pop March 2021'!$E$5:$F$1684,2,FALSE)</f>
        <v>112240.93366537899</v>
      </c>
      <c r="I5" s="21">
        <f>VLOOKUP(E5,'Appendix 2a. Covid Deaths 2021'!$E$4:$F$1684,2,FALSE)</f>
        <v>3.0335448776065301</v>
      </c>
      <c r="J5" s="22">
        <f t="shared" si="1"/>
        <v>56.2888307460818</v>
      </c>
      <c r="K5" s="22">
        <f t="shared" si="2"/>
        <v>59.320854300864291</v>
      </c>
      <c r="L5" s="77">
        <f t="shared" si="3"/>
        <v>0.94888772944157829</v>
      </c>
      <c r="M5" s="77">
        <f t="shared" si="4"/>
        <v>1.0538654563364429</v>
      </c>
      <c r="N5" s="77">
        <f>VLOOKUP(E5,'Appendix 4. LT MOH 2019'!$E$4:$L$1683,8,FALSE)</f>
        <v>0.99799651833610215</v>
      </c>
      <c r="O5" s="77">
        <f t="shared" ref="O5:O22" si="13">EXP((1/L5)*LN(N5))</f>
        <v>0.99788871388359002</v>
      </c>
      <c r="P5" s="77">
        <f t="shared" si="5"/>
        <v>2.1112861164099828E-3</v>
      </c>
      <c r="Q5" s="77">
        <f>VLOOKUP(E5,'Appendix 4. LT MOH 2019'!$E$4:$J$1683,6,FALSE)</f>
        <v>1.4934705817609457</v>
      </c>
      <c r="R5" s="18">
        <f t="shared" si="6"/>
        <v>1.4933352385214342</v>
      </c>
      <c r="S5" s="132">
        <f t="shared" ref="S5:S23" si="14">S4-T4</f>
        <v>98905.552020440664</v>
      </c>
      <c r="T5" s="14">
        <f t="shared" si="7"/>
        <v>208.8179188166217</v>
      </c>
      <c r="U5" s="15">
        <f t="shared" si="8"/>
        <v>5.2852079997741069E-4</v>
      </c>
      <c r="V5" s="14">
        <f t="shared" si="9"/>
        <v>395098.7715630997</v>
      </c>
      <c r="W5" s="14">
        <f t="shared" si="10"/>
        <v>7149938.2864393648</v>
      </c>
      <c r="X5" s="129">
        <f t="shared" si="11"/>
        <v>72.290565497897404</v>
      </c>
      <c r="Y5" s="109">
        <f>VLOOKUP(E5,'Appendix 4. LT MOH 2019'!$E$4:$Q$1683,13,FALSE)</f>
        <v>76.250576283131508</v>
      </c>
      <c r="Z5" s="109">
        <f t="shared" si="12"/>
        <v>-3.960010785234104</v>
      </c>
      <c r="AA5" s="19"/>
    </row>
    <row r="6" spans="1:27" s="11" customFormat="1" x14ac:dyDescent="0.2">
      <c r="A6" s="17"/>
      <c r="B6" s="13" t="str">
        <f t="shared" ref="B6:B23" si="15">$B$4</f>
        <v>Total</v>
      </c>
      <c r="C6" s="13" t="str">
        <f t="shared" ref="C6:C23" si="16">$C$4</f>
        <v>RO</v>
      </c>
      <c r="D6" s="163" t="s">
        <v>138</v>
      </c>
      <c r="E6" s="20" t="str">
        <f t="shared" si="0"/>
        <v>ROTotal05-09</v>
      </c>
      <c r="F6" s="21">
        <v>5</v>
      </c>
      <c r="G6" s="108">
        <f>VLOOKUP(E6,'Appendix 4. LT MOH 2019'!$E$4:$H$1683,4,FALSE)</f>
        <v>2.4549918166939441E-4</v>
      </c>
      <c r="H6" s="21">
        <f>VLOOKUP(E6,'Appendix 1a. Pop March 2021'!$E$5:$F$1684,2,FALSE)</f>
        <v>136734.83343038199</v>
      </c>
      <c r="I6" s="21">
        <f>VLOOKUP(E6,'Appendix 2a. Covid Deaths 2021'!$E$4:$F$1684,2,FALSE)</f>
        <v>0</v>
      </c>
      <c r="J6" s="22">
        <f t="shared" si="1"/>
        <v>33.56828971285973</v>
      </c>
      <c r="K6" s="22">
        <f t="shared" si="2"/>
        <v>33.56828971285973</v>
      </c>
      <c r="L6" s="77">
        <f t="shared" si="3"/>
        <v>1</v>
      </c>
      <c r="M6" s="77">
        <f t="shared" si="4"/>
        <v>1</v>
      </c>
      <c r="N6" s="77">
        <f>VLOOKUP(E6,'Appendix 4. LT MOH 2019'!$E$4:$L$1683,8,FALSE)</f>
        <v>0.99877325700265795</v>
      </c>
      <c r="O6" s="77">
        <f t="shared" si="13"/>
        <v>0.99877325700265795</v>
      </c>
      <c r="P6" s="77">
        <f t="shared" si="5"/>
        <v>1.2267429973420452E-3</v>
      </c>
      <c r="Q6" s="77">
        <f>VLOOKUP(E6,'Appendix 4. LT MOH 2019'!$E$4:$J$1683,6,FALSE)</f>
        <v>2.4999999999999987</v>
      </c>
      <c r="R6" s="18">
        <f t="shared" si="6"/>
        <v>2.4999999999999987</v>
      </c>
      <c r="S6" s="132">
        <f t="shared" si="14"/>
        <v>98696.734101624039</v>
      </c>
      <c r="T6" s="14">
        <f t="shared" si="7"/>
        <v>121.07552741969712</v>
      </c>
      <c r="U6" s="15">
        <f t="shared" si="8"/>
        <v>2.4549918166939214E-4</v>
      </c>
      <c r="V6" s="14">
        <f t="shared" si="9"/>
        <v>493180.98168957094</v>
      </c>
      <c r="W6" s="14">
        <f t="shared" si="10"/>
        <v>6754839.5148762651</v>
      </c>
      <c r="X6" s="129">
        <f t="shared" si="11"/>
        <v>68.440354955626802</v>
      </c>
      <c r="Y6" s="109">
        <f>VLOOKUP(E6,'Appendix 4. LT MOH 2019'!$E$4:$Q$1683,13,FALSE)</f>
        <v>72.400651446488268</v>
      </c>
      <c r="Z6" s="109">
        <f t="shared" si="12"/>
        <v>-3.9602964908614666</v>
      </c>
    </row>
    <row r="7" spans="1:27" s="11" customFormat="1" x14ac:dyDescent="0.2">
      <c r="A7" s="17"/>
      <c r="B7" s="13" t="str">
        <f t="shared" si="15"/>
        <v>Total</v>
      </c>
      <c r="C7" s="13" t="str">
        <f t="shared" si="16"/>
        <v>RO</v>
      </c>
      <c r="D7" s="163" t="s">
        <v>120</v>
      </c>
      <c r="E7" s="20" t="str">
        <f t="shared" si="0"/>
        <v>ROTotal10-14</v>
      </c>
      <c r="F7" s="21">
        <v>5</v>
      </c>
      <c r="G7" s="108">
        <f>VLOOKUP(E7,'Appendix 4. LT MOH 2019'!$E$4:$H$1683,4,FALSE)</f>
        <v>2.6535090864757095E-4</v>
      </c>
      <c r="H7" s="21">
        <f>VLOOKUP(E7,'Appendix 1a. Pop March 2021'!$E$5:$F$1684,2,FALSE)</f>
        <v>135887.09699129401</v>
      </c>
      <c r="I7" s="21">
        <f>VLOOKUP(E7,'Appendix 2a. Covid Deaths 2021'!$E$4:$F$1684,2,FALSE)</f>
        <v>1.51677243880326</v>
      </c>
      <c r="J7" s="22">
        <f t="shared" si="1"/>
        <v>36.057764660120469</v>
      </c>
      <c r="K7" s="22">
        <f t="shared" si="2"/>
        <v>37.574134621978878</v>
      </c>
      <c r="L7" s="77">
        <f t="shared" si="3"/>
        <v>0.9596432498814913</v>
      </c>
      <c r="M7" s="77">
        <f t="shared" si="4"/>
        <v>1.042053909224592</v>
      </c>
      <c r="N7" s="77">
        <f>VLOOKUP(E7,'Appendix 4. LT MOH 2019'!$E$4:$L$1683,8,FALSE)</f>
        <v>0.99867412501209418</v>
      </c>
      <c r="O7" s="77">
        <f t="shared" si="13"/>
        <v>0.99861840532073676</v>
      </c>
      <c r="P7" s="77">
        <f t="shared" si="5"/>
        <v>1.3815946792632428E-3</v>
      </c>
      <c r="Q7" s="77">
        <f>VLOOKUP(E7,'Appendix 4. LT MOH 2019'!$E$4:$J$1683,6,FALSE)</f>
        <v>2.4999999999996931</v>
      </c>
      <c r="R7" s="18">
        <f t="shared" si="6"/>
        <v>2.4999302707446134</v>
      </c>
      <c r="S7" s="132">
        <f t="shared" si="14"/>
        <v>98575.658574204339</v>
      </c>
      <c r="T7" s="14">
        <f t="shared" si="7"/>
        <v>136.19160539099076</v>
      </c>
      <c r="U7" s="15">
        <f t="shared" si="8"/>
        <v>2.7650995352058154E-4</v>
      </c>
      <c r="V7" s="14">
        <f t="shared" si="9"/>
        <v>492537.80436100496</v>
      </c>
      <c r="W7" s="14">
        <f t="shared" si="10"/>
        <v>6261658.5331866946</v>
      </c>
      <c r="X7" s="129">
        <f t="shared" si="11"/>
        <v>63.521346179727878</v>
      </c>
      <c r="Y7" s="109">
        <f>VLOOKUP(E7,'Appendix 4. LT MOH 2019'!$E$4:$Q$1683,13,FALSE)</f>
        <v>67.48650690374086</v>
      </c>
      <c r="Z7" s="109">
        <f t="shared" si="12"/>
        <v>-3.965160724012982</v>
      </c>
      <c r="AA7" s="19"/>
    </row>
    <row r="8" spans="1:27" s="11" customFormat="1" x14ac:dyDescent="0.2">
      <c r="A8" s="17"/>
      <c r="B8" s="13" t="str">
        <f t="shared" si="15"/>
        <v>Total</v>
      </c>
      <c r="C8" s="13" t="str">
        <f t="shared" si="16"/>
        <v>RO</v>
      </c>
      <c r="D8" s="162" t="s">
        <v>121</v>
      </c>
      <c r="E8" s="20" t="str">
        <f t="shared" si="0"/>
        <v>ROTotal15-19</v>
      </c>
      <c r="F8" s="21">
        <v>5</v>
      </c>
      <c r="G8" s="108">
        <f>VLOOKUP(E8,'Appendix 4. LT MOH 2019'!$E$4:$H$1683,4,FALSE)</f>
        <v>8.8586164809638173E-4</v>
      </c>
      <c r="H8" s="21">
        <f>VLOOKUP(E8,'Appendix 1a. Pop March 2021'!$E$5:$F$1684,2,FALSE)</f>
        <v>147377.94529976099</v>
      </c>
      <c r="I8" s="21">
        <f>VLOOKUP(E8,'Appendix 2a. Covid Deaths 2021'!$E$4:$F$1684,2,FALSE)</f>
        <v>10.6174070716228</v>
      </c>
      <c r="J8" s="22">
        <f t="shared" si="1"/>
        <v>130.55646951630467</v>
      </c>
      <c r="K8" s="22">
        <f t="shared" si="2"/>
        <v>141.16447103420049</v>
      </c>
      <c r="L8" s="77">
        <f t="shared" si="3"/>
        <v>0.92485360204179301</v>
      </c>
      <c r="M8" s="77">
        <f t="shared" si="4"/>
        <v>1.0812522087736987</v>
      </c>
      <c r="N8" s="77">
        <f>VLOOKUP(E8,'Appendix 4. LT MOH 2019'!$E$4:$L$1683,8,FALSE)</f>
        <v>0.99558047946887185</v>
      </c>
      <c r="O8" s="77">
        <f t="shared" si="13"/>
        <v>0.99522224281827354</v>
      </c>
      <c r="P8" s="77">
        <f t="shared" si="5"/>
        <v>4.7777571817264608E-3</v>
      </c>
      <c r="Q8" s="77">
        <f>VLOOKUP(E8,'Appendix 4. LT MOH 2019'!$E$4:$J$1683,6,FALSE)</f>
        <v>2.5000000000000129</v>
      </c>
      <c r="R8" s="18">
        <f t="shared" si="6"/>
        <v>2.4995504405917575</v>
      </c>
      <c r="S8" s="132">
        <f t="shared" si="14"/>
        <v>98439.466968813344</v>
      </c>
      <c r="T8" s="14">
        <f t="shared" si="7"/>
        <v>470.31987027557267</v>
      </c>
      <c r="U8" s="15">
        <f t="shared" si="8"/>
        <v>9.5784001130794888E-4</v>
      </c>
      <c r="V8" s="14">
        <f t="shared" si="9"/>
        <v>491021.3237316552</v>
      </c>
      <c r="W8" s="14">
        <f t="shared" si="10"/>
        <v>5769120.7288256893</v>
      </c>
      <c r="X8" s="129">
        <f t="shared" si="11"/>
        <v>58.605769682330838</v>
      </c>
      <c r="Y8" s="109">
        <f>VLOOKUP(E8,'Appendix 4. LT MOH 2019'!$E$4:$Q$1683,13,FALSE)</f>
        <v>62.572785282139812</v>
      </c>
      <c r="Z8" s="109">
        <f t="shared" si="12"/>
        <v>-3.967015599808974</v>
      </c>
    </row>
    <row r="9" spans="1:27" s="11" customFormat="1" x14ac:dyDescent="0.2">
      <c r="A9" s="17"/>
      <c r="B9" s="13" t="str">
        <f t="shared" si="15"/>
        <v>Total</v>
      </c>
      <c r="C9" s="13" t="str">
        <f t="shared" si="16"/>
        <v>RO</v>
      </c>
      <c r="D9" s="162" t="s">
        <v>122</v>
      </c>
      <c r="E9" s="20" t="str">
        <f t="shared" si="0"/>
        <v>ROTotal20-24</v>
      </c>
      <c r="F9" s="21">
        <v>5</v>
      </c>
      <c r="G9" s="108">
        <f>VLOOKUP(E9,'Appendix 4. LT MOH 2019'!$E$4:$H$1683,4,FALSE)</f>
        <v>1.2024736601007789E-3</v>
      </c>
      <c r="H9" s="21">
        <f>VLOOKUP(E9,'Appendix 1a. Pop March 2021'!$E$5:$F$1684,2,FALSE)</f>
        <v>156970.11591281701</v>
      </c>
      <c r="I9" s="21">
        <f>VLOOKUP(E9,'Appendix 2a. Covid Deaths 2021'!$E$4:$F$1684,2,FALSE)</f>
        <v>15.1677243880326</v>
      </c>
      <c r="J9" s="22">
        <f t="shared" si="1"/>
        <v>188.75242980812857</v>
      </c>
      <c r="K9" s="22">
        <f t="shared" si="2"/>
        <v>203.90191540710092</v>
      </c>
      <c r="L9" s="77">
        <f t="shared" si="3"/>
        <v>0.92570209275020487</v>
      </c>
      <c r="M9" s="77">
        <f t="shared" si="4"/>
        <v>1.0802611421446187</v>
      </c>
      <c r="N9" s="77">
        <f>VLOOKUP(E9,'Appendix 4. LT MOH 2019'!$E$4:$L$1683,8,FALSE)</f>
        <v>0.99400565181400391</v>
      </c>
      <c r="O9" s="77">
        <f t="shared" si="13"/>
        <v>0.9935260991682161</v>
      </c>
      <c r="P9" s="77">
        <f t="shared" si="5"/>
        <v>6.4739008317838964E-3</v>
      </c>
      <c r="Q9" s="77">
        <f>VLOOKUP(E9,'Appendix 4. LT MOH 2019'!$E$4:$J$1683,6,FALSE)</f>
        <v>2.4999999999999827</v>
      </c>
      <c r="R9" s="18">
        <f t="shared" si="6"/>
        <v>2.4993973548277317</v>
      </c>
      <c r="S9" s="132">
        <f t="shared" si="14"/>
        <v>97969.147098537767</v>
      </c>
      <c r="T9" s="14">
        <f t="shared" si="7"/>
        <v>634.24254289038254</v>
      </c>
      <c r="U9" s="15">
        <f t="shared" si="8"/>
        <v>1.2989859330025013E-3</v>
      </c>
      <c r="V9" s="14">
        <f t="shared" si="9"/>
        <v>488259.74691225641</v>
      </c>
      <c r="W9" s="14">
        <f t="shared" si="10"/>
        <v>5278099.405094034</v>
      </c>
      <c r="X9" s="129">
        <f t="shared" si="11"/>
        <v>53.875118457296566</v>
      </c>
      <c r="Y9" s="109">
        <f>VLOOKUP(E9,'Appendix 4. LT MOH 2019'!$E$4:$Q$1683,13,FALSE)</f>
        <v>57.839456750083919</v>
      </c>
      <c r="Z9" s="109">
        <f t="shared" si="12"/>
        <v>-3.9643382927873532</v>
      </c>
    </row>
    <row r="10" spans="1:27" s="11" customFormat="1" x14ac:dyDescent="0.2">
      <c r="A10" s="17"/>
      <c r="B10" s="13" t="str">
        <f t="shared" si="15"/>
        <v>Total</v>
      </c>
      <c r="C10" s="13" t="str">
        <f t="shared" si="16"/>
        <v>RO</v>
      </c>
      <c r="D10" s="162" t="s">
        <v>123</v>
      </c>
      <c r="E10" s="20" t="str">
        <f t="shared" si="0"/>
        <v>ROTotal25-29</v>
      </c>
      <c r="F10" s="21">
        <v>5</v>
      </c>
      <c r="G10" s="108">
        <f>VLOOKUP(E10,'Appendix 4. LT MOH 2019'!$E$4:$H$1683,4,FALSE)</f>
        <v>1.2396958272094063E-3</v>
      </c>
      <c r="H10" s="21">
        <f>VLOOKUP(E10,'Appendix 1a. Pop March 2021'!$E$5:$F$1684,2,FALSE)</f>
        <v>157231.90836893799</v>
      </c>
      <c r="I10" s="21">
        <f>VLOOKUP(E10,'Appendix 2a. Covid Deaths 2021'!$E$4:$F$1684,2,FALSE)</f>
        <v>54.603807796917501</v>
      </c>
      <c r="J10" s="22">
        <f t="shared" si="1"/>
        <v>194.91974070914415</v>
      </c>
      <c r="K10" s="22">
        <f t="shared" si="2"/>
        <v>249.45585639338606</v>
      </c>
      <c r="L10" s="77">
        <f t="shared" si="3"/>
        <v>0.78137969389566175</v>
      </c>
      <c r="M10" s="77">
        <f t="shared" si="4"/>
        <v>1.2797875447906517</v>
      </c>
      <c r="N10" s="77">
        <f>VLOOKUP(E10,'Appendix 4. LT MOH 2019'!$E$4:$L$1683,8,FALSE)</f>
        <v>0.99382067208154168</v>
      </c>
      <c r="O10" s="77">
        <f t="shared" si="13"/>
        <v>0.99209861952599665</v>
      </c>
      <c r="P10" s="77">
        <f t="shared" si="5"/>
        <v>7.90138047400335E-3</v>
      </c>
      <c r="Q10" s="77">
        <f>VLOOKUP(E10,'Appendix 4. LT MOH 2019'!$E$4:$J$1683,6,FALSE)</f>
        <v>2.4999999999999605</v>
      </c>
      <c r="R10" s="18">
        <f t="shared" si="6"/>
        <v>2.4978337863746076</v>
      </c>
      <c r="S10" s="132">
        <f t="shared" si="14"/>
        <v>97334.904555647387</v>
      </c>
      <c r="T10" s="14">
        <f t="shared" si="7"/>
        <v>769.08011429497196</v>
      </c>
      <c r="U10" s="15">
        <f t="shared" si="8"/>
        <v>1.5865494914881952E-3</v>
      </c>
      <c r="V10" s="14">
        <f t="shared" si="9"/>
        <v>484750.15650067688</v>
      </c>
      <c r="W10" s="14">
        <f t="shared" si="10"/>
        <v>4789839.6581817772</v>
      </c>
      <c r="X10" s="129">
        <f t="shared" si="11"/>
        <v>49.209887039477969</v>
      </c>
      <c r="Y10" s="109">
        <f>VLOOKUP(E10,'Appendix 4. LT MOH 2019'!$E$4:$Q$1683,13,FALSE)</f>
        <v>53.173181182715155</v>
      </c>
      <c r="Z10" s="109">
        <f t="shared" si="12"/>
        <v>-3.9632941432371851</v>
      </c>
    </row>
    <row r="11" spans="1:27" s="11" customFormat="1" x14ac:dyDescent="0.2">
      <c r="A11" s="17"/>
      <c r="B11" s="13" t="str">
        <f t="shared" si="15"/>
        <v>Total</v>
      </c>
      <c r="C11" s="13" t="str">
        <f t="shared" si="16"/>
        <v>RO</v>
      </c>
      <c r="D11" s="162" t="s">
        <v>124</v>
      </c>
      <c r="E11" s="20" t="str">
        <f t="shared" si="0"/>
        <v>ROTotal30-34</v>
      </c>
      <c r="F11" s="21">
        <v>5</v>
      </c>
      <c r="G11" s="108">
        <f>VLOOKUP(E11,'Appendix 4. LT MOH 2019'!$E$4:$H$1683,4,FALSE)</f>
        <v>1.5539210608101108E-3</v>
      </c>
      <c r="H11" s="21">
        <f>VLOOKUP(E11,'Appendix 1a. Pop March 2021'!$E$5:$F$1684,2,FALSE)</f>
        <v>155457.066273487</v>
      </c>
      <c r="I11" s="21">
        <f>VLOOKUP(E11,'Appendix 2a. Covid Deaths 2021'!$E$4:$F$1684,2,FALSE)</f>
        <v>101.62375339981899</v>
      </c>
      <c r="J11" s="22">
        <f t="shared" si="1"/>
        <v>241.56800933412461</v>
      </c>
      <c r="K11" s="22">
        <f t="shared" si="2"/>
        <v>343.03384744325706</v>
      </c>
      <c r="L11" s="77">
        <f t="shared" si="3"/>
        <v>0.70421041869369339</v>
      </c>
      <c r="M11" s="77">
        <f t="shared" si="4"/>
        <v>1.4200301123845833</v>
      </c>
      <c r="N11" s="77">
        <f>VLOOKUP(E11,'Appendix 4. LT MOH 2019'!$E$4:$L$1683,8,FALSE)</f>
        <v>0.99226046127650791</v>
      </c>
      <c r="O11" s="77">
        <f t="shared" si="13"/>
        <v>0.98902751274392886</v>
      </c>
      <c r="P11" s="77">
        <f t="shared" si="5"/>
        <v>1.097248725607114E-2</v>
      </c>
      <c r="Q11" s="77">
        <f>VLOOKUP(E11,'Appendix 4. LT MOH 2019'!$E$4:$J$1683,6,FALSE)</f>
        <v>2.5000000000000262</v>
      </c>
      <c r="R11" s="18">
        <f t="shared" si="6"/>
        <v>2.4959237165565735</v>
      </c>
      <c r="S11" s="132">
        <f t="shared" si="14"/>
        <v>96565.824441352408</v>
      </c>
      <c r="T11" s="14">
        <f t="shared" si="7"/>
        <v>1059.5672780547422</v>
      </c>
      <c r="U11" s="15">
        <f t="shared" si="8"/>
        <v>2.2066232631448063E-3</v>
      </c>
      <c r="V11" s="14">
        <f t="shared" si="9"/>
        <v>480175.88491507247</v>
      </c>
      <c r="W11" s="14">
        <f t="shared" si="10"/>
        <v>4305089.5016811006</v>
      </c>
      <c r="X11" s="129">
        <f t="shared" si="11"/>
        <v>44.58191628960536</v>
      </c>
      <c r="Y11" s="109">
        <f>VLOOKUP(E11,'Appendix 4. LT MOH 2019'!$E$4:$Q$1683,13,FALSE)</f>
        <v>48.488254326186407</v>
      </c>
      <c r="Z11" s="109">
        <f t="shared" si="12"/>
        <v>-3.9063380365810474</v>
      </c>
    </row>
    <row r="12" spans="1:27" s="11" customFormat="1" x14ac:dyDescent="0.2">
      <c r="A12" s="17"/>
      <c r="B12" s="13" t="str">
        <f t="shared" si="15"/>
        <v>Total</v>
      </c>
      <c r="C12" s="13" t="str">
        <f t="shared" si="16"/>
        <v>RO</v>
      </c>
      <c r="D12" s="162" t="s">
        <v>125</v>
      </c>
      <c r="E12" s="20" t="str">
        <f t="shared" si="0"/>
        <v>ROTotal35-39</v>
      </c>
      <c r="F12" s="21">
        <v>5</v>
      </c>
      <c r="G12" s="108">
        <f>VLOOKUP(E12,'Appendix 4. LT MOH 2019'!$E$4:$H$1683,4,FALSE)</f>
        <v>1.8747452791740252E-3</v>
      </c>
      <c r="H12" s="21">
        <f>VLOOKUP(E12,'Appendix 1a. Pop March 2021'!$E$5:$F$1684,2,FALSE)</f>
        <v>150860.00039524099</v>
      </c>
      <c r="I12" s="21">
        <f>VLOOKUP(E12,'Appendix 2a. Covid Deaths 2021'!$E$4:$F$1684,2,FALSE)</f>
        <v>134.99274705349001</v>
      </c>
      <c r="J12" s="22">
        <f t="shared" si="1"/>
        <v>282.82407355716964</v>
      </c>
      <c r="K12" s="22">
        <f t="shared" si="2"/>
        <v>417.56374359539836</v>
      </c>
      <c r="L12" s="77">
        <f t="shared" si="3"/>
        <v>0.67731951802600521</v>
      </c>
      <c r="M12" s="77">
        <f t="shared" si="4"/>
        <v>1.4764080664830417</v>
      </c>
      <c r="N12" s="77">
        <f>VLOOKUP(E12,'Appendix 4. LT MOH 2019'!$E$4:$L$1683,8,FALSE)</f>
        <v>0.99067000202826039</v>
      </c>
      <c r="O12" s="77">
        <f t="shared" si="13"/>
        <v>0.98625577966015654</v>
      </c>
      <c r="P12" s="77">
        <f t="shared" si="5"/>
        <v>1.374422033984346E-2</v>
      </c>
      <c r="Q12" s="77">
        <f>VLOOKUP(E12,'Appendix 4. LT MOH 2019'!$E$4:$J$1683,6,FALSE)</f>
        <v>2.5000000000000013</v>
      </c>
      <c r="R12" s="18">
        <f t="shared" si="6"/>
        <v>2.4944223962609176</v>
      </c>
      <c r="S12" s="132">
        <f t="shared" si="14"/>
        <v>95506.257163297661</v>
      </c>
      <c r="T12" s="14">
        <f t="shared" si="7"/>
        <v>1312.6590422861159</v>
      </c>
      <c r="U12" s="15">
        <f t="shared" si="8"/>
        <v>2.7679078732749988E-3</v>
      </c>
      <c r="V12" s="14">
        <f t="shared" si="9"/>
        <v>474242.31671879056</v>
      </c>
      <c r="W12" s="14">
        <f t="shared" si="10"/>
        <v>3824913.6167660286</v>
      </c>
      <c r="X12" s="129">
        <f t="shared" si="11"/>
        <v>40.048827483901384</v>
      </c>
      <c r="Y12" s="109">
        <f>VLOOKUP(E12,'Appendix 4. LT MOH 2019'!$E$4:$Q$1683,13,FALSE)</f>
        <v>43.846958405481708</v>
      </c>
      <c r="Z12" s="109">
        <f t="shared" si="12"/>
        <v>-3.7981309215803236</v>
      </c>
    </row>
    <row r="13" spans="1:27" s="11" customFormat="1" x14ac:dyDescent="0.2">
      <c r="A13" s="17"/>
      <c r="B13" s="13" t="str">
        <f t="shared" si="15"/>
        <v>Total</v>
      </c>
      <c r="C13" s="13" t="str">
        <f t="shared" si="16"/>
        <v>RO</v>
      </c>
      <c r="D13" s="162" t="s">
        <v>126</v>
      </c>
      <c r="E13" s="20" t="str">
        <f t="shared" si="0"/>
        <v>ROTotal40-44</v>
      </c>
      <c r="F13" s="21">
        <v>5</v>
      </c>
      <c r="G13" s="108">
        <f>VLOOKUP(E13,'Appendix 4. LT MOH 2019'!$E$4:$H$1683,4,FALSE)</f>
        <v>2.5331030512377663E-3</v>
      </c>
      <c r="H13" s="21">
        <f>VLOOKUP(E13,'Appendix 1a. Pop March 2021'!$E$5:$F$1684,2,FALSE)</f>
        <v>135924.530763724</v>
      </c>
      <c r="I13" s="21">
        <f>VLOOKUP(E13,'Appendix 2a. Covid Deaths 2021'!$E$4:$F$1684,2,FALSE)</f>
        <v>189.59655485040801</v>
      </c>
      <c r="J13" s="22">
        <f t="shared" si="1"/>
        <v>344.31084361565092</v>
      </c>
      <c r="K13" s="22">
        <f t="shared" si="2"/>
        <v>533.42713085446314</v>
      </c>
      <c r="L13" s="77">
        <f t="shared" si="3"/>
        <v>0.64546931286401044</v>
      </c>
      <c r="M13" s="77">
        <f t="shared" si="4"/>
        <v>1.549260328988999</v>
      </c>
      <c r="N13" s="77">
        <f>VLOOKUP(E13,'Appendix 4. LT MOH 2019'!$E$4:$L$1683,8,FALSE)</f>
        <v>0.98741418764302058</v>
      </c>
      <c r="O13" s="77">
        <f t="shared" si="13"/>
        <v>0.98056882439544557</v>
      </c>
      <c r="P13" s="77">
        <f t="shared" si="5"/>
        <v>1.9431175604554429E-2</v>
      </c>
      <c r="Q13" s="77">
        <f>VLOOKUP(E13,'Appendix 4. LT MOH 2019'!$E$4:$J$1683,6,FALSE)</f>
        <v>2.5000000000000107</v>
      </c>
      <c r="R13" s="18">
        <f t="shared" si="6"/>
        <v>2.4913123902553012</v>
      </c>
      <c r="S13" s="132">
        <f t="shared" si="14"/>
        <v>94193.598121011542</v>
      </c>
      <c r="T13" s="14">
        <f t="shared" si="7"/>
        <v>1830.2923459142035</v>
      </c>
      <c r="U13" s="15">
        <f t="shared" si="8"/>
        <v>3.9244964095749343E-3</v>
      </c>
      <c r="V13" s="14">
        <f t="shared" si="9"/>
        <v>466376.35887465219</v>
      </c>
      <c r="W13" s="14">
        <f t="shared" si="10"/>
        <v>3350671.3000472379</v>
      </c>
      <c r="X13" s="129">
        <f t="shared" si="11"/>
        <v>35.572176526716753</v>
      </c>
      <c r="Y13" s="109">
        <f>VLOOKUP(E13,'Appendix 4. LT MOH 2019'!$E$4:$Q$1683,13,FALSE)</f>
        <v>39.236358546064281</v>
      </c>
      <c r="Z13" s="109">
        <f t="shared" si="12"/>
        <v>-3.6641820193475283</v>
      </c>
    </row>
    <row r="14" spans="1:27" s="11" customFormat="1" x14ac:dyDescent="0.2">
      <c r="A14" s="17"/>
      <c r="B14" s="13" t="str">
        <f t="shared" si="15"/>
        <v>Total</v>
      </c>
      <c r="C14" s="13" t="str">
        <f t="shared" si="16"/>
        <v>RO</v>
      </c>
      <c r="D14" s="162" t="s">
        <v>127</v>
      </c>
      <c r="E14" s="20" t="str">
        <f t="shared" si="0"/>
        <v>ROTotal45-49</v>
      </c>
      <c r="F14" s="21">
        <v>5</v>
      </c>
      <c r="G14" s="108">
        <f>VLOOKUP(E14,'Appendix 4. LT MOH 2019'!$E$4:$H$1683,4,FALSE)</f>
        <v>3.193418550134902E-3</v>
      </c>
      <c r="H14" s="21">
        <f>VLOOKUP(E14,'Appendix 1a. Pop March 2021'!$E$5:$F$1684,2,FALSE)</f>
        <v>117256.43687947</v>
      </c>
      <c r="I14" s="21">
        <f>VLOOKUP(E14,'Appendix 2a. Covid Deaths 2021'!$E$4:$F$1684,2,FALSE)</f>
        <v>221.44877606527601</v>
      </c>
      <c r="J14" s="22">
        <f t="shared" si="1"/>
        <v>374.44888065362176</v>
      </c>
      <c r="K14" s="22">
        <f t="shared" si="2"/>
        <v>595.1904780895062</v>
      </c>
      <c r="L14" s="77">
        <f t="shared" si="3"/>
        <v>0.62912444744674023</v>
      </c>
      <c r="M14" s="77">
        <f t="shared" si="4"/>
        <v>1.5895106350713815</v>
      </c>
      <c r="N14" s="77">
        <f>VLOOKUP(E14,'Appendix 4. LT MOH 2019'!$E$4:$L$1683,8,FALSE)</f>
        <v>0.98415937164044842</v>
      </c>
      <c r="O14" s="77">
        <f t="shared" si="13"/>
        <v>0.97493897179779021</v>
      </c>
      <c r="P14" s="77">
        <f t="shared" si="5"/>
        <v>2.506102820220979E-2</v>
      </c>
      <c r="Q14" s="77">
        <f>VLOOKUP(E14,'Appendix 4. LT MOH 2019'!$E$4:$J$1683,6,FALSE)</f>
        <v>2.4999999999999902</v>
      </c>
      <c r="R14" s="18">
        <f t="shared" si="6"/>
        <v>2.4882467869474238</v>
      </c>
      <c r="S14" s="132">
        <f t="shared" si="14"/>
        <v>92363.305775097338</v>
      </c>
      <c r="T14" s="14">
        <f t="shared" si="7"/>
        <v>2314.7194108790409</v>
      </c>
      <c r="U14" s="15">
        <f t="shared" si="8"/>
        <v>5.076110951562747E-3</v>
      </c>
      <c r="V14" s="14">
        <f t="shared" si="9"/>
        <v>456002.52495789604</v>
      </c>
      <c r="W14" s="14">
        <f t="shared" si="10"/>
        <v>2884294.9411725858</v>
      </c>
      <c r="X14" s="129">
        <f t="shared" si="11"/>
        <v>31.227714479988212</v>
      </c>
      <c r="Y14" s="109">
        <f>VLOOKUP(E14,'Appendix 4. LT MOH 2019'!$E$4:$Q$1683,13,FALSE)</f>
        <v>34.704608770869271</v>
      </c>
      <c r="Z14" s="109">
        <f t="shared" si="12"/>
        <v>-3.4768942908810594</v>
      </c>
    </row>
    <row r="15" spans="1:27" s="11" customFormat="1" x14ac:dyDescent="0.2">
      <c r="A15" s="17"/>
      <c r="B15" s="13" t="str">
        <f t="shared" si="15"/>
        <v>Total</v>
      </c>
      <c r="C15" s="13" t="str">
        <f t="shared" si="16"/>
        <v>RO</v>
      </c>
      <c r="D15" s="162" t="s">
        <v>128</v>
      </c>
      <c r="E15" s="20" t="str">
        <f t="shared" si="0"/>
        <v>ROTotal50-54</v>
      </c>
      <c r="F15" s="21">
        <v>5</v>
      </c>
      <c r="G15" s="108">
        <f>VLOOKUP(E15,'Appendix 4. LT MOH 2019'!$E$4:$H$1683,4,FALSE)</f>
        <v>4.8661071143085528E-3</v>
      </c>
      <c r="H15" s="21">
        <f>VLOOKUP(E15,'Appendix 1a. Pop March 2021'!$E$5:$F$1684,2,FALSE)</f>
        <v>103767.29732053399</v>
      </c>
      <c r="I15" s="21">
        <f>VLOOKUP(E15,'Appendix 2a. Covid Deaths 2021'!$E$4:$F$1684,2,FALSE)</f>
        <v>327.62284678150502</v>
      </c>
      <c r="J15" s="22">
        <f t="shared" si="1"/>
        <v>504.9427837240213</v>
      </c>
      <c r="K15" s="22">
        <f t="shared" si="2"/>
        <v>830.97138263999273</v>
      </c>
      <c r="L15" s="77">
        <f t="shared" si="3"/>
        <v>0.60765363798668992</v>
      </c>
      <c r="M15" s="77">
        <f t="shared" si="4"/>
        <v>1.6456743405885841</v>
      </c>
      <c r="N15" s="77">
        <f>VLOOKUP(E15,'Appendix 4. LT MOH 2019'!$E$4:$L$1683,8,FALSE)</f>
        <v>0.97596189441990178</v>
      </c>
      <c r="O15" s="77">
        <f t="shared" si="13"/>
        <v>0.96074897780959567</v>
      </c>
      <c r="P15" s="77">
        <f t="shared" si="5"/>
        <v>3.9251022190404328E-2</v>
      </c>
      <c r="Q15" s="77">
        <f>VLOOKUP(E15,'Appendix 4. LT MOH 2019'!$E$4:$J$1683,6,FALSE)</f>
        <v>2.4999999999999916</v>
      </c>
      <c r="R15" s="18">
        <f t="shared" si="6"/>
        <v>2.4803908699734465</v>
      </c>
      <c r="S15" s="132">
        <f t="shared" si="14"/>
        <v>90048.586364218296</v>
      </c>
      <c r="T15" s="14">
        <f t="shared" si="7"/>
        <v>3534.499061596473</v>
      </c>
      <c r="U15" s="15">
        <f t="shared" si="8"/>
        <v>8.0086103196379682E-3</v>
      </c>
      <c r="V15" s="14">
        <f t="shared" si="9"/>
        <v>441337.37571542268</v>
      </c>
      <c r="W15" s="14">
        <f t="shared" si="10"/>
        <v>2428292.4162146896</v>
      </c>
      <c r="X15" s="129">
        <f t="shared" si="11"/>
        <v>26.966469039202995</v>
      </c>
      <c r="Y15" s="109">
        <f>VLOOKUP(E15,'Appendix 4. LT MOH 2019'!$E$4:$Q$1683,13,FALSE)</f>
        <v>30.222961035456013</v>
      </c>
      <c r="Z15" s="109">
        <f t="shared" si="12"/>
        <v>-3.2564919962530183</v>
      </c>
    </row>
    <row r="16" spans="1:27" s="11" customFormat="1" x14ac:dyDescent="0.2">
      <c r="A16" s="17"/>
      <c r="B16" s="13" t="str">
        <f t="shared" si="15"/>
        <v>Total</v>
      </c>
      <c r="C16" s="13" t="str">
        <f t="shared" si="16"/>
        <v>RO</v>
      </c>
      <c r="D16" s="162" t="s">
        <v>129</v>
      </c>
      <c r="E16" s="20" t="str">
        <f t="shared" si="0"/>
        <v>ROTotal55-59</v>
      </c>
      <c r="F16" s="21">
        <v>5</v>
      </c>
      <c r="G16" s="108">
        <f>VLOOKUP(E16,'Appendix 4. LT MOH 2019'!$E$4:$H$1683,4,FALSE)</f>
        <v>7.3396498805032209E-3</v>
      </c>
      <c r="H16" s="21">
        <f>VLOOKUP(E16,'Appendix 1a. Pop March 2021'!$E$5:$F$1684,2,FALSE)</f>
        <v>87334.095951842202</v>
      </c>
      <c r="I16" s="21">
        <f>VLOOKUP(E16,'Appendix 2a. Covid Deaths 2021'!$E$4:$F$1684,2,FALSE)</f>
        <v>367.05893019039002</v>
      </c>
      <c r="J16" s="22">
        <f t="shared" si="1"/>
        <v>641.00168691679539</v>
      </c>
      <c r="K16" s="22">
        <f t="shared" si="2"/>
        <v>1005.3665330740758</v>
      </c>
      <c r="L16" s="77">
        <f t="shared" si="3"/>
        <v>0.6375800922642868</v>
      </c>
      <c r="M16" s="77">
        <f t="shared" si="4"/>
        <v>1.5684304013455372</v>
      </c>
      <c r="N16" s="77">
        <f>VLOOKUP(E16,'Appendix 4. LT MOH 2019'!$E$4:$L$1683,8,FALSE)</f>
        <v>0.96396299804030183</v>
      </c>
      <c r="O16" s="77">
        <f t="shared" si="13"/>
        <v>0.94406041951724884</v>
      </c>
      <c r="P16" s="77">
        <f t="shared" si="5"/>
        <v>5.5939580482751161E-2</v>
      </c>
      <c r="Q16" s="77">
        <f>VLOOKUP(E16,'Appendix 4. LT MOH 2019'!$E$4:$J$1683,6,FALSE)</f>
        <v>2.4999999999999964</v>
      </c>
      <c r="R16" s="18">
        <f t="shared" si="6"/>
        <v>2.4739920750582107</v>
      </c>
      <c r="S16" s="132">
        <f t="shared" si="14"/>
        <v>86514.087302621818</v>
      </c>
      <c r="T16" s="14">
        <f t="shared" si="7"/>
        <v>4839.5617495567731</v>
      </c>
      <c r="U16" s="15">
        <f t="shared" si="8"/>
        <v>1.1513290490289256E-2</v>
      </c>
      <c r="V16" s="14">
        <f t="shared" si="9"/>
        <v>420345.66518048354</v>
      </c>
      <c r="W16" s="14">
        <f t="shared" si="10"/>
        <v>1986955.0404992669</v>
      </c>
      <c r="X16" s="129">
        <f t="shared" si="11"/>
        <v>22.966838146821114</v>
      </c>
      <c r="Y16" s="109">
        <f>VLOOKUP(E16,'Appendix 4. LT MOH 2019'!$E$4:$Q$1683,13,FALSE)</f>
        <v>25.905782227731503</v>
      </c>
      <c r="Z16" s="109">
        <f t="shared" si="12"/>
        <v>-2.9389440809103888</v>
      </c>
    </row>
    <row r="17" spans="1:26" s="11" customFormat="1" x14ac:dyDescent="0.2">
      <c r="A17" s="17"/>
      <c r="B17" s="13" t="str">
        <f t="shared" si="15"/>
        <v>Total</v>
      </c>
      <c r="C17" s="13" t="str">
        <f t="shared" si="16"/>
        <v>RO</v>
      </c>
      <c r="D17" s="162" t="s">
        <v>130</v>
      </c>
      <c r="E17" s="20" t="str">
        <f t="shared" si="0"/>
        <v>ROTotal60-64</v>
      </c>
      <c r="F17" s="21">
        <v>5</v>
      </c>
      <c r="G17" s="108">
        <f>VLOOKUP(E17,'Appendix 4. LT MOH 2019'!$E$4:$H$1683,4,FALSE)</f>
        <v>1.1101841750625683E-2</v>
      </c>
      <c r="H17" s="21">
        <f>VLOOKUP(E17,'Appendix 1a. Pop March 2021'!$E$5:$F$1684,2,FALSE)</f>
        <v>67228.755106441895</v>
      </c>
      <c r="I17" s="21">
        <f>VLOOKUP(E17,'Appendix 2a. Covid Deaths 2021'!$E$4:$F$1684,2,FALSE)</f>
        <v>459.58204895738902</v>
      </c>
      <c r="J17" s="22">
        <f t="shared" si="1"/>
        <v>746.36300028328617</v>
      </c>
      <c r="K17" s="22">
        <f t="shared" si="2"/>
        <v>1200.842842061722</v>
      </c>
      <c r="L17" s="77">
        <f t="shared" si="3"/>
        <v>0.62153262203891624</v>
      </c>
      <c r="M17" s="77">
        <f t="shared" si="4"/>
        <v>1.6089260073261074</v>
      </c>
      <c r="N17" s="77">
        <f>VLOOKUP(E17,'Appendix 4. LT MOH 2019'!$E$4:$L$1683,8,FALSE)</f>
        <v>0.94598982235958917</v>
      </c>
      <c r="O17" s="77">
        <f t="shared" si="13"/>
        <v>0.91454084112357725</v>
      </c>
      <c r="P17" s="77">
        <f t="shared" si="5"/>
        <v>8.5459158876422747E-2</v>
      </c>
      <c r="Q17" s="77">
        <f>VLOOKUP(E17,'Appendix 4. LT MOH 2019'!$E$4:$J$1683,6,FALSE)</f>
        <v>2.5000000000000053</v>
      </c>
      <c r="R17" s="18">
        <f t="shared" si="6"/>
        <v>2.4578974153133717</v>
      </c>
      <c r="S17" s="132">
        <f t="shared" si="14"/>
        <v>81674.525553065047</v>
      </c>
      <c r="T17" s="14">
        <f t="shared" si="7"/>
        <v>6979.836255395835</v>
      </c>
      <c r="U17" s="15">
        <f t="shared" si="8"/>
        <v>1.7868190159719147E-2</v>
      </c>
      <c r="V17" s="14">
        <f t="shared" si="9"/>
        <v>390629.16797979409</v>
      </c>
      <c r="W17" s="14">
        <f t="shared" si="10"/>
        <v>1566609.3753187833</v>
      </c>
      <c r="X17" s="129">
        <f t="shared" si="11"/>
        <v>19.181126118705592</v>
      </c>
      <c r="Y17" s="109">
        <f>VLOOKUP(E17,'Appendix 4. LT MOH 2019'!$E$4:$Q$1683,13,FALSE)</f>
        <v>21.780789071068618</v>
      </c>
      <c r="Z17" s="109">
        <f t="shared" si="12"/>
        <v>-2.5996629523630261</v>
      </c>
    </row>
    <row r="18" spans="1:26" s="11" customFormat="1" x14ac:dyDescent="0.2">
      <c r="A18" s="17"/>
      <c r="B18" s="13" t="str">
        <f t="shared" si="15"/>
        <v>Total</v>
      </c>
      <c r="C18" s="13" t="str">
        <f t="shared" si="16"/>
        <v>RO</v>
      </c>
      <c r="D18" s="162" t="s">
        <v>131</v>
      </c>
      <c r="E18" s="20" t="str">
        <f t="shared" si="0"/>
        <v>ROTotal65-69</v>
      </c>
      <c r="F18" s="21">
        <v>5</v>
      </c>
      <c r="G18" s="108">
        <f>VLOOKUP(E18,'Appendix 4. LT MOH 2019'!$E$4:$H$1683,4,FALSE)</f>
        <v>1.7502170634739297E-2</v>
      </c>
      <c r="H18" s="21">
        <f>VLOOKUP(E18,'Appendix 1a. Pop March 2021'!$E$5:$F$1684,2,FALSE)</f>
        <v>47805.323940982998</v>
      </c>
      <c r="I18" s="21">
        <f>VLOOKUP(E18,'Appendix 2a. Covid Deaths 2021'!$E$4:$F$1684,2,FALSE)</f>
        <v>429.24660018132403</v>
      </c>
      <c r="J18" s="22">
        <f t="shared" si="1"/>
        <v>836.69693686407209</v>
      </c>
      <c r="K18" s="22">
        <f t="shared" si="2"/>
        <v>1258.4307898046409</v>
      </c>
      <c r="L18" s="77">
        <f t="shared" si="3"/>
        <v>0.66487322437013885</v>
      </c>
      <c r="M18" s="77">
        <f t="shared" si="4"/>
        <v>1.5040461299179857</v>
      </c>
      <c r="N18" s="77">
        <f>VLOOKUP(E18,'Appendix 4. LT MOH 2019'!$E$4:$L$1683,8,FALSE)</f>
        <v>0.91615770232700688</v>
      </c>
      <c r="O18" s="77">
        <f t="shared" si="13"/>
        <v>0.8766000324066251</v>
      </c>
      <c r="P18" s="77">
        <f t="shared" si="5"/>
        <v>0.1233999675933749</v>
      </c>
      <c r="Q18" s="77">
        <f>VLOOKUP(E18,'Appendix 4. LT MOH 2019'!$E$4:$J$1683,6,FALSE)</f>
        <v>2.4999999999999947</v>
      </c>
      <c r="R18" s="18">
        <f t="shared" si="6"/>
        <v>2.4452448043984027</v>
      </c>
      <c r="S18" s="132">
        <f t="shared" si="14"/>
        <v>74694.689297669218</v>
      </c>
      <c r="T18" s="14">
        <f t="shared" si="7"/>
        <v>9217.3222387295882</v>
      </c>
      <c r="U18" s="15">
        <f t="shared" si="8"/>
        <v>2.6340817396168059E-2</v>
      </c>
      <c r="V18" s="14">
        <f t="shared" si="9"/>
        <v>349925.44460941752</v>
      </c>
      <c r="W18" s="14">
        <f t="shared" si="10"/>
        <v>1175980.2073389892</v>
      </c>
      <c r="X18" s="129">
        <f t="shared" si="11"/>
        <v>15.743826213032854</v>
      </c>
      <c r="Y18" s="109">
        <f>VLOOKUP(E18,'Appendix 4. LT MOH 2019'!$E$4:$Q$1683,13,FALSE)</f>
        <v>17.8816030736741</v>
      </c>
      <c r="Z18" s="109">
        <f t="shared" si="12"/>
        <v>-2.1377768606412459</v>
      </c>
    </row>
    <row r="19" spans="1:26" s="11" customFormat="1" x14ac:dyDescent="0.2">
      <c r="A19" s="17"/>
      <c r="B19" s="13" t="str">
        <f t="shared" si="15"/>
        <v>Total</v>
      </c>
      <c r="C19" s="13" t="str">
        <f t="shared" si="16"/>
        <v>RO</v>
      </c>
      <c r="D19" s="162" t="s">
        <v>132</v>
      </c>
      <c r="E19" s="20" t="str">
        <f t="shared" si="0"/>
        <v>ROTotal70-74</v>
      </c>
      <c r="F19" s="21">
        <v>5</v>
      </c>
      <c r="G19" s="108">
        <f>VLOOKUP(E19,'Appendix 4. LT MOH 2019'!$E$4:$H$1683,4,FALSE)</f>
        <v>2.8349336991312299E-2</v>
      </c>
      <c r="H19" s="21">
        <f>VLOOKUP(E19,'Appendix 1a. Pop March 2021'!$E$5:$F$1684,2,FALSE)</f>
        <v>30996.852308824498</v>
      </c>
      <c r="I19" s="21">
        <f>VLOOKUP(E19,'Appendix 2a. Covid Deaths 2021'!$E$4:$F$1684,2,FALSE)</f>
        <v>403.46146872166798</v>
      </c>
      <c r="J19" s="22">
        <f t="shared" si="1"/>
        <v>878.74021177280235</v>
      </c>
      <c r="K19" s="22">
        <f t="shared" si="2"/>
        <v>1270.76381535467</v>
      </c>
      <c r="L19" s="77">
        <f t="shared" si="3"/>
        <v>0.69150553482477473</v>
      </c>
      <c r="M19" s="77">
        <f t="shared" si="4"/>
        <v>1.4461200231078364</v>
      </c>
      <c r="N19" s="77">
        <f>VLOOKUP(E19,'Appendix 4. LT MOH 2019'!$E$4:$L$1683,8,FALSE)</f>
        <v>0.86763450042698542</v>
      </c>
      <c r="O19" s="77">
        <f t="shared" si="13"/>
        <v>0.81438099559714616</v>
      </c>
      <c r="P19" s="77">
        <f t="shared" si="5"/>
        <v>0.18561900440285384</v>
      </c>
      <c r="Q19" s="77">
        <f>VLOOKUP(E19,'Appendix 4. LT MOH 2019'!$E$4:$J$1683,6,FALSE)</f>
        <v>2.4999999999999969</v>
      </c>
      <c r="R19" s="18">
        <f t="shared" si="6"/>
        <v>2.4219180854217344</v>
      </c>
      <c r="S19" s="132">
        <f t="shared" si="14"/>
        <v>65477.367058939628</v>
      </c>
      <c r="T19" s="14">
        <f t="shared" si="7"/>
        <v>12153.843684400592</v>
      </c>
      <c r="U19" s="15">
        <f t="shared" si="8"/>
        <v>4.1052900033182946E-2</v>
      </c>
      <c r="V19" s="14">
        <f t="shared" si="9"/>
        <v>296053.23069933365</v>
      </c>
      <c r="W19" s="14">
        <f t="shared" si="10"/>
        <v>826054.76272957167</v>
      </c>
      <c r="X19" s="129">
        <f t="shared" si="11"/>
        <v>12.615882400799595</v>
      </c>
      <c r="Y19" s="109">
        <f>VLOOKUP(E19,'Appendix 4. LT MOH 2019'!$E$4:$Q$1683,13,FALSE)</f>
        <v>14.28925258676033</v>
      </c>
      <c r="Z19" s="109">
        <f t="shared" si="12"/>
        <v>-1.6733701859607351</v>
      </c>
    </row>
    <row r="20" spans="1:26" s="11" customFormat="1" x14ac:dyDescent="0.2">
      <c r="A20" s="17"/>
      <c r="B20" s="13" t="str">
        <f t="shared" si="15"/>
        <v>Total</v>
      </c>
      <c r="C20" s="13" t="str">
        <f t="shared" si="16"/>
        <v>RO</v>
      </c>
      <c r="D20" s="162" t="s">
        <v>133</v>
      </c>
      <c r="E20" s="20" t="str">
        <f t="shared" si="0"/>
        <v>ROTotal75-79</v>
      </c>
      <c r="F20" s="21">
        <v>5</v>
      </c>
      <c r="G20" s="108">
        <f>VLOOKUP(E20,'Appendix 4. LT MOH 2019'!$E$4:$H$1683,4,FALSE)</f>
        <v>4.700352526439483E-2</v>
      </c>
      <c r="H20" s="21">
        <f>VLOOKUP(E20,'Appendix 1a. Pop March 2021'!$E$5:$F$1684,2,FALSE)</f>
        <v>19101.6603684908</v>
      </c>
      <c r="I20" s="21">
        <f>VLOOKUP(E20,'Appendix 2a. Covid Deaths 2021'!$E$4:$F$1684,2,FALSE)</f>
        <v>280.60290117860399</v>
      </c>
      <c r="J20" s="22">
        <f t="shared" si="1"/>
        <v>897.84537572224679</v>
      </c>
      <c r="K20" s="22">
        <f t="shared" si="2"/>
        <v>1165.2589513460398</v>
      </c>
      <c r="L20" s="77">
        <f t="shared" si="3"/>
        <v>0.77051145986487179</v>
      </c>
      <c r="M20" s="77">
        <f t="shared" si="4"/>
        <v>1.297839230289157</v>
      </c>
      <c r="N20" s="77">
        <f>VLOOKUP(E20,'Appendix 4. LT MOH 2019'!$E$4:$L$1683,8,FALSE)</f>
        <v>0.78969505783385907</v>
      </c>
      <c r="O20" s="77">
        <f t="shared" si="13"/>
        <v>0.73606948325476063</v>
      </c>
      <c r="P20" s="77">
        <f t="shared" si="5"/>
        <v>0.26393051674523937</v>
      </c>
      <c r="Q20" s="77">
        <f>VLOOKUP(E20,'Appendix 4. LT MOH 2019'!$E$4:$J$1683,6,FALSE)</f>
        <v>2.4999999999999996</v>
      </c>
      <c r="R20" s="18">
        <f t="shared" si="6"/>
        <v>2.4146414780602168</v>
      </c>
      <c r="S20" s="132">
        <f t="shared" si="14"/>
        <v>53323.523374539036</v>
      </c>
      <c r="T20" s="14">
        <f t="shared" si="7"/>
        <v>14073.705078918938</v>
      </c>
      <c r="U20" s="15">
        <f t="shared" si="8"/>
        <v>6.1128350616438433E-2</v>
      </c>
      <c r="V20" s="14">
        <f t="shared" si="9"/>
        <v>230232.04351164488</v>
      </c>
      <c r="W20" s="14">
        <f t="shared" si="10"/>
        <v>530001.53203023807</v>
      </c>
      <c r="X20" s="129">
        <f t="shared" si="11"/>
        <v>9.9393569383545959</v>
      </c>
      <c r="Y20" s="109">
        <f>VLOOKUP(E20,'Appendix 4. LT MOH 2019'!$E$4:$Q$1683,13,FALSE)</f>
        <v>11.087809821945225</v>
      </c>
      <c r="Z20" s="109">
        <f t="shared" si="12"/>
        <v>-1.1484528835906289</v>
      </c>
    </row>
    <row r="21" spans="1:26" s="11" customFormat="1" x14ac:dyDescent="0.2">
      <c r="A21" s="17"/>
      <c r="B21" s="13" t="str">
        <f t="shared" si="15"/>
        <v>Total</v>
      </c>
      <c r="C21" s="13" t="str">
        <f t="shared" si="16"/>
        <v>RO</v>
      </c>
      <c r="D21" s="162" t="s">
        <v>134</v>
      </c>
      <c r="E21" s="20" t="str">
        <f t="shared" si="0"/>
        <v>ROTotal80-84</v>
      </c>
      <c r="F21" s="21">
        <v>5</v>
      </c>
      <c r="G21" s="108">
        <f>VLOOKUP(E21,'Appendix 4. LT MOH 2019'!$E$4:$H$1683,4,FALSE)</f>
        <v>7.7846063798653789E-2</v>
      </c>
      <c r="H21" s="21">
        <f>VLOOKUP(E21,'Appendix 1a. Pop March 2021'!$E$5:$F$1684,2,FALSE)</f>
        <v>10885.824380784699</v>
      </c>
      <c r="I21" s="21">
        <f>VLOOKUP(E21,'Appendix 2a. Covid Deaths 2021'!$E$4:$F$1684,2,FALSE)</f>
        <v>185.04623753399801</v>
      </c>
      <c r="J21" s="22">
        <f t="shared" si="1"/>
        <v>847.41857924750661</v>
      </c>
      <c r="K21" s="22">
        <f t="shared" si="2"/>
        <v>1018.0596955687322</v>
      </c>
      <c r="L21" s="77">
        <f t="shared" si="3"/>
        <v>0.83238594252972753</v>
      </c>
      <c r="M21" s="77">
        <f t="shared" si="4"/>
        <v>1.201365795487694</v>
      </c>
      <c r="N21" s="77">
        <f>VLOOKUP(E21,'Appendix 4. LT MOH 2019'!$E$4:$L$1683,8,FALSE)</f>
        <v>0.67417932386085255</v>
      </c>
      <c r="O21" s="77">
        <f t="shared" si="13"/>
        <v>0.62272551040167079</v>
      </c>
      <c r="P21" s="77">
        <f t="shared" si="5"/>
        <v>0.37727448959832921</v>
      </c>
      <c r="Q21" s="77">
        <f>VLOOKUP(E21,'Appendix 4. LT MOH 2019'!$E$4:$J$1683,6,FALSE)</f>
        <v>2.4999999999999996</v>
      </c>
      <c r="R21" s="18">
        <f t="shared" si="6"/>
        <v>2.4062000839694546</v>
      </c>
      <c r="S21" s="132">
        <f t="shared" si="14"/>
        <v>39249.818295620098</v>
      </c>
      <c r="T21" s="14">
        <f t="shared" si="7"/>
        <v>14807.955164307235</v>
      </c>
      <c r="U21" s="15">
        <f t="shared" si="8"/>
        <v>9.3816109063438846E-2</v>
      </c>
      <c r="V21" s="14">
        <f t="shared" si="9"/>
        <v>157840.21861633629</v>
      </c>
      <c r="W21" s="14">
        <f t="shared" si="10"/>
        <v>299769.48851859325</v>
      </c>
      <c r="X21" s="129">
        <f t="shared" si="11"/>
        <v>7.6374745549342995</v>
      </c>
      <c r="Y21" s="109">
        <f>VLOOKUP(E21,'Appendix 4. LT MOH 2019'!$E$4:$Q$1683,13,FALSE)</f>
        <v>8.3748430634752449</v>
      </c>
      <c r="Z21" s="109">
        <f t="shared" si="12"/>
        <v>-0.73736850854094538</v>
      </c>
    </row>
    <row r="22" spans="1:26" s="11" customFormat="1" x14ac:dyDescent="0.2">
      <c r="A22" s="17"/>
      <c r="B22" s="13" t="str">
        <f t="shared" si="15"/>
        <v>Total</v>
      </c>
      <c r="C22" s="13" t="str">
        <f t="shared" si="16"/>
        <v>RO</v>
      </c>
      <c r="D22" s="162" t="s">
        <v>135</v>
      </c>
      <c r="E22" s="20" t="str">
        <f t="shared" si="0"/>
        <v>ROTotal85-89</v>
      </c>
      <c r="F22" s="21">
        <v>5</v>
      </c>
      <c r="G22" s="108">
        <f>VLOOKUP(E22,'Appendix 4. LT MOH 2019'!$E$4:$H$1683,4,FALSE)</f>
        <v>0.14106382978723403</v>
      </c>
      <c r="H22" s="21">
        <f>VLOOKUP(E22,'Appendix 1a. Pop March 2021'!$E$5:$F$1684,2,FALSE)</f>
        <v>5054.5627918322598</v>
      </c>
      <c r="I22" s="21">
        <f>VLOOKUP(E22,'Appendix 2a. Covid Deaths 2021'!$E$4:$F$1684,2,FALSE)</f>
        <v>100.106980961015</v>
      </c>
      <c r="J22" s="22">
        <f t="shared" si="1"/>
        <v>713.0159853159123</v>
      </c>
      <c r="K22" s="22">
        <f t="shared" si="2"/>
        <v>799.00149215412875</v>
      </c>
      <c r="L22" s="77">
        <f t="shared" si="3"/>
        <v>0.8923837969233358</v>
      </c>
      <c r="M22" s="77">
        <f t="shared" si="4"/>
        <v>1.1205940800894096</v>
      </c>
      <c r="N22" s="77">
        <f>VLOOKUP(E22,'Appendix 4. LT MOH 2019'!$E$4:$L$1683,8,FALSE)</f>
        <v>0.47856861974046416</v>
      </c>
      <c r="O22" s="77">
        <f t="shared" si="13"/>
        <v>0.43787221234160362</v>
      </c>
      <c r="P22" s="77">
        <f t="shared" si="5"/>
        <v>0.56212778765839633</v>
      </c>
      <c r="Q22" s="77">
        <f>VLOOKUP(E22,'Appendix 4. LT MOH 2019'!$E$4:$J$1683,6,FALSE)</f>
        <v>2.4999999999999996</v>
      </c>
      <c r="R22" s="18">
        <f t="shared" si="6"/>
        <v>2.4013341329126248</v>
      </c>
      <c r="S22" s="132">
        <f t="shared" si="14"/>
        <v>24441.863131312864</v>
      </c>
      <c r="T22" s="14">
        <f t="shared" si="7"/>
        <v>13739.450448254223</v>
      </c>
      <c r="U22" s="15">
        <f t="shared" si="8"/>
        <v>0.15882825936964728</v>
      </c>
      <c r="V22" s="14">
        <f t="shared" si="9"/>
        <v>86505.074744147743</v>
      </c>
      <c r="W22" s="14">
        <f t="shared" si="10"/>
        <v>141929.26990225696</v>
      </c>
      <c r="X22" s="129">
        <f t="shared" si="11"/>
        <v>5.8068105994926826</v>
      </c>
      <c r="Y22" s="109">
        <f>VLOOKUP(E22,'Appendix 4. LT MOH 2019'!$E$4:$Q$1683,13,FALSE)</f>
        <v>6.2140659102855933</v>
      </c>
      <c r="Z22" s="109">
        <f t="shared" si="12"/>
        <v>-0.40725531079291066</v>
      </c>
    </row>
    <row r="23" spans="1:26" s="11" customFormat="1" x14ac:dyDescent="0.2">
      <c r="A23" s="17"/>
      <c r="B23" s="13" t="str">
        <f t="shared" si="15"/>
        <v>Total</v>
      </c>
      <c r="C23" s="13" t="str">
        <f t="shared" si="16"/>
        <v>RO</v>
      </c>
      <c r="D23" s="162" t="s">
        <v>8</v>
      </c>
      <c r="E23" s="20" t="str">
        <f t="shared" si="0"/>
        <v>ROTotal90+</v>
      </c>
      <c r="F23" s="21" t="s">
        <v>19</v>
      </c>
      <c r="G23" s="108">
        <f>VLOOKUP(E23,'Appendix 4. LT MOH 2019'!$E$4:$H$1683,4,FALSE)</f>
        <v>0.19008587041373926</v>
      </c>
      <c r="H23" s="21">
        <f>VLOOKUP(E23,'Appendix 1a. Pop March 2021'!$E$5:$F$1684,2,FALSE)</f>
        <v>2774.9508440282202</v>
      </c>
      <c r="I23" s="21">
        <f>VLOOKUP(E23,'Appendix 2a. Covid Deaths 2021'!$E$4:$F$1684,2,FALSE)</f>
        <v>57.637352674524003</v>
      </c>
      <c r="J23" s="22">
        <f t="shared" si="1"/>
        <v>527.47894654244465</v>
      </c>
      <c r="K23" s="22">
        <f t="shared" si="2"/>
        <v>574.16025286548802</v>
      </c>
      <c r="L23" s="77">
        <f t="shared" si="3"/>
        <v>0.91869638121052644</v>
      </c>
      <c r="M23" s="77">
        <f t="shared" si="4"/>
        <v>1.0884988995845868</v>
      </c>
      <c r="N23" s="77">
        <f>VLOOKUP(E23,'Appendix 4. LT MOH 2019'!$E$4:$L$1683,8,FALSE)</f>
        <v>0</v>
      </c>
      <c r="O23" s="77">
        <v>0</v>
      </c>
      <c r="P23" s="77">
        <f t="shared" si="5"/>
        <v>1</v>
      </c>
      <c r="Q23" s="77">
        <f>VLOOKUP(E23,'Appendix 4. LT MOH 2019'!$E$4:$J$1683,6,FALSE)</f>
        <v>5.6369696466163361</v>
      </c>
      <c r="R23" s="18">
        <f>Q23*L23</f>
        <v>5.1786636153400076</v>
      </c>
      <c r="S23" s="132">
        <f t="shared" si="14"/>
        <v>10702.412683058641</v>
      </c>
      <c r="T23" s="14">
        <f t="shared" si="7"/>
        <v>10702.412683058641</v>
      </c>
      <c r="U23" s="15">
        <f t="shared" si="8"/>
        <v>0.19310001079001238</v>
      </c>
      <c r="V23" s="14">
        <f>T23*R23</f>
        <v>55424.195158109214</v>
      </c>
      <c r="W23" s="14">
        <f>V23</f>
        <v>55424.195158109214</v>
      </c>
      <c r="X23" s="129">
        <f t="shared" si="11"/>
        <v>5.1786636153400076</v>
      </c>
      <c r="Y23" s="109">
        <f>VLOOKUP(E23,'Appendix 4. LT MOH 2019'!$E$4:$Q$1683,13,FALSE)</f>
        <v>5.2607802874743328</v>
      </c>
      <c r="Z23" s="109">
        <f t="shared" si="12"/>
        <v>-8.2116672134325164E-2</v>
      </c>
    </row>
    <row r="24" spans="1:26" s="9" customFormat="1" x14ac:dyDescent="0.2">
      <c r="B24" s="157"/>
      <c r="C24" s="157"/>
      <c r="G24" s="111"/>
      <c r="H24" s="111"/>
      <c r="I24" s="130"/>
      <c r="J24" s="130"/>
      <c r="N24" s="111"/>
      <c r="O24" s="111"/>
      <c r="P24" s="23"/>
      <c r="Q24" s="111"/>
      <c r="R24" s="111"/>
      <c r="V24" s="111"/>
      <c r="W24" s="111"/>
      <c r="Y24" s="111"/>
    </row>
    <row r="25" spans="1:26" x14ac:dyDescent="0.2">
      <c r="H25" s="43"/>
      <c r="I25" s="43"/>
      <c r="K25" s="43"/>
      <c r="L25" s="75"/>
      <c r="M25" s="75"/>
      <c r="N25" s="131"/>
      <c r="O25" s="131"/>
      <c r="P25" s="76"/>
      <c r="Q25" s="131"/>
      <c r="R25" s="131"/>
      <c r="S25" s="75"/>
      <c r="T25" s="75"/>
      <c r="U25" s="75"/>
      <c r="V25" s="131"/>
      <c r="W25" s="131"/>
      <c r="X25" s="75"/>
      <c r="Y25" s="131"/>
      <c r="Z25" s="75"/>
    </row>
    <row r="26" spans="1:26" ht="16" customHeight="1" x14ac:dyDescent="0.2">
      <c r="H26" s="43"/>
      <c r="I26" s="43"/>
      <c r="K26" s="43"/>
      <c r="L26" s="75"/>
      <c r="M26" s="75"/>
      <c r="N26" s="131"/>
      <c r="O26" s="131"/>
      <c r="P26" s="75"/>
      <c r="Q26" s="131"/>
      <c r="R26" s="131"/>
      <c r="S26" s="75"/>
      <c r="T26" s="75"/>
      <c r="U26" s="75"/>
      <c r="V26" s="131"/>
      <c r="W26" s="131"/>
      <c r="X26" s="75"/>
      <c r="Y26" s="131"/>
      <c r="Z26" s="75"/>
    </row>
    <row r="27" spans="1:26" s="13" customFormat="1" ht="47" customHeight="1" x14ac:dyDescent="0.2">
      <c r="A27" s="12"/>
      <c r="B27" s="10" t="s">
        <v>17</v>
      </c>
      <c r="C27" s="10" t="s">
        <v>14</v>
      </c>
      <c r="D27" s="160" t="s">
        <v>0</v>
      </c>
      <c r="E27" s="10" t="s">
        <v>137</v>
      </c>
      <c r="F27" s="10" t="s">
        <v>9</v>
      </c>
      <c r="G27" s="12" t="s">
        <v>116</v>
      </c>
      <c r="H27" s="12" t="s">
        <v>118</v>
      </c>
      <c r="I27" s="12" t="s">
        <v>110</v>
      </c>
      <c r="J27" s="12" t="s">
        <v>38</v>
      </c>
      <c r="K27" s="12" t="s">
        <v>1828</v>
      </c>
      <c r="L27" s="12" t="s">
        <v>26</v>
      </c>
      <c r="M27" s="12" t="s">
        <v>27</v>
      </c>
      <c r="N27" s="10" t="s">
        <v>10</v>
      </c>
      <c r="O27" s="12" t="s">
        <v>111</v>
      </c>
      <c r="P27" s="12" t="s">
        <v>112</v>
      </c>
      <c r="Q27" s="12" t="s">
        <v>28</v>
      </c>
      <c r="R27" s="12" t="s">
        <v>113</v>
      </c>
      <c r="S27" s="10" t="s">
        <v>104</v>
      </c>
      <c r="T27" s="10" t="s">
        <v>105</v>
      </c>
      <c r="U27" s="12" t="s">
        <v>106</v>
      </c>
      <c r="V27" s="12" t="s">
        <v>107</v>
      </c>
      <c r="W27" s="12" t="s">
        <v>108</v>
      </c>
      <c r="X27" s="10" t="s">
        <v>109</v>
      </c>
      <c r="Y27" s="12" t="s">
        <v>29</v>
      </c>
      <c r="Z27" s="12" t="s">
        <v>11</v>
      </c>
    </row>
    <row r="28" spans="1:26" x14ac:dyDescent="0.2">
      <c r="B28" s="155" t="s">
        <v>69</v>
      </c>
      <c r="C28" s="13" t="str">
        <f>$C$4</f>
        <v>RO</v>
      </c>
      <c r="D28" s="162">
        <v>0</v>
      </c>
      <c r="E28" s="20" t="str">
        <f t="shared" ref="E28:E47" si="17">_xlfn.CONCAT(C28,B28,D28)</f>
        <v>ROFemale0</v>
      </c>
      <c r="F28" s="21">
        <v>1</v>
      </c>
      <c r="G28" s="108">
        <f>VLOOKUP(E28,'Appendix 4. LT MOH 2019'!$E$4:$H$1683,4,FALSE)</f>
        <v>1.0879814317835643E-2</v>
      </c>
      <c r="H28" s="21">
        <f>VLOOKUP(E28,'Appendix 1a. Pop March 2021'!$E$5:$F$1684,2,FALSE)</f>
        <v>13681.9646628844</v>
      </c>
      <c r="I28" s="21">
        <f>VLOOKUP(E28,'Appendix 2a. Covid Deaths 2021'!$E$4:$F$1684,2,FALSE)</f>
        <v>0</v>
      </c>
      <c r="J28" s="22">
        <f t="shared" ref="J28:J47" si="18">G28*H28</f>
        <v>148.85723503537102</v>
      </c>
      <c r="K28" s="22">
        <f t="shared" ref="K28:K47" si="19">G28*(H28-I28)+I28</f>
        <v>148.85723503537102</v>
      </c>
      <c r="L28" s="78">
        <f t="shared" ref="L28:L47" si="20">J28/K28</f>
        <v>1</v>
      </c>
      <c r="M28" s="78">
        <f t="shared" ref="M28:M47" si="21">K28/J28</f>
        <v>1</v>
      </c>
      <c r="N28" s="77">
        <f>VLOOKUP(E28,'Appendix 4. LT MOH 2019'!$E$4:$L$1683,8,FALSE)</f>
        <v>0.98922535839321457</v>
      </c>
      <c r="O28" s="77">
        <f>EXP((1/L28)*LN(N28))</f>
        <v>0.98922535839321457</v>
      </c>
      <c r="P28" s="78">
        <f t="shared" ref="P28:P47" si="22">1-O28</f>
        <v>1.0774641606785429E-2</v>
      </c>
      <c r="Q28" s="77">
        <f>VLOOKUP(E28,'Appendix 4. LT MOH 2019'!$E$4:$J$1683,6,FALSE)</f>
        <v>0.102821717778855</v>
      </c>
      <c r="R28" s="133">
        <f t="shared" ref="R28:R46" si="23">F28+(Q28-F28)*M28*(1-N28)/(1-O28)</f>
        <v>0.10282171777885496</v>
      </c>
      <c r="S28" s="14">
        <v>100000</v>
      </c>
      <c r="T28" s="14">
        <f t="shared" ref="T28:T47" si="24">P28*S28</f>
        <v>1077.4641606785428</v>
      </c>
      <c r="U28" s="15">
        <f t="shared" ref="U28:U47" si="25">T28/V28</f>
        <v>1.0879814317835594E-2</v>
      </c>
      <c r="V28" s="14">
        <f t="shared" ref="V28:V46" si="26">(S29*F28)+R28*T28</f>
        <v>99033.322555167571</v>
      </c>
      <c r="W28" s="14">
        <f t="shared" ref="W28:W46" si="27">W29+V28</f>
        <v>7565956.8867008407</v>
      </c>
      <c r="X28" s="129">
        <f t="shared" ref="X28:X47" si="28">W28/S28</f>
        <v>75.659568867008403</v>
      </c>
      <c r="Y28" s="109">
        <f>VLOOKUP(E28,'Appendix 4. LT MOH 2019'!$E$4:$Q$1683,13,FALSE)</f>
        <v>79.465260986879571</v>
      </c>
      <c r="Z28" s="129">
        <f t="shared" ref="Z28:Z47" si="29">X28-Y28</f>
        <v>-3.8056921198711677</v>
      </c>
    </row>
    <row r="29" spans="1:26" x14ac:dyDescent="0.2">
      <c r="B29" s="155" t="str">
        <f>$B$28</f>
        <v>Female</v>
      </c>
      <c r="C29" s="13" t="str">
        <f>$C$4</f>
        <v>RO</v>
      </c>
      <c r="D29" s="163" t="s">
        <v>139</v>
      </c>
      <c r="E29" s="20" t="str">
        <f t="shared" si="17"/>
        <v>ROFemale01-04</v>
      </c>
      <c r="F29" s="21">
        <v>4</v>
      </c>
      <c r="G29" s="108">
        <f>VLOOKUP(E29,'Appendix 4. LT MOH 2019'!$E$4:$H$1683,4,FALSE)</f>
        <v>5.3171983865053167E-4</v>
      </c>
      <c r="H29" s="21">
        <f>VLOOKUP(E29,'Appendix 1a. Pop March 2021'!$E$5:$F$1684,2,FALSE)</f>
        <v>54817.475392918801</v>
      </c>
      <c r="I29" s="21">
        <f>VLOOKUP(E29,'Appendix 2a. Covid Deaths 2021'!$E$4:$F$1684,2,FALSE)</f>
        <v>3.0335448776065301</v>
      </c>
      <c r="J29" s="22">
        <f t="shared" si="18"/>
        <v>29.147539171152275</v>
      </c>
      <c r="K29" s="22">
        <f t="shared" si="19"/>
        <v>32.17947105276594</v>
      </c>
      <c r="L29" s="78">
        <f t="shared" si="20"/>
        <v>0.90578055566413485</v>
      </c>
      <c r="M29" s="78">
        <f t="shared" si="21"/>
        <v>1.1040201666360367</v>
      </c>
      <c r="N29" s="77">
        <f>VLOOKUP(E29,'Appendix 4. LT MOH 2019'!$E$4:$L$1683,8,FALSE)</f>
        <v>0.99787594935359081</v>
      </c>
      <c r="O29" s="77">
        <f t="shared" ref="O29:O46" si="30">EXP((1/L29)*LN(N29))</f>
        <v>0.99765526447229058</v>
      </c>
      <c r="P29" s="78">
        <f t="shared" si="22"/>
        <v>2.3447355277094184E-3</v>
      </c>
      <c r="Q29" s="77">
        <f>VLOOKUP(E29,'Appendix 4. LT MOH 2019'!$E$4:$J$1683,6,FALSE)</f>
        <v>1.4953882362030753</v>
      </c>
      <c r="R29" s="133">
        <f t="shared" si="23"/>
        <v>1.4951113402954519</v>
      </c>
      <c r="S29" s="80">
        <f t="shared" ref="S29:S47" si="31">S28-T28</f>
        <v>98922.535839321456</v>
      </c>
      <c r="T29" s="14">
        <f t="shared" si="24"/>
        <v>231.94718427356526</v>
      </c>
      <c r="U29" s="15">
        <f t="shared" si="25"/>
        <v>5.8704585624458783E-4</v>
      </c>
      <c r="V29" s="14">
        <f t="shared" si="26"/>
        <v>395109.14148574858</v>
      </c>
      <c r="W29" s="14">
        <f t="shared" si="27"/>
        <v>7466923.5641456731</v>
      </c>
      <c r="X29" s="129">
        <f t="shared" si="28"/>
        <v>75.48253288081996</v>
      </c>
      <c r="Y29" s="109">
        <f>VLOOKUP(E29,'Appendix 4. LT MOH 2019'!$E$4:$Q$1683,13,FALSE)</f>
        <v>79.329676595425809</v>
      </c>
      <c r="Z29" s="129">
        <f t="shared" si="29"/>
        <v>-3.8471437146058491</v>
      </c>
    </row>
    <row r="30" spans="1:26" x14ac:dyDescent="0.2">
      <c r="B30" s="155" t="str">
        <f t="shared" ref="B30:B47" si="32">$B$28</f>
        <v>Female</v>
      </c>
      <c r="C30" s="13" t="str">
        <f t="shared" ref="C30:C47" si="33">$C$4</f>
        <v>RO</v>
      </c>
      <c r="D30" s="163" t="s">
        <v>138</v>
      </c>
      <c r="E30" s="20" t="str">
        <f t="shared" si="17"/>
        <v>ROFemale05-09</v>
      </c>
      <c r="F30" s="21">
        <v>5</v>
      </c>
      <c r="G30" s="108">
        <f>VLOOKUP(E30,'Appendix 4. LT MOH 2019'!$E$4:$H$1683,4,FALSE)</f>
        <v>1.2186947778928768E-4</v>
      </c>
      <c r="H30" s="21">
        <f>VLOOKUP(E30,'Appendix 1a. Pop March 2021'!$E$5:$F$1684,2,FALSE)</f>
        <v>66766.7646556502</v>
      </c>
      <c r="I30" s="21">
        <f>VLOOKUP(E30,'Appendix 2a. Covid Deaths 2021'!$E$4:$F$1684,2,FALSE)</f>
        <v>0</v>
      </c>
      <c r="J30" s="22">
        <f t="shared" si="18"/>
        <v>8.13683074226436</v>
      </c>
      <c r="K30" s="22">
        <f t="shared" si="19"/>
        <v>8.13683074226436</v>
      </c>
      <c r="L30" s="78">
        <f t="shared" si="20"/>
        <v>1</v>
      </c>
      <c r="M30" s="78">
        <f t="shared" si="21"/>
        <v>1</v>
      </c>
      <c r="N30" s="77">
        <f>VLOOKUP(E30,'Appendix 4. LT MOH 2019'!$E$4:$L$1683,8,FALSE)</f>
        <v>0.99939083820662766</v>
      </c>
      <c r="O30" s="77">
        <f t="shared" si="30"/>
        <v>0.99939083820662766</v>
      </c>
      <c r="P30" s="78">
        <f t="shared" si="22"/>
        <v>6.09161793372337E-4</v>
      </c>
      <c r="Q30" s="77">
        <f>VLOOKUP(E30,'Appendix 4. LT MOH 2019'!$E$4:$J$1683,6,FALSE)</f>
        <v>2.5000000000001608</v>
      </c>
      <c r="R30" s="133">
        <f t="shared" si="23"/>
        <v>2.5000000000001608</v>
      </c>
      <c r="S30" s="80">
        <f t="shared" si="31"/>
        <v>98690.58865504789</v>
      </c>
      <c r="T30" s="14">
        <f t="shared" si="24"/>
        <v>60.118535974080586</v>
      </c>
      <c r="U30" s="15">
        <f t="shared" si="25"/>
        <v>1.2186947778929113E-4</v>
      </c>
      <c r="V30" s="14">
        <f t="shared" si="26"/>
        <v>493302.64693530428</v>
      </c>
      <c r="W30" s="14">
        <f t="shared" si="27"/>
        <v>7071814.4226599243</v>
      </c>
      <c r="X30" s="129">
        <f t="shared" si="28"/>
        <v>71.656421539625811</v>
      </c>
      <c r="Y30" s="109">
        <f>VLOOKUP(E30,'Appendix 4. LT MOH 2019'!$E$4:$Q$1683,13,FALSE)</f>
        <v>75.495352469876224</v>
      </c>
      <c r="Z30" s="129">
        <f t="shared" si="29"/>
        <v>-3.8389309302504131</v>
      </c>
    </row>
    <row r="31" spans="1:26" x14ac:dyDescent="0.2">
      <c r="B31" s="155" t="str">
        <f t="shared" si="32"/>
        <v>Female</v>
      </c>
      <c r="C31" s="13" t="str">
        <f t="shared" si="33"/>
        <v>RO</v>
      </c>
      <c r="D31" s="163" t="s">
        <v>120</v>
      </c>
      <c r="E31" s="20" t="str">
        <f t="shared" si="17"/>
        <v>ROFemale10-14</v>
      </c>
      <c r="F31" s="21">
        <v>5</v>
      </c>
      <c r="G31" s="108">
        <f>VLOOKUP(E31,'Appendix 4. LT MOH 2019'!$E$4:$H$1683,4,FALSE)</f>
        <v>2.3501762632197415E-4</v>
      </c>
      <c r="H31" s="21">
        <f>VLOOKUP(E31,'Appendix 1a. Pop March 2021'!$E$5:$F$1684,2,FALSE)</f>
        <v>66328.881869659293</v>
      </c>
      <c r="I31" s="21">
        <f>VLOOKUP(E31,'Appendix 2a. Covid Deaths 2021'!$E$4:$F$1684,2,FALSE)</f>
        <v>0</v>
      </c>
      <c r="J31" s="22">
        <f t="shared" si="18"/>
        <v>15.588456373597953</v>
      </c>
      <c r="K31" s="22">
        <f t="shared" si="19"/>
        <v>15.588456373597953</v>
      </c>
      <c r="L31" s="78">
        <f t="shared" si="20"/>
        <v>1</v>
      </c>
      <c r="M31" s="78">
        <f t="shared" si="21"/>
        <v>1</v>
      </c>
      <c r="N31" s="77">
        <f>VLOOKUP(E31,'Appendix 4. LT MOH 2019'!$E$4:$L$1683,8,FALSE)</f>
        <v>0.99882560187903702</v>
      </c>
      <c r="O31" s="77">
        <f t="shared" si="30"/>
        <v>0.99882560187903702</v>
      </c>
      <c r="P31" s="78">
        <f t="shared" si="22"/>
        <v>1.1743981209629828E-3</v>
      </c>
      <c r="Q31" s="77">
        <f>VLOOKUP(E31,'Appendix 4. LT MOH 2019'!$E$4:$J$1683,6,FALSE)</f>
        <v>2.4999999999997948</v>
      </c>
      <c r="R31" s="133">
        <f t="shared" si="23"/>
        <v>2.4999999999997948</v>
      </c>
      <c r="S31" s="80">
        <f t="shared" si="31"/>
        <v>98630.470119073812</v>
      </c>
      <c r="T31" s="14">
        <f t="shared" si="24"/>
        <v>115.83143877753591</v>
      </c>
      <c r="U31" s="15">
        <f t="shared" si="25"/>
        <v>2.3501762632196943E-4</v>
      </c>
      <c r="V31" s="14">
        <f t="shared" si="26"/>
        <v>492862.77199842519</v>
      </c>
      <c r="W31" s="14">
        <f t="shared" si="27"/>
        <v>6578511.7757246196</v>
      </c>
      <c r="X31" s="129">
        <f t="shared" si="28"/>
        <v>66.698574667469046</v>
      </c>
      <c r="Y31" s="109">
        <f>VLOOKUP(E31,'Appendix 4. LT MOH 2019'!$E$4:$Q$1683,13,FALSE)</f>
        <v>70.539845553181038</v>
      </c>
      <c r="Z31" s="129">
        <f t="shared" si="29"/>
        <v>-3.8412708857119924</v>
      </c>
    </row>
    <row r="32" spans="1:26" x14ac:dyDescent="0.2">
      <c r="B32" s="155" t="str">
        <f t="shared" si="32"/>
        <v>Female</v>
      </c>
      <c r="C32" s="13" t="str">
        <f t="shared" si="33"/>
        <v>RO</v>
      </c>
      <c r="D32" s="162" t="s">
        <v>121</v>
      </c>
      <c r="E32" s="20" t="str">
        <f t="shared" si="17"/>
        <v>ROFemale15-19</v>
      </c>
      <c r="F32" s="21">
        <v>5</v>
      </c>
      <c r="G32" s="108">
        <f>VLOOKUP(E32,'Appendix 4. LT MOH 2019'!$E$4:$H$1683,4,FALSE)</f>
        <v>3.8827152229214083E-4</v>
      </c>
      <c r="H32" s="21">
        <f>VLOOKUP(E32,'Appendix 1a. Pop March 2021'!$E$5:$F$1684,2,FALSE)</f>
        <v>72202.219127368604</v>
      </c>
      <c r="I32" s="21">
        <f>VLOOKUP(E32,'Appendix 2a. Covid Deaths 2021'!$E$4:$F$1684,2,FALSE)</f>
        <v>9.1006346328195793</v>
      </c>
      <c r="J32" s="22">
        <f t="shared" si="18"/>
        <v>28.034065533454136</v>
      </c>
      <c r="K32" s="22">
        <f t="shared" si="19"/>
        <v>37.131166649011007</v>
      </c>
      <c r="L32" s="78">
        <f t="shared" si="20"/>
        <v>0.75500093488715703</v>
      </c>
      <c r="M32" s="78">
        <f t="shared" si="21"/>
        <v>1.3245016711793354</v>
      </c>
      <c r="N32" s="77">
        <f>VLOOKUP(E32,'Appendix 4. LT MOH 2019'!$E$4:$L$1683,8,FALSE)</f>
        <v>0.9980605249958201</v>
      </c>
      <c r="O32" s="77">
        <f t="shared" si="30"/>
        <v>0.9974319708346614</v>
      </c>
      <c r="P32" s="78">
        <f t="shared" si="22"/>
        <v>2.5680291653386034E-3</v>
      </c>
      <c r="Q32" s="77">
        <f>VLOOKUP(E32,'Appendix 4. LT MOH 2019'!$E$4:$J$1683,6,FALSE)</f>
        <v>2.4999999999998948</v>
      </c>
      <c r="R32" s="133">
        <f t="shared" si="23"/>
        <v>2.4992127047082939</v>
      </c>
      <c r="S32" s="80">
        <f t="shared" si="31"/>
        <v>98514.638680296281</v>
      </c>
      <c r="T32" s="14">
        <f t="shared" si="24"/>
        <v>252.98846534379535</v>
      </c>
      <c r="U32" s="15">
        <f t="shared" si="25"/>
        <v>5.1426636653018911E-4</v>
      </c>
      <c r="V32" s="14">
        <f t="shared" si="26"/>
        <v>491940.52306149428</v>
      </c>
      <c r="W32" s="14">
        <f t="shared" si="27"/>
        <v>6085649.0037261946</v>
      </c>
      <c r="X32" s="129">
        <f t="shared" si="28"/>
        <v>61.774058000411401</v>
      </c>
      <c r="Y32" s="109">
        <f>VLOOKUP(E32,'Appendix 4. LT MOH 2019'!$E$4:$Q$1683,13,FALSE)</f>
        <v>65.619845371585726</v>
      </c>
      <c r="Z32" s="129">
        <f t="shared" si="29"/>
        <v>-3.8457873711743247</v>
      </c>
    </row>
    <row r="33" spans="2:26" x14ac:dyDescent="0.2">
      <c r="B33" s="155" t="str">
        <f t="shared" si="32"/>
        <v>Female</v>
      </c>
      <c r="C33" s="13" t="str">
        <f t="shared" si="33"/>
        <v>RO</v>
      </c>
      <c r="D33" s="162" t="s">
        <v>122</v>
      </c>
      <c r="E33" s="20" t="str">
        <f t="shared" si="17"/>
        <v>ROFemale20-24</v>
      </c>
      <c r="F33" s="21">
        <v>5</v>
      </c>
      <c r="G33" s="108">
        <f>VLOOKUP(E33,'Appendix 4. LT MOH 2019'!$E$4:$H$1683,4,FALSE)</f>
        <v>3.8699690402476783E-4</v>
      </c>
      <c r="H33" s="21">
        <f>VLOOKUP(E33,'Appendix 1a. Pop March 2021'!$E$5:$F$1684,2,FALSE)</f>
        <v>77220.613040098397</v>
      </c>
      <c r="I33" s="21">
        <f>VLOOKUP(E33,'Appendix 2a. Covid Deaths 2021'!$E$4:$F$1684,2,FALSE)</f>
        <v>6.0670897552130496</v>
      </c>
      <c r="J33" s="22">
        <f t="shared" si="18"/>
        <v>29.884138173412694</v>
      </c>
      <c r="K33" s="22">
        <f t="shared" si="19"/>
        <v>35.948879983674033</v>
      </c>
      <c r="L33" s="78">
        <f t="shared" si="20"/>
        <v>0.83129538909096456</v>
      </c>
      <c r="M33" s="78">
        <f t="shared" si="21"/>
        <v>1.2029418340615563</v>
      </c>
      <c r="N33" s="77">
        <f>VLOOKUP(E33,'Appendix 4. LT MOH 2019'!$E$4:$L$1683,8,FALSE)</f>
        <v>0.998066885752948</v>
      </c>
      <c r="O33" s="77">
        <f t="shared" si="30"/>
        <v>0.99767503237993471</v>
      </c>
      <c r="P33" s="78">
        <f t="shared" si="22"/>
        <v>2.324967620065288E-3</v>
      </c>
      <c r="Q33" s="77">
        <f>VLOOKUP(E33,'Appendix 4. LT MOH 2019'!$E$4:$J$1683,6,FALSE)</f>
        <v>2.5000000000000777</v>
      </c>
      <c r="R33" s="133">
        <f t="shared" si="23"/>
        <v>2.499509264419467</v>
      </c>
      <c r="S33" s="80">
        <f t="shared" si="31"/>
        <v>98261.650214952489</v>
      </c>
      <c r="T33" s="14">
        <f t="shared" si="24"/>
        <v>228.45515504394589</v>
      </c>
      <c r="U33" s="15">
        <f t="shared" si="25"/>
        <v>4.6553480691896771E-4</v>
      </c>
      <c r="V33" s="14">
        <f t="shared" si="26"/>
        <v>490737.00107607944</v>
      </c>
      <c r="W33" s="14">
        <f t="shared" si="27"/>
        <v>5593708.4806647003</v>
      </c>
      <c r="X33" s="129">
        <f t="shared" si="28"/>
        <v>56.926669442536031</v>
      </c>
      <c r="Y33" s="109">
        <f>VLOOKUP(E33,'Appendix 4. LT MOH 2019'!$E$4:$Q$1683,13,FALSE)</f>
        <v>60.742502624627967</v>
      </c>
      <c r="Z33" s="129">
        <f t="shared" si="29"/>
        <v>-3.8158331820919358</v>
      </c>
    </row>
    <row r="34" spans="2:26" x14ac:dyDescent="0.2">
      <c r="B34" s="155" t="str">
        <f t="shared" si="32"/>
        <v>Female</v>
      </c>
      <c r="C34" s="13" t="str">
        <f t="shared" si="33"/>
        <v>RO</v>
      </c>
      <c r="D34" s="162" t="s">
        <v>123</v>
      </c>
      <c r="E34" s="20" t="str">
        <f t="shared" si="17"/>
        <v>ROFemale25-29</v>
      </c>
      <c r="F34" s="21">
        <v>5</v>
      </c>
      <c r="G34" s="108">
        <f>VLOOKUP(E34,'Appendix 4. LT MOH 2019'!$E$4:$H$1683,4,FALSE)</f>
        <v>5.3988045504209782E-4</v>
      </c>
      <c r="H34" s="21">
        <f>VLOOKUP(E34,'Appendix 1a. Pop March 2021'!$E$5:$F$1684,2,FALSE)</f>
        <v>78230.961314321597</v>
      </c>
      <c r="I34" s="21">
        <f>VLOOKUP(E34,'Appendix 2a. Covid Deaths 2021'!$E$4:$F$1684,2,FALSE)</f>
        <v>18.201269265639201</v>
      </c>
      <c r="J34" s="22">
        <f t="shared" si="18"/>
        <v>42.235366992756695</v>
      </c>
      <c r="K34" s="22">
        <f t="shared" si="19"/>
        <v>60.426809748862411</v>
      </c>
      <c r="L34" s="78">
        <f t="shared" si="20"/>
        <v>0.69895079962502593</v>
      </c>
      <c r="M34" s="78">
        <f t="shared" si="21"/>
        <v>1.4307158680360352</v>
      </c>
      <c r="N34" s="77">
        <f>VLOOKUP(E34,'Appendix 4. LT MOH 2019'!$E$4:$L$1683,8,FALSE)</f>
        <v>0.99730423620025677</v>
      </c>
      <c r="O34" s="77">
        <f t="shared" si="30"/>
        <v>0.99614536822483646</v>
      </c>
      <c r="P34" s="78">
        <f t="shared" si="22"/>
        <v>3.8546317751635417E-3</v>
      </c>
      <c r="Q34" s="77">
        <f>VLOOKUP(E34,'Appendix 4. LT MOH 2019'!$E$4:$J$1683,6,FALSE)</f>
        <v>2.5000000000000044</v>
      </c>
      <c r="R34" s="133">
        <f t="shared" si="23"/>
        <v>2.4985470274873935</v>
      </c>
      <c r="S34" s="80">
        <f t="shared" si="31"/>
        <v>98033.195059908539</v>
      </c>
      <c r="T34" s="14">
        <f t="shared" si="24"/>
        <v>377.88186869872902</v>
      </c>
      <c r="U34" s="15">
        <f t="shared" si="25"/>
        <v>7.7241590969723175E-4</v>
      </c>
      <c r="V34" s="14">
        <f t="shared" si="26"/>
        <v>489220.72157582763</v>
      </c>
      <c r="W34" s="14">
        <f t="shared" si="27"/>
        <v>5102971.4795886213</v>
      </c>
      <c r="X34" s="129">
        <f t="shared" si="28"/>
        <v>52.053505717835392</v>
      </c>
      <c r="Y34" s="109">
        <f>VLOOKUP(E34,'Appendix 4. LT MOH 2019'!$E$4:$Q$1683,13,FALSE)</f>
        <v>55.855310105984984</v>
      </c>
      <c r="Z34" s="129">
        <f t="shared" si="29"/>
        <v>-3.8018043881495913</v>
      </c>
    </row>
    <row r="35" spans="2:26" x14ac:dyDescent="0.2">
      <c r="B35" s="155" t="str">
        <f t="shared" si="32"/>
        <v>Female</v>
      </c>
      <c r="C35" s="13" t="str">
        <f t="shared" si="33"/>
        <v>RO</v>
      </c>
      <c r="D35" s="162" t="s">
        <v>124</v>
      </c>
      <c r="E35" s="20" t="str">
        <f t="shared" si="17"/>
        <v>ROFemale30-34</v>
      </c>
      <c r="F35" s="21">
        <v>5</v>
      </c>
      <c r="G35" s="108">
        <f>VLOOKUP(E35,'Appendix 4. LT MOH 2019'!$E$4:$H$1683,4,FALSE)</f>
        <v>8.9021548451286882E-4</v>
      </c>
      <c r="H35" s="21">
        <f>VLOOKUP(E35,'Appendix 1a. Pop March 2021'!$E$5:$F$1684,2,FALSE)</f>
        <v>76853.168002688806</v>
      </c>
      <c r="I35" s="21">
        <f>VLOOKUP(E35,'Appendix 2a. Covid Deaths 2021'!$E$4:$F$1684,2,FALSE)</f>
        <v>47.019945602901203</v>
      </c>
      <c r="J35" s="22">
        <f t="shared" si="18"/>
        <v>68.41588018986252</v>
      </c>
      <c r="K35" s="22">
        <f t="shared" si="19"/>
        <v>115.39396790910706</v>
      </c>
      <c r="L35" s="78">
        <f t="shared" si="20"/>
        <v>0.59288957152207467</v>
      </c>
      <c r="M35" s="78">
        <f t="shared" si="21"/>
        <v>1.6866547297041936</v>
      </c>
      <c r="N35" s="77">
        <f>VLOOKUP(E35,'Appendix 4. LT MOH 2019'!$E$4:$L$1683,8,FALSE)</f>
        <v>0.99555880662521556</v>
      </c>
      <c r="O35" s="77">
        <f t="shared" si="30"/>
        <v>0.99252066727976995</v>
      </c>
      <c r="P35" s="78">
        <f t="shared" si="22"/>
        <v>7.4793327202300475E-3</v>
      </c>
      <c r="Q35" s="77">
        <f>VLOOKUP(E35,'Appendix 4. LT MOH 2019'!$E$4:$J$1683,6,FALSE)</f>
        <v>2.5000000000000155</v>
      </c>
      <c r="R35" s="133">
        <f t="shared" si="23"/>
        <v>2.4961804443964315</v>
      </c>
      <c r="S35" s="80">
        <f t="shared" si="31"/>
        <v>97655.313191209803</v>
      </c>
      <c r="T35" s="14">
        <f t="shared" si="24"/>
        <v>730.39657925532845</v>
      </c>
      <c r="U35" s="15">
        <f t="shared" si="25"/>
        <v>1.501490195251694E-3</v>
      </c>
      <c r="V35" s="14">
        <f t="shared" si="26"/>
        <v>486447.78471756354</v>
      </c>
      <c r="W35" s="14">
        <f t="shared" si="27"/>
        <v>4613750.758012794</v>
      </c>
      <c r="X35" s="129">
        <f t="shared" si="28"/>
        <v>47.245260982155031</v>
      </c>
      <c r="Y35" s="109">
        <f>VLOOKUP(E35,'Appendix 4. LT MOH 2019'!$E$4:$Q$1683,13,FALSE)</f>
        <v>50.999532208215086</v>
      </c>
      <c r="Z35" s="129">
        <f t="shared" si="29"/>
        <v>-3.7542712260600553</v>
      </c>
    </row>
    <row r="36" spans="2:26" x14ac:dyDescent="0.2">
      <c r="B36" s="155" t="str">
        <f t="shared" si="32"/>
        <v>Female</v>
      </c>
      <c r="C36" s="13" t="str">
        <f t="shared" si="33"/>
        <v>RO</v>
      </c>
      <c r="D36" s="162" t="s">
        <v>125</v>
      </c>
      <c r="E36" s="20" t="str">
        <f t="shared" si="17"/>
        <v>ROFemale35-39</v>
      </c>
      <c r="F36" s="21">
        <v>5</v>
      </c>
      <c r="G36" s="108">
        <f>VLOOKUP(E36,'Appendix 4. LT MOH 2019'!$E$4:$H$1683,4,FALSE)</f>
        <v>1.3453646073981465E-3</v>
      </c>
      <c r="H36" s="21">
        <f>VLOOKUP(E36,'Appendix 1a. Pop March 2021'!$E$5:$F$1684,2,FALSE)</f>
        <v>75237.999730572294</v>
      </c>
      <c r="I36" s="21">
        <f>VLOOKUP(E36,'Appendix 2a. Covid Deaths 2021'!$E$4:$F$1684,2,FALSE)</f>
        <v>56.120580235720801</v>
      </c>
      <c r="J36" s="22">
        <f t="shared" si="18"/>
        <v>101.22254196894325</v>
      </c>
      <c r="K36" s="22">
        <f t="shared" si="19"/>
        <v>157.26761956226827</v>
      </c>
      <c r="L36" s="78">
        <f t="shared" si="20"/>
        <v>0.64363244163472166</v>
      </c>
      <c r="M36" s="78">
        <f t="shared" si="21"/>
        <v>1.5536817837524826</v>
      </c>
      <c r="N36" s="77">
        <f>VLOOKUP(E36,'Appendix 4. LT MOH 2019'!$E$4:$L$1683,8,FALSE)</f>
        <v>0.99329572619474904</v>
      </c>
      <c r="O36" s="77">
        <f t="shared" si="30"/>
        <v>0.98960304409156274</v>
      </c>
      <c r="P36" s="78">
        <f t="shared" si="22"/>
        <v>1.0396955908437255E-2</v>
      </c>
      <c r="Q36" s="77">
        <f>VLOOKUP(E36,'Appendix 4. LT MOH 2019'!$E$4:$J$1683,6,FALSE)</f>
        <v>2.5000000000000235</v>
      </c>
      <c r="R36" s="133">
        <f t="shared" si="23"/>
        <v>2.4953466725644433</v>
      </c>
      <c r="S36" s="80">
        <f t="shared" si="31"/>
        <v>96924.916611954468</v>
      </c>
      <c r="T36" s="14">
        <f t="shared" si="24"/>
        <v>1007.7240844434483</v>
      </c>
      <c r="U36" s="15">
        <f t="shared" si="25"/>
        <v>2.0902776697827624E-3</v>
      </c>
      <c r="V36" s="14">
        <f t="shared" si="26"/>
        <v>482100.58357853413</v>
      </c>
      <c r="W36" s="14">
        <f t="shared" si="27"/>
        <v>4127302.9732952309</v>
      </c>
      <c r="X36" s="129">
        <f t="shared" si="28"/>
        <v>42.582476390659899</v>
      </c>
      <c r="Y36" s="109">
        <f>VLOOKUP(E36,'Appendix 4. LT MOH 2019'!$E$4:$Q$1683,13,FALSE)</f>
        <v>46.215888891205445</v>
      </c>
      <c r="Z36" s="129">
        <f t="shared" si="29"/>
        <v>-3.6334125005455462</v>
      </c>
    </row>
    <row r="37" spans="2:26" x14ac:dyDescent="0.2">
      <c r="B37" s="155" t="str">
        <f t="shared" si="32"/>
        <v>Female</v>
      </c>
      <c r="C37" s="13" t="str">
        <f t="shared" si="33"/>
        <v>RO</v>
      </c>
      <c r="D37" s="162" t="s">
        <v>126</v>
      </c>
      <c r="E37" s="20" t="str">
        <f t="shared" si="17"/>
        <v>ROFemale40-44</v>
      </c>
      <c r="F37" s="21">
        <v>5</v>
      </c>
      <c r="G37" s="108">
        <f>VLOOKUP(E37,'Appendix 4. LT MOH 2019'!$E$4:$H$1683,4,FALSE)</f>
        <v>1.5412317646340719E-3</v>
      </c>
      <c r="H37" s="21">
        <f>VLOOKUP(E37,'Appendix 1a. Pop March 2021'!$E$5:$F$1684,2,FALSE)</f>
        <v>68232.444618806199</v>
      </c>
      <c r="I37" s="21">
        <f>VLOOKUP(E37,'Appendix 2a. Covid Deaths 2021'!$E$4:$F$1684,2,FALSE)</f>
        <v>72.805077062556705</v>
      </c>
      <c r="J37" s="22">
        <f t="shared" si="18"/>
        <v>105.16201102513926</v>
      </c>
      <c r="K37" s="22">
        <f t="shared" si="19"/>
        <v>177.85487859030053</v>
      </c>
      <c r="L37" s="78">
        <f t="shared" si="20"/>
        <v>0.59127987862163911</v>
      </c>
      <c r="M37" s="78">
        <f t="shared" si="21"/>
        <v>1.6912464573141706</v>
      </c>
      <c r="N37" s="77">
        <f>VLOOKUP(E37,'Appendix 4. LT MOH 2019'!$E$4:$L$1683,8,FALSE)</f>
        <v>0.99232341965052562</v>
      </c>
      <c r="O37" s="77">
        <f t="shared" si="30"/>
        <v>0.98705148448848401</v>
      </c>
      <c r="P37" s="78">
        <f t="shared" si="22"/>
        <v>1.294851551151599E-2</v>
      </c>
      <c r="Q37" s="77">
        <f>VLOOKUP(E37,'Appendix 4. LT MOH 2019'!$E$4:$J$1683,6,FALSE)</f>
        <v>2.5000000000000502</v>
      </c>
      <c r="R37" s="133">
        <f t="shared" si="23"/>
        <v>2.4933440615665137</v>
      </c>
      <c r="S37" s="80">
        <f t="shared" si="31"/>
        <v>95917.192527511026</v>
      </c>
      <c r="T37" s="14">
        <f t="shared" si="24"/>
        <v>1241.9852552635421</v>
      </c>
      <c r="U37" s="15">
        <f t="shared" si="25"/>
        <v>2.606623988002381E-3</v>
      </c>
      <c r="V37" s="14">
        <f t="shared" si="26"/>
        <v>476472.73292200192</v>
      </c>
      <c r="W37" s="14">
        <f t="shared" si="27"/>
        <v>3645202.3897166969</v>
      </c>
      <c r="X37" s="129">
        <f t="shared" si="28"/>
        <v>38.003639323275415</v>
      </c>
      <c r="Y37" s="109">
        <f>VLOOKUP(E37,'Appendix 4. LT MOH 2019'!$E$4:$Q$1683,13,FALSE)</f>
        <v>41.510950352799931</v>
      </c>
      <c r="Z37" s="129">
        <f t="shared" si="29"/>
        <v>-3.5073110295245158</v>
      </c>
    </row>
    <row r="38" spans="2:26" x14ac:dyDescent="0.2">
      <c r="B38" s="155" t="str">
        <f t="shared" si="32"/>
        <v>Female</v>
      </c>
      <c r="C38" s="13" t="str">
        <f t="shared" si="33"/>
        <v>RO</v>
      </c>
      <c r="D38" s="162" t="s">
        <v>127</v>
      </c>
      <c r="E38" s="20" t="str">
        <f t="shared" si="17"/>
        <v>ROFemale45-49</v>
      </c>
      <c r="F38" s="21">
        <v>5</v>
      </c>
      <c r="G38" s="108">
        <f>VLOOKUP(E38,'Appendix 4. LT MOH 2019'!$E$4:$H$1683,4,FALSE)</f>
        <v>2.0478174116988134E-3</v>
      </c>
      <c r="H38" s="21">
        <f>VLOOKUP(E38,'Appendix 1a. Pop March 2021'!$E$5:$F$1684,2,FALSE)</f>
        <v>59604.3410546987</v>
      </c>
      <c r="I38" s="21">
        <f>VLOOKUP(E38,'Appendix 2a. Covid Deaths 2021'!$E$4:$F$1684,2,FALSE)</f>
        <v>81.905711695376198</v>
      </c>
      <c r="J38" s="22">
        <f t="shared" si="18"/>
        <v>122.05880742464642</v>
      </c>
      <c r="K38" s="22">
        <f t="shared" si="19"/>
        <v>203.79679117749524</v>
      </c>
      <c r="L38" s="78">
        <f t="shared" si="20"/>
        <v>0.59892408864445879</v>
      </c>
      <c r="M38" s="78">
        <f t="shared" si="21"/>
        <v>1.6696606781391843</v>
      </c>
      <c r="N38" s="77">
        <f>VLOOKUP(E38,'Appendix 4. LT MOH 2019'!$E$4:$L$1683,8,FALSE)</f>
        <v>0.98981306539663749</v>
      </c>
      <c r="O38" s="77">
        <f t="shared" si="30"/>
        <v>0.9830493561279452</v>
      </c>
      <c r="P38" s="78">
        <f t="shared" si="22"/>
        <v>1.6950643872054805E-2</v>
      </c>
      <c r="Q38" s="77">
        <f>VLOOKUP(E38,'Appendix 4. LT MOH 2019'!$E$4:$J$1683,6,FALSE)</f>
        <v>2.4999999999999969</v>
      </c>
      <c r="R38" s="133">
        <f t="shared" si="23"/>
        <v>2.4914339144882374</v>
      </c>
      <c r="S38" s="80">
        <f t="shared" si="31"/>
        <v>94675.207272247484</v>
      </c>
      <c r="T38" s="14">
        <f t="shared" si="24"/>
        <v>1604.8057219848404</v>
      </c>
      <c r="U38" s="15">
        <f t="shared" si="25"/>
        <v>3.4192069482880598E-3</v>
      </c>
      <c r="V38" s="14">
        <f t="shared" si="26"/>
        <v>469350.27515323105</v>
      </c>
      <c r="W38" s="14">
        <f t="shared" si="27"/>
        <v>3168729.6567946952</v>
      </c>
      <c r="X38" s="129">
        <f t="shared" si="28"/>
        <v>33.469476836556737</v>
      </c>
      <c r="Y38" s="109">
        <f>VLOOKUP(E38,'Appendix 4. LT MOH 2019'!$E$4:$Q$1683,13,FALSE)</f>
        <v>36.81273774284066</v>
      </c>
      <c r="Z38" s="129">
        <f t="shared" si="29"/>
        <v>-3.3432609062839234</v>
      </c>
    </row>
    <row r="39" spans="2:26" x14ac:dyDescent="0.2">
      <c r="B39" s="155" t="str">
        <f t="shared" si="32"/>
        <v>Female</v>
      </c>
      <c r="C39" s="13" t="str">
        <f t="shared" si="33"/>
        <v>RO</v>
      </c>
      <c r="D39" s="162" t="s">
        <v>128</v>
      </c>
      <c r="E39" s="20" t="str">
        <f t="shared" si="17"/>
        <v>ROFemale50-54</v>
      </c>
      <c r="F39" s="21">
        <v>5</v>
      </c>
      <c r="G39" s="108">
        <f>VLOOKUP(E39,'Appendix 4. LT MOH 2019'!$E$4:$H$1683,4,FALSE)</f>
        <v>3.3511790428705709E-3</v>
      </c>
      <c r="H39" s="21">
        <f>VLOOKUP(E39,'Appendix 1a. Pop March 2021'!$E$5:$F$1684,2,FALSE)</f>
        <v>51325.916511289703</v>
      </c>
      <c r="I39" s="21">
        <f>VLOOKUP(E39,'Appendix 2a. Covid Deaths 2021'!$E$4:$F$1684,2,FALSE)</f>
        <v>118.30825022665501</v>
      </c>
      <c r="J39" s="22">
        <f t="shared" si="18"/>
        <v>172.00233576875866</v>
      </c>
      <c r="K39" s="22">
        <f t="shared" si="19"/>
        <v>289.91411386665538</v>
      </c>
      <c r="L39" s="78">
        <f t="shared" si="20"/>
        <v>0.59328721004549057</v>
      </c>
      <c r="M39" s="78">
        <f t="shared" si="21"/>
        <v>1.6855242841377358</v>
      </c>
      <c r="N39" s="77">
        <f>VLOOKUP(E39,'Appendix 4. LT MOH 2019'!$E$4:$L$1683,8,FALSE)</f>
        <v>0.9833833184728864</v>
      </c>
      <c r="O39" s="77">
        <f t="shared" si="30"/>
        <v>0.9721519796363044</v>
      </c>
      <c r="P39" s="78">
        <f t="shared" si="22"/>
        <v>2.7848020363695603E-2</v>
      </c>
      <c r="Q39" s="77">
        <f>VLOOKUP(E39,'Appendix 4. LT MOH 2019'!$E$4:$J$1683,6,FALSE)</f>
        <v>2.5000000000000093</v>
      </c>
      <c r="R39" s="133">
        <f t="shared" si="23"/>
        <v>2.4856542879933485</v>
      </c>
      <c r="S39" s="80">
        <f t="shared" si="31"/>
        <v>93070.401550262643</v>
      </c>
      <c r="T39" s="14">
        <f t="shared" si="24"/>
        <v>2591.8264376290408</v>
      </c>
      <c r="U39" s="15">
        <f t="shared" si="25"/>
        <v>5.6487080728737102E-3</v>
      </c>
      <c r="V39" s="14">
        <f t="shared" si="26"/>
        <v>458835.26006159512</v>
      </c>
      <c r="W39" s="14">
        <f t="shared" si="27"/>
        <v>2699379.3816414643</v>
      </c>
      <c r="X39" s="129">
        <f t="shared" si="28"/>
        <v>29.003628830199741</v>
      </c>
      <c r="Y39" s="109">
        <f>VLOOKUP(E39,'Appendix 4. LT MOH 2019'!$E$4:$Q$1683,13,FALSE)</f>
        <v>32.165876762387327</v>
      </c>
      <c r="Z39" s="129">
        <f t="shared" si="29"/>
        <v>-3.1622479321875865</v>
      </c>
    </row>
    <row r="40" spans="2:26" x14ac:dyDescent="0.2">
      <c r="B40" s="155" t="str">
        <f t="shared" si="32"/>
        <v>Female</v>
      </c>
      <c r="C40" s="13" t="str">
        <f t="shared" si="33"/>
        <v>RO</v>
      </c>
      <c r="D40" s="162" t="s">
        <v>129</v>
      </c>
      <c r="E40" s="20" t="str">
        <f t="shared" si="17"/>
        <v>ROFemale55-59</v>
      </c>
      <c r="F40" s="21">
        <v>5</v>
      </c>
      <c r="G40" s="108">
        <f>VLOOKUP(E40,'Appendix 4. LT MOH 2019'!$E$4:$H$1683,4,FALSE)</f>
        <v>5.2610482012225672E-3</v>
      </c>
      <c r="H40" s="21">
        <f>VLOOKUP(E40,'Appendix 1a. Pop March 2021'!$E$5:$F$1684,2,FALSE)</f>
        <v>42458.311284322299</v>
      </c>
      <c r="I40" s="21">
        <f>VLOOKUP(E40,'Appendix 2a. Covid Deaths 2021'!$E$4:$F$1684,2,FALSE)</f>
        <v>150.16047144152299</v>
      </c>
      <c r="J40" s="22">
        <f t="shared" si="18"/>
        <v>223.37522220933167</v>
      </c>
      <c r="K40" s="22">
        <f t="shared" si="19"/>
        <v>372.74569217268248</v>
      </c>
      <c r="L40" s="78">
        <f t="shared" si="20"/>
        <v>0.59926976193154302</v>
      </c>
      <c r="M40" s="78">
        <f t="shared" si="21"/>
        <v>1.6686975774930455</v>
      </c>
      <c r="N40" s="77">
        <f>VLOOKUP(E40,'Appendix 4. LT MOH 2019'!$E$4:$L$1683,8,FALSE)</f>
        <v>0.97403625034000152</v>
      </c>
      <c r="O40" s="77">
        <f t="shared" si="30"/>
        <v>0.95705154937307946</v>
      </c>
      <c r="P40" s="78">
        <f t="shared" si="22"/>
        <v>4.2948450626920542E-2</v>
      </c>
      <c r="Q40" s="77">
        <f>VLOOKUP(E40,'Appendix 4. LT MOH 2019'!$E$4:$J$1683,6,FALSE)</f>
        <v>2.500000000000012</v>
      </c>
      <c r="R40" s="133">
        <f t="shared" si="23"/>
        <v>2.4780437054277478</v>
      </c>
      <c r="S40" s="80">
        <f t="shared" si="31"/>
        <v>90478.575112633596</v>
      </c>
      <c r="T40" s="14">
        <f t="shared" si="24"/>
        <v>3885.9146160190658</v>
      </c>
      <c r="U40" s="15">
        <f t="shared" si="25"/>
        <v>8.7798872699771761E-3</v>
      </c>
      <c r="V40" s="14">
        <f t="shared" si="26"/>
        <v>442592.76873712835</v>
      </c>
      <c r="W40" s="14">
        <f t="shared" si="27"/>
        <v>2240544.1215798692</v>
      </c>
      <c r="X40" s="129">
        <f t="shared" si="28"/>
        <v>24.763256039241273</v>
      </c>
      <c r="Y40" s="109">
        <f>VLOOKUP(E40,'Appendix 4. LT MOH 2019'!$E$4:$Q$1683,13,FALSE)</f>
        <v>27.667154765708247</v>
      </c>
      <c r="Z40" s="129">
        <f t="shared" si="29"/>
        <v>-2.9038987264669736</v>
      </c>
    </row>
    <row r="41" spans="2:26" x14ac:dyDescent="0.2">
      <c r="B41" s="155" t="str">
        <f t="shared" si="32"/>
        <v>Female</v>
      </c>
      <c r="C41" s="13" t="str">
        <f t="shared" si="33"/>
        <v>RO</v>
      </c>
      <c r="D41" s="162" t="s">
        <v>130</v>
      </c>
      <c r="E41" s="20" t="str">
        <f t="shared" si="17"/>
        <v>ROFemale60-64</v>
      </c>
      <c r="F41" s="21">
        <v>5</v>
      </c>
      <c r="G41" s="108">
        <f>VLOOKUP(E41,'Appendix 4. LT MOH 2019'!$E$4:$H$1683,4,FALSE)</f>
        <v>8.8275681684430781E-3</v>
      </c>
      <c r="H41" s="21">
        <f>VLOOKUP(E41,'Appendix 1a. Pop March 2021'!$E$5:$F$1684,2,FALSE)</f>
        <v>32950.537336043999</v>
      </c>
      <c r="I41" s="21">
        <f>VLOOKUP(E41,'Appendix 2a. Covid Deaths 2021'!$E$4:$F$1684,2,FALSE)</f>
        <v>189.59655485040801</v>
      </c>
      <c r="J41" s="22">
        <f t="shared" si="18"/>
        <v>290.87311452075721</v>
      </c>
      <c r="K41" s="22">
        <f t="shared" si="19"/>
        <v>478.79599285872132</v>
      </c>
      <c r="L41" s="78">
        <f t="shared" si="20"/>
        <v>0.60750950062062314</v>
      </c>
      <c r="M41" s="78">
        <f t="shared" si="21"/>
        <v>1.6460647923668916</v>
      </c>
      <c r="N41" s="77">
        <f>VLOOKUP(E41,'Appendix 4. LT MOH 2019'!$E$4:$L$1683,8,FALSE)</f>
        <v>0.95681520104923068</v>
      </c>
      <c r="O41" s="77">
        <f t="shared" si="30"/>
        <v>0.92991179232425958</v>
      </c>
      <c r="P41" s="78">
        <f t="shared" si="22"/>
        <v>7.0088207675740422E-2</v>
      </c>
      <c r="Q41" s="77">
        <f>VLOOKUP(E41,'Appendix 4. LT MOH 2019'!$E$4:$J$1683,6,FALSE)</f>
        <v>2.5000000000000058</v>
      </c>
      <c r="R41" s="133">
        <f t="shared" si="23"/>
        <v>2.4644458934099518</v>
      </c>
      <c r="S41" s="80">
        <f t="shared" si="31"/>
        <v>86592.660496614524</v>
      </c>
      <c r="T41" s="14">
        <f t="shared" si="24"/>
        <v>6069.1243720816028</v>
      </c>
      <c r="U41" s="15">
        <f t="shared" si="25"/>
        <v>1.4534224026319703E-2</v>
      </c>
      <c r="V41" s="14">
        <f t="shared" si="26"/>
        <v>417574.70925803541</v>
      </c>
      <c r="W41" s="14">
        <f t="shared" si="27"/>
        <v>1797951.3528427407</v>
      </c>
      <c r="X41" s="129">
        <f t="shared" si="28"/>
        <v>20.763322694225735</v>
      </c>
      <c r="Y41" s="109">
        <f>VLOOKUP(E41,'Appendix 4. LT MOH 2019'!$E$4:$Q$1683,13,FALSE)</f>
        <v>23.338006292808185</v>
      </c>
      <c r="Z41" s="129">
        <f t="shared" si="29"/>
        <v>-2.5746835985824497</v>
      </c>
    </row>
    <row r="42" spans="2:26" x14ac:dyDescent="0.2">
      <c r="B42" s="155" t="str">
        <f t="shared" si="32"/>
        <v>Female</v>
      </c>
      <c r="C42" s="13" t="str">
        <f t="shared" si="33"/>
        <v>RO</v>
      </c>
      <c r="D42" s="162" t="s">
        <v>131</v>
      </c>
      <c r="E42" s="20" t="str">
        <f t="shared" si="17"/>
        <v>ROFemale65-69</v>
      </c>
      <c r="F42" s="21">
        <v>5</v>
      </c>
      <c r="G42" s="108">
        <f>VLOOKUP(E42,'Appendix 4. LT MOH 2019'!$E$4:$H$1683,4,FALSE)</f>
        <v>1.3770701802543691E-2</v>
      </c>
      <c r="H42" s="21">
        <f>VLOOKUP(E42,'Appendix 1a. Pop March 2021'!$E$5:$F$1684,2,FALSE)</f>
        <v>23977.377869386601</v>
      </c>
      <c r="I42" s="21">
        <f>VLOOKUP(E42,'Appendix 2a. Covid Deaths 2021'!$E$4:$F$1684,2,FALSE)</f>
        <v>188.07978241160501</v>
      </c>
      <c r="J42" s="22">
        <f t="shared" si="18"/>
        <v>330.18532064623327</v>
      </c>
      <c r="K42" s="22">
        <f t="shared" si="19"/>
        <v>515.6751124591608</v>
      </c>
      <c r="L42" s="78">
        <f t="shared" si="20"/>
        <v>0.64029718066408037</v>
      </c>
      <c r="M42" s="78">
        <f t="shared" si="21"/>
        <v>1.5617747980130976</v>
      </c>
      <c r="N42" s="77">
        <f>VLOOKUP(E42,'Appendix 4. LT MOH 2019'!$E$4:$L$1683,8,FALSE)</f>
        <v>0.93343800446695124</v>
      </c>
      <c r="O42" s="77">
        <f t="shared" si="30"/>
        <v>0.89800810205408965</v>
      </c>
      <c r="P42" s="78">
        <f t="shared" si="22"/>
        <v>0.10199189794591035</v>
      </c>
      <c r="Q42" s="77">
        <f>VLOOKUP(E42,'Appendix 4. LT MOH 2019'!$E$4:$J$1683,6,FALSE)</f>
        <v>2.5000000000000004</v>
      </c>
      <c r="R42" s="133">
        <f t="shared" si="23"/>
        <v>2.4518846785235189</v>
      </c>
      <c r="S42" s="80">
        <f t="shared" si="31"/>
        <v>80523.536124532926</v>
      </c>
      <c r="T42" s="14">
        <f t="shared" si="24"/>
        <v>8212.7482786571873</v>
      </c>
      <c r="U42" s="15">
        <f t="shared" si="25"/>
        <v>2.1516765630074257E-2</v>
      </c>
      <c r="V42" s="14">
        <f t="shared" si="26"/>
        <v>381690.65090238862</v>
      </c>
      <c r="W42" s="14">
        <f t="shared" si="27"/>
        <v>1380376.6435847052</v>
      </c>
      <c r="X42" s="129">
        <f t="shared" si="28"/>
        <v>17.142523913131392</v>
      </c>
      <c r="Y42" s="109">
        <f>VLOOKUP(E42,'Appendix 4. LT MOH 2019'!$E$4:$Q$1683,13,FALSE)</f>
        <v>19.278506727273466</v>
      </c>
      <c r="Z42" s="129">
        <f t="shared" si="29"/>
        <v>-2.1359828141420749</v>
      </c>
    </row>
    <row r="43" spans="2:26" x14ac:dyDescent="0.2">
      <c r="B43" s="155" t="str">
        <f t="shared" si="32"/>
        <v>Female</v>
      </c>
      <c r="C43" s="13" t="str">
        <f t="shared" si="33"/>
        <v>RO</v>
      </c>
      <c r="D43" s="162" t="s">
        <v>132</v>
      </c>
      <c r="E43" s="20" t="str">
        <f t="shared" si="17"/>
        <v>ROFemale70-74</v>
      </c>
      <c r="F43" s="21">
        <v>5</v>
      </c>
      <c r="G43" s="108">
        <f>VLOOKUP(E43,'Appendix 4. LT MOH 2019'!$E$4:$H$1683,4,FALSE)</f>
        <v>2.4009092200596677E-2</v>
      </c>
      <c r="H43" s="21">
        <f>VLOOKUP(E43,'Appendix 1a. Pop March 2021'!$E$5:$F$1684,2,FALSE)</f>
        <v>15521.256197946799</v>
      </c>
      <c r="I43" s="21">
        <f>VLOOKUP(E43,'Appendix 2a. Covid Deaths 2021'!$E$4:$F$1684,2,FALSE)</f>
        <v>151.67724388032599</v>
      </c>
      <c r="J43" s="22">
        <f t="shared" si="18"/>
        <v>372.65127112558736</v>
      </c>
      <c r="K43" s="22">
        <f t="shared" si="19"/>
        <v>520.68688207285823</v>
      </c>
      <c r="L43" s="78">
        <f t="shared" si="20"/>
        <v>0.71569168334347111</v>
      </c>
      <c r="M43" s="78">
        <f t="shared" si="21"/>
        <v>1.3972497141902445</v>
      </c>
      <c r="N43" s="77">
        <f>VLOOKUP(E43,'Appendix 4. LT MOH 2019'!$E$4:$L$1683,8,FALSE)</f>
        <v>0.8867519935669772</v>
      </c>
      <c r="O43" s="77">
        <f t="shared" si="30"/>
        <v>0.84540848405960012</v>
      </c>
      <c r="P43" s="78">
        <f t="shared" si="22"/>
        <v>0.15459151594039988</v>
      </c>
      <c r="Q43" s="77">
        <f>VLOOKUP(E43,'Appendix 4. LT MOH 2019'!$E$4:$J$1683,6,FALSE)</f>
        <v>2.4999999999999991</v>
      </c>
      <c r="R43" s="133">
        <f t="shared" si="23"/>
        <v>2.4410668066324996</v>
      </c>
      <c r="S43" s="80">
        <f t="shared" si="31"/>
        <v>72310.787845875733</v>
      </c>
      <c r="T43" s="14">
        <f t="shared" si="24"/>
        <v>11178.634311938573</v>
      </c>
      <c r="U43" s="15">
        <f t="shared" si="25"/>
        <v>3.3574658752099848E-2</v>
      </c>
      <c r="V43" s="14">
        <f t="shared" si="26"/>
        <v>332948.56083204219</v>
      </c>
      <c r="W43" s="14">
        <f t="shared" si="27"/>
        <v>998685.99268231657</v>
      </c>
      <c r="X43" s="129">
        <f t="shared" si="28"/>
        <v>13.811023533735112</v>
      </c>
      <c r="Y43" s="109">
        <f>VLOOKUP(E43,'Appendix 4. LT MOH 2019'!$E$4:$Q$1683,13,FALSE)</f>
        <v>15.474955644595804</v>
      </c>
      <c r="Z43" s="129">
        <f t="shared" si="29"/>
        <v>-1.6639321108606921</v>
      </c>
    </row>
    <row r="44" spans="2:26" x14ac:dyDescent="0.2">
      <c r="B44" s="155" t="str">
        <f t="shared" si="32"/>
        <v>Female</v>
      </c>
      <c r="C44" s="13" t="str">
        <f t="shared" si="33"/>
        <v>RO</v>
      </c>
      <c r="D44" s="162" t="s">
        <v>133</v>
      </c>
      <c r="E44" s="20" t="str">
        <f t="shared" si="17"/>
        <v>ROFemale75-79</v>
      </c>
      <c r="F44" s="21">
        <v>5</v>
      </c>
      <c r="G44" s="108">
        <f>VLOOKUP(E44,'Appendix 4. LT MOH 2019'!$E$4:$H$1683,4,FALSE)</f>
        <v>3.5116688683399386E-2</v>
      </c>
      <c r="H44" s="21">
        <f>VLOOKUP(E44,'Appendix 1a. Pop March 2021'!$E$5:$F$1684,2,FALSE)</f>
        <v>9765.6014792285605</v>
      </c>
      <c r="I44" s="21">
        <f>VLOOKUP(E44,'Appendix 2a. Covid Deaths 2021'!$E$4:$F$1684,2,FALSE)</f>
        <v>127.408884859474</v>
      </c>
      <c r="J44" s="22">
        <f t="shared" si="18"/>
        <v>342.9355869522139</v>
      </c>
      <c r="K44" s="22">
        <f t="shared" si="19"/>
        <v>465.87029366657862</v>
      </c>
      <c r="L44" s="78">
        <f t="shared" si="20"/>
        <v>0.73611816768392502</v>
      </c>
      <c r="M44" s="78">
        <f t="shared" si="21"/>
        <v>1.358477543281313</v>
      </c>
      <c r="N44" s="77">
        <f>VLOOKUP(E44,'Appendix 4. LT MOH 2019'!$E$4:$L$1683,8,FALSE)</f>
        <v>0.83858725901937969</v>
      </c>
      <c r="O44" s="77">
        <f t="shared" si="30"/>
        <v>0.78730322000868425</v>
      </c>
      <c r="P44" s="78">
        <f t="shared" si="22"/>
        <v>0.21269677999131575</v>
      </c>
      <c r="Q44" s="77">
        <f>VLOOKUP(E44,'Appendix 4. LT MOH 2019'!$E$4:$J$1683,6,FALSE)</f>
        <v>2.4999999999999991</v>
      </c>
      <c r="R44" s="133">
        <f t="shared" si="23"/>
        <v>2.4226739136505859</v>
      </c>
      <c r="S44" s="80">
        <f t="shared" si="31"/>
        <v>61132.153533937162</v>
      </c>
      <c r="T44" s="14">
        <f t="shared" si="24"/>
        <v>13002.612210603169</v>
      </c>
      <c r="U44" s="15">
        <f t="shared" si="25"/>
        <v>4.777758491070494E-2</v>
      </c>
      <c r="V44" s="14">
        <f t="shared" si="26"/>
        <v>272148.79602861282</v>
      </c>
      <c r="W44" s="14">
        <f t="shared" si="27"/>
        <v>665737.43185027433</v>
      </c>
      <c r="X44" s="129">
        <f t="shared" si="28"/>
        <v>10.890135442074588</v>
      </c>
      <c r="Y44" s="109">
        <f>VLOOKUP(E44,'Appendix 4. LT MOH 2019'!$E$4:$Q$1683,13,FALSE)</f>
        <v>12.13200053535126</v>
      </c>
      <c r="Z44" s="129">
        <f t="shared" si="29"/>
        <v>-1.2418650932766724</v>
      </c>
    </row>
    <row r="45" spans="2:26" x14ac:dyDescent="0.2">
      <c r="B45" s="155" t="str">
        <f t="shared" si="32"/>
        <v>Female</v>
      </c>
      <c r="C45" s="13" t="str">
        <f t="shared" si="33"/>
        <v>RO</v>
      </c>
      <c r="D45" s="162" t="s">
        <v>134</v>
      </c>
      <c r="E45" s="20" t="str">
        <f t="shared" si="17"/>
        <v>ROFemale80-84</v>
      </c>
      <c r="F45" s="21">
        <v>5</v>
      </c>
      <c r="G45" s="108">
        <f>VLOOKUP(E45,'Appendix 4. LT MOH 2019'!$E$4:$H$1683,4,FALSE)</f>
        <v>7.0595099183197202E-2</v>
      </c>
      <c r="H45" s="21">
        <f>VLOOKUP(E45,'Appendix 1a. Pop March 2021'!$E$5:$F$1684,2,FALSE)</f>
        <v>5541.0877781750096</v>
      </c>
      <c r="I45" s="21">
        <f>VLOOKUP(E45,'Appendix 2a. Covid Deaths 2021'!$E$4:$F$1684,2,FALSE)</f>
        <v>87.972801450589301</v>
      </c>
      <c r="J45" s="22">
        <f t="shared" si="18"/>
        <v>391.17364128306662</v>
      </c>
      <c r="K45" s="22">
        <f t="shared" si="19"/>
        <v>472.93599408982789</v>
      </c>
      <c r="L45" s="78">
        <f t="shared" si="20"/>
        <v>0.82711750886266522</v>
      </c>
      <c r="M45" s="78">
        <f t="shared" si="21"/>
        <v>1.2090180527976711</v>
      </c>
      <c r="N45" s="77">
        <f>VLOOKUP(E45,'Appendix 4. LT MOH 2019'!$E$4:$L$1683,8,FALSE)</f>
        <v>0.69997520456236051</v>
      </c>
      <c r="O45" s="77">
        <f t="shared" si="30"/>
        <v>0.64968394496279802</v>
      </c>
      <c r="P45" s="78">
        <f t="shared" si="22"/>
        <v>0.35031605503720198</v>
      </c>
      <c r="Q45" s="77">
        <f>VLOOKUP(E45,'Appendix 4. LT MOH 2019'!$E$4:$J$1683,6,FALSE)</f>
        <v>2.5</v>
      </c>
      <c r="R45" s="133">
        <f t="shared" si="23"/>
        <v>2.4113704699281224</v>
      </c>
      <c r="S45" s="80">
        <f t="shared" si="31"/>
        <v>48129.541323333993</v>
      </c>
      <c r="T45" s="14">
        <f t="shared" si="24"/>
        <v>16860.551047140358</v>
      </c>
      <c r="U45" s="15">
        <f t="shared" si="25"/>
        <v>8.558569060791249E-2</v>
      </c>
      <c r="V45" s="14">
        <f t="shared" si="26"/>
        <v>197001.98628275812</v>
      </c>
      <c r="W45" s="14">
        <f t="shared" si="27"/>
        <v>393588.63582166156</v>
      </c>
      <c r="X45" s="129">
        <f t="shared" si="28"/>
        <v>8.1776934705763207</v>
      </c>
      <c r="Y45" s="109">
        <f>VLOOKUP(E45,'Appendix 4. LT MOH 2019'!$E$4:$Q$1683,13,FALSE)</f>
        <v>8.9859848295508939</v>
      </c>
      <c r="Z45" s="129">
        <f t="shared" si="29"/>
        <v>-0.80829135897457327</v>
      </c>
    </row>
    <row r="46" spans="2:26" x14ac:dyDescent="0.2">
      <c r="B46" s="155" t="str">
        <f t="shared" si="32"/>
        <v>Female</v>
      </c>
      <c r="C46" s="13" t="str">
        <f t="shared" si="33"/>
        <v>RO</v>
      </c>
      <c r="D46" s="162" t="s">
        <v>135</v>
      </c>
      <c r="E46" s="20" t="str">
        <f t="shared" si="17"/>
        <v>ROFemale85-89</v>
      </c>
      <c r="F46" s="21">
        <v>5</v>
      </c>
      <c r="G46" s="108">
        <f>VLOOKUP(E46,'Appendix 4. LT MOH 2019'!$E$4:$H$1683,4,FALSE)</f>
        <v>0.12851897184822522</v>
      </c>
      <c r="H46" s="21">
        <f>VLOOKUP(E46,'Appendix 1a. Pop March 2021'!$E$5:$F$1684,2,FALSE)</f>
        <v>2666.6104725311202</v>
      </c>
      <c r="I46" s="21">
        <f>VLOOKUP(E46,'Appendix 2a. Covid Deaths 2021'!$E$4:$F$1684,2,FALSE)</f>
        <v>37.919310970081597</v>
      </c>
      <c r="J46" s="22">
        <f t="shared" si="18"/>
        <v>342.7100362494096</v>
      </c>
      <c r="K46" s="22">
        <f t="shared" si="19"/>
        <v>375.75599636042318</v>
      </c>
      <c r="L46" s="78">
        <f t="shared" si="20"/>
        <v>0.91205473650162039</v>
      </c>
      <c r="M46" s="78">
        <f t="shared" si="21"/>
        <v>1.0964254227062209</v>
      </c>
      <c r="N46" s="77">
        <f>VLOOKUP(E46,'Appendix 4. LT MOH 2019'!$E$4:$L$1683,8,FALSE)</f>
        <v>0.51366373320981928</v>
      </c>
      <c r="O46" s="77">
        <f t="shared" si="30"/>
        <v>0.48170482318905733</v>
      </c>
      <c r="P46" s="78">
        <f t="shared" si="22"/>
        <v>0.51829517681094273</v>
      </c>
      <c r="Q46" s="77">
        <f>VLOOKUP(E46,'Appendix 4. LT MOH 2019'!$E$4:$J$1683,6,FALSE)</f>
        <v>2.4999999999999996</v>
      </c>
      <c r="R46" s="133">
        <f t="shared" si="23"/>
        <v>2.4279548086201133</v>
      </c>
      <c r="S46" s="80">
        <f t="shared" si="31"/>
        <v>31268.990276193636</v>
      </c>
      <c r="T46" s="14">
        <f t="shared" si="24"/>
        <v>16206.566843899429</v>
      </c>
      <c r="U46" s="15">
        <f t="shared" si="25"/>
        <v>0.14134341119135213</v>
      </c>
      <c r="V46" s="14">
        <f t="shared" si="26"/>
        <v>114660.92906133994</v>
      </c>
      <c r="W46" s="14">
        <f t="shared" si="27"/>
        <v>196586.64953890347</v>
      </c>
      <c r="X46" s="129">
        <f t="shared" si="28"/>
        <v>6.2869522745214113</v>
      </c>
      <c r="Y46" s="109">
        <f>VLOOKUP(E46,'Appendix 4. LT MOH 2019'!$E$4:$Q$1683,13,FALSE)</f>
        <v>6.766020835132398</v>
      </c>
      <c r="Z46" s="129">
        <f t="shared" si="29"/>
        <v>-0.47906856061098679</v>
      </c>
    </row>
    <row r="47" spans="2:26" x14ac:dyDescent="0.2">
      <c r="B47" s="155" t="str">
        <f t="shared" si="32"/>
        <v>Female</v>
      </c>
      <c r="C47" s="13" t="str">
        <f t="shared" si="33"/>
        <v>RO</v>
      </c>
      <c r="D47" s="162" t="s">
        <v>8</v>
      </c>
      <c r="E47" s="20" t="str">
        <f t="shared" si="17"/>
        <v>ROFemale90+</v>
      </c>
      <c r="F47" s="21" t="s">
        <v>19</v>
      </c>
      <c r="G47" s="108">
        <f>VLOOKUP(E47,'Appendix 4. LT MOH 2019'!$E$4:$H$1683,4,FALSE)</f>
        <v>0.17226277372262774</v>
      </c>
      <c r="H47" s="21">
        <f>VLOOKUP(E47,'Appendix 1a. Pop March 2021'!$E$5:$F$1684,2,FALSE)</f>
        <v>1503.7799161549401</v>
      </c>
      <c r="I47" s="21">
        <f>VLOOKUP(E47,'Appendix 2a. Covid Deaths 2021'!$E$4:$F$1684,2,FALSE)</f>
        <v>27.3019038984588</v>
      </c>
      <c r="J47" s="22">
        <f t="shared" si="18"/>
        <v>259.04529942523055</v>
      </c>
      <c r="K47" s="22">
        <f t="shared" si="19"/>
        <v>281.64410163023223</v>
      </c>
      <c r="L47" s="78">
        <f t="shared" si="20"/>
        <v>0.91976113799581205</v>
      </c>
      <c r="M47" s="78">
        <f t="shared" si="21"/>
        <v>1.0872388043911387</v>
      </c>
      <c r="N47" s="77">
        <f>VLOOKUP(E47,'Appendix 4. LT MOH 2019'!$E$4:$L$1683,8,FALSE)</f>
        <v>0</v>
      </c>
      <c r="O47" s="77">
        <v>0</v>
      </c>
      <c r="P47" s="78">
        <f t="shared" si="22"/>
        <v>1</v>
      </c>
      <c r="Q47" s="77">
        <f>VLOOKUP(E47,'Appendix 4. LT MOH 2019'!$E$4:$J$1683,6,FALSE)</f>
        <v>5.9135784345256495</v>
      </c>
      <c r="R47" s="133">
        <f>Q47*L47</f>
        <v>5.4390796305668037</v>
      </c>
      <c r="S47" s="80">
        <f t="shared" si="31"/>
        <v>15062.423432294207</v>
      </c>
      <c r="T47" s="14">
        <f t="shared" si="24"/>
        <v>15062.423432294207</v>
      </c>
      <c r="U47" s="15">
        <f t="shared" si="25"/>
        <v>0.1838546349606929</v>
      </c>
      <c r="V47" s="14">
        <f>T47*R47</f>
        <v>81925.720477563533</v>
      </c>
      <c r="W47" s="14">
        <f>V47</f>
        <v>81925.720477563533</v>
      </c>
      <c r="X47" s="129">
        <f t="shared" si="28"/>
        <v>5.4390796305668028</v>
      </c>
      <c r="Y47" s="109">
        <f>VLOOKUP(E47,'Appendix 4. LT MOH 2019'!$E$4:$Q$1683,13,FALSE)</f>
        <v>5.8050847457627119</v>
      </c>
      <c r="Z47" s="129">
        <f t="shared" si="29"/>
        <v>-0.36600511519590917</v>
      </c>
    </row>
    <row r="48" spans="2:26" x14ac:dyDescent="0.2">
      <c r="H48" s="43"/>
      <c r="I48" s="43"/>
      <c r="K48" s="43"/>
      <c r="L48" s="9"/>
      <c r="M48" s="9"/>
      <c r="N48" s="131"/>
      <c r="O48" s="131"/>
      <c r="P48" s="79"/>
      <c r="Q48" s="131"/>
      <c r="R48" s="111"/>
      <c r="S48" s="9"/>
      <c r="T48" s="9"/>
      <c r="U48" s="9"/>
      <c r="V48" s="111"/>
      <c r="W48" s="111"/>
      <c r="X48" s="9"/>
      <c r="Y48" s="131"/>
      <c r="Z48" s="9"/>
    </row>
    <row r="49" spans="1:26" x14ac:dyDescent="0.2">
      <c r="H49" s="43"/>
      <c r="I49" s="43"/>
      <c r="K49" s="43"/>
      <c r="L49" s="9"/>
      <c r="M49" s="9"/>
      <c r="N49" s="131"/>
      <c r="O49" s="131"/>
      <c r="P49" s="9"/>
      <c r="Q49" s="131"/>
      <c r="R49" s="111"/>
      <c r="S49" s="9"/>
      <c r="T49" s="9"/>
      <c r="U49" s="9"/>
      <c r="V49" s="111"/>
      <c r="W49" s="111"/>
      <c r="X49" s="9"/>
      <c r="Y49" s="131"/>
      <c r="Z49" s="9"/>
    </row>
    <row r="50" spans="1:26" s="13" customFormat="1" ht="47" customHeight="1" x14ac:dyDescent="0.2">
      <c r="A50" s="12"/>
      <c r="B50" s="10" t="s">
        <v>17</v>
      </c>
      <c r="C50" s="10" t="s">
        <v>14</v>
      </c>
      <c r="D50" s="160" t="s">
        <v>0</v>
      </c>
      <c r="E50" s="10" t="s">
        <v>137</v>
      </c>
      <c r="F50" s="10" t="s">
        <v>9</v>
      </c>
      <c r="G50" s="12" t="s">
        <v>116</v>
      </c>
      <c r="H50" s="12" t="s">
        <v>118</v>
      </c>
      <c r="I50" s="12" t="s">
        <v>110</v>
      </c>
      <c r="J50" s="12" t="s">
        <v>38</v>
      </c>
      <c r="K50" s="12" t="s">
        <v>1828</v>
      </c>
      <c r="L50" s="12" t="s">
        <v>26</v>
      </c>
      <c r="M50" s="12" t="s">
        <v>27</v>
      </c>
      <c r="N50" s="10" t="s">
        <v>10</v>
      </c>
      <c r="O50" s="12" t="s">
        <v>111</v>
      </c>
      <c r="P50" s="12" t="s">
        <v>112</v>
      </c>
      <c r="Q50" s="12" t="s">
        <v>28</v>
      </c>
      <c r="R50" s="12" t="s">
        <v>113</v>
      </c>
      <c r="S50" s="10" t="s">
        <v>104</v>
      </c>
      <c r="T50" s="10" t="s">
        <v>105</v>
      </c>
      <c r="U50" s="12" t="s">
        <v>106</v>
      </c>
      <c r="V50" s="12" t="s">
        <v>107</v>
      </c>
      <c r="W50" s="12" t="s">
        <v>108</v>
      </c>
      <c r="X50" s="10" t="s">
        <v>109</v>
      </c>
      <c r="Y50" s="12" t="s">
        <v>29</v>
      </c>
      <c r="Z50" s="12" t="s">
        <v>11</v>
      </c>
    </row>
    <row r="51" spans="1:26" x14ac:dyDescent="0.2">
      <c r="B51" s="155" t="s">
        <v>70</v>
      </c>
      <c r="C51" s="13" t="str">
        <f>$C$4</f>
        <v>RO</v>
      </c>
      <c r="D51" s="162">
        <v>0</v>
      </c>
      <c r="E51" s="20" t="str">
        <f t="shared" ref="E51:E70" si="34">_xlfn.CONCAT(C51,B51,D51)</f>
        <v>ROMale0</v>
      </c>
      <c r="F51" s="21">
        <v>1</v>
      </c>
      <c r="G51" s="108">
        <f>VLOOKUP(E51,'Appendix 4. LT MOH 2019'!$E$4:$H$1683,4,FALSE)</f>
        <v>1.1007268951194185E-2</v>
      </c>
      <c r="H51" s="21">
        <f>VLOOKUP(E51,'Appendix 1a. Pop March 2021'!$E$5:$F$1684,2,FALSE)</f>
        <v>14335.630865228</v>
      </c>
      <c r="I51" s="21">
        <f>VLOOKUP(E51,'Appendix 2a. Covid Deaths 2021'!$E$4:$F$1684,2,FALSE)</f>
        <v>3.0335448776065301</v>
      </c>
      <c r="J51" s="22">
        <f t="shared" ref="J51:J70" si="35">G51*H51</f>
        <v>157.79614451860519</v>
      </c>
      <c r="K51" s="22">
        <f t="shared" ref="K51:K70" si="36">G51*(H51-I51)+I51</f>
        <v>160.79629835186839</v>
      </c>
      <c r="L51" s="78">
        <f t="shared" ref="L51:L70" si="37">J51/K51</f>
        <v>0.98134189739431688</v>
      </c>
      <c r="M51" s="78">
        <f t="shared" ref="M51:M70" si="38">K51/J51</f>
        <v>1.0190128462416865</v>
      </c>
      <c r="N51" s="77">
        <f>VLOOKUP(E51,'Appendix 4. LT MOH 2019'!$E$4:$L$1683,8,FALSE)</f>
        <v>0.98910073707482093</v>
      </c>
      <c r="O51" s="77">
        <f>EXP((1/L51)*LN(N51))</f>
        <v>0.98889466596503695</v>
      </c>
      <c r="P51" s="78">
        <f t="shared" ref="P51:P70" si="39">1-O51</f>
        <v>1.1105334034963055E-2</v>
      </c>
      <c r="Q51" s="77">
        <f>VLOOKUP(E51,'Appendix 4. LT MOH 2019'!$E$4:$J$1683,6,FALSE)</f>
        <v>9.973310687529062E-2</v>
      </c>
      <c r="R51" s="133">
        <f t="shared" ref="R51:R69" si="40">F51+(Q51-F51)*M51*(1-N51)/(1-O51)</f>
        <v>9.9639483526741901E-2</v>
      </c>
      <c r="S51" s="14">
        <v>100000</v>
      </c>
      <c r="T51" s="14">
        <f t="shared" ref="T51:T70" si="41">P51*S51</f>
        <v>1110.5334034963055</v>
      </c>
      <c r="U51" s="15">
        <f t="shared" ref="U51:U70" si="42">T51/V51</f>
        <v>1.1217495577839836E-2</v>
      </c>
      <c r="V51" s="14">
        <f t="shared" ref="V51:V69" si="43">(S52*F51)+R51*T51</f>
        <v>99000.119571267263</v>
      </c>
      <c r="W51" s="14">
        <f t="shared" ref="W51:W69" si="44">W52+V51</f>
        <v>6975519.3009989467</v>
      </c>
      <c r="X51" s="2">
        <f t="shared" ref="X51:X70" si="45">W51/S51</f>
        <v>69.755193009989469</v>
      </c>
      <c r="Y51" s="109">
        <f>VLOOKUP(E51,'Appendix 4. LT MOH 2019'!$E$4:$Q$1683,13,FALSE)</f>
        <v>73.749517933824094</v>
      </c>
      <c r="Z51" s="129">
        <f t="shared" ref="Z51:Z70" si="46">X51-Y51</f>
        <v>-3.9943249238346255</v>
      </c>
    </row>
    <row r="52" spans="1:26" x14ac:dyDescent="0.2">
      <c r="B52" s="155" t="str">
        <f>$B$51</f>
        <v>Male</v>
      </c>
      <c r="C52" s="13" t="str">
        <f>$C$4</f>
        <v>RO</v>
      </c>
      <c r="D52" s="163" t="s">
        <v>139</v>
      </c>
      <c r="E52" s="20" t="str">
        <f t="shared" si="34"/>
        <v>ROMale01-04</v>
      </c>
      <c r="F52" s="21">
        <v>4</v>
      </c>
      <c r="G52" s="108">
        <f>VLOOKUP(E52,'Appendix 4. LT MOH 2019'!$E$4:$H$1683,4,FALSE)</f>
        <v>4.7264770240700217E-4</v>
      </c>
      <c r="H52" s="21">
        <f>VLOOKUP(E52,'Appendix 1a. Pop March 2021'!$E$5:$F$1684,2,FALSE)</f>
        <v>57423.458233540303</v>
      </c>
      <c r="I52" s="21">
        <f>VLOOKUP(E52,'Appendix 2a. Covid Deaths 2021'!$E$4:$F$1684,2,FALSE)</f>
        <v>0</v>
      </c>
      <c r="J52" s="22">
        <f t="shared" si="35"/>
        <v>27.141065598347275</v>
      </c>
      <c r="K52" s="22">
        <f t="shared" si="36"/>
        <v>27.141065598347275</v>
      </c>
      <c r="L52" s="78">
        <f t="shared" si="37"/>
        <v>1</v>
      </c>
      <c r="M52" s="78">
        <f t="shared" si="38"/>
        <v>1</v>
      </c>
      <c r="N52" s="77">
        <f>VLOOKUP(E52,'Appendix 4. LT MOH 2019'!$E$4:$L$1683,8,FALSE)</f>
        <v>0.99811155758388648</v>
      </c>
      <c r="O52" s="77">
        <f t="shared" ref="O52:O69" si="47">EXP((1/L52)*LN(N52))</f>
        <v>0.99811155758388648</v>
      </c>
      <c r="P52" s="78">
        <f t="shared" si="39"/>
        <v>1.8884424161135227E-3</v>
      </c>
      <c r="Q52" s="77">
        <f>VLOOKUP(E52,'Appendix 4. LT MOH 2019'!$E$4:$J$1683,6,FALSE)</f>
        <v>1.5930197039947318</v>
      </c>
      <c r="R52" s="133">
        <f t="shared" si="40"/>
        <v>1.5930197039947318</v>
      </c>
      <c r="S52" s="132">
        <f t="shared" ref="S52:S70" si="48">S51-T51</f>
        <v>98889.466596503698</v>
      </c>
      <c r="T52" s="14">
        <f t="shared" si="41"/>
        <v>186.74706322767895</v>
      </c>
      <c r="U52" s="15">
        <f t="shared" si="42"/>
        <v>4.7264770240700038E-4</v>
      </c>
      <c r="V52" s="14">
        <f t="shared" si="43"/>
        <v>395108.36988448893</v>
      </c>
      <c r="W52" s="14">
        <f t="shared" si="44"/>
        <v>6876519.181427679</v>
      </c>
      <c r="X52" s="2">
        <f t="shared" si="45"/>
        <v>69.537428182172064</v>
      </c>
      <c r="Y52" s="109">
        <f>VLOOKUP(E52,'Appendix 4. LT MOH 2019'!$E$4:$Q$1683,13,FALSE)</f>
        <v>73.561091860647537</v>
      </c>
      <c r="Z52" s="129">
        <f t="shared" si="46"/>
        <v>-4.0236636784754722</v>
      </c>
    </row>
    <row r="53" spans="1:26" x14ac:dyDescent="0.2">
      <c r="B53" s="155" t="str">
        <f t="shared" ref="B53:B70" si="49">$B$51</f>
        <v>Male</v>
      </c>
      <c r="C53" s="13" t="str">
        <f t="shared" ref="C53:C70" si="50">$C$4</f>
        <v>RO</v>
      </c>
      <c r="D53" s="163" t="s">
        <v>138</v>
      </c>
      <c r="E53" s="20" t="str">
        <f t="shared" si="34"/>
        <v>ROMale05-09</v>
      </c>
      <c r="F53" s="21">
        <v>5</v>
      </c>
      <c r="G53" s="108">
        <f>VLOOKUP(E53,'Appendix 4. LT MOH 2019'!$E$4:$H$1683,4,FALSE)</f>
        <v>3.634988949633593E-4</v>
      </c>
      <c r="H53" s="21">
        <f>VLOOKUP(E53,'Appendix 1a. Pop March 2021'!$E$5:$F$1684,2,FALSE)</f>
        <v>69968.068773954205</v>
      </c>
      <c r="I53" s="21">
        <f>VLOOKUP(E53,'Appendix 2a. Covid Deaths 2021'!$E$4:$F$1684,2,FALSE)</f>
        <v>0</v>
      </c>
      <c r="J53" s="22">
        <f t="shared" si="35"/>
        <v>25.43331568205268</v>
      </c>
      <c r="K53" s="22">
        <f t="shared" si="36"/>
        <v>25.43331568205268</v>
      </c>
      <c r="L53" s="78">
        <f t="shared" si="37"/>
        <v>1</v>
      </c>
      <c r="M53" s="78">
        <f t="shared" si="38"/>
        <v>1</v>
      </c>
      <c r="N53" s="77">
        <f>VLOOKUP(E53,'Appendix 4. LT MOH 2019'!$E$4:$L$1683,8,FALSE)</f>
        <v>0.99818415566870289</v>
      </c>
      <c r="O53" s="77">
        <f t="shared" si="47"/>
        <v>0.99818415566870289</v>
      </c>
      <c r="P53" s="78">
        <f t="shared" si="39"/>
        <v>1.8158443312971118E-3</v>
      </c>
      <c r="Q53" s="77">
        <f>VLOOKUP(E53,'Appendix 4. LT MOH 2019'!$E$4:$J$1683,6,FALSE)</f>
        <v>2.499999999999996</v>
      </c>
      <c r="R53" s="133">
        <f t="shared" si="40"/>
        <v>2.499999999999996</v>
      </c>
      <c r="S53" s="132">
        <f t="shared" si="48"/>
        <v>98702.719533276017</v>
      </c>
      <c r="T53" s="14">
        <f t="shared" si="41"/>
        <v>179.22877374810795</v>
      </c>
      <c r="U53" s="15">
        <f t="shared" si="42"/>
        <v>3.6349889496334835E-4</v>
      </c>
      <c r="V53" s="14">
        <f t="shared" si="43"/>
        <v>493065.52573200979</v>
      </c>
      <c r="W53" s="14">
        <f t="shared" si="44"/>
        <v>6481410.8115431899</v>
      </c>
      <c r="X53" s="2">
        <f t="shared" si="45"/>
        <v>65.665980047875863</v>
      </c>
      <c r="Y53" s="109">
        <f>VLOOKUP(E53,'Appendix 4. LT MOH 2019'!$E$4:$Q$1683,13,FALSE)</f>
        <v>69.697256559907743</v>
      </c>
      <c r="Z53" s="129">
        <f t="shared" si="46"/>
        <v>-4.0312765120318801</v>
      </c>
    </row>
    <row r="54" spans="1:26" x14ac:dyDescent="0.2">
      <c r="B54" s="155" t="str">
        <f t="shared" si="49"/>
        <v>Male</v>
      </c>
      <c r="C54" s="13" t="str">
        <f t="shared" si="50"/>
        <v>RO</v>
      </c>
      <c r="D54" s="163" t="s">
        <v>120</v>
      </c>
      <c r="E54" s="20" t="str">
        <f t="shared" si="34"/>
        <v>ROMale10-14</v>
      </c>
      <c r="F54" s="21">
        <v>5</v>
      </c>
      <c r="G54" s="108">
        <f>VLOOKUP(E54,'Appendix 4. LT MOH 2019'!$E$4:$H$1683,4,FALSE)</f>
        <v>2.942907592701589E-4</v>
      </c>
      <c r="H54" s="21">
        <f>VLOOKUP(E54,'Appendix 1a. Pop March 2021'!$E$5:$F$1684,2,FALSE)</f>
        <v>69558.214626019893</v>
      </c>
      <c r="I54" s="21">
        <f>VLOOKUP(E54,'Appendix 2a. Covid Deaths 2021'!$E$4:$F$1684,2,FALSE)</f>
        <v>1.51677243880326</v>
      </c>
      <c r="J54" s="22">
        <f t="shared" si="35"/>
        <v>20.470339795768066</v>
      </c>
      <c r="K54" s="22">
        <f t="shared" si="36"/>
        <v>21.986665862458672</v>
      </c>
      <c r="L54" s="78">
        <f t="shared" si="37"/>
        <v>0.93103428795542531</v>
      </c>
      <c r="M54" s="78">
        <f t="shared" si="38"/>
        <v>1.0740742988059282</v>
      </c>
      <c r="N54" s="77">
        <f>VLOOKUP(E54,'Appendix 4. LT MOH 2019'!$E$4:$L$1683,8,FALSE)</f>
        <v>0.99852962799588296</v>
      </c>
      <c r="O54" s="77">
        <f t="shared" si="47"/>
        <v>0.99842079726527311</v>
      </c>
      <c r="P54" s="78">
        <f t="shared" si="39"/>
        <v>1.5792027347268922E-3</v>
      </c>
      <c r="Q54" s="77">
        <f>VLOOKUP(E54,'Appendix 4. LT MOH 2019'!$E$4:$J$1683,6,FALSE)</f>
        <v>2.4999999999997673</v>
      </c>
      <c r="R54" s="133">
        <f t="shared" si="40"/>
        <v>2.4998637847800707</v>
      </c>
      <c r="S54" s="132">
        <f t="shared" si="48"/>
        <v>98523.490759527907</v>
      </c>
      <c r="T54" s="14">
        <f t="shared" si="41"/>
        <v>155.58856604228617</v>
      </c>
      <c r="U54" s="15">
        <f t="shared" si="42"/>
        <v>3.1609014575559893E-4</v>
      </c>
      <c r="V54" s="14">
        <f t="shared" si="43"/>
        <v>492228.46118900314</v>
      </c>
      <c r="W54" s="14">
        <f t="shared" si="44"/>
        <v>5988345.2858111802</v>
      </c>
      <c r="X54" s="2">
        <f t="shared" si="45"/>
        <v>60.780888290156987</v>
      </c>
      <c r="Y54" s="109">
        <f>VLOOKUP(E54,'Appendix 4. LT MOH 2019'!$E$4:$Q$1683,13,FALSE)</f>
        <v>64.819498289262071</v>
      </c>
      <c r="Z54" s="129">
        <f t="shared" si="46"/>
        <v>-4.0386099991050841</v>
      </c>
    </row>
    <row r="55" spans="1:26" x14ac:dyDescent="0.2">
      <c r="B55" s="155" t="str">
        <f t="shared" si="49"/>
        <v>Male</v>
      </c>
      <c r="C55" s="13" t="str">
        <f t="shared" si="50"/>
        <v>RO</v>
      </c>
      <c r="D55" s="162" t="s">
        <v>121</v>
      </c>
      <c r="E55" s="20" t="str">
        <f t="shared" si="34"/>
        <v>ROMale15-19</v>
      </c>
      <c r="F55" s="21">
        <v>5</v>
      </c>
      <c r="G55" s="108">
        <f>VLOOKUP(E55,'Appendix 4. LT MOH 2019'!$E$4:$H$1683,4,FALSE)</f>
        <v>1.3641511376505714E-3</v>
      </c>
      <c r="H55" s="21">
        <f>VLOOKUP(E55,'Appendix 1a. Pop March 2021'!$E$5:$F$1684,2,FALSE)</f>
        <v>75175.722680648498</v>
      </c>
      <c r="I55" s="21">
        <f>VLOOKUP(E55,'Appendix 2a. Covid Deaths 2021'!$E$4:$F$1684,2,FALSE)</f>
        <v>1.51677243880326</v>
      </c>
      <c r="J55" s="22">
        <f t="shared" si="35"/>
        <v>102.55104761851051</v>
      </c>
      <c r="K55" s="22">
        <f t="shared" si="36"/>
        <v>104.06575095046581</v>
      </c>
      <c r="L55" s="78">
        <f t="shared" si="37"/>
        <v>0.98544474701694806</v>
      </c>
      <c r="M55" s="78">
        <f t="shared" si="38"/>
        <v>1.0147702375268752</v>
      </c>
      <c r="N55" s="77">
        <f>VLOOKUP(E55,'Appendix 4. LT MOH 2019'!$E$4:$L$1683,8,FALSE)</f>
        <v>0.99320242660544578</v>
      </c>
      <c r="O55" s="77">
        <f t="shared" si="47"/>
        <v>0.9931023718919334</v>
      </c>
      <c r="P55" s="78">
        <f t="shared" si="39"/>
        <v>6.8976281080666002E-3</v>
      </c>
      <c r="Q55" s="77">
        <f>VLOOKUP(E55,'Appendix 4. LT MOH 2019'!$E$4:$J$1683,6,FALSE)</f>
        <v>2.5000000000000262</v>
      </c>
      <c r="R55" s="133">
        <f t="shared" si="40"/>
        <v>2.4998742103350433</v>
      </c>
      <c r="S55" s="132">
        <f t="shared" si="48"/>
        <v>98367.902193485628</v>
      </c>
      <c r="T55" s="14">
        <f t="shared" si="41"/>
        <v>678.50520710133264</v>
      </c>
      <c r="U55" s="15">
        <f t="shared" si="42"/>
        <v>1.3843000553167752E-3</v>
      </c>
      <c r="V55" s="14">
        <f t="shared" si="43"/>
        <v>490143.16260073212</v>
      </c>
      <c r="W55" s="14">
        <f t="shared" si="44"/>
        <v>5496116.8246221775</v>
      </c>
      <c r="X55" s="2">
        <f t="shared" si="45"/>
        <v>55.873071419288188</v>
      </c>
      <c r="Y55" s="109">
        <f>VLOOKUP(E55,'Appendix 4. LT MOH 2019'!$E$4:$Q$1683,13,FALSE)</f>
        <v>59.91126606762942</v>
      </c>
      <c r="Z55" s="129">
        <f t="shared" si="46"/>
        <v>-4.0381946483412321</v>
      </c>
    </row>
    <row r="56" spans="1:26" x14ac:dyDescent="0.2">
      <c r="B56" s="155" t="str">
        <f t="shared" si="49"/>
        <v>Male</v>
      </c>
      <c r="C56" s="13" t="str">
        <f t="shared" si="50"/>
        <v>RO</v>
      </c>
      <c r="D56" s="162" t="s">
        <v>122</v>
      </c>
      <c r="E56" s="20" t="str">
        <f t="shared" si="34"/>
        <v>ROMale20-24</v>
      </c>
      <c r="F56" s="21">
        <v>5</v>
      </c>
      <c r="G56" s="108">
        <f>VLOOKUP(E56,'Appendix 4. LT MOH 2019'!$E$4:$H$1683,4,FALSE)</f>
        <v>1.9960831575775834E-3</v>
      </c>
      <c r="H56" s="21">
        <f>VLOOKUP(E56,'Appendix 1a. Pop March 2021'!$E$5:$F$1684,2,FALSE)</f>
        <v>79749.484914056695</v>
      </c>
      <c r="I56" s="21">
        <f>VLOOKUP(E56,'Appendix 2a. Covid Deaths 2021'!$E$4:$F$1684,2,FALSE)</f>
        <v>9.1006346328195793</v>
      </c>
      <c r="J56" s="22">
        <f t="shared" si="35"/>
        <v>159.18660366243614</v>
      </c>
      <c r="K56" s="22">
        <f t="shared" si="36"/>
        <v>168.26907267174187</v>
      </c>
      <c r="L56" s="78">
        <f t="shared" si="37"/>
        <v>0.94602413346020076</v>
      </c>
      <c r="M56" s="78">
        <f t="shared" si="38"/>
        <v>1.0570554858282271</v>
      </c>
      <c r="N56" s="77">
        <f>VLOOKUP(E56,'Appendix 4. LT MOH 2019'!$E$4:$L$1683,8,FALSE)</f>
        <v>0.99006914126178114</v>
      </c>
      <c r="O56" s="77">
        <f t="shared" si="47"/>
        <v>0.98950551460508407</v>
      </c>
      <c r="P56" s="78">
        <f t="shared" si="39"/>
        <v>1.0494485394915931E-2</v>
      </c>
      <c r="Q56" s="77">
        <f>VLOOKUP(E56,'Appendix 4. LT MOH 2019'!$E$4:$J$1683,6,FALSE)</f>
        <v>2.5000000000000182</v>
      </c>
      <c r="R56" s="133">
        <f t="shared" si="40"/>
        <v>2.4992893140561061</v>
      </c>
      <c r="S56" s="132">
        <f t="shared" si="48"/>
        <v>97689.396986384294</v>
      </c>
      <c r="T56" s="14">
        <f t="shared" si="41"/>
        <v>1025.1999499117544</v>
      </c>
      <c r="U56" s="15">
        <f t="shared" si="42"/>
        <v>2.109971760247398E-3</v>
      </c>
      <c r="V56" s="14">
        <f t="shared" si="43"/>
        <v>485883.25646194804</v>
      </c>
      <c r="W56" s="14">
        <f t="shared" si="44"/>
        <v>5005973.6620214451</v>
      </c>
      <c r="X56" s="2">
        <f t="shared" si="45"/>
        <v>51.243776872930901</v>
      </c>
      <c r="Y56" s="109">
        <f>VLOOKUP(E56,'Appendix 4. LT MOH 2019'!$E$4:$Q$1683,13,FALSE)</f>
        <v>55.304194321039766</v>
      </c>
      <c r="Z56" s="129">
        <f t="shared" si="46"/>
        <v>-4.0604174481088648</v>
      </c>
    </row>
    <row r="57" spans="1:26" x14ac:dyDescent="0.2">
      <c r="B57" s="155" t="str">
        <f t="shared" si="49"/>
        <v>Male</v>
      </c>
      <c r="C57" s="13" t="str">
        <f t="shared" si="50"/>
        <v>RO</v>
      </c>
      <c r="D57" s="162" t="s">
        <v>123</v>
      </c>
      <c r="E57" s="20" t="str">
        <f t="shared" si="34"/>
        <v>ROMale25-29</v>
      </c>
      <c r="F57" s="21">
        <v>5</v>
      </c>
      <c r="G57" s="108">
        <f>VLOOKUP(E57,'Appendix 4. LT MOH 2019'!$E$4:$H$1683,4,FALSE)</f>
        <v>1.931507719677235E-3</v>
      </c>
      <c r="H57" s="21">
        <f>VLOOKUP(E57,'Appendix 1a. Pop March 2021'!$E$5:$F$1684,2,FALSE)</f>
        <v>79000.946490293296</v>
      </c>
      <c r="I57" s="21">
        <f>VLOOKUP(E57,'Appendix 2a. Covid Deaths 2021'!$E$4:$F$1684,2,FALSE)</f>
        <v>36.402538531278303</v>
      </c>
      <c r="J57" s="22">
        <f t="shared" si="35"/>
        <v>152.59093800780965</v>
      </c>
      <c r="K57" s="22">
        <f t="shared" si="36"/>
        <v>188.92316475489895</v>
      </c>
      <c r="L57" s="78">
        <f t="shared" si="37"/>
        <v>0.80768781428034397</v>
      </c>
      <c r="M57" s="78">
        <f t="shared" si="38"/>
        <v>1.2381021259940732</v>
      </c>
      <c r="N57" s="77">
        <f>VLOOKUP(E57,'Appendix 4. LT MOH 2019'!$E$4:$L$1683,8,FALSE)</f>
        <v>0.99038887132469178</v>
      </c>
      <c r="O57" s="77">
        <f t="shared" si="47"/>
        <v>0.98811409018453256</v>
      </c>
      <c r="P57" s="78">
        <f t="shared" si="39"/>
        <v>1.1885909815467444E-2</v>
      </c>
      <c r="Q57" s="77">
        <f>VLOOKUP(E57,'Appendix 4. LT MOH 2019'!$E$4:$J$1683,6,FALSE)</f>
        <v>2.5000000000000067</v>
      </c>
      <c r="R57" s="133">
        <f t="shared" si="40"/>
        <v>2.4971291573707566</v>
      </c>
      <c r="S57" s="132">
        <f t="shared" si="48"/>
        <v>96664.197036472542</v>
      </c>
      <c r="T57" s="14">
        <f t="shared" si="41"/>
        <v>1148.941928360088</v>
      </c>
      <c r="U57" s="15">
        <f t="shared" si="42"/>
        <v>2.3914103270494388E-3</v>
      </c>
      <c r="V57" s="14">
        <f t="shared" si="43"/>
        <v>480445.33192999603</v>
      </c>
      <c r="W57" s="14">
        <f t="shared" si="44"/>
        <v>4520090.405559497</v>
      </c>
      <c r="X57" s="2">
        <f t="shared" si="45"/>
        <v>46.760750558492859</v>
      </c>
      <c r="Y57" s="109">
        <f>VLOOKUP(E57,'Appendix 4. LT MOH 2019'!$E$4:$Q$1683,13,FALSE)</f>
        <v>50.833845203723989</v>
      </c>
      <c r="Z57" s="129">
        <f t="shared" si="46"/>
        <v>-4.0730946452311301</v>
      </c>
    </row>
    <row r="58" spans="1:26" x14ac:dyDescent="0.2">
      <c r="B58" s="155" t="str">
        <f t="shared" si="49"/>
        <v>Male</v>
      </c>
      <c r="C58" s="13" t="str">
        <f t="shared" si="50"/>
        <v>RO</v>
      </c>
      <c r="D58" s="162" t="s">
        <v>124</v>
      </c>
      <c r="E58" s="20" t="str">
        <f t="shared" si="34"/>
        <v>ROMale30-34</v>
      </c>
      <c r="F58" s="21">
        <v>5</v>
      </c>
      <c r="G58" s="108">
        <f>VLOOKUP(E58,'Appendix 4. LT MOH 2019'!$E$4:$H$1683,4,FALSE)</f>
        <v>2.2033768030539826E-3</v>
      </c>
      <c r="H58" s="21">
        <f>VLOOKUP(E58,'Appendix 1a. Pop March 2021'!$E$5:$F$1684,2,FALSE)</f>
        <v>78603.894567675903</v>
      </c>
      <c r="I58" s="21">
        <f>VLOOKUP(E58,'Appendix 2a. Covid Deaths 2021'!$E$4:$F$1684,2,FALSE)</f>
        <v>54.603807796917501</v>
      </c>
      <c r="J58" s="22">
        <f t="shared" si="35"/>
        <v>173.19399792011805</v>
      </c>
      <c r="K58" s="22">
        <f t="shared" si="36"/>
        <v>227.6774929535774</v>
      </c>
      <c r="L58" s="78">
        <f t="shared" si="37"/>
        <v>0.76069880985307436</v>
      </c>
      <c r="M58" s="78">
        <f t="shared" si="38"/>
        <v>1.3145807342503213</v>
      </c>
      <c r="N58" s="77">
        <f>VLOOKUP(E58,'Appendix 4. LT MOH 2019'!$E$4:$L$1683,8,FALSE)</f>
        <v>0.98904346939815524</v>
      </c>
      <c r="O58" s="77">
        <f t="shared" si="47"/>
        <v>0.98562164030861554</v>
      </c>
      <c r="P58" s="78">
        <f t="shared" si="39"/>
        <v>1.4378359691384457E-2</v>
      </c>
      <c r="Q58" s="77">
        <f>VLOOKUP(E58,'Appendix 4. LT MOH 2019'!$E$4:$J$1683,6,FALSE)</f>
        <v>2.4999999999999751</v>
      </c>
      <c r="R58" s="133">
        <f t="shared" si="40"/>
        <v>2.4956732978310807</v>
      </c>
      <c r="S58" s="132">
        <f t="shared" si="48"/>
        <v>95515.255108112455</v>
      </c>
      <c r="T58" s="14">
        <f t="shared" si="41"/>
        <v>1373.3526939587875</v>
      </c>
      <c r="U58" s="15">
        <f t="shared" si="42"/>
        <v>2.8965316644985087E-3</v>
      </c>
      <c r="V58" s="14">
        <f t="shared" si="43"/>
        <v>474136.95171758567</v>
      </c>
      <c r="W58" s="14">
        <f t="shared" si="44"/>
        <v>4039645.0736295008</v>
      </c>
      <c r="X58" s="2">
        <f t="shared" si="45"/>
        <v>42.293192527801764</v>
      </c>
      <c r="Y58" s="109">
        <f>VLOOKUP(E58,'Appendix 4. LT MOH 2019'!$E$4:$Q$1683,13,FALSE)</f>
        <v>46.302896118042185</v>
      </c>
      <c r="Z58" s="129">
        <f t="shared" si="46"/>
        <v>-4.0097035902404201</v>
      </c>
    </row>
    <row r="59" spans="1:26" x14ac:dyDescent="0.2">
      <c r="B59" s="155" t="str">
        <f t="shared" si="49"/>
        <v>Male</v>
      </c>
      <c r="C59" s="13" t="str">
        <f t="shared" si="50"/>
        <v>RO</v>
      </c>
      <c r="D59" s="162" t="s">
        <v>125</v>
      </c>
      <c r="E59" s="20" t="str">
        <f t="shared" si="34"/>
        <v>ROMale35-39</v>
      </c>
      <c r="F59" s="21">
        <v>5</v>
      </c>
      <c r="G59" s="108">
        <f>VLOOKUP(E59,'Appendix 4. LT MOH 2019'!$E$4:$H$1683,4,FALSE)</f>
        <v>2.4037808621017467E-3</v>
      </c>
      <c r="H59" s="21">
        <f>VLOOKUP(E59,'Appendix 1a. Pop March 2021'!$E$5:$F$1684,2,FALSE)</f>
        <v>75621.953811378698</v>
      </c>
      <c r="I59" s="21">
        <f>VLOOKUP(E59,'Appendix 2a. Covid Deaths 2021'!$E$4:$F$1684,2,FALSE)</f>
        <v>78.872166817769696</v>
      </c>
      <c r="J59" s="22">
        <f t="shared" si="35"/>
        <v>181.77860532653435</v>
      </c>
      <c r="K59" s="22">
        <f t="shared" si="36"/>
        <v>260.461180739155</v>
      </c>
      <c r="L59" s="78">
        <f t="shared" si="37"/>
        <v>0.69791054778554817</v>
      </c>
      <c r="M59" s="78">
        <f t="shared" si="38"/>
        <v>1.4328483831817325</v>
      </c>
      <c r="N59" s="77">
        <f>VLOOKUP(E59,'Appendix 4. LT MOH 2019'!$E$4:$L$1683,8,FALSE)</f>
        <v>0.98805289126781093</v>
      </c>
      <c r="O59" s="77">
        <f t="shared" si="47"/>
        <v>0.98292596707613333</v>
      </c>
      <c r="P59" s="78">
        <f t="shared" si="39"/>
        <v>1.7074032923866667E-2</v>
      </c>
      <c r="Q59" s="77">
        <f>VLOOKUP(E59,'Appendix 4. LT MOH 2019'!$E$4:$J$1683,6,FALSE)</f>
        <v>2.4999999999999738</v>
      </c>
      <c r="R59" s="133">
        <f t="shared" si="40"/>
        <v>2.4935043895392504</v>
      </c>
      <c r="S59" s="132">
        <f t="shared" si="48"/>
        <v>94141.902414153665</v>
      </c>
      <c r="T59" s="14">
        <f t="shared" si="41"/>
        <v>1607.3819413347026</v>
      </c>
      <c r="U59" s="15">
        <f t="shared" si="42"/>
        <v>3.4442869174883609E-3</v>
      </c>
      <c r="V59" s="14">
        <f t="shared" si="43"/>
        <v>466680.61629047903</v>
      </c>
      <c r="W59" s="14">
        <f t="shared" si="44"/>
        <v>3565508.121911915</v>
      </c>
      <c r="X59" s="2">
        <f t="shared" si="45"/>
        <v>37.873763228475639</v>
      </c>
      <c r="Y59" s="109">
        <f>VLOOKUP(E59,'Appendix 4. LT MOH 2019'!$E$4:$Q$1683,13,FALSE)</f>
        <v>41.78814048456006</v>
      </c>
      <c r="Z59" s="129">
        <f t="shared" si="46"/>
        <v>-3.9143772560844212</v>
      </c>
    </row>
    <row r="60" spans="1:26" x14ac:dyDescent="0.2">
      <c r="B60" s="155" t="str">
        <f t="shared" si="49"/>
        <v>Male</v>
      </c>
      <c r="C60" s="13" t="str">
        <f t="shared" si="50"/>
        <v>RO</v>
      </c>
      <c r="D60" s="162" t="s">
        <v>126</v>
      </c>
      <c r="E60" s="20" t="str">
        <f t="shared" si="34"/>
        <v>ROMale40-44</v>
      </c>
      <c r="F60" s="21">
        <v>5</v>
      </c>
      <c r="G60" s="108">
        <f>VLOOKUP(E60,'Appendix 4. LT MOH 2019'!$E$4:$H$1683,4,FALSE)</f>
        <v>3.5370619217521587E-3</v>
      </c>
      <c r="H60" s="21">
        <f>VLOOKUP(E60,'Appendix 1a. Pop March 2021'!$E$5:$F$1684,2,FALSE)</f>
        <v>67692.070944956096</v>
      </c>
      <c r="I60" s="21">
        <f>VLOOKUP(E60,'Appendix 2a. Covid Deaths 2021'!$E$4:$F$1684,2,FALSE)</f>
        <v>116.79147778785099</v>
      </c>
      <c r="J60" s="22">
        <f t="shared" si="35"/>
        <v>239.43104654394989</v>
      </c>
      <c r="K60" s="22">
        <f t="shared" si="36"/>
        <v>355.8094256429323</v>
      </c>
      <c r="L60" s="78">
        <f t="shared" si="37"/>
        <v>0.6729193475167452</v>
      </c>
      <c r="M60" s="78">
        <f t="shared" si="38"/>
        <v>1.4860621910935849</v>
      </c>
      <c r="N60" s="77">
        <f>VLOOKUP(E60,'Appendix 4. LT MOH 2019'!$E$4:$L$1683,8,FALSE)</f>
        <v>0.98246970474083484</v>
      </c>
      <c r="O60" s="77">
        <f t="shared" si="47"/>
        <v>0.97406021488710193</v>
      </c>
      <c r="P60" s="78">
        <f t="shared" si="39"/>
        <v>2.5939785112898073E-2</v>
      </c>
      <c r="Q60" s="77">
        <f>VLOOKUP(E60,'Appendix 4. LT MOH 2019'!$E$4:$J$1683,6,FALSE)</f>
        <v>2.5000000000000022</v>
      </c>
      <c r="R60" s="133">
        <f t="shared" si="40"/>
        <v>2.4892709336286081</v>
      </c>
      <c r="S60" s="132">
        <f t="shared" si="48"/>
        <v>92534.520472818956</v>
      </c>
      <c r="T60" s="14">
        <f t="shared" si="41"/>
        <v>2400.3255765899912</v>
      </c>
      <c r="U60" s="15">
        <f t="shared" si="42"/>
        <v>5.2564248711704474E-3</v>
      </c>
      <c r="V60" s="14">
        <f t="shared" si="43"/>
        <v>456646.03517019562</v>
      </c>
      <c r="W60" s="14">
        <f t="shared" si="44"/>
        <v>3098827.5056214361</v>
      </c>
      <c r="X60" s="2">
        <f t="shared" si="45"/>
        <v>33.488340240890793</v>
      </c>
      <c r="Y60" s="109">
        <f>VLOOKUP(E60,'Appendix 4. LT MOH 2019'!$E$4:$Q$1683,13,FALSE)</f>
        <v>37.263195707213455</v>
      </c>
      <c r="Z60" s="129">
        <f t="shared" si="46"/>
        <v>-3.7748554663226628</v>
      </c>
    </row>
    <row r="61" spans="1:26" x14ac:dyDescent="0.2">
      <c r="B61" s="155" t="str">
        <f t="shared" si="49"/>
        <v>Male</v>
      </c>
      <c r="C61" s="13" t="str">
        <f t="shared" si="50"/>
        <v>RO</v>
      </c>
      <c r="D61" s="162" t="s">
        <v>127</v>
      </c>
      <c r="E61" s="20" t="str">
        <f t="shared" si="34"/>
        <v>ROMale45-49</v>
      </c>
      <c r="F61" s="21">
        <v>5</v>
      </c>
      <c r="G61" s="108">
        <f>VLOOKUP(E61,'Appendix 4. LT MOH 2019'!$E$4:$H$1683,4,FALSE)</f>
        <v>4.3640786249575219E-3</v>
      </c>
      <c r="H61" s="21">
        <f>VLOOKUP(E61,'Appendix 1a. Pop March 2021'!$E$5:$F$1684,2,FALSE)</f>
        <v>57652.041689242797</v>
      </c>
      <c r="I61" s="21">
        <f>VLOOKUP(E61,'Appendix 2a. Covid Deaths 2021'!$E$4:$F$1684,2,FALSE)</f>
        <v>139.54306436990001</v>
      </c>
      <c r="J61" s="22">
        <f t="shared" si="35"/>
        <v>251.59804282118444</v>
      </c>
      <c r="K61" s="22">
        <f t="shared" si="36"/>
        <v>390.53213028660673</v>
      </c>
      <c r="L61" s="78">
        <f t="shared" si="37"/>
        <v>0.64424415639384069</v>
      </c>
      <c r="M61" s="78">
        <f t="shared" si="38"/>
        <v>1.5522065510031229</v>
      </c>
      <c r="N61" s="77">
        <f>VLOOKUP(E61,'Appendix 4. LT MOH 2019'!$E$4:$L$1683,8,FALSE)</f>
        <v>0.97841510235133844</v>
      </c>
      <c r="O61" s="77">
        <f t="shared" si="47"/>
        <v>0.96669610265607187</v>
      </c>
      <c r="P61" s="78">
        <f t="shared" si="39"/>
        <v>3.3303897343928135E-2</v>
      </c>
      <c r="Q61" s="77">
        <f>VLOOKUP(E61,'Appendix 4. LT MOH 2019'!$E$4:$J$1683,6,FALSE)</f>
        <v>2.5000000000000133</v>
      </c>
      <c r="R61" s="133">
        <f t="shared" si="40"/>
        <v>2.484962556560022</v>
      </c>
      <c r="S61" s="132">
        <f t="shared" si="48"/>
        <v>90134.194896228961</v>
      </c>
      <c r="T61" s="14">
        <f t="shared" si="41"/>
        <v>3001.8199740016207</v>
      </c>
      <c r="U61" s="15">
        <f t="shared" si="42"/>
        <v>6.7742626604607135E-3</v>
      </c>
      <c r="V61" s="14">
        <f t="shared" si="43"/>
        <v>443121.28484806477</v>
      </c>
      <c r="W61" s="14">
        <f t="shared" si="44"/>
        <v>2642181.4704512404</v>
      </c>
      <c r="X61" s="2">
        <f t="shared" si="45"/>
        <v>29.313863328930495</v>
      </c>
      <c r="Y61" s="109">
        <f>VLOOKUP(E61,'Appendix 4. LT MOH 2019'!$E$4:$Q$1683,13,FALSE)</f>
        <v>32.883478533196723</v>
      </c>
      <c r="Z61" s="129">
        <f t="shared" si="46"/>
        <v>-3.5696152042662277</v>
      </c>
    </row>
    <row r="62" spans="1:26" x14ac:dyDescent="0.2">
      <c r="B62" s="155" t="str">
        <f t="shared" si="49"/>
        <v>Male</v>
      </c>
      <c r="C62" s="13" t="str">
        <f t="shared" si="50"/>
        <v>RO</v>
      </c>
      <c r="D62" s="162" t="s">
        <v>128</v>
      </c>
      <c r="E62" s="20" t="str">
        <f t="shared" si="34"/>
        <v>ROMale50-54</v>
      </c>
      <c r="F62" s="21">
        <v>5</v>
      </c>
      <c r="G62" s="108">
        <f>VLOOKUP(E62,'Appendix 4. LT MOH 2019'!$E$4:$H$1683,4,FALSE)</f>
        <v>6.3157483086308712E-3</v>
      </c>
      <c r="H62" s="21">
        <f>VLOOKUP(E62,'Appendix 1a. Pop March 2021'!$E$5:$F$1684,2,FALSE)</f>
        <v>52440.7213740437</v>
      </c>
      <c r="I62" s="21">
        <f>VLOOKUP(E62,'Appendix 2a. Covid Deaths 2021'!$E$4:$F$1684,2,FALSE)</f>
        <v>209.31459655485</v>
      </c>
      <c r="J62" s="22">
        <f t="shared" si="35"/>
        <v>331.20239732149929</v>
      </c>
      <c r="K62" s="22">
        <f t="shared" si="36"/>
        <v>539.19501556718626</v>
      </c>
      <c r="L62" s="78">
        <f t="shared" si="37"/>
        <v>0.61425344774951818</v>
      </c>
      <c r="M62" s="78">
        <f t="shared" si="38"/>
        <v>1.6279924901744833</v>
      </c>
      <c r="N62" s="77">
        <f>VLOOKUP(E62,'Appendix 4. LT MOH 2019'!$E$4:$L$1683,8,FALSE)</f>
        <v>0.96891211657475051</v>
      </c>
      <c r="O62" s="77">
        <f t="shared" si="47"/>
        <v>0.94988512100238787</v>
      </c>
      <c r="P62" s="78">
        <f t="shared" si="39"/>
        <v>5.0114878997612133E-2</v>
      </c>
      <c r="Q62" s="77">
        <f>VLOOKUP(E62,'Appendix 4. LT MOH 2019'!$E$4:$J$1683,6,FALSE)</f>
        <v>2.5000000000000107</v>
      </c>
      <c r="R62" s="133">
        <f t="shared" si="40"/>
        <v>2.4752587572775924</v>
      </c>
      <c r="S62" s="132">
        <f t="shared" si="48"/>
        <v>87132.374922227347</v>
      </c>
      <c r="T62" s="14">
        <f t="shared" si="41"/>
        <v>4366.6284260019975</v>
      </c>
      <c r="U62" s="15">
        <f t="shared" si="42"/>
        <v>1.0283196407419747E-2</v>
      </c>
      <c r="V62" s="14">
        <f t="shared" si="43"/>
        <v>424637.26773236546</v>
      </c>
      <c r="W62" s="14">
        <f t="shared" si="44"/>
        <v>2199060.1856031758</v>
      </c>
      <c r="X62" s="2">
        <f t="shared" si="45"/>
        <v>25.238152725275924</v>
      </c>
      <c r="Y62" s="109">
        <f>VLOOKUP(E62,'Appendix 4. LT MOH 2019'!$E$4:$Q$1683,13,FALSE)</f>
        <v>28.55377100187722</v>
      </c>
      <c r="Z62" s="129">
        <f t="shared" si="46"/>
        <v>-3.3156182766012954</v>
      </c>
    </row>
    <row r="63" spans="1:26" x14ac:dyDescent="0.2">
      <c r="B63" s="155" t="str">
        <f t="shared" si="49"/>
        <v>Male</v>
      </c>
      <c r="C63" s="13" t="str">
        <f t="shared" si="50"/>
        <v>RO</v>
      </c>
      <c r="D63" s="162" t="s">
        <v>129</v>
      </c>
      <c r="E63" s="20" t="str">
        <f t="shared" si="34"/>
        <v>ROMale55-59</v>
      </c>
      <c r="F63" s="21">
        <v>5</v>
      </c>
      <c r="G63" s="108">
        <f>VLOOKUP(E63,'Appendix 4. LT MOH 2019'!$E$4:$H$1683,4,FALSE)</f>
        <v>9.2912756098134687E-3</v>
      </c>
      <c r="H63" s="21">
        <f>VLOOKUP(E63,'Appendix 1a. Pop March 2021'!$E$5:$F$1684,2,FALSE)</f>
        <v>44875.716127871397</v>
      </c>
      <c r="I63" s="21">
        <f>VLOOKUP(E63,'Appendix 2a. Covid Deaths 2021'!$E$4:$F$1684,2,FALSE)</f>
        <v>216.898458748867</v>
      </c>
      <c r="J63" s="22">
        <f t="shared" si="35"/>
        <v>416.95264673180441</v>
      </c>
      <c r="K63" s="22">
        <f t="shared" si="36"/>
        <v>631.8358421210919</v>
      </c>
      <c r="L63" s="78">
        <f t="shared" si="37"/>
        <v>0.65990660696310266</v>
      </c>
      <c r="M63" s="78">
        <f t="shared" si="38"/>
        <v>1.515365946405675</v>
      </c>
      <c r="N63" s="77">
        <f>VLOOKUP(E63,'Appendix 4. LT MOH 2019'!$E$4:$L$1683,8,FALSE)</f>
        <v>0.95459822300893094</v>
      </c>
      <c r="O63" s="77">
        <f t="shared" si="47"/>
        <v>0.93201061160888621</v>
      </c>
      <c r="P63" s="78">
        <f t="shared" si="39"/>
        <v>6.7989388391113792E-2</v>
      </c>
      <c r="Q63" s="77">
        <f>VLOOKUP(E63,'Appendix 4. LT MOH 2019'!$E$4:$J$1683,6,FALSE)</f>
        <v>2.499999999999996</v>
      </c>
      <c r="R63" s="133">
        <f t="shared" si="40"/>
        <v>2.4701821715621186</v>
      </c>
      <c r="S63" s="132">
        <f t="shared" si="48"/>
        <v>82765.746496225343</v>
      </c>
      <c r="T63" s="14">
        <f t="shared" si="41"/>
        <v>5627.1924840123302</v>
      </c>
      <c r="U63" s="15">
        <f t="shared" si="42"/>
        <v>1.4082311348547649E-2</v>
      </c>
      <c r="V63" s="14">
        <f t="shared" si="43"/>
        <v>399592.96061102068</v>
      </c>
      <c r="W63" s="14">
        <f t="shared" si="44"/>
        <v>1774422.9178708105</v>
      </c>
      <c r="X63" s="2">
        <f t="shared" si="45"/>
        <v>21.439097609682477</v>
      </c>
      <c r="Y63" s="109">
        <f>VLOOKUP(E63,'Appendix 4. LT MOH 2019'!$E$4:$Q$1683,13,FALSE)</f>
        <v>24.389715337631657</v>
      </c>
      <c r="Z63" s="129">
        <f t="shared" si="46"/>
        <v>-2.9506177279491794</v>
      </c>
    </row>
    <row r="64" spans="1:26" x14ac:dyDescent="0.2">
      <c r="B64" s="155" t="str">
        <f t="shared" si="49"/>
        <v>Male</v>
      </c>
      <c r="C64" s="13" t="str">
        <f t="shared" si="50"/>
        <v>RO</v>
      </c>
      <c r="D64" s="162" t="s">
        <v>130</v>
      </c>
      <c r="E64" s="20" t="str">
        <f t="shared" si="34"/>
        <v>ROMale60-64</v>
      </c>
      <c r="F64" s="21">
        <v>5</v>
      </c>
      <c r="G64" s="108">
        <f>VLOOKUP(E64,'Appendix 4. LT MOH 2019'!$E$4:$H$1683,4,FALSE)</f>
        <v>1.3293013293013294E-2</v>
      </c>
      <c r="H64" s="21">
        <f>VLOOKUP(E64,'Appendix 1a. Pop March 2021'!$E$5:$F$1684,2,FALSE)</f>
        <v>34278.215567198102</v>
      </c>
      <c r="I64" s="21">
        <f>VLOOKUP(E64,'Appendix 2a. Covid Deaths 2021'!$E$4:$F$1684,2,FALSE)</f>
        <v>269.98549410698098</v>
      </c>
      <c r="J64" s="22">
        <f t="shared" si="35"/>
        <v>455.6607751955396</v>
      </c>
      <c r="K64" s="22">
        <f t="shared" si="36"/>
        <v>722.05734854043567</v>
      </c>
      <c r="L64" s="78">
        <f t="shared" si="37"/>
        <v>0.6310589818337986</v>
      </c>
      <c r="M64" s="78">
        <f t="shared" si="38"/>
        <v>1.5846379320901085</v>
      </c>
      <c r="N64" s="77">
        <f>VLOOKUP(E64,'Appendix 4. LT MOH 2019'!$E$4:$L$1683,8,FALSE)</f>
        <v>0.9356726929057041</v>
      </c>
      <c r="O64" s="77">
        <f t="shared" si="47"/>
        <v>0.89999878634178931</v>
      </c>
      <c r="P64" s="78">
        <f t="shared" si="39"/>
        <v>0.10000121365821069</v>
      </c>
      <c r="Q64" s="77">
        <f>VLOOKUP(E64,'Appendix 4. LT MOH 2019'!$E$4:$J$1683,6,FALSE)</f>
        <v>2.5000000000000036</v>
      </c>
      <c r="R64" s="133">
        <f t="shared" si="40"/>
        <v>2.4516436560652481</v>
      </c>
      <c r="S64" s="132">
        <f t="shared" si="48"/>
        <v>77138.554012213019</v>
      </c>
      <c r="T64" s="14">
        <f t="shared" si="41"/>
        <v>7713.9490210607391</v>
      </c>
      <c r="U64" s="15">
        <f t="shared" si="42"/>
        <v>2.1074355097687351E-2</v>
      </c>
      <c r="V64" s="14">
        <f t="shared" si="43"/>
        <v>366034.87913645571</v>
      </c>
      <c r="W64" s="14">
        <f t="shared" si="44"/>
        <v>1374829.9572597898</v>
      </c>
      <c r="X64" s="2">
        <f t="shared" si="45"/>
        <v>17.822863999267071</v>
      </c>
      <c r="Y64" s="109">
        <f>VLOOKUP(E64,'Appendix 4. LT MOH 2019'!$E$4:$Q$1683,13,FALSE)</f>
        <v>20.430815090598447</v>
      </c>
      <c r="Z64" s="129">
        <f t="shared" si="46"/>
        <v>-2.6079510913313761</v>
      </c>
    </row>
    <row r="65" spans="2:26" x14ac:dyDescent="0.2">
      <c r="B65" s="155" t="str">
        <f t="shared" si="49"/>
        <v>Male</v>
      </c>
      <c r="C65" s="13" t="str">
        <f t="shared" si="50"/>
        <v>RO</v>
      </c>
      <c r="D65" s="162" t="s">
        <v>131</v>
      </c>
      <c r="E65" s="20" t="str">
        <f t="shared" si="34"/>
        <v>ROMale65-69</v>
      </c>
      <c r="F65" s="21">
        <v>5</v>
      </c>
      <c r="G65" s="108">
        <f>VLOOKUP(E65,'Appendix 4. LT MOH 2019'!$E$4:$H$1683,4,FALSE)</f>
        <v>2.1225123242651085E-2</v>
      </c>
      <c r="H65" s="21">
        <f>VLOOKUP(E65,'Appendix 1a. Pop March 2021'!$E$5:$F$1684,2,FALSE)</f>
        <v>23827.933507599198</v>
      </c>
      <c r="I65" s="21">
        <f>VLOOKUP(E65,'Appendix 2a. Covid Deaths 2021'!$E$4:$F$1684,2,FALSE)</f>
        <v>241.16681776971899</v>
      </c>
      <c r="J65" s="22">
        <f t="shared" si="35"/>
        <v>505.75082531648837</v>
      </c>
      <c r="K65" s="22">
        <f t="shared" si="36"/>
        <v>741.79884765700717</v>
      </c>
      <c r="L65" s="78">
        <f t="shared" si="37"/>
        <v>0.6817897155191287</v>
      </c>
      <c r="M65" s="78">
        <f t="shared" si="38"/>
        <v>1.4667279033955205</v>
      </c>
      <c r="N65" s="77">
        <f>VLOOKUP(E65,'Appendix 4. LT MOH 2019'!$E$4:$L$1683,8,FALSE)</f>
        <v>0.89922195010944717</v>
      </c>
      <c r="O65" s="77">
        <f t="shared" si="47"/>
        <v>0.85572711656107781</v>
      </c>
      <c r="P65" s="78">
        <f t="shared" si="39"/>
        <v>0.14427288343892219</v>
      </c>
      <c r="Q65" s="77">
        <f>VLOOKUP(E65,'Appendix 4. LT MOH 2019'!$E$4:$J$1683,6,FALSE)</f>
        <v>2.4999999999999973</v>
      </c>
      <c r="R65" s="133">
        <f t="shared" si="40"/>
        <v>2.4386389475809427</v>
      </c>
      <c r="S65" s="132">
        <f t="shared" si="48"/>
        <v>69424.604991152286</v>
      </c>
      <c r="T65" s="14">
        <f t="shared" si="41"/>
        <v>10016.08794368173</v>
      </c>
      <c r="U65" s="15">
        <f t="shared" si="42"/>
        <v>3.1157320422804322E-2</v>
      </c>
      <c r="V65" s="14">
        <f t="shared" si="43"/>
        <v>321468.20739921095</v>
      </c>
      <c r="W65" s="14">
        <f t="shared" si="44"/>
        <v>1008795.0781233341</v>
      </c>
      <c r="X65" s="2">
        <f t="shared" si="45"/>
        <v>14.530800402132622</v>
      </c>
      <c r="Y65" s="109">
        <f>VLOOKUP(E65,'Appendix 4. LT MOH 2019'!$E$4:$Q$1683,13,FALSE)</f>
        <v>16.663554976596384</v>
      </c>
      <c r="Z65" s="129">
        <f t="shared" si="46"/>
        <v>-2.1327545744637622</v>
      </c>
    </row>
    <row r="66" spans="2:26" x14ac:dyDescent="0.2">
      <c r="B66" s="155" t="str">
        <f t="shared" si="49"/>
        <v>Male</v>
      </c>
      <c r="C66" s="13" t="str">
        <f t="shared" si="50"/>
        <v>RO</v>
      </c>
      <c r="D66" s="162" t="s">
        <v>132</v>
      </c>
      <c r="E66" s="20" t="str">
        <f t="shared" si="34"/>
        <v>ROMale70-74</v>
      </c>
      <c r="F66" s="21">
        <v>5</v>
      </c>
      <c r="G66" s="108">
        <f>VLOOKUP(E66,'Appendix 4. LT MOH 2019'!$E$4:$H$1683,4,FALSE)</f>
        <v>3.2606423744164982E-2</v>
      </c>
      <c r="H66" s="21">
        <f>VLOOKUP(E66,'Appendix 1a. Pop March 2021'!$E$5:$F$1684,2,FALSE)</f>
        <v>15475.395313766599</v>
      </c>
      <c r="I66" s="21">
        <f>VLOOKUP(E66,'Appendix 2a. Covid Deaths 2021'!$E$4:$F$1684,2,FALSE)</f>
        <v>251.784224841342</v>
      </c>
      <c r="J66" s="22">
        <f t="shared" si="35"/>
        <v>504.59729720913873</v>
      </c>
      <c r="K66" s="22">
        <f t="shared" si="36"/>
        <v>748.17173892320784</v>
      </c>
      <c r="L66" s="78">
        <f t="shared" si="37"/>
        <v>0.6744404672854537</v>
      </c>
      <c r="M66" s="78">
        <f t="shared" si="38"/>
        <v>1.4827105556475377</v>
      </c>
      <c r="N66" s="77">
        <f>VLOOKUP(E66,'Appendix 4. LT MOH 2019'!$E$4:$L$1683,8,FALSE)</f>
        <v>0.84925594279456296</v>
      </c>
      <c r="O66" s="77">
        <f t="shared" si="47"/>
        <v>0.78484658903868876</v>
      </c>
      <c r="P66" s="78">
        <f t="shared" si="39"/>
        <v>0.21515341096131124</v>
      </c>
      <c r="Q66" s="77">
        <f>VLOOKUP(E66,'Appendix 4. LT MOH 2019'!$E$4:$J$1683,6,FALSE)</f>
        <v>2.5000000000000036</v>
      </c>
      <c r="R66" s="133">
        <f t="shared" si="40"/>
        <v>2.4029019128608091</v>
      </c>
      <c r="S66" s="132">
        <f t="shared" si="48"/>
        <v>59408.517047470552</v>
      </c>
      <c r="T66" s="14">
        <f t="shared" si="41"/>
        <v>12781.945082916496</v>
      </c>
      <c r="U66" s="15">
        <f t="shared" si="42"/>
        <v>4.8444604207785624E-2</v>
      </c>
      <c r="V66" s="14">
        <f t="shared" si="43"/>
        <v>263846.62011259212</v>
      </c>
      <c r="W66" s="14">
        <f t="shared" si="44"/>
        <v>687326.8707241232</v>
      </c>
      <c r="X66" s="2">
        <f t="shared" si="45"/>
        <v>11.569500551156876</v>
      </c>
      <c r="Y66" s="109">
        <f>VLOOKUP(E66,'Appendix 4. LT MOH 2019'!$E$4:$Q$1683,13,FALSE)</f>
        <v>13.250899958427944</v>
      </c>
      <c r="Z66" s="129">
        <f t="shared" si="46"/>
        <v>-1.6813994072710674</v>
      </c>
    </row>
    <row r="67" spans="2:26" x14ac:dyDescent="0.2">
      <c r="B67" s="155" t="str">
        <f t="shared" si="49"/>
        <v>Male</v>
      </c>
      <c r="C67" s="13" t="str">
        <f t="shared" si="50"/>
        <v>RO</v>
      </c>
      <c r="D67" s="162" t="s">
        <v>133</v>
      </c>
      <c r="E67" s="20" t="str">
        <f t="shared" si="34"/>
        <v>ROMale75-79</v>
      </c>
      <c r="F67" s="21">
        <v>5</v>
      </c>
      <c r="G67" s="108">
        <f>VLOOKUP(E67,'Appendix 4. LT MOH 2019'!$E$4:$H$1683,4,FALSE)</f>
        <v>5.9292136110162742E-2</v>
      </c>
      <c r="H67" s="21">
        <f>VLOOKUP(E67,'Appendix 1a. Pop March 2021'!$E$5:$F$1684,2,FALSE)</f>
        <v>9336.0496922948805</v>
      </c>
      <c r="I67" s="21">
        <f>VLOOKUP(E67,'Appendix 2a. Covid Deaths 2021'!$E$4:$F$1684,2,FALSE)</f>
        <v>153.19401631912999</v>
      </c>
      <c r="J67" s="22">
        <f t="shared" si="35"/>
        <v>553.55432908679109</v>
      </c>
      <c r="K67" s="22">
        <f t="shared" si="36"/>
        <v>697.6651449390647</v>
      </c>
      <c r="L67" s="78">
        <f t="shared" si="37"/>
        <v>0.7934384182760621</v>
      </c>
      <c r="M67" s="78">
        <f t="shared" si="38"/>
        <v>1.2603372573926319</v>
      </c>
      <c r="N67" s="77">
        <f>VLOOKUP(E67,'Appendix 4. LT MOH 2019'!$E$4:$L$1683,8,FALSE)</f>
        <v>0.74181079339907829</v>
      </c>
      <c r="O67" s="77">
        <f t="shared" si="47"/>
        <v>0.6863183677545166</v>
      </c>
      <c r="P67" s="78">
        <f t="shared" si="39"/>
        <v>0.3136816322454834</v>
      </c>
      <c r="Q67" s="77">
        <f>VLOOKUP(E67,'Appendix 4. LT MOH 2019'!$E$4:$J$1683,6,FALSE)</f>
        <v>2.4999999999999987</v>
      </c>
      <c r="R67" s="133">
        <f t="shared" si="40"/>
        <v>2.4065625535166251</v>
      </c>
      <c r="S67" s="132">
        <f t="shared" si="48"/>
        <v>46626.571964554052</v>
      </c>
      <c r="T67" s="14">
        <f t="shared" si="41"/>
        <v>14625.899199852811</v>
      </c>
      <c r="U67" s="15">
        <f t="shared" si="42"/>
        <v>7.4927184545324751E-2</v>
      </c>
      <c r="V67" s="14">
        <f t="shared" si="43"/>
        <v>195201.50514938074</v>
      </c>
      <c r="W67" s="14">
        <f t="shared" si="44"/>
        <v>423480.25061153108</v>
      </c>
      <c r="X67" s="2">
        <f t="shared" si="45"/>
        <v>9.0823801272258375</v>
      </c>
      <c r="Y67" s="109">
        <f>VLOOKUP(E67,'Appendix 4. LT MOH 2019'!$E$4:$Q$1683,13,FALSE)</f>
        <v>10.159198972515886</v>
      </c>
      <c r="Z67" s="129">
        <f t="shared" si="46"/>
        <v>-1.0768188452900489</v>
      </c>
    </row>
    <row r="68" spans="2:26" x14ac:dyDescent="0.2">
      <c r="B68" s="155" t="str">
        <f t="shared" si="49"/>
        <v>Male</v>
      </c>
      <c r="C68" s="13" t="str">
        <f t="shared" si="50"/>
        <v>RO</v>
      </c>
      <c r="D68" s="162" t="s">
        <v>134</v>
      </c>
      <c r="E68" s="20" t="str">
        <f t="shared" si="34"/>
        <v>ROMale80-84</v>
      </c>
      <c r="F68" s="21">
        <v>5</v>
      </c>
      <c r="G68" s="108">
        <f>VLOOKUP(E68,'Appendix 4. LT MOH 2019'!$E$4:$H$1683,4,FALSE)</f>
        <v>8.5143863769817973E-2</v>
      </c>
      <c r="H68" s="21">
        <f>VLOOKUP(E68,'Appendix 1a. Pop March 2021'!$E$5:$F$1684,2,FALSE)</f>
        <v>5344.6189876652297</v>
      </c>
      <c r="I68" s="21">
        <f>VLOOKUP(E68,'Appendix 2a. Covid Deaths 2021'!$E$4:$F$1684,2,FALSE)</f>
        <v>97.073436083408893</v>
      </c>
      <c r="J68" s="22">
        <f t="shared" si="35"/>
        <v>455.06151098735074</v>
      </c>
      <c r="K68" s="22">
        <f t="shared" si="36"/>
        <v>543.86973965320578</v>
      </c>
      <c r="L68" s="78">
        <f t="shared" si="37"/>
        <v>0.83671048011885552</v>
      </c>
      <c r="M68" s="78">
        <f t="shared" si="38"/>
        <v>1.195156537130919</v>
      </c>
      <c r="N68" s="77">
        <f>VLOOKUP(E68,'Appendix 4. LT MOH 2019'!$E$4:$L$1683,8,FALSE)</f>
        <v>0.64899540062938754</v>
      </c>
      <c r="O68" s="77">
        <f t="shared" si="47"/>
        <v>0.59648474831876397</v>
      </c>
      <c r="P68" s="78">
        <f t="shared" si="39"/>
        <v>0.40351525168123603</v>
      </c>
      <c r="Q68" s="77">
        <f>VLOOKUP(E68,'Appendix 4. LT MOH 2019'!$E$4:$J$1683,6,FALSE)</f>
        <v>2.5000000000000013</v>
      </c>
      <c r="R68" s="133">
        <f t="shared" si="40"/>
        <v>2.400931936569016</v>
      </c>
      <c r="S68" s="132">
        <f t="shared" si="48"/>
        <v>32000.672764701241</v>
      </c>
      <c r="T68" s="14">
        <f t="shared" si="41"/>
        <v>12912.759524617297</v>
      </c>
      <c r="U68" s="15">
        <f t="shared" si="42"/>
        <v>0.10212379397608459</v>
      </c>
      <c r="V68" s="14">
        <f t="shared" si="43"/>
        <v>126442.22293230913</v>
      </c>
      <c r="W68" s="14">
        <f t="shared" si="44"/>
        <v>228278.74546215037</v>
      </c>
      <c r="X68" s="2">
        <f t="shared" si="45"/>
        <v>7.1335608204448819</v>
      </c>
      <c r="Y68" s="109">
        <f>VLOOKUP(E68,'Appendix 4. LT MOH 2019'!$E$4:$Q$1683,13,FALSE)</f>
        <v>7.8250034114769278</v>
      </c>
      <c r="Z68" s="129">
        <f t="shared" si="46"/>
        <v>-0.69144259103204586</v>
      </c>
    </row>
    <row r="69" spans="2:26" x14ac:dyDescent="0.2">
      <c r="B69" s="155" t="str">
        <f t="shared" si="49"/>
        <v>Male</v>
      </c>
      <c r="C69" s="13" t="str">
        <f t="shared" si="50"/>
        <v>RO</v>
      </c>
      <c r="D69" s="162" t="s">
        <v>135</v>
      </c>
      <c r="E69" s="20" t="str">
        <f t="shared" si="34"/>
        <v>ROMale85-89</v>
      </c>
      <c r="F69" s="21">
        <v>5</v>
      </c>
      <c r="G69" s="108">
        <f>VLOOKUP(E69,'Appendix 4. LT MOH 2019'!$E$4:$H$1683,4,FALSE)</f>
        <v>0.15473543797243219</v>
      </c>
      <c r="H69" s="21">
        <f>VLOOKUP(E69,'Appendix 1a. Pop March 2021'!$E$5:$F$1684,2,FALSE)</f>
        <v>2387.9361305980901</v>
      </c>
      <c r="I69" s="21">
        <f>VLOOKUP(E69,'Appendix 2a. Covid Deaths 2021'!$E$4:$F$1684,2,FALSE)</f>
        <v>62.187669990933799</v>
      </c>
      <c r="J69" s="22">
        <f t="shared" si="35"/>
        <v>369.49834301829054</v>
      </c>
      <c r="K69" s="22">
        <f t="shared" si="36"/>
        <v>422.06337665669207</v>
      </c>
      <c r="L69" s="78">
        <f t="shared" si="37"/>
        <v>0.875457012985142</v>
      </c>
      <c r="M69" s="78">
        <f t="shared" si="38"/>
        <v>1.1422605395440151</v>
      </c>
      <c r="N69" s="77">
        <f>VLOOKUP(E69,'Appendix 4. LT MOH 2019'!$E$4:$L$1683,8,FALSE)</f>
        <v>0.44212888746393075</v>
      </c>
      <c r="O69" s="77">
        <f t="shared" si="47"/>
        <v>0.3936628981836639</v>
      </c>
      <c r="P69" s="78">
        <f t="shared" si="39"/>
        <v>0.60633710181633615</v>
      </c>
      <c r="Q69" s="77">
        <f>VLOOKUP(E69,'Appendix 4. LT MOH 2019'!$E$4:$J$1683,6,FALSE)</f>
        <v>2.5000000000000004</v>
      </c>
      <c r="R69" s="133">
        <f t="shared" si="40"/>
        <v>2.3726077618680295</v>
      </c>
      <c r="S69" s="132">
        <f t="shared" si="48"/>
        <v>19087.913240083944</v>
      </c>
      <c r="T69" s="14">
        <f t="shared" si="41"/>
        <v>11573.70999371417</v>
      </c>
      <c r="U69" s="15">
        <f t="shared" si="42"/>
        <v>0.17797249773361737</v>
      </c>
      <c r="V69" s="14">
        <f t="shared" si="43"/>
        <v>65030.890396544695</v>
      </c>
      <c r="W69" s="14">
        <f t="shared" si="44"/>
        <v>101836.52252984123</v>
      </c>
      <c r="X69" s="2">
        <f t="shared" si="45"/>
        <v>5.3351312555208033</v>
      </c>
      <c r="Y69" s="109">
        <f>VLOOKUP(E69,'Appendix 4. LT MOH 2019'!$E$4:$Q$1683,13,FALSE)</f>
        <v>5.704994066695706</v>
      </c>
      <c r="Z69" s="129">
        <f t="shared" si="46"/>
        <v>-0.36986281117490272</v>
      </c>
    </row>
    <row r="70" spans="2:26" x14ac:dyDescent="0.2">
      <c r="B70" s="155" t="str">
        <f t="shared" si="49"/>
        <v>Male</v>
      </c>
      <c r="C70" s="13" t="str">
        <f t="shared" si="50"/>
        <v>RO</v>
      </c>
      <c r="D70" s="162" t="s">
        <v>8</v>
      </c>
      <c r="E70" s="20" t="str">
        <f t="shared" si="34"/>
        <v>ROMale90+</v>
      </c>
      <c r="F70" s="21" t="s">
        <v>19</v>
      </c>
      <c r="G70" s="108">
        <f>VLOOKUP(E70,'Appendix 4. LT MOH 2019'!$E$4:$H$1683,4,FALSE)</f>
        <v>0.21057046979865771</v>
      </c>
      <c r="H70" s="21">
        <f>VLOOKUP(E70,'Appendix 1a. Pop March 2021'!$E$5:$F$1684,2,FALSE)</f>
        <v>1271.1386568104699</v>
      </c>
      <c r="I70" s="21">
        <f>VLOOKUP(E70,'Appendix 2a. Covid Deaths 2021'!$E$4:$F$1684,2,FALSE)</f>
        <v>30.335448776065299</v>
      </c>
      <c r="J70" s="22">
        <f t="shared" si="35"/>
        <v>267.66426414381539</v>
      </c>
      <c r="K70" s="22">
        <f t="shared" si="36"/>
        <v>291.61196321955146</v>
      </c>
      <c r="L70" s="78">
        <f t="shared" si="37"/>
        <v>0.91787820084148564</v>
      </c>
      <c r="M70" s="78">
        <f t="shared" si="38"/>
        <v>1.0894691682221316</v>
      </c>
      <c r="N70" s="77">
        <f>VLOOKUP(E70,'Appendix 4. LT MOH 2019'!$E$4:$L$1683,8,FALSE)</f>
        <v>0</v>
      </c>
      <c r="O70" s="77">
        <v>0</v>
      </c>
      <c r="P70" s="78">
        <f t="shared" si="39"/>
        <v>1</v>
      </c>
      <c r="Q70" s="77">
        <f>VLOOKUP(E70,'Appendix 4. LT MOH 2019'!$E$4:$J$1683,6,FALSE)</f>
        <v>5.3363743448814169</v>
      </c>
      <c r="R70" s="133">
        <f>Q70*L70</f>
        <v>4.8981416826964166</v>
      </c>
      <c r="S70" s="132">
        <f t="shared" si="48"/>
        <v>7514.2032463697742</v>
      </c>
      <c r="T70" s="14">
        <f t="shared" si="41"/>
        <v>7514.2032463697742</v>
      </c>
      <c r="U70" s="15">
        <f t="shared" si="42"/>
        <v>0.20415905965576359</v>
      </c>
      <c r="V70" s="14">
        <f>T70*R70</f>
        <v>36805.632133296524</v>
      </c>
      <c r="W70" s="14">
        <f>V70</f>
        <v>36805.632133296524</v>
      </c>
      <c r="X70" s="2">
        <f t="shared" si="45"/>
        <v>4.8981416826964166</v>
      </c>
      <c r="Y70" s="109">
        <f>VLOOKUP(E70,'Appendix 4. LT MOH 2019'!$E$4:$Q$1683,13,FALSE)</f>
        <v>4.7490039840637452</v>
      </c>
      <c r="Z70" s="129">
        <f t="shared" si="46"/>
        <v>0.14913769863267134</v>
      </c>
    </row>
    <row r="71" spans="2:26" x14ac:dyDescent="0.2">
      <c r="H71" s="43"/>
      <c r="I71" s="43"/>
      <c r="K71" s="9"/>
      <c r="L71" s="9"/>
      <c r="M71" s="9"/>
      <c r="N71" s="131"/>
      <c r="O71" s="131"/>
      <c r="P71" s="79"/>
      <c r="Q71" s="131"/>
      <c r="R71" s="111"/>
      <c r="S71" s="9"/>
      <c r="T71" s="9"/>
      <c r="U71" s="9"/>
      <c r="V71" s="111"/>
      <c r="W71" s="111"/>
      <c r="X71" s="9"/>
      <c r="Y71" s="131"/>
      <c r="Z71" s="9"/>
    </row>
    <row r="72" spans="2:26" x14ac:dyDescent="0.2">
      <c r="F72" s="43"/>
      <c r="H72" s="43"/>
      <c r="I72" s="43"/>
      <c r="N72" s="43"/>
      <c r="O72" s="43"/>
      <c r="Q72" s="43"/>
      <c r="R72" s="43"/>
      <c r="V72" s="43"/>
      <c r="W72" s="43"/>
    </row>
    <row r="73" spans="2:26" x14ac:dyDescent="0.2">
      <c r="D73" s="53"/>
      <c r="E73" s="24"/>
      <c r="F73" s="43"/>
      <c r="G73" s="112"/>
      <c r="H73" s="24"/>
      <c r="I73" s="22"/>
      <c r="L73" s="49"/>
      <c r="M73" s="49"/>
      <c r="N73" s="49"/>
      <c r="O73" s="49"/>
      <c r="P73" s="48"/>
      <c r="Q73" s="47"/>
      <c r="R73" s="14"/>
      <c r="S73" s="15"/>
      <c r="T73" s="14"/>
      <c r="U73" s="14"/>
      <c r="V73" s="2"/>
      <c r="W73" s="2"/>
      <c r="X73" s="6"/>
    </row>
    <row r="74" spans="2:26" x14ac:dyDescent="0.2">
      <c r="D74" s="53"/>
      <c r="E74" s="24"/>
      <c r="F74" s="43"/>
      <c r="G74" s="112"/>
      <c r="H74" s="24"/>
      <c r="I74" s="22"/>
      <c r="L74" s="49"/>
      <c r="M74" s="49"/>
      <c r="N74" s="49"/>
      <c r="O74" s="49"/>
      <c r="P74" s="48"/>
      <c r="Q74" s="47"/>
      <c r="R74" s="14"/>
      <c r="S74" s="15"/>
      <c r="T74" s="14"/>
      <c r="U74" s="14"/>
      <c r="V74" s="2"/>
      <c r="W74" s="2"/>
      <c r="X74" s="6"/>
    </row>
    <row r="75" spans="2:26" x14ac:dyDescent="0.2">
      <c r="D75" s="53"/>
      <c r="E75" s="24"/>
      <c r="G75" s="112"/>
      <c r="H75" s="24"/>
      <c r="I75" s="22"/>
      <c r="L75" s="49"/>
      <c r="M75" s="49"/>
      <c r="N75" s="49"/>
      <c r="O75" s="49"/>
      <c r="P75" s="48"/>
      <c r="Q75" s="47"/>
      <c r="R75" s="14"/>
      <c r="S75" s="15"/>
      <c r="T75" s="14"/>
      <c r="U75" s="14"/>
      <c r="V75" s="2"/>
      <c r="W75" s="2"/>
      <c r="X75" s="6"/>
    </row>
    <row r="76" spans="2:26" x14ac:dyDescent="0.2">
      <c r="D76" s="53"/>
      <c r="E76" s="24"/>
      <c r="G76" s="112"/>
      <c r="H76" s="24"/>
      <c r="I76" s="22"/>
      <c r="L76" s="49"/>
      <c r="M76" s="49"/>
      <c r="N76" s="49"/>
      <c r="O76" s="49"/>
      <c r="P76" s="48"/>
      <c r="Q76" s="47"/>
      <c r="R76" s="14"/>
      <c r="S76" s="15"/>
      <c r="T76" s="14"/>
      <c r="U76" s="14"/>
      <c r="V76" s="2"/>
      <c r="W76" s="2"/>
      <c r="X76" s="6"/>
    </row>
    <row r="77" spans="2:26" x14ac:dyDescent="0.2">
      <c r="D77" s="53"/>
      <c r="E77" s="24"/>
      <c r="G77" s="112"/>
      <c r="H77" s="24"/>
      <c r="I77" s="22"/>
      <c r="L77" s="49"/>
      <c r="M77" s="49"/>
      <c r="N77" s="49"/>
      <c r="O77" s="49"/>
      <c r="P77" s="48"/>
      <c r="Q77" s="47"/>
      <c r="R77" s="14"/>
      <c r="S77" s="15"/>
      <c r="T77" s="14"/>
      <c r="U77" s="14"/>
      <c r="V77" s="2"/>
      <c r="W77" s="2"/>
      <c r="X77" s="6"/>
    </row>
    <row r="78" spans="2:26" x14ac:dyDescent="0.2">
      <c r="E78" s="46"/>
      <c r="G78" s="114"/>
    </row>
    <row r="81" spans="1:25" s="13" customFormat="1" ht="47" customHeight="1" x14ac:dyDescent="0.2">
      <c r="A81" s="12"/>
      <c r="B81" s="10"/>
      <c r="C81" s="10"/>
      <c r="D81" s="160"/>
      <c r="E81" s="10"/>
      <c r="F81"/>
      <c r="G81" s="12"/>
      <c r="H81" s="12"/>
      <c r="I81" s="12"/>
      <c r="J81" s="43"/>
      <c r="K81"/>
      <c r="L81" s="10"/>
      <c r="M81" s="12"/>
      <c r="N81" s="12"/>
      <c r="O81" s="12"/>
      <c r="P81" s="12"/>
      <c r="Q81" s="10"/>
      <c r="R81" s="10"/>
      <c r="S81" s="12"/>
      <c r="T81" s="12"/>
      <c r="U81" s="12"/>
      <c r="V81" s="10"/>
      <c r="W81" s="12"/>
      <c r="X81" s="12"/>
      <c r="Y81" s="43"/>
    </row>
    <row r="82" spans="1:25" x14ac:dyDescent="0.2">
      <c r="D82" s="53"/>
      <c r="E82" s="52"/>
      <c r="G82" s="113"/>
      <c r="H82" s="52"/>
      <c r="I82" s="22"/>
      <c r="L82" s="51"/>
      <c r="M82" s="51"/>
      <c r="N82" s="51"/>
      <c r="O82" s="51"/>
      <c r="P82" s="48"/>
      <c r="Q82" s="14"/>
      <c r="R82" s="14"/>
      <c r="S82" s="15"/>
      <c r="T82" s="14"/>
      <c r="U82" s="14"/>
      <c r="V82" s="2"/>
      <c r="W82" s="2"/>
      <c r="X82" s="6"/>
    </row>
    <row r="83" spans="1:25" x14ac:dyDescent="0.2">
      <c r="D83" s="53"/>
      <c r="E83" s="52"/>
      <c r="G83" s="113"/>
      <c r="H83" s="52"/>
      <c r="I83" s="22"/>
      <c r="L83" s="51"/>
      <c r="M83" s="51"/>
      <c r="N83" s="51"/>
      <c r="O83" s="51"/>
      <c r="P83" s="48"/>
      <c r="Q83" s="47"/>
      <c r="R83" s="14"/>
      <c r="S83" s="15"/>
      <c r="T83" s="14"/>
      <c r="U83" s="14"/>
      <c r="V83" s="2"/>
      <c r="W83" s="2"/>
      <c r="X83" s="6"/>
    </row>
    <row r="84" spans="1:25" x14ac:dyDescent="0.2">
      <c r="D84" s="53"/>
      <c r="E84" s="52"/>
      <c r="G84" s="113"/>
      <c r="H84" s="52"/>
      <c r="I84" s="22"/>
      <c r="L84" s="51"/>
      <c r="M84" s="51"/>
      <c r="N84" s="51"/>
      <c r="O84" s="51"/>
      <c r="P84" s="48"/>
      <c r="Q84" s="47"/>
      <c r="R84" s="14"/>
      <c r="S84" s="15"/>
      <c r="T84" s="14"/>
      <c r="U84" s="14"/>
      <c r="V84" s="2"/>
      <c r="W84" s="2"/>
      <c r="X84" s="6"/>
    </row>
    <row r="85" spans="1:25" x14ac:dyDescent="0.2">
      <c r="D85" s="53"/>
      <c r="E85" s="52"/>
      <c r="G85" s="113"/>
      <c r="H85" s="52"/>
      <c r="I85" s="22"/>
      <c r="L85" s="51"/>
      <c r="M85" s="51"/>
      <c r="N85" s="51"/>
      <c r="O85" s="51"/>
      <c r="P85" s="48"/>
      <c r="Q85" s="47"/>
      <c r="R85" s="14"/>
      <c r="S85" s="15"/>
      <c r="T85" s="14"/>
      <c r="U85" s="14"/>
      <c r="V85" s="2"/>
      <c r="W85" s="2"/>
      <c r="X85" s="6"/>
    </row>
    <row r="86" spans="1:25" x14ac:dyDescent="0.2">
      <c r="D86" s="53"/>
      <c r="E86" s="52"/>
      <c r="G86" s="113"/>
      <c r="H86" s="52"/>
      <c r="I86" s="22"/>
      <c r="L86" s="51"/>
      <c r="M86" s="51"/>
      <c r="N86" s="51"/>
      <c r="O86" s="51"/>
      <c r="P86" s="48"/>
      <c r="Q86" s="47"/>
      <c r="R86" s="14"/>
      <c r="S86" s="15"/>
      <c r="T86" s="14"/>
      <c r="U86" s="14"/>
      <c r="V86" s="2"/>
      <c r="W86" s="2"/>
      <c r="X86" s="6"/>
    </row>
    <row r="87" spans="1:25" x14ac:dyDescent="0.2">
      <c r="D87" s="53"/>
      <c r="E87" s="52"/>
      <c r="G87" s="113"/>
      <c r="H87" s="52"/>
      <c r="I87" s="22"/>
      <c r="L87" s="51"/>
      <c r="M87" s="51"/>
      <c r="N87" s="51"/>
      <c r="O87" s="51"/>
      <c r="P87" s="48"/>
      <c r="Q87" s="47"/>
      <c r="R87" s="14"/>
      <c r="S87" s="15"/>
      <c r="T87" s="14"/>
      <c r="U87" s="14"/>
      <c r="V87" s="2"/>
      <c r="W87" s="2"/>
      <c r="X87" s="6"/>
    </row>
    <row r="88" spans="1:25" x14ac:dyDescent="0.2">
      <c r="D88" s="53"/>
      <c r="E88" s="52"/>
      <c r="G88" s="113"/>
      <c r="H88" s="52"/>
      <c r="I88" s="22"/>
      <c r="L88" s="51"/>
      <c r="M88" s="51"/>
      <c r="N88" s="51"/>
      <c r="O88" s="51"/>
      <c r="P88" s="48"/>
      <c r="Q88" s="47"/>
      <c r="R88" s="14"/>
      <c r="S88" s="15"/>
      <c r="T88" s="14"/>
      <c r="U88" s="14"/>
      <c r="V88" s="2"/>
      <c r="W88" s="2"/>
      <c r="X88" s="6"/>
    </row>
    <row r="89" spans="1:25" x14ac:dyDescent="0.2">
      <c r="D89" s="53"/>
      <c r="E89" s="52"/>
      <c r="G89" s="113"/>
      <c r="H89" s="52"/>
      <c r="I89" s="22"/>
      <c r="L89" s="51"/>
      <c r="M89" s="51"/>
      <c r="N89" s="51"/>
      <c r="O89" s="51"/>
      <c r="P89" s="48"/>
      <c r="Q89" s="47"/>
      <c r="R89" s="14"/>
      <c r="S89" s="15"/>
      <c r="T89" s="14"/>
      <c r="U89" s="14"/>
      <c r="V89" s="2"/>
      <c r="W89" s="2"/>
      <c r="X89" s="6"/>
    </row>
    <row r="90" spans="1:25" x14ac:dyDescent="0.2">
      <c r="D90" s="53"/>
      <c r="E90" s="52"/>
      <c r="G90" s="113"/>
      <c r="H90" s="52"/>
      <c r="I90" s="22"/>
      <c r="L90" s="51"/>
      <c r="M90" s="51"/>
      <c r="N90" s="51"/>
      <c r="O90" s="51"/>
      <c r="P90" s="48"/>
      <c r="Q90" s="47"/>
      <c r="R90" s="14"/>
      <c r="S90" s="15"/>
      <c r="T90" s="14"/>
      <c r="U90" s="14"/>
      <c r="V90" s="2"/>
      <c r="W90" s="2"/>
      <c r="X90" s="6"/>
    </row>
    <row r="91" spans="1:25" x14ac:dyDescent="0.2">
      <c r="D91" s="53"/>
      <c r="E91" s="52"/>
      <c r="G91" s="113"/>
      <c r="H91" s="52"/>
      <c r="I91" s="22"/>
      <c r="L91" s="51"/>
      <c r="M91" s="51"/>
      <c r="N91" s="51"/>
      <c r="O91" s="51"/>
      <c r="P91" s="48"/>
      <c r="Q91" s="47"/>
      <c r="R91" s="14"/>
      <c r="S91" s="15"/>
      <c r="T91" s="14"/>
      <c r="U91" s="14"/>
      <c r="V91" s="2"/>
      <c r="W91" s="2"/>
      <c r="X91" s="6"/>
    </row>
    <row r="92" spans="1:25" x14ac:dyDescent="0.2">
      <c r="D92" s="53"/>
      <c r="E92" s="52"/>
      <c r="G92" s="113"/>
      <c r="H92" s="52"/>
      <c r="I92" s="22"/>
      <c r="L92" s="51"/>
      <c r="M92" s="51"/>
      <c r="N92" s="51"/>
      <c r="O92" s="51"/>
      <c r="P92" s="48"/>
      <c r="Q92" s="47"/>
      <c r="R92" s="14"/>
      <c r="S92" s="15"/>
      <c r="T92" s="14"/>
      <c r="U92" s="14"/>
      <c r="V92" s="2"/>
      <c r="W92" s="2"/>
      <c r="X92" s="6"/>
    </row>
    <row r="93" spans="1:25" x14ac:dyDescent="0.2">
      <c r="D93" s="53"/>
      <c r="E93" s="52"/>
      <c r="G93" s="113"/>
      <c r="H93" s="52"/>
      <c r="I93" s="22"/>
      <c r="L93" s="51"/>
      <c r="M93" s="51"/>
      <c r="N93" s="51"/>
      <c r="O93" s="51"/>
      <c r="P93" s="48"/>
      <c r="Q93" s="47"/>
      <c r="R93" s="14"/>
      <c r="S93" s="15"/>
      <c r="T93" s="14"/>
      <c r="U93" s="14"/>
      <c r="V93" s="2"/>
      <c r="W93" s="2"/>
      <c r="X93" s="6"/>
    </row>
    <row r="94" spans="1:25" x14ac:dyDescent="0.2">
      <c r="D94" s="53"/>
      <c r="E94" s="52"/>
      <c r="G94" s="113"/>
      <c r="H94" s="52"/>
      <c r="I94" s="22"/>
      <c r="L94" s="51"/>
      <c r="M94" s="51"/>
      <c r="N94" s="51"/>
      <c r="O94" s="51"/>
      <c r="P94" s="48"/>
      <c r="Q94" s="47"/>
      <c r="R94" s="14"/>
      <c r="S94" s="15"/>
      <c r="T94" s="14"/>
      <c r="U94" s="14"/>
      <c r="V94" s="2"/>
      <c r="W94" s="2"/>
      <c r="X94" s="6"/>
    </row>
    <row r="95" spans="1:25" x14ac:dyDescent="0.2">
      <c r="D95" s="53"/>
      <c r="E95" s="52"/>
      <c r="G95" s="113"/>
      <c r="H95" s="52"/>
      <c r="I95" s="22"/>
      <c r="L95" s="51"/>
      <c r="M95" s="51"/>
      <c r="N95" s="51"/>
      <c r="O95" s="51"/>
      <c r="P95" s="48"/>
      <c r="Q95" s="47"/>
      <c r="R95" s="14"/>
      <c r="S95" s="15"/>
      <c r="T95" s="14"/>
      <c r="U95" s="14"/>
      <c r="V95" s="2"/>
      <c r="W95" s="2"/>
      <c r="X95" s="6"/>
    </row>
    <row r="96" spans="1:25" x14ac:dyDescent="0.2">
      <c r="D96" s="53"/>
      <c r="E96" s="52"/>
      <c r="G96" s="113"/>
      <c r="H96" s="52"/>
      <c r="I96" s="22"/>
      <c r="L96" s="51"/>
      <c r="M96" s="51"/>
      <c r="N96" s="51"/>
      <c r="O96" s="51"/>
      <c r="P96" s="48"/>
      <c r="Q96" s="47"/>
      <c r="R96" s="14"/>
      <c r="S96" s="15"/>
      <c r="T96" s="14"/>
      <c r="U96" s="14"/>
      <c r="V96" s="2"/>
      <c r="W96" s="2"/>
      <c r="X96" s="6"/>
    </row>
    <row r="97" spans="1:25" x14ac:dyDescent="0.2">
      <c r="D97" s="53"/>
      <c r="E97" s="52"/>
      <c r="G97" s="113"/>
      <c r="H97" s="52"/>
      <c r="I97" s="22"/>
      <c r="L97" s="51"/>
      <c r="M97" s="51"/>
      <c r="N97" s="51"/>
      <c r="O97" s="51"/>
      <c r="P97" s="48"/>
      <c r="Q97" s="47"/>
      <c r="R97" s="14"/>
      <c r="S97" s="15"/>
      <c r="T97" s="14"/>
      <c r="U97" s="14"/>
      <c r="V97" s="2"/>
      <c r="W97" s="2"/>
      <c r="X97" s="6"/>
    </row>
    <row r="98" spans="1:25" x14ac:dyDescent="0.2">
      <c r="N98" s="50"/>
    </row>
    <row r="99" spans="1:25" x14ac:dyDescent="0.2">
      <c r="N99" s="50"/>
    </row>
    <row r="100" spans="1:25" s="13" customFormat="1" ht="47" customHeight="1" x14ac:dyDescent="0.2">
      <c r="A100" s="12"/>
      <c r="B100" s="10"/>
      <c r="C100" s="10"/>
      <c r="D100" s="160"/>
      <c r="E100" s="10"/>
      <c r="F100"/>
      <c r="G100" s="12"/>
      <c r="H100" s="12"/>
      <c r="I100" s="12"/>
      <c r="J100" s="43"/>
      <c r="K100"/>
      <c r="L100" s="10"/>
      <c r="M100" s="12"/>
      <c r="N100" s="12"/>
      <c r="O100" s="12"/>
      <c r="P100" s="12"/>
      <c r="Q100" s="10"/>
      <c r="R100" s="10"/>
      <c r="S100" s="12"/>
      <c r="T100" s="12"/>
      <c r="U100" s="12"/>
      <c r="V100" s="10"/>
      <c r="W100" s="12"/>
      <c r="X100" s="12"/>
      <c r="Y100" s="43"/>
    </row>
    <row r="101" spans="1:25" x14ac:dyDescent="0.2">
      <c r="D101" s="53"/>
      <c r="E101" s="24"/>
      <c r="G101" s="112"/>
      <c r="H101" s="24"/>
      <c r="I101" s="22"/>
      <c r="L101" s="49"/>
      <c r="M101" s="49"/>
      <c r="N101" s="49"/>
      <c r="O101" s="49"/>
      <c r="P101" s="48"/>
      <c r="Q101" s="14"/>
      <c r="R101" s="14"/>
      <c r="S101" s="15"/>
      <c r="T101" s="14"/>
      <c r="U101" s="14"/>
      <c r="V101" s="2"/>
      <c r="W101" s="2"/>
      <c r="X101" s="6"/>
    </row>
    <row r="102" spans="1:25" x14ac:dyDescent="0.2">
      <c r="D102" s="53"/>
      <c r="E102" s="24"/>
      <c r="G102" s="112"/>
      <c r="H102" s="24"/>
      <c r="I102" s="22"/>
      <c r="L102" s="49"/>
      <c r="M102" s="49"/>
      <c r="N102" s="49"/>
      <c r="O102" s="49"/>
      <c r="P102" s="48"/>
      <c r="Q102" s="47"/>
      <c r="R102" s="14"/>
      <c r="S102" s="15"/>
      <c r="T102" s="14"/>
      <c r="U102" s="14"/>
      <c r="V102" s="2"/>
      <c r="W102" s="2"/>
      <c r="X102" s="6"/>
    </row>
    <row r="103" spans="1:25" x14ac:dyDescent="0.2">
      <c r="D103" s="53"/>
      <c r="E103" s="24"/>
      <c r="G103" s="112"/>
      <c r="H103" s="24"/>
      <c r="I103" s="22"/>
      <c r="L103" s="49"/>
      <c r="M103" s="49"/>
      <c r="N103" s="49"/>
      <c r="O103" s="49"/>
      <c r="P103" s="48"/>
      <c r="Q103" s="47"/>
      <c r="R103" s="14"/>
      <c r="S103" s="15"/>
      <c r="T103" s="14"/>
      <c r="U103" s="14"/>
      <c r="V103" s="2"/>
      <c r="W103" s="2"/>
      <c r="X103" s="6"/>
    </row>
    <row r="104" spans="1:25" x14ac:dyDescent="0.2">
      <c r="D104" s="53"/>
      <c r="E104" s="24"/>
      <c r="G104" s="112"/>
      <c r="H104" s="24"/>
      <c r="I104" s="22"/>
      <c r="L104" s="49"/>
      <c r="M104" s="49"/>
      <c r="N104" s="49"/>
      <c r="O104" s="49"/>
      <c r="P104" s="48"/>
      <c r="Q104" s="47"/>
      <c r="R104" s="14"/>
      <c r="S104" s="15"/>
      <c r="T104" s="14"/>
      <c r="U104" s="14"/>
      <c r="V104" s="2"/>
      <c r="W104" s="2"/>
      <c r="X104" s="6"/>
    </row>
    <row r="105" spans="1:25" x14ac:dyDescent="0.2">
      <c r="D105" s="53"/>
      <c r="E105" s="24"/>
      <c r="G105" s="112"/>
      <c r="H105" s="24"/>
      <c r="I105" s="22"/>
      <c r="L105" s="49"/>
      <c r="M105" s="49"/>
      <c r="N105" s="49"/>
      <c r="O105" s="49"/>
      <c r="P105" s="48"/>
      <c r="Q105" s="47"/>
      <c r="R105" s="14"/>
      <c r="S105" s="15"/>
      <c r="T105" s="14"/>
      <c r="U105" s="14"/>
      <c r="V105" s="2"/>
      <c r="W105" s="2"/>
      <c r="X105" s="6"/>
    </row>
    <row r="106" spans="1:25" x14ac:dyDescent="0.2">
      <c r="D106" s="53"/>
      <c r="E106" s="24"/>
      <c r="G106" s="112"/>
      <c r="H106" s="24"/>
      <c r="I106" s="22"/>
      <c r="L106" s="49"/>
      <c r="M106" s="49"/>
      <c r="N106" s="49"/>
      <c r="O106" s="49"/>
      <c r="P106" s="48"/>
      <c r="Q106" s="47"/>
      <c r="R106" s="14"/>
      <c r="S106" s="15"/>
      <c r="T106" s="14"/>
      <c r="U106" s="14"/>
      <c r="V106" s="2"/>
      <c r="W106" s="2"/>
      <c r="X106" s="6"/>
    </row>
    <row r="107" spans="1:25" x14ac:dyDescent="0.2">
      <c r="D107" s="53"/>
      <c r="E107" s="24"/>
      <c r="G107" s="112"/>
      <c r="H107" s="24"/>
      <c r="I107" s="22"/>
      <c r="L107" s="49"/>
      <c r="M107" s="49"/>
      <c r="N107" s="49"/>
      <c r="O107" s="49"/>
      <c r="P107" s="48"/>
      <c r="Q107" s="47"/>
      <c r="R107" s="14"/>
      <c r="S107" s="15"/>
      <c r="T107" s="14"/>
      <c r="U107" s="14"/>
      <c r="V107" s="2"/>
      <c r="W107" s="2"/>
      <c r="X107" s="6"/>
    </row>
    <row r="108" spans="1:25" x14ac:dyDescent="0.2">
      <c r="D108" s="53"/>
      <c r="E108" s="24"/>
      <c r="G108" s="112"/>
      <c r="H108" s="24"/>
      <c r="I108" s="22"/>
      <c r="L108" s="49"/>
      <c r="M108" s="49"/>
      <c r="N108" s="49"/>
      <c r="O108" s="49"/>
      <c r="P108" s="48"/>
      <c r="Q108" s="47"/>
      <c r="R108" s="14"/>
      <c r="S108" s="15"/>
      <c r="T108" s="14"/>
      <c r="U108" s="14"/>
      <c r="V108" s="2"/>
      <c r="W108" s="2"/>
      <c r="X108" s="6"/>
    </row>
    <row r="109" spans="1:25" x14ac:dyDescent="0.2">
      <c r="D109" s="53"/>
      <c r="E109" s="24"/>
      <c r="G109" s="112"/>
      <c r="H109" s="24"/>
      <c r="I109" s="22"/>
      <c r="L109" s="49"/>
      <c r="M109" s="49"/>
      <c r="N109" s="49"/>
      <c r="O109" s="49"/>
      <c r="P109" s="48"/>
      <c r="Q109" s="47"/>
      <c r="R109" s="14"/>
      <c r="S109" s="15"/>
      <c r="T109" s="14"/>
      <c r="U109" s="14"/>
      <c r="V109" s="2"/>
      <c r="W109" s="2"/>
      <c r="X109" s="6"/>
    </row>
    <row r="110" spans="1:25" x14ac:dyDescent="0.2">
      <c r="D110" s="53"/>
      <c r="E110" s="24"/>
      <c r="G110" s="112"/>
      <c r="H110" s="24"/>
      <c r="I110" s="22"/>
      <c r="L110" s="49"/>
      <c r="M110" s="49"/>
      <c r="N110" s="49"/>
      <c r="O110" s="49"/>
      <c r="P110" s="48"/>
      <c r="Q110" s="47"/>
      <c r="R110" s="14"/>
      <c r="S110" s="15"/>
      <c r="T110" s="14"/>
      <c r="U110" s="14"/>
      <c r="V110" s="2"/>
      <c r="W110" s="2"/>
      <c r="X110" s="6"/>
    </row>
    <row r="111" spans="1:25" x14ac:dyDescent="0.2">
      <c r="D111" s="53"/>
      <c r="E111" s="24"/>
      <c r="G111" s="112"/>
      <c r="H111" s="24"/>
      <c r="I111" s="22"/>
      <c r="L111" s="49"/>
      <c r="M111" s="49"/>
      <c r="N111" s="49"/>
      <c r="O111" s="49"/>
      <c r="P111" s="48"/>
      <c r="Q111" s="47"/>
      <c r="R111" s="14"/>
      <c r="S111" s="15"/>
      <c r="T111" s="14"/>
      <c r="U111" s="14"/>
      <c r="V111" s="2"/>
      <c r="W111" s="2"/>
      <c r="X111" s="6"/>
    </row>
    <row r="112" spans="1:25" x14ac:dyDescent="0.2">
      <c r="D112" s="53"/>
      <c r="E112" s="24"/>
      <c r="G112" s="112"/>
      <c r="H112" s="24"/>
      <c r="I112" s="22"/>
      <c r="L112" s="49"/>
      <c r="M112" s="49"/>
      <c r="N112" s="49"/>
      <c r="O112" s="49"/>
      <c r="P112" s="48"/>
      <c r="Q112" s="47"/>
      <c r="R112" s="14"/>
      <c r="S112" s="15"/>
      <c r="T112" s="14"/>
      <c r="U112" s="14"/>
      <c r="V112" s="2"/>
      <c r="W112" s="2"/>
      <c r="X112" s="6"/>
    </row>
    <row r="113" spans="4:24" x14ac:dyDescent="0.2">
      <c r="D113" s="53"/>
      <c r="E113" s="24"/>
      <c r="G113" s="112"/>
      <c r="H113" s="24"/>
      <c r="I113" s="22"/>
      <c r="L113" s="49"/>
      <c r="M113" s="49"/>
      <c r="N113" s="49"/>
      <c r="O113" s="49"/>
      <c r="P113" s="48"/>
      <c r="Q113" s="47"/>
      <c r="R113" s="14"/>
      <c r="S113" s="15"/>
      <c r="T113" s="14"/>
      <c r="U113" s="14"/>
      <c r="V113" s="2"/>
      <c r="W113" s="2"/>
      <c r="X113" s="6"/>
    </row>
    <row r="114" spans="4:24" x14ac:dyDescent="0.2">
      <c r="D114" s="53"/>
      <c r="E114" s="24"/>
      <c r="G114" s="112"/>
      <c r="H114" s="24"/>
      <c r="I114" s="22"/>
      <c r="L114" s="49"/>
      <c r="M114" s="49"/>
      <c r="N114" s="49"/>
      <c r="O114" s="49"/>
      <c r="P114" s="48"/>
      <c r="Q114" s="47"/>
      <c r="R114" s="14"/>
      <c r="S114" s="15"/>
      <c r="T114" s="14"/>
      <c r="U114" s="14"/>
      <c r="V114" s="2"/>
      <c r="W114" s="2"/>
      <c r="X114" s="6"/>
    </row>
    <row r="115" spans="4:24" x14ac:dyDescent="0.2">
      <c r="D115" s="53"/>
      <c r="E115" s="24"/>
      <c r="G115" s="112"/>
      <c r="H115" s="24"/>
      <c r="I115" s="22"/>
      <c r="L115" s="49"/>
      <c r="M115" s="49"/>
      <c r="N115" s="49"/>
      <c r="O115" s="49"/>
      <c r="P115" s="48"/>
      <c r="Q115" s="47"/>
      <c r="R115" s="14"/>
      <c r="S115" s="15"/>
      <c r="T115" s="14"/>
      <c r="U115" s="14"/>
      <c r="V115" s="2"/>
      <c r="W115" s="2"/>
      <c r="X115" s="6"/>
    </row>
    <row r="116" spans="4:24" x14ac:dyDescent="0.2">
      <c r="D116" s="53"/>
      <c r="E116" s="24"/>
      <c r="G116" s="112"/>
      <c r="H116" s="24"/>
      <c r="I116" s="22"/>
      <c r="L116" s="49"/>
      <c r="M116" s="49"/>
      <c r="N116" s="49"/>
      <c r="O116" s="49"/>
      <c r="P116" s="48"/>
      <c r="Q116" s="47"/>
      <c r="R116" s="14"/>
      <c r="S116" s="15"/>
      <c r="T116" s="14"/>
      <c r="U116" s="14"/>
      <c r="V116" s="2"/>
      <c r="W116" s="2"/>
      <c r="X116" s="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97816-717B-014C-B153-24A672E199B5}">
  <sheetPr>
    <tabColor theme="9"/>
  </sheetPr>
  <dimension ref="A1:AA116"/>
  <sheetViews>
    <sheetView zoomScaleNormal="100" workbookViewId="0">
      <pane xSplit="4" ySplit="3" topLeftCell="F4" activePane="bottomRight" state="frozen"/>
      <selection pane="topRight" activeCell="F1" sqref="F1"/>
      <selection pane="bottomLeft" activeCell="A4" sqref="A4"/>
      <selection pane="bottomRight" activeCell="H1" sqref="H1:H1048576"/>
    </sheetView>
  </sheetViews>
  <sheetFormatPr baseColWidth="10" defaultRowHeight="16" x14ac:dyDescent="0.2"/>
  <cols>
    <col min="1" max="1" width="6" customWidth="1"/>
    <col min="2" max="3" width="12.1640625" style="155" customWidth="1"/>
    <col min="4" max="4" width="12.1640625" style="9" customWidth="1"/>
    <col min="5" max="5" width="12.83203125" hidden="1" customWidth="1"/>
    <col min="6" max="6" width="13.33203125" customWidth="1"/>
    <col min="7" max="7" width="12.83203125" style="43" customWidth="1"/>
    <col min="10" max="10" width="14.6640625" style="43" customWidth="1"/>
    <col min="11" max="11" width="13.33203125" customWidth="1"/>
    <col min="17" max="17" width="11.5" customWidth="1"/>
    <col min="18" max="20" width="10.33203125" customWidth="1"/>
    <col min="21" max="21" width="8.33203125" customWidth="1"/>
    <col min="22" max="22" width="10" customWidth="1"/>
    <col min="23" max="23" width="8.33203125" customWidth="1"/>
    <col min="24" max="24" width="12" customWidth="1"/>
    <col min="25" max="25" width="10.5" style="43" customWidth="1"/>
    <col min="26" max="26" width="17.6640625" bestFit="1" customWidth="1"/>
  </cols>
  <sheetData>
    <row r="1" spans="1:27" ht="18" x14ac:dyDescent="0.2">
      <c r="B1" s="158" t="s">
        <v>12</v>
      </c>
      <c r="H1" s="43"/>
      <c r="I1" s="43"/>
      <c r="K1" s="12"/>
      <c r="N1" s="10"/>
      <c r="O1" s="12"/>
      <c r="Q1" s="12"/>
      <c r="R1" s="12"/>
      <c r="S1" s="10"/>
      <c r="T1" s="10"/>
      <c r="U1" s="12"/>
      <c r="V1" s="12"/>
      <c r="W1" s="12"/>
      <c r="Y1" s="12"/>
    </row>
    <row r="2" spans="1:27" s="3" customFormat="1" ht="100" customHeight="1" x14ac:dyDescent="0.2">
      <c r="B2" s="159" t="s">
        <v>32</v>
      </c>
      <c r="C2" s="159" t="s">
        <v>14</v>
      </c>
      <c r="D2" s="164" t="s">
        <v>30</v>
      </c>
      <c r="E2" s="42"/>
      <c r="F2" s="3" t="s">
        <v>31</v>
      </c>
      <c r="G2" s="110" t="s">
        <v>115</v>
      </c>
      <c r="H2" s="110" t="s">
        <v>119</v>
      </c>
      <c r="I2" s="110" t="s">
        <v>117</v>
      </c>
      <c r="J2" s="110" t="s">
        <v>20</v>
      </c>
      <c r="K2" s="4" t="s">
        <v>1827</v>
      </c>
      <c r="L2" s="3" t="s">
        <v>16</v>
      </c>
      <c r="M2" s="5" t="s">
        <v>114</v>
      </c>
      <c r="N2" s="3" t="s">
        <v>143</v>
      </c>
      <c r="O2" s="3" t="s">
        <v>21</v>
      </c>
      <c r="P2" s="5" t="s">
        <v>22</v>
      </c>
      <c r="Q2" s="3" t="s">
        <v>142</v>
      </c>
      <c r="R2" s="3" t="s">
        <v>23</v>
      </c>
      <c r="S2" s="5" t="s">
        <v>33</v>
      </c>
      <c r="T2" s="5" t="s">
        <v>34</v>
      </c>
      <c r="U2" s="5" t="s">
        <v>35</v>
      </c>
      <c r="V2" s="3" t="s">
        <v>36</v>
      </c>
      <c r="W2" s="3" t="s">
        <v>37</v>
      </c>
      <c r="X2" s="5" t="s">
        <v>80</v>
      </c>
      <c r="Y2" s="3" t="s">
        <v>25</v>
      </c>
      <c r="Z2" s="5" t="s">
        <v>24</v>
      </c>
    </row>
    <row r="3" spans="1:27" s="13" customFormat="1" ht="47" customHeight="1" x14ac:dyDescent="0.2">
      <c r="A3" s="12"/>
      <c r="B3" s="10" t="s">
        <v>17</v>
      </c>
      <c r="C3" s="10" t="s">
        <v>14</v>
      </c>
      <c r="D3" s="160" t="s">
        <v>0</v>
      </c>
      <c r="E3" s="10" t="s">
        <v>137</v>
      </c>
      <c r="F3" s="10" t="s">
        <v>9</v>
      </c>
      <c r="G3" s="12" t="s">
        <v>116</v>
      </c>
      <c r="H3" s="12" t="s">
        <v>136</v>
      </c>
      <c r="I3" s="12" t="s">
        <v>110</v>
      </c>
      <c r="J3" s="12" t="s">
        <v>1826</v>
      </c>
      <c r="K3" s="12" t="s">
        <v>1828</v>
      </c>
      <c r="L3" s="12" t="s">
        <v>26</v>
      </c>
      <c r="M3" s="12" t="s">
        <v>27</v>
      </c>
      <c r="N3" s="10" t="s">
        <v>1620</v>
      </c>
      <c r="O3" s="12" t="s">
        <v>111</v>
      </c>
      <c r="P3" s="12" t="s">
        <v>112</v>
      </c>
      <c r="Q3" s="12" t="s">
        <v>1621</v>
      </c>
      <c r="R3" s="12" t="s">
        <v>113</v>
      </c>
      <c r="S3" s="10" t="s">
        <v>104</v>
      </c>
      <c r="T3" s="10" t="s">
        <v>105</v>
      </c>
      <c r="U3" s="12" t="s">
        <v>106</v>
      </c>
      <c r="V3" s="12" t="s">
        <v>107</v>
      </c>
      <c r="W3" s="12" t="s">
        <v>108</v>
      </c>
      <c r="X3" s="10" t="s">
        <v>109</v>
      </c>
      <c r="Y3" s="12" t="s">
        <v>29</v>
      </c>
      <c r="Z3" s="12" t="s">
        <v>11</v>
      </c>
    </row>
    <row r="4" spans="1:27" s="11" customFormat="1" ht="17" customHeight="1" x14ac:dyDescent="0.2">
      <c r="A4" s="17"/>
      <c r="B4" s="13" t="s">
        <v>18</v>
      </c>
      <c r="C4" s="13" t="str">
        <f>$B$1</f>
        <v>AC</v>
      </c>
      <c r="D4" s="162">
        <v>0</v>
      </c>
      <c r="E4" s="20" t="str">
        <f t="shared" ref="E4:E23" si="0">_xlfn.CONCAT(C4,B4,D4)</f>
        <v>ACTotal0</v>
      </c>
      <c r="F4" s="21">
        <v>1</v>
      </c>
      <c r="G4" s="108">
        <f>VLOOKUP(E4,'Appendix 4. LT MOH 2019'!$E$4:$H$1683,4,FALSE)</f>
        <v>1.5320665083135392E-2</v>
      </c>
      <c r="H4" s="21">
        <f>VLOOKUP(E4,'Appendix 1a. Pop March 2021'!$E$5:$F$1684,2,FALSE)</f>
        <v>16727.976107021499</v>
      </c>
      <c r="I4" s="21">
        <f>VLOOKUP(E4,'Appendix 2a. Covid Deaths 2021'!$E$4:$F$1684,2,FALSE)</f>
        <v>0</v>
      </c>
      <c r="J4" s="22">
        <f t="shared" ref="J4:J23" si="1">G4*H4</f>
        <v>256.28371945436737</v>
      </c>
      <c r="K4" s="22">
        <f t="shared" ref="K4:K23" si="2">G4*(H4-I4)+I4</f>
        <v>256.28371945436737</v>
      </c>
      <c r="L4" s="77">
        <f t="shared" ref="L4:L23" si="3">J4/K4</f>
        <v>1</v>
      </c>
      <c r="M4" s="77">
        <f t="shared" ref="M4:M23" si="4">K4/J4</f>
        <v>1</v>
      </c>
      <c r="N4" s="77">
        <f>VLOOKUP(E4,'Appendix 4. LT MOH 2019'!$E$4:$L$1683,8,FALSE)</f>
        <v>0.98488866692407229</v>
      </c>
      <c r="O4" s="77">
        <f>EXP((1/L4)*LN(N4))</f>
        <v>0.98488866692407229</v>
      </c>
      <c r="P4" s="77">
        <f t="shared" ref="P4:P23" si="5">1-O4</f>
        <v>1.5111333075927713E-2</v>
      </c>
      <c r="Q4" s="77">
        <f>VLOOKUP(E4,'Appendix 4. LT MOH 2019'!$E$4:$J$1683,6,FALSE)</f>
        <v>9.5819283071955225E-2</v>
      </c>
      <c r="R4" s="18">
        <f t="shared" ref="R4:R22" si="6">F4+(Q4-F4)*M4*(1-N4)/(1-O4)</f>
        <v>9.5819283071955197E-2</v>
      </c>
      <c r="S4" s="14">
        <v>100000</v>
      </c>
      <c r="T4" s="14">
        <f t="shared" ref="T4:T23" si="7">P4*S4</f>
        <v>1511.1333075927714</v>
      </c>
      <c r="U4" s="15">
        <f t="shared" ref="U4:U23" si="8">T4/V4</f>
        <v>1.5320665083135393E-2</v>
      </c>
      <c r="V4" s="14">
        <f t="shared" ref="V4:V22" si="9">(S5*F4)+R4*T4</f>
        <v>98633.66240256693</v>
      </c>
      <c r="W4" s="14">
        <f t="shared" ref="W4:W22" si="10">W5+V4</f>
        <v>7305140.2632309869</v>
      </c>
      <c r="X4" s="129">
        <f t="shared" ref="X4:X23" si="11">W4/S4</f>
        <v>73.051402632309873</v>
      </c>
      <c r="Y4" s="109">
        <f>VLOOKUP(E4,'Appendix 4. LT MOH 2019'!$E$4:$Q$1683,13,FALSE)</f>
        <v>75.118708504076011</v>
      </c>
      <c r="Z4" s="109">
        <f t="shared" ref="Z4:Z23" si="12">X4-Y4</f>
        <v>-2.0673058717661377</v>
      </c>
    </row>
    <row r="5" spans="1:27" s="11" customFormat="1" x14ac:dyDescent="0.2">
      <c r="A5" s="17"/>
      <c r="B5" s="13" t="str">
        <f>$B$4</f>
        <v>Total</v>
      </c>
      <c r="C5" s="13" t="str">
        <f>$C$4</f>
        <v>AC</v>
      </c>
      <c r="D5" s="163" t="s">
        <v>139</v>
      </c>
      <c r="E5" s="20" t="str">
        <f t="shared" si="0"/>
        <v>ACTotal01-04</v>
      </c>
      <c r="F5" s="21">
        <v>4</v>
      </c>
      <c r="G5" s="108">
        <f>VLOOKUP(E5,'Appendix 4. LT MOH 2019'!$E$4:$H$1683,4,FALSE)</f>
        <v>8.5421412300683373E-4</v>
      </c>
      <c r="H5" s="21">
        <f>VLOOKUP(E5,'Appendix 1a. Pop March 2021'!$E$5:$F$1684,2,FALSE)</f>
        <v>66408.858179128496</v>
      </c>
      <c r="I5" s="21">
        <f>VLOOKUP(E5,'Appendix 2a. Covid Deaths 2021'!$E$4:$F$1684,2,FALSE)</f>
        <v>1.2968197879858701</v>
      </c>
      <c r="J5" s="22">
        <f t="shared" si="1"/>
        <v>56.727384549369447</v>
      </c>
      <c r="K5" s="22">
        <f t="shared" si="2"/>
        <v>58.023096575577426</v>
      </c>
      <c r="L5" s="77">
        <f t="shared" si="3"/>
        <v>0.97766903004702166</v>
      </c>
      <c r="M5" s="77">
        <f t="shared" si="4"/>
        <v>1.0228410323603114</v>
      </c>
      <c r="N5" s="77">
        <f>VLOOKUP(E5,'Appendix 4. LT MOH 2019'!$E$4:$L$1683,8,FALSE)</f>
        <v>0.9965904271558611</v>
      </c>
      <c r="O5" s="77">
        <f t="shared" ref="O5:O22" si="13">EXP((1/L5)*LN(N5))</f>
        <v>0.99651268494140077</v>
      </c>
      <c r="P5" s="77">
        <f t="shared" si="5"/>
        <v>3.4873150585992274E-3</v>
      </c>
      <c r="Q5" s="77">
        <f>VLOOKUP(E5,'Appendix 4. LT MOH 2019'!$E$4:$J$1683,6,FALSE)</f>
        <v>1.4991812216692604</v>
      </c>
      <c r="R5" s="18">
        <f t="shared" si="6"/>
        <v>1.4990837299527775</v>
      </c>
      <c r="S5" s="132">
        <f t="shared" ref="S5:S23" si="14">S4-T4</f>
        <v>98488.866692407231</v>
      </c>
      <c r="T5" s="14">
        <f t="shared" si="7"/>
        <v>343.46170792080363</v>
      </c>
      <c r="U5" s="15">
        <f t="shared" si="8"/>
        <v>8.7373382832556517E-4</v>
      </c>
      <c r="V5" s="14">
        <f t="shared" si="9"/>
        <v>393096.49779615161</v>
      </c>
      <c r="W5" s="14">
        <f t="shared" si="10"/>
        <v>7206506.6008284204</v>
      </c>
      <c r="X5" s="129">
        <f t="shared" si="11"/>
        <v>73.1707739447873</v>
      </c>
      <c r="Y5" s="109">
        <f>VLOOKUP(E5,'Appendix 4. LT MOH 2019'!$E$4:$Q$1683,13,FALSE)</f>
        <v>75.269798881506887</v>
      </c>
      <c r="Z5" s="109">
        <f t="shared" si="12"/>
        <v>-2.0990249367195872</v>
      </c>
      <c r="AA5" s="19"/>
    </row>
    <row r="6" spans="1:27" s="11" customFormat="1" x14ac:dyDescent="0.2">
      <c r="A6" s="17"/>
      <c r="B6" s="13" t="str">
        <f t="shared" ref="B6:B23" si="15">$B$4</f>
        <v>Total</v>
      </c>
      <c r="C6" s="13" t="str">
        <f t="shared" ref="C6:C23" si="16">$C$4</f>
        <v>AC</v>
      </c>
      <c r="D6" s="163" t="s">
        <v>138</v>
      </c>
      <c r="E6" s="20" t="str">
        <f t="shared" si="0"/>
        <v>ACTotal05-09</v>
      </c>
      <c r="F6" s="21">
        <v>5</v>
      </c>
      <c r="G6" s="108">
        <f>VLOOKUP(E6,'Appendix 4. LT MOH 2019'!$E$4:$H$1683,4,FALSE)</f>
        <v>4.5077105575326218E-4</v>
      </c>
      <c r="H6" s="21">
        <f>VLOOKUP(E6,'Appendix 1a. Pop March 2021'!$E$5:$F$1684,2,FALSE)</f>
        <v>84516.310300005105</v>
      </c>
      <c r="I6" s="21">
        <f>VLOOKUP(E6,'Appendix 2a. Covid Deaths 2021'!$E$4:$F$1684,2,FALSE)</f>
        <v>0</v>
      </c>
      <c r="J6" s="22">
        <f t="shared" si="1"/>
        <v>38.09750642230361</v>
      </c>
      <c r="K6" s="22">
        <f t="shared" si="2"/>
        <v>38.09750642230361</v>
      </c>
      <c r="L6" s="77">
        <f t="shared" si="3"/>
        <v>1</v>
      </c>
      <c r="M6" s="77">
        <f t="shared" si="4"/>
        <v>1</v>
      </c>
      <c r="N6" s="77">
        <f>VLOOKUP(E6,'Appendix 4. LT MOH 2019'!$E$4:$L$1683,8,FALSE)</f>
        <v>0.99774868179394516</v>
      </c>
      <c r="O6" s="77">
        <f t="shared" si="13"/>
        <v>0.99774868179394516</v>
      </c>
      <c r="P6" s="77">
        <f t="shared" si="5"/>
        <v>2.251318206054842E-3</v>
      </c>
      <c r="Q6" s="77">
        <f>VLOOKUP(E6,'Appendix 4. LT MOH 2019'!$E$4:$J$1683,6,FALSE)</f>
        <v>2.4999999999998179</v>
      </c>
      <c r="R6" s="18">
        <f t="shared" si="6"/>
        <v>2.4999999999998179</v>
      </c>
      <c r="S6" s="132">
        <f t="shared" si="14"/>
        <v>98145.404984486435</v>
      </c>
      <c r="T6" s="14">
        <f t="shared" si="7"/>
        <v>220.95653708219996</v>
      </c>
      <c r="U6" s="15">
        <f t="shared" si="8"/>
        <v>4.5077105575325833E-4</v>
      </c>
      <c r="V6" s="14">
        <f t="shared" si="9"/>
        <v>490174.63357972668</v>
      </c>
      <c r="W6" s="14">
        <f t="shared" si="10"/>
        <v>6813410.1030322686</v>
      </c>
      <c r="X6" s="129">
        <f t="shared" si="11"/>
        <v>69.421590385298686</v>
      </c>
      <c r="Y6" s="109">
        <f>VLOOKUP(E6,'Appendix 4. LT MOH 2019'!$E$4:$Q$1683,13,FALSE)</f>
        <v>71.522185707443157</v>
      </c>
      <c r="Z6" s="109">
        <f t="shared" si="12"/>
        <v>-2.1005953221444713</v>
      </c>
    </row>
    <row r="7" spans="1:27" s="11" customFormat="1" x14ac:dyDescent="0.2">
      <c r="A7" s="17"/>
      <c r="B7" s="13" t="str">
        <f t="shared" si="15"/>
        <v>Total</v>
      </c>
      <c r="C7" s="13" t="str">
        <f t="shared" si="16"/>
        <v>AC</v>
      </c>
      <c r="D7" s="163" t="s">
        <v>120</v>
      </c>
      <c r="E7" s="20" t="str">
        <f t="shared" si="0"/>
        <v>ACTotal10-14</v>
      </c>
      <c r="F7" s="21">
        <v>5</v>
      </c>
      <c r="G7" s="108">
        <f>VLOOKUP(E7,'Appendix 4. LT MOH 2019'!$E$4:$H$1683,4,FALSE)</f>
        <v>2.9507874230882725E-4</v>
      </c>
      <c r="H7" s="21">
        <f>VLOOKUP(E7,'Appendix 1a. Pop March 2021'!$E$5:$F$1684,2,FALSE)</f>
        <v>88232.348983091797</v>
      </c>
      <c r="I7" s="21">
        <f>VLOOKUP(E7,'Appendix 2a. Covid Deaths 2021'!$E$4:$F$1684,2,FALSE)</f>
        <v>0</v>
      </c>
      <c r="J7" s="22">
        <f t="shared" si="1"/>
        <v>26.03549056888426</v>
      </c>
      <c r="K7" s="22">
        <f t="shared" si="2"/>
        <v>26.03549056888426</v>
      </c>
      <c r="L7" s="77">
        <f t="shared" si="3"/>
        <v>1</v>
      </c>
      <c r="M7" s="77">
        <f t="shared" si="4"/>
        <v>1</v>
      </c>
      <c r="N7" s="77">
        <f>VLOOKUP(E7,'Appendix 4. LT MOH 2019'!$E$4:$L$1683,8,FALSE)</f>
        <v>0.99852569387944545</v>
      </c>
      <c r="O7" s="77">
        <f t="shared" si="13"/>
        <v>0.99852569387944545</v>
      </c>
      <c r="P7" s="77">
        <f t="shared" si="5"/>
        <v>1.4743061205545471E-3</v>
      </c>
      <c r="Q7" s="77">
        <f>VLOOKUP(E7,'Appendix 4. LT MOH 2019'!$E$4:$J$1683,6,FALSE)</f>
        <v>2.5000000000000311</v>
      </c>
      <c r="R7" s="18">
        <f t="shared" si="6"/>
        <v>2.5000000000000311</v>
      </c>
      <c r="S7" s="132">
        <f t="shared" si="14"/>
        <v>97924.44844740424</v>
      </c>
      <c r="T7" s="14">
        <f t="shared" si="7"/>
        <v>144.37061369793628</v>
      </c>
      <c r="U7" s="15">
        <f t="shared" si="8"/>
        <v>2.9507874230882514E-4</v>
      </c>
      <c r="V7" s="14">
        <f t="shared" si="9"/>
        <v>489261.31570277637</v>
      </c>
      <c r="W7" s="14">
        <f t="shared" si="10"/>
        <v>6323235.4694525423</v>
      </c>
      <c r="X7" s="129">
        <f t="shared" si="11"/>
        <v>64.572592133095213</v>
      </c>
      <c r="Y7" s="109">
        <f>VLOOKUP(E7,'Appendix 4. LT MOH 2019'!$E$4:$Q$1683,13,FALSE)</f>
        <v>66.677927234483292</v>
      </c>
      <c r="Z7" s="109">
        <f t="shared" si="12"/>
        <v>-2.1053351013880786</v>
      </c>
      <c r="AA7" s="19"/>
    </row>
    <row r="8" spans="1:27" s="11" customFormat="1" x14ac:dyDescent="0.2">
      <c r="A8" s="17"/>
      <c r="B8" s="13" t="str">
        <f t="shared" si="15"/>
        <v>Total</v>
      </c>
      <c r="C8" s="13" t="str">
        <f t="shared" si="16"/>
        <v>AC</v>
      </c>
      <c r="D8" s="162" t="s">
        <v>121</v>
      </c>
      <c r="E8" s="20" t="str">
        <f t="shared" si="0"/>
        <v>ACTotal15-19</v>
      </c>
      <c r="F8" s="21">
        <v>5</v>
      </c>
      <c r="G8" s="108">
        <f>VLOOKUP(E8,'Appendix 4. LT MOH 2019'!$E$4:$H$1683,4,FALSE)</f>
        <v>1.115757089932188E-3</v>
      </c>
      <c r="H8" s="21">
        <f>VLOOKUP(E8,'Appendix 1a. Pop March 2021'!$E$5:$F$1684,2,FALSE)</f>
        <v>92518.996098632793</v>
      </c>
      <c r="I8" s="21">
        <f>VLOOKUP(E8,'Appendix 2a. Covid Deaths 2021'!$E$4:$F$1684,2,FALSE)</f>
        <v>6.4840989399293303</v>
      </c>
      <c r="J8" s="22">
        <f t="shared" si="1"/>
        <v>103.22872585045798</v>
      </c>
      <c r="K8" s="22">
        <f t="shared" si="2"/>
        <v>109.70559011102327</v>
      </c>
      <c r="L8" s="77">
        <f t="shared" si="3"/>
        <v>0.94096140174798171</v>
      </c>
      <c r="M8" s="77">
        <f t="shared" si="4"/>
        <v>1.0627428480513068</v>
      </c>
      <c r="N8" s="77">
        <f>VLOOKUP(E8,'Appendix 4. LT MOH 2019'!$E$4:$L$1683,8,FALSE)</f>
        <v>0.99443673268770627</v>
      </c>
      <c r="O8" s="77">
        <f t="shared" si="13"/>
        <v>0.99408871111393227</v>
      </c>
      <c r="P8" s="77">
        <f t="shared" si="5"/>
        <v>5.9112888860677337E-3</v>
      </c>
      <c r="Q8" s="77">
        <f>VLOOKUP(E8,'Appendix 4. LT MOH 2019'!$E$4:$J$1683,6,FALSE)</f>
        <v>2.4999999999999685</v>
      </c>
      <c r="R8" s="18">
        <f t="shared" si="6"/>
        <v>2.4995628441233206</v>
      </c>
      <c r="S8" s="132">
        <f t="shared" si="14"/>
        <v>97780.077833706309</v>
      </c>
      <c r="T8" s="14">
        <f t="shared" si="7"/>
        <v>578.00628737722604</v>
      </c>
      <c r="U8" s="15">
        <f t="shared" si="8"/>
        <v>1.1857630841229328E-3</v>
      </c>
      <c r="V8" s="14">
        <f t="shared" si="9"/>
        <v>487455.12077124318</v>
      </c>
      <c r="W8" s="14">
        <f t="shared" si="10"/>
        <v>5833974.1537497658</v>
      </c>
      <c r="X8" s="129">
        <f t="shared" si="11"/>
        <v>59.664241254456279</v>
      </c>
      <c r="Y8" s="109">
        <f>VLOOKUP(E8,'Appendix 4. LT MOH 2019'!$E$4:$Q$1683,13,FALSE)</f>
        <v>61.772684847137896</v>
      </c>
      <c r="Z8" s="109">
        <f t="shared" si="12"/>
        <v>-2.108443592681617</v>
      </c>
    </row>
    <row r="9" spans="1:27" s="11" customFormat="1" x14ac:dyDescent="0.2">
      <c r="A9" s="17"/>
      <c r="B9" s="13" t="str">
        <f t="shared" si="15"/>
        <v>Total</v>
      </c>
      <c r="C9" s="13" t="str">
        <f t="shared" si="16"/>
        <v>AC</v>
      </c>
      <c r="D9" s="162" t="s">
        <v>122</v>
      </c>
      <c r="E9" s="20" t="str">
        <f t="shared" si="0"/>
        <v>ACTotal20-24</v>
      </c>
      <c r="F9" s="21">
        <v>5</v>
      </c>
      <c r="G9" s="108">
        <f>VLOOKUP(E9,'Appendix 4. LT MOH 2019'!$E$4:$H$1683,4,FALSE)</f>
        <v>1.5059361903316561E-3</v>
      </c>
      <c r="H9" s="21">
        <f>VLOOKUP(E9,'Appendix 1a. Pop March 2021'!$E$5:$F$1684,2,FALSE)</f>
        <v>88603.368984147295</v>
      </c>
      <c r="I9" s="21">
        <f>VLOOKUP(E9,'Appendix 2a. Covid Deaths 2021'!$E$4:$F$1684,2,FALSE)</f>
        <v>1.2968197879858701</v>
      </c>
      <c r="J9" s="22">
        <f t="shared" si="1"/>
        <v>133.43101993853679</v>
      </c>
      <c r="K9" s="22">
        <f t="shared" si="2"/>
        <v>134.72588679867161</v>
      </c>
      <c r="L9" s="77">
        <f t="shared" si="3"/>
        <v>0.99038887855256941</v>
      </c>
      <c r="M9" s="77">
        <f t="shared" si="4"/>
        <v>1.0097043915330279</v>
      </c>
      <c r="N9" s="77">
        <f>VLOOKUP(E9,'Appendix 4. LT MOH 2019'!$E$4:$L$1683,8,FALSE)</f>
        <v>0.99249856077038034</v>
      </c>
      <c r="O9" s="77">
        <f t="shared" si="13"/>
        <v>0.99242604024273096</v>
      </c>
      <c r="P9" s="77">
        <f t="shared" si="5"/>
        <v>7.5739597572690442E-3</v>
      </c>
      <c r="Q9" s="77">
        <f>VLOOKUP(E9,'Appendix 4. LT MOH 2019'!$E$4:$J$1683,6,FALSE)</f>
        <v>2.4999999999999893</v>
      </c>
      <c r="R9" s="18">
        <f t="shared" si="6"/>
        <v>2.4999087743713506</v>
      </c>
      <c r="S9" s="132">
        <f t="shared" si="14"/>
        <v>97202.071546329084</v>
      </c>
      <c r="T9" s="14">
        <f t="shared" si="7"/>
        <v>736.20457821508285</v>
      </c>
      <c r="U9" s="15">
        <f t="shared" si="8"/>
        <v>1.5205504555550395E-3</v>
      </c>
      <c r="V9" s="14">
        <f t="shared" si="9"/>
        <v>484169.77912538225</v>
      </c>
      <c r="W9" s="14">
        <f t="shared" si="10"/>
        <v>5346519.0329785226</v>
      </c>
      <c r="X9" s="129">
        <f t="shared" si="11"/>
        <v>55.004167585360875</v>
      </c>
      <c r="Y9" s="109">
        <f>VLOOKUP(E9,'Appendix 4. LT MOH 2019'!$E$4:$Q$1683,13,FALSE)</f>
        <v>57.104279386320641</v>
      </c>
      <c r="Z9" s="109">
        <f t="shared" si="12"/>
        <v>-2.1001118009597661</v>
      </c>
    </row>
    <row r="10" spans="1:27" s="11" customFormat="1" x14ac:dyDescent="0.2">
      <c r="A10" s="17"/>
      <c r="B10" s="13" t="str">
        <f t="shared" si="15"/>
        <v>Total</v>
      </c>
      <c r="C10" s="13" t="str">
        <f t="shared" si="16"/>
        <v>AC</v>
      </c>
      <c r="D10" s="162" t="s">
        <v>123</v>
      </c>
      <c r="E10" s="20" t="str">
        <f t="shared" si="0"/>
        <v>ACTotal25-29</v>
      </c>
      <c r="F10" s="21">
        <v>5</v>
      </c>
      <c r="G10" s="108">
        <f>VLOOKUP(E10,'Appendix 4. LT MOH 2019'!$E$4:$H$1683,4,FALSE)</f>
        <v>1.7649418371440031E-3</v>
      </c>
      <c r="H10" s="21">
        <f>VLOOKUP(E10,'Appendix 1a. Pop March 2021'!$E$5:$F$1684,2,FALSE)</f>
        <v>77753.3808824281</v>
      </c>
      <c r="I10" s="21">
        <f>VLOOKUP(E10,'Appendix 2a. Covid Deaths 2021'!$E$4:$F$1684,2,FALSE)</f>
        <v>9.0777385159010606</v>
      </c>
      <c r="J10" s="22">
        <f t="shared" si="1"/>
        <v>137.23019489879007</v>
      </c>
      <c r="K10" s="22">
        <f t="shared" si="2"/>
        <v>146.29191173419775</v>
      </c>
      <c r="L10" s="77">
        <f t="shared" si="3"/>
        <v>0.93805729429613172</v>
      </c>
      <c r="M10" s="77">
        <f t="shared" si="4"/>
        <v>1.0660329663022841</v>
      </c>
      <c r="N10" s="77">
        <f>VLOOKUP(E10,'Appendix 4. LT MOH 2019'!$E$4:$L$1683,8,FALSE)</f>
        <v>0.99121405750798719</v>
      </c>
      <c r="O10" s="77">
        <f t="shared" si="13"/>
        <v>0.99063662005489994</v>
      </c>
      <c r="P10" s="77">
        <f t="shared" si="5"/>
        <v>9.3633799451000588E-3</v>
      </c>
      <c r="Q10" s="77">
        <f>VLOOKUP(E10,'Appendix 4. LT MOH 2019'!$E$4:$J$1683,6,FALSE)</f>
        <v>2.5000000000000417</v>
      </c>
      <c r="R10" s="18">
        <f t="shared" si="6"/>
        <v>2.4992725940212139</v>
      </c>
      <c r="S10" s="132">
        <f t="shared" si="14"/>
        <v>96465.866968114002</v>
      </c>
      <c r="T10" s="14">
        <f t="shared" si="7"/>
        <v>903.24656415592881</v>
      </c>
      <c r="U10" s="15">
        <f t="shared" si="8"/>
        <v>1.8814870912221139E-3</v>
      </c>
      <c r="V10" s="14">
        <f t="shared" si="9"/>
        <v>480070.56140322913</v>
      </c>
      <c r="W10" s="14">
        <f t="shared" si="10"/>
        <v>4862349.2538531404</v>
      </c>
      <c r="X10" s="129">
        <f t="shared" si="11"/>
        <v>50.40486761457656</v>
      </c>
      <c r="Y10" s="109">
        <f>VLOOKUP(E10,'Appendix 4. LT MOH 2019'!$E$4:$Q$1683,13,FALSE)</f>
        <v>52.516985963119822</v>
      </c>
      <c r="Z10" s="109">
        <f t="shared" si="12"/>
        <v>-2.1121183485432624</v>
      </c>
    </row>
    <row r="11" spans="1:27" s="11" customFormat="1" x14ac:dyDescent="0.2">
      <c r="A11" s="17"/>
      <c r="B11" s="13" t="str">
        <f t="shared" si="15"/>
        <v>Total</v>
      </c>
      <c r="C11" s="13" t="str">
        <f t="shared" si="16"/>
        <v>AC</v>
      </c>
      <c r="D11" s="162" t="s">
        <v>124</v>
      </c>
      <c r="E11" s="20" t="str">
        <f t="shared" si="0"/>
        <v>ACTotal30-34</v>
      </c>
      <c r="F11" s="21">
        <v>5</v>
      </c>
      <c r="G11" s="108">
        <f>VLOOKUP(E11,'Appendix 4. LT MOH 2019'!$E$4:$H$1683,4,FALSE)</f>
        <v>1.8904410066959132E-3</v>
      </c>
      <c r="H11" s="21">
        <f>VLOOKUP(E11,'Appendix 1a. Pop March 2021'!$E$5:$F$1684,2,FALSE)</f>
        <v>70330.116348128096</v>
      </c>
      <c r="I11" s="21">
        <f>VLOOKUP(E11,'Appendix 2a. Covid Deaths 2021'!$E$4:$F$1684,2,FALSE)</f>
        <v>23.3427561837456</v>
      </c>
      <c r="J11" s="22">
        <f t="shared" si="1"/>
        <v>132.95493595019599</v>
      </c>
      <c r="K11" s="22">
        <f t="shared" si="2"/>
        <v>156.25356403044253</v>
      </c>
      <c r="L11" s="77">
        <f t="shared" si="3"/>
        <v>0.85089218140517209</v>
      </c>
      <c r="M11" s="77">
        <f t="shared" si="4"/>
        <v>1.1752370298532884</v>
      </c>
      <c r="N11" s="77">
        <f>VLOOKUP(E11,'Appendix 4. LT MOH 2019'!$E$4:$L$1683,8,FALSE)</f>
        <v>0.99059225692474528</v>
      </c>
      <c r="O11" s="77">
        <f t="shared" si="13"/>
        <v>0.98895280929174834</v>
      </c>
      <c r="P11" s="77">
        <f t="shared" si="5"/>
        <v>1.1047190708251664E-2</v>
      </c>
      <c r="Q11" s="77">
        <f>VLOOKUP(E11,'Appendix 4. LT MOH 2019'!$E$4:$J$1683,6,FALSE)</f>
        <v>2.5000000000000027</v>
      </c>
      <c r="R11" s="18">
        <f t="shared" si="6"/>
        <v>2.4979322070708232</v>
      </c>
      <c r="S11" s="132">
        <f t="shared" si="14"/>
        <v>95562.620403958077</v>
      </c>
      <c r="T11" s="14">
        <f t="shared" si="7"/>
        <v>1055.6984921827866</v>
      </c>
      <c r="U11" s="15">
        <f t="shared" si="8"/>
        <v>2.221720175173443E-3</v>
      </c>
      <c r="V11" s="14">
        <f t="shared" si="9"/>
        <v>475171.672823456</v>
      </c>
      <c r="W11" s="14">
        <f t="shared" si="10"/>
        <v>4382278.6924499115</v>
      </c>
      <c r="X11" s="129">
        <f t="shared" si="11"/>
        <v>45.857665622032307</v>
      </c>
      <c r="Y11" s="109">
        <f>VLOOKUP(E11,'Appendix 4. LT MOH 2019'!$E$4:$Q$1683,13,FALSE)</f>
        <v>47.960327498651104</v>
      </c>
      <c r="Z11" s="109">
        <f t="shared" si="12"/>
        <v>-2.1026618766187966</v>
      </c>
    </row>
    <row r="12" spans="1:27" s="11" customFormat="1" x14ac:dyDescent="0.2">
      <c r="A12" s="17"/>
      <c r="B12" s="13" t="str">
        <f t="shared" si="15"/>
        <v>Total</v>
      </c>
      <c r="C12" s="13" t="str">
        <f t="shared" si="16"/>
        <v>AC</v>
      </c>
      <c r="D12" s="162" t="s">
        <v>125</v>
      </c>
      <c r="E12" s="20" t="str">
        <f t="shared" si="0"/>
        <v>ACTotal35-39</v>
      </c>
      <c r="F12" s="21">
        <v>5</v>
      </c>
      <c r="G12" s="108">
        <f>VLOOKUP(E12,'Appendix 4. LT MOH 2019'!$E$4:$H$1683,4,FALSE)</f>
        <v>2.2390105705669115E-3</v>
      </c>
      <c r="H12" s="21">
        <f>VLOOKUP(E12,'Appendix 1a. Pop March 2021'!$E$5:$F$1684,2,FALSE)</f>
        <v>67211.716959163401</v>
      </c>
      <c r="I12" s="21">
        <f>VLOOKUP(E12,'Appendix 2a. Covid Deaths 2021'!$E$4:$F$1684,2,FALSE)</f>
        <v>28.530035335689</v>
      </c>
      <c r="J12" s="22">
        <f t="shared" si="1"/>
        <v>150.4877447375182</v>
      </c>
      <c r="K12" s="22">
        <f t="shared" si="2"/>
        <v>178.95390102251196</v>
      </c>
      <c r="L12" s="77">
        <f t="shared" si="3"/>
        <v>0.84093022771594794</v>
      </c>
      <c r="M12" s="77">
        <f t="shared" si="4"/>
        <v>1.1891592988827404</v>
      </c>
      <c r="N12" s="77">
        <f>VLOOKUP(E12,'Appendix 4. LT MOH 2019'!$E$4:$L$1683,8,FALSE)</f>
        <v>0.9888672629370735</v>
      </c>
      <c r="O12" s="77">
        <f t="shared" si="13"/>
        <v>0.98677538367683248</v>
      </c>
      <c r="P12" s="77">
        <f t="shared" si="5"/>
        <v>1.3224616323167515E-2</v>
      </c>
      <c r="Q12" s="77">
        <f>VLOOKUP(E12,'Appendix 4. LT MOH 2019'!$E$4:$J$1683,6,FALSE)</f>
        <v>2.5000000000000107</v>
      </c>
      <c r="R12" s="18">
        <f t="shared" si="6"/>
        <v>2.4973569219540397</v>
      </c>
      <c r="S12" s="132">
        <f t="shared" si="14"/>
        <v>94506.921911775295</v>
      </c>
      <c r="T12" s="14">
        <f t="shared" si="7"/>
        <v>1249.8177821667812</v>
      </c>
      <c r="U12" s="15">
        <f t="shared" si="8"/>
        <v>2.6625474621212466E-3</v>
      </c>
      <c r="V12" s="14">
        <f t="shared" si="9"/>
        <v>469406.76173751801</v>
      </c>
      <c r="W12" s="14">
        <f t="shared" si="10"/>
        <v>3907107.0196264554</v>
      </c>
      <c r="X12" s="129">
        <f t="shared" si="11"/>
        <v>41.342019617079927</v>
      </c>
      <c r="Y12" s="109">
        <f>VLOOKUP(E12,'Appendix 4. LT MOH 2019'!$E$4:$Q$1683,13,FALSE)</f>
        <v>43.392068286280477</v>
      </c>
      <c r="Z12" s="109">
        <f t="shared" si="12"/>
        <v>-2.0500486692005495</v>
      </c>
    </row>
    <row r="13" spans="1:27" s="11" customFormat="1" x14ac:dyDescent="0.2">
      <c r="A13" s="17"/>
      <c r="B13" s="13" t="str">
        <f t="shared" si="15"/>
        <v>Total</v>
      </c>
      <c r="C13" s="13" t="str">
        <f t="shared" si="16"/>
        <v>AC</v>
      </c>
      <c r="D13" s="162" t="s">
        <v>126</v>
      </c>
      <c r="E13" s="20" t="str">
        <f t="shared" si="0"/>
        <v>ACTotal40-44</v>
      </c>
      <c r="F13" s="21">
        <v>5</v>
      </c>
      <c r="G13" s="108">
        <f>VLOOKUP(E13,'Appendix 4. LT MOH 2019'!$E$4:$H$1683,4,FALSE)</f>
        <v>2.3542001070090959E-3</v>
      </c>
      <c r="H13" s="21">
        <f>VLOOKUP(E13,'Appendix 1a. Pop March 2021'!$E$5:$F$1684,2,FALSE)</f>
        <v>59385.437211306496</v>
      </c>
      <c r="I13" s="21">
        <f>VLOOKUP(E13,'Appendix 2a. Covid Deaths 2021'!$E$4:$F$1684,2,FALSE)</f>
        <v>40.201413427561803</v>
      </c>
      <c r="J13" s="22">
        <f t="shared" si="1"/>
        <v>139.8052026376397</v>
      </c>
      <c r="K13" s="22">
        <f t="shared" si="2"/>
        <v>179.9119738934084</v>
      </c>
      <c r="L13" s="77">
        <f t="shared" si="3"/>
        <v>0.77707558653360909</v>
      </c>
      <c r="M13" s="77">
        <f t="shared" si="4"/>
        <v>1.2868760997380135</v>
      </c>
      <c r="N13" s="77">
        <f>VLOOKUP(E13,'Appendix 4. LT MOH 2019'!$E$4:$L$1683,8,FALSE)</f>
        <v>0.98829787234042554</v>
      </c>
      <c r="O13" s="77">
        <f t="shared" si="13"/>
        <v>0.98496615957215405</v>
      </c>
      <c r="P13" s="77">
        <f t="shared" si="5"/>
        <v>1.5033840427845946E-2</v>
      </c>
      <c r="Q13" s="77">
        <f>VLOOKUP(E13,'Appendix 4. LT MOH 2019'!$E$4:$J$1683,6,FALSE)</f>
        <v>2.4999999999999822</v>
      </c>
      <c r="R13" s="18">
        <f t="shared" si="6"/>
        <v>2.4957848472808188</v>
      </c>
      <c r="S13" s="132">
        <f t="shared" si="14"/>
        <v>93257.104129608517</v>
      </c>
      <c r="T13" s="14">
        <f t="shared" si="7"/>
        <v>1402.0124222475476</v>
      </c>
      <c r="U13" s="15">
        <f t="shared" si="8"/>
        <v>3.029579590483937E-3</v>
      </c>
      <c r="V13" s="14">
        <f t="shared" si="9"/>
        <v>462774.57989594981</v>
      </c>
      <c r="W13" s="14">
        <f t="shared" si="10"/>
        <v>3437700.2578889374</v>
      </c>
      <c r="X13" s="129">
        <f t="shared" si="11"/>
        <v>36.862609985307166</v>
      </c>
      <c r="Y13" s="109">
        <f>VLOOKUP(E13,'Appendix 4. LT MOH 2019'!$E$4:$Q$1683,13,FALSE)</f>
        <v>38.852434061600285</v>
      </c>
      <c r="Z13" s="109">
        <f t="shared" si="12"/>
        <v>-1.9898240762931181</v>
      </c>
    </row>
    <row r="14" spans="1:27" s="11" customFormat="1" x14ac:dyDescent="0.2">
      <c r="A14" s="17"/>
      <c r="B14" s="13" t="str">
        <f t="shared" si="15"/>
        <v>Total</v>
      </c>
      <c r="C14" s="13" t="str">
        <f t="shared" si="16"/>
        <v>AC</v>
      </c>
      <c r="D14" s="162" t="s">
        <v>127</v>
      </c>
      <c r="E14" s="20" t="str">
        <f t="shared" si="0"/>
        <v>ACTotal45-49</v>
      </c>
      <c r="F14" s="21">
        <v>5</v>
      </c>
      <c r="G14" s="108">
        <f>VLOOKUP(E14,'Appendix 4. LT MOH 2019'!$E$4:$H$1683,4,FALSE)</f>
        <v>4.2217531385401619E-3</v>
      </c>
      <c r="H14" s="21">
        <f>VLOOKUP(E14,'Appendix 1a. Pop March 2021'!$E$5:$F$1684,2,FALSE)</f>
        <v>47928.041643989702</v>
      </c>
      <c r="I14" s="21">
        <f>VLOOKUP(E14,'Appendix 2a. Covid Deaths 2021'!$E$4:$F$1684,2,FALSE)</f>
        <v>40.201413427561803</v>
      </c>
      <c r="J14" s="22">
        <f t="shared" si="1"/>
        <v>202.34036023459711</v>
      </c>
      <c r="K14" s="22">
        <f t="shared" si="2"/>
        <v>242.37205321884738</v>
      </c>
      <c r="L14" s="77">
        <f t="shared" si="3"/>
        <v>0.83483370936291879</v>
      </c>
      <c r="M14" s="77">
        <f t="shared" si="4"/>
        <v>1.1978433414759013</v>
      </c>
      <c r="N14" s="77">
        <f>VLOOKUP(E14,'Appendix 4. LT MOH 2019'!$E$4:$L$1683,8,FALSE)</f>
        <v>0.97911169744942828</v>
      </c>
      <c r="O14" s="77">
        <f t="shared" si="13"/>
        <v>0.9750310782457009</v>
      </c>
      <c r="P14" s="77">
        <f t="shared" si="5"/>
        <v>2.49689217542991E-2</v>
      </c>
      <c r="Q14" s="77">
        <f>VLOOKUP(E14,'Appendix 4. LT MOH 2019'!$E$4:$J$1683,6,FALSE)</f>
        <v>2.5000000000000164</v>
      </c>
      <c r="R14" s="18">
        <f t="shared" si="6"/>
        <v>2.494794291564852</v>
      </c>
      <c r="S14" s="132">
        <f t="shared" si="14"/>
        <v>91855.091707360974</v>
      </c>
      <c r="T14" s="14">
        <f t="shared" si="7"/>
        <v>2293.5225975750645</v>
      </c>
      <c r="U14" s="15">
        <f t="shared" si="8"/>
        <v>5.0570503622798619E-3</v>
      </c>
      <c r="V14" s="14">
        <f t="shared" si="9"/>
        <v>453529.7126329348</v>
      </c>
      <c r="W14" s="14">
        <f t="shared" si="10"/>
        <v>2974925.6779929874</v>
      </c>
      <c r="X14" s="129">
        <f t="shared" si="11"/>
        <v>32.387161372292077</v>
      </c>
      <c r="Y14" s="109">
        <f>VLOOKUP(E14,'Appendix 4. LT MOH 2019'!$E$4:$Q$1683,13,FALSE)</f>
        <v>34.282871924547109</v>
      </c>
      <c r="Z14" s="109">
        <f t="shared" si="12"/>
        <v>-1.8957105522550322</v>
      </c>
    </row>
    <row r="15" spans="1:27" s="11" customFormat="1" x14ac:dyDescent="0.2">
      <c r="A15" s="17"/>
      <c r="B15" s="13" t="str">
        <f t="shared" si="15"/>
        <v>Total</v>
      </c>
      <c r="C15" s="13" t="str">
        <f t="shared" si="16"/>
        <v>AC</v>
      </c>
      <c r="D15" s="162" t="s">
        <v>128</v>
      </c>
      <c r="E15" s="20" t="str">
        <f t="shared" si="0"/>
        <v>ACTotal50-54</v>
      </c>
      <c r="F15" s="21">
        <v>5</v>
      </c>
      <c r="G15" s="108">
        <f>VLOOKUP(E15,'Appendix 4. LT MOH 2019'!$E$4:$H$1683,4,FALSE)</f>
        <v>5.7534912617163234E-3</v>
      </c>
      <c r="H15" s="21">
        <f>VLOOKUP(E15,'Appendix 1a. Pop March 2021'!$E$5:$F$1684,2,FALSE)</f>
        <v>39463.285410987097</v>
      </c>
      <c r="I15" s="21">
        <f>VLOOKUP(E15,'Appendix 2a. Covid Deaths 2021'!$E$4:$F$1684,2,FALSE)</f>
        <v>53.169611307420503</v>
      </c>
      <c r="J15" s="22">
        <f t="shared" si="1"/>
        <v>227.05166777073154</v>
      </c>
      <c r="K15" s="22">
        <f t="shared" si="2"/>
        <v>279.91536818410594</v>
      </c>
      <c r="L15" s="77">
        <f t="shared" si="3"/>
        <v>0.81114398699750956</v>
      </c>
      <c r="M15" s="77">
        <f t="shared" si="4"/>
        <v>1.2328267435003131</v>
      </c>
      <c r="N15" s="77">
        <f>VLOOKUP(E15,'Appendix 4. LT MOH 2019'!$E$4:$L$1683,8,FALSE)</f>
        <v>0.97164045961095502</v>
      </c>
      <c r="O15" s="77">
        <f t="shared" si="13"/>
        <v>0.96515387383127826</v>
      </c>
      <c r="P15" s="77">
        <f t="shared" si="5"/>
        <v>3.4846126168721736E-2</v>
      </c>
      <c r="Q15" s="77">
        <f>VLOOKUP(E15,'Appendix 4. LT MOH 2019'!$E$4:$J$1683,6,FALSE)</f>
        <v>2.4999999999999907</v>
      </c>
      <c r="R15" s="18">
        <f t="shared" si="6"/>
        <v>2.4916580643923423</v>
      </c>
      <c r="S15" s="132">
        <f t="shared" si="14"/>
        <v>89561.569109785909</v>
      </c>
      <c r="T15" s="14">
        <f t="shared" si="7"/>
        <v>3120.8737370682911</v>
      </c>
      <c r="U15" s="15">
        <f t="shared" si="8"/>
        <v>7.0932232880670191E-3</v>
      </c>
      <c r="V15" s="14">
        <f t="shared" si="9"/>
        <v>439979.62707850459</v>
      </c>
      <c r="W15" s="14">
        <f t="shared" si="10"/>
        <v>2521395.9653600524</v>
      </c>
      <c r="X15" s="129">
        <f t="shared" si="11"/>
        <v>28.152655099971369</v>
      </c>
      <c r="Y15" s="109">
        <f>VLOOKUP(E15,'Appendix 4. LT MOH 2019'!$E$4:$Q$1683,13,FALSE)</f>
        <v>29.960925558688587</v>
      </c>
      <c r="Z15" s="109">
        <f t="shared" si="12"/>
        <v>-1.8082704587172174</v>
      </c>
    </row>
    <row r="16" spans="1:27" s="11" customFormat="1" x14ac:dyDescent="0.2">
      <c r="A16" s="17"/>
      <c r="B16" s="13" t="str">
        <f t="shared" si="15"/>
        <v>Total</v>
      </c>
      <c r="C16" s="13" t="str">
        <f t="shared" si="16"/>
        <v>AC</v>
      </c>
      <c r="D16" s="162" t="s">
        <v>129</v>
      </c>
      <c r="E16" s="20" t="str">
        <f t="shared" si="0"/>
        <v>ACTotal55-59</v>
      </c>
      <c r="F16" s="21">
        <v>5</v>
      </c>
      <c r="G16" s="108">
        <f>VLOOKUP(E16,'Appendix 4. LT MOH 2019'!$E$4:$H$1683,4,FALSE)</f>
        <v>8.5635068262380227E-3</v>
      </c>
      <c r="H16" s="21">
        <f>VLOOKUP(E16,'Appendix 1a. Pop March 2021'!$E$5:$F$1684,2,FALSE)</f>
        <v>30487.1349411148</v>
      </c>
      <c r="I16" s="21">
        <f>VLOOKUP(E16,'Appendix 2a. Covid Deaths 2021'!$E$4:$F$1684,2,FALSE)</f>
        <v>76.512367491166103</v>
      </c>
      <c r="J16" s="22">
        <f t="shared" si="1"/>
        <v>261.07678818067632</v>
      </c>
      <c r="K16" s="22">
        <f t="shared" si="2"/>
        <v>336.93394149054024</v>
      </c>
      <c r="L16" s="77">
        <f t="shared" si="3"/>
        <v>0.77486045788594538</v>
      </c>
      <c r="M16" s="77">
        <f t="shared" si="4"/>
        <v>1.2905549506659608</v>
      </c>
      <c r="N16" s="77">
        <f>VLOOKUP(E16,'Appendix 4. LT MOH 2019'!$E$4:$L$1683,8,FALSE)</f>
        <v>0.95807992303198986</v>
      </c>
      <c r="O16" s="77">
        <f t="shared" si="13"/>
        <v>0.94623263549795267</v>
      </c>
      <c r="P16" s="77">
        <f t="shared" si="5"/>
        <v>5.3767364502047332E-2</v>
      </c>
      <c r="Q16" s="77">
        <f>VLOOKUP(E16,'Appendix 4. LT MOH 2019'!$E$4:$J$1683,6,FALSE)</f>
        <v>2.5000000000000147</v>
      </c>
      <c r="R16" s="18">
        <f t="shared" si="6"/>
        <v>2.4845260054868743</v>
      </c>
      <c r="S16" s="132">
        <f t="shared" si="14"/>
        <v>86440.695372717615</v>
      </c>
      <c r="T16" s="14">
        <f t="shared" si="7"/>
        <v>4647.6883759153443</v>
      </c>
      <c r="U16" s="15">
        <f t="shared" si="8"/>
        <v>1.1052442366440653E-2</v>
      </c>
      <c r="V16" s="14">
        <f t="shared" si="9"/>
        <v>420512.33761937212</v>
      </c>
      <c r="W16" s="14">
        <f t="shared" si="10"/>
        <v>2081416.3382815479</v>
      </c>
      <c r="X16" s="129">
        <f t="shared" si="11"/>
        <v>24.079125339133768</v>
      </c>
      <c r="Y16" s="109">
        <f>VLOOKUP(E16,'Appendix 4. LT MOH 2019'!$E$4:$Q$1683,13,FALSE)</f>
        <v>25.762435232147439</v>
      </c>
      <c r="Z16" s="109">
        <f t="shared" si="12"/>
        <v>-1.6833098930136714</v>
      </c>
    </row>
    <row r="17" spans="1:26" s="11" customFormat="1" x14ac:dyDescent="0.2">
      <c r="A17" s="17"/>
      <c r="B17" s="13" t="str">
        <f t="shared" si="15"/>
        <v>Total</v>
      </c>
      <c r="C17" s="13" t="str">
        <f t="shared" si="16"/>
        <v>AC</v>
      </c>
      <c r="D17" s="162" t="s">
        <v>130</v>
      </c>
      <c r="E17" s="20" t="str">
        <f t="shared" si="0"/>
        <v>ACTotal60-64</v>
      </c>
      <c r="F17" s="21">
        <v>5</v>
      </c>
      <c r="G17" s="108">
        <f>VLOOKUP(E17,'Appendix 4. LT MOH 2019'!$E$4:$H$1683,4,FALSE)</f>
        <v>1.3525498891352549E-2</v>
      </c>
      <c r="H17" s="21">
        <f>VLOOKUP(E17,'Appendix 1a. Pop March 2021'!$E$5:$F$1684,2,FALSE)</f>
        <v>23942.111644021301</v>
      </c>
      <c r="I17" s="21">
        <f>VLOOKUP(E17,'Appendix 2a. Covid Deaths 2021'!$E$4:$F$1684,2,FALSE)</f>
        <v>108.932862190813</v>
      </c>
      <c r="J17" s="22">
        <f t="shared" si="1"/>
        <v>323.8290044978491</v>
      </c>
      <c r="K17" s="22">
        <f t="shared" si="2"/>
        <v>431.28849538186836</v>
      </c>
      <c r="L17" s="77">
        <f t="shared" si="3"/>
        <v>0.75084081297166705</v>
      </c>
      <c r="M17" s="77">
        <f t="shared" si="4"/>
        <v>1.3318402286127926</v>
      </c>
      <c r="N17" s="77">
        <f>VLOOKUP(E17,'Appendix 4. LT MOH 2019'!$E$4:$L$1683,8,FALSE)</f>
        <v>0.93458445040214477</v>
      </c>
      <c r="O17" s="77">
        <f t="shared" si="13"/>
        <v>0.91383671833405045</v>
      </c>
      <c r="P17" s="77">
        <f t="shared" si="5"/>
        <v>8.6163281665949554E-2</v>
      </c>
      <c r="Q17" s="77">
        <f>VLOOKUP(E17,'Appendix 4. LT MOH 2019'!$E$4:$J$1683,6,FALSE)</f>
        <v>2.5000000000000031</v>
      </c>
      <c r="R17" s="18">
        <f t="shared" si="6"/>
        <v>2.4721523238573266</v>
      </c>
      <c r="S17" s="132">
        <f t="shared" si="14"/>
        <v>81793.006996802273</v>
      </c>
      <c r="T17" s="14">
        <f t="shared" si="7"/>
        <v>7047.5539001704565</v>
      </c>
      <c r="U17" s="15">
        <f t="shared" si="8"/>
        <v>1.8017527398260881E-2</v>
      </c>
      <c r="V17" s="14">
        <f t="shared" si="9"/>
        <v>391149.89223497518</v>
      </c>
      <c r="W17" s="14">
        <f t="shared" si="10"/>
        <v>1660904.0006621757</v>
      </c>
      <c r="X17" s="129">
        <f t="shared" si="11"/>
        <v>20.306185842111287</v>
      </c>
      <c r="Y17" s="109">
        <f>VLOOKUP(E17,'Appendix 4. LT MOH 2019'!$E$4:$Q$1683,13,FALSE)</f>
        <v>21.780265845181177</v>
      </c>
      <c r="Z17" s="109">
        <f t="shared" si="12"/>
        <v>-1.47408000306989</v>
      </c>
    </row>
    <row r="18" spans="1:26" s="11" customFormat="1" x14ac:dyDescent="0.2">
      <c r="A18" s="17"/>
      <c r="B18" s="13" t="str">
        <f t="shared" si="15"/>
        <v>Total</v>
      </c>
      <c r="C18" s="13" t="str">
        <f t="shared" si="16"/>
        <v>AC</v>
      </c>
      <c r="D18" s="162" t="s">
        <v>131</v>
      </c>
      <c r="E18" s="20" t="str">
        <f t="shared" si="0"/>
        <v>ACTotal65-69</v>
      </c>
      <c r="F18" s="21">
        <v>5</v>
      </c>
      <c r="G18" s="108">
        <f>VLOOKUP(E18,'Appendix 4. LT MOH 2019'!$E$4:$H$1683,4,FALSE)</f>
        <v>1.926839390525879E-2</v>
      </c>
      <c r="H18" s="21">
        <f>VLOOKUP(E18,'Appendix 1a. Pop March 2021'!$E$5:$F$1684,2,FALSE)</f>
        <v>18145.982855345999</v>
      </c>
      <c r="I18" s="21">
        <f>VLOOKUP(E18,'Appendix 2a. Covid Deaths 2021'!$E$4:$F$1684,2,FALSE)</f>
        <v>86.886925795053003</v>
      </c>
      <c r="J18" s="22">
        <f t="shared" si="1"/>
        <v>349.64394545487937</v>
      </c>
      <c r="K18" s="22">
        <f t="shared" si="2"/>
        <v>434.85669973849627</v>
      </c>
      <c r="L18" s="77">
        <f t="shared" si="3"/>
        <v>0.80404405788191813</v>
      </c>
      <c r="M18" s="77">
        <f t="shared" si="4"/>
        <v>1.2437129410971408</v>
      </c>
      <c r="N18" s="77">
        <f>VLOOKUP(E18,'Appendix 4. LT MOH 2019'!$E$4:$L$1683,8,FALSE)</f>
        <v>0.90808563590599278</v>
      </c>
      <c r="O18" s="77">
        <f t="shared" si="13"/>
        <v>0.88699621541980489</v>
      </c>
      <c r="P18" s="77">
        <f t="shared" si="5"/>
        <v>0.11300378458019511</v>
      </c>
      <c r="Q18" s="77">
        <f>VLOOKUP(E18,'Appendix 4. LT MOH 2019'!$E$4:$J$1683,6,FALSE)</f>
        <v>2.5000000000000009</v>
      </c>
      <c r="R18" s="18">
        <f t="shared" si="6"/>
        <v>2.4709899203573711</v>
      </c>
      <c r="S18" s="132">
        <f t="shared" si="14"/>
        <v>74745.453096631813</v>
      </c>
      <c r="T18" s="14">
        <f t="shared" si="7"/>
        <v>8446.5190800808596</v>
      </c>
      <c r="U18" s="15">
        <f t="shared" si="8"/>
        <v>2.3970873103377779E-2</v>
      </c>
      <c r="V18" s="14">
        <f t="shared" si="9"/>
        <v>352365.93359174079</v>
      </c>
      <c r="W18" s="14">
        <f t="shared" si="10"/>
        <v>1269754.1084272005</v>
      </c>
      <c r="X18" s="129">
        <f t="shared" si="11"/>
        <v>16.987710366617851</v>
      </c>
      <c r="Y18" s="109">
        <f>VLOOKUP(E18,'Appendix 4. LT MOH 2019'!$E$4:$Q$1683,13,FALSE)</f>
        <v>18.129773838934536</v>
      </c>
      <c r="Z18" s="109">
        <f t="shared" si="12"/>
        <v>-1.1420634723166856</v>
      </c>
    </row>
    <row r="19" spans="1:26" s="11" customFormat="1" x14ac:dyDescent="0.2">
      <c r="A19" s="17"/>
      <c r="B19" s="13" t="str">
        <f t="shared" si="15"/>
        <v>Total</v>
      </c>
      <c r="C19" s="13" t="str">
        <f t="shared" si="16"/>
        <v>AC</v>
      </c>
      <c r="D19" s="162" t="s">
        <v>132</v>
      </c>
      <c r="E19" s="20" t="str">
        <f t="shared" si="0"/>
        <v>ACTotal70-74</v>
      </c>
      <c r="F19" s="21">
        <v>5</v>
      </c>
      <c r="G19" s="108">
        <f>VLOOKUP(E19,'Appendix 4. LT MOH 2019'!$E$4:$H$1683,4,FALSE)</f>
        <v>2.8391432171356572E-2</v>
      </c>
      <c r="H19" s="21">
        <f>VLOOKUP(E19,'Appendix 1a. Pop March 2021'!$E$5:$F$1684,2,FALSE)</f>
        <v>12783.461249198799</v>
      </c>
      <c r="I19" s="21">
        <f>VLOOKUP(E19,'Appendix 2a. Covid Deaths 2021'!$E$4:$F$1684,2,FALSE)</f>
        <v>85.590106007067106</v>
      </c>
      <c r="J19" s="22">
        <f t="shared" si="1"/>
        <v>362.94077297179285</v>
      </c>
      <c r="K19" s="22">
        <f t="shared" si="2"/>
        <v>446.10085328962111</v>
      </c>
      <c r="L19" s="77">
        <f t="shared" si="3"/>
        <v>0.81358457464362122</v>
      </c>
      <c r="M19" s="77">
        <f t="shared" si="4"/>
        <v>1.2291285149279476</v>
      </c>
      <c r="N19" s="77">
        <f>VLOOKUP(E19,'Appendix 4. LT MOH 2019'!$E$4:$L$1683,8,FALSE)</f>
        <v>0.86745098039215685</v>
      </c>
      <c r="O19" s="77">
        <f t="shared" si="13"/>
        <v>0.83964382330116316</v>
      </c>
      <c r="P19" s="77">
        <f t="shared" si="5"/>
        <v>0.16035617669883684</v>
      </c>
      <c r="Q19" s="77">
        <f>VLOOKUP(E19,'Appendix 4. LT MOH 2019'!$E$4:$J$1683,6,FALSE)</f>
        <v>2.4999999999999987</v>
      </c>
      <c r="R19" s="18">
        <f t="shared" si="6"/>
        <v>2.4600326757022652</v>
      </c>
      <c r="S19" s="132">
        <f t="shared" si="14"/>
        <v>66298.934016550949</v>
      </c>
      <c r="T19" s="14">
        <f t="shared" si="7"/>
        <v>10631.443578102568</v>
      </c>
      <c r="U19" s="15">
        <f t="shared" si="8"/>
        <v>3.4915443521822583E-2</v>
      </c>
      <c r="V19" s="14">
        <f t="shared" si="9"/>
        <v>304491.15078425925</v>
      </c>
      <c r="W19" s="14">
        <f t="shared" si="10"/>
        <v>917388.17483545956</v>
      </c>
      <c r="X19" s="129">
        <f t="shared" si="11"/>
        <v>13.837148190141965</v>
      </c>
      <c r="Y19" s="109">
        <f>VLOOKUP(E19,'Appendix 4. LT MOH 2019'!$E$4:$Q$1683,13,FALSE)</f>
        <v>14.711784022264359</v>
      </c>
      <c r="Z19" s="109">
        <f t="shared" si="12"/>
        <v>-0.87463583212239371</v>
      </c>
    </row>
    <row r="20" spans="1:26" s="11" customFormat="1" x14ac:dyDescent="0.2">
      <c r="A20" s="17"/>
      <c r="B20" s="13" t="str">
        <f t="shared" si="15"/>
        <v>Total</v>
      </c>
      <c r="C20" s="13" t="str">
        <f t="shared" si="16"/>
        <v>AC</v>
      </c>
      <c r="D20" s="162" t="s">
        <v>133</v>
      </c>
      <c r="E20" s="20" t="str">
        <f t="shared" si="0"/>
        <v>ACTotal75-79</v>
      </c>
      <c r="F20" s="21">
        <v>5</v>
      </c>
      <c r="G20" s="108">
        <f>VLOOKUP(E20,'Appendix 4. LT MOH 2019'!$E$4:$H$1683,4,FALSE)</f>
        <v>4.8299655002464269E-2</v>
      </c>
      <c r="H20" s="21">
        <f>VLOOKUP(E20,'Appendix 1a. Pop March 2021'!$E$5:$F$1684,2,FALSE)</f>
        <v>8740.62405980535</v>
      </c>
      <c r="I20" s="21">
        <f>VLOOKUP(E20,'Appendix 2a. Covid Deaths 2021'!$E$4:$F$1684,2,FALSE)</f>
        <v>62.247349823321599</v>
      </c>
      <c r="J20" s="22">
        <f t="shared" si="1"/>
        <v>422.169126594837</v>
      </c>
      <c r="K20" s="22">
        <f t="shared" si="2"/>
        <v>481.40995089687448</v>
      </c>
      <c r="L20" s="77">
        <f t="shared" si="3"/>
        <v>0.87694308314219327</v>
      </c>
      <c r="M20" s="77">
        <f t="shared" si="4"/>
        <v>1.1403248616967008</v>
      </c>
      <c r="N20" s="77">
        <f>VLOOKUP(E20,'Appendix 4. LT MOH 2019'!$E$4:$L$1683,8,FALSE)</f>
        <v>0.78452066842568158</v>
      </c>
      <c r="O20" s="77">
        <f t="shared" si="13"/>
        <v>0.75825409643806541</v>
      </c>
      <c r="P20" s="77">
        <f t="shared" si="5"/>
        <v>0.24174590356193459</v>
      </c>
      <c r="Q20" s="77">
        <f>VLOOKUP(E20,'Appendix 4. LT MOH 2019'!$E$4:$J$1683,6,FALSE)</f>
        <v>2.5000000000000018</v>
      </c>
      <c r="R20" s="18">
        <f t="shared" si="6"/>
        <v>2.4589389586799122</v>
      </c>
      <c r="S20" s="132">
        <f t="shared" si="14"/>
        <v>55667.490438448382</v>
      </c>
      <c r="T20" s="14">
        <f t="shared" si="7"/>
        <v>13457.387775068059</v>
      </c>
      <c r="U20" s="15">
        <f t="shared" si="8"/>
        <v>5.5121283453359531E-2</v>
      </c>
      <c r="V20" s="14">
        <f t="shared" si="9"/>
        <v>244141.40839907926</v>
      </c>
      <c r="W20" s="14">
        <f t="shared" si="10"/>
        <v>612897.02405120037</v>
      </c>
      <c r="X20" s="129">
        <f t="shared" si="11"/>
        <v>11.009963251871062</v>
      </c>
      <c r="Y20" s="109">
        <f>VLOOKUP(E20,'Appendix 4. LT MOH 2019'!$E$4:$Q$1683,13,FALSE)</f>
        <v>11.577779953333689</v>
      </c>
      <c r="Z20" s="109">
        <f t="shared" si="12"/>
        <v>-0.56781670146262719</v>
      </c>
    </row>
    <row r="21" spans="1:26" s="11" customFormat="1" x14ac:dyDescent="0.2">
      <c r="A21" s="17"/>
      <c r="B21" s="13" t="str">
        <f t="shared" si="15"/>
        <v>Total</v>
      </c>
      <c r="C21" s="13" t="str">
        <f t="shared" si="16"/>
        <v>AC</v>
      </c>
      <c r="D21" s="162" t="s">
        <v>134</v>
      </c>
      <c r="E21" s="20" t="str">
        <f t="shared" si="0"/>
        <v>ACTotal80-84</v>
      </c>
      <c r="F21" s="21">
        <v>5</v>
      </c>
      <c r="G21" s="108">
        <f>VLOOKUP(E21,'Appendix 4. LT MOH 2019'!$E$4:$H$1683,4,FALSE)</f>
        <v>7.0672873465933136E-2</v>
      </c>
      <c r="H21" s="21">
        <f>VLOOKUP(E21,'Appendix 1a. Pop March 2021'!$E$5:$F$1684,2,FALSE)</f>
        <v>5137.4754369859002</v>
      </c>
      <c r="I21" s="21">
        <f>VLOOKUP(E21,'Appendix 2a. Covid Deaths 2021'!$E$4:$F$1684,2,FALSE)</f>
        <v>68.731448763250896</v>
      </c>
      <c r="J21" s="22">
        <f t="shared" si="1"/>
        <v>363.08015149244409</v>
      </c>
      <c r="K21" s="22">
        <f t="shared" si="2"/>
        <v>426.95415127411945</v>
      </c>
      <c r="L21" s="77">
        <f t="shared" si="3"/>
        <v>0.85039611491992251</v>
      </c>
      <c r="M21" s="77">
        <f t="shared" si="4"/>
        <v>1.1759225876686477</v>
      </c>
      <c r="N21" s="77">
        <f>VLOOKUP(E21,'Appendix 4. LT MOH 2019'!$E$4:$L$1683,8,FALSE)</f>
        <v>0.69969429958640528</v>
      </c>
      <c r="O21" s="77">
        <f t="shared" si="13"/>
        <v>0.65708901797225716</v>
      </c>
      <c r="P21" s="77">
        <f t="shared" si="5"/>
        <v>0.34291098202774284</v>
      </c>
      <c r="Q21" s="77">
        <f>VLOOKUP(E21,'Appendix 4. LT MOH 2019'!$E$4:$J$1683,6,FALSE)</f>
        <v>2.4999999999999982</v>
      </c>
      <c r="R21" s="18">
        <f t="shared" si="6"/>
        <v>2.4254524145465393</v>
      </c>
      <c r="S21" s="132">
        <f t="shared" si="14"/>
        <v>42210.102663380327</v>
      </c>
      <c r="T21" s="14">
        <f t="shared" si="7"/>
        <v>14474.307755791591</v>
      </c>
      <c r="U21" s="15">
        <f t="shared" si="8"/>
        <v>8.3288246120934675E-2</v>
      </c>
      <c r="V21" s="14">
        <f t="shared" si="9"/>
        <v>173785.71923311811</v>
      </c>
      <c r="W21" s="14">
        <f t="shared" si="10"/>
        <v>368755.61565212114</v>
      </c>
      <c r="X21" s="129">
        <f t="shared" si="11"/>
        <v>8.7361932898599104</v>
      </c>
      <c r="Y21" s="109">
        <f>VLOOKUP(E21,'Appendix 4. LT MOH 2019'!$E$4:$Q$1683,13,FALSE)</f>
        <v>9.071116375493725</v>
      </c>
      <c r="Z21" s="109">
        <f t="shared" si="12"/>
        <v>-0.33492308563381457</v>
      </c>
    </row>
    <row r="22" spans="1:26" s="11" customFormat="1" x14ac:dyDescent="0.2">
      <c r="A22" s="17"/>
      <c r="B22" s="13" t="str">
        <f t="shared" si="15"/>
        <v>Total</v>
      </c>
      <c r="C22" s="13" t="str">
        <f t="shared" si="16"/>
        <v>AC</v>
      </c>
      <c r="D22" s="162" t="s">
        <v>135</v>
      </c>
      <c r="E22" s="20" t="str">
        <f t="shared" si="0"/>
        <v>ACTotal85-89</v>
      </c>
      <c r="F22" s="21">
        <v>5</v>
      </c>
      <c r="G22" s="108">
        <f>VLOOKUP(E22,'Appendix 4. LT MOH 2019'!$E$4:$H$1683,4,FALSE)</f>
        <v>0.10684273709483794</v>
      </c>
      <c r="H22" s="21">
        <f>VLOOKUP(E22,'Appendix 1a. Pop March 2021'!$E$5:$F$1684,2,FALSE)</f>
        <v>2656.5348234386802</v>
      </c>
      <c r="I22" s="21">
        <f>VLOOKUP(E22,'Appendix 2a. Covid Deaths 2021'!$E$4:$F$1684,2,FALSE)</f>
        <v>24.6395759717314</v>
      </c>
      <c r="J22" s="22">
        <f t="shared" si="1"/>
        <v>283.83145172394063</v>
      </c>
      <c r="K22" s="22">
        <f t="shared" si="2"/>
        <v>305.83846795799604</v>
      </c>
      <c r="L22" s="77">
        <f t="shared" si="3"/>
        <v>0.92804366180294273</v>
      </c>
      <c r="M22" s="77">
        <f t="shared" si="4"/>
        <v>1.0775355095440931</v>
      </c>
      <c r="N22" s="77">
        <f>VLOOKUP(E22,'Appendix 4. LT MOH 2019'!$E$4:$L$1683,8,FALSE)</f>
        <v>0.57839886309805777</v>
      </c>
      <c r="O22" s="77">
        <f t="shared" si="13"/>
        <v>0.55435965180829849</v>
      </c>
      <c r="P22" s="77">
        <f t="shared" si="5"/>
        <v>0.44564034819170151</v>
      </c>
      <c r="Q22" s="77">
        <f>VLOOKUP(E22,'Appendix 4. LT MOH 2019'!$E$4:$J$1683,6,FALSE)</f>
        <v>2.4999999999999996</v>
      </c>
      <c r="R22" s="18">
        <f t="shared" si="6"/>
        <v>2.4514751765667047</v>
      </c>
      <c r="S22" s="132">
        <f t="shared" si="14"/>
        <v>27735.794907588737</v>
      </c>
      <c r="T22" s="14">
        <f t="shared" si="7"/>
        <v>12360.189299991467</v>
      </c>
      <c r="U22" s="15">
        <f t="shared" si="8"/>
        <v>0.11532316014370116</v>
      </c>
      <c r="V22" s="14">
        <f t="shared" si="9"/>
        <v>107178.72528458083</v>
      </c>
      <c r="W22" s="14">
        <f t="shared" si="10"/>
        <v>194969.89641900299</v>
      </c>
      <c r="X22" s="129">
        <f t="shared" si="11"/>
        <v>7.029540601544384</v>
      </c>
      <c r="Y22" s="109">
        <f>VLOOKUP(E22,'Appendix 4. LT MOH 2019'!$E$4:$Q$1683,13,FALSE)</f>
        <v>6.8914104765151905</v>
      </c>
      <c r="Z22" s="109">
        <f t="shared" si="12"/>
        <v>0.13813012502919353</v>
      </c>
    </row>
    <row r="23" spans="1:26" s="11" customFormat="1" x14ac:dyDescent="0.2">
      <c r="A23" s="17"/>
      <c r="B23" s="13" t="str">
        <f t="shared" si="15"/>
        <v>Total</v>
      </c>
      <c r="C23" s="13" t="str">
        <f t="shared" si="16"/>
        <v>AC</v>
      </c>
      <c r="D23" s="162" t="s">
        <v>8</v>
      </c>
      <c r="E23" s="20" t="str">
        <f t="shared" si="0"/>
        <v>ACTotal90+</v>
      </c>
      <c r="F23" s="21" t="s">
        <v>19</v>
      </c>
      <c r="G23" s="108">
        <f>VLOOKUP(E23,'Appendix 4. LT MOH 2019'!$E$4:$H$1683,4,FALSE)</f>
        <v>0.19637273295809882</v>
      </c>
      <c r="H23" s="21">
        <f>VLOOKUP(E23,'Appendix 1a. Pop March 2021'!$E$5:$F$1684,2,FALSE)</f>
        <v>1711.0304080088899</v>
      </c>
      <c r="I23" s="21">
        <f>VLOOKUP(E23,'Appendix 2a. Covid Deaths 2021'!$E$4:$F$1684,2,FALSE)</f>
        <v>16.8586572438163</v>
      </c>
      <c r="J23" s="22">
        <f t="shared" si="1"/>
        <v>335.99971739511659</v>
      </c>
      <c r="K23" s="22">
        <f t="shared" si="2"/>
        <v>349.54779404196086</v>
      </c>
      <c r="L23" s="77">
        <f t="shared" si="3"/>
        <v>0.96124113246379717</v>
      </c>
      <c r="M23" s="77">
        <f t="shared" si="4"/>
        <v>1.0403216906010444</v>
      </c>
      <c r="N23" s="77">
        <f>VLOOKUP(E23,'Appendix 4. LT MOH 2019'!$E$4:$L$1683,8,FALSE)</f>
        <v>0</v>
      </c>
      <c r="O23" s="77">
        <v>0</v>
      </c>
      <c r="P23" s="77">
        <f t="shared" si="5"/>
        <v>1</v>
      </c>
      <c r="Q23" s="77">
        <f>VLOOKUP(E23,'Appendix 4. LT MOH 2019'!$E$4:$J$1683,6,FALSE)</f>
        <v>5.9399975458059311</v>
      </c>
      <c r="R23" s="18">
        <f>Q23*L23</f>
        <v>5.7097699677626688</v>
      </c>
      <c r="S23" s="132">
        <f t="shared" si="14"/>
        <v>15375.60560759727</v>
      </c>
      <c r="T23" s="14">
        <f t="shared" si="7"/>
        <v>15375.60560759727</v>
      </c>
      <c r="U23" s="15">
        <f t="shared" si="8"/>
        <v>0.17513840411189852</v>
      </c>
      <c r="V23" s="14">
        <f>T23*R23</f>
        <v>87791.171134422169</v>
      </c>
      <c r="W23" s="14">
        <f>V23</f>
        <v>87791.171134422169</v>
      </c>
      <c r="X23" s="129">
        <f t="shared" si="11"/>
        <v>5.7097699677626688</v>
      </c>
      <c r="Y23" s="109">
        <f>VLOOKUP(E23,'Appendix 4. LT MOH 2019'!$E$4:$Q$1683,13,FALSE)</f>
        <v>5.0923566878980893</v>
      </c>
      <c r="Z23" s="109">
        <f t="shared" si="12"/>
        <v>0.6174132798645795</v>
      </c>
    </row>
    <row r="24" spans="1:26" s="9" customFormat="1" x14ac:dyDescent="0.2">
      <c r="B24" s="157"/>
      <c r="C24" s="157"/>
      <c r="G24" s="111"/>
      <c r="H24" s="111"/>
      <c r="I24" s="130"/>
      <c r="J24" s="130"/>
      <c r="N24" s="111"/>
      <c r="O24" s="111"/>
      <c r="P24" s="23"/>
      <c r="Q24" s="111"/>
      <c r="R24" s="111"/>
      <c r="V24" s="111"/>
      <c r="W24" s="111"/>
      <c r="Y24" s="111"/>
    </row>
    <row r="25" spans="1:26" x14ac:dyDescent="0.2">
      <c r="H25" s="43"/>
      <c r="I25" s="43"/>
      <c r="K25" s="43"/>
      <c r="L25" s="75"/>
      <c r="M25" s="75"/>
      <c r="N25" s="131"/>
      <c r="O25" s="131"/>
      <c r="P25" s="76"/>
      <c r="Q25" s="131"/>
      <c r="R25" s="131"/>
      <c r="S25" s="75"/>
      <c r="T25" s="75"/>
      <c r="U25" s="75"/>
      <c r="V25" s="131"/>
      <c r="W25" s="131"/>
      <c r="X25" s="75"/>
      <c r="Y25" s="131"/>
      <c r="Z25" s="75"/>
    </row>
    <row r="26" spans="1:26" ht="16" customHeight="1" x14ac:dyDescent="0.2">
      <c r="H26" s="43"/>
      <c r="I26" s="43"/>
      <c r="K26" s="43"/>
      <c r="L26" s="75"/>
      <c r="M26" s="75"/>
      <c r="N26" s="131"/>
      <c r="O26" s="131"/>
      <c r="P26" s="75"/>
      <c r="Q26" s="131"/>
      <c r="R26" s="131"/>
      <c r="S26" s="75"/>
      <c r="T26" s="75"/>
      <c r="U26" s="75"/>
      <c r="V26" s="131"/>
      <c r="W26" s="131"/>
      <c r="X26" s="75"/>
      <c r="Y26" s="131"/>
      <c r="Z26" s="75"/>
    </row>
    <row r="27" spans="1:26" s="13" customFormat="1" ht="47" customHeight="1" x14ac:dyDescent="0.2">
      <c r="A27" s="12"/>
      <c r="B27" s="10" t="s">
        <v>17</v>
      </c>
      <c r="C27" s="10" t="s">
        <v>14</v>
      </c>
      <c r="D27" s="160" t="s">
        <v>0</v>
      </c>
      <c r="E27" s="10" t="s">
        <v>137</v>
      </c>
      <c r="F27" s="10" t="s">
        <v>9</v>
      </c>
      <c r="G27" s="12" t="s">
        <v>116</v>
      </c>
      <c r="H27" s="12" t="s">
        <v>118</v>
      </c>
      <c r="I27" s="12" t="s">
        <v>110</v>
      </c>
      <c r="J27" s="12" t="s">
        <v>38</v>
      </c>
      <c r="K27" s="12" t="s">
        <v>1828</v>
      </c>
      <c r="L27" s="12" t="s">
        <v>26</v>
      </c>
      <c r="M27" s="12" t="s">
        <v>27</v>
      </c>
      <c r="N27" s="10" t="s">
        <v>10</v>
      </c>
      <c r="O27" s="12" t="s">
        <v>111</v>
      </c>
      <c r="P27" s="12" t="s">
        <v>112</v>
      </c>
      <c r="Q27" s="12" t="s">
        <v>28</v>
      </c>
      <c r="R27" s="12" t="s">
        <v>113</v>
      </c>
      <c r="S27" s="10" t="s">
        <v>104</v>
      </c>
      <c r="T27" s="10" t="s">
        <v>105</v>
      </c>
      <c r="U27" s="12" t="s">
        <v>106</v>
      </c>
      <c r="V27" s="12" t="s">
        <v>107</v>
      </c>
      <c r="W27" s="12" t="s">
        <v>108</v>
      </c>
      <c r="X27" s="10" t="s">
        <v>109</v>
      </c>
      <c r="Y27" s="12" t="s">
        <v>29</v>
      </c>
      <c r="Z27" s="12" t="s">
        <v>11</v>
      </c>
    </row>
    <row r="28" spans="1:26" x14ac:dyDescent="0.2">
      <c r="B28" s="155" t="s">
        <v>69</v>
      </c>
      <c r="C28" s="13" t="str">
        <f>$C$4</f>
        <v>AC</v>
      </c>
      <c r="D28" s="162">
        <v>0</v>
      </c>
      <c r="E28" s="20" t="str">
        <f t="shared" ref="E28:E47" si="17">_xlfn.CONCAT(C28,B28,D28)</f>
        <v>ACFemale0</v>
      </c>
      <c r="F28" s="21">
        <v>1</v>
      </c>
      <c r="G28" s="108">
        <f>VLOOKUP(E28,'Appendix 4. LT MOH 2019'!$E$4:$H$1683,4,FALSE)</f>
        <v>1.228112840466926E-2</v>
      </c>
      <c r="H28" s="21">
        <f>VLOOKUP(E28,'Appendix 1a. Pop March 2021'!$E$5:$F$1684,2,FALSE)</f>
        <v>8168.9877685714</v>
      </c>
      <c r="I28" s="21">
        <f>VLOOKUP(E28,'Appendix 2a. Covid Deaths 2021'!$E$4:$F$1684,2,FALSE)</f>
        <v>0</v>
      </c>
      <c r="J28" s="22">
        <f t="shared" ref="J28:J47" si="18">G28*H28</f>
        <v>100.32438772199798</v>
      </c>
      <c r="K28" s="22">
        <f t="shared" ref="K28:K47" si="19">G28*(H28-I28)+I28</f>
        <v>100.32438772199798</v>
      </c>
      <c r="L28" s="78">
        <f t="shared" ref="L28:L47" si="20">J28/K28</f>
        <v>1</v>
      </c>
      <c r="M28" s="78">
        <f t="shared" ref="M28:M47" si="21">K28/J28</f>
        <v>1</v>
      </c>
      <c r="N28" s="77">
        <f>VLOOKUP(E28,'Appendix 4. LT MOH 2019'!$E$4:$L$1683,8,FALSE)</f>
        <v>0.98785436323905118</v>
      </c>
      <c r="O28" s="77">
        <f>EXP((1/L28)*LN(N28))</f>
        <v>0.98785436323905118</v>
      </c>
      <c r="P28" s="78">
        <f t="shared" ref="P28:P47" si="22">1-O28</f>
        <v>1.2145636760948819E-2</v>
      </c>
      <c r="Q28" s="77">
        <f>VLOOKUP(E28,'Appendix 4. LT MOH 2019'!$E$4:$J$1683,6,FALSE)</f>
        <v>9.1648472642300374E-2</v>
      </c>
      <c r="R28" s="133">
        <f t="shared" ref="R28:R46" si="23">F28+(Q28-F28)*M28*(1-N28)/(1-O28)</f>
        <v>9.164847264230036E-2</v>
      </c>
      <c r="S28" s="14">
        <v>100000</v>
      </c>
      <c r="T28" s="14">
        <f t="shared" ref="T28:T47" si="24">P28*S28</f>
        <v>1214.5636760948819</v>
      </c>
      <c r="U28" s="15">
        <f t="shared" ref="U28:U47" si="25">T28/V28</f>
        <v>1.2281128404669212E-2</v>
      </c>
      <c r="V28" s="14">
        <f t="shared" ref="V28:V46" si="26">(S29*F28)+R28*T28</f>
        <v>98896.749229746027</v>
      </c>
      <c r="W28" s="14">
        <f t="shared" ref="W28:W46" si="27">W29+V28</f>
        <v>7698155.716192848</v>
      </c>
      <c r="X28" s="129">
        <f t="shared" ref="X28:X47" si="28">W28/S28</f>
        <v>76.981557161928478</v>
      </c>
      <c r="Y28" s="109">
        <f>VLOOKUP(E28,'Appendix 4. LT MOH 2019'!$E$4:$Q$1683,13,FALSE)</f>
        <v>79.183211507474596</v>
      </c>
      <c r="Z28" s="129">
        <f t="shared" ref="Z28:Z47" si="29">X28-Y28</f>
        <v>-2.2016543455461175</v>
      </c>
    </row>
    <row r="29" spans="1:26" x14ac:dyDescent="0.2">
      <c r="B29" s="155" t="str">
        <f>$B$28</f>
        <v>Female</v>
      </c>
      <c r="C29" s="13" t="str">
        <f>$C$4</f>
        <v>AC</v>
      </c>
      <c r="D29" s="163" t="s">
        <v>139</v>
      </c>
      <c r="E29" s="20" t="str">
        <f t="shared" si="17"/>
        <v>ACFemale01-04</v>
      </c>
      <c r="F29" s="21">
        <v>4</v>
      </c>
      <c r="G29" s="108">
        <f>VLOOKUP(E29,'Appendix 4. LT MOH 2019'!$E$4:$H$1683,4,FALSE)</f>
        <v>7.368291784354661E-4</v>
      </c>
      <c r="H29" s="21">
        <f>VLOOKUP(E29,'Appendix 1a. Pop March 2021'!$E$5:$F$1684,2,FALSE)</f>
        <v>32412.597476727598</v>
      </c>
      <c r="I29" s="21">
        <f>VLOOKUP(E29,'Appendix 2a. Covid Deaths 2021'!$E$4:$F$1684,2,FALSE)</f>
        <v>0</v>
      </c>
      <c r="J29" s="22">
        <f t="shared" si="18"/>
        <v>23.882547569736658</v>
      </c>
      <c r="K29" s="22">
        <f t="shared" si="19"/>
        <v>23.882547569736658</v>
      </c>
      <c r="L29" s="78">
        <f t="shared" si="20"/>
        <v>1</v>
      </c>
      <c r="M29" s="78">
        <f t="shared" si="21"/>
        <v>1</v>
      </c>
      <c r="N29" s="77">
        <f>VLOOKUP(E29,'Appendix 4. LT MOH 2019'!$E$4:$L$1683,8,FALSE)</f>
        <v>0.9970580993594913</v>
      </c>
      <c r="O29" s="77">
        <f t="shared" ref="O29:O46" si="30">EXP((1/L29)*LN(N29))</f>
        <v>0.9970580993594913</v>
      </c>
      <c r="P29" s="78">
        <f t="shared" si="22"/>
        <v>2.9419006405086989E-3</v>
      </c>
      <c r="Q29" s="77">
        <f>VLOOKUP(E29,'Appendix 4. LT MOH 2019'!$E$4:$J$1683,6,FALSE)</f>
        <v>1.501440410652074</v>
      </c>
      <c r="R29" s="133">
        <f t="shared" si="23"/>
        <v>1.5014404106520738</v>
      </c>
      <c r="S29" s="80">
        <f t="shared" ref="S29:S47" si="31">S28-T28</f>
        <v>98785.436323905116</v>
      </c>
      <c r="T29" s="14">
        <f t="shared" si="24"/>
        <v>290.61693839422776</v>
      </c>
      <c r="U29" s="15">
        <f t="shared" si="25"/>
        <v>7.3682917843546133E-4</v>
      </c>
      <c r="V29" s="14">
        <f t="shared" si="26"/>
        <v>394415.62155736861</v>
      </c>
      <c r="W29" s="14">
        <f t="shared" si="27"/>
        <v>7599258.9669631021</v>
      </c>
      <c r="X29" s="129">
        <f t="shared" si="28"/>
        <v>76.92691604910344</v>
      </c>
      <c r="Y29" s="109">
        <f>VLOOKUP(E29,'Appendix 4. LT MOH 2019'!$E$4:$Q$1683,13,FALSE)</f>
        <v>79.155639662093478</v>
      </c>
      <c r="Z29" s="129">
        <f t="shared" si="29"/>
        <v>-2.2287236129900379</v>
      </c>
    </row>
    <row r="30" spans="1:26" x14ac:dyDescent="0.2">
      <c r="B30" s="155" t="str">
        <f t="shared" ref="B30:B47" si="32">$B$28</f>
        <v>Female</v>
      </c>
      <c r="C30" s="13" t="str">
        <f t="shared" ref="C30:C47" si="33">$C$4</f>
        <v>AC</v>
      </c>
      <c r="D30" s="163" t="s">
        <v>138</v>
      </c>
      <c r="E30" s="20" t="str">
        <f t="shared" si="17"/>
        <v>ACFemale05-09</v>
      </c>
      <c r="F30" s="21">
        <v>5</v>
      </c>
      <c r="G30" s="108">
        <f>VLOOKUP(E30,'Appendix 4. LT MOH 2019'!$E$4:$H$1683,4,FALSE)</f>
        <v>4.6108670856893246E-4</v>
      </c>
      <c r="H30" s="21">
        <f>VLOOKUP(E30,'Appendix 1a. Pop March 2021'!$E$5:$F$1684,2,FALSE)</f>
        <v>41303.485069298898</v>
      </c>
      <c r="I30" s="21">
        <f>VLOOKUP(E30,'Appendix 2a. Covid Deaths 2021'!$E$4:$F$1684,2,FALSE)</f>
        <v>0</v>
      </c>
      <c r="J30" s="22">
        <f t="shared" si="18"/>
        <v>19.044487983029075</v>
      </c>
      <c r="K30" s="22">
        <f t="shared" si="19"/>
        <v>19.044487983029075</v>
      </c>
      <c r="L30" s="78">
        <f t="shared" si="20"/>
        <v>1</v>
      </c>
      <c r="M30" s="78">
        <f t="shared" si="21"/>
        <v>1</v>
      </c>
      <c r="N30" s="77">
        <f>VLOOKUP(E30,'Appendix 4. LT MOH 2019'!$E$4:$L$1683,8,FALSE)</f>
        <v>0.99769722090923418</v>
      </c>
      <c r="O30" s="77">
        <f t="shared" si="30"/>
        <v>0.99769722090923418</v>
      </c>
      <c r="P30" s="78">
        <f t="shared" si="22"/>
        <v>2.3027790907658163E-3</v>
      </c>
      <c r="Q30" s="77">
        <f>VLOOKUP(E30,'Appendix 4. LT MOH 2019'!$E$4:$J$1683,6,FALSE)</f>
        <v>2.4999999999996936</v>
      </c>
      <c r="R30" s="133">
        <f t="shared" si="23"/>
        <v>2.4999999999996936</v>
      </c>
      <c r="S30" s="80">
        <f t="shared" si="31"/>
        <v>98494.819385510884</v>
      </c>
      <c r="T30" s="14">
        <f t="shared" si="24"/>
        <v>226.81181062971007</v>
      </c>
      <c r="U30" s="15">
        <f t="shared" si="25"/>
        <v>4.610867085689246E-4</v>
      </c>
      <c r="V30" s="14">
        <f t="shared" si="26"/>
        <v>491907.0674009801</v>
      </c>
      <c r="W30" s="14">
        <f t="shared" si="27"/>
        <v>7204843.3454057332</v>
      </c>
      <c r="X30" s="129">
        <f t="shared" si="28"/>
        <v>73.149465021158306</v>
      </c>
      <c r="Y30" s="109">
        <f>VLOOKUP(E30,'Appendix 4. LT MOH 2019'!$E$4:$Q$1683,13,FALSE)</f>
        <v>75.384764663598162</v>
      </c>
      <c r="Z30" s="129">
        <f t="shared" si="29"/>
        <v>-2.2352996424398555</v>
      </c>
    </row>
    <row r="31" spans="1:26" x14ac:dyDescent="0.2">
      <c r="B31" s="155" t="str">
        <f t="shared" si="32"/>
        <v>Female</v>
      </c>
      <c r="C31" s="13" t="str">
        <f t="shared" si="33"/>
        <v>AC</v>
      </c>
      <c r="D31" s="163" t="s">
        <v>120</v>
      </c>
      <c r="E31" s="20" t="str">
        <f t="shared" si="17"/>
        <v>ACFemale10-14</v>
      </c>
      <c r="F31" s="21">
        <v>5</v>
      </c>
      <c r="G31" s="108">
        <f>VLOOKUP(E31,'Appendix 4. LT MOH 2019'!$E$4:$H$1683,4,FALSE)</f>
        <v>3.3377094412674396E-4</v>
      </c>
      <c r="H31" s="21">
        <f>VLOOKUP(E31,'Appendix 1a. Pop March 2021'!$E$5:$F$1684,2,FALSE)</f>
        <v>43300.776993632797</v>
      </c>
      <c r="I31" s="21">
        <f>VLOOKUP(E31,'Appendix 2a. Covid Deaths 2021'!$E$4:$F$1684,2,FALSE)</f>
        <v>0</v>
      </c>
      <c r="J31" s="22">
        <f t="shared" si="18"/>
        <v>14.452541218586413</v>
      </c>
      <c r="K31" s="22">
        <f t="shared" si="19"/>
        <v>14.452541218586413</v>
      </c>
      <c r="L31" s="78">
        <f t="shared" si="20"/>
        <v>1</v>
      </c>
      <c r="M31" s="78">
        <f t="shared" si="21"/>
        <v>1</v>
      </c>
      <c r="N31" s="77">
        <f>VLOOKUP(E31,'Appendix 4. LT MOH 2019'!$E$4:$L$1683,8,FALSE)</f>
        <v>0.99833253665640254</v>
      </c>
      <c r="O31" s="77">
        <f t="shared" si="30"/>
        <v>0.99833253665640254</v>
      </c>
      <c r="P31" s="78">
        <f t="shared" si="22"/>
        <v>1.667463343597464E-3</v>
      </c>
      <c r="Q31" s="77">
        <f>VLOOKUP(E31,'Appendix 4. LT MOH 2019'!$E$4:$J$1683,6,FALSE)</f>
        <v>2.4999999999996985</v>
      </c>
      <c r="R31" s="133">
        <f t="shared" si="23"/>
        <v>2.4999999999996985</v>
      </c>
      <c r="S31" s="80">
        <f t="shared" si="31"/>
        <v>98268.00757488118</v>
      </c>
      <c r="T31" s="14">
        <f t="shared" si="24"/>
        <v>163.85830047947229</v>
      </c>
      <c r="U31" s="15">
        <f t="shared" si="25"/>
        <v>3.3377094412673745E-4</v>
      </c>
      <c r="V31" s="14">
        <f t="shared" si="26"/>
        <v>490930.39212320716</v>
      </c>
      <c r="W31" s="14">
        <f t="shared" si="27"/>
        <v>6712936.2780047534</v>
      </c>
      <c r="X31" s="129">
        <f t="shared" si="28"/>
        <v>68.312530636071259</v>
      </c>
      <c r="Y31" s="109">
        <f>VLOOKUP(E31,'Appendix 4. LT MOH 2019'!$E$4:$Q$1683,13,FALSE)</f>
        <v>70.552989560475979</v>
      </c>
      <c r="Z31" s="129">
        <f t="shared" si="29"/>
        <v>-2.2404589244047202</v>
      </c>
    </row>
    <row r="32" spans="1:26" x14ac:dyDescent="0.2">
      <c r="B32" s="155" t="str">
        <f t="shared" si="32"/>
        <v>Female</v>
      </c>
      <c r="C32" s="13" t="str">
        <f t="shared" si="33"/>
        <v>AC</v>
      </c>
      <c r="D32" s="162" t="s">
        <v>121</v>
      </c>
      <c r="E32" s="20" t="str">
        <f t="shared" si="17"/>
        <v>ACFemale15-19</v>
      </c>
      <c r="F32" s="21">
        <v>5</v>
      </c>
      <c r="G32" s="108">
        <f>VLOOKUP(E32,'Appendix 4. LT MOH 2019'!$E$4:$H$1683,4,FALSE)</f>
        <v>5.7239724368711887E-4</v>
      </c>
      <c r="H32" s="21">
        <f>VLOOKUP(E32,'Appendix 1a. Pop March 2021'!$E$5:$F$1684,2,FALSE)</f>
        <v>45521.331807983202</v>
      </c>
      <c r="I32" s="21">
        <f>VLOOKUP(E32,'Appendix 2a. Covid Deaths 2021'!$E$4:$F$1684,2,FALSE)</f>
        <v>2.5936395759717299</v>
      </c>
      <c r="J32" s="22">
        <f t="shared" si="18"/>
        <v>26.056284855856358</v>
      </c>
      <c r="K32" s="22">
        <f t="shared" si="19"/>
        <v>28.648439839683682</v>
      </c>
      <c r="L32" s="78">
        <f t="shared" si="20"/>
        <v>0.90951845900394601</v>
      </c>
      <c r="M32" s="78">
        <f t="shared" si="21"/>
        <v>1.0994829077962247</v>
      </c>
      <c r="N32" s="77">
        <f>VLOOKUP(E32,'Appendix 4. LT MOH 2019'!$E$4:$L$1683,8,FALSE)</f>
        <v>0.9971421034118888</v>
      </c>
      <c r="O32" s="77">
        <f t="shared" si="30"/>
        <v>0.99685823861640543</v>
      </c>
      <c r="P32" s="78">
        <f t="shared" si="22"/>
        <v>3.1417613835945657E-3</v>
      </c>
      <c r="Q32" s="77">
        <f>VLOOKUP(E32,'Appendix 4. LT MOH 2019'!$E$4:$J$1683,6,FALSE)</f>
        <v>2.4999999999999387</v>
      </c>
      <c r="R32" s="133">
        <f t="shared" si="23"/>
        <v>2.4996442542666877</v>
      </c>
      <c r="S32" s="80">
        <f t="shared" si="31"/>
        <v>98104.149274401701</v>
      </c>
      <c r="T32" s="14">
        <f t="shared" si="24"/>
        <v>308.21982776071212</v>
      </c>
      <c r="U32" s="15">
        <f t="shared" si="25"/>
        <v>6.2934103708151392E-4</v>
      </c>
      <c r="V32" s="14">
        <f t="shared" si="26"/>
        <v>489750.08715471812</v>
      </c>
      <c r="W32" s="14">
        <f t="shared" si="27"/>
        <v>6222005.885881546</v>
      </c>
      <c r="X32" s="129">
        <f t="shared" si="28"/>
        <v>63.422453911488667</v>
      </c>
      <c r="Y32" s="109">
        <f>VLOOKUP(E32,'Appendix 4. LT MOH 2019'!$E$4:$Q$1683,13,FALSE)</f>
        <v>65.666654958875554</v>
      </c>
      <c r="Z32" s="129">
        <f t="shared" si="29"/>
        <v>-2.2442010473868876</v>
      </c>
    </row>
    <row r="33" spans="2:26" x14ac:dyDescent="0.2">
      <c r="B33" s="155" t="str">
        <f t="shared" si="32"/>
        <v>Female</v>
      </c>
      <c r="C33" s="13" t="str">
        <f t="shared" si="33"/>
        <v>AC</v>
      </c>
      <c r="D33" s="162" t="s">
        <v>122</v>
      </c>
      <c r="E33" s="20" t="str">
        <f t="shared" si="17"/>
        <v>ACFemale20-24</v>
      </c>
      <c r="F33" s="21">
        <v>5</v>
      </c>
      <c r="G33" s="108">
        <f>VLOOKUP(E33,'Appendix 4. LT MOH 2019'!$E$4:$H$1683,4,FALSE)</f>
        <v>4.7109812974042493E-4</v>
      </c>
      <c r="H33" s="21">
        <f>VLOOKUP(E33,'Appendix 1a. Pop March 2021'!$E$5:$F$1684,2,FALSE)</f>
        <v>43765.182929215</v>
      </c>
      <c r="I33" s="21">
        <f>VLOOKUP(E33,'Appendix 2a. Covid Deaths 2021'!$E$4:$F$1684,2,FALSE)</f>
        <v>1.2968197879858701</v>
      </c>
      <c r="J33" s="22">
        <f t="shared" si="18"/>
        <v>20.617695825700757</v>
      </c>
      <c r="K33" s="22">
        <f t="shared" si="19"/>
        <v>21.913904684309898</v>
      </c>
      <c r="L33" s="78">
        <f t="shared" si="20"/>
        <v>0.94084993627186797</v>
      </c>
      <c r="M33" s="78">
        <f t="shared" si="21"/>
        <v>1.0628687545672959</v>
      </c>
      <c r="N33" s="77">
        <f>VLOOKUP(E33,'Appendix 4. LT MOH 2019'!$E$4:$L$1683,8,FALSE)</f>
        <v>0.99764728025597593</v>
      </c>
      <c r="O33" s="77">
        <f t="shared" si="30"/>
        <v>0.99749955276935853</v>
      </c>
      <c r="P33" s="78">
        <f t="shared" si="22"/>
        <v>2.5004472306414671E-3</v>
      </c>
      <c r="Q33" s="77">
        <f>VLOOKUP(E33,'Appendix 4. LT MOH 2019'!$E$4:$J$1683,6,FALSE)</f>
        <v>2.5000000000000546</v>
      </c>
      <c r="R33" s="133">
        <f t="shared" si="23"/>
        <v>2.499814959567074</v>
      </c>
      <c r="S33" s="80">
        <f t="shared" si="31"/>
        <v>97795.929446640992</v>
      </c>
      <c r="T33" s="14">
        <f t="shared" si="24"/>
        <v>244.53356095286176</v>
      </c>
      <c r="U33" s="15">
        <f t="shared" si="25"/>
        <v>5.0071549880404906E-4</v>
      </c>
      <c r="V33" s="14">
        <f t="shared" si="26"/>
        <v>488368.26808222686</v>
      </c>
      <c r="W33" s="14">
        <f t="shared" si="27"/>
        <v>5732255.7987268278</v>
      </c>
      <c r="X33" s="129">
        <f t="shared" si="28"/>
        <v>58.614462086118188</v>
      </c>
      <c r="Y33" s="109">
        <f>VLOOKUP(E33,'Appendix 4. LT MOH 2019'!$E$4:$Q$1683,13,FALSE)</f>
        <v>60.847696123491588</v>
      </c>
      <c r="Z33" s="129">
        <f t="shared" si="29"/>
        <v>-2.2332340373733999</v>
      </c>
    </row>
    <row r="34" spans="2:26" x14ac:dyDescent="0.2">
      <c r="B34" s="155" t="str">
        <f t="shared" si="32"/>
        <v>Female</v>
      </c>
      <c r="C34" s="13" t="str">
        <f t="shared" si="33"/>
        <v>AC</v>
      </c>
      <c r="D34" s="162" t="s">
        <v>123</v>
      </c>
      <c r="E34" s="20" t="str">
        <f t="shared" si="17"/>
        <v>ACFemale25-29</v>
      </c>
      <c r="F34" s="21">
        <v>5</v>
      </c>
      <c r="G34" s="108">
        <f>VLOOKUP(E34,'Appendix 4. LT MOH 2019'!$E$4:$H$1683,4,FALSE)</f>
        <v>8.7726293962835957E-4</v>
      </c>
      <c r="H34" s="21">
        <f>VLOOKUP(E34,'Appendix 1a. Pop March 2021'!$E$5:$F$1684,2,FALSE)</f>
        <v>39017.111928091501</v>
      </c>
      <c r="I34" s="21">
        <f>VLOOKUP(E34,'Appendix 2a. Covid Deaths 2021'!$E$4:$F$1684,2,FALSE)</f>
        <v>6.4840989399293303</v>
      </c>
      <c r="J34" s="22">
        <f t="shared" si="18"/>
        <v>34.228266305846283</v>
      </c>
      <c r="K34" s="22">
        <f t="shared" si="19"/>
        <v>40.706676986078726</v>
      </c>
      <c r="L34" s="78">
        <f t="shared" si="20"/>
        <v>0.84085139933067998</v>
      </c>
      <c r="M34" s="78">
        <f t="shared" si="21"/>
        <v>1.1892707805398228</v>
      </c>
      <c r="N34" s="77">
        <f>VLOOKUP(E34,'Appendix 4. LT MOH 2019'!$E$4:$L$1683,8,FALSE)</f>
        <v>0.9956232841284367</v>
      </c>
      <c r="O34" s="77">
        <f t="shared" si="30"/>
        <v>0.99479705816627384</v>
      </c>
      <c r="P34" s="78">
        <f t="shared" si="22"/>
        <v>5.2029418337261601E-3</v>
      </c>
      <c r="Q34" s="77">
        <f>VLOOKUP(E34,'Appendix 4. LT MOH 2019'!$E$4:$J$1683,6,FALSE)</f>
        <v>2.5000000000000133</v>
      </c>
      <c r="R34" s="133">
        <f t="shared" si="23"/>
        <v>2.4989628622047366</v>
      </c>
      <c r="S34" s="80">
        <f t="shared" si="31"/>
        <v>97551.395885688136</v>
      </c>
      <c r="T34" s="14">
        <f t="shared" si="24"/>
        <v>507.55423859202881</v>
      </c>
      <c r="U34" s="15">
        <f t="shared" si="25"/>
        <v>1.0433036167298521E-3</v>
      </c>
      <c r="V34" s="14">
        <f t="shared" si="26"/>
        <v>486487.56742827664</v>
      </c>
      <c r="W34" s="14">
        <f t="shared" si="27"/>
        <v>5243887.5306446012</v>
      </c>
      <c r="X34" s="129">
        <f t="shared" si="28"/>
        <v>53.755125521621956</v>
      </c>
      <c r="Y34" s="109">
        <f>VLOOKUP(E34,'Appendix 4. LT MOH 2019'!$E$4:$Q$1683,13,FALSE)</f>
        <v>55.985295633263057</v>
      </c>
      <c r="Z34" s="129">
        <f t="shared" si="29"/>
        <v>-2.230170111641101</v>
      </c>
    </row>
    <row r="35" spans="2:26" x14ac:dyDescent="0.2">
      <c r="B35" s="155" t="str">
        <f t="shared" si="32"/>
        <v>Female</v>
      </c>
      <c r="C35" s="13" t="str">
        <f t="shared" si="33"/>
        <v>AC</v>
      </c>
      <c r="D35" s="162" t="s">
        <v>124</v>
      </c>
      <c r="E35" s="20" t="str">
        <f t="shared" si="17"/>
        <v>ACFemale30-34</v>
      </c>
      <c r="F35" s="21">
        <v>5</v>
      </c>
      <c r="G35" s="108">
        <f>VLOOKUP(E35,'Appendix 4. LT MOH 2019'!$E$4:$H$1683,4,FALSE)</f>
        <v>9.4756790903348072E-4</v>
      </c>
      <c r="H35" s="21">
        <f>VLOOKUP(E35,'Appendix 1a. Pop March 2021'!$E$5:$F$1684,2,FALSE)</f>
        <v>35333.192100739099</v>
      </c>
      <c r="I35" s="21">
        <f>VLOOKUP(E35,'Appendix 2a. Covid Deaths 2021'!$E$4:$F$1684,2,FALSE)</f>
        <v>10.3745583038869</v>
      </c>
      <c r="J35" s="22">
        <f t="shared" si="18"/>
        <v>33.480598958375644</v>
      </c>
      <c r="K35" s="22">
        <f t="shared" si="19"/>
        <v>43.845326663743393</v>
      </c>
      <c r="L35" s="78">
        <f t="shared" si="20"/>
        <v>0.76360701369939721</v>
      </c>
      <c r="M35" s="78">
        <f t="shared" si="21"/>
        <v>1.3095741422742637</v>
      </c>
      <c r="N35" s="77">
        <f>VLOOKUP(E35,'Appendix 4. LT MOH 2019'!$E$4:$L$1683,8,FALSE)</f>
        <v>0.99527335749172841</v>
      </c>
      <c r="O35" s="77">
        <f t="shared" si="30"/>
        <v>0.99381464479348502</v>
      </c>
      <c r="P35" s="78">
        <f t="shared" si="22"/>
        <v>6.1853552065149753E-3</v>
      </c>
      <c r="Q35" s="77">
        <f>VLOOKUP(E35,'Appendix 4. LT MOH 2019'!$E$4:$J$1683,6,FALSE)</f>
        <v>2.5000000000000422</v>
      </c>
      <c r="R35" s="133">
        <f t="shared" si="23"/>
        <v>2.4981676064104641</v>
      </c>
      <c r="S35" s="80">
        <f t="shared" si="31"/>
        <v>97043.841647096109</v>
      </c>
      <c r="T35" s="14">
        <f t="shared" si="24"/>
        <v>600.25063119208073</v>
      </c>
      <c r="U35" s="15">
        <f t="shared" si="25"/>
        <v>1.2409115936961401E-3</v>
      </c>
      <c r="V35" s="14">
        <f t="shared" si="26"/>
        <v>483717.48176209163</v>
      </c>
      <c r="W35" s="14">
        <f t="shared" si="27"/>
        <v>4757399.9632163243</v>
      </c>
      <c r="X35" s="129">
        <f t="shared" si="28"/>
        <v>49.023203146849887</v>
      </c>
      <c r="Y35" s="109">
        <f>VLOOKUP(E35,'Appendix 4. LT MOH 2019'!$E$4:$Q$1683,13,FALSE)</f>
        <v>51.220414624577408</v>
      </c>
      <c r="Z35" s="129">
        <f t="shared" si="29"/>
        <v>-2.1972114777275209</v>
      </c>
    </row>
    <row r="36" spans="2:26" x14ac:dyDescent="0.2">
      <c r="B36" s="155" t="str">
        <f t="shared" si="32"/>
        <v>Female</v>
      </c>
      <c r="C36" s="13" t="str">
        <f t="shared" si="33"/>
        <v>AC</v>
      </c>
      <c r="D36" s="162" t="s">
        <v>125</v>
      </c>
      <c r="E36" s="20" t="str">
        <f t="shared" si="17"/>
        <v>ACFemale35-39</v>
      </c>
      <c r="F36" s="21">
        <v>5</v>
      </c>
      <c r="G36" s="108">
        <f>VLOOKUP(E36,'Appendix 4. LT MOH 2019'!$E$4:$H$1683,4,FALSE)</f>
        <v>1.3183915622940012E-3</v>
      </c>
      <c r="H36" s="21">
        <f>VLOOKUP(E36,'Appendix 1a. Pop March 2021'!$E$5:$F$1684,2,FALSE)</f>
        <v>34081.986125160198</v>
      </c>
      <c r="I36" s="21">
        <f>VLOOKUP(E36,'Appendix 2a. Covid Deaths 2021'!$E$4:$F$1684,2,FALSE)</f>
        <v>10.3745583038869</v>
      </c>
      <c r="J36" s="22">
        <f t="shared" si="18"/>
        <v>44.933402933632429</v>
      </c>
      <c r="K36" s="22">
        <f t="shared" si="19"/>
        <v>55.294283507388961</v>
      </c>
      <c r="L36" s="78">
        <f t="shared" si="20"/>
        <v>0.81262293465884206</v>
      </c>
      <c r="M36" s="78">
        <f t="shared" si="21"/>
        <v>1.2305830383926133</v>
      </c>
      <c r="N36" s="77">
        <f>VLOOKUP(E36,'Appendix 4. LT MOH 2019'!$E$4:$L$1683,8,FALSE)</f>
        <v>0.99342969776609724</v>
      </c>
      <c r="O36" s="77">
        <f t="shared" si="30"/>
        <v>0.99192083248220186</v>
      </c>
      <c r="P36" s="78">
        <f t="shared" si="22"/>
        <v>8.0791675177981359E-3</v>
      </c>
      <c r="Q36" s="77">
        <f>VLOOKUP(E36,'Appendix 4. LT MOH 2019'!$E$4:$J$1683,6,FALSE)</f>
        <v>2.4999999999999498</v>
      </c>
      <c r="R36" s="133">
        <f t="shared" si="23"/>
        <v>2.4981016087541379</v>
      </c>
      <c r="S36" s="80">
        <f t="shared" si="31"/>
        <v>96443.591015904021</v>
      </c>
      <c r="T36" s="14">
        <f t="shared" si="24"/>
        <v>779.18392783549984</v>
      </c>
      <c r="U36" s="15">
        <f t="shared" si="25"/>
        <v>1.6223922696854294E-3</v>
      </c>
      <c r="V36" s="14">
        <f t="shared" si="26"/>
        <v>480268.51606398384</v>
      </c>
      <c r="W36" s="14">
        <f t="shared" si="27"/>
        <v>4273682.4814542327</v>
      </c>
      <c r="X36" s="129">
        <f t="shared" si="28"/>
        <v>44.312768079627823</v>
      </c>
      <c r="Y36" s="109">
        <f>VLOOKUP(E36,'Appendix 4. LT MOH 2019'!$E$4:$Q$1683,13,FALSE)</f>
        <v>46.451792246666585</v>
      </c>
      <c r="Z36" s="129">
        <f t="shared" si="29"/>
        <v>-2.1390241670387624</v>
      </c>
    </row>
    <row r="37" spans="2:26" x14ac:dyDescent="0.2">
      <c r="B37" s="155" t="str">
        <f t="shared" si="32"/>
        <v>Female</v>
      </c>
      <c r="C37" s="13" t="str">
        <f t="shared" si="33"/>
        <v>AC</v>
      </c>
      <c r="D37" s="162" t="s">
        <v>126</v>
      </c>
      <c r="E37" s="20" t="str">
        <f t="shared" si="17"/>
        <v>ACFemale40-44</v>
      </c>
      <c r="F37" s="21">
        <v>5</v>
      </c>
      <c r="G37" s="108">
        <f>VLOOKUP(E37,'Appendix 4. LT MOH 2019'!$E$4:$H$1683,4,FALSE)</f>
        <v>1.608954179783141E-3</v>
      </c>
      <c r="H37" s="21">
        <f>VLOOKUP(E37,'Appendix 1a. Pop March 2021'!$E$5:$F$1684,2,FALSE)</f>
        <v>30352.9346865812</v>
      </c>
      <c r="I37" s="21">
        <f>VLOOKUP(E37,'Appendix 2a. Covid Deaths 2021'!$E$4:$F$1684,2,FALSE)</f>
        <v>20.7491166077738</v>
      </c>
      <c r="J37" s="22">
        <f t="shared" si="18"/>
        <v>48.836481132659507</v>
      </c>
      <c r="K37" s="22">
        <f t="shared" si="19"/>
        <v>69.552213362540414</v>
      </c>
      <c r="L37" s="78">
        <f t="shared" si="20"/>
        <v>0.70215567228751874</v>
      </c>
      <c r="M37" s="78">
        <f t="shared" si="21"/>
        <v>1.4241856036598675</v>
      </c>
      <c r="N37" s="77">
        <f>VLOOKUP(E37,'Appendix 4. LT MOH 2019'!$E$4:$L$1683,8,FALSE)</f>
        <v>0.99198745863090054</v>
      </c>
      <c r="O37" s="77">
        <f t="shared" si="30"/>
        <v>0.98860807632015324</v>
      </c>
      <c r="P37" s="78">
        <f t="shared" si="22"/>
        <v>1.139192367984676E-2</v>
      </c>
      <c r="Q37" s="77">
        <f>VLOOKUP(E37,'Appendix 4. LT MOH 2019'!$E$4:$J$1683,6,FALSE)</f>
        <v>2.4999999999999982</v>
      </c>
      <c r="R37" s="133">
        <f t="shared" si="23"/>
        <v>2.4957376850258881</v>
      </c>
      <c r="S37" s="80">
        <f t="shared" si="31"/>
        <v>95664.407088068518</v>
      </c>
      <c r="T37" s="14">
        <f t="shared" si="24"/>
        <v>1089.801624425068</v>
      </c>
      <c r="U37" s="15">
        <f t="shared" si="25"/>
        <v>2.2914590520897722E-3</v>
      </c>
      <c r="V37" s="14">
        <f t="shared" si="26"/>
        <v>475592.88630149735</v>
      </c>
      <c r="W37" s="14">
        <f t="shared" si="27"/>
        <v>3793413.9653902492</v>
      </c>
      <c r="X37" s="129">
        <f t="shared" si="28"/>
        <v>39.653347371902257</v>
      </c>
      <c r="Y37" s="109">
        <f>VLOOKUP(E37,'Appendix 4. LT MOH 2019'!$E$4:$Q$1683,13,FALSE)</f>
        <v>41.74247870332443</v>
      </c>
      <c r="Z37" s="129">
        <f t="shared" si="29"/>
        <v>-2.0891313314221733</v>
      </c>
    </row>
    <row r="38" spans="2:26" x14ac:dyDescent="0.2">
      <c r="B38" s="155" t="str">
        <f t="shared" si="32"/>
        <v>Female</v>
      </c>
      <c r="C38" s="13" t="str">
        <f t="shared" si="33"/>
        <v>AC</v>
      </c>
      <c r="D38" s="162" t="s">
        <v>127</v>
      </c>
      <c r="E38" s="20" t="str">
        <f t="shared" si="17"/>
        <v>ACFemale45-49</v>
      </c>
      <c r="F38" s="21">
        <v>5</v>
      </c>
      <c r="G38" s="108">
        <f>VLOOKUP(E38,'Appendix 4. LT MOH 2019'!$E$4:$H$1683,4,FALSE)</f>
        <v>3.0265812790595667E-3</v>
      </c>
      <c r="H38" s="21">
        <f>VLOOKUP(E38,'Appendix 1a. Pop March 2021'!$E$5:$F$1684,2,FALSE)</f>
        <v>24357.9236832032</v>
      </c>
      <c r="I38" s="21">
        <f>VLOOKUP(E38,'Appendix 2a. Covid Deaths 2021'!$E$4:$F$1684,2,FALSE)</f>
        <v>16.8586572438163</v>
      </c>
      <c r="J38" s="22">
        <f t="shared" si="18"/>
        <v>73.721235816344446</v>
      </c>
      <c r="K38" s="22">
        <f t="shared" si="19"/>
        <v>90.528868963756523</v>
      </c>
      <c r="L38" s="78">
        <f t="shared" si="20"/>
        <v>0.81433952130628018</v>
      </c>
      <c r="M38" s="78">
        <f t="shared" si="21"/>
        <v>1.2279890314004438</v>
      </c>
      <c r="N38" s="77">
        <f>VLOOKUP(E38,'Appendix 4. LT MOH 2019'!$E$4:$L$1683,8,FALSE)</f>
        <v>0.98498073616159854</v>
      </c>
      <c r="O38" s="77">
        <f t="shared" si="30"/>
        <v>0.98158820896665278</v>
      </c>
      <c r="P38" s="78">
        <f t="shared" si="22"/>
        <v>1.8411791033347225E-2</v>
      </c>
      <c r="Q38" s="77">
        <f>VLOOKUP(E38,'Appendix 4. LT MOH 2019'!$E$4:$J$1683,6,FALSE)</f>
        <v>2.4999999999999862</v>
      </c>
      <c r="R38" s="133">
        <f t="shared" si="23"/>
        <v>2.4956956631946086</v>
      </c>
      <c r="S38" s="80">
        <f t="shared" si="31"/>
        <v>94574.605463643456</v>
      </c>
      <c r="T38" s="14">
        <f t="shared" si="24"/>
        <v>1741.2878728578621</v>
      </c>
      <c r="U38" s="15">
        <f t="shared" si="25"/>
        <v>3.7166320419480849E-3</v>
      </c>
      <c r="V38" s="14">
        <f t="shared" si="26"/>
        <v>468512.31254659267</v>
      </c>
      <c r="W38" s="14">
        <f t="shared" si="27"/>
        <v>3317821.0790887517</v>
      </c>
      <c r="X38" s="129">
        <f t="shared" si="28"/>
        <v>35.081521755480061</v>
      </c>
      <c r="Y38" s="109">
        <f>VLOOKUP(E38,'Appendix 4. LT MOH 2019'!$E$4:$Q$1683,13,FALSE)</f>
        <v>37.059450436485619</v>
      </c>
      <c r="Z38" s="129">
        <f t="shared" si="29"/>
        <v>-1.9779286810055581</v>
      </c>
    </row>
    <row r="39" spans="2:26" x14ac:dyDescent="0.2">
      <c r="B39" s="155" t="str">
        <f t="shared" si="32"/>
        <v>Female</v>
      </c>
      <c r="C39" s="13" t="str">
        <f t="shared" si="33"/>
        <v>AC</v>
      </c>
      <c r="D39" s="162" t="s">
        <v>128</v>
      </c>
      <c r="E39" s="20" t="str">
        <f t="shared" si="17"/>
        <v>ACFemale50-54</v>
      </c>
      <c r="F39" s="21">
        <v>5</v>
      </c>
      <c r="G39" s="108">
        <f>VLOOKUP(E39,'Appendix 4. LT MOH 2019'!$E$4:$H$1683,4,FALSE)</f>
        <v>3.2978723404255318E-3</v>
      </c>
      <c r="H39" s="21">
        <f>VLOOKUP(E39,'Appendix 1a. Pop March 2021'!$E$5:$F$1684,2,FALSE)</f>
        <v>20093.888948468</v>
      </c>
      <c r="I39" s="21">
        <f>VLOOKUP(E39,'Appendix 2a. Covid Deaths 2021'!$E$4:$F$1684,2,FALSE)</f>
        <v>25.9363957597173</v>
      </c>
      <c r="J39" s="22">
        <f t="shared" si="18"/>
        <v>66.267080574734891</v>
      </c>
      <c r="K39" s="22">
        <f t="shared" si="19"/>
        <v>92.117941412265893</v>
      </c>
      <c r="L39" s="78">
        <f t="shared" si="20"/>
        <v>0.71937213922489096</v>
      </c>
      <c r="M39" s="78">
        <f t="shared" si="21"/>
        <v>1.3901010971560281</v>
      </c>
      <c r="N39" s="77">
        <f>VLOOKUP(E39,'Appendix 4. LT MOH 2019'!$E$4:$L$1683,8,FALSE)</f>
        <v>0.98364547612767084</v>
      </c>
      <c r="O39" s="77">
        <f t="shared" si="30"/>
        <v>0.97733832308154256</v>
      </c>
      <c r="P39" s="78">
        <f t="shared" si="22"/>
        <v>2.2661676918457441E-2</v>
      </c>
      <c r="Q39" s="77">
        <f>VLOOKUP(E39,'Appendix 4. LT MOH 2019'!$E$4:$J$1683,6,FALSE)</f>
        <v>2.5000000000000178</v>
      </c>
      <c r="R39" s="133">
        <f t="shared" si="23"/>
        <v>2.491972718943809</v>
      </c>
      <c r="S39" s="80">
        <f t="shared" si="31"/>
        <v>92833.317590785591</v>
      </c>
      <c r="T39" s="14">
        <f t="shared" si="24"/>
        <v>2103.7586505109348</v>
      </c>
      <c r="U39" s="15">
        <f t="shared" si="25"/>
        <v>4.5844478141919484E-3</v>
      </c>
      <c r="V39" s="14">
        <f t="shared" si="26"/>
        <v>458890.30386568856</v>
      </c>
      <c r="W39" s="14">
        <f t="shared" si="27"/>
        <v>2849308.766542159</v>
      </c>
      <c r="X39" s="129">
        <f t="shared" si="28"/>
        <v>30.692738776201772</v>
      </c>
      <c r="Y39" s="109">
        <f>VLOOKUP(E39,'Appendix 4. LT MOH 2019'!$E$4:$Q$1683,13,FALSE)</f>
        <v>32.586422675799113</v>
      </c>
      <c r="Z39" s="129">
        <f t="shared" si="29"/>
        <v>-1.8936838995973417</v>
      </c>
    </row>
    <row r="40" spans="2:26" x14ac:dyDescent="0.2">
      <c r="B40" s="155" t="str">
        <f t="shared" si="32"/>
        <v>Female</v>
      </c>
      <c r="C40" s="13" t="str">
        <f t="shared" si="33"/>
        <v>AC</v>
      </c>
      <c r="D40" s="162" t="s">
        <v>129</v>
      </c>
      <c r="E40" s="20" t="str">
        <f t="shared" si="17"/>
        <v>ACFemale55-59</v>
      </c>
      <c r="F40" s="21">
        <v>5</v>
      </c>
      <c r="G40" s="108">
        <f>VLOOKUP(E40,'Appendix 4. LT MOH 2019'!$E$4:$H$1683,4,FALSE)</f>
        <v>6.7165212574435678E-3</v>
      </c>
      <c r="H40" s="21">
        <f>VLOOKUP(E40,'Appendix 1a. Pop March 2021'!$E$5:$F$1684,2,FALSE)</f>
        <v>15479.9521728487</v>
      </c>
      <c r="I40" s="21">
        <f>VLOOKUP(E40,'Appendix 2a. Covid Deaths 2021'!$E$4:$F$1684,2,FALSE)</f>
        <v>37.607773851590103</v>
      </c>
      <c r="J40" s="22">
        <f t="shared" si="18"/>
        <v>103.97142783314804</v>
      </c>
      <c r="K40" s="22">
        <f t="shared" si="19"/>
        <v>141.32660827221881</v>
      </c>
      <c r="L40" s="78">
        <f t="shared" si="20"/>
        <v>0.73568190098273345</v>
      </c>
      <c r="M40" s="78">
        <f t="shared" si="21"/>
        <v>1.3592831340069491</v>
      </c>
      <c r="N40" s="77">
        <f>VLOOKUP(E40,'Appendix 4. LT MOH 2019'!$E$4:$L$1683,8,FALSE)</f>
        <v>0.96697197725492867</v>
      </c>
      <c r="O40" s="77">
        <f t="shared" si="30"/>
        <v>0.95537383848149127</v>
      </c>
      <c r="P40" s="78">
        <f t="shared" si="22"/>
        <v>4.4626161518508733E-2</v>
      </c>
      <c r="Q40" s="77">
        <f>VLOOKUP(E40,'Appendix 4. LT MOH 2019'!$E$4:$J$1683,6,FALSE)</f>
        <v>2.4999999999999853</v>
      </c>
      <c r="R40" s="133">
        <f t="shared" si="23"/>
        <v>2.4849711055501817</v>
      </c>
      <c r="S40" s="80">
        <f t="shared" si="31"/>
        <v>90729.558940274655</v>
      </c>
      <c r="T40" s="14">
        <f t="shared" si="24"/>
        <v>4048.911951771755</v>
      </c>
      <c r="U40" s="15">
        <f t="shared" si="25"/>
        <v>9.1301794236930776E-3</v>
      </c>
      <c r="V40" s="14">
        <f t="shared" si="26"/>
        <v>443464.66415158415</v>
      </c>
      <c r="W40" s="14">
        <f t="shared" si="27"/>
        <v>2390418.4626764706</v>
      </c>
      <c r="X40" s="129">
        <f t="shared" si="28"/>
        <v>26.346633782822998</v>
      </c>
      <c r="Y40" s="109">
        <f>VLOOKUP(E40,'Appendix 4. LT MOH 2019'!$E$4:$Q$1683,13,FALSE)</f>
        <v>28.086652819510441</v>
      </c>
      <c r="Z40" s="129">
        <f t="shared" si="29"/>
        <v>-1.7400190366874426</v>
      </c>
    </row>
    <row r="41" spans="2:26" x14ac:dyDescent="0.2">
      <c r="B41" s="155" t="str">
        <f t="shared" si="32"/>
        <v>Female</v>
      </c>
      <c r="C41" s="13" t="str">
        <f t="shared" si="33"/>
        <v>AC</v>
      </c>
      <c r="D41" s="162" t="s">
        <v>130</v>
      </c>
      <c r="E41" s="20" t="str">
        <f t="shared" si="17"/>
        <v>ACFemale60-64</v>
      </c>
      <c r="F41" s="21">
        <v>5</v>
      </c>
      <c r="G41" s="108">
        <f>VLOOKUP(E41,'Appendix 4. LT MOH 2019'!$E$4:$H$1683,4,FALSE)</f>
        <v>9.6429502215272349E-3</v>
      </c>
      <c r="H41" s="21">
        <f>VLOOKUP(E41,'Appendix 1a. Pop March 2021'!$E$5:$F$1684,2,FALSE)</f>
        <v>12242.316640634601</v>
      </c>
      <c r="I41" s="21">
        <f>VLOOKUP(E41,'Appendix 2a. Covid Deaths 2021'!$E$4:$F$1684,2,FALSE)</f>
        <v>45.388692579505303</v>
      </c>
      <c r="J41" s="22">
        <f t="shared" si="18"/>
        <v>118.05204996181398</v>
      </c>
      <c r="K41" s="22">
        <f t="shared" si="19"/>
        <v>163.00306163815492</v>
      </c>
      <c r="L41" s="78">
        <f t="shared" si="20"/>
        <v>0.72423210199495391</v>
      </c>
      <c r="M41" s="78">
        <f t="shared" si="21"/>
        <v>1.380772817506186</v>
      </c>
      <c r="N41" s="77">
        <f>VLOOKUP(E41,'Appendix 4. LT MOH 2019'!$E$4:$L$1683,8,FALSE)</f>
        <v>0.952920218857361</v>
      </c>
      <c r="O41" s="77">
        <f t="shared" si="30"/>
        <v>0.93558196674237326</v>
      </c>
      <c r="P41" s="78">
        <f t="shared" si="22"/>
        <v>6.4418033257626739E-2</v>
      </c>
      <c r="Q41" s="77">
        <f>VLOOKUP(E41,'Appendix 4. LT MOH 2019'!$E$4:$J$1683,6,FALSE)</f>
        <v>2.5000000000000067</v>
      </c>
      <c r="R41" s="133">
        <f t="shared" si="23"/>
        <v>2.4771628855884202</v>
      </c>
      <c r="S41" s="80">
        <f t="shared" si="31"/>
        <v>86680.646988502907</v>
      </c>
      <c r="T41" s="14">
        <f t="shared" si="24"/>
        <v>5583.796800497983</v>
      </c>
      <c r="U41" s="15">
        <f t="shared" si="25"/>
        <v>1.3316433912619975E-2</v>
      </c>
      <c r="V41" s="14">
        <f t="shared" si="26"/>
        <v>419316.22513488558</v>
      </c>
      <c r="W41" s="14">
        <f t="shared" si="27"/>
        <v>1946953.7985248866</v>
      </c>
      <c r="X41" s="129">
        <f t="shared" si="28"/>
        <v>22.46122826913285</v>
      </c>
      <c r="Y41" s="109">
        <f>VLOOKUP(E41,'Appendix 4. LT MOH 2019'!$E$4:$Q$1683,13,FALSE)</f>
        <v>23.960593917257725</v>
      </c>
      <c r="Z41" s="129">
        <f t="shared" si="29"/>
        <v>-1.4993656481248756</v>
      </c>
    </row>
    <row r="42" spans="2:26" x14ac:dyDescent="0.2">
      <c r="B42" s="155" t="str">
        <f t="shared" si="32"/>
        <v>Female</v>
      </c>
      <c r="C42" s="13" t="str">
        <f t="shared" si="33"/>
        <v>AC</v>
      </c>
      <c r="D42" s="162" t="s">
        <v>131</v>
      </c>
      <c r="E42" s="20" t="str">
        <f t="shared" si="17"/>
        <v>ACFemale65-69</v>
      </c>
      <c r="F42" s="21">
        <v>5</v>
      </c>
      <c r="G42" s="108">
        <f>VLOOKUP(E42,'Appendix 4. LT MOH 2019'!$E$4:$H$1683,4,FALSE)</f>
        <v>1.4913200512641268E-2</v>
      </c>
      <c r="H42" s="21">
        <f>VLOOKUP(E42,'Appendix 1a. Pop March 2021'!$E$5:$F$1684,2,FALSE)</f>
        <v>9299.4347572403294</v>
      </c>
      <c r="I42" s="21">
        <f>VLOOKUP(E42,'Appendix 2a. Covid Deaths 2021'!$E$4:$F$1684,2,FALSE)</f>
        <v>32.420494699646603</v>
      </c>
      <c r="J42" s="22">
        <f t="shared" si="18"/>
        <v>138.68433518895051</v>
      </c>
      <c r="K42" s="22">
        <f t="shared" si="19"/>
        <v>170.62133655042226</v>
      </c>
      <c r="L42" s="78">
        <f t="shared" si="20"/>
        <v>0.81281941633346855</v>
      </c>
      <c r="M42" s="78">
        <f t="shared" si="21"/>
        <v>1.2302855713153122</v>
      </c>
      <c r="N42" s="77">
        <f>VLOOKUP(E42,'Appendix 4. LT MOH 2019'!$E$4:$L$1683,8,FALSE)</f>
        <v>0.92811411883634731</v>
      </c>
      <c r="O42" s="77">
        <f t="shared" si="30"/>
        <v>0.9123058180946142</v>
      </c>
      <c r="P42" s="78">
        <f t="shared" si="22"/>
        <v>8.7694181905385804E-2</v>
      </c>
      <c r="Q42" s="77">
        <f>VLOOKUP(E42,'Appendix 4. LT MOH 2019'!$E$4:$J$1683,6,FALSE)</f>
        <v>2.5000000000000009</v>
      </c>
      <c r="R42" s="133">
        <f t="shared" si="23"/>
        <v>2.4787334673938775</v>
      </c>
      <c r="S42" s="80">
        <f t="shared" si="31"/>
        <v>81096.85018800493</v>
      </c>
      <c r="T42" s="14">
        <f t="shared" si="24"/>
        <v>7111.7219323407253</v>
      </c>
      <c r="U42" s="15">
        <f t="shared" si="25"/>
        <v>1.8350287588052516E-2</v>
      </c>
      <c r="V42" s="14">
        <f t="shared" si="26"/>
        <v>387553.70444281306</v>
      </c>
      <c r="W42" s="14">
        <f t="shared" si="27"/>
        <v>1527637.573390001</v>
      </c>
      <c r="X42" s="129">
        <f t="shared" si="28"/>
        <v>18.837199840049454</v>
      </c>
      <c r="Y42" s="109">
        <f>VLOOKUP(E42,'Appendix 4. LT MOH 2019'!$E$4:$Q$1683,13,FALSE)</f>
        <v>20.020871624479703</v>
      </c>
      <c r="Z42" s="129">
        <f t="shared" si="29"/>
        <v>-1.1836717844302491</v>
      </c>
    </row>
    <row r="43" spans="2:26" x14ac:dyDescent="0.2">
      <c r="B43" s="155" t="str">
        <f t="shared" si="32"/>
        <v>Female</v>
      </c>
      <c r="C43" s="13" t="str">
        <f t="shared" si="33"/>
        <v>AC</v>
      </c>
      <c r="D43" s="162" t="s">
        <v>132</v>
      </c>
      <c r="E43" s="20" t="str">
        <f t="shared" si="17"/>
        <v>ACFemale70-74</v>
      </c>
      <c r="F43" s="21">
        <v>5</v>
      </c>
      <c r="G43" s="108">
        <f>VLOOKUP(E43,'Appendix 4. LT MOH 2019'!$E$4:$H$1683,4,FALSE)</f>
        <v>2.1536955457660302E-2</v>
      </c>
      <c r="H43" s="21">
        <f>VLOOKUP(E43,'Appendix 1a. Pop March 2021'!$E$5:$F$1684,2,FALSE)</f>
        <v>6585.0599117941201</v>
      </c>
      <c r="I43" s="21">
        <f>VLOOKUP(E43,'Appendix 2a. Covid Deaths 2021'!$E$4:$F$1684,2,FALSE)</f>
        <v>33.7173144876325</v>
      </c>
      <c r="J43" s="22">
        <f t="shared" si="18"/>
        <v>141.82214200633445</v>
      </c>
      <c r="K43" s="22">
        <f t="shared" si="19"/>
        <v>174.81328819369489</v>
      </c>
      <c r="L43" s="78">
        <f t="shared" si="20"/>
        <v>0.81127781229762164</v>
      </c>
      <c r="M43" s="78">
        <f t="shared" si="21"/>
        <v>1.2326233810929672</v>
      </c>
      <c r="N43" s="77">
        <f>VLOOKUP(E43,'Appendix 4. LT MOH 2019'!$E$4:$L$1683,8,FALSE)</f>
        <v>0.89781699953553185</v>
      </c>
      <c r="O43" s="77">
        <f t="shared" si="30"/>
        <v>0.87558480788448811</v>
      </c>
      <c r="P43" s="78">
        <f t="shared" si="22"/>
        <v>0.12441519211551189</v>
      </c>
      <c r="Q43" s="77">
        <f>VLOOKUP(E43,'Appendix 4. LT MOH 2019'!$E$4:$J$1683,6,FALSE)</f>
        <v>2.5000000000000004</v>
      </c>
      <c r="R43" s="133">
        <f t="shared" si="23"/>
        <v>2.4690961493312416</v>
      </c>
      <c r="S43" s="80">
        <f t="shared" si="31"/>
        <v>73985.128255664211</v>
      </c>
      <c r="T43" s="14">
        <f t="shared" si="24"/>
        <v>9204.8739456192488</v>
      </c>
      <c r="U43" s="15">
        <f t="shared" si="25"/>
        <v>2.6555407082199296E-2</v>
      </c>
      <c r="V43" s="14">
        <f t="shared" si="26"/>
        <v>346628.99036443274</v>
      </c>
      <c r="W43" s="14">
        <f t="shared" si="27"/>
        <v>1140083.8689471879</v>
      </c>
      <c r="X43" s="129">
        <f t="shared" si="28"/>
        <v>15.409635636603825</v>
      </c>
      <c r="Y43" s="109">
        <f>VLOOKUP(E43,'Appendix 4. LT MOH 2019'!$E$4:$Q$1683,13,FALSE)</f>
        <v>16.377928122079485</v>
      </c>
      <c r="Z43" s="129">
        <f t="shared" si="29"/>
        <v>-0.9682924854756596</v>
      </c>
    </row>
    <row r="44" spans="2:26" x14ac:dyDescent="0.2">
      <c r="B44" s="155" t="str">
        <f t="shared" si="32"/>
        <v>Female</v>
      </c>
      <c r="C44" s="13" t="str">
        <f t="shared" si="33"/>
        <v>AC</v>
      </c>
      <c r="D44" s="162" t="s">
        <v>133</v>
      </c>
      <c r="E44" s="20" t="str">
        <f t="shared" si="17"/>
        <v>ACFemale75-79</v>
      </c>
      <c r="F44" s="21">
        <v>5</v>
      </c>
      <c r="G44" s="108">
        <f>VLOOKUP(E44,'Appendix 4. LT MOH 2019'!$E$4:$H$1683,4,FALSE)</f>
        <v>3.6651583710407241E-2</v>
      </c>
      <c r="H44" s="21">
        <f>VLOOKUP(E44,'Appendix 1a. Pop March 2021'!$E$5:$F$1684,2,FALSE)</f>
        <v>4768.7634088349796</v>
      </c>
      <c r="I44" s="21">
        <f>VLOOKUP(E44,'Appendix 2a. Covid Deaths 2021'!$E$4:$F$1684,2,FALSE)</f>
        <v>32.420494699646603</v>
      </c>
      <c r="J44" s="22">
        <f t="shared" si="18"/>
        <v>174.78273127404225</v>
      </c>
      <c r="K44" s="22">
        <f t="shared" si="19"/>
        <v>206.01496349827192</v>
      </c>
      <c r="L44" s="78">
        <f t="shared" si="20"/>
        <v>0.84839823431324857</v>
      </c>
      <c r="M44" s="78">
        <f t="shared" si="21"/>
        <v>1.1786917505898256</v>
      </c>
      <c r="N44" s="77">
        <f>VLOOKUP(E44,'Appendix 4. LT MOH 2019'!$E$4:$L$1683,8,FALSE)</f>
        <v>0.8321243523316062</v>
      </c>
      <c r="O44" s="77">
        <f t="shared" si="30"/>
        <v>0.80524220125083468</v>
      </c>
      <c r="P44" s="78">
        <f t="shared" si="22"/>
        <v>0.19475779874916532</v>
      </c>
      <c r="Q44" s="77">
        <f>VLOOKUP(E44,'Appendix 4. LT MOH 2019'!$E$4:$J$1683,6,FALSE)</f>
        <v>2.4999999999999991</v>
      </c>
      <c r="R44" s="133">
        <f t="shared" si="23"/>
        <v>2.4600036262667513</v>
      </c>
      <c r="S44" s="80">
        <f t="shared" si="31"/>
        <v>64780.254310044962</v>
      </c>
      <c r="T44" s="14">
        <f t="shared" si="24"/>
        <v>12616.459731835486</v>
      </c>
      <c r="U44" s="15">
        <f t="shared" si="25"/>
        <v>4.3228444615983082E-2</v>
      </c>
      <c r="V44" s="14">
        <f t="shared" si="26"/>
        <v>291855.50958201109</v>
      </c>
      <c r="W44" s="14">
        <f t="shared" si="27"/>
        <v>793454.87858275522</v>
      </c>
      <c r="X44" s="129">
        <f t="shared" si="28"/>
        <v>12.248406355201981</v>
      </c>
      <c r="Y44" s="109">
        <f>VLOOKUP(E44,'Appendix 4. LT MOH 2019'!$E$4:$Q$1683,13,FALSE)</f>
        <v>12.957412957494636</v>
      </c>
      <c r="Z44" s="129">
        <f t="shared" si="29"/>
        <v>-0.70900660229265533</v>
      </c>
    </row>
    <row r="45" spans="2:26" x14ac:dyDescent="0.2">
      <c r="B45" s="155" t="str">
        <f t="shared" si="32"/>
        <v>Female</v>
      </c>
      <c r="C45" s="13" t="str">
        <f t="shared" si="33"/>
        <v>AC</v>
      </c>
      <c r="D45" s="162" t="s">
        <v>134</v>
      </c>
      <c r="E45" s="20" t="str">
        <f t="shared" si="17"/>
        <v>ACFemale80-84</v>
      </c>
      <c r="F45" s="21">
        <v>5</v>
      </c>
      <c r="G45" s="108">
        <f>VLOOKUP(E45,'Appendix 4. LT MOH 2019'!$E$4:$H$1683,4,FALSE)</f>
        <v>6.0194174757281553E-2</v>
      </c>
      <c r="H45" s="21">
        <f>VLOOKUP(E45,'Appendix 1a. Pop March 2021'!$E$5:$F$1684,2,FALSE)</f>
        <v>2853.4158061778198</v>
      </c>
      <c r="I45" s="21">
        <f>VLOOKUP(E45,'Appendix 2a. Covid Deaths 2021'!$E$4:$F$1684,2,FALSE)</f>
        <v>31.1236749116608</v>
      </c>
      <c r="J45" s="22">
        <f t="shared" si="18"/>
        <v>171.75900969225711</v>
      </c>
      <c r="K45" s="22">
        <f t="shared" si="19"/>
        <v>201.00922067719659</v>
      </c>
      <c r="L45" s="78">
        <f t="shared" si="20"/>
        <v>0.85448323770225054</v>
      </c>
      <c r="M45" s="78">
        <f t="shared" si="21"/>
        <v>1.170297971776546</v>
      </c>
      <c r="N45" s="77">
        <f>VLOOKUP(E45,'Appendix 4. LT MOH 2019'!$E$4:$L$1683,8,FALSE)</f>
        <v>0.73839662447257393</v>
      </c>
      <c r="O45" s="77">
        <f t="shared" si="30"/>
        <v>0.7012287379772254</v>
      </c>
      <c r="P45" s="78">
        <f t="shared" si="22"/>
        <v>0.2987712620227746</v>
      </c>
      <c r="Q45" s="77">
        <f>VLOOKUP(E45,'Appendix 4. LT MOH 2019'!$E$4:$J$1683,6,FALSE)</f>
        <v>2.4999999999999991</v>
      </c>
      <c r="R45" s="133">
        <f t="shared" si="23"/>
        <v>2.4382250009849709</v>
      </c>
      <c r="S45" s="80">
        <f t="shared" si="31"/>
        <v>52163.794578209476</v>
      </c>
      <c r="T45" s="14">
        <f t="shared" si="24"/>
        <v>15585.042738028413</v>
      </c>
      <c r="U45" s="15">
        <f t="shared" si="25"/>
        <v>7.055452369271821E-2</v>
      </c>
      <c r="V45" s="14">
        <f t="shared" si="26"/>
        <v>220893.60004618549</v>
      </c>
      <c r="W45" s="14">
        <f t="shared" si="27"/>
        <v>501599.36900074413</v>
      </c>
      <c r="X45" s="129">
        <f t="shared" si="28"/>
        <v>9.6158527779012193</v>
      </c>
      <c r="Y45" s="109">
        <f>VLOOKUP(E45,'Appendix 4. LT MOH 2019'!$E$4:$Q$1683,13,FALSE)</f>
        <v>10.067127651285583</v>
      </c>
      <c r="Z45" s="129">
        <f t="shared" si="29"/>
        <v>-0.45127487338436367</v>
      </c>
    </row>
    <row r="46" spans="2:26" x14ac:dyDescent="0.2">
      <c r="B46" s="155" t="str">
        <f t="shared" si="32"/>
        <v>Female</v>
      </c>
      <c r="C46" s="13" t="str">
        <f t="shared" si="33"/>
        <v>AC</v>
      </c>
      <c r="D46" s="162" t="s">
        <v>135</v>
      </c>
      <c r="E46" s="20" t="str">
        <f t="shared" si="17"/>
        <v>ACFemale85-89</v>
      </c>
      <c r="F46" s="21">
        <v>5</v>
      </c>
      <c r="G46" s="108">
        <f>VLOOKUP(E46,'Appendix 4. LT MOH 2019'!$E$4:$H$1683,4,FALSE)</f>
        <v>9.1043671354552186E-2</v>
      </c>
      <c r="H46" s="21">
        <f>VLOOKUP(E46,'Appendix 1a. Pop March 2021'!$E$5:$F$1684,2,FALSE)</f>
        <v>1470.18936613644</v>
      </c>
      <c r="I46" s="21">
        <f>VLOOKUP(E46,'Appendix 2a. Covid Deaths 2021'!$E$4:$F$1684,2,FALSE)</f>
        <v>9.0777385159010606</v>
      </c>
      <c r="J46" s="22">
        <f t="shared" si="18"/>
        <v>133.85143747948342</v>
      </c>
      <c r="K46" s="22">
        <f t="shared" si="19"/>
        <v>142.10270535330022</v>
      </c>
      <c r="L46" s="78">
        <f t="shared" si="20"/>
        <v>0.94193447722686041</v>
      </c>
      <c r="M46" s="78">
        <f t="shared" si="21"/>
        <v>1.0616449701937758</v>
      </c>
      <c r="N46" s="77">
        <f>VLOOKUP(E46,'Appendix 4. LT MOH 2019'!$E$4:$L$1683,8,FALSE)</f>
        <v>0.62918299668375033</v>
      </c>
      <c r="O46" s="77">
        <f t="shared" si="30"/>
        <v>0.61146638975352874</v>
      </c>
      <c r="P46" s="78">
        <f t="shared" si="22"/>
        <v>0.38853361024647126</v>
      </c>
      <c r="Q46" s="77">
        <f>VLOOKUP(E46,'Appendix 4. LT MOH 2019'!$E$4:$J$1683,6,FALSE)</f>
        <v>2.5000000000000009</v>
      </c>
      <c r="R46" s="133">
        <f t="shared" si="23"/>
        <v>2.4669115100281056</v>
      </c>
      <c r="S46" s="80">
        <f t="shared" si="31"/>
        <v>36578.751840181067</v>
      </c>
      <c r="T46" s="14">
        <f t="shared" si="24"/>
        <v>14212.074510775305</v>
      </c>
      <c r="U46" s="15">
        <f t="shared" si="25"/>
        <v>9.6750994644287255E-2</v>
      </c>
      <c r="V46" s="14">
        <f t="shared" si="26"/>
        <v>146893.31683903746</v>
      </c>
      <c r="W46" s="14">
        <f t="shared" si="27"/>
        <v>280705.76895455865</v>
      </c>
      <c r="X46" s="129">
        <f t="shared" si="28"/>
        <v>7.6740116825475893</v>
      </c>
      <c r="Y46" s="109">
        <f>VLOOKUP(E46,'Appendix 4. LT MOH 2019'!$E$4:$Q$1683,13,FALSE)</f>
        <v>7.7480528763124754</v>
      </c>
      <c r="Z46" s="129">
        <f t="shared" si="29"/>
        <v>-7.404119376488616E-2</v>
      </c>
    </row>
    <row r="47" spans="2:26" x14ac:dyDescent="0.2">
      <c r="B47" s="155" t="str">
        <f t="shared" si="32"/>
        <v>Female</v>
      </c>
      <c r="C47" s="13" t="str">
        <f t="shared" si="33"/>
        <v>AC</v>
      </c>
      <c r="D47" s="162" t="s">
        <v>8</v>
      </c>
      <c r="E47" s="20" t="str">
        <f t="shared" si="17"/>
        <v>ACFemale90+</v>
      </c>
      <c r="F47" s="21" t="s">
        <v>19</v>
      </c>
      <c r="G47" s="108">
        <f>VLOOKUP(E47,'Appendix 4. LT MOH 2019'!$E$4:$H$1683,4,FALSE)</f>
        <v>0.1712018140589569</v>
      </c>
      <c r="H47" s="21">
        <f>VLOOKUP(E47,'Appendix 1a. Pop March 2021'!$E$5:$F$1684,2,FALSE)</f>
        <v>955.76212328752899</v>
      </c>
      <c r="I47" s="21">
        <f>VLOOKUP(E47,'Appendix 2a. Covid Deaths 2021'!$E$4:$F$1684,2,FALSE)</f>
        <v>10.3745583038869</v>
      </c>
      <c r="J47" s="22">
        <f t="shared" si="18"/>
        <v>163.62820931566537</v>
      </c>
      <c r="K47" s="22">
        <f t="shared" si="19"/>
        <v>172.22662441786645</v>
      </c>
      <c r="L47" s="78">
        <f t="shared" si="20"/>
        <v>0.95007499490125824</v>
      </c>
      <c r="M47" s="78">
        <f t="shared" si="21"/>
        <v>1.0525484886631824</v>
      </c>
      <c r="N47" s="77">
        <f>VLOOKUP(E47,'Appendix 4. LT MOH 2019'!$E$4:$L$1683,8,FALSE)</f>
        <v>0</v>
      </c>
      <c r="O47" s="77">
        <v>0</v>
      </c>
      <c r="P47" s="78">
        <f t="shared" si="22"/>
        <v>1</v>
      </c>
      <c r="Q47" s="77">
        <f>VLOOKUP(E47,'Appendix 4. LT MOH 2019'!$E$4:$J$1683,6,FALSE)</f>
        <v>6.2970503917153886</v>
      </c>
      <c r="R47" s="133">
        <f>Q47*L47</f>
        <v>5.9826701188019644</v>
      </c>
      <c r="S47" s="80">
        <f t="shared" si="31"/>
        <v>22366.677329405764</v>
      </c>
      <c r="T47" s="14">
        <f t="shared" si="24"/>
        <v>22366.677329405764</v>
      </c>
      <c r="U47" s="15">
        <f t="shared" si="25"/>
        <v>0.16714944667553408</v>
      </c>
      <c r="V47" s="14">
        <f>T47*R47</f>
        <v>133812.45211552118</v>
      </c>
      <c r="W47" s="14">
        <f>V47</f>
        <v>133812.45211552118</v>
      </c>
      <c r="X47" s="129">
        <f t="shared" si="28"/>
        <v>5.9826701188019644</v>
      </c>
      <c r="Y47" s="109">
        <f>VLOOKUP(E47,'Appendix 4. LT MOH 2019'!$E$4:$Q$1683,13,FALSE)</f>
        <v>5.8410596026490067</v>
      </c>
      <c r="Z47" s="129">
        <f t="shared" si="29"/>
        <v>0.14161051615295772</v>
      </c>
    </row>
    <row r="48" spans="2:26" x14ac:dyDescent="0.2">
      <c r="H48" s="43"/>
      <c r="I48" s="43"/>
      <c r="K48" s="43"/>
      <c r="L48" s="9"/>
      <c r="M48" s="9"/>
      <c r="N48" s="131"/>
      <c r="O48" s="131"/>
      <c r="P48" s="79"/>
      <c r="Q48" s="131"/>
      <c r="R48" s="111"/>
      <c r="S48" s="9"/>
      <c r="T48" s="9"/>
      <c r="U48" s="9"/>
      <c r="V48" s="111"/>
      <c r="W48" s="111"/>
      <c r="X48" s="9"/>
      <c r="Y48" s="131"/>
      <c r="Z48" s="9"/>
    </row>
    <row r="49" spans="1:26" x14ac:dyDescent="0.2">
      <c r="H49" s="43"/>
      <c r="I49" s="43"/>
      <c r="K49" s="43"/>
      <c r="L49" s="9"/>
      <c r="M49" s="9"/>
      <c r="N49" s="131"/>
      <c r="O49" s="131"/>
      <c r="P49" s="9"/>
      <c r="Q49" s="131"/>
      <c r="R49" s="111"/>
      <c r="S49" s="9"/>
      <c r="T49" s="9"/>
      <c r="U49" s="9"/>
      <c r="V49" s="111"/>
      <c r="W49" s="111"/>
      <c r="X49" s="9"/>
      <c r="Y49" s="131"/>
      <c r="Z49" s="9"/>
    </row>
    <row r="50" spans="1:26" s="13" customFormat="1" ht="47" customHeight="1" x14ac:dyDescent="0.2">
      <c r="A50" s="12"/>
      <c r="B50" s="10" t="s">
        <v>17</v>
      </c>
      <c r="C50" s="10" t="s">
        <v>14</v>
      </c>
      <c r="D50" s="160" t="s">
        <v>0</v>
      </c>
      <c r="E50" s="10" t="s">
        <v>137</v>
      </c>
      <c r="F50" s="10" t="s">
        <v>9</v>
      </c>
      <c r="G50" s="12" t="s">
        <v>116</v>
      </c>
      <c r="H50" s="12" t="s">
        <v>118</v>
      </c>
      <c r="I50" s="12" t="s">
        <v>110</v>
      </c>
      <c r="J50" s="12" t="s">
        <v>38</v>
      </c>
      <c r="K50" s="12" t="s">
        <v>1828</v>
      </c>
      <c r="L50" s="12" t="s">
        <v>26</v>
      </c>
      <c r="M50" s="12" t="s">
        <v>27</v>
      </c>
      <c r="N50" s="10" t="s">
        <v>10</v>
      </c>
      <c r="O50" s="12" t="s">
        <v>111</v>
      </c>
      <c r="P50" s="12" t="s">
        <v>112</v>
      </c>
      <c r="Q50" s="12" t="s">
        <v>28</v>
      </c>
      <c r="R50" s="12" t="s">
        <v>113</v>
      </c>
      <c r="S50" s="10" t="s">
        <v>104</v>
      </c>
      <c r="T50" s="10" t="s">
        <v>105</v>
      </c>
      <c r="U50" s="12" t="s">
        <v>106</v>
      </c>
      <c r="V50" s="12" t="s">
        <v>107</v>
      </c>
      <c r="W50" s="12" t="s">
        <v>108</v>
      </c>
      <c r="X50" s="10" t="s">
        <v>109</v>
      </c>
      <c r="Y50" s="12" t="s">
        <v>29</v>
      </c>
      <c r="Z50" s="12" t="s">
        <v>11</v>
      </c>
    </row>
    <row r="51" spans="1:26" x14ac:dyDescent="0.2">
      <c r="B51" s="155" t="s">
        <v>70</v>
      </c>
      <c r="C51" s="13" t="str">
        <f>$C$4</f>
        <v>AC</v>
      </c>
      <c r="D51" s="162">
        <v>0</v>
      </c>
      <c r="E51" s="20" t="str">
        <f t="shared" ref="E51:E70" si="34">_xlfn.CONCAT(C51,B51,D51)</f>
        <v>ACMale0</v>
      </c>
      <c r="F51" s="21">
        <v>1</v>
      </c>
      <c r="G51" s="108">
        <f>VLOOKUP(E51,'Appendix 4. LT MOH 2019'!$E$4:$H$1683,4,FALSE)</f>
        <v>1.8221912720519963E-2</v>
      </c>
      <c r="H51" s="21">
        <f>VLOOKUP(E51,'Appendix 1a. Pop March 2021'!$E$5:$F$1684,2,FALSE)</f>
        <v>8558.9883254766191</v>
      </c>
      <c r="I51" s="21">
        <f>VLOOKUP(E51,'Appendix 2a. Covid Deaths 2021'!$E$4:$F$1684,2,FALSE)</f>
        <v>0</v>
      </c>
      <c r="J51" s="22">
        <f t="shared" ref="J51:J70" si="35">G51*H51</f>
        <v>155.96113824278427</v>
      </c>
      <c r="K51" s="22">
        <f t="shared" ref="K51:K70" si="36">G51*(H51-I51)+I51</f>
        <v>155.96113824278427</v>
      </c>
      <c r="L51" s="78">
        <f t="shared" ref="L51:L70" si="37">J51/K51</f>
        <v>1</v>
      </c>
      <c r="M51" s="78">
        <f t="shared" ref="M51:M70" si="38">K51/J51</f>
        <v>1</v>
      </c>
      <c r="N51" s="77">
        <f>VLOOKUP(E51,'Appendix 4. LT MOH 2019'!$E$4:$L$1683,8,FALSE)</f>
        <v>0.98207524136395219</v>
      </c>
      <c r="O51" s="77">
        <f>EXP((1/L51)*LN(N51))</f>
        <v>0.98207524136395219</v>
      </c>
      <c r="P51" s="78">
        <f t="shared" ref="P51:P70" si="39">1-O51</f>
        <v>1.7924758636047811E-2</v>
      </c>
      <c r="Q51" s="77">
        <f>VLOOKUP(E51,'Appendix 4. LT MOH 2019'!$E$4:$J$1683,6,FALSE)</f>
        <v>9.0224105397522944E-2</v>
      </c>
      <c r="R51" s="133">
        <f t="shared" ref="R51:R69" si="40">F51+(Q51-F51)*M51*(1-N51)/(1-O51)</f>
        <v>9.0224105397522902E-2</v>
      </c>
      <c r="S51" s="14">
        <v>100000</v>
      </c>
      <c r="T51" s="14">
        <f t="shared" ref="T51:T70" si="41">P51*S51</f>
        <v>1792.4758636047811</v>
      </c>
      <c r="U51" s="15">
        <f t="shared" ref="U51:U70" si="42">T51/V51</f>
        <v>1.8221912720519966E-2</v>
      </c>
      <c r="V51" s="14">
        <f t="shared" ref="V51:V69" si="43">(S52*F51)+R51*T51</f>
        <v>98369.24866763562</v>
      </c>
      <c r="W51" s="14">
        <f t="shared" ref="W51:W69" si="44">W52+V51</f>
        <v>6956237.2435992146</v>
      </c>
      <c r="X51" s="2">
        <f t="shared" ref="X51:X70" si="45">W51/S51</f>
        <v>69.562372435992145</v>
      </c>
      <c r="Y51" s="109">
        <f>VLOOKUP(E51,'Appendix 4. LT MOH 2019'!$E$4:$Q$1683,13,FALSE)</f>
        <v>71.524353735906701</v>
      </c>
      <c r="Z51" s="129">
        <f t="shared" ref="Z51:Z70" si="46">X51-Y51</f>
        <v>-1.9619812999145552</v>
      </c>
    </row>
    <row r="52" spans="1:26" x14ac:dyDescent="0.2">
      <c r="B52" s="155" t="str">
        <f>$B$51</f>
        <v>Male</v>
      </c>
      <c r="C52" s="13" t="str">
        <f>$C$4</f>
        <v>AC</v>
      </c>
      <c r="D52" s="163" t="s">
        <v>139</v>
      </c>
      <c r="E52" s="20" t="str">
        <f t="shared" si="34"/>
        <v>ACMale01-04</v>
      </c>
      <c r="F52" s="21">
        <v>4</v>
      </c>
      <c r="G52" s="108">
        <f>VLOOKUP(E52,'Appendix 4. LT MOH 2019'!$E$4:$H$1683,4,FALSE)</f>
        <v>9.6615528750439161E-4</v>
      </c>
      <c r="H52" s="21">
        <f>VLOOKUP(E52,'Appendix 1a. Pop March 2021'!$E$5:$F$1684,2,FALSE)</f>
        <v>33996.260702394698</v>
      </c>
      <c r="I52" s="21">
        <f>VLOOKUP(E52,'Appendix 2a. Covid Deaths 2021'!$E$4:$F$1684,2,FALSE)</f>
        <v>1.2968197879858701</v>
      </c>
      <c r="J52" s="22">
        <f t="shared" si="35"/>
        <v>32.845667032996403</v>
      </c>
      <c r="K52" s="22">
        <f t="shared" si="36"/>
        <v>34.141233891687165</v>
      </c>
      <c r="L52" s="78">
        <f t="shared" si="37"/>
        <v>0.96205272302691403</v>
      </c>
      <c r="M52" s="78">
        <f t="shared" si="38"/>
        <v>1.0394440721020903</v>
      </c>
      <c r="N52" s="77">
        <f>VLOOKUP(E52,'Appendix 4. LT MOH 2019'!$E$4:$L$1683,8,FALSE)</f>
        <v>0.99614430820259792</v>
      </c>
      <c r="O52" s="77">
        <f t="shared" ref="O52:O69" si="47">EXP((1/L52)*LN(N52))</f>
        <v>0.99599252915395964</v>
      </c>
      <c r="P52" s="78">
        <f t="shared" si="39"/>
        <v>4.0074708460403619E-3</v>
      </c>
      <c r="Q52" s="77">
        <f>VLOOKUP(E52,'Appendix 4. LT MOH 2019'!$E$4:$J$1683,6,FALSE)</f>
        <v>1.6029851375432893</v>
      </c>
      <c r="R52" s="133">
        <f t="shared" si="40"/>
        <v>1.6028026241711788</v>
      </c>
      <c r="S52" s="132">
        <f t="shared" ref="S52:S70" si="48">S51-T51</f>
        <v>98207.524136395223</v>
      </c>
      <c r="T52" s="14">
        <f t="shared" si="41"/>
        <v>393.56378983840904</v>
      </c>
      <c r="U52" s="15">
        <f t="shared" si="42"/>
        <v>1.004279664520836E-3</v>
      </c>
      <c r="V52" s="14">
        <f t="shared" si="43"/>
        <v>391886.64646135899</v>
      </c>
      <c r="W52" s="14">
        <f t="shared" si="44"/>
        <v>6857867.9949315786</v>
      </c>
      <c r="X52" s="2">
        <f t="shared" si="45"/>
        <v>69.830372522242286</v>
      </c>
      <c r="Y52" s="109">
        <f>VLOOKUP(E52,'Appendix 4. LT MOH 2019'!$E$4:$Q$1683,13,FALSE)</f>
        <v>71.828163747677976</v>
      </c>
      <c r="Z52" s="129">
        <f t="shared" si="46"/>
        <v>-1.9977912254356909</v>
      </c>
    </row>
    <row r="53" spans="1:26" x14ac:dyDescent="0.2">
      <c r="B53" s="155" t="str">
        <f t="shared" ref="B53:B70" si="49">$B$51</f>
        <v>Male</v>
      </c>
      <c r="C53" s="13" t="str">
        <f t="shared" ref="C53:C70" si="50">$C$4</f>
        <v>AC</v>
      </c>
      <c r="D53" s="163" t="s">
        <v>138</v>
      </c>
      <c r="E53" s="20" t="str">
        <f t="shared" si="34"/>
        <v>ACMale05-09</v>
      </c>
      <c r="F53" s="21">
        <v>5</v>
      </c>
      <c r="G53" s="108">
        <f>VLOOKUP(E53,'Appendix 4. LT MOH 2019'!$E$4:$H$1683,4,FALSE)</f>
        <v>4.4090687582670041E-4</v>
      </c>
      <c r="H53" s="21">
        <f>VLOOKUP(E53,'Appendix 1a. Pop March 2021'!$E$5:$F$1684,2,FALSE)</f>
        <v>43212.825078759401</v>
      </c>
      <c r="I53" s="21">
        <f>VLOOKUP(E53,'Appendix 2a. Covid Deaths 2021'!$E$4:$F$1684,2,FALSE)</f>
        <v>0</v>
      </c>
      <c r="J53" s="22">
        <f t="shared" si="35"/>
        <v>19.052831701121498</v>
      </c>
      <c r="K53" s="22">
        <f t="shared" si="36"/>
        <v>19.052831701121498</v>
      </c>
      <c r="L53" s="78">
        <f t="shared" si="37"/>
        <v>1</v>
      </c>
      <c r="M53" s="78">
        <f t="shared" si="38"/>
        <v>1</v>
      </c>
      <c r="N53" s="77">
        <f>VLOOKUP(E53,'Appendix 4. LT MOH 2019'!$E$4:$L$1683,8,FALSE)</f>
        <v>0.99779789293123633</v>
      </c>
      <c r="O53" s="77">
        <f t="shared" si="47"/>
        <v>0.99779789293123633</v>
      </c>
      <c r="P53" s="78">
        <f t="shared" si="39"/>
        <v>2.2021070687636701E-3</v>
      </c>
      <c r="Q53" s="77">
        <f>VLOOKUP(E53,'Appendix 4. LT MOH 2019'!$E$4:$J$1683,6,FALSE)</f>
        <v>2.5000000000002536</v>
      </c>
      <c r="R53" s="133">
        <f t="shared" si="40"/>
        <v>2.5000000000002536</v>
      </c>
      <c r="S53" s="132">
        <f t="shared" si="48"/>
        <v>97813.960346556807</v>
      </c>
      <c r="T53" s="14">
        <f t="shared" si="41"/>
        <v>215.39681350292207</v>
      </c>
      <c r="U53" s="15">
        <f t="shared" si="42"/>
        <v>4.4090687582669624E-4</v>
      </c>
      <c r="V53" s="14">
        <f t="shared" si="43"/>
        <v>488531.30969902675</v>
      </c>
      <c r="W53" s="14">
        <f t="shared" si="44"/>
        <v>6465981.3484702194</v>
      </c>
      <c r="X53" s="2">
        <f t="shared" si="45"/>
        <v>66.104892650917307</v>
      </c>
      <c r="Y53" s="109">
        <f>VLOOKUP(E53,'Appendix 4. LT MOH 2019'!$E$4:$Q$1683,13,FALSE)</f>
        <v>68.099978426443499</v>
      </c>
      <c r="Z53" s="129">
        <f t="shared" si="46"/>
        <v>-1.9950857755261922</v>
      </c>
    </row>
    <row r="54" spans="1:26" x14ac:dyDescent="0.2">
      <c r="B54" s="155" t="str">
        <f t="shared" si="49"/>
        <v>Male</v>
      </c>
      <c r="C54" s="13" t="str">
        <f t="shared" si="50"/>
        <v>AC</v>
      </c>
      <c r="D54" s="163" t="s">
        <v>120</v>
      </c>
      <c r="E54" s="20" t="str">
        <f t="shared" si="34"/>
        <v>ACMale10-14</v>
      </c>
      <c r="F54" s="21">
        <v>5</v>
      </c>
      <c r="G54" s="108">
        <f>VLOOKUP(E54,'Appendix 4. LT MOH 2019'!$E$4:$H$1683,4,FALSE)</f>
        <v>2.577319587628866E-4</v>
      </c>
      <c r="H54" s="21">
        <f>VLOOKUP(E54,'Appendix 1a. Pop March 2021'!$E$5:$F$1684,2,FALSE)</f>
        <v>44931.569551327397</v>
      </c>
      <c r="I54" s="21">
        <f>VLOOKUP(E54,'Appendix 2a. Covid Deaths 2021'!$E$4:$F$1684,2,FALSE)</f>
        <v>0</v>
      </c>
      <c r="J54" s="22">
        <f t="shared" si="35"/>
        <v>11.580301430754483</v>
      </c>
      <c r="K54" s="22">
        <f t="shared" si="36"/>
        <v>11.580301430754483</v>
      </c>
      <c r="L54" s="78">
        <f t="shared" si="37"/>
        <v>1</v>
      </c>
      <c r="M54" s="78">
        <f t="shared" si="38"/>
        <v>1</v>
      </c>
      <c r="N54" s="77">
        <f>VLOOKUP(E54,'Appendix 4. LT MOH 2019'!$E$4:$L$1683,8,FALSE)</f>
        <v>0.99871216999356083</v>
      </c>
      <c r="O54" s="77">
        <f t="shared" si="47"/>
        <v>0.99871216999356083</v>
      </c>
      <c r="P54" s="78">
        <f t="shared" si="39"/>
        <v>1.2878300064391723E-3</v>
      </c>
      <c r="Q54" s="77">
        <f>VLOOKUP(E54,'Appendix 4. LT MOH 2019'!$E$4:$J$1683,6,FALSE)</f>
        <v>2.5000000000001856</v>
      </c>
      <c r="R54" s="133">
        <f t="shared" si="40"/>
        <v>2.5000000000001856</v>
      </c>
      <c r="S54" s="132">
        <f t="shared" si="48"/>
        <v>97598.563533053879</v>
      </c>
      <c r="T54" s="14">
        <f t="shared" si="41"/>
        <v>125.69035870322675</v>
      </c>
      <c r="U54" s="15">
        <f t="shared" si="42"/>
        <v>2.5773195876289105E-4</v>
      </c>
      <c r="V54" s="14">
        <f t="shared" si="43"/>
        <v>487678.59176851134</v>
      </c>
      <c r="W54" s="14">
        <f t="shared" si="44"/>
        <v>5977450.0387711925</v>
      </c>
      <c r="X54" s="2">
        <f t="shared" si="45"/>
        <v>61.245266552993876</v>
      </c>
      <c r="Y54" s="109">
        <f>VLOOKUP(E54,'Appendix 4. LT MOH 2019'!$E$4:$Q$1683,13,FALSE)</f>
        <v>63.244755417081599</v>
      </c>
      <c r="Z54" s="129">
        <f t="shared" si="46"/>
        <v>-1.9994888640877235</v>
      </c>
    </row>
    <row r="55" spans="1:26" x14ac:dyDescent="0.2">
      <c r="B55" s="155" t="str">
        <f t="shared" si="49"/>
        <v>Male</v>
      </c>
      <c r="C55" s="13" t="str">
        <f t="shared" si="50"/>
        <v>AC</v>
      </c>
      <c r="D55" s="162" t="s">
        <v>121</v>
      </c>
      <c r="E55" s="20" t="str">
        <f t="shared" si="34"/>
        <v>ACMale15-19</v>
      </c>
      <c r="F55" s="21">
        <v>5</v>
      </c>
      <c r="G55" s="108">
        <f>VLOOKUP(E55,'Appendix 4. LT MOH 2019'!$E$4:$H$1683,4,FALSE)</f>
        <v>1.6421061610970122E-3</v>
      </c>
      <c r="H55" s="21">
        <f>VLOOKUP(E55,'Appendix 1a. Pop March 2021'!$E$5:$F$1684,2,FALSE)</f>
        <v>46997.6642461089</v>
      </c>
      <c r="I55" s="21">
        <f>VLOOKUP(E55,'Appendix 2a. Covid Deaths 2021'!$E$4:$F$1684,2,FALSE)</f>
        <v>3.8904593639575999</v>
      </c>
      <c r="J55" s="22">
        <f t="shared" si="35"/>
        <v>77.175154015704194</v>
      </c>
      <c r="K55" s="22">
        <f t="shared" si="36"/>
        <v>81.059224832370745</v>
      </c>
      <c r="L55" s="78">
        <f t="shared" si="37"/>
        <v>0.95208354354857516</v>
      </c>
      <c r="M55" s="78">
        <f t="shared" si="38"/>
        <v>1.0503279956639437</v>
      </c>
      <c r="N55" s="77">
        <f>VLOOKUP(E55,'Appendix 4. LT MOH 2019'!$E$4:$L$1683,8,FALSE)</f>
        <v>0.99182303779455649</v>
      </c>
      <c r="O55" s="77">
        <f t="shared" si="47"/>
        <v>0.99141327948047564</v>
      </c>
      <c r="P55" s="78">
        <f t="shared" si="39"/>
        <v>8.5867205195243601E-3</v>
      </c>
      <c r="Q55" s="77">
        <f>VLOOKUP(E55,'Appendix 4. LT MOH 2019'!$E$4:$J$1683,6,FALSE)</f>
        <v>2.5000000000000195</v>
      </c>
      <c r="R55" s="133">
        <f t="shared" si="40"/>
        <v>2.4994841440527726</v>
      </c>
      <c r="S55" s="132">
        <f t="shared" si="48"/>
        <v>97472.873174350651</v>
      </c>
      <c r="T55" s="14">
        <f t="shared" si="41"/>
        <v>836.97232018319232</v>
      </c>
      <c r="U55" s="15">
        <f t="shared" si="42"/>
        <v>1.7247506075817693E-3</v>
      </c>
      <c r="V55" s="14">
        <f t="shared" si="43"/>
        <v>485271.50331414625</v>
      </c>
      <c r="W55" s="14">
        <f t="shared" si="44"/>
        <v>5489771.447002681</v>
      </c>
      <c r="X55" s="2">
        <f t="shared" si="45"/>
        <v>56.321018025015789</v>
      </c>
      <c r="Y55" s="109">
        <f>VLOOKUP(E55,'Appendix 4. LT MOH 2019'!$E$4:$Q$1683,13,FALSE)</f>
        <v>58.323085211300921</v>
      </c>
      <c r="Z55" s="129">
        <f t="shared" si="46"/>
        <v>-2.0020671862851316</v>
      </c>
    </row>
    <row r="56" spans="1:26" x14ac:dyDescent="0.2">
      <c r="B56" s="155" t="str">
        <f t="shared" si="49"/>
        <v>Male</v>
      </c>
      <c r="C56" s="13" t="str">
        <f t="shared" si="50"/>
        <v>AC</v>
      </c>
      <c r="D56" s="162" t="s">
        <v>122</v>
      </c>
      <c r="E56" s="20" t="str">
        <f t="shared" si="34"/>
        <v>ACMale20-24</v>
      </c>
      <c r="F56" s="21">
        <v>5</v>
      </c>
      <c r="G56" s="108">
        <f>VLOOKUP(E56,'Appendix 4. LT MOH 2019'!$E$4:$H$1683,4,FALSE)</f>
        <v>2.5227393709352651E-3</v>
      </c>
      <c r="H56" s="21">
        <f>VLOOKUP(E56,'Appendix 1a. Pop March 2021'!$E$5:$F$1684,2,FALSE)</f>
        <v>44838.156923334202</v>
      </c>
      <c r="I56" s="21">
        <f>VLOOKUP(E56,'Appendix 2a. Covid Deaths 2021'!$E$4:$F$1684,2,FALSE)</f>
        <v>0</v>
      </c>
      <c r="J56" s="22">
        <f t="shared" si="35"/>
        <v>113.11498379066883</v>
      </c>
      <c r="K56" s="22">
        <f t="shared" si="36"/>
        <v>113.11498379066883</v>
      </c>
      <c r="L56" s="78">
        <f t="shared" si="37"/>
        <v>1</v>
      </c>
      <c r="M56" s="78">
        <f t="shared" si="38"/>
        <v>1</v>
      </c>
      <c r="N56" s="77">
        <f>VLOOKUP(E56,'Appendix 4. LT MOH 2019'!$E$4:$L$1683,8,FALSE)</f>
        <v>0.98746535723731876</v>
      </c>
      <c r="O56" s="77">
        <f t="shared" si="47"/>
        <v>0.98746535723731876</v>
      </c>
      <c r="P56" s="78">
        <f t="shared" si="39"/>
        <v>1.2534642762681236E-2</v>
      </c>
      <c r="Q56" s="77">
        <f>VLOOKUP(E56,'Appendix 4. LT MOH 2019'!$E$4:$J$1683,6,FALSE)</f>
        <v>2.5000000000000191</v>
      </c>
      <c r="R56" s="133">
        <f t="shared" si="40"/>
        <v>2.5000000000000187</v>
      </c>
      <c r="S56" s="132">
        <f t="shared" si="48"/>
        <v>96635.900854167456</v>
      </c>
      <c r="T56" s="14">
        <f t="shared" si="41"/>
        <v>1211.2964952568716</v>
      </c>
      <c r="U56" s="15">
        <f t="shared" si="42"/>
        <v>2.5227393709352595E-3</v>
      </c>
      <c r="V56" s="14">
        <f t="shared" si="43"/>
        <v>480151.2630326951</v>
      </c>
      <c r="W56" s="14">
        <f t="shared" si="44"/>
        <v>5004499.9436885351</v>
      </c>
      <c r="X56" s="2">
        <f t="shared" si="45"/>
        <v>51.787171221602108</v>
      </c>
      <c r="Y56" s="109">
        <f>VLOOKUP(E56,'Appendix 4. LT MOH 2019'!$E$4:$Q$1683,13,FALSE)</f>
        <v>53.783311724065804</v>
      </c>
      <c r="Z56" s="129">
        <f t="shared" si="46"/>
        <v>-1.996140502463696</v>
      </c>
    </row>
    <row r="57" spans="1:26" x14ac:dyDescent="0.2">
      <c r="B57" s="155" t="str">
        <f t="shared" si="49"/>
        <v>Male</v>
      </c>
      <c r="C57" s="13" t="str">
        <f t="shared" si="50"/>
        <v>AC</v>
      </c>
      <c r="D57" s="162" t="s">
        <v>123</v>
      </c>
      <c r="E57" s="20" t="str">
        <f t="shared" si="34"/>
        <v>ACMale25-29</v>
      </c>
      <c r="F57" s="21">
        <v>5</v>
      </c>
      <c r="G57" s="108">
        <f>VLOOKUP(E57,'Appendix 4. LT MOH 2019'!$E$4:$H$1683,4,FALSE)</f>
        <v>2.6632233072391254E-3</v>
      </c>
      <c r="H57" s="21">
        <f>VLOOKUP(E57,'Appendix 1a. Pop March 2021'!$E$5:$F$1684,2,FALSE)</f>
        <v>38736.230392933801</v>
      </c>
      <c r="I57" s="21">
        <f>VLOOKUP(E57,'Appendix 2a. Covid Deaths 2021'!$E$4:$F$1684,2,FALSE)</f>
        <v>2.5936395759717299</v>
      </c>
      <c r="J57" s="22">
        <f t="shared" si="35"/>
        <v>103.16323161704588</v>
      </c>
      <c r="K57" s="22">
        <f t="shared" si="36"/>
        <v>105.74996375164831</v>
      </c>
      <c r="L57" s="78">
        <f t="shared" si="37"/>
        <v>0.97553916764759074</v>
      </c>
      <c r="M57" s="78">
        <f t="shared" si="38"/>
        <v>1.0250741673564927</v>
      </c>
      <c r="N57" s="77">
        <f>VLOOKUP(E57,'Appendix 4. LT MOH 2019'!$E$4:$L$1683,8,FALSE)</f>
        <v>0.98677195654788152</v>
      </c>
      <c r="O57" s="77">
        <f t="shared" si="47"/>
        <v>0.9864425328627866</v>
      </c>
      <c r="P57" s="78">
        <f t="shared" si="39"/>
        <v>1.3557467137213397E-2</v>
      </c>
      <c r="Q57" s="77">
        <f>VLOOKUP(E57,'Appendix 4. LT MOH 2019'!$E$4:$J$1683,6,FALSE)</f>
        <v>2.5000000000000533</v>
      </c>
      <c r="R57" s="133">
        <f t="shared" si="40"/>
        <v>2.4995835338932952</v>
      </c>
      <c r="S57" s="132">
        <f t="shared" si="48"/>
        <v>95424.604358910583</v>
      </c>
      <c r="T57" s="14">
        <f t="shared" si="41"/>
        <v>1293.7159376775205</v>
      </c>
      <c r="U57" s="15">
        <f t="shared" si="42"/>
        <v>2.7300024696681404E-3</v>
      </c>
      <c r="V57" s="14">
        <f t="shared" si="43"/>
        <v>473888.19316151936</v>
      </c>
      <c r="W57" s="14">
        <f t="shared" si="44"/>
        <v>4524348.6806558399</v>
      </c>
      <c r="X57" s="2">
        <f t="shared" si="45"/>
        <v>47.412810470126558</v>
      </c>
      <c r="Y57" s="109">
        <f>VLOOKUP(E57,'Appendix 4. LT MOH 2019'!$E$4:$Q$1683,13,FALSE)</f>
        <v>49.434289489956072</v>
      </c>
      <c r="Z57" s="129">
        <f t="shared" si="46"/>
        <v>-2.0214790198295134</v>
      </c>
    </row>
    <row r="58" spans="1:26" x14ac:dyDescent="0.2">
      <c r="B58" s="155" t="str">
        <f t="shared" si="49"/>
        <v>Male</v>
      </c>
      <c r="C58" s="13" t="str">
        <f t="shared" si="50"/>
        <v>AC</v>
      </c>
      <c r="D58" s="162" t="s">
        <v>124</v>
      </c>
      <c r="E58" s="20" t="str">
        <f t="shared" si="34"/>
        <v>ACMale30-34</v>
      </c>
      <c r="F58" s="21">
        <v>5</v>
      </c>
      <c r="G58" s="108">
        <f>VLOOKUP(E58,'Appendix 4. LT MOH 2019'!$E$4:$H$1683,4,FALSE)</f>
        <v>2.8430519292138093E-3</v>
      </c>
      <c r="H58" s="21">
        <f>VLOOKUP(E58,'Appendix 1a. Pop March 2021'!$E$5:$F$1684,2,FALSE)</f>
        <v>34996.923218584998</v>
      </c>
      <c r="I58" s="21">
        <f>VLOOKUP(E58,'Appendix 2a. Covid Deaths 2021'!$E$4:$F$1684,2,FALSE)</f>
        <v>12.9681978798587</v>
      </c>
      <c r="J58" s="22">
        <f t="shared" si="35"/>
        <v>99.498070073145627</v>
      </c>
      <c r="K58" s="22">
        <f t="shared" si="36"/>
        <v>112.42939869300358</v>
      </c>
      <c r="L58" s="78">
        <f t="shared" si="37"/>
        <v>0.88498267561522892</v>
      </c>
      <c r="M58" s="78">
        <f t="shared" si="38"/>
        <v>1.1299656225527945</v>
      </c>
      <c r="N58" s="77">
        <f>VLOOKUP(E58,'Appendix 4. LT MOH 2019'!$E$4:$L$1683,8,FALSE)</f>
        <v>0.98588506409333143</v>
      </c>
      <c r="O58" s="77">
        <f t="shared" si="47"/>
        <v>0.98406529717667834</v>
      </c>
      <c r="P58" s="78">
        <f t="shared" si="39"/>
        <v>1.5934702823321656E-2</v>
      </c>
      <c r="Q58" s="77">
        <f>VLOOKUP(E58,'Appendix 4. LT MOH 2019'!$E$4:$J$1683,6,FALSE)</f>
        <v>2.5000000000000075</v>
      </c>
      <c r="R58" s="133">
        <f t="shared" si="40"/>
        <v>2.4976953577495751</v>
      </c>
      <c r="S58" s="132">
        <f t="shared" si="48"/>
        <v>94130.888421233059</v>
      </c>
      <c r="T58" s="14">
        <f t="shared" si="41"/>
        <v>1499.9477334875983</v>
      </c>
      <c r="U58" s="15">
        <f t="shared" si="42"/>
        <v>3.2125597526179383E-3</v>
      </c>
      <c r="V58" s="14">
        <f t="shared" si="43"/>
        <v>466901.11592952628</v>
      </c>
      <c r="W58" s="14">
        <f t="shared" si="44"/>
        <v>4050460.4874943206</v>
      </c>
      <c r="X58" s="2">
        <f t="shared" si="45"/>
        <v>43.030088798998946</v>
      </c>
      <c r="Y58" s="109">
        <f>VLOOKUP(E58,'Appendix 4. LT MOH 2019'!$E$4:$Q$1683,13,FALSE)</f>
        <v>45.063461019049193</v>
      </c>
      <c r="Z58" s="129">
        <f t="shared" si="46"/>
        <v>-2.0333722200502464</v>
      </c>
    </row>
    <row r="59" spans="1:26" x14ac:dyDescent="0.2">
      <c r="B59" s="155" t="str">
        <f t="shared" si="49"/>
        <v>Male</v>
      </c>
      <c r="C59" s="13" t="str">
        <f t="shared" si="50"/>
        <v>AC</v>
      </c>
      <c r="D59" s="162" t="s">
        <v>125</v>
      </c>
      <c r="E59" s="20" t="str">
        <f t="shared" si="34"/>
        <v>ACMale35-39</v>
      </c>
      <c r="F59" s="21">
        <v>5</v>
      </c>
      <c r="G59" s="108">
        <f>VLOOKUP(E59,'Appendix 4. LT MOH 2019'!$E$4:$H$1683,4,FALSE)</f>
        <v>3.1908302354399011E-3</v>
      </c>
      <c r="H59" s="21">
        <f>VLOOKUP(E59,'Appendix 1a. Pop March 2021'!$E$5:$F$1684,2,FALSE)</f>
        <v>33129.708523114998</v>
      </c>
      <c r="I59" s="21">
        <f>VLOOKUP(E59,'Appendix 2a. Covid Deaths 2021'!$E$4:$F$1684,2,FALSE)</f>
        <v>18.1554770318021</v>
      </c>
      <c r="J59" s="22">
        <f t="shared" si="35"/>
        <v>105.71127564686633</v>
      </c>
      <c r="K59" s="22">
        <f t="shared" si="36"/>
        <v>123.8088216336165</v>
      </c>
      <c r="L59" s="78">
        <f t="shared" si="37"/>
        <v>0.85382668417355856</v>
      </c>
      <c r="M59" s="78">
        <f t="shared" si="38"/>
        <v>1.1711978771990788</v>
      </c>
      <c r="N59" s="77">
        <f>VLOOKUP(E59,'Appendix 4. LT MOH 2019'!$E$4:$L$1683,8,FALSE)</f>
        <v>0.98417210910487896</v>
      </c>
      <c r="O59" s="77">
        <f t="shared" si="47"/>
        <v>0.98148763407813133</v>
      </c>
      <c r="P59" s="78">
        <f t="shared" si="39"/>
        <v>1.8512365921868668E-2</v>
      </c>
      <c r="Q59" s="77">
        <f>VLOOKUP(E59,'Appendix 4. LT MOH 2019'!$E$4:$J$1683,6,FALSE)</f>
        <v>2.5000000000000409</v>
      </c>
      <c r="R59" s="133">
        <f t="shared" si="40"/>
        <v>2.4965933183335549</v>
      </c>
      <c r="S59" s="132">
        <f t="shared" si="48"/>
        <v>92630.94068774546</v>
      </c>
      <c r="T59" s="14">
        <f t="shared" si="41"/>
        <v>1714.8178696984569</v>
      </c>
      <c r="U59" s="15">
        <f t="shared" si="42"/>
        <v>3.7371117108561678E-3</v>
      </c>
      <c r="V59" s="14">
        <f t="shared" si="43"/>
        <v>458861.81692588318</v>
      </c>
      <c r="W59" s="14">
        <f t="shared" si="44"/>
        <v>3583559.3715647943</v>
      </c>
      <c r="X59" s="2">
        <f t="shared" si="45"/>
        <v>38.686418867803624</v>
      </c>
      <c r="Y59" s="109">
        <f>VLOOKUP(E59,'Appendix 4. LT MOH 2019'!$E$4:$Q$1683,13,FALSE)</f>
        <v>40.672842929913593</v>
      </c>
      <c r="Z59" s="129">
        <f t="shared" si="46"/>
        <v>-1.9864240621099682</v>
      </c>
    </row>
    <row r="60" spans="1:26" x14ac:dyDescent="0.2">
      <c r="B60" s="155" t="str">
        <f t="shared" si="49"/>
        <v>Male</v>
      </c>
      <c r="C60" s="13" t="str">
        <f t="shared" si="50"/>
        <v>AC</v>
      </c>
      <c r="D60" s="162" t="s">
        <v>126</v>
      </c>
      <c r="E60" s="20" t="str">
        <f t="shared" si="34"/>
        <v>ACMale40-44</v>
      </c>
      <c r="F60" s="21">
        <v>5</v>
      </c>
      <c r="G60" s="108">
        <f>VLOOKUP(E60,'Appendix 4. LT MOH 2019'!$E$4:$H$1683,4,FALSE)</f>
        <v>3.1295487627365356E-3</v>
      </c>
      <c r="H60" s="21">
        <f>VLOOKUP(E60,'Appendix 1a. Pop March 2021'!$E$5:$F$1684,2,FALSE)</f>
        <v>29032.4964277832</v>
      </c>
      <c r="I60" s="21">
        <f>VLOOKUP(E60,'Appendix 2a. Covid Deaths 2021'!$E$4:$F$1684,2,FALSE)</f>
        <v>19.452296819788</v>
      </c>
      <c r="J60" s="22">
        <f t="shared" si="35"/>
        <v>90.858613274721804</v>
      </c>
      <c r="K60" s="22">
        <f t="shared" si="36"/>
        <v>110.25003318306506</v>
      </c>
      <c r="L60" s="78">
        <f t="shared" si="37"/>
        <v>0.82411415807789645</v>
      </c>
      <c r="M60" s="78">
        <f t="shared" si="38"/>
        <v>1.2134241235854106</v>
      </c>
      <c r="N60" s="77">
        <f>VLOOKUP(E60,'Appendix 4. LT MOH 2019'!$E$4:$L$1683,8,FALSE)</f>
        <v>0.98447373172052721</v>
      </c>
      <c r="O60" s="77">
        <f t="shared" si="47"/>
        <v>0.98119139426254687</v>
      </c>
      <c r="P60" s="78">
        <f t="shared" si="39"/>
        <v>1.8808605737453132E-2</v>
      </c>
      <c r="Q60" s="77">
        <f>VLOOKUP(E60,'Appendix 4. LT MOH 2019'!$E$4:$J$1683,6,FALSE)</f>
        <v>2.5000000000000275</v>
      </c>
      <c r="R60" s="133">
        <f t="shared" si="40"/>
        <v>2.4958339891649337</v>
      </c>
      <c r="S60" s="132">
        <f t="shared" si="48"/>
        <v>90916.122818047006</v>
      </c>
      <c r="T60" s="14">
        <f t="shared" si="41"/>
        <v>1710.0055092625125</v>
      </c>
      <c r="U60" s="15">
        <f t="shared" si="42"/>
        <v>3.7974934378509364E-3</v>
      </c>
      <c r="V60" s="14">
        <f t="shared" si="43"/>
        <v>450298.47641559917</v>
      </c>
      <c r="W60" s="14">
        <f t="shared" si="44"/>
        <v>3124697.554638911</v>
      </c>
      <c r="X60" s="2">
        <f t="shared" si="45"/>
        <v>34.369014623428853</v>
      </c>
      <c r="Y60" s="109">
        <f>VLOOKUP(E60,'Appendix 4. LT MOH 2019'!$E$4:$Q$1683,13,FALSE)</f>
        <v>36.286755463566664</v>
      </c>
      <c r="Z60" s="129">
        <f t="shared" si="46"/>
        <v>-1.9177408401378102</v>
      </c>
    </row>
    <row r="61" spans="1:26" x14ac:dyDescent="0.2">
      <c r="B61" s="155" t="str">
        <f t="shared" si="49"/>
        <v>Male</v>
      </c>
      <c r="C61" s="13" t="str">
        <f t="shared" si="50"/>
        <v>AC</v>
      </c>
      <c r="D61" s="162" t="s">
        <v>127</v>
      </c>
      <c r="E61" s="20" t="str">
        <f t="shared" si="34"/>
        <v>ACMale45-49</v>
      </c>
      <c r="F61" s="21">
        <v>5</v>
      </c>
      <c r="G61" s="108">
        <f>VLOOKUP(E61,'Appendix 4. LT MOH 2019'!$E$4:$H$1683,4,FALSE)</f>
        <v>5.4487323816814516E-3</v>
      </c>
      <c r="H61" s="21">
        <f>VLOOKUP(E61,'Appendix 1a. Pop March 2021'!$E$5:$F$1684,2,FALSE)</f>
        <v>23570.085909427598</v>
      </c>
      <c r="I61" s="21">
        <f>VLOOKUP(E61,'Appendix 2a. Covid Deaths 2021'!$E$4:$F$1684,2,FALSE)</f>
        <v>23.3427561837456</v>
      </c>
      <c r="J61" s="22">
        <f t="shared" si="35"/>
        <v>128.42709033371187</v>
      </c>
      <c r="K61" s="22">
        <f t="shared" si="36"/>
        <v>151.64265808596139</v>
      </c>
      <c r="L61" s="78">
        <f t="shared" si="37"/>
        <v>0.84690608800137657</v>
      </c>
      <c r="M61" s="78">
        <f t="shared" si="38"/>
        <v>1.1807684631951478</v>
      </c>
      <c r="N61" s="77">
        <f>VLOOKUP(E61,'Appendix 4. LT MOH 2019'!$E$4:$L$1683,8,FALSE)</f>
        <v>0.97312245940602859</v>
      </c>
      <c r="O61" s="77">
        <f t="shared" si="47"/>
        <v>0.96834151740592478</v>
      </c>
      <c r="P61" s="78">
        <f t="shared" si="39"/>
        <v>3.1658482594075221E-2</v>
      </c>
      <c r="Q61" s="77">
        <f>VLOOKUP(E61,'Appendix 4. LT MOH 2019'!$E$4:$J$1683,6,FALSE)</f>
        <v>2.4999999999999778</v>
      </c>
      <c r="R61" s="133">
        <f t="shared" si="40"/>
        <v>2.493866595840224</v>
      </c>
      <c r="S61" s="132">
        <f t="shared" si="48"/>
        <v>89206.117308784495</v>
      </c>
      <c r="T61" s="14">
        <f t="shared" si="41"/>
        <v>2824.130312105186</v>
      </c>
      <c r="U61" s="15">
        <f t="shared" si="42"/>
        <v>6.4337883624891821E-3</v>
      </c>
      <c r="V61" s="14">
        <f t="shared" si="43"/>
        <v>438952.9392310555</v>
      </c>
      <c r="W61" s="14">
        <f t="shared" si="44"/>
        <v>2674399.0782233118</v>
      </c>
      <c r="X61" s="2">
        <f t="shared" si="45"/>
        <v>29.979996427441783</v>
      </c>
      <c r="Y61" s="109">
        <f>VLOOKUP(E61,'Appendix 4. LT MOH 2019'!$E$4:$Q$1683,13,FALSE)</f>
        <v>31.819610950430178</v>
      </c>
      <c r="Z61" s="129">
        <f t="shared" si="46"/>
        <v>-1.8396145229883949</v>
      </c>
    </row>
    <row r="62" spans="1:26" x14ac:dyDescent="0.2">
      <c r="B62" s="155" t="str">
        <f t="shared" si="49"/>
        <v>Male</v>
      </c>
      <c r="C62" s="13" t="str">
        <f t="shared" si="50"/>
        <v>AC</v>
      </c>
      <c r="D62" s="162" t="s">
        <v>128</v>
      </c>
      <c r="E62" s="20" t="str">
        <f t="shared" si="34"/>
        <v>ACMale50-54</v>
      </c>
      <c r="F62" s="21">
        <v>5</v>
      </c>
      <c r="G62" s="108">
        <f>VLOOKUP(E62,'Appendix 4. LT MOH 2019'!$E$4:$H$1683,4,FALSE)</f>
        <v>8.2871412106909608E-3</v>
      </c>
      <c r="H62" s="21">
        <f>VLOOKUP(E62,'Appendix 1a. Pop March 2021'!$E$5:$F$1684,2,FALSE)</f>
        <v>19369.389551574699</v>
      </c>
      <c r="I62" s="21">
        <f>VLOOKUP(E62,'Appendix 2a. Covid Deaths 2021'!$E$4:$F$1684,2,FALSE)</f>
        <v>27.2332155477032</v>
      </c>
      <c r="J62" s="22">
        <f t="shared" si="35"/>
        <v>160.5168663787816</v>
      </c>
      <c r="K62" s="22">
        <f t="shared" si="36"/>
        <v>187.52439642361981</v>
      </c>
      <c r="L62" s="78">
        <f t="shared" si="37"/>
        <v>0.8559785790013803</v>
      </c>
      <c r="M62" s="78">
        <f t="shared" si="38"/>
        <v>1.1682535340623139</v>
      </c>
      <c r="N62" s="77">
        <f>VLOOKUP(E62,'Appendix 4. LT MOH 2019'!$E$4:$L$1683,8,FALSE)</f>
        <v>0.9594053283866979</v>
      </c>
      <c r="O62" s="77">
        <f t="shared" si="47"/>
        <v>0.952738949544497</v>
      </c>
      <c r="P62" s="78">
        <f t="shared" si="39"/>
        <v>4.7261050455502995E-2</v>
      </c>
      <c r="Q62" s="77">
        <f>VLOOKUP(E62,'Appendix 4. LT MOH 2019'!$E$4:$J$1683,6,FALSE)</f>
        <v>2.5000000000000031</v>
      </c>
      <c r="R62" s="133">
        <f t="shared" si="40"/>
        <v>2.4913344012004952</v>
      </c>
      <c r="S62" s="132">
        <f t="shared" si="48"/>
        <v>86381.986996679305</v>
      </c>
      <c r="T62" s="14">
        <f t="shared" si="41"/>
        <v>4082.5034458966643</v>
      </c>
      <c r="U62" s="15">
        <f t="shared" si="42"/>
        <v>9.6817888735567445E-3</v>
      </c>
      <c r="V62" s="14">
        <f t="shared" si="43"/>
        <v>421668.29903169512</v>
      </c>
      <c r="W62" s="14">
        <f t="shared" si="44"/>
        <v>2235446.1389922565</v>
      </c>
      <c r="X62" s="2">
        <f t="shared" si="45"/>
        <v>25.878614474082326</v>
      </c>
      <c r="Y62" s="109">
        <f>VLOOKUP(E62,'Appendix 4. LT MOH 2019'!$E$4:$Q$1683,13,FALSE)</f>
        <v>27.629415539670301</v>
      </c>
      <c r="Z62" s="129">
        <f t="shared" si="46"/>
        <v>-1.7508010655879751</v>
      </c>
    </row>
    <row r="63" spans="1:26" x14ac:dyDescent="0.2">
      <c r="B63" s="155" t="str">
        <f t="shared" si="49"/>
        <v>Male</v>
      </c>
      <c r="C63" s="13" t="str">
        <f t="shared" si="50"/>
        <v>AC</v>
      </c>
      <c r="D63" s="162" t="s">
        <v>129</v>
      </c>
      <c r="E63" s="20" t="str">
        <f t="shared" si="34"/>
        <v>ACMale55-59</v>
      </c>
      <c r="F63" s="21">
        <v>5</v>
      </c>
      <c r="G63" s="108">
        <f>VLOOKUP(E63,'Appendix 4. LT MOH 2019'!$E$4:$H$1683,4,FALSE)</f>
        <v>1.046188883353498E-2</v>
      </c>
      <c r="H63" s="21">
        <f>VLOOKUP(E63,'Appendix 1a. Pop March 2021'!$E$5:$F$1684,2,FALSE)</f>
        <v>15007.174175607301</v>
      </c>
      <c r="I63" s="21">
        <f>VLOOKUP(E63,'Appendix 2a. Covid Deaths 2021'!$E$4:$F$1684,2,FALSE)</f>
        <v>38.904593639575999</v>
      </c>
      <c r="J63" s="22">
        <f t="shared" si="35"/>
        <v>157.00338793070054</v>
      </c>
      <c r="K63" s="22">
        <f t="shared" si="36"/>
        <v>195.50096603650545</v>
      </c>
      <c r="L63" s="78">
        <f t="shared" si="37"/>
        <v>0.80308241495534938</v>
      </c>
      <c r="M63" s="78">
        <f t="shared" si="38"/>
        <v>1.2452022125968216</v>
      </c>
      <c r="N63" s="77">
        <f>VLOOKUP(E63,'Appendix 4. LT MOH 2019'!$E$4:$L$1683,8,FALSE)</f>
        <v>0.94902382356000969</v>
      </c>
      <c r="O63" s="77">
        <f t="shared" si="47"/>
        <v>0.93692626338908169</v>
      </c>
      <c r="P63" s="78">
        <f t="shared" si="39"/>
        <v>6.3073736610918307E-2</v>
      </c>
      <c r="Q63" s="77">
        <f>VLOOKUP(E63,'Appendix 4. LT MOH 2019'!$E$4:$J$1683,6,FALSE)</f>
        <v>2.5000000000000009</v>
      </c>
      <c r="R63" s="133">
        <f t="shared" si="40"/>
        <v>2.4840697926157906</v>
      </c>
      <c r="S63" s="132">
        <f t="shared" si="48"/>
        <v>82299.483550782636</v>
      </c>
      <c r="T63" s="14">
        <f t="shared" si="41"/>
        <v>5190.9359486966678</v>
      </c>
      <c r="U63" s="15">
        <f t="shared" si="42"/>
        <v>1.3028235154548201E-2</v>
      </c>
      <c r="V63" s="14">
        <f t="shared" si="43"/>
        <v>398437.38519599062</v>
      </c>
      <c r="W63" s="14">
        <f t="shared" si="44"/>
        <v>1813777.8399605614</v>
      </c>
      <c r="X63" s="2">
        <f t="shared" si="45"/>
        <v>22.038751176869482</v>
      </c>
      <c r="Y63" s="109">
        <f>VLOOKUP(E63,'Appendix 4. LT MOH 2019'!$E$4:$Q$1683,13,FALSE)</f>
        <v>23.692699577692608</v>
      </c>
      <c r="Z63" s="129">
        <f t="shared" si="46"/>
        <v>-1.6539484008231256</v>
      </c>
    </row>
    <row r="64" spans="1:26" x14ac:dyDescent="0.2">
      <c r="B64" s="155" t="str">
        <f t="shared" si="49"/>
        <v>Male</v>
      </c>
      <c r="C64" s="13" t="str">
        <f t="shared" si="50"/>
        <v>AC</v>
      </c>
      <c r="D64" s="162" t="s">
        <v>130</v>
      </c>
      <c r="E64" s="20" t="str">
        <f t="shared" si="34"/>
        <v>ACMale60-64</v>
      </c>
      <c r="F64" s="21">
        <v>5</v>
      </c>
      <c r="G64" s="108">
        <f>VLOOKUP(E64,'Appendix 4. LT MOH 2019'!$E$4:$H$1683,4,FALSE)</f>
        <v>1.7574055620980161E-2</v>
      </c>
      <c r="H64" s="21">
        <f>VLOOKUP(E64,'Appendix 1a. Pop March 2021'!$E$5:$F$1684,2,FALSE)</f>
        <v>11699.794601916899</v>
      </c>
      <c r="I64" s="21">
        <f>VLOOKUP(E64,'Appendix 2a. Covid Deaths 2021'!$E$4:$F$1684,2,FALSE)</f>
        <v>63.544169611307403</v>
      </c>
      <c r="J64" s="22">
        <f t="shared" si="35"/>
        <v>205.61284108813103</v>
      </c>
      <c r="K64" s="22">
        <f t="shared" si="36"/>
        <v>268.04028192830032</v>
      </c>
      <c r="L64" s="78">
        <f t="shared" si="37"/>
        <v>0.76709679458974611</v>
      </c>
      <c r="M64" s="78">
        <f t="shared" si="38"/>
        <v>1.3036164497790839</v>
      </c>
      <c r="N64" s="77">
        <f>VLOOKUP(E64,'Appendix 4. LT MOH 2019'!$E$4:$L$1683,8,FALSE)</f>
        <v>0.91582783755640407</v>
      </c>
      <c r="O64" s="77">
        <f t="shared" si="47"/>
        <v>0.89170231465736183</v>
      </c>
      <c r="P64" s="78">
        <f t="shared" si="39"/>
        <v>0.10829768534263817</v>
      </c>
      <c r="Q64" s="77">
        <f>VLOOKUP(E64,'Appendix 4. LT MOH 2019'!$E$4:$J$1683,6,FALSE)</f>
        <v>2.4999999999999969</v>
      </c>
      <c r="R64" s="133">
        <f t="shared" si="40"/>
        <v>2.46697689734123</v>
      </c>
      <c r="S64" s="132">
        <f t="shared" si="48"/>
        <v>77108.547602085964</v>
      </c>
      <c r="T64" s="14">
        <f t="shared" si="41"/>
        <v>8350.6772254385432</v>
      </c>
      <c r="U64" s="15">
        <f t="shared" si="42"/>
        <v>2.2916849573687781E-2</v>
      </c>
      <c r="V64" s="14">
        <f t="shared" si="43"/>
        <v>364390.27967554756</v>
      </c>
      <c r="W64" s="14">
        <f t="shared" si="44"/>
        <v>1415340.4547645708</v>
      </c>
      <c r="X64" s="2">
        <f t="shared" si="45"/>
        <v>18.355169417382239</v>
      </c>
      <c r="Y64" s="109">
        <f>VLOOKUP(E64,'Appendix 4. LT MOH 2019'!$E$4:$Q$1683,13,FALSE)</f>
        <v>19.83105118288163</v>
      </c>
      <c r="Z64" s="129">
        <f t="shared" si="46"/>
        <v>-1.4758817654993912</v>
      </c>
    </row>
    <row r="65" spans="2:26" x14ac:dyDescent="0.2">
      <c r="B65" s="155" t="str">
        <f t="shared" si="49"/>
        <v>Male</v>
      </c>
      <c r="C65" s="13" t="str">
        <f t="shared" si="50"/>
        <v>AC</v>
      </c>
      <c r="D65" s="162" t="s">
        <v>131</v>
      </c>
      <c r="E65" s="20" t="str">
        <f t="shared" si="34"/>
        <v>ACMale65-69</v>
      </c>
      <c r="F65" s="21">
        <v>5</v>
      </c>
      <c r="G65" s="108">
        <f>VLOOKUP(E65,'Appendix 4. LT MOH 2019'!$E$4:$H$1683,4,FALSE)</f>
        <v>2.3780782230806374E-2</v>
      </c>
      <c r="H65" s="21">
        <f>VLOOKUP(E65,'Appendix 1a. Pop March 2021'!$E$5:$F$1684,2,FALSE)</f>
        <v>8846.5183290550394</v>
      </c>
      <c r="I65" s="21">
        <f>VLOOKUP(E65,'Appendix 2a. Covid Deaths 2021'!$E$4:$F$1684,2,FALSE)</f>
        <v>54.466431095406399</v>
      </c>
      <c r="J65" s="22">
        <f t="shared" si="35"/>
        <v>210.37712588409497</v>
      </c>
      <c r="K65" s="22">
        <f t="shared" si="36"/>
        <v>263.54830264273232</v>
      </c>
      <c r="L65" s="78">
        <f t="shared" si="37"/>
        <v>0.79824883626468834</v>
      </c>
      <c r="M65" s="78">
        <f t="shared" si="38"/>
        <v>1.2527421958788973</v>
      </c>
      <c r="N65" s="77">
        <f>VLOOKUP(E65,'Appendix 4. LT MOH 2019'!$E$4:$L$1683,8,FALSE)</f>
        <v>0.88776847262576197</v>
      </c>
      <c r="O65" s="77">
        <f t="shared" si="47"/>
        <v>0.86145555331583079</v>
      </c>
      <c r="P65" s="78">
        <f t="shared" si="39"/>
        <v>0.13854444668416921</v>
      </c>
      <c r="Q65" s="77">
        <f>VLOOKUP(E65,'Appendix 4. LT MOH 2019'!$E$4:$J$1683,6,FALSE)</f>
        <v>2.5000000000000027</v>
      </c>
      <c r="R65" s="133">
        <f t="shared" si="40"/>
        <v>2.4629591186329609</v>
      </c>
      <c r="S65" s="132">
        <f t="shared" si="48"/>
        <v>68757.870376647421</v>
      </c>
      <c r="T65" s="14">
        <f t="shared" si="41"/>
        <v>9526.0211065144467</v>
      </c>
      <c r="U65" s="15">
        <f t="shared" si="42"/>
        <v>2.9804073534268699E-2</v>
      </c>
      <c r="V65" s="14">
        <f t="shared" si="43"/>
        <v>319621.44689924468</v>
      </c>
      <c r="W65" s="14">
        <f t="shared" si="44"/>
        <v>1050950.1750890233</v>
      </c>
      <c r="X65" s="2">
        <f t="shared" si="45"/>
        <v>15.284798225018365</v>
      </c>
      <c r="Y65" s="109">
        <f>VLOOKUP(E65,'Appendix 4. LT MOH 2019'!$E$4:$Q$1683,13,FALSE)</f>
        <v>16.4239183088429</v>
      </c>
      <c r="Z65" s="129">
        <f t="shared" si="46"/>
        <v>-1.139120083824535</v>
      </c>
    </row>
    <row r="66" spans="2:26" x14ac:dyDescent="0.2">
      <c r="B66" s="155" t="str">
        <f t="shared" si="49"/>
        <v>Male</v>
      </c>
      <c r="C66" s="13" t="str">
        <f t="shared" si="50"/>
        <v>AC</v>
      </c>
      <c r="D66" s="162" t="s">
        <v>132</v>
      </c>
      <c r="E66" s="20" t="str">
        <f t="shared" si="34"/>
        <v>ACMale70-74</v>
      </c>
      <c r="F66" s="21">
        <v>5</v>
      </c>
      <c r="G66" s="108">
        <f>VLOOKUP(E66,'Appendix 4. LT MOH 2019'!$E$4:$H$1683,4,FALSE)</f>
        <v>3.5664819944598337E-2</v>
      </c>
      <c r="H66" s="21">
        <f>VLOOKUP(E66,'Appendix 1a. Pop March 2021'!$E$5:$F$1684,2,FALSE)</f>
        <v>6198.3958710896404</v>
      </c>
      <c r="I66" s="21">
        <f>VLOOKUP(E66,'Appendix 2a. Covid Deaths 2021'!$E$4:$F$1684,2,FALSE)</f>
        <v>51.8727915194346</v>
      </c>
      <c r="J66" s="22">
        <f t="shared" si="35"/>
        <v>221.06467268775378</v>
      </c>
      <c r="K66" s="22">
        <f t="shared" si="36"/>
        <v>271.08743043762405</v>
      </c>
      <c r="L66" s="78">
        <f t="shared" si="37"/>
        <v>0.81547371020073811</v>
      </c>
      <c r="M66" s="78">
        <f t="shared" si="38"/>
        <v>1.2262811020036914</v>
      </c>
      <c r="N66" s="77">
        <f>VLOOKUP(E66,'Appendix 4. LT MOH 2019'!$E$4:$L$1683,8,FALSE)</f>
        <v>0.83627404228262603</v>
      </c>
      <c r="O66" s="77">
        <f t="shared" si="47"/>
        <v>0.80311470150870468</v>
      </c>
      <c r="P66" s="78">
        <f t="shared" si="39"/>
        <v>0.19688529849129532</v>
      </c>
      <c r="Q66" s="77">
        <f>VLOOKUP(E66,'Appendix 4. LT MOH 2019'!$E$4:$J$1683,6,FALSE)</f>
        <v>2.4999999999999991</v>
      </c>
      <c r="R66" s="133">
        <f t="shared" si="40"/>
        <v>2.4506216386549067</v>
      </c>
      <c r="S66" s="132">
        <f t="shared" si="48"/>
        <v>59231.849270132974</v>
      </c>
      <c r="T66" s="14">
        <f t="shared" si="41"/>
        <v>11661.880323741543</v>
      </c>
      <c r="U66" s="15">
        <f t="shared" si="42"/>
        <v>4.3771111295212661E-2</v>
      </c>
      <c r="V66" s="14">
        <f t="shared" si="43"/>
        <v>266428.70100072207</v>
      </c>
      <c r="W66" s="14">
        <f t="shared" si="44"/>
        <v>731328.72818977863</v>
      </c>
      <c r="X66" s="2">
        <f t="shared" si="45"/>
        <v>12.346883259620654</v>
      </c>
      <c r="Y66" s="109">
        <f>VLOOKUP(E66,'Appendix 4. LT MOH 2019'!$E$4:$Q$1683,13,FALSE)</f>
        <v>13.184177505943618</v>
      </c>
      <c r="Z66" s="129">
        <f t="shared" si="46"/>
        <v>-0.83729424632296379</v>
      </c>
    </row>
    <row r="67" spans="2:26" x14ac:dyDescent="0.2">
      <c r="B67" s="155" t="str">
        <f t="shared" si="49"/>
        <v>Male</v>
      </c>
      <c r="C67" s="13" t="str">
        <f t="shared" si="50"/>
        <v>AC</v>
      </c>
      <c r="D67" s="162" t="s">
        <v>133</v>
      </c>
      <c r="E67" s="20" t="str">
        <f t="shared" si="34"/>
        <v>ACMale75-79</v>
      </c>
      <c r="F67" s="21">
        <v>5</v>
      </c>
      <c r="G67" s="108">
        <f>VLOOKUP(E67,'Appendix 4. LT MOH 2019'!$E$4:$H$1683,4,FALSE)</f>
        <v>6.2229437229437232E-2</v>
      </c>
      <c r="H67" s="21">
        <f>VLOOKUP(E67,'Appendix 1a. Pop March 2021'!$E$5:$F$1684,2,FALSE)</f>
        <v>3971.8601315893002</v>
      </c>
      <c r="I67" s="21">
        <f>VLOOKUP(E67,'Appendix 2a. Covid Deaths 2021'!$E$4:$F$1684,2,FALSE)</f>
        <v>29.8268551236749</v>
      </c>
      <c r="J67" s="22">
        <f t="shared" si="35"/>
        <v>247.16662074284065</v>
      </c>
      <c r="K67" s="22">
        <f t="shared" si="36"/>
        <v>275.1373674578453</v>
      </c>
      <c r="L67" s="78">
        <f t="shared" si="37"/>
        <v>0.89833897527826667</v>
      </c>
      <c r="M67" s="78">
        <f t="shared" si="38"/>
        <v>1.1131655505542806</v>
      </c>
      <c r="N67" s="77">
        <f>VLOOKUP(E67,'Appendix 4. LT MOH 2019'!$E$4:$L$1683,8,FALSE)</f>
        <v>0.73074221493795366</v>
      </c>
      <c r="O67" s="77">
        <f t="shared" si="47"/>
        <v>0.70525633775603436</v>
      </c>
      <c r="P67" s="78">
        <f t="shared" si="39"/>
        <v>0.29474366224396564</v>
      </c>
      <c r="Q67" s="77">
        <f>VLOOKUP(E67,'Appendix 4. LT MOH 2019'!$E$4:$J$1683,6,FALSE)</f>
        <v>2.5</v>
      </c>
      <c r="R67" s="133">
        <f t="shared" si="40"/>
        <v>2.4577189525662533</v>
      </c>
      <c r="S67" s="132">
        <f t="shared" si="48"/>
        <v>47569.968946391433</v>
      </c>
      <c r="T67" s="14">
        <f t="shared" si="41"/>
        <v>14020.946860091131</v>
      </c>
      <c r="U67" s="15">
        <f t="shared" si="42"/>
        <v>6.9340375488440104E-2</v>
      </c>
      <c r="V67" s="14">
        <f t="shared" si="43"/>
        <v>202204.6572624718</v>
      </c>
      <c r="W67" s="14">
        <f t="shared" si="44"/>
        <v>464900.02718905656</v>
      </c>
      <c r="X67" s="2">
        <f t="shared" si="45"/>
        <v>9.7729731064775685</v>
      </c>
      <c r="Y67" s="109">
        <f>VLOOKUP(E67,'Appendix 4. LT MOH 2019'!$E$4:$Q$1683,13,FALSE)</f>
        <v>10.275928661830696</v>
      </c>
      <c r="Z67" s="129">
        <f t="shared" si="46"/>
        <v>-0.50295555535312708</v>
      </c>
    </row>
    <row r="68" spans="2:26" x14ac:dyDescent="0.2">
      <c r="B68" s="155" t="str">
        <f t="shared" si="49"/>
        <v>Male</v>
      </c>
      <c r="C68" s="13" t="str">
        <f t="shared" si="50"/>
        <v>AC</v>
      </c>
      <c r="D68" s="162" t="s">
        <v>134</v>
      </c>
      <c r="E68" s="20" t="str">
        <f t="shared" si="34"/>
        <v>ACMale80-84</v>
      </c>
      <c r="F68" s="21">
        <v>5</v>
      </c>
      <c r="G68" s="108">
        <f>VLOOKUP(E68,'Appendix 4. LT MOH 2019'!$E$4:$H$1683,4,FALSE)</f>
        <v>8.3217108321710836E-2</v>
      </c>
      <c r="H68" s="21">
        <f>VLOOKUP(E68,'Appendix 1a. Pop March 2021'!$E$5:$F$1684,2,FALSE)</f>
        <v>2283.9705209010999</v>
      </c>
      <c r="I68" s="21">
        <f>VLOOKUP(E68,'Appendix 2a. Covid Deaths 2021'!$E$4:$F$1684,2,FALSE)</f>
        <v>37.607773851590103</v>
      </c>
      <c r="J68" s="22">
        <f t="shared" si="35"/>
        <v>190.06542224142115</v>
      </c>
      <c r="K68" s="22">
        <f t="shared" si="36"/>
        <v>224.54358590266509</v>
      </c>
      <c r="L68" s="78">
        <f t="shared" si="37"/>
        <v>0.84645224434872302</v>
      </c>
      <c r="M68" s="78">
        <f t="shared" si="38"/>
        <v>1.1814015577091648</v>
      </c>
      <c r="N68" s="77">
        <f>VLOOKUP(E68,'Appendix 4. LT MOH 2019'!$E$4:$L$1683,8,FALSE)</f>
        <v>0.65557052145468542</v>
      </c>
      <c r="O68" s="77">
        <f t="shared" si="47"/>
        <v>0.60723094195929728</v>
      </c>
      <c r="P68" s="78">
        <f t="shared" si="39"/>
        <v>0.39276905804070272</v>
      </c>
      <c r="Q68" s="77">
        <f>VLOOKUP(E68,'Appendix 4. LT MOH 2019'!$E$4:$J$1683,6,FALSE)</f>
        <v>2.5</v>
      </c>
      <c r="R68" s="133">
        <f t="shared" si="40"/>
        <v>2.4099950457895929</v>
      </c>
      <c r="S68" s="132">
        <f t="shared" si="48"/>
        <v>33549.022086300305</v>
      </c>
      <c r="T68" s="14">
        <f t="shared" si="41"/>
        <v>13177.017803022902</v>
      </c>
      <c r="U68" s="15">
        <f t="shared" si="42"/>
        <v>9.8618142178779955E-2</v>
      </c>
      <c r="V68" s="14">
        <f t="shared" si="43"/>
        <v>133616.56903995349</v>
      </c>
      <c r="W68" s="14">
        <f t="shared" si="44"/>
        <v>262695.36992658477</v>
      </c>
      <c r="X68" s="2">
        <f t="shared" si="45"/>
        <v>7.8301945508526769</v>
      </c>
      <c r="Y68" s="109">
        <f>VLOOKUP(E68,'Appendix 4. LT MOH 2019'!$E$4:$Q$1683,13,FALSE)</f>
        <v>8.1411378771800411</v>
      </c>
      <c r="Z68" s="129">
        <f t="shared" si="46"/>
        <v>-0.31094332632736421</v>
      </c>
    </row>
    <row r="69" spans="2:26" x14ac:dyDescent="0.2">
      <c r="B69" s="155" t="str">
        <f t="shared" si="49"/>
        <v>Male</v>
      </c>
      <c r="C69" s="13" t="str">
        <f t="shared" si="50"/>
        <v>AC</v>
      </c>
      <c r="D69" s="162" t="s">
        <v>135</v>
      </c>
      <c r="E69" s="20" t="str">
        <f t="shared" si="34"/>
        <v>ACMale85-89</v>
      </c>
      <c r="F69" s="21">
        <v>5</v>
      </c>
      <c r="G69" s="108">
        <f>VLOOKUP(E69,'Appendix 4. LT MOH 2019'!$E$4:$H$1683,4,FALSE)</f>
        <v>0.12543554006968641</v>
      </c>
      <c r="H69" s="21">
        <f>VLOOKUP(E69,'Appendix 1a. Pop March 2021'!$E$5:$F$1684,2,FALSE)</f>
        <v>1186.2697079007501</v>
      </c>
      <c r="I69" s="21">
        <f>VLOOKUP(E69,'Appendix 2a. Covid Deaths 2021'!$E$4:$F$1684,2,FALSE)</f>
        <v>15.5618374558304</v>
      </c>
      <c r="J69" s="22">
        <f t="shared" si="35"/>
        <v>148.80038147883971</v>
      </c>
      <c r="K69" s="22">
        <f t="shared" si="36"/>
        <v>162.41021144892136</v>
      </c>
      <c r="L69" s="78">
        <f t="shared" si="37"/>
        <v>0.91620089741486488</v>
      </c>
      <c r="M69" s="78">
        <f t="shared" si="38"/>
        <v>1.0914636766036587</v>
      </c>
      <c r="N69" s="77">
        <f>VLOOKUP(E69,'Appendix 4. LT MOH 2019'!$E$4:$L$1683,8,FALSE)</f>
        <v>0.52254641909814326</v>
      </c>
      <c r="O69" s="77">
        <f t="shared" si="47"/>
        <v>0.49242890860868332</v>
      </c>
      <c r="P69" s="78">
        <f t="shared" si="39"/>
        <v>0.50757109139131673</v>
      </c>
      <c r="Q69" s="77">
        <f>VLOOKUP(E69,'Appendix 4. LT MOH 2019'!$E$4:$J$1683,6,FALSE)</f>
        <v>2.5000000000000009</v>
      </c>
      <c r="R69" s="133">
        <f t="shared" si="40"/>
        <v>2.4332499936597163</v>
      </c>
      <c r="S69" s="132">
        <f t="shared" si="48"/>
        <v>20372.004283277405</v>
      </c>
      <c r="T69" s="14">
        <f t="shared" si="41"/>
        <v>10340.240447891692</v>
      </c>
      <c r="U69" s="15">
        <f t="shared" si="42"/>
        <v>0.13728556845326689</v>
      </c>
      <c r="V69" s="14">
        <f t="shared" si="43"/>
        <v>75319.20918120096</v>
      </c>
      <c r="W69" s="14">
        <f t="shared" si="44"/>
        <v>129078.80088663127</v>
      </c>
      <c r="X69" s="2">
        <f t="shared" si="45"/>
        <v>6.3360874606033288</v>
      </c>
      <c r="Y69" s="109">
        <f>VLOOKUP(E69,'Appendix 4. LT MOH 2019'!$E$4:$Q$1683,13,FALSE)</f>
        <v>6.1049291305267612</v>
      </c>
      <c r="Z69" s="129">
        <f t="shared" si="46"/>
        <v>0.23115833007656761</v>
      </c>
    </row>
    <row r="70" spans="2:26" x14ac:dyDescent="0.2">
      <c r="B70" s="155" t="str">
        <f t="shared" si="49"/>
        <v>Male</v>
      </c>
      <c r="C70" s="13" t="str">
        <f t="shared" si="50"/>
        <v>AC</v>
      </c>
      <c r="D70" s="162" t="s">
        <v>8</v>
      </c>
      <c r="E70" s="20" t="str">
        <f t="shared" si="34"/>
        <v>ACMale90+</v>
      </c>
      <c r="F70" s="21" t="s">
        <v>19</v>
      </c>
      <c r="G70" s="108">
        <f>VLOOKUP(E70,'Appendix 4. LT MOH 2019'!$E$4:$H$1683,4,FALSE)</f>
        <v>0.22733612273361228</v>
      </c>
      <c r="H70" s="21">
        <f>VLOOKUP(E70,'Appendix 1a. Pop March 2021'!$E$5:$F$1684,2,FALSE)</f>
        <v>755.254981637068</v>
      </c>
      <c r="I70" s="21">
        <f>VLOOKUP(E70,'Appendix 2a. Covid Deaths 2021'!$E$4:$F$1684,2,FALSE)</f>
        <v>6.4840989399293303</v>
      </c>
      <c r="J70" s="22">
        <f t="shared" si="35"/>
        <v>171.69673920061658</v>
      </c>
      <c r="K70" s="22">
        <f t="shared" si="36"/>
        <v>176.70676822812126</v>
      </c>
      <c r="L70" s="78">
        <f t="shared" si="37"/>
        <v>0.97164778079673242</v>
      </c>
      <c r="M70" s="78">
        <f t="shared" si="38"/>
        <v>1.0291795234483212</v>
      </c>
      <c r="N70" s="77">
        <f>VLOOKUP(E70,'Appendix 4. LT MOH 2019'!$E$4:$L$1683,8,FALSE)</f>
        <v>0</v>
      </c>
      <c r="O70" s="77">
        <v>0</v>
      </c>
      <c r="P70" s="78">
        <f t="shared" si="39"/>
        <v>1</v>
      </c>
      <c r="Q70" s="77">
        <f>VLOOKUP(E70,'Appendix 4. LT MOH 2019'!$E$4:$J$1683,6,FALSE)</f>
        <v>5.5153083625242427</v>
      </c>
      <c r="R70" s="133">
        <f>Q70*L70</f>
        <v>5.3589371308563409</v>
      </c>
      <c r="S70" s="132">
        <f t="shared" si="48"/>
        <v>10031.763835385713</v>
      </c>
      <c r="T70" s="14">
        <f t="shared" si="41"/>
        <v>10031.763835385713</v>
      </c>
      <c r="U70" s="15">
        <f t="shared" si="42"/>
        <v>0.18660416712897754</v>
      </c>
      <c r="V70" s="14">
        <f>T70*R70</f>
        <v>53759.591705430314</v>
      </c>
      <c r="W70" s="14">
        <f>V70</f>
        <v>53759.591705430314</v>
      </c>
      <c r="X70" s="2">
        <f t="shared" si="45"/>
        <v>5.3589371308563409</v>
      </c>
      <c r="Y70" s="109">
        <f>VLOOKUP(E70,'Appendix 4. LT MOH 2019'!$E$4:$Q$1683,13,FALSE)</f>
        <v>4.3987730061349692</v>
      </c>
      <c r="Z70" s="129">
        <f t="shared" si="46"/>
        <v>0.96016412472137169</v>
      </c>
    </row>
    <row r="71" spans="2:26" x14ac:dyDescent="0.2">
      <c r="H71" s="43"/>
      <c r="I71" s="43"/>
      <c r="K71" s="9"/>
      <c r="L71" s="9"/>
      <c r="M71" s="9"/>
      <c r="N71" s="131"/>
      <c r="O71" s="131"/>
      <c r="P71" s="79"/>
      <c r="Q71" s="131"/>
      <c r="R71" s="111"/>
      <c r="S71" s="9"/>
      <c r="T71" s="9"/>
      <c r="U71" s="9"/>
      <c r="V71" s="111"/>
      <c r="W71" s="111"/>
      <c r="X71" s="9"/>
      <c r="Y71" s="131"/>
      <c r="Z71" s="9"/>
    </row>
    <row r="72" spans="2:26" x14ac:dyDescent="0.2">
      <c r="F72" s="43"/>
      <c r="H72" s="43"/>
      <c r="I72" s="43"/>
      <c r="N72" s="43"/>
      <c r="O72" s="43"/>
      <c r="Q72" s="43"/>
      <c r="R72" s="43"/>
      <c r="V72" s="43"/>
      <c r="W72" s="43"/>
    </row>
    <row r="73" spans="2:26" x14ac:dyDescent="0.2">
      <c r="D73" s="53"/>
      <c r="E73" s="24"/>
      <c r="F73" s="43"/>
      <c r="G73" s="112"/>
      <c r="H73" s="24"/>
      <c r="I73" s="22"/>
      <c r="L73" s="49"/>
      <c r="M73" s="49"/>
      <c r="N73" s="49"/>
      <c r="O73" s="49"/>
      <c r="P73" s="48"/>
      <c r="Q73" s="47"/>
      <c r="R73" s="14"/>
      <c r="S73" s="15"/>
      <c r="T73" s="14"/>
      <c r="U73" s="14"/>
      <c r="V73" s="2"/>
      <c r="W73" s="2"/>
      <c r="X73" s="6"/>
    </row>
    <row r="74" spans="2:26" x14ac:dyDescent="0.2">
      <c r="D74" s="53"/>
      <c r="E74" s="24"/>
      <c r="F74" s="43"/>
      <c r="G74" s="112"/>
      <c r="H74" s="24"/>
      <c r="I74" s="22"/>
      <c r="L74" s="49"/>
      <c r="M74" s="49"/>
      <c r="N74" s="49"/>
      <c r="O74" s="49"/>
      <c r="P74" s="48"/>
      <c r="Q74" s="47"/>
      <c r="R74" s="14"/>
      <c r="S74" s="15"/>
      <c r="T74" s="14"/>
      <c r="U74" s="14"/>
      <c r="V74" s="2"/>
      <c r="W74" s="2"/>
      <c r="X74" s="6"/>
    </row>
    <row r="75" spans="2:26" x14ac:dyDescent="0.2">
      <c r="D75" s="53"/>
      <c r="E75" s="24"/>
      <c r="G75" s="112"/>
      <c r="H75" s="24"/>
      <c r="I75" s="22"/>
      <c r="L75" s="49"/>
      <c r="M75" s="49"/>
      <c r="N75" s="49"/>
      <c r="O75" s="49"/>
      <c r="P75" s="48"/>
      <c r="Q75" s="47"/>
      <c r="R75" s="14"/>
      <c r="S75" s="15"/>
      <c r="T75" s="14"/>
      <c r="U75" s="14"/>
      <c r="V75" s="2"/>
      <c r="W75" s="2"/>
      <c r="X75" s="6"/>
    </row>
    <row r="76" spans="2:26" x14ac:dyDescent="0.2">
      <c r="D76" s="53"/>
      <c r="E76" s="24"/>
      <c r="G76" s="112"/>
      <c r="H76" s="24"/>
      <c r="I76" s="22"/>
      <c r="L76" s="49"/>
      <c r="M76" s="49"/>
      <c r="N76" s="49"/>
      <c r="O76" s="49"/>
      <c r="P76" s="48"/>
      <c r="Q76" s="47"/>
      <c r="R76" s="14"/>
      <c r="S76" s="15"/>
      <c r="T76" s="14"/>
      <c r="U76" s="14"/>
      <c r="V76" s="2"/>
      <c r="W76" s="2"/>
      <c r="X76" s="6"/>
    </row>
    <row r="77" spans="2:26" x14ac:dyDescent="0.2">
      <c r="D77" s="53"/>
      <c r="E77" s="24"/>
      <c r="G77" s="112"/>
      <c r="H77" s="24"/>
      <c r="I77" s="22"/>
      <c r="L77" s="49"/>
      <c r="M77" s="49"/>
      <c r="N77" s="49"/>
      <c r="O77" s="49"/>
      <c r="P77" s="48"/>
      <c r="Q77" s="47"/>
      <c r="R77" s="14"/>
      <c r="S77" s="15"/>
      <c r="T77" s="14"/>
      <c r="U77" s="14"/>
      <c r="V77" s="2"/>
      <c r="W77" s="2"/>
      <c r="X77" s="6"/>
    </row>
    <row r="81" spans="1:25" s="13" customFormat="1" ht="47" customHeight="1" x14ac:dyDescent="0.2">
      <c r="A81" s="12"/>
      <c r="B81" s="10"/>
      <c r="C81" s="10"/>
      <c r="D81" s="160"/>
      <c r="E81" s="10"/>
      <c r="F81"/>
      <c r="G81" s="12"/>
      <c r="H81" s="12"/>
      <c r="I81" s="12"/>
      <c r="J81" s="43"/>
      <c r="K81"/>
      <c r="L81" s="10"/>
      <c r="M81" s="12"/>
      <c r="N81" s="12"/>
      <c r="O81" s="12"/>
      <c r="P81" s="12"/>
      <c r="Q81" s="10"/>
      <c r="R81" s="10"/>
      <c r="S81" s="12"/>
      <c r="T81" s="12"/>
      <c r="U81" s="12"/>
      <c r="V81" s="10"/>
      <c r="W81" s="12"/>
      <c r="X81" s="12"/>
      <c r="Y81" s="43"/>
    </row>
    <row r="82" spans="1:25" x14ac:dyDescent="0.2">
      <c r="D82" s="53"/>
      <c r="E82" s="52"/>
      <c r="G82" s="113"/>
      <c r="H82" s="52"/>
      <c r="I82" s="22"/>
      <c r="L82" s="51"/>
      <c r="M82" s="51"/>
      <c r="N82" s="51"/>
      <c r="O82" s="51"/>
      <c r="P82" s="48"/>
      <c r="Q82" s="14"/>
      <c r="R82" s="14"/>
      <c r="S82" s="15"/>
      <c r="T82" s="14"/>
      <c r="U82" s="14"/>
      <c r="V82" s="2"/>
      <c r="W82" s="2"/>
      <c r="X82" s="6"/>
    </row>
    <row r="83" spans="1:25" x14ac:dyDescent="0.2">
      <c r="D83" s="53"/>
      <c r="E83" s="52"/>
      <c r="G83" s="113"/>
      <c r="H83" s="52"/>
      <c r="I83" s="22"/>
      <c r="L83" s="51"/>
      <c r="M83" s="51"/>
      <c r="N83" s="51"/>
      <c r="O83" s="51"/>
      <c r="P83" s="48"/>
      <c r="Q83" s="47"/>
      <c r="R83" s="14"/>
      <c r="S83" s="15"/>
      <c r="T83" s="14"/>
      <c r="U83" s="14"/>
      <c r="V83" s="2"/>
      <c r="W83" s="2"/>
      <c r="X83" s="6"/>
    </row>
    <row r="84" spans="1:25" x14ac:dyDescent="0.2">
      <c r="D84" s="53"/>
      <c r="E84" s="52"/>
      <c r="G84" s="113"/>
      <c r="H84" s="52"/>
      <c r="I84" s="22"/>
      <c r="L84" s="51"/>
      <c r="M84" s="51"/>
      <c r="N84" s="51"/>
      <c r="O84" s="51"/>
      <c r="P84" s="48"/>
      <c r="Q84" s="47"/>
      <c r="R84" s="14"/>
      <c r="S84" s="15"/>
      <c r="T84" s="14"/>
      <c r="U84" s="14"/>
      <c r="V84" s="2"/>
      <c r="W84" s="2"/>
      <c r="X84" s="6"/>
    </row>
    <row r="85" spans="1:25" x14ac:dyDescent="0.2">
      <c r="D85" s="53"/>
      <c r="E85" s="52"/>
      <c r="G85" s="113"/>
      <c r="H85" s="52"/>
      <c r="I85" s="22"/>
      <c r="L85" s="51"/>
      <c r="M85" s="51"/>
      <c r="N85" s="51"/>
      <c r="O85" s="51"/>
      <c r="P85" s="48"/>
      <c r="Q85" s="47"/>
      <c r="R85" s="14"/>
      <c r="S85" s="15"/>
      <c r="T85" s="14"/>
      <c r="U85" s="14"/>
      <c r="V85" s="2"/>
      <c r="W85" s="2"/>
      <c r="X85" s="6"/>
    </row>
    <row r="86" spans="1:25" x14ac:dyDescent="0.2">
      <c r="D86" s="53"/>
      <c r="E86" s="52"/>
      <c r="G86" s="113"/>
      <c r="H86" s="52"/>
      <c r="I86" s="22"/>
      <c r="L86" s="51"/>
      <c r="M86" s="51"/>
      <c r="N86" s="51"/>
      <c r="O86" s="51"/>
      <c r="P86" s="48"/>
      <c r="Q86" s="47"/>
      <c r="R86" s="14"/>
      <c r="S86" s="15"/>
      <c r="T86" s="14"/>
      <c r="U86" s="14"/>
      <c r="V86" s="2"/>
      <c r="W86" s="2"/>
      <c r="X86" s="6"/>
    </row>
    <row r="87" spans="1:25" x14ac:dyDescent="0.2">
      <c r="D87" s="53"/>
      <c r="E87" s="52"/>
      <c r="G87" s="113"/>
      <c r="H87" s="52"/>
      <c r="I87" s="22"/>
      <c r="L87" s="51"/>
      <c r="M87" s="51"/>
      <c r="N87" s="51"/>
      <c r="O87" s="51"/>
      <c r="P87" s="48"/>
      <c r="Q87" s="47"/>
      <c r="R87" s="14"/>
      <c r="S87" s="15"/>
      <c r="T87" s="14"/>
      <c r="U87" s="14"/>
      <c r="V87" s="2"/>
      <c r="W87" s="2"/>
      <c r="X87" s="6"/>
    </row>
    <row r="88" spans="1:25" x14ac:dyDescent="0.2">
      <c r="D88" s="53"/>
      <c r="E88" s="52"/>
      <c r="G88" s="113"/>
      <c r="H88" s="52"/>
      <c r="I88" s="22"/>
      <c r="L88" s="51"/>
      <c r="M88" s="51"/>
      <c r="N88" s="51"/>
      <c r="O88" s="51"/>
      <c r="P88" s="48"/>
      <c r="Q88" s="47"/>
      <c r="R88" s="14"/>
      <c r="S88" s="15"/>
      <c r="T88" s="14"/>
      <c r="U88" s="14"/>
      <c r="V88" s="2"/>
      <c r="W88" s="2"/>
      <c r="X88" s="6"/>
    </row>
    <row r="89" spans="1:25" x14ac:dyDescent="0.2">
      <c r="D89" s="53"/>
      <c r="E89" s="52"/>
      <c r="G89" s="113"/>
      <c r="H89" s="52"/>
      <c r="I89" s="22"/>
      <c r="L89" s="51"/>
      <c r="M89" s="51"/>
      <c r="N89" s="51"/>
      <c r="O89" s="51"/>
      <c r="P89" s="48"/>
      <c r="Q89" s="47"/>
      <c r="R89" s="14"/>
      <c r="S89" s="15"/>
      <c r="T89" s="14"/>
      <c r="U89" s="14"/>
      <c r="V89" s="2"/>
      <c r="W89" s="2"/>
      <c r="X89" s="6"/>
    </row>
    <row r="90" spans="1:25" x14ac:dyDescent="0.2">
      <c r="D90" s="53"/>
      <c r="E90" s="52"/>
      <c r="G90" s="113"/>
      <c r="H90" s="52"/>
      <c r="I90" s="22"/>
      <c r="L90" s="51"/>
      <c r="M90" s="51"/>
      <c r="N90" s="51"/>
      <c r="O90" s="51"/>
      <c r="P90" s="48"/>
      <c r="Q90" s="47"/>
      <c r="R90" s="14"/>
      <c r="S90" s="15"/>
      <c r="T90" s="14"/>
      <c r="U90" s="14"/>
      <c r="V90" s="2"/>
      <c r="W90" s="2"/>
      <c r="X90" s="6"/>
    </row>
    <row r="91" spans="1:25" x14ac:dyDescent="0.2">
      <c r="D91" s="53"/>
      <c r="E91" s="52"/>
      <c r="G91" s="113"/>
      <c r="H91" s="52"/>
      <c r="I91" s="22"/>
      <c r="L91" s="51"/>
      <c r="M91" s="51"/>
      <c r="N91" s="51"/>
      <c r="O91" s="51"/>
      <c r="P91" s="48"/>
      <c r="Q91" s="47"/>
      <c r="R91" s="14"/>
      <c r="S91" s="15"/>
      <c r="T91" s="14"/>
      <c r="U91" s="14"/>
      <c r="V91" s="2"/>
      <c r="W91" s="2"/>
      <c r="X91" s="6"/>
    </row>
    <row r="92" spans="1:25" x14ac:dyDescent="0.2">
      <c r="D92" s="53"/>
      <c r="E92" s="52"/>
      <c r="G92" s="113"/>
      <c r="H92" s="52"/>
      <c r="I92" s="22"/>
      <c r="L92" s="51"/>
      <c r="M92" s="51"/>
      <c r="N92" s="51"/>
      <c r="O92" s="51"/>
      <c r="P92" s="48"/>
      <c r="Q92" s="47"/>
      <c r="R92" s="14"/>
      <c r="S92" s="15"/>
      <c r="T92" s="14"/>
      <c r="U92" s="14"/>
      <c r="V92" s="2"/>
      <c r="W92" s="2"/>
      <c r="X92" s="6"/>
    </row>
    <row r="93" spans="1:25" x14ac:dyDescent="0.2">
      <c r="D93" s="53"/>
      <c r="E93" s="52"/>
      <c r="G93" s="113"/>
      <c r="H93" s="52"/>
      <c r="I93" s="22"/>
      <c r="L93" s="51"/>
      <c r="M93" s="51"/>
      <c r="N93" s="51"/>
      <c r="O93" s="51"/>
      <c r="P93" s="48"/>
      <c r="Q93" s="47"/>
      <c r="R93" s="14"/>
      <c r="S93" s="15"/>
      <c r="T93" s="14"/>
      <c r="U93" s="14"/>
      <c r="V93" s="2"/>
      <c r="W93" s="2"/>
      <c r="X93" s="6"/>
    </row>
    <row r="94" spans="1:25" x14ac:dyDescent="0.2">
      <c r="D94" s="53"/>
      <c r="E94" s="52"/>
      <c r="G94" s="113"/>
      <c r="H94" s="52"/>
      <c r="I94" s="22"/>
      <c r="L94" s="51"/>
      <c r="M94" s="51"/>
      <c r="N94" s="51"/>
      <c r="O94" s="51"/>
      <c r="P94" s="48"/>
      <c r="Q94" s="47"/>
      <c r="R94" s="14"/>
      <c r="S94" s="15"/>
      <c r="T94" s="14"/>
      <c r="U94" s="14"/>
      <c r="V94" s="2"/>
      <c r="W94" s="2"/>
      <c r="X94" s="6"/>
    </row>
    <row r="95" spans="1:25" x14ac:dyDescent="0.2">
      <c r="D95" s="53"/>
      <c r="E95" s="52"/>
      <c r="G95" s="113"/>
      <c r="H95" s="52"/>
      <c r="I95" s="22"/>
      <c r="L95" s="51"/>
      <c r="M95" s="51"/>
      <c r="N95" s="51"/>
      <c r="O95" s="51"/>
      <c r="P95" s="48"/>
      <c r="Q95" s="47"/>
      <c r="R95" s="14"/>
      <c r="S95" s="15"/>
      <c r="T95" s="14"/>
      <c r="U95" s="14"/>
      <c r="V95" s="2"/>
      <c r="W95" s="2"/>
      <c r="X95" s="6"/>
    </row>
    <row r="96" spans="1:25" x14ac:dyDescent="0.2">
      <c r="D96" s="53"/>
      <c r="E96" s="52"/>
      <c r="G96" s="113"/>
      <c r="H96" s="52"/>
      <c r="I96" s="22"/>
      <c r="L96" s="51"/>
      <c r="M96" s="51"/>
      <c r="N96" s="51"/>
      <c r="O96" s="51"/>
      <c r="P96" s="48"/>
      <c r="Q96" s="47"/>
      <c r="R96" s="14"/>
      <c r="S96" s="15"/>
      <c r="T96" s="14"/>
      <c r="U96" s="14"/>
      <c r="V96" s="2"/>
      <c r="W96" s="2"/>
      <c r="X96" s="6"/>
    </row>
    <row r="97" spans="1:25" x14ac:dyDescent="0.2">
      <c r="D97" s="53"/>
      <c r="E97" s="52"/>
      <c r="G97" s="113"/>
      <c r="H97" s="52"/>
      <c r="I97" s="22"/>
      <c r="L97" s="51"/>
      <c r="M97" s="51"/>
      <c r="N97" s="51"/>
      <c r="O97" s="51"/>
      <c r="P97" s="48"/>
      <c r="Q97" s="47"/>
      <c r="R97" s="14"/>
      <c r="S97" s="15"/>
      <c r="T97" s="14"/>
      <c r="U97" s="14"/>
      <c r="V97" s="2"/>
      <c r="W97" s="2"/>
      <c r="X97" s="6"/>
    </row>
    <row r="98" spans="1:25" x14ac:dyDescent="0.2">
      <c r="N98" s="50"/>
    </row>
    <row r="99" spans="1:25" x14ac:dyDescent="0.2">
      <c r="N99" s="50"/>
    </row>
    <row r="100" spans="1:25" s="13" customFormat="1" ht="47" customHeight="1" x14ac:dyDescent="0.2">
      <c r="A100" s="12"/>
      <c r="B100" s="10"/>
      <c r="C100" s="10"/>
      <c r="D100" s="160"/>
      <c r="E100" s="10"/>
      <c r="F100"/>
      <c r="G100" s="12"/>
      <c r="H100" s="12"/>
      <c r="I100" s="12"/>
      <c r="J100" s="43"/>
      <c r="K100"/>
      <c r="L100" s="10"/>
      <c r="M100" s="12"/>
      <c r="N100" s="12"/>
      <c r="O100" s="12"/>
      <c r="P100" s="12"/>
      <c r="Q100" s="10"/>
      <c r="R100" s="10"/>
      <c r="S100" s="12"/>
      <c r="T100" s="12"/>
      <c r="U100" s="12"/>
      <c r="V100" s="10"/>
      <c r="W100" s="12"/>
      <c r="X100" s="12"/>
      <c r="Y100" s="43"/>
    </row>
    <row r="101" spans="1:25" x14ac:dyDescent="0.2">
      <c r="D101" s="53"/>
      <c r="E101" s="24"/>
      <c r="G101" s="112"/>
      <c r="H101" s="24"/>
      <c r="I101" s="22"/>
      <c r="L101" s="49"/>
      <c r="M101" s="49"/>
      <c r="N101" s="49"/>
      <c r="O101" s="49"/>
      <c r="P101" s="48"/>
      <c r="Q101" s="14"/>
      <c r="R101" s="14"/>
      <c r="S101" s="15"/>
      <c r="T101" s="14"/>
      <c r="U101" s="14"/>
      <c r="V101" s="2"/>
      <c r="W101" s="2"/>
      <c r="X101" s="6"/>
    </row>
    <row r="102" spans="1:25" x14ac:dyDescent="0.2">
      <c r="D102" s="53"/>
      <c r="E102" s="24"/>
      <c r="G102" s="112"/>
      <c r="H102" s="24"/>
      <c r="I102" s="22"/>
      <c r="L102" s="49"/>
      <c r="M102" s="49"/>
      <c r="N102" s="49"/>
      <c r="O102" s="49"/>
      <c r="P102" s="48"/>
      <c r="Q102" s="47"/>
      <c r="R102" s="14"/>
      <c r="S102" s="15"/>
      <c r="T102" s="14"/>
      <c r="U102" s="14"/>
      <c r="V102" s="2"/>
      <c r="W102" s="2"/>
      <c r="X102" s="6"/>
    </row>
    <row r="103" spans="1:25" x14ac:dyDescent="0.2">
      <c r="D103" s="53"/>
      <c r="E103" s="24"/>
      <c r="G103" s="112"/>
      <c r="H103" s="24"/>
      <c r="I103" s="22"/>
      <c r="L103" s="49"/>
      <c r="M103" s="49"/>
      <c r="N103" s="49"/>
      <c r="O103" s="49"/>
      <c r="P103" s="48"/>
      <c r="Q103" s="47"/>
      <c r="R103" s="14"/>
      <c r="S103" s="15"/>
      <c r="T103" s="14"/>
      <c r="U103" s="14"/>
      <c r="V103" s="2"/>
      <c r="W103" s="2"/>
      <c r="X103" s="6"/>
    </row>
    <row r="104" spans="1:25" x14ac:dyDescent="0.2">
      <c r="D104" s="53"/>
      <c r="E104" s="24"/>
      <c r="G104" s="112"/>
      <c r="H104" s="24"/>
      <c r="I104" s="22"/>
      <c r="L104" s="49"/>
      <c r="M104" s="49"/>
      <c r="N104" s="49"/>
      <c r="O104" s="49"/>
      <c r="P104" s="48"/>
      <c r="Q104" s="47"/>
      <c r="R104" s="14"/>
      <c r="S104" s="15"/>
      <c r="T104" s="14"/>
      <c r="U104" s="14"/>
      <c r="V104" s="2"/>
      <c r="W104" s="2"/>
      <c r="X104" s="6"/>
    </row>
    <row r="105" spans="1:25" x14ac:dyDescent="0.2">
      <c r="D105" s="53"/>
      <c r="E105" s="24"/>
      <c r="G105" s="112"/>
      <c r="H105" s="24"/>
      <c r="I105" s="22"/>
      <c r="L105" s="49"/>
      <c r="M105" s="49"/>
      <c r="N105" s="49"/>
      <c r="O105" s="49"/>
      <c r="P105" s="48"/>
      <c r="Q105" s="47"/>
      <c r="R105" s="14"/>
      <c r="S105" s="15"/>
      <c r="T105" s="14"/>
      <c r="U105" s="14"/>
      <c r="V105" s="2"/>
      <c r="W105" s="2"/>
      <c r="X105" s="6"/>
    </row>
    <row r="106" spans="1:25" x14ac:dyDescent="0.2">
      <c r="D106" s="53"/>
      <c r="E106" s="24"/>
      <c r="G106" s="112"/>
      <c r="H106" s="24"/>
      <c r="I106" s="22"/>
      <c r="L106" s="49"/>
      <c r="M106" s="49"/>
      <c r="N106" s="49"/>
      <c r="O106" s="49"/>
      <c r="P106" s="48"/>
      <c r="Q106" s="47"/>
      <c r="R106" s="14"/>
      <c r="S106" s="15"/>
      <c r="T106" s="14"/>
      <c r="U106" s="14"/>
      <c r="V106" s="2"/>
      <c r="W106" s="2"/>
      <c r="X106" s="6"/>
    </row>
    <row r="107" spans="1:25" x14ac:dyDescent="0.2">
      <c r="D107" s="53"/>
      <c r="E107" s="24"/>
      <c r="G107" s="112"/>
      <c r="H107" s="24"/>
      <c r="I107" s="22"/>
      <c r="L107" s="49"/>
      <c r="M107" s="49"/>
      <c r="N107" s="49"/>
      <c r="O107" s="49"/>
      <c r="P107" s="48"/>
      <c r="Q107" s="47"/>
      <c r="R107" s="14"/>
      <c r="S107" s="15"/>
      <c r="T107" s="14"/>
      <c r="U107" s="14"/>
      <c r="V107" s="2"/>
      <c r="W107" s="2"/>
      <c r="X107" s="6"/>
    </row>
    <row r="108" spans="1:25" x14ac:dyDescent="0.2">
      <c r="D108" s="53"/>
      <c r="E108" s="24"/>
      <c r="G108" s="112"/>
      <c r="H108" s="24"/>
      <c r="I108" s="22"/>
      <c r="L108" s="49"/>
      <c r="M108" s="49"/>
      <c r="N108" s="49"/>
      <c r="O108" s="49"/>
      <c r="P108" s="48"/>
      <c r="Q108" s="47"/>
      <c r="R108" s="14"/>
      <c r="S108" s="15"/>
      <c r="T108" s="14"/>
      <c r="U108" s="14"/>
      <c r="V108" s="2"/>
      <c r="W108" s="2"/>
      <c r="X108" s="6"/>
    </row>
    <row r="109" spans="1:25" x14ac:dyDescent="0.2">
      <c r="D109" s="53"/>
      <c r="E109" s="24"/>
      <c r="G109" s="112"/>
      <c r="H109" s="24"/>
      <c r="I109" s="22"/>
      <c r="L109" s="49"/>
      <c r="M109" s="49"/>
      <c r="N109" s="49"/>
      <c r="O109" s="49"/>
      <c r="P109" s="48"/>
      <c r="Q109" s="47"/>
      <c r="R109" s="14"/>
      <c r="S109" s="15"/>
      <c r="T109" s="14"/>
      <c r="U109" s="14"/>
      <c r="V109" s="2"/>
      <c r="W109" s="2"/>
      <c r="X109" s="6"/>
    </row>
    <row r="110" spans="1:25" x14ac:dyDescent="0.2">
      <c r="D110" s="53"/>
      <c r="E110" s="24"/>
      <c r="G110" s="112"/>
      <c r="H110" s="24"/>
      <c r="I110" s="22"/>
      <c r="L110" s="49"/>
      <c r="M110" s="49"/>
      <c r="N110" s="49"/>
      <c r="O110" s="49"/>
      <c r="P110" s="48"/>
      <c r="Q110" s="47"/>
      <c r="R110" s="14"/>
      <c r="S110" s="15"/>
      <c r="T110" s="14"/>
      <c r="U110" s="14"/>
      <c r="V110" s="2"/>
      <c r="W110" s="2"/>
      <c r="X110" s="6"/>
    </row>
    <row r="111" spans="1:25" x14ac:dyDescent="0.2">
      <c r="D111" s="53"/>
      <c r="E111" s="24"/>
      <c r="G111" s="112"/>
      <c r="H111" s="24"/>
      <c r="I111" s="22"/>
      <c r="L111" s="49"/>
      <c r="M111" s="49"/>
      <c r="N111" s="49"/>
      <c r="O111" s="49"/>
      <c r="P111" s="48"/>
      <c r="Q111" s="47"/>
      <c r="R111" s="14"/>
      <c r="S111" s="15"/>
      <c r="T111" s="14"/>
      <c r="U111" s="14"/>
      <c r="V111" s="2"/>
      <c r="W111" s="2"/>
      <c r="X111" s="6"/>
    </row>
    <row r="112" spans="1:25" x14ac:dyDescent="0.2">
      <c r="D112" s="53"/>
      <c r="E112" s="24"/>
      <c r="G112" s="112"/>
      <c r="H112" s="24"/>
      <c r="I112" s="22"/>
      <c r="L112" s="49"/>
      <c r="M112" s="49"/>
      <c r="N112" s="49"/>
      <c r="O112" s="49"/>
      <c r="P112" s="48"/>
      <c r="Q112" s="47"/>
      <c r="R112" s="14"/>
      <c r="S112" s="15"/>
      <c r="T112" s="14"/>
      <c r="U112" s="14"/>
      <c r="V112" s="2"/>
      <c r="W112" s="2"/>
      <c r="X112" s="6"/>
    </row>
    <row r="113" spans="4:24" x14ac:dyDescent="0.2">
      <c r="D113" s="53"/>
      <c r="E113" s="24"/>
      <c r="G113" s="112"/>
      <c r="H113" s="24"/>
      <c r="I113" s="22"/>
      <c r="L113" s="49"/>
      <c r="M113" s="49"/>
      <c r="N113" s="49"/>
      <c r="O113" s="49"/>
      <c r="P113" s="48"/>
      <c r="Q113" s="47"/>
      <c r="R113" s="14"/>
      <c r="S113" s="15"/>
      <c r="T113" s="14"/>
      <c r="U113" s="14"/>
      <c r="V113" s="2"/>
      <c r="W113" s="2"/>
      <c r="X113" s="6"/>
    </row>
    <row r="114" spans="4:24" x14ac:dyDescent="0.2">
      <c r="D114" s="53"/>
      <c r="E114" s="24"/>
      <c r="G114" s="112"/>
      <c r="H114" s="24"/>
      <c r="I114" s="22"/>
      <c r="L114" s="49"/>
      <c r="M114" s="49"/>
      <c r="N114" s="49"/>
      <c r="O114" s="49"/>
      <c r="P114" s="48"/>
      <c r="Q114" s="47"/>
      <c r="R114" s="14"/>
      <c r="S114" s="15"/>
      <c r="T114" s="14"/>
      <c r="U114" s="14"/>
      <c r="V114" s="2"/>
      <c r="W114" s="2"/>
      <c r="X114" s="6"/>
    </row>
    <row r="115" spans="4:24" x14ac:dyDescent="0.2">
      <c r="D115" s="53"/>
      <c r="E115" s="24"/>
      <c r="G115" s="112"/>
      <c r="H115" s="24"/>
      <c r="I115" s="22"/>
      <c r="L115" s="49"/>
      <c r="M115" s="49"/>
      <c r="N115" s="49"/>
      <c r="O115" s="49"/>
      <c r="P115" s="48"/>
      <c r="Q115" s="47"/>
      <c r="R115" s="14"/>
      <c r="S115" s="15"/>
      <c r="T115" s="14"/>
      <c r="U115" s="14"/>
      <c r="V115" s="2"/>
      <c r="W115" s="2"/>
      <c r="X115" s="6"/>
    </row>
    <row r="116" spans="4:24" x14ac:dyDescent="0.2">
      <c r="D116" s="53"/>
      <c r="E116" s="24"/>
      <c r="G116" s="112"/>
      <c r="H116" s="24"/>
      <c r="I116" s="22"/>
      <c r="L116" s="49"/>
      <c r="M116" s="49"/>
      <c r="N116" s="49"/>
      <c r="O116" s="49"/>
      <c r="P116" s="48"/>
      <c r="Q116" s="47"/>
      <c r="R116" s="14"/>
      <c r="S116" s="15"/>
      <c r="T116" s="14"/>
      <c r="U116" s="14"/>
      <c r="V116" s="2"/>
      <c r="W116" s="2"/>
      <c r="X116" s="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74C69-5612-374C-8A2F-76AD3226DB27}">
  <sheetPr>
    <tabColor theme="9"/>
  </sheetPr>
  <dimension ref="A1:AA116"/>
  <sheetViews>
    <sheetView zoomScaleNormal="100" workbookViewId="0">
      <pane xSplit="4" ySplit="3" topLeftCell="F4" activePane="bottomRight" state="frozen"/>
      <selection pane="topRight" activeCell="F1" sqref="F1"/>
      <selection pane="bottomLeft" activeCell="A4" sqref="A4"/>
      <selection pane="bottomRight" activeCell="B1" sqref="B1"/>
    </sheetView>
  </sheetViews>
  <sheetFormatPr baseColWidth="10" defaultRowHeight="16" x14ac:dyDescent="0.2"/>
  <cols>
    <col min="1" max="1" width="6" customWidth="1"/>
    <col min="2" max="3" width="12.1640625" style="155" customWidth="1"/>
    <col min="4" max="4" width="12.1640625" style="9" customWidth="1"/>
    <col min="5" max="5" width="12.83203125" hidden="1" customWidth="1"/>
    <col min="6" max="6" width="13.33203125" customWidth="1"/>
    <col min="7" max="7" width="12.83203125" style="43" customWidth="1"/>
    <col min="10" max="10" width="14.6640625" style="43" customWidth="1"/>
    <col min="11" max="11" width="13.33203125" customWidth="1"/>
    <col min="17" max="17" width="11.5" customWidth="1"/>
    <col min="18" max="20" width="10.33203125" customWidth="1"/>
    <col min="21" max="21" width="8.33203125" customWidth="1"/>
    <col min="22" max="22" width="10" customWidth="1"/>
    <col min="23" max="23" width="8.33203125" customWidth="1"/>
    <col min="24" max="24" width="12.83203125" customWidth="1"/>
    <col min="25" max="25" width="10.5" style="43" customWidth="1"/>
    <col min="26" max="26" width="17.6640625" bestFit="1" customWidth="1"/>
  </cols>
  <sheetData>
    <row r="1" spans="1:27" ht="18" x14ac:dyDescent="0.2">
      <c r="B1" s="158" t="s">
        <v>15</v>
      </c>
      <c r="C1" s="166"/>
      <c r="D1" s="166"/>
      <c r="H1" s="43"/>
      <c r="I1" s="43"/>
      <c r="K1" s="12"/>
      <c r="N1" s="10"/>
      <c r="O1" s="12"/>
      <c r="Q1" s="12"/>
      <c r="R1" s="12"/>
      <c r="S1" s="10"/>
      <c r="T1" s="10"/>
      <c r="U1" s="12"/>
      <c r="V1" s="12"/>
      <c r="W1" s="12"/>
      <c r="Y1" s="12"/>
    </row>
    <row r="2" spans="1:27" s="3" customFormat="1" ht="100" customHeight="1" x14ac:dyDescent="0.2">
      <c r="B2" s="159" t="s">
        <v>32</v>
      </c>
      <c r="C2" s="159" t="s">
        <v>14</v>
      </c>
      <c r="D2" s="164" t="s">
        <v>30</v>
      </c>
      <c r="E2" s="42"/>
      <c r="F2" s="3" t="s">
        <v>31</v>
      </c>
      <c r="G2" s="110" t="s">
        <v>115</v>
      </c>
      <c r="H2" s="110" t="s">
        <v>119</v>
      </c>
      <c r="I2" s="110" t="s">
        <v>117</v>
      </c>
      <c r="J2" s="110" t="s">
        <v>20</v>
      </c>
      <c r="K2" s="4" t="s">
        <v>1827</v>
      </c>
      <c r="L2" s="3" t="s">
        <v>16</v>
      </c>
      <c r="M2" s="5" t="s">
        <v>114</v>
      </c>
      <c r="N2" s="3" t="s">
        <v>143</v>
      </c>
      <c r="O2" s="3" t="s">
        <v>21</v>
      </c>
      <c r="P2" s="5" t="s">
        <v>22</v>
      </c>
      <c r="Q2" s="3" t="s">
        <v>142</v>
      </c>
      <c r="R2" s="3" t="s">
        <v>23</v>
      </c>
      <c r="S2" s="5" t="s">
        <v>33</v>
      </c>
      <c r="T2" s="5" t="s">
        <v>34</v>
      </c>
      <c r="U2" s="5" t="s">
        <v>35</v>
      </c>
      <c r="V2" s="3" t="s">
        <v>36</v>
      </c>
      <c r="W2" s="3" t="s">
        <v>37</v>
      </c>
      <c r="X2" s="5" t="s">
        <v>80</v>
      </c>
      <c r="Y2" s="3" t="s">
        <v>25</v>
      </c>
      <c r="Z2" s="5" t="s">
        <v>24</v>
      </c>
    </row>
    <row r="3" spans="1:27" s="13" customFormat="1" ht="47" customHeight="1" x14ac:dyDescent="0.2">
      <c r="A3" s="12"/>
      <c r="B3" s="10" t="s">
        <v>17</v>
      </c>
      <c r="C3" s="10" t="s">
        <v>14</v>
      </c>
      <c r="D3" s="160" t="s">
        <v>0</v>
      </c>
      <c r="E3" s="10" t="s">
        <v>137</v>
      </c>
      <c r="F3" s="10" t="s">
        <v>9</v>
      </c>
      <c r="G3" s="12" t="s">
        <v>116</v>
      </c>
      <c r="H3" s="12" t="s">
        <v>136</v>
      </c>
      <c r="I3" s="12" t="s">
        <v>110</v>
      </c>
      <c r="J3" s="12" t="s">
        <v>1826</v>
      </c>
      <c r="K3" s="12" t="s">
        <v>1828</v>
      </c>
      <c r="L3" s="12" t="s">
        <v>26</v>
      </c>
      <c r="M3" s="12" t="s">
        <v>27</v>
      </c>
      <c r="N3" s="10" t="s">
        <v>1620</v>
      </c>
      <c r="O3" s="12" t="s">
        <v>111</v>
      </c>
      <c r="P3" s="12" t="s">
        <v>112</v>
      </c>
      <c r="Q3" s="12" t="s">
        <v>1621</v>
      </c>
      <c r="R3" s="12" t="s">
        <v>113</v>
      </c>
      <c r="S3" s="10" t="s">
        <v>104</v>
      </c>
      <c r="T3" s="10" t="s">
        <v>105</v>
      </c>
      <c r="U3" s="12" t="s">
        <v>106</v>
      </c>
      <c r="V3" s="12" t="s">
        <v>107</v>
      </c>
      <c r="W3" s="12" t="s">
        <v>108</v>
      </c>
      <c r="X3" s="10" t="s">
        <v>109</v>
      </c>
      <c r="Y3" s="12" t="s">
        <v>29</v>
      </c>
      <c r="Z3" s="12" t="s">
        <v>11</v>
      </c>
    </row>
    <row r="4" spans="1:27" s="11" customFormat="1" ht="17" customHeight="1" x14ac:dyDescent="0.2">
      <c r="A4" s="17"/>
      <c r="B4" s="13" t="s">
        <v>18</v>
      </c>
      <c r="C4" s="13" t="str">
        <f>$B$1</f>
        <v>AM</v>
      </c>
      <c r="D4" s="162">
        <v>0</v>
      </c>
      <c r="E4" s="20" t="str">
        <f t="shared" ref="E4:E23" si="0">_xlfn.CONCAT(C4,B4,D4)</f>
        <v>AMTotal0</v>
      </c>
      <c r="F4" s="21">
        <v>1</v>
      </c>
      <c r="G4" s="108">
        <f>VLOOKUP(E4,'Appendix 4. LT MOH 2019'!$E$4:$H$1683,4,FALSE)</f>
        <v>1.5131231500472851E-2</v>
      </c>
      <c r="H4" s="21">
        <f>VLOOKUP(E4,'Appendix 1a. Pop March 2021'!$E$5:$F$1684,2,FALSE)</f>
        <v>80807.5097260693</v>
      </c>
      <c r="I4" s="21">
        <f>VLOOKUP(E4,'Appendix 2a. Covid Deaths 2021'!$E$4:$F$1684,2,FALSE)</f>
        <v>19.660220172567701</v>
      </c>
      <c r="J4" s="22">
        <f t="shared" ref="J4:J23" si="1">G4*H4</f>
        <v>1222.7171366418661</v>
      </c>
      <c r="K4" s="22">
        <f t="shared" ref="K4:K23" si="2">G4*(H4-I4)+I4</f>
        <v>1242.0798734716525</v>
      </c>
      <c r="L4" s="77">
        <f t="shared" ref="L4:L23" si="3">J4/K4</f>
        <v>0.98441103729048685</v>
      </c>
      <c r="M4" s="77">
        <f t="shared" ref="M4:M23" si="4">K4/J4</f>
        <v>1.0158358268233365</v>
      </c>
      <c r="N4" s="77">
        <f>VLOOKUP(E4,'Appendix 4. LT MOH 2019'!$E$4:$L$1683,8,FALSE)</f>
        <v>0.98507203870687809</v>
      </c>
      <c r="O4" s="77">
        <f>EXP((1/L4)*LN(N4))</f>
        <v>0.98483744334172418</v>
      </c>
      <c r="P4" s="77">
        <f t="shared" ref="P4:P23" si="5">1-O4</f>
        <v>1.5162556658275816E-2</v>
      </c>
      <c r="Q4" s="77">
        <f>VLOOKUP(E4,'Appendix 4. LT MOH 2019'!$E$4:$J$1683,6,FALSE)</f>
        <v>0.10009025646693963</v>
      </c>
      <c r="R4" s="18">
        <f t="shared" ref="R4:R22" si="6">F4+(Q4-F4)*M4*(1-N4)/(1-O4)</f>
        <v>9.9983351167190815E-2</v>
      </c>
      <c r="S4" s="14">
        <v>100000</v>
      </c>
      <c r="T4" s="14">
        <f t="shared" ref="T4:T23" si="7">P4*S4</f>
        <v>1516.2556658275817</v>
      </c>
      <c r="U4" s="15">
        <f t="shared" ref="U4:U23" si="8">T4/V4</f>
        <v>1.5372336063733751E-2</v>
      </c>
      <c r="V4" s="14">
        <f t="shared" ref="V4:V22" si="9">(S5*F4)+R4*T4</f>
        <v>98635.344656868096</v>
      </c>
      <c r="W4" s="14">
        <f t="shared" ref="W4:W22" si="10">W5+V4</f>
        <v>7099250.4565759441</v>
      </c>
      <c r="X4" s="129">
        <f t="shared" ref="X4:X23" si="11">W4/S4</f>
        <v>70.992504565759447</v>
      </c>
      <c r="Y4" s="109">
        <f>VLOOKUP(E4,'Appendix 4. LT MOH 2019'!$E$4:$Q$1683,13,FALSE)</f>
        <v>75.407004092771274</v>
      </c>
      <c r="Z4" s="109">
        <f t="shared" ref="Z4:Z23" si="12">X4-Y4</f>
        <v>-4.4144995270118272</v>
      </c>
    </row>
    <row r="5" spans="1:27" s="11" customFormat="1" x14ac:dyDescent="0.2">
      <c r="A5" s="17"/>
      <c r="B5" s="13" t="str">
        <f>$B$4</f>
        <v>Total</v>
      </c>
      <c r="C5" s="13" t="str">
        <f>$C$4</f>
        <v>AM</v>
      </c>
      <c r="D5" s="163" t="s">
        <v>139</v>
      </c>
      <c r="E5" s="20" t="str">
        <f t="shared" si="0"/>
        <v>AMTotal01-04</v>
      </c>
      <c r="F5" s="21">
        <v>4</v>
      </c>
      <c r="G5" s="108">
        <f>VLOOKUP(E5,'Appendix 4. LT MOH 2019'!$E$4:$H$1683,4,FALSE)</f>
        <v>7.4432681483486399E-4</v>
      </c>
      <c r="H5" s="21">
        <f>VLOOKUP(E5,'Appendix 1a. Pop March 2021'!$E$5:$F$1684,2,FALSE)</f>
        <v>323131.57257792703</v>
      </c>
      <c r="I5" s="21">
        <f>VLOOKUP(E5,'Appendix 2a. Covid Deaths 2021'!$E$4:$F$1684,2,FALSE)</f>
        <v>9.8301100862838506</v>
      </c>
      <c r="J5" s="22">
        <f t="shared" si="1"/>
        <v>240.5154941895091</v>
      </c>
      <c r="K5" s="22">
        <f t="shared" si="2"/>
        <v>250.33828746126292</v>
      </c>
      <c r="L5" s="77">
        <f t="shared" si="3"/>
        <v>0.96076192191226928</v>
      </c>
      <c r="M5" s="77">
        <f t="shared" si="4"/>
        <v>1.0408405841164401</v>
      </c>
      <c r="N5" s="77">
        <f>VLOOKUP(E5,'Appendix 4. LT MOH 2019'!$E$4:$L$1683,8,FALSE)</f>
        <v>0.99702822959004633</v>
      </c>
      <c r="O5" s="77">
        <f t="shared" ref="O5:O22" si="13">EXP((1/L5)*LN(N5))</f>
        <v>0.99690704863460955</v>
      </c>
      <c r="P5" s="77">
        <f t="shared" si="5"/>
        <v>3.0929513653904506E-3</v>
      </c>
      <c r="Q5" s="77">
        <f>VLOOKUP(E5,'Appendix 4. LT MOH 2019'!$E$4:$J$1683,6,FALSE)</f>
        <v>1.4968677777470143</v>
      </c>
      <c r="R5" s="18">
        <f t="shared" si="6"/>
        <v>1.4967157228476733</v>
      </c>
      <c r="S5" s="132">
        <f t="shared" ref="S5:S23" si="14">S4-T4</f>
        <v>98483.744334172414</v>
      </c>
      <c r="T5" s="14">
        <f t="shared" si="7"/>
        <v>304.60543150714261</v>
      </c>
      <c r="U5" s="15">
        <f t="shared" si="8"/>
        <v>7.7473744959741947E-4</v>
      </c>
      <c r="V5" s="14">
        <f t="shared" si="9"/>
        <v>393172.46334926266</v>
      </c>
      <c r="W5" s="14">
        <f t="shared" si="10"/>
        <v>7000615.1119190762</v>
      </c>
      <c r="X5" s="129">
        <f t="shared" si="11"/>
        <v>71.083965777791462</v>
      </c>
      <c r="Y5" s="109">
        <f>VLOOKUP(E5,'Appendix 4. LT MOH 2019'!$E$4:$Q$1683,13,FALSE)</f>
        <v>75.548218796549236</v>
      </c>
      <c r="Z5" s="109">
        <f t="shared" si="12"/>
        <v>-4.4642530187577734</v>
      </c>
      <c r="AA5" s="19"/>
    </row>
    <row r="6" spans="1:27" s="11" customFormat="1" x14ac:dyDescent="0.2">
      <c r="A6" s="17"/>
      <c r="B6" s="13" t="str">
        <f t="shared" ref="B6:B23" si="15">$B$4</f>
        <v>Total</v>
      </c>
      <c r="C6" s="13" t="str">
        <f t="shared" ref="C6:C23" si="16">$C$4</f>
        <v>AM</v>
      </c>
      <c r="D6" s="163" t="s">
        <v>138</v>
      </c>
      <c r="E6" s="20" t="str">
        <f t="shared" si="0"/>
        <v>AMTotal05-09</v>
      </c>
      <c r="F6" s="21">
        <v>5</v>
      </c>
      <c r="G6" s="108">
        <f>VLOOKUP(E6,'Appendix 4. LT MOH 2019'!$E$4:$H$1683,4,FALSE)</f>
        <v>2.7296165881281529E-4</v>
      </c>
      <c r="H6" s="21">
        <f>VLOOKUP(E6,'Appendix 1a. Pop March 2021'!$E$5:$F$1684,2,FALSE)</f>
        <v>407920.11001336703</v>
      </c>
      <c r="I6" s="21">
        <f>VLOOKUP(E6,'Appendix 2a. Covid Deaths 2021'!$E$4:$F$1684,2,FALSE)</f>
        <v>3.27670336209462</v>
      </c>
      <c r="J6" s="22">
        <f t="shared" si="1"/>
        <v>111.34654989235477</v>
      </c>
      <c r="K6" s="22">
        <f t="shared" si="2"/>
        <v>114.62235884006422</v>
      </c>
      <c r="L6" s="77">
        <f t="shared" si="3"/>
        <v>0.97142085557425772</v>
      </c>
      <c r="M6" s="77">
        <f t="shared" si="4"/>
        <v>1.0294199411735376</v>
      </c>
      <c r="N6" s="77">
        <f>VLOOKUP(E6,'Appendix 4. LT MOH 2019'!$E$4:$L$1683,8,FALSE)</f>
        <v>0.99863612242165145</v>
      </c>
      <c r="O6" s="77">
        <f t="shared" si="13"/>
        <v>0.99859602540391079</v>
      </c>
      <c r="P6" s="77">
        <f t="shared" si="5"/>
        <v>1.403974596089208E-3</v>
      </c>
      <c r="Q6" s="77">
        <f>VLOOKUP(E6,'Appendix 4. LT MOH 2019'!$E$4:$J$1683,6,FALSE)</f>
        <v>2.5000000000000702</v>
      </c>
      <c r="R6" s="18">
        <f t="shared" si="6"/>
        <v>2.4999498203487773</v>
      </c>
      <c r="S6" s="132">
        <f t="shared" si="14"/>
        <v>98179.138902665276</v>
      </c>
      <c r="T6" s="14">
        <f t="shared" si="7"/>
        <v>137.84101688525573</v>
      </c>
      <c r="U6" s="15">
        <f t="shared" si="8"/>
        <v>2.809921761155581E-4</v>
      </c>
      <c r="V6" s="14">
        <f t="shared" si="9"/>
        <v>490551.08505429904</v>
      </c>
      <c r="W6" s="14">
        <f t="shared" si="10"/>
        <v>6607442.6485698139</v>
      </c>
      <c r="X6" s="129">
        <f t="shared" si="11"/>
        <v>67.299863519076368</v>
      </c>
      <c r="Y6" s="109">
        <f>VLOOKUP(E6,'Appendix 4. LT MOH 2019'!$E$4:$Q$1683,13,FALSE)</f>
        <v>71.768938338126546</v>
      </c>
      <c r="Z6" s="109">
        <f t="shared" si="12"/>
        <v>-4.4690748190501779</v>
      </c>
    </row>
    <row r="7" spans="1:27" s="11" customFormat="1" x14ac:dyDescent="0.2">
      <c r="A7" s="17"/>
      <c r="B7" s="13" t="str">
        <f t="shared" si="15"/>
        <v>Total</v>
      </c>
      <c r="C7" s="13" t="str">
        <f t="shared" si="16"/>
        <v>AM</v>
      </c>
      <c r="D7" s="163" t="s">
        <v>120</v>
      </c>
      <c r="E7" s="20" t="str">
        <f t="shared" si="0"/>
        <v>AMTotal10-14</v>
      </c>
      <c r="F7" s="21">
        <v>5</v>
      </c>
      <c r="G7" s="108">
        <f>VLOOKUP(E7,'Appendix 4. LT MOH 2019'!$E$4:$H$1683,4,FALSE)</f>
        <v>3.9569723364787484E-4</v>
      </c>
      <c r="H7" s="21">
        <f>VLOOKUP(E7,'Appendix 1a. Pop March 2021'!$E$5:$F$1684,2,FALSE)</f>
        <v>398848.26564336498</v>
      </c>
      <c r="I7" s="21">
        <f>VLOOKUP(E7,'Appendix 2a. Covid Deaths 2021'!$E$4:$F$1684,2,FALSE)</f>
        <v>7.6456411782207701</v>
      </c>
      <c r="J7" s="22">
        <f t="shared" si="1"/>
        <v>157.82315536033224</v>
      </c>
      <c r="K7" s="22">
        <f t="shared" si="2"/>
        <v>165.46577117948931</v>
      </c>
      <c r="L7" s="77">
        <f t="shared" si="3"/>
        <v>0.95381149971575252</v>
      </c>
      <c r="M7" s="77">
        <f t="shared" si="4"/>
        <v>1.0484251870500747</v>
      </c>
      <c r="N7" s="77">
        <f>VLOOKUP(E7,'Appendix 4. LT MOH 2019'!$E$4:$L$1683,8,FALSE)</f>
        <v>0.9980234691012827</v>
      </c>
      <c r="O7" s="77">
        <f t="shared" si="13"/>
        <v>0.99792785445632881</v>
      </c>
      <c r="P7" s="77">
        <f t="shared" si="5"/>
        <v>2.0721455436711889E-3</v>
      </c>
      <c r="Q7" s="77">
        <f>VLOOKUP(E7,'Appendix 4. LT MOH 2019'!$E$4:$J$1683,6,FALSE)</f>
        <v>2.4999999999997127</v>
      </c>
      <c r="R7" s="18">
        <f t="shared" si="6"/>
        <v>2.499880276837589</v>
      </c>
      <c r="S7" s="132">
        <f t="shared" si="14"/>
        <v>98041.297885780019</v>
      </c>
      <c r="T7" s="14">
        <f t="shared" si="7"/>
        <v>203.15583850975861</v>
      </c>
      <c r="U7" s="15">
        <f t="shared" si="8"/>
        <v>4.1485895338394969E-4</v>
      </c>
      <c r="V7" s="14">
        <f t="shared" si="9"/>
        <v>489698.57551016624</v>
      </c>
      <c r="W7" s="14">
        <f t="shared" si="10"/>
        <v>6116891.5635155151</v>
      </c>
      <c r="X7" s="129">
        <f t="shared" si="11"/>
        <v>62.390968861324239</v>
      </c>
      <c r="Y7" s="109">
        <f>VLOOKUP(E7,'Appendix 4. LT MOH 2019'!$E$4:$Q$1683,13,FALSE)</f>
        <v>66.863541717429797</v>
      </c>
      <c r="Z7" s="109">
        <f t="shared" si="12"/>
        <v>-4.4725728561055575</v>
      </c>
      <c r="AA7" s="19"/>
    </row>
    <row r="8" spans="1:27" s="11" customFormat="1" x14ac:dyDescent="0.2">
      <c r="A8" s="17"/>
      <c r="B8" s="13" t="str">
        <f t="shared" si="15"/>
        <v>Total</v>
      </c>
      <c r="C8" s="13" t="str">
        <f t="shared" si="16"/>
        <v>AM</v>
      </c>
      <c r="D8" s="162" t="s">
        <v>121</v>
      </c>
      <c r="E8" s="20" t="str">
        <f t="shared" si="0"/>
        <v>AMTotal15-19</v>
      </c>
      <c r="F8" s="21">
        <v>5</v>
      </c>
      <c r="G8" s="108">
        <f>VLOOKUP(E8,'Appendix 4. LT MOH 2019'!$E$4:$H$1683,4,FALSE)</f>
        <v>1.2938624473650632E-3</v>
      </c>
      <c r="H8" s="21">
        <f>VLOOKUP(E8,'Appendix 1a. Pop March 2021'!$E$5:$F$1684,2,FALSE)</f>
        <v>386682.18793929101</v>
      </c>
      <c r="I8" s="21">
        <f>VLOOKUP(E8,'Appendix 2a. Covid Deaths 2021'!$E$4:$F$1684,2,FALSE)</f>
        <v>22.936923534662299</v>
      </c>
      <c r="J8" s="22">
        <f t="shared" si="1"/>
        <v>500.31356203960837</v>
      </c>
      <c r="K8" s="22">
        <f t="shared" si="2"/>
        <v>523.2208083502511</v>
      </c>
      <c r="L8" s="77">
        <f t="shared" si="3"/>
        <v>0.95621877810465761</v>
      </c>
      <c r="M8" s="77">
        <f t="shared" si="4"/>
        <v>1.0457857792566279</v>
      </c>
      <c r="N8" s="77">
        <f>VLOOKUP(E8,'Appendix 4. LT MOH 2019'!$E$4:$L$1683,8,FALSE)</f>
        <v>0.99355154629341103</v>
      </c>
      <c r="O8" s="77">
        <f t="shared" si="13"/>
        <v>0.99325729639419669</v>
      </c>
      <c r="P8" s="77">
        <f t="shared" si="5"/>
        <v>6.742703605803313E-3</v>
      </c>
      <c r="Q8" s="77">
        <f>VLOOKUP(E8,'Appendix 4. LT MOH 2019'!$E$4:$J$1683,6,FALSE)</f>
        <v>2.5000000000000213</v>
      </c>
      <c r="R8" s="18">
        <f t="shared" si="6"/>
        <v>2.4996301265781531</v>
      </c>
      <c r="S8" s="132">
        <f t="shared" si="14"/>
        <v>97838.142047270259</v>
      </c>
      <c r="T8" s="14">
        <f t="shared" si="7"/>
        <v>659.69359316722591</v>
      </c>
      <c r="U8" s="15">
        <f t="shared" si="8"/>
        <v>1.3531031829294292E-3</v>
      </c>
      <c r="V8" s="14">
        <f t="shared" si="9"/>
        <v>487541.23225030658</v>
      </c>
      <c r="W8" s="14">
        <f t="shared" si="10"/>
        <v>5627192.9880053485</v>
      </c>
      <c r="X8" s="129">
        <f t="shared" si="11"/>
        <v>57.51532960720558</v>
      </c>
      <c r="Y8" s="109">
        <f>VLOOKUP(E8,'Appendix 4. LT MOH 2019'!$E$4:$Q$1683,13,FALSE)</f>
        <v>61.991010191763309</v>
      </c>
      <c r="Z8" s="109">
        <f t="shared" si="12"/>
        <v>-4.475680584557729</v>
      </c>
    </row>
    <row r="9" spans="1:27" s="11" customFormat="1" x14ac:dyDescent="0.2">
      <c r="A9" s="17"/>
      <c r="B9" s="13" t="str">
        <f t="shared" si="15"/>
        <v>Total</v>
      </c>
      <c r="C9" s="13" t="str">
        <f t="shared" si="16"/>
        <v>AM</v>
      </c>
      <c r="D9" s="162" t="s">
        <v>122</v>
      </c>
      <c r="E9" s="20" t="str">
        <f t="shared" si="0"/>
        <v>AMTotal20-24</v>
      </c>
      <c r="F9" s="21">
        <v>5</v>
      </c>
      <c r="G9" s="108">
        <f>VLOOKUP(E9,'Appendix 4. LT MOH 2019'!$E$4:$H$1683,4,FALSE)</f>
        <v>1.8753326601369939E-3</v>
      </c>
      <c r="H9" s="21">
        <f>VLOOKUP(E9,'Appendix 1a. Pop March 2021'!$E$5:$F$1684,2,FALSE)</f>
        <v>406606.49329753098</v>
      </c>
      <c r="I9" s="21">
        <f>VLOOKUP(E9,'Appendix 2a. Covid Deaths 2021'!$E$4:$F$1684,2,FALSE)</f>
        <v>48.0583159773877</v>
      </c>
      <c r="J9" s="22">
        <f t="shared" si="1"/>
        <v>762.52243670463349</v>
      </c>
      <c r="K9" s="22">
        <f t="shared" si="2"/>
        <v>810.49062735247765</v>
      </c>
      <c r="L9" s="77">
        <f t="shared" si="3"/>
        <v>0.94081586013580998</v>
      </c>
      <c r="M9" s="77">
        <f t="shared" si="4"/>
        <v>1.0629072514313764</v>
      </c>
      <c r="N9" s="77">
        <f>VLOOKUP(E9,'Appendix 4. LT MOH 2019'!$E$4:$L$1683,8,FALSE)</f>
        <v>0.99066709246510065</v>
      </c>
      <c r="O9" s="77">
        <f t="shared" si="13"/>
        <v>0.99008290549015687</v>
      </c>
      <c r="P9" s="77">
        <f t="shared" si="5"/>
        <v>9.9170945098431273E-3</v>
      </c>
      <c r="Q9" s="77">
        <f>VLOOKUP(E9,'Appendix 4. LT MOH 2019'!$E$4:$J$1683,6,FALSE)</f>
        <v>2.4999999999999822</v>
      </c>
      <c r="R9" s="18">
        <f t="shared" si="6"/>
        <v>2.4992637495949306</v>
      </c>
      <c r="S9" s="132">
        <f t="shared" si="14"/>
        <v>97178.44845410304</v>
      </c>
      <c r="T9" s="14">
        <f t="shared" si="7"/>
        <v>963.72785763925856</v>
      </c>
      <c r="U9" s="15">
        <f t="shared" si="8"/>
        <v>1.9933057133521073E-3</v>
      </c>
      <c r="V9" s="14">
        <f t="shared" si="9"/>
        <v>483482.21308139147</v>
      </c>
      <c r="W9" s="14">
        <f t="shared" si="10"/>
        <v>5139651.7557550417</v>
      </c>
      <c r="X9" s="129">
        <f t="shared" si="11"/>
        <v>52.888802378672231</v>
      </c>
      <c r="Y9" s="109">
        <f>VLOOKUP(E9,'Appendix 4. LT MOH 2019'!$E$4:$Q$1683,13,FALSE)</f>
        <v>57.377125060801532</v>
      </c>
      <c r="Z9" s="109">
        <f t="shared" si="12"/>
        <v>-4.4883226821293007</v>
      </c>
    </row>
    <row r="10" spans="1:27" s="11" customFormat="1" x14ac:dyDescent="0.2">
      <c r="A10" s="17"/>
      <c r="B10" s="13" t="str">
        <f t="shared" si="15"/>
        <v>Total</v>
      </c>
      <c r="C10" s="13" t="str">
        <f t="shared" si="16"/>
        <v>AM</v>
      </c>
      <c r="D10" s="162" t="s">
        <v>123</v>
      </c>
      <c r="E10" s="20" t="str">
        <f t="shared" si="0"/>
        <v>AMTotal25-29</v>
      </c>
      <c r="F10" s="21">
        <v>5</v>
      </c>
      <c r="G10" s="108">
        <f>VLOOKUP(E10,'Appendix 4. LT MOH 2019'!$E$4:$H$1683,4,FALSE)</f>
        <v>1.9663493006396825E-3</v>
      </c>
      <c r="H10" s="21">
        <f>VLOOKUP(E10,'Appendix 1a. Pop March 2021'!$E$5:$F$1684,2,FALSE)</f>
        <v>375223.77010488597</v>
      </c>
      <c r="I10" s="21">
        <f>VLOOKUP(E10,'Appendix 2a. Covid Deaths 2021'!$E$4:$F$1684,2,FALSE)</f>
        <v>91.747694138649194</v>
      </c>
      <c r="J10" s="22">
        <f t="shared" si="1"/>
        <v>737.82099792912754</v>
      </c>
      <c r="K10" s="22">
        <f t="shared" si="2"/>
        <v>829.38828405357185</v>
      </c>
      <c r="L10" s="77">
        <f t="shared" si="3"/>
        <v>0.88959660042831057</v>
      </c>
      <c r="M10" s="77">
        <f t="shared" si="4"/>
        <v>1.1241050151479153</v>
      </c>
      <c r="N10" s="77">
        <f>VLOOKUP(E10,'Appendix 4. LT MOH 2019'!$E$4:$L$1683,8,FALSE)</f>
        <v>0.99021634868659614</v>
      </c>
      <c r="O10" s="77">
        <f t="shared" si="13"/>
        <v>0.98900884444902892</v>
      </c>
      <c r="P10" s="77">
        <f t="shared" si="5"/>
        <v>1.0991155550971077E-2</v>
      </c>
      <c r="Q10" s="77">
        <f>VLOOKUP(E10,'Appendix 4. LT MOH 2019'!$E$4:$J$1683,6,FALSE)</f>
        <v>2.4999999999999876</v>
      </c>
      <c r="R10" s="18">
        <f t="shared" si="6"/>
        <v>2.4984769670364284</v>
      </c>
      <c r="S10" s="132">
        <f t="shared" si="14"/>
        <v>96214.720596463783</v>
      </c>
      <c r="T10" s="14">
        <f t="shared" si="7"/>
        <v>1057.5109603689541</v>
      </c>
      <c r="U10" s="15">
        <f t="shared" si="8"/>
        <v>2.2103858579144188E-3</v>
      </c>
      <c r="V10" s="14">
        <f t="shared" si="9"/>
        <v>478428.21495734458</v>
      </c>
      <c r="W10" s="14">
        <f t="shared" si="10"/>
        <v>4656169.5426736502</v>
      </c>
      <c r="X10" s="129">
        <f t="shared" si="11"/>
        <v>48.393525583285644</v>
      </c>
      <c r="Y10" s="109">
        <f>VLOOKUP(E10,'Appendix 4. LT MOH 2019'!$E$4:$Q$1683,13,FALSE)</f>
        <v>52.894113197249212</v>
      </c>
      <c r="Z10" s="109">
        <f t="shared" si="12"/>
        <v>-4.5005876139635674</v>
      </c>
    </row>
    <row r="11" spans="1:27" s="11" customFormat="1" x14ac:dyDescent="0.2">
      <c r="A11" s="17"/>
      <c r="B11" s="13" t="str">
        <f t="shared" si="15"/>
        <v>Total</v>
      </c>
      <c r="C11" s="13" t="str">
        <f t="shared" si="16"/>
        <v>AM</v>
      </c>
      <c r="D11" s="162" t="s">
        <v>124</v>
      </c>
      <c r="E11" s="20" t="str">
        <f t="shared" si="0"/>
        <v>AMTotal30-34</v>
      </c>
      <c r="F11" s="21">
        <v>5</v>
      </c>
      <c r="G11" s="108">
        <f>VLOOKUP(E11,'Appendix 4. LT MOH 2019'!$E$4:$H$1683,4,FALSE)</f>
        <v>1.8970069773273739E-3</v>
      </c>
      <c r="H11" s="21">
        <f>VLOOKUP(E11,'Appendix 1a. Pop March 2021'!$E$5:$F$1684,2,FALSE)</f>
        <v>345300.56599012797</v>
      </c>
      <c r="I11" s="21">
        <f>VLOOKUP(E11,'Appendix 2a. Covid Deaths 2021'!$E$4:$F$1684,2,FALSE)</f>
        <v>180.21868491520399</v>
      </c>
      <c r="J11" s="22">
        <f t="shared" si="1"/>
        <v>655.03758295836406</v>
      </c>
      <c r="K11" s="22">
        <f t="shared" si="2"/>
        <v>834.91439177083907</v>
      </c>
      <c r="L11" s="77">
        <f t="shared" si="3"/>
        <v>0.78455658378224935</v>
      </c>
      <c r="M11" s="77">
        <f t="shared" si="4"/>
        <v>1.2746053256976377</v>
      </c>
      <c r="N11" s="77">
        <f>VLOOKUP(E11,'Appendix 4. LT MOH 2019'!$E$4:$L$1683,8,FALSE)</f>
        <v>0.99055973573132683</v>
      </c>
      <c r="O11" s="77">
        <f t="shared" si="13"/>
        <v>0.98798302098443802</v>
      </c>
      <c r="P11" s="77">
        <f t="shared" si="5"/>
        <v>1.2016979015561979E-2</v>
      </c>
      <c r="Q11" s="77">
        <f>VLOOKUP(E11,'Appendix 4. LT MOH 2019'!$E$4:$J$1683,6,FALSE)</f>
        <v>2.499999999999976</v>
      </c>
      <c r="R11" s="18">
        <f t="shared" si="6"/>
        <v>2.4967479145004265</v>
      </c>
      <c r="S11" s="132">
        <f t="shared" si="14"/>
        <v>95157.209636094834</v>
      </c>
      <c r="T11" s="14">
        <f t="shared" si="7"/>
        <v>1143.5021913763837</v>
      </c>
      <c r="U11" s="15">
        <f t="shared" si="8"/>
        <v>2.4179428863345615E-3</v>
      </c>
      <c r="V11" s="14">
        <f t="shared" si="9"/>
        <v>472923.57393513795</v>
      </c>
      <c r="W11" s="14">
        <f t="shared" si="10"/>
        <v>4177741.3277163059</v>
      </c>
      <c r="X11" s="129">
        <f t="shared" si="11"/>
        <v>43.903571192272686</v>
      </c>
      <c r="Y11" s="109">
        <f>VLOOKUP(E11,'Appendix 4. LT MOH 2019'!$E$4:$Q$1683,13,FALSE)</f>
        <v>48.392023004963505</v>
      </c>
      <c r="Z11" s="109">
        <f t="shared" si="12"/>
        <v>-4.4884518126908191</v>
      </c>
    </row>
    <row r="12" spans="1:27" s="11" customFormat="1" x14ac:dyDescent="0.2">
      <c r="A12" s="17"/>
      <c r="B12" s="13" t="str">
        <f t="shared" si="15"/>
        <v>Total</v>
      </c>
      <c r="C12" s="13" t="str">
        <f t="shared" si="16"/>
        <v>AM</v>
      </c>
      <c r="D12" s="162" t="s">
        <v>125</v>
      </c>
      <c r="E12" s="20" t="str">
        <f t="shared" si="0"/>
        <v>AMTotal35-39</v>
      </c>
      <c r="F12" s="21">
        <v>5</v>
      </c>
      <c r="G12" s="108">
        <f>VLOOKUP(E12,'Appendix 4. LT MOH 2019'!$E$4:$H$1683,4,FALSE)</f>
        <v>2.0474063027254518E-3</v>
      </c>
      <c r="H12" s="21">
        <f>VLOOKUP(E12,'Appendix 1a. Pop March 2021'!$E$5:$F$1684,2,FALSE)</f>
        <v>324814.736099631</v>
      </c>
      <c r="I12" s="21">
        <f>VLOOKUP(E12,'Appendix 2a. Covid Deaths 2021'!$E$4:$F$1684,2,FALSE)</f>
        <v>317.84022612317801</v>
      </c>
      <c r="J12" s="22">
        <f t="shared" si="1"/>
        <v>665.0277379084888</v>
      </c>
      <c r="K12" s="22">
        <f t="shared" si="2"/>
        <v>982.21721594944256</v>
      </c>
      <c r="L12" s="77">
        <f t="shared" si="3"/>
        <v>0.67706788998363432</v>
      </c>
      <c r="M12" s="77">
        <f t="shared" si="4"/>
        <v>1.4769567642975527</v>
      </c>
      <c r="N12" s="77">
        <f>VLOOKUP(E12,'Appendix 4. LT MOH 2019'!$E$4:$L$1683,8,FALSE)</f>
        <v>0.98981510005721152</v>
      </c>
      <c r="O12" s="77">
        <f t="shared" si="13"/>
        <v>0.98499394505284943</v>
      </c>
      <c r="P12" s="77">
        <f t="shared" si="5"/>
        <v>1.5006054947150571E-2</v>
      </c>
      <c r="Q12" s="77">
        <f>VLOOKUP(E12,'Appendix 4. LT MOH 2019'!$E$4:$J$1683,6,FALSE)</f>
        <v>2.5000000000000124</v>
      </c>
      <c r="R12" s="18">
        <f t="shared" si="6"/>
        <v>2.4939021419731118</v>
      </c>
      <c r="S12" s="132">
        <f t="shared" si="14"/>
        <v>94013.707444718457</v>
      </c>
      <c r="T12" s="14">
        <f t="shared" si="7"/>
        <v>1410.774859700784</v>
      </c>
      <c r="U12" s="15">
        <f t="shared" si="8"/>
        <v>3.02395514927172E-3</v>
      </c>
      <c r="V12" s="14">
        <f t="shared" si="9"/>
        <v>466532.99736953789</v>
      </c>
      <c r="W12" s="14">
        <f t="shared" si="10"/>
        <v>3704817.7537811678</v>
      </c>
      <c r="X12" s="129">
        <f t="shared" si="11"/>
        <v>39.407208315443356</v>
      </c>
      <c r="Y12" s="109">
        <f>VLOOKUP(E12,'Appendix 4. LT MOH 2019'!$E$4:$Q$1683,13,FALSE)</f>
        <v>43.8293846393641</v>
      </c>
      <c r="Z12" s="109">
        <f t="shared" si="12"/>
        <v>-4.4221763239207448</v>
      </c>
    </row>
    <row r="13" spans="1:27" s="11" customFormat="1" x14ac:dyDescent="0.2">
      <c r="A13" s="17"/>
      <c r="B13" s="13" t="str">
        <f t="shared" si="15"/>
        <v>Total</v>
      </c>
      <c r="C13" s="13" t="str">
        <f t="shared" si="16"/>
        <v>AM</v>
      </c>
      <c r="D13" s="162" t="s">
        <v>126</v>
      </c>
      <c r="E13" s="20" t="str">
        <f t="shared" si="0"/>
        <v>AMTotal40-44</v>
      </c>
      <c r="F13" s="21">
        <v>5</v>
      </c>
      <c r="G13" s="108">
        <f>VLOOKUP(E13,'Appendix 4. LT MOH 2019'!$E$4:$H$1683,4,FALSE)</f>
        <v>2.6748676344690498E-3</v>
      </c>
      <c r="H13" s="21">
        <f>VLOOKUP(E13,'Appendix 1a. Pop March 2021'!$E$5:$F$1684,2,FALSE)</f>
        <v>287352.58996322501</v>
      </c>
      <c r="I13" s="21">
        <f>VLOOKUP(E13,'Appendix 2a. Covid Deaths 2021'!$E$4:$F$1684,2,FALSE)</f>
        <v>408.49568580779498</v>
      </c>
      <c r="J13" s="22">
        <f t="shared" si="1"/>
        <v>768.63014257348652</v>
      </c>
      <c r="K13" s="22">
        <f t="shared" si="2"/>
        <v>1176.0331564924941</v>
      </c>
      <c r="L13" s="77">
        <f t="shared" si="3"/>
        <v>0.65357863282181383</v>
      </c>
      <c r="M13" s="77">
        <f t="shared" si="4"/>
        <v>1.5300377793602558</v>
      </c>
      <c r="N13" s="77">
        <f>VLOOKUP(E13,'Appendix 4. LT MOH 2019'!$E$4:$L$1683,8,FALSE)</f>
        <v>0.98671450418456619</v>
      </c>
      <c r="O13" s="77">
        <f t="shared" si="13"/>
        <v>0.9797444097485194</v>
      </c>
      <c r="P13" s="77">
        <f t="shared" si="5"/>
        <v>2.0255590251480604E-2</v>
      </c>
      <c r="Q13" s="77">
        <f>VLOOKUP(E13,'Appendix 4. LT MOH 2019'!$E$4:$J$1683,6,FALSE)</f>
        <v>2.5000000000000027</v>
      </c>
      <c r="R13" s="18">
        <f t="shared" si="6"/>
        <v>2.4911480901352094</v>
      </c>
      <c r="S13" s="132">
        <f t="shared" si="14"/>
        <v>92602.932585017668</v>
      </c>
      <c r="T13" s="14">
        <f t="shared" si="7"/>
        <v>1875.7270585275994</v>
      </c>
      <c r="U13" s="15">
        <f t="shared" si="8"/>
        <v>4.0927149945684145E-3</v>
      </c>
      <c r="V13" s="14">
        <f t="shared" si="9"/>
        <v>458308.74151191628</v>
      </c>
      <c r="W13" s="14">
        <f t="shared" si="10"/>
        <v>3238284.7564116297</v>
      </c>
      <c r="X13" s="129">
        <f t="shared" si="11"/>
        <v>34.969570250257448</v>
      </c>
      <c r="Y13" s="109">
        <f>VLOOKUP(E13,'Appendix 4. LT MOH 2019'!$E$4:$Q$1683,13,FALSE)</f>
        <v>39.254651587933196</v>
      </c>
      <c r="Z13" s="109">
        <f t="shared" si="12"/>
        <v>-4.2850813376757486</v>
      </c>
    </row>
    <row r="14" spans="1:27" s="11" customFormat="1" x14ac:dyDescent="0.2">
      <c r="A14" s="17"/>
      <c r="B14" s="13" t="str">
        <f t="shared" si="15"/>
        <v>Total</v>
      </c>
      <c r="C14" s="13" t="str">
        <f t="shared" si="16"/>
        <v>AM</v>
      </c>
      <c r="D14" s="162" t="s">
        <v>127</v>
      </c>
      <c r="E14" s="20" t="str">
        <f t="shared" si="0"/>
        <v>AMTotal45-49</v>
      </c>
      <c r="F14" s="21">
        <v>5</v>
      </c>
      <c r="G14" s="108">
        <f>VLOOKUP(E14,'Appendix 4. LT MOH 2019'!$E$4:$H$1683,4,FALSE)</f>
        <v>3.3920067020588797E-3</v>
      </c>
      <c r="H14" s="21">
        <f>VLOOKUP(E14,'Appendix 1a. Pop March 2021'!$E$5:$F$1684,2,FALSE)</f>
        <v>234255.75735479</v>
      </c>
      <c r="I14" s="21">
        <f>VLOOKUP(E14,'Appendix 2a. Covid Deaths 2021'!$E$4:$F$1684,2,FALSE)</f>
        <v>508.98125557869702</v>
      </c>
      <c r="J14" s="22">
        <f t="shared" si="1"/>
        <v>794.59709894332639</v>
      </c>
      <c r="K14" s="22">
        <f t="shared" si="2"/>
        <v>1301.851886691878</v>
      </c>
      <c r="L14" s="77">
        <f t="shared" si="3"/>
        <v>0.61035906393504458</v>
      </c>
      <c r="M14" s="77">
        <f t="shared" si="4"/>
        <v>1.6383798637361133</v>
      </c>
      <c r="N14" s="77">
        <f>VLOOKUP(E14,'Appendix 4. LT MOH 2019'!$E$4:$L$1683,8,FALSE)</f>
        <v>0.98318257850575519</v>
      </c>
      <c r="O14" s="77">
        <f t="shared" si="13"/>
        <v>0.97259488173706232</v>
      </c>
      <c r="P14" s="77">
        <f t="shared" si="5"/>
        <v>2.7405118262937678E-2</v>
      </c>
      <c r="Q14" s="77">
        <f>VLOOKUP(E14,'Appendix 4. LT MOH 2019'!$E$4:$J$1683,6,FALSE)</f>
        <v>2.5000000000000084</v>
      </c>
      <c r="R14" s="18">
        <f t="shared" si="6"/>
        <v>2.4864800370706428</v>
      </c>
      <c r="S14" s="132">
        <f t="shared" si="14"/>
        <v>90727.20552649007</v>
      </c>
      <c r="T14" s="14">
        <f t="shared" si="7"/>
        <v>2486.3897971193132</v>
      </c>
      <c r="U14" s="15">
        <f t="shared" si="8"/>
        <v>5.5575886753484009E-3</v>
      </c>
      <c r="V14" s="14">
        <f t="shared" si="9"/>
        <v>447386.43724176713</v>
      </c>
      <c r="W14" s="14">
        <f t="shared" si="10"/>
        <v>2779976.0148997135</v>
      </c>
      <c r="X14" s="129">
        <f t="shared" si="11"/>
        <v>30.641040895809692</v>
      </c>
      <c r="Y14" s="109">
        <f>VLOOKUP(E14,'Appendix 4. LT MOH 2019'!$E$4:$Q$1683,13,FALSE)</f>
        <v>34.749530063721643</v>
      </c>
      <c r="Z14" s="109">
        <f t="shared" si="12"/>
        <v>-4.1084891679119515</v>
      </c>
    </row>
    <row r="15" spans="1:27" s="11" customFormat="1" x14ac:dyDescent="0.2">
      <c r="A15" s="17"/>
      <c r="B15" s="13" t="str">
        <f t="shared" si="15"/>
        <v>Total</v>
      </c>
      <c r="C15" s="13" t="str">
        <f t="shared" si="16"/>
        <v>AM</v>
      </c>
      <c r="D15" s="162" t="s">
        <v>128</v>
      </c>
      <c r="E15" s="20" t="str">
        <f t="shared" si="0"/>
        <v>AMTotal50-54</v>
      </c>
      <c r="F15" s="21">
        <v>5</v>
      </c>
      <c r="G15" s="108">
        <f>VLOOKUP(E15,'Appendix 4. LT MOH 2019'!$E$4:$H$1683,4,FALSE)</f>
        <v>4.8816683589783649E-3</v>
      </c>
      <c r="H15" s="21">
        <f>VLOOKUP(E15,'Appendix 1a. Pop March 2021'!$E$5:$F$1684,2,FALSE)</f>
        <v>190289.23391188099</v>
      </c>
      <c r="I15" s="21">
        <f>VLOOKUP(E15,'Appendix 2a. Covid Deaths 2021'!$E$4:$F$1684,2,FALSE)</f>
        <v>626.94257661410302</v>
      </c>
      <c r="J15" s="22">
        <f t="shared" si="1"/>
        <v>928.9289322418623</v>
      </c>
      <c r="K15" s="22">
        <f t="shared" si="2"/>
        <v>1552.8109831168119</v>
      </c>
      <c r="L15" s="77">
        <f t="shared" si="3"/>
        <v>0.5982240867316061</v>
      </c>
      <c r="M15" s="77">
        <f t="shared" si="4"/>
        <v>1.6716144036651788</v>
      </c>
      <c r="N15" s="77">
        <f>VLOOKUP(E15,'Appendix 4. LT MOH 2019'!$E$4:$L$1683,8,FALSE)</f>
        <v>0.97588595019001867</v>
      </c>
      <c r="O15" s="77">
        <f t="shared" si="13"/>
        <v>0.96001788779928965</v>
      </c>
      <c r="P15" s="77">
        <f t="shared" si="5"/>
        <v>3.9982112200710351E-2</v>
      </c>
      <c r="Q15" s="77">
        <f>VLOOKUP(E15,'Appendix 4. LT MOH 2019'!$E$4:$J$1683,6,FALSE)</f>
        <v>2.5000000000000004</v>
      </c>
      <c r="R15" s="18">
        <f t="shared" si="6"/>
        <v>2.4795357989898674</v>
      </c>
      <c r="S15" s="132">
        <f t="shared" si="14"/>
        <v>88240.815729370763</v>
      </c>
      <c r="T15" s="14">
        <f t="shared" si="7"/>
        <v>3528.0541951739087</v>
      </c>
      <c r="U15" s="15">
        <f t="shared" si="8"/>
        <v>8.1609029624886802E-3</v>
      </c>
      <c r="V15" s="14">
        <f t="shared" si="9"/>
        <v>432311.74434869434</v>
      </c>
      <c r="W15" s="14">
        <f t="shared" si="10"/>
        <v>2332589.5776579464</v>
      </c>
      <c r="X15" s="129">
        <f t="shared" si="11"/>
        <v>26.434360996977379</v>
      </c>
      <c r="Y15" s="109">
        <f>VLOOKUP(E15,'Appendix 4. LT MOH 2019'!$E$4:$Q$1683,13,FALSE)</f>
        <v>30.30116101399458</v>
      </c>
      <c r="Z15" s="109">
        <f t="shared" si="12"/>
        <v>-3.8668000170172014</v>
      </c>
    </row>
    <row r="16" spans="1:27" s="11" customFormat="1" x14ac:dyDescent="0.2">
      <c r="A16" s="17"/>
      <c r="B16" s="13" t="str">
        <f t="shared" si="15"/>
        <v>Total</v>
      </c>
      <c r="C16" s="13" t="str">
        <f t="shared" si="16"/>
        <v>AM</v>
      </c>
      <c r="D16" s="162" t="s">
        <v>129</v>
      </c>
      <c r="E16" s="20" t="str">
        <f t="shared" si="0"/>
        <v>AMTotal55-59</v>
      </c>
      <c r="F16" s="21">
        <v>5</v>
      </c>
      <c r="G16" s="108">
        <f>VLOOKUP(E16,'Appendix 4. LT MOH 2019'!$E$4:$H$1683,4,FALSE)</f>
        <v>7.7380952380952384E-3</v>
      </c>
      <c r="H16" s="21">
        <f>VLOOKUP(E16,'Appendix 1a. Pop March 2021'!$E$5:$F$1684,2,FALSE)</f>
        <v>152019.975494788</v>
      </c>
      <c r="I16" s="21">
        <f>VLOOKUP(E16,'Appendix 2a. Covid Deaths 2021'!$E$4:$F$1684,2,FALSE)</f>
        <v>758.010711097887</v>
      </c>
      <c r="J16" s="22">
        <f t="shared" si="1"/>
        <v>1176.3450484715738</v>
      </c>
      <c r="K16" s="22">
        <f t="shared" si="2"/>
        <v>1928.490200495489</v>
      </c>
      <c r="L16" s="77">
        <f t="shared" si="3"/>
        <v>0.60998238319766118</v>
      </c>
      <c r="M16" s="77">
        <f t="shared" si="4"/>
        <v>1.6393916079310047</v>
      </c>
      <c r="N16" s="77">
        <f>VLOOKUP(E16,'Appendix 4. LT MOH 2019'!$E$4:$L$1683,8,FALSE)</f>
        <v>0.96204379562043796</v>
      </c>
      <c r="O16" s="77">
        <f t="shared" si="13"/>
        <v>0.93853347380010588</v>
      </c>
      <c r="P16" s="77">
        <f t="shared" si="5"/>
        <v>6.1466526199894123E-2</v>
      </c>
      <c r="Q16" s="77">
        <f>VLOOKUP(E16,'Appendix 4. LT MOH 2019'!$E$4:$J$1683,6,FALSE)</f>
        <v>2.5000000000000071</v>
      </c>
      <c r="R16" s="18">
        <f t="shared" si="6"/>
        <v>2.4691475679621591</v>
      </c>
      <c r="S16" s="132">
        <f t="shared" si="14"/>
        <v>84712.761534196849</v>
      </c>
      <c r="T16" s="14">
        <f t="shared" si="7"/>
        <v>5206.9991763070939</v>
      </c>
      <c r="U16" s="15">
        <f t="shared" si="8"/>
        <v>1.2688063130220532E-2</v>
      </c>
      <c r="V16" s="14">
        <f t="shared" si="9"/>
        <v>410385.66114200844</v>
      </c>
      <c r="W16" s="14">
        <f t="shared" si="10"/>
        <v>1900277.8333092523</v>
      </c>
      <c r="X16" s="129">
        <f t="shared" si="11"/>
        <v>22.432013770937548</v>
      </c>
      <c r="Y16" s="109">
        <f>VLOOKUP(E16,'Appendix 4. LT MOH 2019'!$E$4:$Q$1683,13,FALSE)</f>
        <v>25.988125081195506</v>
      </c>
      <c r="Z16" s="109">
        <f t="shared" si="12"/>
        <v>-3.5561113102579576</v>
      </c>
    </row>
    <row r="17" spans="1:26" s="11" customFormat="1" x14ac:dyDescent="0.2">
      <c r="A17" s="17"/>
      <c r="B17" s="13" t="str">
        <f t="shared" si="15"/>
        <v>Total</v>
      </c>
      <c r="C17" s="13" t="str">
        <f t="shared" si="16"/>
        <v>AM</v>
      </c>
      <c r="D17" s="162" t="s">
        <v>130</v>
      </c>
      <c r="E17" s="20" t="str">
        <f t="shared" si="0"/>
        <v>AMTotal60-64</v>
      </c>
      <c r="F17" s="21">
        <v>5</v>
      </c>
      <c r="G17" s="108">
        <f>VLOOKUP(E17,'Appendix 4. LT MOH 2019'!$E$4:$H$1683,4,FALSE)</f>
        <v>1.1971488592685008E-2</v>
      </c>
      <c r="H17" s="21">
        <f>VLOOKUP(E17,'Appendix 1a. Pop March 2021'!$E$5:$F$1684,2,FALSE)</f>
        <v>117122.736461982</v>
      </c>
      <c r="I17" s="21">
        <f>VLOOKUP(E17,'Appendix 2a. Covid Deaths 2021'!$E$4:$F$1684,2,FALSE)</f>
        <v>953.52067836953302</v>
      </c>
      <c r="J17" s="22">
        <f t="shared" si="1"/>
        <v>1402.1335034986698</v>
      </c>
      <c r="K17" s="22">
        <f t="shared" si="2"/>
        <v>2344.2391199442127</v>
      </c>
      <c r="L17" s="77">
        <f t="shared" si="3"/>
        <v>0.59811880604229373</v>
      </c>
      <c r="M17" s="77">
        <f t="shared" si="4"/>
        <v>1.6719086407212698</v>
      </c>
      <c r="N17" s="77">
        <f>VLOOKUP(E17,'Appendix 4. LT MOH 2019'!$E$4:$L$1683,8,FALSE)</f>
        <v>0.9418819557946585</v>
      </c>
      <c r="O17" s="77">
        <f t="shared" si="13"/>
        <v>0.90474144473393103</v>
      </c>
      <c r="P17" s="77">
        <f t="shared" si="5"/>
        <v>9.5258555266068967E-2</v>
      </c>
      <c r="Q17" s="77">
        <f>VLOOKUP(E17,'Appendix 4. LT MOH 2019'!$E$4:$J$1683,6,FALSE)</f>
        <v>2.5000000000000036</v>
      </c>
      <c r="R17" s="18">
        <f t="shared" si="6"/>
        <v>2.4498862591047965</v>
      </c>
      <c r="S17" s="132">
        <f t="shared" si="14"/>
        <v>79505.762357889762</v>
      </c>
      <c r="T17" s="14">
        <f t="shared" si="7"/>
        <v>7573.6040575399875</v>
      </c>
      <c r="U17" s="15">
        <f t="shared" si="8"/>
        <v>2.0024586150371903E-2</v>
      </c>
      <c r="V17" s="14">
        <f t="shared" si="9"/>
        <v>378215.26001421647</v>
      </c>
      <c r="W17" s="14">
        <f t="shared" si="10"/>
        <v>1489892.1721672439</v>
      </c>
      <c r="X17" s="129">
        <f t="shared" si="11"/>
        <v>18.739423759759649</v>
      </c>
      <c r="Y17" s="109">
        <f>VLOOKUP(E17,'Appendix 4. LT MOH 2019'!$E$4:$Q$1683,13,FALSE)</f>
        <v>21.914818938723702</v>
      </c>
      <c r="Z17" s="109">
        <f t="shared" si="12"/>
        <v>-3.1753951789640524</v>
      </c>
    </row>
    <row r="18" spans="1:26" s="11" customFormat="1" x14ac:dyDescent="0.2">
      <c r="A18" s="17"/>
      <c r="B18" s="13" t="str">
        <f t="shared" si="15"/>
        <v>Total</v>
      </c>
      <c r="C18" s="13" t="str">
        <f t="shared" si="16"/>
        <v>AM</v>
      </c>
      <c r="D18" s="162" t="s">
        <v>131</v>
      </c>
      <c r="E18" s="20" t="str">
        <f t="shared" si="0"/>
        <v>AMTotal65-69</v>
      </c>
      <c r="F18" s="21">
        <v>5</v>
      </c>
      <c r="G18" s="108">
        <f>VLOOKUP(E18,'Appendix 4. LT MOH 2019'!$E$4:$H$1683,4,FALSE)</f>
        <v>1.9246242065873997E-2</v>
      </c>
      <c r="H18" s="21">
        <f>VLOOKUP(E18,'Appendix 1a. Pop March 2021'!$E$5:$F$1684,2,FALSE)</f>
        <v>85052.662841539903</v>
      </c>
      <c r="I18" s="21">
        <f>VLOOKUP(E18,'Appendix 2a. Covid Deaths 2021'!$E$4:$F$1684,2,FALSE)</f>
        <v>940.41386492115396</v>
      </c>
      <c r="J18" s="22">
        <f t="shared" si="1"/>
        <v>1636.9441373954435</v>
      </c>
      <c r="K18" s="22">
        <f t="shared" si="2"/>
        <v>2559.2585694302206</v>
      </c>
      <c r="L18" s="77">
        <f t="shared" si="3"/>
        <v>0.63961655025732078</v>
      </c>
      <c r="M18" s="77">
        <f t="shared" si="4"/>
        <v>1.5634367178236637</v>
      </c>
      <c r="N18" s="77">
        <f>VLOOKUP(E18,'Appendix 4. LT MOH 2019'!$E$4:$L$1683,8,FALSE)</f>
        <v>0.90818645399879372</v>
      </c>
      <c r="O18" s="77">
        <f t="shared" si="13"/>
        <v>0.86021951431738997</v>
      </c>
      <c r="P18" s="77">
        <f t="shared" si="5"/>
        <v>0.13978048568261003</v>
      </c>
      <c r="Q18" s="77">
        <f>VLOOKUP(E18,'Appendix 4. LT MOH 2019'!$E$4:$J$1683,6,FALSE)</f>
        <v>2.4999999999999956</v>
      </c>
      <c r="R18" s="18">
        <f t="shared" si="6"/>
        <v>2.4326768806302619</v>
      </c>
      <c r="S18" s="132">
        <f t="shared" si="14"/>
        <v>71932.15830034978</v>
      </c>
      <c r="T18" s="14">
        <f t="shared" si="7"/>
        <v>10054.712023421282</v>
      </c>
      <c r="U18" s="15">
        <f t="shared" si="8"/>
        <v>3.0117715917939183E-2</v>
      </c>
      <c r="V18" s="14">
        <f t="shared" si="9"/>
        <v>333847.09686541458</v>
      </c>
      <c r="W18" s="14">
        <f t="shared" si="10"/>
        <v>1111676.9121530275</v>
      </c>
      <c r="X18" s="129">
        <f t="shared" si="11"/>
        <v>15.454519069360689</v>
      </c>
      <c r="Y18" s="109">
        <f>VLOOKUP(E18,'Appendix 4. LT MOH 2019'!$E$4:$Q$1683,13,FALSE)</f>
        <v>18.112794224668594</v>
      </c>
      <c r="Z18" s="109">
        <f t="shared" si="12"/>
        <v>-2.6582751553079049</v>
      </c>
    </row>
    <row r="19" spans="1:26" s="11" customFormat="1" x14ac:dyDescent="0.2">
      <c r="A19" s="17"/>
      <c r="B19" s="13" t="str">
        <f t="shared" si="15"/>
        <v>Total</v>
      </c>
      <c r="C19" s="13" t="str">
        <f t="shared" si="16"/>
        <v>AM</v>
      </c>
      <c r="D19" s="162" t="s">
        <v>132</v>
      </c>
      <c r="E19" s="20" t="str">
        <f t="shared" si="0"/>
        <v>AMTotal70-74</v>
      </c>
      <c r="F19" s="21">
        <v>5</v>
      </c>
      <c r="G19" s="108">
        <f>VLOOKUP(E19,'Appendix 4. LT MOH 2019'!$E$4:$H$1683,4,FALSE)</f>
        <v>2.9018198501299892E-2</v>
      </c>
      <c r="H19" s="21">
        <f>VLOOKUP(E19,'Appendix 1a. Pop March 2021'!$E$5:$F$1684,2,FALSE)</f>
        <v>56808.938800805503</v>
      </c>
      <c r="I19" s="21">
        <f>VLOOKUP(E19,'Appendix 2a. Covid Deaths 2021'!$E$4:$F$1684,2,FALSE)</f>
        <v>835.55935733412696</v>
      </c>
      <c r="J19" s="22">
        <f t="shared" si="1"/>
        <v>1648.4930627699716</v>
      </c>
      <c r="K19" s="22">
        <f t="shared" si="2"/>
        <v>2459.8059928133584</v>
      </c>
      <c r="L19" s="77">
        <f t="shared" si="3"/>
        <v>0.67017198412649515</v>
      </c>
      <c r="M19" s="77">
        <f t="shared" si="4"/>
        <v>1.4921542882807972</v>
      </c>
      <c r="N19" s="77">
        <f>VLOOKUP(E19,'Appendix 4. LT MOH 2019'!$E$4:$L$1683,8,FALSE)</f>
        <v>0.86472276186572083</v>
      </c>
      <c r="O19" s="77">
        <f t="shared" si="13"/>
        <v>0.80502725137125053</v>
      </c>
      <c r="P19" s="77">
        <f t="shared" si="5"/>
        <v>0.19497274862874947</v>
      </c>
      <c r="Q19" s="77">
        <f>VLOOKUP(E19,'Appendix 4. LT MOH 2019'!$E$4:$J$1683,6,FALSE)</f>
        <v>2.5000000000000022</v>
      </c>
      <c r="R19" s="18">
        <f t="shared" si="6"/>
        <v>2.4117599458322085</v>
      </c>
      <c r="S19" s="132">
        <f t="shared" si="14"/>
        <v>61877.446276928502</v>
      </c>
      <c r="T19" s="14">
        <f t="shared" si="7"/>
        <v>12064.415778740531</v>
      </c>
      <c r="U19" s="15">
        <f t="shared" si="8"/>
        <v>4.3371962907399683E-2</v>
      </c>
      <c r="V19" s="14">
        <f t="shared" si="9"/>
        <v>278161.62723597238</v>
      </c>
      <c r="W19" s="14">
        <f t="shared" si="10"/>
        <v>777829.81528761296</v>
      </c>
      <c r="X19" s="129">
        <f t="shared" si="11"/>
        <v>12.570489929504944</v>
      </c>
      <c r="Y19" s="109">
        <f>VLOOKUP(E19,'Appendix 4. LT MOH 2019'!$E$4:$Q$1683,13,FALSE)</f>
        <v>14.691177159629087</v>
      </c>
      <c r="Z19" s="109">
        <f t="shared" si="12"/>
        <v>-2.1206872301241422</v>
      </c>
    </row>
    <row r="20" spans="1:26" s="11" customFormat="1" x14ac:dyDescent="0.2">
      <c r="A20" s="17"/>
      <c r="B20" s="13" t="str">
        <f t="shared" si="15"/>
        <v>Total</v>
      </c>
      <c r="C20" s="13" t="str">
        <f t="shared" si="16"/>
        <v>AM</v>
      </c>
      <c r="D20" s="162" t="s">
        <v>133</v>
      </c>
      <c r="E20" s="20" t="str">
        <f t="shared" si="0"/>
        <v>AMTotal75-79</v>
      </c>
      <c r="F20" s="21">
        <v>5</v>
      </c>
      <c r="G20" s="108">
        <f>VLOOKUP(E20,'Appendix 4. LT MOH 2019'!$E$4:$H$1683,4,FALSE)</f>
        <v>4.5419108942338235E-2</v>
      </c>
      <c r="H20" s="21">
        <f>VLOOKUP(E20,'Appendix 1a. Pop March 2021'!$E$5:$F$1684,2,FALSE)</f>
        <v>37017.536880806801</v>
      </c>
      <c r="I20" s="21">
        <f>VLOOKUP(E20,'Appendix 2a. Covid Deaths 2021'!$E$4:$F$1684,2,FALSE)</f>
        <v>638.95715560844997</v>
      </c>
      <c r="J20" s="22">
        <f t="shared" si="1"/>
        <v>1681.3035403663876</v>
      </c>
      <c r="K20" s="22">
        <f t="shared" si="2"/>
        <v>2291.239831314771</v>
      </c>
      <c r="L20" s="77">
        <f t="shared" si="3"/>
        <v>0.73379640026666848</v>
      </c>
      <c r="M20" s="77">
        <f t="shared" si="4"/>
        <v>1.3627758321471606</v>
      </c>
      <c r="N20" s="77">
        <f>VLOOKUP(E20,'Appendix 4. LT MOH 2019'!$E$4:$L$1683,8,FALSE)</f>
        <v>0.79606124645084331</v>
      </c>
      <c r="O20" s="77">
        <f t="shared" si="13"/>
        <v>0.73284522076904235</v>
      </c>
      <c r="P20" s="77">
        <f t="shared" si="5"/>
        <v>0.26715477923095765</v>
      </c>
      <c r="Q20" s="77">
        <f>VLOOKUP(E20,'Appendix 4. LT MOH 2019'!$E$4:$J$1683,6,FALSE)</f>
        <v>2.4999999999999991</v>
      </c>
      <c r="R20" s="18">
        <f t="shared" si="6"/>
        <v>2.3992342063368057</v>
      </c>
      <c r="S20" s="132">
        <f t="shared" si="14"/>
        <v>49813.030498187974</v>
      </c>
      <c r="T20" s="14">
        <f t="shared" si="7"/>
        <v>13307.789165568369</v>
      </c>
      <c r="U20" s="15">
        <f t="shared" si="8"/>
        <v>6.205407746893165E-2</v>
      </c>
      <c r="V20" s="14">
        <f t="shared" si="9"/>
        <v>214454.70963984798</v>
      </c>
      <c r="W20" s="14">
        <f t="shared" si="10"/>
        <v>499668.18805164058</v>
      </c>
      <c r="X20" s="129">
        <f t="shared" si="11"/>
        <v>10.030873107987613</v>
      </c>
      <c r="Y20" s="109">
        <f>VLOOKUP(E20,'Appendix 4. LT MOH 2019'!$E$4:$Q$1683,13,FALSE)</f>
        <v>11.59836504514519</v>
      </c>
      <c r="Z20" s="109">
        <f t="shared" si="12"/>
        <v>-1.5674919371575768</v>
      </c>
    </row>
    <row r="21" spans="1:26" s="11" customFormat="1" x14ac:dyDescent="0.2">
      <c r="A21" s="17"/>
      <c r="B21" s="13" t="str">
        <f t="shared" si="15"/>
        <v>Total</v>
      </c>
      <c r="C21" s="13" t="str">
        <f t="shared" si="16"/>
        <v>AM</v>
      </c>
      <c r="D21" s="162" t="s">
        <v>134</v>
      </c>
      <c r="E21" s="20" t="str">
        <f t="shared" si="0"/>
        <v>AMTotal80-84</v>
      </c>
      <c r="F21" s="21">
        <v>5</v>
      </c>
      <c r="G21" s="108">
        <f>VLOOKUP(E21,'Appendix 4. LT MOH 2019'!$E$4:$H$1683,4,FALSE)</f>
        <v>7.377690802348337E-2</v>
      </c>
      <c r="H21" s="21">
        <f>VLOOKUP(E21,'Appendix 1a. Pop March 2021'!$E$5:$F$1684,2,FALSE)</f>
        <v>21878.3940721092</v>
      </c>
      <c r="I21" s="21">
        <f>VLOOKUP(E21,'Appendix 2a. Covid Deaths 2021'!$E$4:$F$1684,2,FALSE)</f>
        <v>493.68997322225499</v>
      </c>
      <c r="J21" s="22">
        <f t="shared" si="1"/>
        <v>1614.1202671595242</v>
      </c>
      <c r="K21" s="22">
        <f t="shared" si="2"/>
        <v>2071.387320635245</v>
      </c>
      <c r="L21" s="77">
        <f t="shared" si="3"/>
        <v>0.77924599184304755</v>
      </c>
      <c r="M21" s="77">
        <f t="shared" si="4"/>
        <v>1.2832918108886671</v>
      </c>
      <c r="N21" s="77">
        <f>VLOOKUP(E21,'Appendix 4. LT MOH 2019'!$E$4:$L$1683,8,FALSE)</f>
        <v>0.68855844692275914</v>
      </c>
      <c r="O21" s="77">
        <f t="shared" si="13"/>
        <v>0.61948496306944745</v>
      </c>
      <c r="P21" s="77">
        <f t="shared" si="5"/>
        <v>0.38051503693055255</v>
      </c>
      <c r="Q21" s="77">
        <f>VLOOKUP(E21,'Appendix 4. LT MOH 2019'!$E$4:$J$1683,6,FALSE)</f>
        <v>2.5000000000000009</v>
      </c>
      <c r="R21" s="18">
        <f t="shared" si="6"/>
        <v>2.3741484839966081</v>
      </c>
      <c r="S21" s="132">
        <f t="shared" si="14"/>
        <v>36505.241332619604</v>
      </c>
      <c r="T21" s="14">
        <f t="shared" si="7"/>
        <v>13890.793253840482</v>
      </c>
      <c r="U21" s="15">
        <f t="shared" si="8"/>
        <v>9.5109166425410147E-2</v>
      </c>
      <c r="V21" s="14">
        <f t="shared" si="9"/>
        <v>146051.04613901131</v>
      </c>
      <c r="W21" s="14">
        <f t="shared" si="10"/>
        <v>285213.4784117926</v>
      </c>
      <c r="X21" s="129">
        <f t="shared" si="11"/>
        <v>7.8129459770736371</v>
      </c>
      <c r="Y21" s="109">
        <f>VLOOKUP(E21,'Appendix 4. LT MOH 2019'!$E$4:$Q$1683,13,FALSE)</f>
        <v>8.9292274441311008</v>
      </c>
      <c r="Z21" s="109">
        <f t="shared" si="12"/>
        <v>-1.1162814670574637</v>
      </c>
    </row>
    <row r="22" spans="1:26" s="11" customFormat="1" x14ac:dyDescent="0.2">
      <c r="A22" s="17"/>
      <c r="B22" s="13" t="str">
        <f t="shared" si="15"/>
        <v>Total</v>
      </c>
      <c r="C22" s="13" t="str">
        <f t="shared" si="16"/>
        <v>AM</v>
      </c>
      <c r="D22" s="162" t="s">
        <v>135</v>
      </c>
      <c r="E22" s="20" t="str">
        <f t="shared" si="0"/>
        <v>AMTotal85-89</v>
      </c>
      <c r="F22" s="21">
        <v>5</v>
      </c>
      <c r="G22" s="108">
        <f>VLOOKUP(E22,'Appendix 4. LT MOH 2019'!$E$4:$H$1683,4,FALSE)</f>
        <v>0.11095183486238532</v>
      </c>
      <c r="H22" s="21">
        <f>VLOOKUP(E22,'Appendix 1a. Pop March 2021'!$E$5:$F$1684,2,FALSE)</f>
        <v>11177.0497148824</v>
      </c>
      <c r="I22" s="21">
        <f>VLOOKUP(E22,'Appendix 2a. Covid Deaths 2021'!$E$4:$F$1684,2,FALSE)</f>
        <v>306.91788158286198</v>
      </c>
      <c r="J22" s="22">
        <f t="shared" si="1"/>
        <v>1240.1141742143029</v>
      </c>
      <c r="K22" s="22">
        <f t="shared" si="2"/>
        <v>1512.9789536834701</v>
      </c>
      <c r="L22" s="77">
        <f t="shared" si="3"/>
        <v>0.81965064431011703</v>
      </c>
      <c r="M22" s="77">
        <f t="shared" si="4"/>
        <v>1.2200319818471921</v>
      </c>
      <c r="N22" s="77">
        <f>VLOOKUP(E22,'Appendix 4. LT MOH 2019'!$E$4:$L$1683,8,FALSE)</f>
        <v>0.56570530804623498</v>
      </c>
      <c r="O22" s="77">
        <f t="shared" si="13"/>
        <v>0.49905935041833227</v>
      </c>
      <c r="P22" s="77">
        <f t="shared" si="5"/>
        <v>0.50094064958166773</v>
      </c>
      <c r="Q22" s="77">
        <f>VLOOKUP(E22,'Appendix 4. LT MOH 2019'!$E$4:$J$1683,6,FALSE)</f>
        <v>2.5</v>
      </c>
      <c r="R22" s="18">
        <f t="shared" si="6"/>
        <v>2.3557076363609895</v>
      </c>
      <c r="S22" s="132">
        <f t="shared" si="14"/>
        <v>22614.448078779122</v>
      </c>
      <c r="T22" s="14">
        <f t="shared" si="7"/>
        <v>11328.496310514511</v>
      </c>
      <c r="U22" s="15">
        <f t="shared" si="8"/>
        <v>0.13629678952019564</v>
      </c>
      <c r="V22" s="14">
        <f t="shared" si="9"/>
        <v>83116.384108489379</v>
      </c>
      <c r="W22" s="14">
        <f t="shared" si="10"/>
        <v>139162.4322727813</v>
      </c>
      <c r="X22" s="129">
        <f t="shared" si="11"/>
        <v>6.1536957164728738</v>
      </c>
      <c r="Y22" s="109">
        <f>VLOOKUP(E22,'Appendix 4. LT MOH 2019'!$E$4:$Q$1683,13,FALSE)</f>
        <v>6.8372283396769031</v>
      </c>
      <c r="Z22" s="109">
        <f t="shared" si="12"/>
        <v>-0.6835326232040293</v>
      </c>
    </row>
    <row r="23" spans="1:26" s="11" customFormat="1" x14ac:dyDescent="0.2">
      <c r="A23" s="17"/>
      <c r="B23" s="13" t="str">
        <f t="shared" si="15"/>
        <v>Total</v>
      </c>
      <c r="C23" s="13" t="str">
        <f t="shared" si="16"/>
        <v>AM</v>
      </c>
      <c r="D23" s="162" t="s">
        <v>8</v>
      </c>
      <c r="E23" s="20" t="str">
        <f t="shared" si="0"/>
        <v>AMTotal90+</v>
      </c>
      <c r="F23" s="21" t="s">
        <v>19</v>
      </c>
      <c r="G23" s="108">
        <f>VLOOKUP(E23,'Appendix 4. LT MOH 2019'!$E$4:$H$1683,4,FALSE)</f>
        <v>0.19353816914792524</v>
      </c>
      <c r="H23" s="21">
        <f>VLOOKUP(E23,'Appendix 1a. Pop March 2021'!$E$5:$F$1684,2,FALSE)</f>
        <v>6695.6706987887401</v>
      </c>
      <c r="I23" s="21">
        <f>VLOOKUP(E23,'Appendix 2a. Covid Deaths 2021'!$E$4:$F$1684,2,FALSE)</f>
        <v>169.29634037488799</v>
      </c>
      <c r="J23" s="22">
        <f t="shared" si="1"/>
        <v>1295.8678482609819</v>
      </c>
      <c r="K23" s="22">
        <f t="shared" si="2"/>
        <v>1432.3988848762701</v>
      </c>
      <c r="L23" s="77">
        <f t="shared" si="3"/>
        <v>0.90468364779055122</v>
      </c>
      <c r="M23" s="77">
        <f t="shared" si="4"/>
        <v>1.1053587654007382</v>
      </c>
      <c r="N23" s="77">
        <f>VLOOKUP(E23,'Appendix 4. LT MOH 2019'!$E$4:$L$1683,8,FALSE)</f>
        <v>0</v>
      </c>
      <c r="O23" s="77">
        <v>0</v>
      </c>
      <c r="P23" s="77">
        <f t="shared" si="5"/>
        <v>1</v>
      </c>
      <c r="Q23" s="77">
        <f>VLOOKUP(E23,'Appendix 4. LT MOH 2019'!$E$4:$J$1683,6,FALSE)</f>
        <v>5.489212773234982</v>
      </c>
      <c r="R23" s="18">
        <f>Q23*L23</f>
        <v>4.9660010351887109</v>
      </c>
      <c r="S23" s="132">
        <f t="shared" si="14"/>
        <v>11285.951768264611</v>
      </c>
      <c r="T23" s="14">
        <f t="shared" si="7"/>
        <v>11285.951768264611</v>
      </c>
      <c r="U23" s="15">
        <f t="shared" si="8"/>
        <v>0.20136926934047639</v>
      </c>
      <c r="V23" s="14">
        <f>T23*R23</f>
        <v>56046.048164291919</v>
      </c>
      <c r="W23" s="14">
        <f>V23</f>
        <v>56046.048164291919</v>
      </c>
      <c r="X23" s="129">
        <f t="shared" si="11"/>
        <v>4.9660010351887109</v>
      </c>
      <c r="Y23" s="109">
        <f>VLOOKUP(E23,'Appendix 4. LT MOH 2019'!$E$4:$Q$1683,13,FALSE)</f>
        <v>5.1669394435351883</v>
      </c>
      <c r="Z23" s="109">
        <f t="shared" si="12"/>
        <v>-0.20093840834647736</v>
      </c>
    </row>
    <row r="24" spans="1:26" s="9" customFormat="1" x14ac:dyDescent="0.2">
      <c r="B24" s="157"/>
      <c r="C24" s="157"/>
      <c r="G24" s="111"/>
      <c r="H24" s="111"/>
      <c r="I24" s="130"/>
      <c r="J24" s="130"/>
      <c r="N24" s="111"/>
      <c r="O24" s="111"/>
      <c r="P24" s="23"/>
      <c r="Q24" s="111"/>
      <c r="R24" s="111"/>
      <c r="V24" s="111"/>
      <c r="W24" s="111"/>
      <c r="Y24" s="111"/>
    </row>
    <row r="25" spans="1:26" x14ac:dyDescent="0.2">
      <c r="H25" s="43"/>
      <c r="I25" s="43"/>
      <c r="K25" s="43"/>
      <c r="L25" s="75"/>
      <c r="M25" s="75"/>
      <c r="N25" s="131"/>
      <c r="O25" s="131"/>
      <c r="P25" s="76"/>
      <c r="Q25" s="131"/>
      <c r="R25" s="131"/>
      <c r="S25" s="75"/>
      <c r="T25" s="75"/>
      <c r="U25" s="75"/>
      <c r="V25" s="131"/>
      <c r="W25" s="131"/>
      <c r="X25" s="75"/>
      <c r="Y25" s="131"/>
      <c r="Z25" s="75"/>
    </row>
    <row r="26" spans="1:26" ht="16" customHeight="1" x14ac:dyDescent="0.2">
      <c r="H26" s="43"/>
      <c r="I26" s="43"/>
      <c r="K26" s="43"/>
      <c r="L26" s="75"/>
      <c r="M26" s="75"/>
      <c r="N26" s="131"/>
      <c r="O26" s="131"/>
      <c r="P26" s="75"/>
      <c r="Q26" s="131"/>
      <c r="R26" s="131"/>
      <c r="S26" s="75"/>
      <c r="T26" s="75"/>
      <c r="U26" s="75"/>
      <c r="V26" s="131"/>
      <c r="W26" s="131"/>
      <c r="X26" s="75"/>
      <c r="Y26" s="131"/>
      <c r="Z26" s="75"/>
    </row>
    <row r="27" spans="1:26" s="13" customFormat="1" ht="47" customHeight="1" x14ac:dyDescent="0.2">
      <c r="A27" s="12"/>
      <c r="B27" s="10" t="s">
        <v>17</v>
      </c>
      <c r="C27" s="10" t="s">
        <v>14</v>
      </c>
      <c r="D27" s="160" t="s">
        <v>0</v>
      </c>
      <c r="E27" s="10" t="s">
        <v>137</v>
      </c>
      <c r="F27" s="10" t="s">
        <v>9</v>
      </c>
      <c r="G27" s="12" t="s">
        <v>116</v>
      </c>
      <c r="H27" s="12" t="s">
        <v>118</v>
      </c>
      <c r="I27" s="12" t="s">
        <v>110</v>
      </c>
      <c r="J27" s="12" t="s">
        <v>38</v>
      </c>
      <c r="K27" s="12" t="s">
        <v>1828</v>
      </c>
      <c r="L27" s="12" t="s">
        <v>26</v>
      </c>
      <c r="M27" s="12" t="s">
        <v>27</v>
      </c>
      <c r="N27" s="10" t="s">
        <v>10</v>
      </c>
      <c r="O27" s="12" t="s">
        <v>111</v>
      </c>
      <c r="P27" s="12" t="s">
        <v>112</v>
      </c>
      <c r="Q27" s="12" t="s">
        <v>28</v>
      </c>
      <c r="R27" s="12" t="s">
        <v>113</v>
      </c>
      <c r="S27" s="10" t="s">
        <v>104</v>
      </c>
      <c r="T27" s="10" t="s">
        <v>105</v>
      </c>
      <c r="U27" s="12" t="s">
        <v>106</v>
      </c>
      <c r="V27" s="12" t="s">
        <v>107</v>
      </c>
      <c r="W27" s="12" t="s">
        <v>108</v>
      </c>
      <c r="X27" s="10" t="s">
        <v>109</v>
      </c>
      <c r="Y27" s="12" t="s">
        <v>29</v>
      </c>
      <c r="Z27" s="12" t="s">
        <v>11</v>
      </c>
    </row>
    <row r="28" spans="1:26" x14ac:dyDescent="0.2">
      <c r="B28" s="155" t="s">
        <v>69</v>
      </c>
      <c r="C28" s="13" t="str">
        <f>$C$4</f>
        <v>AM</v>
      </c>
      <c r="D28" s="162">
        <v>0</v>
      </c>
      <c r="E28" s="20" t="str">
        <f t="shared" ref="E28:E47" si="17">_xlfn.CONCAT(C28,B28,D28)</f>
        <v>AMFemale0</v>
      </c>
      <c r="F28" s="21">
        <v>1</v>
      </c>
      <c r="G28" s="108">
        <f>VLOOKUP(E28,'Appendix 4. LT MOH 2019'!$E$4:$H$1683,4,FALSE)</f>
        <v>1.2943601085754498E-2</v>
      </c>
      <c r="H28" s="21">
        <f>VLOOKUP(E28,'Appendix 1a. Pop March 2021'!$E$5:$F$1684,2,FALSE)</f>
        <v>39487.255867391199</v>
      </c>
      <c r="I28" s="21">
        <f>VLOOKUP(E28,'Appendix 2a. Covid Deaths 2021'!$E$4:$F$1684,2,FALSE)</f>
        <v>8.7378756322523099</v>
      </c>
      <c r="J28" s="22">
        <f t="shared" ref="J28:J47" si="18">G28*H28</f>
        <v>511.10728791863039</v>
      </c>
      <c r="K28" s="22">
        <f t="shared" ref="K28:K47" si="19">G28*(H28-I28)+I28</f>
        <v>519.73206397436195</v>
      </c>
      <c r="L28" s="78">
        <f t="shared" ref="L28:L47" si="20">J28/K28</f>
        <v>0.98340534161048598</v>
      </c>
      <c r="M28" s="78">
        <f t="shared" ref="M28:M47" si="21">K28/J28</f>
        <v>1.0168746880735238</v>
      </c>
      <c r="N28" s="77">
        <f>VLOOKUP(E28,'Appendix 4. LT MOH 2019'!$E$4:$L$1683,8,FALSE)</f>
        <v>0.98720642363044986</v>
      </c>
      <c r="O28" s="77">
        <f>EXP((1/L28)*LN(N28))</f>
        <v>0.98699194623612563</v>
      </c>
      <c r="P28" s="78">
        <f t="shared" ref="P28:P47" si="22">1-O28</f>
        <v>1.3008053763874372E-2</v>
      </c>
      <c r="Q28" s="77">
        <f>VLOOKUP(E28,'Appendix 4. LT MOH 2019'!$E$4:$J$1683,6,FALSE)</f>
        <v>9.4026012740617851E-2</v>
      </c>
      <c r="R28" s="133">
        <f t="shared" ref="R28:R46" si="23">F28+(Q28-F28)*M28*(1-N28)/(1-O28)</f>
        <v>9.3927795184924889E-2</v>
      </c>
      <c r="S28" s="14">
        <v>100000</v>
      </c>
      <c r="T28" s="14">
        <f t="shared" ref="T28:T47" si="24">P28*S28</f>
        <v>1300.8053763874373</v>
      </c>
      <c r="U28" s="15">
        <f t="shared" ref="U28:U47" si="25">T28/V28</f>
        <v>1.3163198325247495E-2</v>
      </c>
      <c r="V28" s="14">
        <f t="shared" ref="V28:V46" si="26">(S29*F28)+R28*T28</f>
        <v>98821.37640458133</v>
      </c>
      <c r="W28" s="14">
        <f t="shared" ref="W28:W46" si="27">W29+V28</f>
        <v>7452260.2860221835</v>
      </c>
      <c r="X28" s="129">
        <f t="shared" ref="X28:X47" si="28">W28/S28</f>
        <v>74.522602860221838</v>
      </c>
      <c r="Y28" s="109">
        <f>VLOOKUP(E28,'Appendix 4. LT MOH 2019'!$E$4:$Q$1683,13,FALSE)</f>
        <v>79.212272719226661</v>
      </c>
      <c r="Z28" s="129">
        <f t="shared" ref="Z28:Z47" si="29">X28-Y28</f>
        <v>-4.6896698590048231</v>
      </c>
    </row>
    <row r="29" spans="1:26" x14ac:dyDescent="0.2">
      <c r="B29" s="155" t="str">
        <f>$B$28</f>
        <v>Female</v>
      </c>
      <c r="C29" s="13" t="str">
        <f>$C$4</f>
        <v>AM</v>
      </c>
      <c r="D29" s="163" t="s">
        <v>139</v>
      </c>
      <c r="E29" s="20" t="str">
        <f t="shared" si="17"/>
        <v>AMFemale01-04</v>
      </c>
      <c r="F29" s="21">
        <v>4</v>
      </c>
      <c r="G29" s="108">
        <f>VLOOKUP(E29,'Appendix 4. LT MOH 2019'!$E$4:$H$1683,4,FALSE)</f>
        <v>6.9862729178074437E-4</v>
      </c>
      <c r="H29" s="21">
        <f>VLOOKUP(E29,'Appendix 1a. Pop March 2021'!$E$5:$F$1684,2,FALSE)</f>
        <v>157907.954229077</v>
      </c>
      <c r="I29" s="21">
        <f>VLOOKUP(E29,'Appendix 2a. Covid Deaths 2021'!$E$4:$F$1684,2,FALSE)</f>
        <v>5.4611722701576904</v>
      </c>
      <c r="J29" s="22">
        <f t="shared" si="18"/>
        <v>110.31880641369781</v>
      </c>
      <c r="K29" s="22">
        <f t="shared" si="19"/>
        <v>115.77616335986245</v>
      </c>
      <c r="L29" s="78">
        <f t="shared" si="20"/>
        <v>0.95286286237347706</v>
      </c>
      <c r="M29" s="78">
        <f t="shared" si="21"/>
        <v>1.04946896294091</v>
      </c>
      <c r="N29" s="77">
        <f>VLOOKUP(E29,'Appendix 4. LT MOH 2019'!$E$4:$L$1683,8,FALSE)</f>
        <v>0.99721036282717601</v>
      </c>
      <c r="O29" s="77">
        <f t="shared" ref="O29:O46" si="30">EXP((1/L29)*LN(N29))</f>
        <v>0.99707256455571547</v>
      </c>
      <c r="P29" s="78">
        <f t="shared" si="22"/>
        <v>2.9274354442845318E-3</v>
      </c>
      <c r="Q29" s="77">
        <f>VLOOKUP(E29,'Appendix 4. LT MOH 2019'!$E$4:$J$1683,6,FALSE)</f>
        <v>1.5001525764322374</v>
      </c>
      <c r="R29" s="133">
        <f t="shared" si="23"/>
        <v>1.4999799217958123</v>
      </c>
      <c r="S29" s="80">
        <f t="shared" ref="S29:S47" si="31">S28-T28</f>
        <v>98699.194623612566</v>
      </c>
      <c r="T29" s="14">
        <f t="shared" si="24"/>
        <v>288.93552066350071</v>
      </c>
      <c r="U29" s="15">
        <f t="shared" si="25"/>
        <v>7.3320036981405355E-4</v>
      </c>
      <c r="V29" s="14">
        <f t="shared" si="26"/>
        <v>394074.43389148515</v>
      </c>
      <c r="W29" s="14">
        <f t="shared" si="27"/>
        <v>7353438.9096176019</v>
      </c>
      <c r="X29" s="129">
        <f t="shared" si="28"/>
        <v>74.503535086175688</v>
      </c>
      <c r="Y29" s="109">
        <f>VLOOKUP(E29,'Appendix 4. LT MOH 2019'!$E$4:$Q$1683,13,FALSE)</f>
        <v>79.237595597234233</v>
      </c>
      <c r="Z29" s="129">
        <f t="shared" si="29"/>
        <v>-4.7340605110585443</v>
      </c>
    </row>
    <row r="30" spans="1:26" x14ac:dyDescent="0.2">
      <c r="B30" s="155" t="str">
        <f t="shared" ref="B30:B47" si="32">$B$28</f>
        <v>Female</v>
      </c>
      <c r="C30" s="13" t="str">
        <f t="shared" ref="C30:C47" si="33">$C$4</f>
        <v>AM</v>
      </c>
      <c r="D30" s="163" t="s">
        <v>138</v>
      </c>
      <c r="E30" s="20" t="str">
        <f t="shared" si="17"/>
        <v>AMFemale05-09</v>
      </c>
      <c r="F30" s="21">
        <v>5</v>
      </c>
      <c r="G30" s="108">
        <f>VLOOKUP(E30,'Appendix 4. LT MOH 2019'!$E$4:$H$1683,4,FALSE)</f>
        <v>2.4878274158581225E-4</v>
      </c>
      <c r="H30" s="21">
        <f>VLOOKUP(E30,'Appendix 1a. Pop March 2021'!$E$5:$F$1684,2,FALSE)</f>
        <v>199364.72513268999</v>
      </c>
      <c r="I30" s="21">
        <f>VLOOKUP(E30,'Appendix 2a. Covid Deaths 2021'!$E$4:$F$1684,2,FALSE)</f>
        <v>2.1844689080630801</v>
      </c>
      <c r="J30" s="22">
        <f t="shared" si="18"/>
        <v>49.598502894012505</v>
      </c>
      <c r="K30" s="22">
        <f t="shared" si="19"/>
        <v>51.782428343911725</v>
      </c>
      <c r="L30" s="78">
        <f t="shared" si="20"/>
        <v>0.95782497036649705</v>
      </c>
      <c r="M30" s="78">
        <f t="shared" si="21"/>
        <v>1.0440320840845956</v>
      </c>
      <c r="N30" s="77">
        <f>VLOOKUP(E30,'Appendix 4. LT MOH 2019'!$E$4:$L$1683,8,FALSE)</f>
        <v>0.99875685947184289</v>
      </c>
      <c r="O30" s="77">
        <f t="shared" si="30"/>
        <v>0.99870215693934161</v>
      </c>
      <c r="P30" s="78">
        <f t="shared" si="22"/>
        <v>1.2978430606583879E-3</v>
      </c>
      <c r="Q30" s="77">
        <f>VLOOKUP(E30,'Appendix 4. LT MOH 2019'!$E$4:$J$1683,6,FALSE)</f>
        <v>2.4999999999996767</v>
      </c>
      <c r="R30" s="133">
        <f t="shared" si="23"/>
        <v>2.4999315484191724</v>
      </c>
      <c r="S30" s="80">
        <f t="shared" si="31"/>
        <v>98410.259102949072</v>
      </c>
      <c r="T30" s="14">
        <f t="shared" si="24"/>
        <v>127.72107187435641</v>
      </c>
      <c r="U30" s="15">
        <f t="shared" si="25"/>
        <v>2.5973716578576192E-4</v>
      </c>
      <c r="V30" s="14">
        <f t="shared" si="26"/>
        <v>491731.98409235018</v>
      </c>
      <c r="W30" s="14">
        <f t="shared" si="27"/>
        <v>6959364.4757261164</v>
      </c>
      <c r="X30" s="129">
        <f t="shared" si="28"/>
        <v>70.717875749577871</v>
      </c>
      <c r="Y30" s="109">
        <f>VLOOKUP(E30,'Appendix 4. LT MOH 2019'!$E$4:$Q$1683,13,FALSE)</f>
        <v>75.455061508996621</v>
      </c>
      <c r="Z30" s="129">
        <f t="shared" si="29"/>
        <v>-4.7371857594187503</v>
      </c>
    </row>
    <row r="31" spans="1:26" x14ac:dyDescent="0.2">
      <c r="B31" s="155" t="str">
        <f t="shared" si="32"/>
        <v>Female</v>
      </c>
      <c r="C31" s="13" t="str">
        <f t="shared" si="33"/>
        <v>AM</v>
      </c>
      <c r="D31" s="163" t="s">
        <v>120</v>
      </c>
      <c r="E31" s="20" t="str">
        <f t="shared" si="17"/>
        <v>AMFemale10-14</v>
      </c>
      <c r="F31" s="21">
        <v>5</v>
      </c>
      <c r="G31" s="108">
        <f>VLOOKUP(E31,'Appendix 4. LT MOH 2019'!$E$4:$H$1683,4,FALSE)</f>
        <v>2.6275522032798035E-4</v>
      </c>
      <c r="H31" s="21">
        <f>VLOOKUP(E31,'Appendix 1a. Pop March 2021'!$E$5:$F$1684,2,FALSE)</f>
        <v>195057.28868833499</v>
      </c>
      <c r="I31" s="21">
        <f>VLOOKUP(E31,'Appendix 2a. Covid Deaths 2021'!$E$4:$F$1684,2,FALSE)</f>
        <v>3.2767033620946102</v>
      </c>
      <c r="J31" s="22">
        <f t="shared" si="18"/>
        <v>51.252320865881927</v>
      </c>
      <c r="K31" s="22">
        <f t="shared" si="19"/>
        <v>54.52816325706268</v>
      </c>
      <c r="L31" s="78">
        <f t="shared" si="20"/>
        <v>0.9399238449361037</v>
      </c>
      <c r="M31" s="78">
        <f t="shared" si="21"/>
        <v>1.0639159814782444</v>
      </c>
      <c r="N31" s="77">
        <f>VLOOKUP(E31,'Appendix 4. LT MOH 2019'!$E$4:$L$1683,8,FALSE)</f>
        <v>0.99868708633565795</v>
      </c>
      <c r="O31" s="77">
        <f t="shared" si="30"/>
        <v>0.99860322880253194</v>
      </c>
      <c r="P31" s="78">
        <f t="shared" si="22"/>
        <v>1.3967711974680608E-3</v>
      </c>
      <c r="Q31" s="77">
        <f>VLOOKUP(E31,'Appendix 4. LT MOH 2019'!$E$4:$J$1683,6,FALSE)</f>
        <v>2.5000000000002554</v>
      </c>
      <c r="R31" s="133">
        <f t="shared" si="23"/>
        <v>2.4998950573891849</v>
      </c>
      <c r="S31" s="80">
        <f t="shared" si="31"/>
        <v>98282.538031074713</v>
      </c>
      <c r="T31" s="14">
        <f t="shared" si="24"/>
        <v>137.27821833586444</v>
      </c>
      <c r="U31" s="15">
        <f t="shared" si="25"/>
        <v>2.7954948102060874E-4</v>
      </c>
      <c r="V31" s="14">
        <f t="shared" si="26"/>
        <v>491069.48020319926</v>
      </c>
      <c r="W31" s="14">
        <f t="shared" si="27"/>
        <v>6467632.4916337663</v>
      </c>
      <c r="X31" s="129">
        <f t="shared" si="28"/>
        <v>65.806526990469536</v>
      </c>
      <c r="Y31" s="109">
        <f>VLOOKUP(E31,'Appendix 4. LT MOH 2019'!$E$4:$Q$1683,13,FALSE)</f>
        <v>70.545867787657869</v>
      </c>
      <c r="Z31" s="129">
        <f t="shared" si="29"/>
        <v>-4.7393407971883335</v>
      </c>
    </row>
    <row r="32" spans="1:26" x14ac:dyDescent="0.2">
      <c r="B32" s="155" t="str">
        <f t="shared" si="32"/>
        <v>Female</v>
      </c>
      <c r="C32" s="13" t="str">
        <f t="shared" si="33"/>
        <v>AM</v>
      </c>
      <c r="D32" s="162" t="s">
        <v>121</v>
      </c>
      <c r="E32" s="20" t="str">
        <f t="shared" si="17"/>
        <v>AMFemale15-19</v>
      </c>
      <c r="F32" s="21">
        <v>5</v>
      </c>
      <c r="G32" s="108">
        <f>VLOOKUP(E32,'Appendix 4. LT MOH 2019'!$E$4:$H$1683,4,FALSE)</f>
        <v>6.1903399485005331E-4</v>
      </c>
      <c r="H32" s="21">
        <f>VLOOKUP(E32,'Appendix 1a. Pop March 2021'!$E$5:$F$1684,2,FALSE)</f>
        <v>189575.58724915501</v>
      </c>
      <c r="I32" s="21">
        <f>VLOOKUP(E32,'Appendix 2a. Covid Deaths 2021'!$E$4:$F$1684,2,FALSE)</f>
        <v>15.291282356441499</v>
      </c>
      <c r="J32" s="22">
        <f t="shared" si="18"/>
        <v>117.35373310088926</v>
      </c>
      <c r="K32" s="22">
        <f t="shared" si="19"/>
        <v>132.63554963372724</v>
      </c>
      <c r="L32" s="78">
        <f t="shared" si="20"/>
        <v>0.88478340403429789</v>
      </c>
      <c r="M32" s="78">
        <f t="shared" si="21"/>
        <v>1.130220114256614</v>
      </c>
      <c r="N32" s="77">
        <f>VLOOKUP(E32,'Appendix 4. LT MOH 2019'!$E$4:$L$1683,8,FALSE)</f>
        <v>0.99690961266279721</v>
      </c>
      <c r="O32" s="77">
        <f t="shared" si="30"/>
        <v>0.99650788550966074</v>
      </c>
      <c r="P32" s="78">
        <f t="shared" si="22"/>
        <v>3.4921144903392598E-3</v>
      </c>
      <c r="Q32" s="77">
        <f>VLOOKUP(E32,'Appendix 4. LT MOH 2019'!$E$4:$J$1683,6,FALSE)</f>
        <v>2.4999999999999338</v>
      </c>
      <c r="R32" s="133">
        <f t="shared" si="23"/>
        <v>2.4994964089713321</v>
      </c>
      <c r="S32" s="80">
        <f t="shared" si="31"/>
        <v>98145.259812738848</v>
      </c>
      <c r="T32" s="14">
        <f t="shared" si="24"/>
        <v>342.73448395017675</v>
      </c>
      <c r="U32" s="15">
        <f t="shared" si="25"/>
        <v>6.9964476395571241E-4</v>
      </c>
      <c r="V32" s="14">
        <f t="shared" si="26"/>
        <v>489869.29025580746</v>
      </c>
      <c r="W32" s="14">
        <f t="shared" si="27"/>
        <v>5976563.0114305671</v>
      </c>
      <c r="X32" s="129">
        <f t="shared" si="28"/>
        <v>60.89507555264359</v>
      </c>
      <c r="Y32" s="109">
        <f>VLOOKUP(E32,'Appendix 4. LT MOH 2019'!$E$4:$Q$1683,13,FALSE)</f>
        <v>65.635323585016991</v>
      </c>
      <c r="Z32" s="129">
        <f t="shared" si="29"/>
        <v>-4.7402480323734011</v>
      </c>
    </row>
    <row r="33" spans="2:26" x14ac:dyDescent="0.2">
      <c r="B33" s="155" t="str">
        <f t="shared" si="32"/>
        <v>Female</v>
      </c>
      <c r="C33" s="13" t="str">
        <f t="shared" si="33"/>
        <v>AM</v>
      </c>
      <c r="D33" s="162" t="s">
        <v>122</v>
      </c>
      <c r="E33" s="20" t="str">
        <f t="shared" si="17"/>
        <v>AMFemale20-24</v>
      </c>
      <c r="F33" s="21">
        <v>5</v>
      </c>
      <c r="G33" s="108">
        <f>VLOOKUP(E33,'Appendix 4. LT MOH 2019'!$E$4:$H$1683,4,FALSE)</f>
        <v>6.0560863667986323E-4</v>
      </c>
      <c r="H33" s="21">
        <f>VLOOKUP(E33,'Appendix 1a. Pop March 2021'!$E$5:$F$1684,2,FALSE)</f>
        <v>201277.160109566</v>
      </c>
      <c r="I33" s="21">
        <f>VLOOKUP(E33,'Appendix 2a. Covid Deaths 2021'!$E$4:$F$1684,2,FALSE)</f>
        <v>21.844689080630801</v>
      </c>
      <c r="J33" s="22">
        <f t="shared" si="18"/>
        <v>121.89518652874882</v>
      </c>
      <c r="K33" s="22">
        <f t="shared" si="19"/>
        <v>143.72664627700681</v>
      </c>
      <c r="L33" s="78">
        <f t="shared" si="20"/>
        <v>0.8481042985850944</v>
      </c>
      <c r="M33" s="78">
        <f t="shared" si="21"/>
        <v>1.1791002612158854</v>
      </c>
      <c r="N33" s="77">
        <f>VLOOKUP(E33,'Appendix 4. LT MOH 2019'!$E$4:$L$1683,8,FALSE)</f>
        <v>0.99697653440878753</v>
      </c>
      <c r="O33" s="77">
        <f t="shared" si="30"/>
        <v>0.99643599695284613</v>
      </c>
      <c r="P33" s="78">
        <f t="shared" si="22"/>
        <v>3.5640030471538742E-3</v>
      </c>
      <c r="Q33" s="77">
        <f>VLOOKUP(E33,'Appendix 4. LT MOH 2019'!$E$4:$J$1683,6,FALSE)</f>
        <v>2.500000000000095</v>
      </c>
      <c r="R33" s="133">
        <f t="shared" si="23"/>
        <v>2.4993223762654835</v>
      </c>
      <c r="S33" s="80">
        <f t="shared" si="31"/>
        <v>97802.525328788674</v>
      </c>
      <c r="T33" s="14">
        <f t="shared" si="24"/>
        <v>348.5684982911468</v>
      </c>
      <c r="U33" s="15">
        <f t="shared" si="25"/>
        <v>7.1407343428365978E-4</v>
      </c>
      <c r="V33" s="14">
        <f t="shared" si="26"/>
        <v>488140.96919992799</v>
      </c>
      <c r="W33" s="14">
        <f t="shared" si="27"/>
        <v>5486693.7211747598</v>
      </c>
      <c r="X33" s="129">
        <f t="shared" si="28"/>
        <v>56.099714222406931</v>
      </c>
      <c r="Y33" s="109">
        <f>VLOOKUP(E33,'Appendix 4. LT MOH 2019'!$E$4:$Q$1683,13,FALSE)</f>
        <v>60.831041032275003</v>
      </c>
      <c r="Z33" s="129">
        <f t="shared" si="29"/>
        <v>-4.7313268098680723</v>
      </c>
    </row>
    <row r="34" spans="2:26" x14ac:dyDescent="0.2">
      <c r="B34" s="155" t="str">
        <f t="shared" si="32"/>
        <v>Female</v>
      </c>
      <c r="C34" s="13" t="str">
        <f t="shared" si="33"/>
        <v>AM</v>
      </c>
      <c r="D34" s="162" t="s">
        <v>123</v>
      </c>
      <c r="E34" s="20" t="str">
        <f t="shared" si="17"/>
        <v>AMFemale25-29</v>
      </c>
      <c r="F34" s="21">
        <v>5</v>
      </c>
      <c r="G34" s="108">
        <f>VLOOKUP(E34,'Appendix 4. LT MOH 2019'!$E$4:$H$1683,4,FALSE)</f>
        <v>7.5355481292182689E-4</v>
      </c>
      <c r="H34" s="21">
        <f>VLOOKUP(E34,'Appendix 1a. Pop March 2021'!$E$5:$F$1684,2,FALSE)</f>
        <v>188774.167380381</v>
      </c>
      <c r="I34" s="21">
        <f>VLOOKUP(E34,'Appendix 2a. Covid Deaths 2021'!$E$4:$F$1684,2,FALSE)</f>
        <v>37.1359714370723</v>
      </c>
      <c r="J34" s="22">
        <f t="shared" si="18"/>
        <v>142.25168238479665</v>
      </c>
      <c r="K34" s="22">
        <f t="shared" si="19"/>
        <v>179.35966983186</v>
      </c>
      <c r="L34" s="78">
        <f t="shared" si="20"/>
        <v>0.79310852053948311</v>
      </c>
      <c r="M34" s="78">
        <f t="shared" si="21"/>
        <v>1.2608615014245295</v>
      </c>
      <c r="N34" s="77">
        <f>VLOOKUP(E34,'Appendix 4. LT MOH 2019'!$E$4:$L$1683,8,FALSE)</f>
        <v>0.99623931064929117</v>
      </c>
      <c r="O34" s="77">
        <f t="shared" si="30"/>
        <v>0.99526061959063372</v>
      </c>
      <c r="P34" s="78">
        <f t="shared" si="22"/>
        <v>4.7393804093662784E-3</v>
      </c>
      <c r="Q34" s="77">
        <f>VLOOKUP(E34,'Appendix 4. LT MOH 2019'!$E$4:$J$1683,6,FALSE)</f>
        <v>2.5000000000000409</v>
      </c>
      <c r="R34" s="133">
        <f t="shared" si="23"/>
        <v>2.4987719851760453</v>
      </c>
      <c r="S34" s="80">
        <f t="shared" si="31"/>
        <v>97453.956830497526</v>
      </c>
      <c r="T34" s="14">
        <f t="shared" si="24"/>
        <v>461.87137381768696</v>
      </c>
      <c r="U34" s="15">
        <f t="shared" si="25"/>
        <v>9.5012869849866793E-4</v>
      </c>
      <c r="V34" s="14">
        <f t="shared" si="26"/>
        <v>486114.53853304958</v>
      </c>
      <c r="W34" s="14">
        <f t="shared" si="27"/>
        <v>4998552.7519748323</v>
      </c>
      <c r="X34" s="129">
        <f t="shared" si="28"/>
        <v>51.291429455951764</v>
      </c>
      <c r="Y34" s="109">
        <f>VLOOKUP(E34,'Appendix 4. LT MOH 2019'!$E$4:$Q$1683,13,FALSE)</f>
        <v>56.007937768932173</v>
      </c>
      <c r="Z34" s="129">
        <f t="shared" si="29"/>
        <v>-4.7165083129804088</v>
      </c>
    </row>
    <row r="35" spans="2:26" x14ac:dyDescent="0.2">
      <c r="B35" s="155" t="str">
        <f t="shared" si="32"/>
        <v>Female</v>
      </c>
      <c r="C35" s="13" t="str">
        <f t="shared" si="33"/>
        <v>AM</v>
      </c>
      <c r="D35" s="162" t="s">
        <v>124</v>
      </c>
      <c r="E35" s="20" t="str">
        <f t="shared" si="17"/>
        <v>AMFemale30-34</v>
      </c>
      <c r="F35" s="21">
        <v>5</v>
      </c>
      <c r="G35" s="108">
        <f>VLOOKUP(E35,'Appendix 4. LT MOH 2019'!$E$4:$H$1683,4,FALSE)</f>
        <v>9.0601559052801888E-4</v>
      </c>
      <c r="H35" s="21">
        <f>VLOOKUP(E35,'Appendix 1a. Pop March 2021'!$E$5:$F$1684,2,FALSE)</f>
        <v>173413.69462639501</v>
      </c>
      <c r="I35" s="21">
        <f>VLOOKUP(E35,'Appendix 2a. Covid Deaths 2021'!$E$4:$F$1684,2,FALSE)</f>
        <v>81.917584052365399</v>
      </c>
      <c r="J35" s="22">
        <f t="shared" si="18"/>
        <v>157.11551094257879</v>
      </c>
      <c r="K35" s="22">
        <f t="shared" si="19"/>
        <v>238.95887638665437</v>
      </c>
      <c r="L35" s="78">
        <f t="shared" si="20"/>
        <v>0.65750020806238418</v>
      </c>
      <c r="M35" s="78">
        <f t="shared" si="21"/>
        <v>1.5209120662439686</v>
      </c>
      <c r="N35" s="77">
        <f>VLOOKUP(E35,'Appendix 4. LT MOH 2019'!$E$4:$L$1683,8,FALSE)</f>
        <v>0.99548015966189252</v>
      </c>
      <c r="O35" s="77">
        <f t="shared" si="30"/>
        <v>0.99313381868064743</v>
      </c>
      <c r="P35" s="78">
        <f t="shared" si="22"/>
        <v>6.8661813193525711E-3</v>
      </c>
      <c r="Q35" s="77">
        <f>VLOOKUP(E35,'Appendix 4. LT MOH 2019'!$E$4:$J$1683,6,FALSE)</f>
        <v>2.500000000000012</v>
      </c>
      <c r="R35" s="133">
        <f t="shared" si="23"/>
        <v>2.4970513492163176</v>
      </c>
      <c r="S35" s="80">
        <f t="shared" si="31"/>
        <v>96992.085456679837</v>
      </c>
      <c r="T35" s="14">
        <f t="shared" si="24"/>
        <v>665.96524528770328</v>
      </c>
      <c r="U35" s="15">
        <f t="shared" si="25"/>
        <v>1.3779725482335756E-3</v>
      </c>
      <c r="V35" s="14">
        <f t="shared" si="26"/>
        <v>483293.55047123745</v>
      </c>
      <c r="W35" s="14">
        <f t="shared" si="27"/>
        <v>4512438.2134417826</v>
      </c>
      <c r="X35" s="129">
        <f t="shared" si="28"/>
        <v>46.523777607165691</v>
      </c>
      <c r="Y35" s="109">
        <f>VLOOKUP(E35,'Appendix 4. LT MOH 2019'!$E$4:$Q$1683,13,FALSE)</f>
        <v>51.209924108554588</v>
      </c>
      <c r="Z35" s="129">
        <f t="shared" si="29"/>
        <v>-4.6861465013888974</v>
      </c>
    </row>
    <row r="36" spans="2:26" x14ac:dyDescent="0.2">
      <c r="B36" s="155" t="str">
        <f t="shared" si="32"/>
        <v>Female</v>
      </c>
      <c r="C36" s="13" t="str">
        <f t="shared" si="33"/>
        <v>AM</v>
      </c>
      <c r="D36" s="162" t="s">
        <v>125</v>
      </c>
      <c r="E36" s="20" t="str">
        <f t="shared" si="17"/>
        <v>AMFemale35-39</v>
      </c>
      <c r="F36" s="21">
        <v>5</v>
      </c>
      <c r="G36" s="108">
        <f>VLOOKUP(E36,'Appendix 4. LT MOH 2019'!$E$4:$H$1683,4,FALSE)</f>
        <v>1.1680262240726436E-3</v>
      </c>
      <c r="H36" s="21">
        <f>VLOOKUP(E36,'Appendix 1a. Pop March 2021'!$E$5:$F$1684,2,FALSE)</f>
        <v>163420.437785641</v>
      </c>
      <c r="I36" s="21">
        <f>VLOOKUP(E36,'Appendix 2a. Covid Deaths 2021'!$E$4:$F$1684,2,FALSE)</f>
        <v>131.068134483785</v>
      </c>
      <c r="J36" s="22">
        <f t="shared" si="18"/>
        <v>190.87935688306064</v>
      </c>
      <c r="K36" s="22">
        <f t="shared" si="19"/>
        <v>321.7944003486283</v>
      </c>
      <c r="L36" s="78">
        <f t="shared" si="20"/>
        <v>0.59317177886334926</v>
      </c>
      <c r="M36" s="78">
        <f t="shared" si="21"/>
        <v>1.6858522870326453</v>
      </c>
      <c r="N36" s="77">
        <f>VLOOKUP(E36,'Appendix 4. LT MOH 2019'!$E$4:$L$1683,8,FALSE)</f>
        <v>0.99417687279284694</v>
      </c>
      <c r="O36" s="77">
        <f t="shared" si="30"/>
        <v>0.99020268311399384</v>
      </c>
      <c r="P36" s="78">
        <f t="shared" si="22"/>
        <v>9.7973168860061577E-3</v>
      </c>
      <c r="Q36" s="77">
        <f>VLOOKUP(E36,'Appendix 4. LT MOH 2019'!$E$4:$J$1683,6,FALSE)</f>
        <v>2.5000000000000107</v>
      </c>
      <c r="R36" s="133">
        <f t="shared" si="23"/>
        <v>2.4949946924032798</v>
      </c>
      <c r="S36" s="80">
        <f t="shared" si="31"/>
        <v>96326.120211392132</v>
      </c>
      <c r="T36" s="14">
        <f t="shared" si="24"/>
        <v>943.73752411053113</v>
      </c>
      <c r="U36" s="15">
        <f t="shared" si="25"/>
        <v>1.9691287791783738E-3</v>
      </c>
      <c r="V36" s="14">
        <f t="shared" si="26"/>
        <v>479266.53355008556</v>
      </c>
      <c r="W36" s="14">
        <f t="shared" si="27"/>
        <v>4029144.6629705452</v>
      </c>
      <c r="X36" s="129">
        <f t="shared" si="28"/>
        <v>41.828163058248386</v>
      </c>
      <c r="Y36" s="109">
        <f>VLOOKUP(E36,'Appendix 4. LT MOH 2019'!$E$4:$Q$1683,13,FALSE)</f>
        <v>46.431084799418358</v>
      </c>
      <c r="Z36" s="129">
        <f t="shared" si="29"/>
        <v>-4.6029217411699719</v>
      </c>
    </row>
    <row r="37" spans="2:26" x14ac:dyDescent="0.2">
      <c r="B37" s="155" t="str">
        <f t="shared" si="32"/>
        <v>Female</v>
      </c>
      <c r="C37" s="13" t="str">
        <f t="shared" si="33"/>
        <v>AM</v>
      </c>
      <c r="D37" s="162" t="s">
        <v>126</v>
      </c>
      <c r="E37" s="20" t="str">
        <f t="shared" si="17"/>
        <v>AMFemale40-44</v>
      </c>
      <c r="F37" s="21">
        <v>5</v>
      </c>
      <c r="G37" s="108">
        <f>VLOOKUP(E37,'Appendix 4. LT MOH 2019'!$E$4:$H$1683,4,FALSE)</f>
        <v>1.9695234482708314E-3</v>
      </c>
      <c r="H37" s="21">
        <f>VLOOKUP(E37,'Appendix 1a. Pop March 2021'!$E$5:$F$1684,2,FALSE)</f>
        <v>144900.02459391</v>
      </c>
      <c r="I37" s="21">
        <f>VLOOKUP(E37,'Appendix 2a. Covid Deaths 2021'!$E$4:$F$1684,2,FALSE)</f>
        <v>173.66527819101501</v>
      </c>
      <c r="J37" s="22">
        <f t="shared" si="18"/>
        <v>285.38399609272591</v>
      </c>
      <c r="K37" s="22">
        <f t="shared" si="19"/>
        <v>458.70723644619318</v>
      </c>
      <c r="L37" s="78">
        <f t="shared" si="20"/>
        <v>0.62214844985599382</v>
      </c>
      <c r="M37" s="78">
        <f t="shared" si="21"/>
        <v>1.6073334269842929</v>
      </c>
      <c r="N37" s="77">
        <f>VLOOKUP(E37,'Appendix 4. LT MOH 2019'!$E$4:$L$1683,8,FALSE)</f>
        <v>0.9902006329665225</v>
      </c>
      <c r="O37" s="77">
        <f t="shared" si="30"/>
        <v>0.98429608058711282</v>
      </c>
      <c r="P37" s="78">
        <f t="shared" si="22"/>
        <v>1.570391941288718E-2</v>
      </c>
      <c r="Q37" s="77">
        <f>VLOOKUP(E37,'Appendix 4. LT MOH 2019'!$E$4:$J$1683,6,FALSE)</f>
        <v>2.500000000000032</v>
      </c>
      <c r="R37" s="133">
        <f t="shared" si="23"/>
        <v>2.4925288104716068</v>
      </c>
      <c r="S37" s="80">
        <f t="shared" si="31"/>
        <v>95382.382687281599</v>
      </c>
      <c r="T37" s="14">
        <f t="shared" si="24"/>
        <v>1497.8772511302354</v>
      </c>
      <c r="U37" s="15">
        <f t="shared" si="25"/>
        <v>3.1657152357988778E-3</v>
      </c>
      <c r="V37" s="14">
        <f t="shared" si="26"/>
        <v>473156.02938374894</v>
      </c>
      <c r="W37" s="14">
        <f t="shared" si="27"/>
        <v>3549878.1294204597</v>
      </c>
      <c r="X37" s="129">
        <f t="shared" si="28"/>
        <v>37.217335417788895</v>
      </c>
      <c r="Y37" s="109">
        <f>VLOOKUP(E37,'Appendix 4. LT MOH 2019'!$E$4:$Q$1683,13,FALSE)</f>
        <v>41.688399470616254</v>
      </c>
      <c r="Z37" s="129">
        <f t="shared" si="29"/>
        <v>-4.4710640528273586</v>
      </c>
    </row>
    <row r="38" spans="2:26" x14ac:dyDescent="0.2">
      <c r="B38" s="155" t="str">
        <f t="shared" si="32"/>
        <v>Female</v>
      </c>
      <c r="C38" s="13" t="str">
        <f t="shared" si="33"/>
        <v>AM</v>
      </c>
      <c r="D38" s="162" t="s">
        <v>127</v>
      </c>
      <c r="E38" s="20" t="str">
        <f t="shared" si="17"/>
        <v>AMFemale45-49</v>
      </c>
      <c r="F38" s="21">
        <v>5</v>
      </c>
      <c r="G38" s="108">
        <f>VLOOKUP(E38,'Appendix 4. LT MOH 2019'!$E$4:$H$1683,4,FALSE)</f>
        <v>2.5655021834061135E-3</v>
      </c>
      <c r="H38" s="21">
        <f>VLOOKUP(E38,'Appendix 1a. Pop March 2021'!$E$5:$F$1684,2,FALSE)</f>
        <v>117928.528126331</v>
      </c>
      <c r="I38" s="21">
        <f>VLOOKUP(E38,'Appendix 2a. Covid Deaths 2021'!$E$4:$F$1684,2,FALSE)</f>
        <v>238.107110978875</v>
      </c>
      <c r="J38" s="22">
        <f t="shared" si="18"/>
        <v>302.54589639397147</v>
      </c>
      <c r="K38" s="22">
        <f t="shared" si="19"/>
        <v>540.04214305974563</v>
      </c>
      <c r="L38" s="78">
        <f t="shared" si="20"/>
        <v>0.56022645692023409</v>
      </c>
      <c r="M38" s="78">
        <f t="shared" si="21"/>
        <v>1.7849924573311995</v>
      </c>
      <c r="N38" s="77">
        <f>VLOOKUP(E38,'Appendix 4. LT MOH 2019'!$E$4:$L$1683,8,FALSE)</f>
        <v>0.98725423728813555</v>
      </c>
      <c r="O38" s="77">
        <f t="shared" si="30"/>
        <v>0.97736283012548031</v>
      </c>
      <c r="P38" s="78">
        <f t="shared" si="22"/>
        <v>2.2637169874519691E-2</v>
      </c>
      <c r="Q38" s="77">
        <f>VLOOKUP(E38,'Appendix 4. LT MOH 2019'!$E$4:$J$1683,6,FALSE)</f>
        <v>2.5000000000000053</v>
      </c>
      <c r="R38" s="133">
        <f t="shared" si="23"/>
        <v>2.4874188746072243</v>
      </c>
      <c r="S38" s="80">
        <f t="shared" si="31"/>
        <v>93884.505436151361</v>
      </c>
      <c r="T38" s="14">
        <f t="shared" si="24"/>
        <v>2125.2794981434258</v>
      </c>
      <c r="U38" s="15">
        <f t="shared" si="25"/>
        <v>4.5795286093738563E-3</v>
      </c>
      <c r="V38" s="14">
        <f t="shared" si="26"/>
        <v>464082.59002753737</v>
      </c>
      <c r="W38" s="14">
        <f t="shared" si="27"/>
        <v>3076722.100036711</v>
      </c>
      <c r="X38" s="129">
        <f t="shared" si="28"/>
        <v>32.771351201600751</v>
      </c>
      <c r="Y38" s="109">
        <f>VLOOKUP(E38,'Appendix 4. LT MOH 2019'!$E$4:$Q$1683,13,FALSE)</f>
        <v>37.076221389813199</v>
      </c>
      <c r="Z38" s="129">
        <f t="shared" si="29"/>
        <v>-4.3048701882124476</v>
      </c>
    </row>
    <row r="39" spans="2:26" x14ac:dyDescent="0.2">
      <c r="B39" s="155" t="str">
        <f t="shared" si="32"/>
        <v>Female</v>
      </c>
      <c r="C39" s="13" t="str">
        <f t="shared" si="33"/>
        <v>AM</v>
      </c>
      <c r="D39" s="162" t="s">
        <v>128</v>
      </c>
      <c r="E39" s="20" t="str">
        <f t="shared" si="17"/>
        <v>AMFemale50-54</v>
      </c>
      <c r="F39" s="21">
        <v>5</v>
      </c>
      <c r="G39" s="108">
        <f>VLOOKUP(E39,'Appendix 4. LT MOH 2019'!$E$4:$H$1683,4,FALSE)</f>
        <v>3.6912942245442672E-3</v>
      </c>
      <c r="H39" s="21">
        <f>VLOOKUP(E39,'Appendix 1a. Pop March 2021'!$E$5:$F$1684,2,FALSE)</f>
        <v>93971.231523657698</v>
      </c>
      <c r="I39" s="21">
        <f>VLOOKUP(E39,'Appendix 2a. Covid Deaths 2021'!$E$4:$F$1684,2,FALSE)</f>
        <v>245.75275215709601</v>
      </c>
      <c r="J39" s="22">
        <f t="shared" si="18"/>
        <v>346.87546419658986</v>
      </c>
      <c r="K39" s="22">
        <f t="shared" si="19"/>
        <v>591.7210706389825</v>
      </c>
      <c r="L39" s="78">
        <f t="shared" si="20"/>
        <v>0.58621448754902217</v>
      </c>
      <c r="M39" s="78">
        <f t="shared" si="21"/>
        <v>1.7058602631624233</v>
      </c>
      <c r="N39" s="77">
        <f>VLOOKUP(E39,'Appendix 4. LT MOH 2019'!$E$4:$L$1683,8,FALSE)</f>
        <v>0.98171229215316658</v>
      </c>
      <c r="O39" s="77">
        <f t="shared" si="30"/>
        <v>0.96900543864926747</v>
      </c>
      <c r="P39" s="78">
        <f t="shared" si="22"/>
        <v>3.099456135073253E-2</v>
      </c>
      <c r="Q39" s="77">
        <f>VLOOKUP(E39,'Appendix 4. LT MOH 2019'!$E$4:$J$1683,6,FALSE)</f>
        <v>2.5000000000000138</v>
      </c>
      <c r="R39" s="133">
        <f t="shared" si="23"/>
        <v>2.4837299867530382</v>
      </c>
      <c r="S39" s="80">
        <f t="shared" si="31"/>
        <v>91759.225938007934</v>
      </c>
      <c r="T39" s="14">
        <f t="shared" si="24"/>
        <v>2844.0369578313148</v>
      </c>
      <c r="U39" s="15">
        <f t="shared" si="25"/>
        <v>6.2971358583512544E-3</v>
      </c>
      <c r="V39" s="14">
        <f t="shared" si="26"/>
        <v>451639.76477648265</v>
      </c>
      <c r="W39" s="14">
        <f t="shared" si="27"/>
        <v>2612639.5100091738</v>
      </c>
      <c r="X39" s="129">
        <f t="shared" si="28"/>
        <v>28.472771901696944</v>
      </c>
      <c r="Y39" s="109">
        <f>VLOOKUP(E39,'Appendix 4. LT MOH 2019'!$E$4:$Q$1683,13,FALSE)</f>
        <v>32.522611282773298</v>
      </c>
      <c r="Z39" s="129">
        <f t="shared" si="29"/>
        <v>-4.0498393810763531</v>
      </c>
    </row>
    <row r="40" spans="2:26" x14ac:dyDescent="0.2">
      <c r="B40" s="155" t="str">
        <f t="shared" si="32"/>
        <v>Female</v>
      </c>
      <c r="C40" s="13" t="str">
        <f t="shared" si="33"/>
        <v>AM</v>
      </c>
      <c r="D40" s="162" t="s">
        <v>129</v>
      </c>
      <c r="E40" s="20" t="str">
        <f t="shared" si="17"/>
        <v>AMFemale55-59</v>
      </c>
      <c r="F40" s="21">
        <v>5</v>
      </c>
      <c r="G40" s="108">
        <f>VLOOKUP(E40,'Appendix 4. LT MOH 2019'!$E$4:$H$1683,4,FALSE)</f>
        <v>5.8776382580817523E-3</v>
      </c>
      <c r="H40" s="21">
        <f>VLOOKUP(E40,'Appendix 1a. Pop March 2021'!$E$5:$F$1684,2,FALSE)</f>
        <v>75554.535510579502</v>
      </c>
      <c r="I40" s="21">
        <f>VLOOKUP(E40,'Appendix 2a. Covid Deaths 2021'!$E$4:$F$1684,2,FALSE)</f>
        <v>337.50044629574501</v>
      </c>
      <c r="J40" s="22">
        <f t="shared" si="18"/>
        <v>444.08222848857838</v>
      </c>
      <c r="K40" s="22">
        <f t="shared" si="19"/>
        <v>779.59896924905593</v>
      </c>
      <c r="L40" s="78">
        <f t="shared" si="20"/>
        <v>0.56962906058782758</v>
      </c>
      <c r="M40" s="78">
        <f t="shared" si="21"/>
        <v>1.7555284117141987</v>
      </c>
      <c r="N40" s="77">
        <f>VLOOKUP(E40,'Appendix 4. LT MOH 2019'!$E$4:$L$1683,8,FALSE)</f>
        <v>0.97103738809899953</v>
      </c>
      <c r="O40" s="77">
        <f t="shared" si="30"/>
        <v>0.94971293053829664</v>
      </c>
      <c r="P40" s="78">
        <f t="shared" si="22"/>
        <v>5.028706946170336E-2</v>
      </c>
      <c r="Q40" s="77">
        <f>VLOOKUP(E40,'Appendix 4. LT MOH 2019'!$E$4:$J$1683,6,FALSE)</f>
        <v>2.4999999999999907</v>
      </c>
      <c r="R40" s="133">
        <f t="shared" si="23"/>
        <v>2.4722782310679494</v>
      </c>
      <c r="S40" s="80">
        <f t="shared" si="31"/>
        <v>88915.188980176623</v>
      </c>
      <c r="T40" s="14">
        <f t="shared" si="24"/>
        <v>4471.2842844466231</v>
      </c>
      <c r="U40" s="15">
        <f t="shared" si="25"/>
        <v>1.0319766547879998E-2</v>
      </c>
      <c r="V40" s="14">
        <f t="shared" si="26"/>
        <v>433273.78228000365</v>
      </c>
      <c r="W40" s="14">
        <f t="shared" si="27"/>
        <v>2160999.7452326911</v>
      </c>
      <c r="X40" s="129">
        <f t="shared" si="28"/>
        <v>24.30405614629554</v>
      </c>
      <c r="Y40" s="109">
        <f>VLOOKUP(E40,'Appendix 4. LT MOH 2019'!$E$4:$Q$1683,13,FALSE)</f>
        <v>28.081883839842121</v>
      </c>
      <c r="Z40" s="129">
        <f t="shared" si="29"/>
        <v>-3.7778276935465804</v>
      </c>
    </row>
    <row r="41" spans="2:26" x14ac:dyDescent="0.2">
      <c r="B41" s="155" t="str">
        <f t="shared" si="32"/>
        <v>Female</v>
      </c>
      <c r="C41" s="13" t="str">
        <f t="shared" si="33"/>
        <v>AM</v>
      </c>
      <c r="D41" s="162" t="s">
        <v>130</v>
      </c>
      <c r="E41" s="20" t="str">
        <f t="shared" si="17"/>
        <v>AMFemale60-64</v>
      </c>
      <c r="F41" s="21">
        <v>5</v>
      </c>
      <c r="G41" s="108">
        <f>VLOOKUP(E41,'Appendix 4. LT MOH 2019'!$E$4:$H$1683,4,FALSE)</f>
        <v>8.5172701243159E-3</v>
      </c>
      <c r="H41" s="21">
        <f>VLOOKUP(E41,'Appendix 1a. Pop March 2021'!$E$5:$F$1684,2,FALSE)</f>
        <v>59290.6153412903</v>
      </c>
      <c r="I41" s="21">
        <f>VLOOKUP(E41,'Appendix 2a. Covid Deaths 2021'!$E$4:$F$1684,2,FALSE)</f>
        <v>446.72389169889902</v>
      </c>
      <c r="J41" s="22">
        <f t="shared" si="18"/>
        <v>504.99418669867782</v>
      </c>
      <c r="K41" s="22">
        <f t="shared" si="19"/>
        <v>947.91321034099167</v>
      </c>
      <c r="L41" s="78">
        <f t="shared" si="20"/>
        <v>0.53274306253946691</v>
      </c>
      <c r="M41" s="78">
        <f t="shared" si="21"/>
        <v>1.8770774700157029</v>
      </c>
      <c r="N41" s="77">
        <f>VLOOKUP(E41,'Appendix 4. LT MOH 2019'!$E$4:$L$1683,8,FALSE)</f>
        <v>0.95830154195574635</v>
      </c>
      <c r="O41" s="77">
        <f t="shared" si="30"/>
        <v>0.92316253674911963</v>
      </c>
      <c r="P41" s="78">
        <f t="shared" si="22"/>
        <v>7.6837463250880367E-2</v>
      </c>
      <c r="Q41" s="77">
        <f>VLOOKUP(E41,'Appendix 4. LT MOH 2019'!$E$4:$J$1683,6,FALSE)</f>
        <v>2.5000000000000018</v>
      </c>
      <c r="R41" s="133">
        <f t="shared" si="23"/>
        <v>2.4533504615547441</v>
      </c>
      <c r="S41" s="80">
        <f t="shared" si="31"/>
        <v>84443.904695730002</v>
      </c>
      <c r="T41" s="14">
        <f t="shared" si="24"/>
        <v>6488.4554238189976</v>
      </c>
      <c r="U41" s="15">
        <f t="shared" si="25"/>
        <v>1.5993404416992697E-2</v>
      </c>
      <c r="V41" s="14">
        <f t="shared" si="26"/>
        <v>405695.70146835869</v>
      </c>
      <c r="W41" s="14">
        <f t="shared" si="27"/>
        <v>1727725.9629526874</v>
      </c>
      <c r="X41" s="129">
        <f t="shared" si="28"/>
        <v>20.460043494886513</v>
      </c>
      <c r="Y41" s="109">
        <f>VLOOKUP(E41,'Appendix 4. LT MOH 2019'!$E$4:$Q$1683,13,FALSE)</f>
        <v>23.844900982570604</v>
      </c>
      <c r="Z41" s="129">
        <f t="shared" si="29"/>
        <v>-3.3848574876840907</v>
      </c>
    </row>
    <row r="42" spans="2:26" x14ac:dyDescent="0.2">
      <c r="B42" s="155" t="str">
        <f t="shared" si="32"/>
        <v>Female</v>
      </c>
      <c r="C42" s="13" t="str">
        <f t="shared" si="33"/>
        <v>AM</v>
      </c>
      <c r="D42" s="162" t="s">
        <v>131</v>
      </c>
      <c r="E42" s="20" t="str">
        <f t="shared" si="17"/>
        <v>AMFemale65-69</v>
      </c>
      <c r="F42" s="21">
        <v>5</v>
      </c>
      <c r="G42" s="108">
        <f>VLOOKUP(E42,'Appendix 4. LT MOH 2019'!$E$4:$H$1683,4,FALSE)</f>
        <v>1.4969836895806957E-2</v>
      </c>
      <c r="H42" s="21">
        <f>VLOOKUP(E42,'Appendix 1a. Pop March 2021'!$E$5:$F$1684,2,FALSE)</f>
        <v>43794.544115718803</v>
      </c>
      <c r="I42" s="21">
        <f>VLOOKUP(E42,'Appendix 2a. Covid Deaths 2021'!$E$4:$F$1684,2,FALSE)</f>
        <v>445.63165724486799</v>
      </c>
      <c r="J42" s="22">
        <f t="shared" si="18"/>
        <v>655.59718233853278</v>
      </c>
      <c r="K42" s="22">
        <f t="shared" si="19"/>
        <v>1094.5578063588368</v>
      </c>
      <c r="L42" s="78">
        <f t="shared" si="20"/>
        <v>0.59896076619237371</v>
      </c>
      <c r="M42" s="78">
        <f t="shared" si="21"/>
        <v>1.669558435950746</v>
      </c>
      <c r="N42" s="77">
        <f>VLOOKUP(E42,'Appendix 4. LT MOH 2019'!$E$4:$L$1683,8,FALSE)</f>
        <v>0.92785096378190168</v>
      </c>
      <c r="O42" s="77">
        <f t="shared" si="30"/>
        <v>0.88247618313615783</v>
      </c>
      <c r="P42" s="78">
        <f t="shared" si="22"/>
        <v>0.11752381686384217</v>
      </c>
      <c r="Q42" s="77">
        <f>VLOOKUP(E42,'Appendix 4. LT MOH 2019'!$E$4:$J$1683,6,FALSE)</f>
        <v>2.499999999999996</v>
      </c>
      <c r="R42" s="133">
        <f t="shared" si="23"/>
        <v>2.4376038134636513</v>
      </c>
      <c r="S42" s="80">
        <f t="shared" si="31"/>
        <v>77955.449271910999</v>
      </c>
      <c r="T42" s="14">
        <f t="shared" si="24"/>
        <v>9161.6219437706059</v>
      </c>
      <c r="U42" s="15">
        <f t="shared" si="25"/>
        <v>2.5011147681902119E-2</v>
      </c>
      <c r="V42" s="14">
        <f t="shared" si="26"/>
        <v>366301.54122834944</v>
      </c>
      <c r="W42" s="14">
        <f t="shared" si="27"/>
        <v>1322030.2614843287</v>
      </c>
      <c r="X42" s="129">
        <f t="shared" si="28"/>
        <v>16.958792154132119</v>
      </c>
      <c r="Y42" s="109">
        <f>VLOOKUP(E42,'Appendix 4. LT MOH 2019'!$E$4:$Q$1683,13,FALSE)</f>
        <v>19.773679054099127</v>
      </c>
      <c r="Z42" s="129">
        <f t="shared" si="29"/>
        <v>-2.8148868999670071</v>
      </c>
    </row>
    <row r="43" spans="2:26" x14ac:dyDescent="0.2">
      <c r="B43" s="155" t="str">
        <f t="shared" si="32"/>
        <v>Female</v>
      </c>
      <c r="C43" s="13" t="str">
        <f t="shared" si="33"/>
        <v>AM</v>
      </c>
      <c r="D43" s="162" t="s">
        <v>132</v>
      </c>
      <c r="E43" s="20" t="str">
        <f t="shared" si="17"/>
        <v>AMFemale70-74</v>
      </c>
      <c r="F43" s="21">
        <v>5</v>
      </c>
      <c r="G43" s="108">
        <f>VLOOKUP(E43,'Appendix 4. LT MOH 2019'!$E$4:$H$1683,4,FALSE)</f>
        <v>2.2652778789423848E-2</v>
      </c>
      <c r="H43" s="21">
        <f>VLOOKUP(E43,'Appendix 1a. Pop March 2021'!$E$5:$F$1684,2,FALSE)</f>
        <v>29941.889131577998</v>
      </c>
      <c r="I43" s="21">
        <f>VLOOKUP(E43,'Appendix 2a. Covid Deaths 2021'!$E$4:$F$1684,2,FALSE)</f>
        <v>388.83546563522799</v>
      </c>
      <c r="J43" s="22">
        <f t="shared" si="18"/>
        <v>678.26699103509054</v>
      </c>
      <c r="K43" s="22">
        <f t="shared" si="19"/>
        <v>1058.294252881801</v>
      </c>
      <c r="L43" s="78">
        <f t="shared" si="20"/>
        <v>0.64090586260685756</v>
      </c>
      <c r="M43" s="78">
        <f t="shared" si="21"/>
        <v>1.560291547236816</v>
      </c>
      <c r="N43" s="77">
        <f>VLOOKUP(E43,'Appendix 4. LT MOH 2019'!$E$4:$L$1683,8,FALSE)</f>
        <v>0.89280667287078208</v>
      </c>
      <c r="O43" s="77">
        <f t="shared" si="30"/>
        <v>0.8378518451641519</v>
      </c>
      <c r="P43" s="78">
        <f t="shared" si="22"/>
        <v>0.1621481548358481</v>
      </c>
      <c r="Q43" s="77">
        <f>VLOOKUP(E43,'Appendix 4. LT MOH 2019'!$E$4:$J$1683,6,FALSE)</f>
        <v>2.5000000000000009</v>
      </c>
      <c r="R43" s="133">
        <f t="shared" si="23"/>
        <v>2.421295937514226</v>
      </c>
      <c r="S43" s="80">
        <f t="shared" si="31"/>
        <v>68793.827328140396</v>
      </c>
      <c r="T43" s="14">
        <f t="shared" si="24"/>
        <v>11154.792165353907</v>
      </c>
      <c r="U43" s="15">
        <f t="shared" si="25"/>
        <v>3.5389094267431635E-2</v>
      </c>
      <c r="V43" s="14">
        <f t="shared" si="26"/>
        <v>315204.22876771935</v>
      </c>
      <c r="W43" s="14">
        <f t="shared" si="27"/>
        <v>955728.7202559791</v>
      </c>
      <c r="X43" s="129">
        <f t="shared" si="28"/>
        <v>13.892652253482551</v>
      </c>
      <c r="Y43" s="109">
        <f>VLOOKUP(E43,'Appendix 4. LT MOH 2019'!$E$4:$Q$1683,13,FALSE)</f>
        <v>16.116868148406031</v>
      </c>
      <c r="Z43" s="129">
        <f t="shared" si="29"/>
        <v>-2.2242158949234803</v>
      </c>
    </row>
    <row r="44" spans="2:26" x14ac:dyDescent="0.2">
      <c r="B44" s="155" t="str">
        <f t="shared" si="32"/>
        <v>Female</v>
      </c>
      <c r="C44" s="13" t="str">
        <f t="shared" si="33"/>
        <v>AM</v>
      </c>
      <c r="D44" s="162" t="s">
        <v>133</v>
      </c>
      <c r="E44" s="20" t="str">
        <f t="shared" si="17"/>
        <v>AMFemale75-79</v>
      </c>
      <c r="F44" s="21">
        <v>5</v>
      </c>
      <c r="G44" s="108">
        <f>VLOOKUP(E44,'Appendix 4. LT MOH 2019'!$E$4:$H$1683,4,FALSE)</f>
        <v>3.6517611521657049E-2</v>
      </c>
      <c r="H44" s="21">
        <f>VLOOKUP(E44,'Appendix 1a. Pop March 2021'!$E$5:$F$1684,2,FALSE)</f>
        <v>19888.9638146049</v>
      </c>
      <c r="I44" s="21">
        <f>VLOOKUP(E44,'Appendix 2a. Covid Deaths 2021'!$E$4:$F$1684,2,FALSE)</f>
        <v>295.99553704254703</v>
      </c>
      <c r="J44" s="22">
        <f t="shared" si="18"/>
        <v>726.29745415003606</v>
      </c>
      <c r="K44" s="22">
        <f t="shared" si="19"/>
        <v>1011.4839411587191</v>
      </c>
      <c r="L44" s="78">
        <f t="shared" si="20"/>
        <v>0.71805139419021935</v>
      </c>
      <c r="M44" s="78">
        <f t="shared" si="21"/>
        <v>1.3926579741938214</v>
      </c>
      <c r="N44" s="77">
        <f>VLOOKUP(E44,'Appendix 4. LT MOH 2019'!$E$4:$L$1683,8,FALSE)</f>
        <v>0.83268665200306446</v>
      </c>
      <c r="O44" s="77">
        <f t="shared" si="30"/>
        <v>0.77492214202484389</v>
      </c>
      <c r="P44" s="78">
        <f t="shared" si="22"/>
        <v>0.22507785797515611</v>
      </c>
      <c r="Q44" s="77">
        <f>VLOOKUP(E44,'Appendix 4. LT MOH 2019'!$E$4:$J$1683,6,FALSE)</f>
        <v>2.4999999999999982</v>
      </c>
      <c r="R44" s="133">
        <f t="shared" si="23"/>
        <v>2.4118925960420579</v>
      </c>
      <c r="S44" s="80">
        <f t="shared" si="31"/>
        <v>57639.035162786487</v>
      </c>
      <c r="T44" s="14">
        <f t="shared" si="24"/>
        <v>12973.270570194687</v>
      </c>
      <c r="U44" s="15">
        <f t="shared" si="25"/>
        <v>5.09517070607267E-2</v>
      </c>
      <c r="V44" s="14">
        <f t="shared" si="26"/>
        <v>254618.95819766191</v>
      </c>
      <c r="W44" s="14">
        <f t="shared" si="27"/>
        <v>640524.49148825975</v>
      </c>
      <c r="X44" s="129">
        <f t="shared" si="28"/>
        <v>11.112685867819692</v>
      </c>
      <c r="Y44" s="109">
        <f>VLOOKUP(E44,'Appendix 4. LT MOH 2019'!$E$4:$Q$1683,13,FALSE)</f>
        <v>12.751754452754669</v>
      </c>
      <c r="Z44" s="129">
        <f t="shared" si="29"/>
        <v>-1.6390685849349769</v>
      </c>
    </row>
    <row r="45" spans="2:26" x14ac:dyDescent="0.2">
      <c r="B45" s="155" t="str">
        <f t="shared" si="32"/>
        <v>Female</v>
      </c>
      <c r="C45" s="13" t="str">
        <f t="shared" si="33"/>
        <v>AM</v>
      </c>
      <c r="D45" s="162" t="s">
        <v>134</v>
      </c>
      <c r="E45" s="20" t="str">
        <f t="shared" si="17"/>
        <v>AMFemale80-84</v>
      </c>
      <c r="F45" s="21">
        <v>5</v>
      </c>
      <c r="G45" s="108">
        <f>VLOOKUP(E45,'Appendix 4. LT MOH 2019'!$E$4:$H$1683,4,FALSE)</f>
        <v>6.3153310104529611E-2</v>
      </c>
      <c r="H45" s="21">
        <f>VLOOKUP(E45,'Appendix 1a. Pop March 2021'!$E$5:$F$1684,2,FALSE)</f>
        <v>12321.833973406299</v>
      </c>
      <c r="I45" s="21">
        <f>VLOOKUP(E45,'Appendix 2a. Covid Deaths 2021'!$E$4:$F$1684,2,FALSE)</f>
        <v>234.830407616781</v>
      </c>
      <c r="J45" s="22">
        <f t="shared" si="18"/>
        <v>778.16460197905633</v>
      </c>
      <c r="K45" s="22">
        <f t="shared" si="19"/>
        <v>998.16469204164173</v>
      </c>
      <c r="L45" s="78">
        <f t="shared" si="20"/>
        <v>0.77959539962027891</v>
      </c>
      <c r="M45" s="78">
        <f t="shared" si="21"/>
        <v>1.2827166508256391</v>
      </c>
      <c r="N45" s="77">
        <f>VLOOKUP(E45,'Appendix 4. LT MOH 2019'!$E$4:$L$1683,8,FALSE)</f>
        <v>0.72728982508933604</v>
      </c>
      <c r="O45" s="77">
        <f t="shared" si="30"/>
        <v>0.66467588524186105</v>
      </c>
      <c r="P45" s="78">
        <f t="shared" si="22"/>
        <v>0.33532411475813895</v>
      </c>
      <c r="Q45" s="77">
        <f>VLOOKUP(E45,'Appendix 4. LT MOH 2019'!$E$4:$J$1683,6,FALSE)</f>
        <v>2.5</v>
      </c>
      <c r="R45" s="133">
        <f t="shared" si="23"/>
        <v>2.3920017468786101</v>
      </c>
      <c r="S45" s="80">
        <f t="shared" si="31"/>
        <v>44665.764592591804</v>
      </c>
      <c r="T45" s="14">
        <f t="shared" si="24"/>
        <v>14977.507972006273</v>
      </c>
      <c r="U45" s="15">
        <f t="shared" si="25"/>
        <v>8.1281329016006085E-2</v>
      </c>
      <c r="V45" s="14">
        <f t="shared" si="26"/>
        <v>184267.50833585497</v>
      </c>
      <c r="W45" s="14">
        <f t="shared" si="27"/>
        <v>385905.5332905979</v>
      </c>
      <c r="X45" s="129">
        <f t="shared" si="28"/>
        <v>8.639850606175532</v>
      </c>
      <c r="Y45" s="109">
        <f>VLOOKUP(E45,'Appendix 4. LT MOH 2019'!$E$4:$Q$1683,13,FALSE)</f>
        <v>9.8116594076458661</v>
      </c>
      <c r="Z45" s="129">
        <f t="shared" si="29"/>
        <v>-1.1718088014703341</v>
      </c>
    </row>
    <row r="46" spans="2:26" x14ac:dyDescent="0.2">
      <c r="B46" s="155" t="str">
        <f t="shared" si="32"/>
        <v>Female</v>
      </c>
      <c r="C46" s="13" t="str">
        <f t="shared" si="33"/>
        <v>AM</v>
      </c>
      <c r="D46" s="162" t="s">
        <v>135</v>
      </c>
      <c r="E46" s="20" t="str">
        <f t="shared" si="17"/>
        <v>AMFemale85-89</v>
      </c>
      <c r="F46" s="21">
        <v>5</v>
      </c>
      <c r="G46" s="108">
        <f>VLOOKUP(E46,'Appendix 4. LT MOH 2019'!$E$4:$H$1683,4,FALSE)</f>
        <v>9.6207519290756854E-2</v>
      </c>
      <c r="H46" s="21">
        <f>VLOOKUP(E46,'Appendix 1a. Pop March 2021'!$E$5:$F$1684,2,FALSE)</f>
        <v>6562.5219720126697</v>
      </c>
      <c r="I46" s="21">
        <f>VLOOKUP(E46,'Appendix 2a. Covid Deaths 2021'!$E$4:$F$1684,2,FALSE)</f>
        <v>136.529306753942</v>
      </c>
      <c r="J46" s="22">
        <f t="shared" si="18"/>
        <v>631.36395921842461</v>
      </c>
      <c r="K46" s="22">
        <f t="shared" si="19"/>
        <v>754.75812005908313</v>
      </c>
      <c r="L46" s="78">
        <f t="shared" si="20"/>
        <v>0.83651164848547888</v>
      </c>
      <c r="M46" s="78">
        <f t="shared" si="21"/>
        <v>1.1954406155736386</v>
      </c>
      <c r="N46" s="77">
        <f>VLOOKUP(E46,'Appendix 4. LT MOH 2019'!$E$4:$L$1683,8,FALSE)</f>
        <v>0.612228692429857</v>
      </c>
      <c r="O46" s="77">
        <f t="shared" si="30"/>
        <v>0.55624735318758511</v>
      </c>
      <c r="P46" s="78">
        <f t="shared" si="22"/>
        <v>0.44375264681241489</v>
      </c>
      <c r="Q46" s="77">
        <f>VLOOKUP(E46,'Appendix 4. LT MOH 2019'!$E$4:$J$1683,6,FALSE)</f>
        <v>2.4999999999999991</v>
      </c>
      <c r="R46" s="133">
        <f t="shared" si="23"/>
        <v>2.3884236299586297</v>
      </c>
      <c r="S46" s="80">
        <f t="shared" si="31"/>
        <v>29688.256620585533</v>
      </c>
      <c r="T46" s="14">
        <f t="shared" si="24"/>
        <v>13174.24245463103</v>
      </c>
      <c r="U46" s="15">
        <f t="shared" si="25"/>
        <v>0.11552730862619504</v>
      </c>
      <c r="V46" s="14">
        <f t="shared" si="26"/>
        <v>114035.74281521745</v>
      </c>
      <c r="W46" s="14">
        <f t="shared" si="27"/>
        <v>201638.02495474293</v>
      </c>
      <c r="X46" s="129">
        <f t="shared" si="28"/>
        <v>6.7918445846001338</v>
      </c>
      <c r="Y46" s="109">
        <f>VLOOKUP(E46,'Appendix 4. LT MOH 2019'!$E$4:$Q$1683,13,FALSE)</f>
        <v>7.5532953375880689</v>
      </c>
      <c r="Z46" s="129">
        <f t="shared" si="29"/>
        <v>-0.76145075298793508</v>
      </c>
    </row>
    <row r="47" spans="2:26" x14ac:dyDescent="0.2">
      <c r="B47" s="155" t="str">
        <f t="shared" si="32"/>
        <v>Female</v>
      </c>
      <c r="C47" s="13" t="str">
        <f t="shared" si="33"/>
        <v>AM</v>
      </c>
      <c r="D47" s="162" t="s">
        <v>8</v>
      </c>
      <c r="E47" s="20" t="str">
        <f t="shared" si="17"/>
        <v>AMFemale90+</v>
      </c>
      <c r="F47" s="21" t="s">
        <v>19</v>
      </c>
      <c r="G47" s="108">
        <f>VLOOKUP(E47,'Appendix 4. LT MOH 2019'!$E$4:$H$1683,4,FALSE)</f>
        <v>0.17379413227250123</v>
      </c>
      <c r="H47" s="21">
        <f>VLOOKUP(E47,'Appendix 1a. Pop March 2021'!$E$5:$F$1684,2,FALSE)</f>
        <v>4280.2872186207396</v>
      </c>
      <c r="I47" s="21">
        <f>VLOOKUP(E47,'Appendix 2a. Covid Deaths 2021'!$E$4:$F$1684,2,FALSE)</f>
        <v>105.946742041059</v>
      </c>
      <c r="J47" s="22">
        <f t="shared" si="18"/>
        <v>743.88880303726921</v>
      </c>
      <c r="K47" s="22">
        <f t="shared" si="19"/>
        <v>831.42262297820378</v>
      </c>
      <c r="L47" s="78">
        <f t="shared" si="20"/>
        <v>0.89471802002766854</v>
      </c>
      <c r="M47" s="78">
        <f t="shared" si="21"/>
        <v>1.1176705706330534</v>
      </c>
      <c r="N47" s="77">
        <f>VLOOKUP(E47,'Appendix 4. LT MOH 2019'!$E$4:$L$1683,8,FALSE)</f>
        <v>0</v>
      </c>
      <c r="O47" s="77">
        <v>0</v>
      </c>
      <c r="P47" s="78">
        <f t="shared" si="22"/>
        <v>1</v>
      </c>
      <c r="Q47" s="77">
        <f>VLOOKUP(E47,'Appendix 4. LT MOH 2019'!$E$4:$J$1683,6,FALSE)</f>
        <v>5.928933552055117</v>
      </c>
      <c r="R47" s="133">
        <f>Q47*L47</f>
        <v>5.3047236885703661</v>
      </c>
      <c r="S47" s="80">
        <f t="shared" si="31"/>
        <v>16514.014165954504</v>
      </c>
      <c r="T47" s="14">
        <f t="shared" si="24"/>
        <v>16514.014165954504</v>
      </c>
      <c r="U47" s="15">
        <f t="shared" si="25"/>
        <v>0.18851123238607401</v>
      </c>
      <c r="V47" s="14">
        <f>T47*R47</f>
        <v>87602.282139525458</v>
      </c>
      <c r="W47" s="14">
        <f>V47</f>
        <v>87602.282139525458</v>
      </c>
      <c r="X47" s="129">
        <f t="shared" si="28"/>
        <v>5.3047236885703661</v>
      </c>
      <c r="Y47" s="109">
        <f>VLOOKUP(E47,'Appendix 4. LT MOH 2019'!$E$4:$Q$1683,13,FALSE)</f>
        <v>5.7539341917024327</v>
      </c>
      <c r="Z47" s="129">
        <f t="shared" si="29"/>
        <v>-0.44921050313206656</v>
      </c>
    </row>
    <row r="48" spans="2:26" x14ac:dyDescent="0.2">
      <c r="H48" s="43"/>
      <c r="I48" s="43"/>
      <c r="K48" s="43"/>
      <c r="L48" s="9"/>
      <c r="M48" s="9"/>
      <c r="N48" s="131"/>
      <c r="O48" s="131"/>
      <c r="P48" s="79"/>
      <c r="Q48" s="131"/>
      <c r="R48" s="111"/>
      <c r="S48" s="9"/>
      <c r="T48" s="9"/>
      <c r="U48" s="9"/>
      <c r="V48" s="111"/>
      <c r="W48" s="111"/>
      <c r="X48" s="9"/>
      <c r="Y48" s="131"/>
      <c r="Z48" s="9"/>
    </row>
    <row r="49" spans="1:26" x14ac:dyDescent="0.2">
      <c r="H49" s="43"/>
      <c r="I49" s="43"/>
      <c r="K49" s="43"/>
      <c r="L49" s="9"/>
      <c r="M49" s="9"/>
      <c r="N49" s="131"/>
      <c r="O49" s="131"/>
      <c r="P49" s="9"/>
      <c r="Q49" s="131"/>
      <c r="R49" s="111"/>
      <c r="S49" s="9"/>
      <c r="T49" s="9"/>
      <c r="U49" s="9"/>
      <c r="V49" s="111"/>
      <c r="W49" s="111"/>
      <c r="X49" s="9"/>
      <c r="Y49" s="131"/>
      <c r="Z49" s="9"/>
    </row>
    <row r="50" spans="1:26" s="13" customFormat="1" ht="47" customHeight="1" x14ac:dyDescent="0.2">
      <c r="A50" s="12"/>
      <c r="B50" s="10" t="s">
        <v>17</v>
      </c>
      <c r="C50" s="10" t="s">
        <v>14</v>
      </c>
      <c r="D50" s="160" t="s">
        <v>0</v>
      </c>
      <c r="E50" s="10" t="s">
        <v>137</v>
      </c>
      <c r="F50" s="10" t="s">
        <v>9</v>
      </c>
      <c r="G50" s="12" t="s">
        <v>116</v>
      </c>
      <c r="H50" s="12" t="s">
        <v>118</v>
      </c>
      <c r="I50" s="12" t="s">
        <v>110</v>
      </c>
      <c r="J50" s="12" t="s">
        <v>38</v>
      </c>
      <c r="K50" s="12" t="s">
        <v>1828</v>
      </c>
      <c r="L50" s="12" t="s">
        <v>26</v>
      </c>
      <c r="M50" s="12" t="s">
        <v>27</v>
      </c>
      <c r="N50" s="10" t="s">
        <v>10</v>
      </c>
      <c r="O50" s="12" t="s">
        <v>111</v>
      </c>
      <c r="P50" s="12" t="s">
        <v>112</v>
      </c>
      <c r="Q50" s="12" t="s">
        <v>28</v>
      </c>
      <c r="R50" s="12" t="s">
        <v>113</v>
      </c>
      <c r="S50" s="10" t="s">
        <v>104</v>
      </c>
      <c r="T50" s="10" t="s">
        <v>105</v>
      </c>
      <c r="U50" s="12" t="s">
        <v>106</v>
      </c>
      <c r="V50" s="12" t="s">
        <v>107</v>
      </c>
      <c r="W50" s="12" t="s">
        <v>108</v>
      </c>
      <c r="X50" s="10" t="s">
        <v>109</v>
      </c>
      <c r="Y50" s="12" t="s">
        <v>29</v>
      </c>
      <c r="Z50" s="12" t="s">
        <v>11</v>
      </c>
    </row>
    <row r="51" spans="1:26" x14ac:dyDescent="0.2">
      <c r="B51" s="155" t="s">
        <v>70</v>
      </c>
      <c r="C51" s="13" t="str">
        <f>$C$4</f>
        <v>AM</v>
      </c>
      <c r="D51" s="162">
        <v>0</v>
      </c>
      <c r="E51" s="20" t="str">
        <f t="shared" ref="E51:E70" si="34">_xlfn.CONCAT(C51,B51,D51)</f>
        <v>AMMale0</v>
      </c>
      <c r="F51" s="21">
        <v>1</v>
      </c>
      <c r="G51" s="108">
        <f>VLOOKUP(E51,'Appendix 4. LT MOH 2019'!$E$4:$H$1683,4,FALSE)</f>
        <v>1.7221915307568517E-2</v>
      </c>
      <c r="H51" s="21">
        <f>VLOOKUP(E51,'Appendix 1a. Pop March 2021'!$E$5:$F$1684,2,FALSE)</f>
        <v>41320.253854865601</v>
      </c>
      <c r="I51" s="21">
        <f>VLOOKUP(E51,'Appendix 2a. Covid Deaths 2021'!$E$4:$F$1684,2,FALSE)</f>
        <v>10.9223445403154</v>
      </c>
      <c r="J51" s="22">
        <f t="shared" ref="J51:J70" si="35">G51*H51</f>
        <v>711.61391237572695</v>
      </c>
      <c r="K51" s="22">
        <f t="shared" ref="K51:K70" si="36">G51*(H51-I51)+I51</f>
        <v>722.34815322340887</v>
      </c>
      <c r="L51" s="78">
        <f t="shared" ref="L51:L70" si="37">J51/K51</f>
        <v>0.98513979609447133</v>
      </c>
      <c r="M51" s="78">
        <f t="shared" ref="M51:M70" si="38">K51/J51</f>
        <v>1.015084360579525</v>
      </c>
      <c r="N51" s="77">
        <f>VLOOKUP(E51,'Appendix 4. LT MOH 2019'!$E$4:$L$1683,8,FALSE)</f>
        <v>0.98304208504890811</v>
      </c>
      <c r="O51" s="77">
        <f>EXP((1/L51)*LN(N51))</f>
        <v>0.98278849973465343</v>
      </c>
      <c r="P51" s="78">
        <f t="shared" ref="P51:P70" si="39">1-O51</f>
        <v>1.7211500265346569E-2</v>
      </c>
      <c r="Q51" s="77">
        <f>VLOOKUP(E51,'Appendix 4. LT MOH 2019'!$E$4:$J$1683,6,FALSE)</f>
        <v>9.6037090494289698E-2</v>
      </c>
      <c r="R51" s="133">
        <f t="shared" ref="R51:R69" si="40">F51+(Q51-F51)*M51*(1-N51)/(1-O51)</f>
        <v>9.5920809844757926E-2</v>
      </c>
      <c r="S51" s="14">
        <v>100000</v>
      </c>
      <c r="T51" s="14">
        <f t="shared" ref="T51:T70" si="41">P51*S51</f>
        <v>1721.1500265346569</v>
      </c>
      <c r="U51" s="15">
        <f t="shared" ref="U51:U70" si="42">T51/V51</f>
        <v>1.7483554145018076E-2</v>
      </c>
      <c r="V51" s="14">
        <f t="shared" ref="V51:V69" si="43">(S52*F51)+R51*T51</f>
        <v>98443.944077874883</v>
      </c>
      <c r="W51" s="14">
        <f t="shared" ref="W51:W69" si="44">W52+V51</f>
        <v>6781975.6081387065</v>
      </c>
      <c r="X51" s="2">
        <f t="shared" ref="X51:X70" si="45">W51/S51</f>
        <v>67.819756081387069</v>
      </c>
      <c r="Y51" s="109">
        <f>VLOOKUP(E51,'Appendix 4. LT MOH 2019'!$E$4:$Q$1683,13,FALSE)</f>
        <v>71.93893158922306</v>
      </c>
      <c r="Z51" s="129">
        <f t="shared" ref="Z51:Z70" si="46">X51-Y51</f>
        <v>-4.1191755078359904</v>
      </c>
    </row>
    <row r="52" spans="1:26" x14ac:dyDescent="0.2">
      <c r="B52" s="155" t="str">
        <f>$B$51</f>
        <v>Male</v>
      </c>
      <c r="C52" s="13" t="str">
        <f>$C$4</f>
        <v>AM</v>
      </c>
      <c r="D52" s="163" t="s">
        <v>139</v>
      </c>
      <c r="E52" s="20" t="str">
        <f t="shared" si="34"/>
        <v>AMMale01-04</v>
      </c>
      <c r="F52" s="21">
        <v>4</v>
      </c>
      <c r="G52" s="108">
        <f>VLOOKUP(E52,'Appendix 4. LT MOH 2019'!$E$4:$H$1683,4,FALSE)</f>
        <v>7.880031038900886E-4</v>
      </c>
      <c r="H52" s="21">
        <f>VLOOKUP(E52,'Appendix 1a. Pop March 2021'!$E$5:$F$1684,2,FALSE)</f>
        <v>165223.61834838701</v>
      </c>
      <c r="I52" s="21">
        <f>VLOOKUP(E52,'Appendix 2a. Covid Deaths 2021'!$E$4:$F$1684,2,FALSE)</f>
        <v>4.3689378161261496</v>
      </c>
      <c r="J52" s="22">
        <f t="shared" si="35"/>
        <v>130.19672409448037</v>
      </c>
      <c r="K52" s="22">
        <f t="shared" si="36"/>
        <v>134.5622191740467</v>
      </c>
      <c r="L52" s="78">
        <f t="shared" si="37"/>
        <v>0.9675577951496187</v>
      </c>
      <c r="M52" s="78">
        <f t="shared" si="38"/>
        <v>1.0335299917100711</v>
      </c>
      <c r="N52" s="77">
        <f>VLOOKUP(E52,'Appendix 4. LT MOH 2019'!$E$4:$L$1683,8,FALSE)</f>
        <v>0.99685394512909409</v>
      </c>
      <c r="O52" s="77">
        <f t="shared" ref="O52:O69" si="47">EXP((1/L52)*LN(N52))</f>
        <v>0.99674862960746347</v>
      </c>
      <c r="P52" s="78">
        <f t="shared" si="39"/>
        <v>3.2513703925365345E-3</v>
      </c>
      <c r="Q52" s="77">
        <f>VLOOKUP(E52,'Appendix 4. LT MOH 2019'!$E$4:$J$1683,6,FALSE)</f>
        <v>1.5968931291619339</v>
      </c>
      <c r="R52" s="133">
        <f t="shared" si="40"/>
        <v>1.5967662453013025</v>
      </c>
      <c r="S52" s="132">
        <f t="shared" ref="S52:S70" si="48">S51-T51</f>
        <v>98278.849973465345</v>
      </c>
      <c r="T52" s="14">
        <f t="shared" si="41"/>
        <v>319.5409430162652</v>
      </c>
      <c r="U52" s="15">
        <f t="shared" si="42"/>
        <v>8.1443355398654375E-4</v>
      </c>
      <c r="V52" s="14">
        <f t="shared" si="43"/>
        <v>392347.46831359644</v>
      </c>
      <c r="W52" s="14">
        <f t="shared" si="44"/>
        <v>6683531.664060832</v>
      </c>
      <c r="X52" s="2">
        <f t="shared" si="45"/>
        <v>68.005798458827527</v>
      </c>
      <c r="Y52" s="109">
        <f>VLOOKUP(E52,'Appendix 4. LT MOH 2019'!$E$4:$Q$1683,13,FALSE)</f>
        <v>72.178253601249736</v>
      </c>
      <c r="Z52" s="129">
        <f t="shared" si="46"/>
        <v>-4.1724551424222085</v>
      </c>
    </row>
    <row r="53" spans="1:26" x14ac:dyDescent="0.2">
      <c r="B53" s="155" t="str">
        <f t="shared" ref="B53:B70" si="49">$B$51</f>
        <v>Male</v>
      </c>
      <c r="C53" s="13" t="str">
        <f t="shared" ref="C53:C70" si="50">$C$4</f>
        <v>AM</v>
      </c>
      <c r="D53" s="163" t="s">
        <v>138</v>
      </c>
      <c r="E53" s="20" t="str">
        <f t="shared" si="34"/>
        <v>AMMale05-09</v>
      </c>
      <c r="F53" s="21">
        <v>5</v>
      </c>
      <c r="G53" s="108">
        <f>VLOOKUP(E53,'Appendix 4. LT MOH 2019'!$E$4:$H$1683,4,FALSE)</f>
        <v>2.9607626147902229E-4</v>
      </c>
      <c r="H53" s="21">
        <f>VLOOKUP(E53,'Appendix 1a. Pop March 2021'!$E$5:$F$1684,2,FALSE)</f>
        <v>208555.384866532</v>
      </c>
      <c r="I53" s="21">
        <f>VLOOKUP(E53,'Appendix 2a. Covid Deaths 2021'!$E$4:$F$1684,2,FALSE)</f>
        <v>1.0922344540315401</v>
      </c>
      <c r="J53" s="22">
        <f t="shared" si="35"/>
        <v>61.748298662601456</v>
      </c>
      <c r="K53" s="22">
        <f t="shared" si="36"/>
        <v>62.84020973193919</v>
      </c>
      <c r="L53" s="78">
        <f t="shared" si="37"/>
        <v>0.98262400660348592</v>
      </c>
      <c r="M53" s="78">
        <f t="shared" si="38"/>
        <v>1.0176832575631605</v>
      </c>
      <c r="N53" s="77">
        <f>VLOOKUP(E53,'Appendix 4. LT MOH 2019'!$E$4:$L$1683,8,FALSE)</f>
        <v>0.99852071364653783</v>
      </c>
      <c r="O53" s="77">
        <f t="shared" si="47"/>
        <v>0.99849457474465175</v>
      </c>
      <c r="P53" s="78">
        <f t="shared" si="39"/>
        <v>1.5054252553482472E-3</v>
      </c>
      <c r="Q53" s="77">
        <f>VLOOKUP(E53,'Appendix 4. LT MOH 2019'!$E$4:$J$1683,6,FALSE)</f>
        <v>2.4999999999998614</v>
      </c>
      <c r="R53" s="133">
        <f t="shared" si="40"/>
        <v>2.499967285469872</v>
      </c>
      <c r="S53" s="132">
        <f t="shared" si="48"/>
        <v>97959.309030449076</v>
      </c>
      <c r="T53" s="14">
        <f t="shared" si="41"/>
        <v>147.47041781090167</v>
      </c>
      <c r="U53" s="15">
        <f t="shared" si="42"/>
        <v>3.0131185527586187E-4</v>
      </c>
      <c r="V53" s="14">
        <f t="shared" si="43"/>
        <v>489427.86428329273</v>
      </c>
      <c r="W53" s="14">
        <f t="shared" si="44"/>
        <v>6291184.1957472358</v>
      </c>
      <c r="X53" s="2">
        <f t="shared" si="45"/>
        <v>64.222423147061221</v>
      </c>
      <c r="Y53" s="109">
        <f>VLOOKUP(E53,'Appendix 4. LT MOH 2019'!$E$4:$Q$1683,13,FALSE)</f>
        <v>68.401007229294621</v>
      </c>
      <c r="Z53" s="129">
        <f t="shared" si="46"/>
        <v>-4.1785840822333995</v>
      </c>
    </row>
    <row r="54" spans="1:26" x14ac:dyDescent="0.2">
      <c r="B54" s="155" t="str">
        <f t="shared" si="49"/>
        <v>Male</v>
      </c>
      <c r="C54" s="13" t="str">
        <f t="shared" si="50"/>
        <v>AM</v>
      </c>
      <c r="D54" s="163" t="s">
        <v>120</v>
      </c>
      <c r="E54" s="20" t="str">
        <f t="shared" si="34"/>
        <v>AMMale10-14</v>
      </c>
      <c r="F54" s="21">
        <v>5</v>
      </c>
      <c r="G54" s="108">
        <f>VLOOKUP(E54,'Appendix 4. LT MOH 2019'!$E$4:$H$1683,4,FALSE)</f>
        <v>5.2301513290011891E-4</v>
      </c>
      <c r="H54" s="21">
        <f>VLOOKUP(E54,'Appendix 1a. Pop March 2021'!$E$5:$F$1684,2,FALSE)</f>
        <v>203790.975269616</v>
      </c>
      <c r="I54" s="21">
        <f>VLOOKUP(E54,'Appendix 2a. Covid Deaths 2021'!$E$4:$F$1684,2,FALSE)</f>
        <v>4.3689378161261496</v>
      </c>
      <c r="J54" s="22">
        <f t="shared" si="35"/>
        <v>106.58576401448306</v>
      </c>
      <c r="K54" s="22">
        <f t="shared" si="36"/>
        <v>110.95241681001667</v>
      </c>
      <c r="L54" s="78">
        <f t="shared" si="37"/>
        <v>0.96064391456194587</v>
      </c>
      <c r="M54" s="78">
        <f t="shared" si="38"/>
        <v>1.0409684429802488</v>
      </c>
      <c r="N54" s="77">
        <f>VLOOKUP(E54,'Appendix 4. LT MOH 2019'!$E$4:$L$1683,8,FALSE)</f>
        <v>0.99738833918082548</v>
      </c>
      <c r="O54" s="77">
        <f t="shared" si="47"/>
        <v>0.99728148906730163</v>
      </c>
      <c r="P54" s="78">
        <f t="shared" si="39"/>
        <v>2.7185109326983703E-3</v>
      </c>
      <c r="Q54" s="77">
        <f>VLOOKUP(E54,'Appendix 4. LT MOH 2019'!$E$4:$J$1683,6,FALSE)</f>
        <v>2.4999999999998299</v>
      </c>
      <c r="R54" s="133">
        <f t="shared" si="40"/>
        <v>2.4998661364308981</v>
      </c>
      <c r="S54" s="132">
        <f t="shared" si="48"/>
        <v>97811.838612638181</v>
      </c>
      <c r="T54" s="14">
        <f t="shared" si="41"/>
        <v>265.90255261578551</v>
      </c>
      <c r="U54" s="15">
        <f t="shared" si="42"/>
        <v>5.4444226228634891E-4</v>
      </c>
      <c r="V54" s="14">
        <f t="shared" si="43"/>
        <v>488394.40108698676</v>
      </c>
      <c r="W54" s="14">
        <f t="shared" si="44"/>
        <v>5801756.3314639432</v>
      </c>
      <c r="X54" s="2">
        <f t="shared" si="45"/>
        <v>59.315481783759289</v>
      </c>
      <c r="Y54" s="109">
        <f>VLOOKUP(E54,'Appendix 4. LT MOH 2019'!$E$4:$Q$1683,13,FALSE)</f>
        <v>63.498638114003754</v>
      </c>
      <c r="Z54" s="129">
        <f t="shared" si="46"/>
        <v>-4.183156330244465</v>
      </c>
    </row>
    <row r="55" spans="1:26" x14ac:dyDescent="0.2">
      <c r="B55" s="155" t="str">
        <f t="shared" si="49"/>
        <v>Male</v>
      </c>
      <c r="C55" s="13" t="str">
        <f t="shared" si="50"/>
        <v>AM</v>
      </c>
      <c r="D55" s="162" t="s">
        <v>121</v>
      </c>
      <c r="E55" s="20" t="str">
        <f t="shared" si="34"/>
        <v>AMMale15-19</v>
      </c>
      <c r="F55" s="21">
        <v>5</v>
      </c>
      <c r="G55" s="108">
        <f>VLOOKUP(E55,'Appendix 4. LT MOH 2019'!$E$4:$H$1683,4,FALSE)</f>
        <v>1.9437417027778473E-3</v>
      </c>
      <c r="H55" s="21">
        <f>VLOOKUP(E55,'Appendix 1a. Pop March 2021'!$E$5:$F$1684,2,FALSE)</f>
        <v>197106.600393064</v>
      </c>
      <c r="I55" s="21">
        <f>VLOOKUP(E55,'Appendix 2a. Covid Deaths 2021'!$E$4:$F$1684,2,FALSE)</f>
        <v>7.6456411782207701</v>
      </c>
      <c r="J55" s="22">
        <f t="shared" si="35"/>
        <v>383.12431907676694</v>
      </c>
      <c r="K55" s="22">
        <f t="shared" si="36"/>
        <v>390.75509910338513</v>
      </c>
      <c r="L55" s="78">
        <f t="shared" si="37"/>
        <v>0.98047170710215281</v>
      </c>
      <c r="M55" s="78">
        <f t="shared" si="38"/>
        <v>1.0199172426459548</v>
      </c>
      <c r="N55" s="77">
        <f>VLOOKUP(E55,'Appendix 4. LT MOH 2019'!$E$4:$L$1683,8,FALSE)</f>
        <v>0.990328289752474</v>
      </c>
      <c r="O55" s="77">
        <f t="shared" si="47"/>
        <v>0.99013660907220014</v>
      </c>
      <c r="P55" s="78">
        <f t="shared" si="39"/>
        <v>9.8633909277998644E-3</v>
      </c>
      <c r="Q55" s="77">
        <f>VLOOKUP(E55,'Appendix 4. LT MOH 2019'!$E$4:$J$1683,6,FALSE)</f>
        <v>2.4999999999999991</v>
      </c>
      <c r="R55" s="133">
        <f t="shared" si="40"/>
        <v>2.4997584199150018</v>
      </c>
      <c r="S55" s="132">
        <f t="shared" si="48"/>
        <v>97545.936060022403</v>
      </c>
      <c r="T55" s="14">
        <f t="shared" si="41"/>
        <v>962.13370077817058</v>
      </c>
      <c r="U55" s="15">
        <f t="shared" si="42"/>
        <v>1.9824559995792416E-3</v>
      </c>
      <c r="V55" s="14">
        <f t="shared" si="43"/>
        <v>485324.11361582536</v>
      </c>
      <c r="W55" s="14">
        <f t="shared" si="44"/>
        <v>5313361.9303769562</v>
      </c>
      <c r="X55" s="2">
        <f t="shared" si="45"/>
        <v>54.470356685157178</v>
      </c>
      <c r="Y55" s="109">
        <f>VLOOKUP(E55,'Appendix 4. LT MOH 2019'!$E$4:$Q$1683,13,FALSE)</f>
        <v>58.65836301445345</v>
      </c>
      <c r="Z55" s="129">
        <f t="shared" si="46"/>
        <v>-4.1880063292962717</v>
      </c>
    </row>
    <row r="56" spans="1:26" x14ac:dyDescent="0.2">
      <c r="B56" s="155" t="str">
        <f t="shared" si="49"/>
        <v>Male</v>
      </c>
      <c r="C56" s="13" t="str">
        <f t="shared" si="50"/>
        <v>AM</v>
      </c>
      <c r="D56" s="162" t="s">
        <v>122</v>
      </c>
      <c r="E56" s="20" t="str">
        <f t="shared" si="34"/>
        <v>AMMale20-24</v>
      </c>
      <c r="F56" s="21">
        <v>5</v>
      </c>
      <c r="G56" s="108">
        <f>VLOOKUP(E56,'Appendix 4. LT MOH 2019'!$E$4:$H$1683,4,FALSE)</f>
        <v>3.1295887038163181E-3</v>
      </c>
      <c r="H56" s="21">
        <f>VLOOKUP(E56,'Appendix 1a. Pop March 2021'!$E$5:$F$1684,2,FALSE)</f>
        <v>205329.09583236201</v>
      </c>
      <c r="I56" s="21">
        <f>VLOOKUP(E56,'Appendix 2a. Covid Deaths 2021'!$E$4:$F$1684,2,FALSE)</f>
        <v>26.213626896756899</v>
      </c>
      <c r="J56" s="22">
        <f t="shared" si="35"/>
        <v>642.59561888177836</v>
      </c>
      <c r="K56" s="22">
        <f t="shared" si="36"/>
        <v>668.72720790791311</v>
      </c>
      <c r="L56" s="78">
        <f t="shared" si="37"/>
        <v>0.96092339489537681</v>
      </c>
      <c r="M56" s="78">
        <f t="shared" si="38"/>
        <v>1.0406656818974396</v>
      </c>
      <c r="N56" s="77">
        <f>VLOOKUP(E56,'Appendix 4. LT MOH 2019'!$E$4:$L$1683,8,FALSE)</f>
        <v>0.98447353510379187</v>
      </c>
      <c r="O56" s="77">
        <f t="shared" si="47"/>
        <v>0.98384726733222361</v>
      </c>
      <c r="P56" s="78">
        <f t="shared" si="39"/>
        <v>1.6152732667776393E-2</v>
      </c>
      <c r="Q56" s="77">
        <f>VLOOKUP(E56,'Appendix 4. LT MOH 2019'!$E$4:$J$1683,6,FALSE)</f>
        <v>2.4999999999999747</v>
      </c>
      <c r="R56" s="133">
        <f t="shared" si="40"/>
        <v>2.4992065567173216</v>
      </c>
      <c r="S56" s="132">
        <f t="shared" si="48"/>
        <v>96583.802359244233</v>
      </c>
      <c r="T56" s="14">
        <f t="shared" si="41"/>
        <v>1560.092339546223</v>
      </c>
      <c r="U56" s="15">
        <f t="shared" si="42"/>
        <v>3.2568584637664762E-3</v>
      </c>
      <c r="V56" s="14">
        <f t="shared" si="43"/>
        <v>479017.54310256848</v>
      </c>
      <c r="W56" s="14">
        <f t="shared" si="44"/>
        <v>4828037.8167611305</v>
      </c>
      <c r="X56" s="2">
        <f t="shared" si="45"/>
        <v>49.988069415648027</v>
      </c>
      <c r="Y56" s="109">
        <f>VLOOKUP(E56,'Appendix 4. LT MOH 2019'!$E$4:$Q$1683,13,FALSE)</f>
        <v>54.206814897199251</v>
      </c>
      <c r="Z56" s="129">
        <f t="shared" si="46"/>
        <v>-4.218745481551224</v>
      </c>
    </row>
    <row r="57" spans="1:26" x14ac:dyDescent="0.2">
      <c r="B57" s="155" t="str">
        <f t="shared" si="49"/>
        <v>Male</v>
      </c>
      <c r="C57" s="13" t="str">
        <f t="shared" si="50"/>
        <v>AM</v>
      </c>
      <c r="D57" s="162" t="s">
        <v>123</v>
      </c>
      <c r="E57" s="20" t="str">
        <f t="shared" si="34"/>
        <v>AMMale25-29</v>
      </c>
      <c r="F57" s="21">
        <v>5</v>
      </c>
      <c r="G57" s="108">
        <f>VLOOKUP(E57,'Appendix 4. LT MOH 2019'!$E$4:$H$1683,4,FALSE)</f>
        <v>3.1969238611305032E-3</v>
      </c>
      <c r="H57" s="21">
        <f>VLOOKUP(E57,'Appendix 1a. Pop March 2021'!$E$5:$F$1684,2,FALSE)</f>
        <v>186449.53930556099</v>
      </c>
      <c r="I57" s="21">
        <f>VLOOKUP(E57,'Appendix 2a. Covid Deaths 2021'!$E$4:$F$1684,2,FALSE)</f>
        <v>54.611722701576902</v>
      </c>
      <c r="J57" s="22">
        <f t="shared" si="35"/>
        <v>596.06498110273753</v>
      </c>
      <c r="K57" s="22">
        <f t="shared" si="36"/>
        <v>650.50211428491241</v>
      </c>
      <c r="L57" s="78">
        <f t="shared" si="37"/>
        <v>0.91631520945628775</v>
      </c>
      <c r="M57" s="78">
        <f t="shared" si="38"/>
        <v>1.091327514462374</v>
      </c>
      <c r="N57" s="77">
        <f>VLOOKUP(E57,'Appendix 4. LT MOH 2019'!$E$4:$L$1683,8,FALSE)</f>
        <v>0.98414212176761751</v>
      </c>
      <c r="O57" s="77">
        <f t="shared" si="47"/>
        <v>0.98270645371655962</v>
      </c>
      <c r="P57" s="78">
        <f t="shared" si="39"/>
        <v>1.7293546283440375E-2</v>
      </c>
      <c r="Q57" s="77">
        <f>VLOOKUP(E57,'Appendix 4. LT MOH 2019'!$E$4:$J$1683,6,FALSE)</f>
        <v>2.500000000000004</v>
      </c>
      <c r="R57" s="133">
        <f t="shared" si="40"/>
        <v>2.4981795878725253</v>
      </c>
      <c r="S57" s="132">
        <f t="shared" si="48"/>
        <v>95023.710019698017</v>
      </c>
      <c r="T57" s="14">
        <f t="shared" si="41"/>
        <v>1643.2969272498647</v>
      </c>
      <c r="U57" s="15">
        <f t="shared" si="42"/>
        <v>3.4888989414205616E-3</v>
      </c>
      <c r="V57" s="14">
        <f t="shared" si="43"/>
        <v>471007.31630271004</v>
      </c>
      <c r="W57" s="14">
        <f t="shared" si="44"/>
        <v>4349020.2736585625</v>
      </c>
      <c r="X57" s="2">
        <f t="shared" si="45"/>
        <v>45.76773810196454</v>
      </c>
      <c r="Y57" s="109">
        <f>VLOOKUP(E57,'Appendix 4. LT MOH 2019'!$E$4:$Q$1683,13,FALSE)</f>
        <v>50.022300553003568</v>
      </c>
      <c r="Z57" s="129">
        <f t="shared" si="46"/>
        <v>-4.2545624510390283</v>
      </c>
    </row>
    <row r="58" spans="1:26" x14ac:dyDescent="0.2">
      <c r="B58" s="155" t="str">
        <f t="shared" si="49"/>
        <v>Male</v>
      </c>
      <c r="C58" s="13" t="str">
        <f t="shared" si="50"/>
        <v>AM</v>
      </c>
      <c r="D58" s="162" t="s">
        <v>124</v>
      </c>
      <c r="E58" s="20" t="str">
        <f t="shared" si="34"/>
        <v>AMMale30-34</v>
      </c>
      <c r="F58" s="21">
        <v>5</v>
      </c>
      <c r="G58" s="108">
        <f>VLOOKUP(E58,'Appendix 4. LT MOH 2019'!$E$4:$H$1683,4,FALSE)</f>
        <v>2.8938335897739378E-3</v>
      </c>
      <c r="H58" s="21">
        <f>VLOOKUP(E58,'Appendix 1a. Pop March 2021'!$E$5:$F$1684,2,FALSE)</f>
        <v>171886.81581254399</v>
      </c>
      <c r="I58" s="21">
        <f>VLOOKUP(E58,'Appendix 2a. Covid Deaths 2021'!$E$4:$F$1684,2,FALSE)</f>
        <v>98.301100862838396</v>
      </c>
      <c r="J58" s="22">
        <f t="shared" si="35"/>
        <v>497.41184123762582</v>
      </c>
      <c r="K58" s="22">
        <f t="shared" si="36"/>
        <v>595.42847507287559</v>
      </c>
      <c r="L58" s="78">
        <f t="shared" si="37"/>
        <v>0.83538470540352761</v>
      </c>
      <c r="M58" s="78">
        <f t="shared" si="38"/>
        <v>1.1970532780067551</v>
      </c>
      <c r="N58" s="77">
        <f>VLOOKUP(E58,'Appendix 4. LT MOH 2019'!$E$4:$L$1683,8,FALSE)</f>
        <v>0.98563475859637784</v>
      </c>
      <c r="O58" s="77">
        <f t="shared" si="47"/>
        <v>0.98282847333174617</v>
      </c>
      <c r="P58" s="78">
        <f t="shared" si="39"/>
        <v>1.7171526668253834E-2</v>
      </c>
      <c r="Q58" s="77">
        <f>VLOOKUP(E58,'Appendix 4. LT MOH 2019'!$E$4:$J$1683,6,FALSE)</f>
        <v>2.500000000000008</v>
      </c>
      <c r="R58" s="133">
        <f t="shared" si="40"/>
        <v>2.4964428551138154</v>
      </c>
      <c r="S58" s="132">
        <f t="shared" si="48"/>
        <v>93380.413092448158</v>
      </c>
      <c r="T58" s="14">
        <f t="shared" si="41"/>
        <v>1603.484253709533</v>
      </c>
      <c r="U58" s="15">
        <f t="shared" si="42"/>
        <v>3.4640895047383154E-3</v>
      </c>
      <c r="V58" s="14">
        <f t="shared" si="43"/>
        <v>462887.65100215375</v>
      </c>
      <c r="W58" s="14">
        <f t="shared" si="44"/>
        <v>3878012.9573558527</v>
      </c>
      <c r="X58" s="2">
        <f t="shared" si="45"/>
        <v>41.529190425796848</v>
      </c>
      <c r="Y58" s="109">
        <f>VLOOKUP(E58,'Appendix 4. LT MOH 2019'!$E$4:$Q$1683,13,FALSE)</f>
        <v>45.788046514713514</v>
      </c>
      <c r="Z58" s="129">
        <f t="shared" si="46"/>
        <v>-4.2588560889166658</v>
      </c>
    </row>
    <row r="59" spans="1:26" x14ac:dyDescent="0.2">
      <c r="B59" s="155" t="str">
        <f t="shared" si="49"/>
        <v>Male</v>
      </c>
      <c r="C59" s="13" t="str">
        <f t="shared" si="50"/>
        <v>AM</v>
      </c>
      <c r="D59" s="162" t="s">
        <v>125</v>
      </c>
      <c r="E59" s="20" t="str">
        <f t="shared" si="34"/>
        <v>AMMale35-39</v>
      </c>
      <c r="F59" s="21">
        <v>5</v>
      </c>
      <c r="G59" s="108">
        <f>VLOOKUP(E59,'Appendix 4. LT MOH 2019'!$E$4:$H$1683,4,FALSE)</f>
        <v>2.9379034052971287E-3</v>
      </c>
      <c r="H59" s="21">
        <f>VLOOKUP(E59,'Appendix 1a. Pop March 2021'!$E$5:$F$1684,2,FALSE)</f>
        <v>161394.29705670101</v>
      </c>
      <c r="I59" s="21">
        <f>VLOOKUP(E59,'Appendix 2a. Covid Deaths 2021'!$E$4:$F$1684,2,FALSE)</f>
        <v>186.77209163939301</v>
      </c>
      <c r="J59" s="22">
        <f t="shared" si="35"/>
        <v>474.16085491841824</v>
      </c>
      <c r="K59" s="22">
        <f t="shared" si="36"/>
        <v>660.38422819376933</v>
      </c>
      <c r="L59" s="78">
        <f t="shared" si="37"/>
        <v>0.71800753966415198</v>
      </c>
      <c r="M59" s="78">
        <f t="shared" si="38"/>
        <v>1.3927430350769714</v>
      </c>
      <c r="N59" s="77">
        <f>VLOOKUP(E59,'Appendix 4. LT MOH 2019'!$E$4:$L$1683,8,FALSE)</f>
        <v>0.98541758727353068</v>
      </c>
      <c r="O59" s="77">
        <f t="shared" si="47"/>
        <v>0.97974877676135341</v>
      </c>
      <c r="P59" s="78">
        <f t="shared" si="39"/>
        <v>2.0251223238646587E-2</v>
      </c>
      <c r="Q59" s="77">
        <f>VLOOKUP(E59,'Appendix 4. LT MOH 2019'!$E$4:$J$1683,6,FALSE)</f>
        <v>2.4999999999999916</v>
      </c>
      <c r="R59" s="133">
        <f t="shared" si="40"/>
        <v>2.4927991361220472</v>
      </c>
      <c r="S59" s="132">
        <f t="shared" si="48"/>
        <v>91776.928838738619</v>
      </c>
      <c r="T59" s="14">
        <f t="shared" si="41"/>
        <v>1858.5950740706776</v>
      </c>
      <c r="U59" s="15">
        <f t="shared" si="42"/>
        <v>4.0917959223581461E-3</v>
      </c>
      <c r="V59" s="14">
        <f t="shared" si="43"/>
        <v>454224.77301838383</v>
      </c>
      <c r="W59" s="14">
        <f t="shared" si="44"/>
        <v>3415125.306353699</v>
      </c>
      <c r="X59" s="2">
        <f t="shared" si="45"/>
        <v>37.211152623710269</v>
      </c>
      <c r="Y59" s="109">
        <f>VLOOKUP(E59,'Appendix 4. LT MOH 2019'!$E$4:$Q$1683,13,FALSE)</f>
        <v>41.418952874956567</v>
      </c>
      <c r="Z59" s="129">
        <f t="shared" si="46"/>
        <v>-4.2078002512462973</v>
      </c>
    </row>
    <row r="60" spans="1:26" x14ac:dyDescent="0.2">
      <c r="B60" s="155" t="str">
        <f t="shared" si="49"/>
        <v>Male</v>
      </c>
      <c r="C60" s="13" t="str">
        <f t="shared" si="50"/>
        <v>AM</v>
      </c>
      <c r="D60" s="162" t="s">
        <v>126</v>
      </c>
      <c r="E60" s="20" t="str">
        <f t="shared" si="34"/>
        <v>AMMale40-44</v>
      </c>
      <c r="F60" s="21">
        <v>5</v>
      </c>
      <c r="G60" s="108">
        <f>VLOOKUP(E60,'Appendix 4. LT MOH 2019'!$E$4:$H$1683,4,FALSE)</f>
        <v>3.3907339680471446E-3</v>
      </c>
      <c r="H60" s="21">
        <f>VLOOKUP(E60,'Appendix 1a. Pop March 2021'!$E$5:$F$1684,2,FALSE)</f>
        <v>142452.55163758199</v>
      </c>
      <c r="I60" s="21">
        <f>VLOOKUP(E60,'Appendix 2a. Covid Deaths 2021'!$E$4:$F$1684,2,FALSE)</f>
        <v>234.830407616781</v>
      </c>
      <c r="J60" s="22">
        <f t="shared" si="35"/>
        <v>483.01870567253911</v>
      </c>
      <c r="K60" s="22">
        <f t="shared" si="36"/>
        <v>717.05286584948362</v>
      </c>
      <c r="L60" s="78">
        <f t="shared" si="37"/>
        <v>0.67361658906461919</v>
      </c>
      <c r="M60" s="78">
        <f t="shared" si="38"/>
        <v>1.4845240099989154</v>
      </c>
      <c r="N60" s="77">
        <f>VLOOKUP(E60,'Appendix 4. LT MOH 2019'!$E$4:$L$1683,8,FALSE)</f>
        <v>0.98318883562498627</v>
      </c>
      <c r="O60" s="77">
        <f t="shared" si="47"/>
        <v>0.97514535914440825</v>
      </c>
      <c r="P60" s="78">
        <f t="shared" si="39"/>
        <v>2.4854640855591748E-2</v>
      </c>
      <c r="Q60" s="77">
        <f>VLOOKUP(E60,'Appendix 4. LT MOH 2019'!$E$4:$J$1683,6,FALSE)</f>
        <v>2.4999999999999951</v>
      </c>
      <c r="R60" s="133">
        <f t="shared" si="40"/>
        <v>2.4897467543640182</v>
      </c>
      <c r="S60" s="132">
        <f t="shared" si="48"/>
        <v>89918.333764667943</v>
      </c>
      <c r="T60" s="14">
        <f t="shared" si="41"/>
        <v>2234.8878920540506</v>
      </c>
      <c r="U60" s="15">
        <f t="shared" si="42"/>
        <v>5.0337406394307489E-3</v>
      </c>
      <c r="V60" s="14">
        <f t="shared" si="43"/>
        <v>443981.53423867852</v>
      </c>
      <c r="W60" s="14">
        <f t="shared" si="44"/>
        <v>2960900.5333353151</v>
      </c>
      <c r="X60" s="2">
        <f t="shared" si="45"/>
        <v>32.928774470893906</v>
      </c>
      <c r="Y60" s="109">
        <f>VLOOKUP(E60,'Appendix 4. LT MOH 2019'!$E$4:$Q$1683,13,FALSE)</f>
        <v>36.994883567724983</v>
      </c>
      <c r="Z60" s="129">
        <f t="shared" si="46"/>
        <v>-4.0661090968310774</v>
      </c>
    </row>
    <row r="61" spans="1:26" x14ac:dyDescent="0.2">
      <c r="B61" s="155" t="str">
        <f t="shared" si="49"/>
        <v>Male</v>
      </c>
      <c r="C61" s="13" t="str">
        <f t="shared" si="50"/>
        <v>AM</v>
      </c>
      <c r="D61" s="162" t="s">
        <v>127</v>
      </c>
      <c r="E61" s="20" t="str">
        <f t="shared" si="34"/>
        <v>AMMale45-49</v>
      </c>
      <c r="F61" s="21">
        <v>5</v>
      </c>
      <c r="G61" s="108">
        <f>VLOOKUP(E61,'Appendix 4. LT MOH 2019'!$E$4:$H$1683,4,FALSE)</f>
        <v>4.2200630730809194E-3</v>
      </c>
      <c r="H61" s="21">
        <f>VLOOKUP(E61,'Appendix 1a. Pop March 2021'!$E$5:$F$1684,2,FALSE)</f>
        <v>116327.014554365</v>
      </c>
      <c r="I61" s="21">
        <f>VLOOKUP(E61,'Appendix 2a. Covid Deaths 2021'!$E$4:$F$1684,2,FALSE)</f>
        <v>270.87414459982102</v>
      </c>
      <c r="J61" s="22">
        <f t="shared" si="35"/>
        <v>490.90733852262241</v>
      </c>
      <c r="K61" s="22">
        <f t="shared" si="36"/>
        <v>760.63837714736542</v>
      </c>
      <c r="L61" s="78">
        <f t="shared" si="37"/>
        <v>0.64538860156343969</v>
      </c>
      <c r="M61" s="78">
        <f t="shared" si="38"/>
        <v>1.5494540770901779</v>
      </c>
      <c r="N61" s="77">
        <f>VLOOKUP(E61,'Appendix 4. LT MOH 2019'!$E$4:$L$1683,8,FALSE)</f>
        <v>0.97911997222009262</v>
      </c>
      <c r="O61" s="77">
        <f t="shared" si="47"/>
        <v>0.96783352697409075</v>
      </c>
      <c r="P61" s="78">
        <f t="shared" si="39"/>
        <v>3.2166473025909248E-2</v>
      </c>
      <c r="Q61" s="77">
        <f>VLOOKUP(E61,'Appendix 4. LT MOH 2019'!$E$4:$J$1683,6,FALSE)</f>
        <v>2.5000000000000187</v>
      </c>
      <c r="R61" s="133">
        <f t="shared" si="40"/>
        <v>2.4855306527331873</v>
      </c>
      <c r="S61" s="132">
        <f t="shared" si="48"/>
        <v>87683.445872613898</v>
      </c>
      <c r="T61" s="14">
        <f t="shared" si="41"/>
        <v>2820.4671964802087</v>
      </c>
      <c r="U61" s="15">
        <f t="shared" si="42"/>
        <v>6.5390727521690839E-3</v>
      </c>
      <c r="V61" s="14">
        <f t="shared" si="43"/>
        <v>431325.25105254841</v>
      </c>
      <c r="W61" s="14">
        <f t="shared" si="44"/>
        <v>2516918.9990966367</v>
      </c>
      <c r="X61" s="2">
        <f t="shared" si="45"/>
        <v>28.704608652734802</v>
      </c>
      <c r="Y61" s="109">
        <f>VLOOKUP(E61,'Appendix 4. LT MOH 2019'!$E$4:$Q$1683,13,FALSE)</f>
        <v>32.584698196148175</v>
      </c>
      <c r="Z61" s="129">
        <f t="shared" si="46"/>
        <v>-3.8800895434133729</v>
      </c>
    </row>
    <row r="62" spans="1:26" x14ac:dyDescent="0.2">
      <c r="B62" s="155" t="str">
        <f t="shared" si="49"/>
        <v>Male</v>
      </c>
      <c r="C62" s="13" t="str">
        <f t="shared" si="50"/>
        <v>AM</v>
      </c>
      <c r="D62" s="162" t="s">
        <v>128</v>
      </c>
      <c r="E62" s="20" t="str">
        <f t="shared" si="34"/>
        <v>AMMale50-54</v>
      </c>
      <c r="F62" s="21">
        <v>5</v>
      </c>
      <c r="G62" s="108">
        <f>VLOOKUP(E62,'Appendix 4. LT MOH 2019'!$E$4:$H$1683,4,FALSE)</f>
        <v>6.0309001392589668E-3</v>
      </c>
      <c r="H62" s="21">
        <f>VLOOKUP(E62,'Appendix 1a. Pop March 2021'!$E$5:$F$1684,2,FALSE)</f>
        <v>96317.654172533206</v>
      </c>
      <c r="I62" s="21">
        <f>VLOOKUP(E62,'Appendix 2a. Covid Deaths 2021'!$E$4:$F$1684,2,FALSE)</f>
        <v>381.18982445700698</v>
      </c>
      <c r="J62" s="22">
        <f t="shared" si="35"/>
        <v>580.88215396222756</v>
      </c>
      <c r="K62" s="22">
        <f t="shared" si="36"/>
        <v>959.77306065383254</v>
      </c>
      <c r="L62" s="78">
        <f t="shared" si="37"/>
        <v>0.60522865016289307</v>
      </c>
      <c r="M62" s="78">
        <f t="shared" si="38"/>
        <v>1.6522681134325961</v>
      </c>
      <c r="N62" s="77">
        <f>VLOOKUP(E62,'Appendix 4. LT MOH 2019'!$E$4:$L$1683,8,FALSE)</f>
        <v>0.970293393250659</v>
      </c>
      <c r="O62" s="77">
        <f t="shared" si="47"/>
        <v>0.95139391025572284</v>
      </c>
      <c r="P62" s="78">
        <f t="shared" si="39"/>
        <v>4.8606089744277159E-2</v>
      </c>
      <c r="Q62" s="77">
        <f>VLOOKUP(E62,'Appendix 4. LT MOH 2019'!$E$4:$J$1683,6,FALSE)</f>
        <v>2.4999999999999925</v>
      </c>
      <c r="R62" s="133">
        <f t="shared" si="40"/>
        <v>2.4754562983542172</v>
      </c>
      <c r="S62" s="132">
        <f t="shared" si="48"/>
        <v>84862.978676133687</v>
      </c>
      <c r="T62" s="14">
        <f t="shared" si="41"/>
        <v>4124.8575574988326</v>
      </c>
      <c r="U62" s="15">
        <f t="shared" si="42"/>
        <v>9.9657948949477253E-3</v>
      </c>
      <c r="V62" s="14">
        <f t="shared" si="43"/>
        <v>413901.51021369873</v>
      </c>
      <c r="W62" s="14">
        <f t="shared" si="44"/>
        <v>2085593.748044088</v>
      </c>
      <c r="X62" s="2">
        <f t="shared" si="45"/>
        <v>24.57601395307406</v>
      </c>
      <c r="Y62" s="109">
        <f>VLOOKUP(E62,'Appendix 4. LT MOH 2019'!$E$4:$Q$1683,13,FALSE)</f>
        <v>28.2262634301423</v>
      </c>
      <c r="Z62" s="129">
        <f t="shared" si="46"/>
        <v>-3.6502494770682397</v>
      </c>
    </row>
    <row r="63" spans="1:26" x14ac:dyDescent="0.2">
      <c r="B63" s="155" t="str">
        <f t="shared" si="49"/>
        <v>Male</v>
      </c>
      <c r="C63" s="13" t="str">
        <f t="shared" si="50"/>
        <v>AM</v>
      </c>
      <c r="D63" s="162" t="s">
        <v>129</v>
      </c>
      <c r="E63" s="20" t="str">
        <f t="shared" si="34"/>
        <v>AMMale55-59</v>
      </c>
      <c r="F63" s="21">
        <v>5</v>
      </c>
      <c r="G63" s="108">
        <f>VLOOKUP(E63,'Appendix 4. LT MOH 2019'!$E$4:$H$1683,4,FALSE)</f>
        <v>9.5838622825495587E-3</v>
      </c>
      <c r="H63" s="21">
        <f>VLOOKUP(E63,'Appendix 1a. Pop March 2021'!$E$5:$F$1684,2,FALSE)</f>
        <v>76465.410538488301</v>
      </c>
      <c r="I63" s="21">
        <f>VLOOKUP(E63,'Appendix 2a. Covid Deaths 2021'!$E$4:$F$1684,2,FALSE)</f>
        <v>420.51026480214199</v>
      </c>
      <c r="J63" s="22">
        <f t="shared" si="35"/>
        <v>732.83396397948559</v>
      </c>
      <c r="K63" s="22">
        <f t="shared" si="36"/>
        <v>1149.3141163153655</v>
      </c>
      <c r="L63" s="78">
        <f t="shared" si="37"/>
        <v>0.63762721920523246</v>
      </c>
      <c r="M63" s="78">
        <f t="shared" si="38"/>
        <v>1.5683144788681471</v>
      </c>
      <c r="N63" s="77">
        <f>VLOOKUP(E63,'Appendix 4. LT MOH 2019'!$E$4:$L$1683,8,FALSE)</f>
        <v>0.9532019536651658</v>
      </c>
      <c r="O63" s="77">
        <f t="shared" si="47"/>
        <v>0.92758862576495615</v>
      </c>
      <c r="P63" s="78">
        <f t="shared" si="39"/>
        <v>7.2411374235043846E-2</v>
      </c>
      <c r="Q63" s="77">
        <f>VLOOKUP(E63,'Appendix 4. LT MOH 2019'!$E$4:$J$1683,6,FALSE)</f>
        <v>2.5000000000000036</v>
      </c>
      <c r="R63" s="133">
        <f t="shared" si="40"/>
        <v>2.4660730297898636</v>
      </c>
      <c r="S63" s="132">
        <f t="shared" si="48"/>
        <v>80738.121118634852</v>
      </c>
      <c r="T63" s="14">
        <f t="shared" si="41"/>
        <v>5846.3583033557652</v>
      </c>
      <c r="U63" s="15">
        <f t="shared" si="42"/>
        <v>1.5033977108233516E-2</v>
      </c>
      <c r="V63" s="14">
        <f t="shared" si="43"/>
        <v>388876.3606107891</v>
      </c>
      <c r="W63" s="14">
        <f t="shared" si="44"/>
        <v>1671692.2378303893</v>
      </c>
      <c r="X63" s="2">
        <f t="shared" si="45"/>
        <v>20.705116922079977</v>
      </c>
      <c r="Y63" s="109">
        <f>VLOOKUP(E63,'Appendix 4. LT MOH 2019'!$E$4:$Q$1683,13,FALSE)</f>
        <v>24.01390147464021</v>
      </c>
      <c r="Z63" s="129">
        <f t="shared" si="46"/>
        <v>-3.3087845525602333</v>
      </c>
    </row>
    <row r="64" spans="1:26" x14ac:dyDescent="0.2">
      <c r="B64" s="155" t="str">
        <f t="shared" si="49"/>
        <v>Male</v>
      </c>
      <c r="C64" s="13" t="str">
        <f t="shared" si="50"/>
        <v>AM</v>
      </c>
      <c r="D64" s="162" t="s">
        <v>130</v>
      </c>
      <c r="E64" s="20" t="str">
        <f t="shared" si="34"/>
        <v>AMMale60-64</v>
      </c>
      <c r="F64" s="21">
        <v>5</v>
      </c>
      <c r="G64" s="108">
        <f>VLOOKUP(E64,'Appendix 4. LT MOH 2019'!$E$4:$H$1683,4,FALSE)</f>
        <v>1.55126609322459E-2</v>
      </c>
      <c r="H64" s="21">
        <f>VLOOKUP(E64,'Appendix 1a. Pop March 2021'!$E$5:$F$1684,2,FALSE)</f>
        <v>57832.1209711794</v>
      </c>
      <c r="I64" s="21">
        <f>VLOOKUP(E64,'Appendix 2a. Covid Deaths 2021'!$E$4:$F$1684,2,FALSE)</f>
        <v>506.79678667063399</v>
      </c>
      <c r="J64" s="22">
        <f t="shared" si="35"/>
        <v>897.13008361853349</v>
      </c>
      <c r="K64" s="22">
        <f t="shared" si="36"/>
        <v>1396.0651035759943</v>
      </c>
      <c r="L64" s="78">
        <f t="shared" si="37"/>
        <v>0.64261335758665683</v>
      </c>
      <c r="M64" s="78">
        <f t="shared" si="38"/>
        <v>1.5561456795039454</v>
      </c>
      <c r="N64" s="77">
        <f>VLOOKUP(E64,'Appendix 4. LT MOH 2019'!$E$4:$L$1683,8,FALSE)</f>
        <v>0.92533242718793873</v>
      </c>
      <c r="O64" s="77">
        <f t="shared" si="47"/>
        <v>0.88624630747748323</v>
      </c>
      <c r="P64" s="78">
        <f t="shared" si="39"/>
        <v>0.11375369252251677</v>
      </c>
      <c r="Q64" s="77">
        <f>VLOOKUP(E64,'Appendix 4. LT MOH 2019'!$E$4:$J$1683,6,FALSE)</f>
        <v>2.5000000000000022</v>
      </c>
      <c r="R64" s="133">
        <f t="shared" si="40"/>
        <v>2.4463769427191218</v>
      </c>
      <c r="S64" s="132">
        <f t="shared" si="48"/>
        <v>74891.762815279086</v>
      </c>
      <c r="T64" s="14">
        <f t="shared" si="41"/>
        <v>8519.2145597585113</v>
      </c>
      <c r="U64" s="15">
        <f t="shared" si="42"/>
        <v>2.4154009409962533E-2</v>
      </c>
      <c r="V64" s="14">
        <f t="shared" si="43"/>
        <v>352703.95134667319</v>
      </c>
      <c r="W64" s="14">
        <f t="shared" si="44"/>
        <v>1282815.8772196001</v>
      </c>
      <c r="X64" s="2">
        <f t="shared" si="45"/>
        <v>17.12893152727186</v>
      </c>
      <c r="Y64" s="109">
        <f>VLOOKUP(E64,'Appendix 4. LT MOH 2019'!$E$4:$Q$1683,13,FALSE)</f>
        <v>20.070139928812463</v>
      </c>
      <c r="Z64" s="129">
        <f t="shared" si="46"/>
        <v>-2.941208401540603</v>
      </c>
    </row>
    <row r="65" spans="2:26" x14ac:dyDescent="0.2">
      <c r="B65" s="155" t="str">
        <f t="shared" si="49"/>
        <v>Male</v>
      </c>
      <c r="C65" s="13" t="str">
        <f t="shared" si="50"/>
        <v>AM</v>
      </c>
      <c r="D65" s="162" t="s">
        <v>131</v>
      </c>
      <c r="E65" s="20" t="str">
        <f t="shared" si="34"/>
        <v>AMMale65-69</v>
      </c>
      <c r="F65" s="21">
        <v>5</v>
      </c>
      <c r="G65" s="108">
        <f>VLOOKUP(E65,'Appendix 4. LT MOH 2019'!$E$4:$H$1683,4,FALSE)</f>
        <v>2.3776959495002629E-2</v>
      </c>
      <c r="H65" s="21">
        <f>VLOOKUP(E65,'Appendix 1a. Pop March 2021'!$E$5:$F$1684,2,FALSE)</f>
        <v>41258.115027134299</v>
      </c>
      <c r="I65" s="21">
        <f>VLOOKUP(E65,'Appendix 2a. Covid Deaths 2021'!$E$4:$F$1684,2,FALSE)</f>
        <v>494.78220767628699</v>
      </c>
      <c r="J65" s="22">
        <f t="shared" si="35"/>
        <v>980.9925298403316</v>
      </c>
      <c r="K65" s="22">
        <f t="shared" si="36"/>
        <v>1464.0103210058514</v>
      </c>
      <c r="L65" s="78">
        <f t="shared" si="37"/>
        <v>0.67007214072530485</v>
      </c>
      <c r="M65" s="78">
        <f t="shared" si="38"/>
        <v>1.4923766251758683</v>
      </c>
      <c r="N65" s="77">
        <f>VLOOKUP(E65,'Appendix 4. LT MOH 2019'!$E$4:$L$1683,8,FALSE)</f>
        <v>0.88778550148957303</v>
      </c>
      <c r="O65" s="77">
        <f t="shared" si="47"/>
        <v>0.83725189559875812</v>
      </c>
      <c r="P65" s="78">
        <f t="shared" si="39"/>
        <v>0.16274810440124188</v>
      </c>
      <c r="Q65" s="77">
        <f>VLOOKUP(E65,'Appendix 4. LT MOH 2019'!$E$4:$J$1683,6,FALSE)</f>
        <v>2.5000000000000022</v>
      </c>
      <c r="R65" s="133">
        <f t="shared" si="40"/>
        <v>2.4275231161845183</v>
      </c>
      <c r="S65" s="132">
        <f t="shared" si="48"/>
        <v>66372.548255520582</v>
      </c>
      <c r="T65" s="14">
        <f t="shared" si="41"/>
        <v>10802.006412865929</v>
      </c>
      <c r="U65" s="15">
        <f t="shared" si="42"/>
        <v>3.55241715707902E-2</v>
      </c>
      <c r="V65" s="14">
        <f t="shared" si="43"/>
        <v>304074.82948167872</v>
      </c>
      <c r="W65" s="14">
        <f t="shared" si="44"/>
        <v>930111.92587292683</v>
      </c>
      <c r="X65" s="2">
        <f t="shared" si="45"/>
        <v>14.01350332809565</v>
      </c>
      <c r="Y65" s="109">
        <f>VLOOKUP(E65,'Appendix 4. LT MOH 2019'!$E$4:$Q$1683,13,FALSE)</f>
        <v>16.487921975465255</v>
      </c>
      <c r="Z65" s="129">
        <f t="shared" si="46"/>
        <v>-2.474418647369605</v>
      </c>
    </row>
    <row r="66" spans="2:26" x14ac:dyDescent="0.2">
      <c r="B66" s="155" t="str">
        <f t="shared" si="49"/>
        <v>Male</v>
      </c>
      <c r="C66" s="13" t="str">
        <f t="shared" si="50"/>
        <v>AM</v>
      </c>
      <c r="D66" s="162" t="s">
        <v>132</v>
      </c>
      <c r="E66" s="20" t="str">
        <f t="shared" si="34"/>
        <v>AMMale70-74</v>
      </c>
      <c r="F66" s="21">
        <v>5</v>
      </c>
      <c r="G66" s="108">
        <f>VLOOKUP(E66,'Appendix 4. LT MOH 2019'!$E$4:$H$1683,4,FALSE)</f>
        <v>3.6050535125130762E-2</v>
      </c>
      <c r="H66" s="21">
        <f>VLOOKUP(E66,'Appendix 1a. Pop March 2021'!$E$5:$F$1684,2,FALSE)</f>
        <v>26867.026612245201</v>
      </c>
      <c r="I66" s="21">
        <f>VLOOKUP(E66,'Appendix 2a. Covid Deaths 2021'!$E$4:$F$1684,2,FALSE)</f>
        <v>446.72389169889902</v>
      </c>
      <c r="J66" s="22">
        <f t="shared" si="35"/>
        <v>968.57068659256856</v>
      </c>
      <c r="K66" s="22">
        <f t="shared" si="36"/>
        <v>1399.1899429425412</v>
      </c>
      <c r="L66" s="78">
        <f t="shared" si="37"/>
        <v>0.69223674132164892</v>
      </c>
      <c r="M66" s="78">
        <f t="shared" si="38"/>
        <v>1.4445924931559626</v>
      </c>
      <c r="N66" s="77">
        <f>VLOOKUP(E66,'Appendix 4. LT MOH 2019'!$E$4:$L$1683,8,FALSE)</f>
        <v>0.83464973794936148</v>
      </c>
      <c r="O66" s="77">
        <f t="shared" si="47"/>
        <v>0.77020377911960969</v>
      </c>
      <c r="P66" s="78">
        <f t="shared" si="39"/>
        <v>0.22979622088039031</v>
      </c>
      <c r="Q66" s="77">
        <f>VLOOKUP(E66,'Appendix 4. LT MOH 2019'!$E$4:$J$1683,6,FALSE)</f>
        <v>2.5000000000000004</v>
      </c>
      <c r="R66" s="133">
        <f t="shared" si="40"/>
        <v>2.4013525289428825</v>
      </c>
      <c r="S66" s="132">
        <f t="shared" si="48"/>
        <v>55570.541842654653</v>
      </c>
      <c r="T66" s="14">
        <f t="shared" si="41"/>
        <v>12769.900507717641</v>
      </c>
      <c r="U66" s="15">
        <f t="shared" si="42"/>
        <v>5.2192718315361097E-2</v>
      </c>
      <c r="V66" s="14">
        <f t="shared" si="43"/>
        <v>244668.23955324182</v>
      </c>
      <c r="W66" s="14">
        <f t="shared" si="44"/>
        <v>626037.09639124805</v>
      </c>
      <c r="X66" s="2">
        <f t="shared" si="45"/>
        <v>11.265628795987672</v>
      </c>
      <c r="Y66" s="109">
        <f>VLOOKUP(E66,'Appendix 4. LT MOH 2019'!$E$4:$Q$1683,13,FALSE)</f>
        <v>13.255970278851805</v>
      </c>
      <c r="Z66" s="129">
        <f t="shared" si="46"/>
        <v>-1.9903414828641335</v>
      </c>
    </row>
    <row r="67" spans="2:26" x14ac:dyDescent="0.2">
      <c r="B67" s="155" t="str">
        <f t="shared" si="49"/>
        <v>Male</v>
      </c>
      <c r="C67" s="13" t="str">
        <f t="shared" si="50"/>
        <v>AM</v>
      </c>
      <c r="D67" s="162" t="s">
        <v>133</v>
      </c>
      <c r="E67" s="20" t="str">
        <f t="shared" si="34"/>
        <v>AMMale75-79</v>
      </c>
      <c r="F67" s="21">
        <v>5</v>
      </c>
      <c r="G67" s="108">
        <f>VLOOKUP(E67,'Appendix 4. LT MOH 2019'!$E$4:$H$1683,4,FALSE)</f>
        <v>5.5672921585684106E-2</v>
      </c>
      <c r="H67" s="21">
        <f>VLOOKUP(E67,'Appendix 1a. Pop March 2021'!$E$5:$F$1684,2,FALSE)</f>
        <v>17128.526917262599</v>
      </c>
      <c r="I67" s="21">
        <f>VLOOKUP(E67,'Appendix 2a. Covid Deaths 2021'!$E$4:$F$1684,2,FALSE)</f>
        <v>342.961618565903</v>
      </c>
      <c r="J67" s="22">
        <f t="shared" si="35"/>
        <v>953.59513594304019</v>
      </c>
      <c r="K67" s="22">
        <f t="shared" si="36"/>
        <v>1277.4630792116245</v>
      </c>
      <c r="L67" s="78">
        <f t="shared" si="37"/>
        <v>0.74647569190926699</v>
      </c>
      <c r="M67" s="78">
        <f t="shared" si="38"/>
        <v>1.3396283507133258</v>
      </c>
      <c r="N67" s="77">
        <f>VLOOKUP(E67,'Appendix 4. LT MOH 2019'!$E$4:$L$1683,8,FALSE)</f>
        <v>0.75564524926366317</v>
      </c>
      <c r="O67" s="77">
        <f t="shared" si="47"/>
        <v>0.68705465189015069</v>
      </c>
      <c r="P67" s="78">
        <f t="shared" si="39"/>
        <v>0.31294534810984931</v>
      </c>
      <c r="Q67" s="77">
        <f>VLOOKUP(E67,'Appendix 4. LT MOH 2019'!$E$4:$J$1683,6,FALSE)</f>
        <v>2.5</v>
      </c>
      <c r="R67" s="133">
        <f t="shared" si="40"/>
        <v>2.3849703015637966</v>
      </c>
      <c r="S67" s="132">
        <f t="shared" si="48"/>
        <v>42800.641334937012</v>
      </c>
      <c r="T67" s="14">
        <f t="shared" si="41"/>
        <v>13394.261601886668</v>
      </c>
      <c r="U67" s="15">
        <f t="shared" si="42"/>
        <v>7.4837970588923566E-2</v>
      </c>
      <c r="V67" s="14">
        <f t="shared" si="43"/>
        <v>178976.81479712776</v>
      </c>
      <c r="W67" s="14">
        <f t="shared" si="44"/>
        <v>381368.85683800629</v>
      </c>
      <c r="X67" s="2">
        <f t="shared" si="45"/>
        <v>8.9103537924490208</v>
      </c>
      <c r="Y67" s="109">
        <f>VLOOKUP(E67,'Appendix 4. LT MOH 2019'!$E$4:$Q$1683,13,FALSE)</f>
        <v>10.386807231591527</v>
      </c>
      <c r="Z67" s="129">
        <f t="shared" si="46"/>
        <v>-1.4764534391425066</v>
      </c>
    </row>
    <row r="68" spans="2:26" x14ac:dyDescent="0.2">
      <c r="B68" s="155" t="str">
        <f t="shared" si="49"/>
        <v>Male</v>
      </c>
      <c r="C68" s="13" t="str">
        <f t="shared" si="50"/>
        <v>AM</v>
      </c>
      <c r="D68" s="162" t="s">
        <v>134</v>
      </c>
      <c r="E68" s="20" t="str">
        <f t="shared" si="34"/>
        <v>AMMale80-84</v>
      </c>
      <c r="F68" s="21">
        <v>5</v>
      </c>
      <c r="G68" s="108">
        <f>VLOOKUP(E68,'Appendix 4. LT MOH 2019'!$E$4:$H$1683,4,FALSE)</f>
        <v>8.7388392857142852E-2</v>
      </c>
      <c r="H68" s="21">
        <f>VLOOKUP(E68,'Appendix 1a. Pop March 2021'!$E$5:$F$1684,2,FALSE)</f>
        <v>9556.5580599597706</v>
      </c>
      <c r="I68" s="21">
        <f>VLOOKUP(E68,'Appendix 2a. Covid Deaths 2021'!$E$4:$F$1684,2,FALSE)</f>
        <v>258.85956560547498</v>
      </c>
      <c r="J68" s="22">
        <f t="shared" si="35"/>
        <v>835.13225010585938</v>
      </c>
      <c r="K68" s="22">
        <f t="shared" si="36"/>
        <v>1071.3704942973739</v>
      </c>
      <c r="L68" s="78">
        <f t="shared" si="37"/>
        <v>0.77949901976118519</v>
      </c>
      <c r="M68" s="78">
        <f t="shared" si="38"/>
        <v>1.2828752501912954</v>
      </c>
      <c r="N68" s="77">
        <f>VLOOKUP(E68,'Appendix 4. LT MOH 2019'!$E$4:$L$1683,8,FALSE)</f>
        <v>0.64140141973895126</v>
      </c>
      <c r="O68" s="77">
        <f t="shared" si="47"/>
        <v>0.56568119787690707</v>
      </c>
      <c r="P68" s="78">
        <f t="shared" si="39"/>
        <v>0.43431880212309293</v>
      </c>
      <c r="Q68" s="77">
        <f>VLOOKUP(E68,'Appendix 4. LT MOH 2019'!$E$4:$J$1683,6,FALSE)</f>
        <v>2.5000000000000004</v>
      </c>
      <c r="R68" s="133">
        <f t="shared" si="40"/>
        <v>2.3519610415101591</v>
      </c>
      <c r="S68" s="132">
        <f t="shared" si="48"/>
        <v>29406.379733050344</v>
      </c>
      <c r="T68" s="14">
        <f t="shared" si="41"/>
        <v>12771.743620435223</v>
      </c>
      <c r="U68" s="15">
        <f t="shared" si="42"/>
        <v>0.11281280673922799</v>
      </c>
      <c r="V68" s="14">
        <f t="shared" si="43"/>
        <v>113211.82399049515</v>
      </c>
      <c r="W68" s="14">
        <f t="shared" si="44"/>
        <v>202392.0420408785</v>
      </c>
      <c r="X68" s="2">
        <f t="shared" si="45"/>
        <v>6.8825895563542137</v>
      </c>
      <c r="Y68" s="109">
        <f>VLOOKUP(E68,'Appendix 4. LT MOH 2019'!$E$4:$Q$1683,13,FALSE)</f>
        <v>7.9371823144217633</v>
      </c>
      <c r="Z68" s="129">
        <f t="shared" si="46"/>
        <v>-1.0545927580675496</v>
      </c>
    </row>
    <row r="69" spans="2:26" x14ac:dyDescent="0.2">
      <c r="B69" s="155" t="str">
        <f t="shared" si="49"/>
        <v>Male</v>
      </c>
      <c r="C69" s="13" t="str">
        <f t="shared" si="50"/>
        <v>AM</v>
      </c>
      <c r="D69" s="162" t="s">
        <v>135</v>
      </c>
      <c r="E69" s="20" t="str">
        <f t="shared" si="34"/>
        <v>AMMale85-89</v>
      </c>
      <c r="F69" s="21">
        <v>5</v>
      </c>
      <c r="G69" s="108">
        <f>VLOOKUP(E69,'Appendix 4. LT MOH 2019'!$E$4:$H$1683,4,FALSE)</f>
        <v>0.13148868053967527</v>
      </c>
      <c r="H69" s="21">
        <f>VLOOKUP(E69,'Appendix 1a. Pop March 2021'!$E$5:$F$1684,2,FALSE)</f>
        <v>4614.4759978919801</v>
      </c>
      <c r="I69" s="21">
        <f>VLOOKUP(E69,'Appendix 2a. Covid Deaths 2021'!$E$4:$F$1684,2,FALSE)</f>
        <v>170.38857482892001</v>
      </c>
      <c r="J69" s="22">
        <f t="shared" si="35"/>
        <v>606.75136034481784</v>
      </c>
      <c r="K69" s="22">
        <f t="shared" si="36"/>
        <v>754.73576629044737</v>
      </c>
      <c r="L69" s="78">
        <f t="shared" si="37"/>
        <v>0.80392554248094261</v>
      </c>
      <c r="M69" s="78">
        <f t="shared" si="38"/>
        <v>1.2438962903379891</v>
      </c>
      <c r="N69" s="77">
        <f>VLOOKUP(E69,'Appendix 4. LT MOH 2019'!$E$4:$L$1683,8,FALSE)</f>
        <v>0.5052060924188968</v>
      </c>
      <c r="O69" s="77">
        <f t="shared" si="47"/>
        <v>0.42770631806295606</v>
      </c>
      <c r="P69" s="78">
        <f t="shared" si="39"/>
        <v>0.57229368193704389</v>
      </c>
      <c r="Q69" s="77">
        <f>VLOOKUP(E69,'Appendix 4. LT MOH 2019'!$E$4:$J$1683,6,FALSE)</f>
        <v>2.5000000000000004</v>
      </c>
      <c r="R69" s="133">
        <f t="shared" si="40"/>
        <v>2.3113790805850711</v>
      </c>
      <c r="S69" s="132">
        <f t="shared" si="48"/>
        <v>16634.636112615121</v>
      </c>
      <c r="T69" s="14">
        <f t="shared" si="41"/>
        <v>9519.8971485714228</v>
      </c>
      <c r="U69" s="15">
        <f t="shared" si="42"/>
        <v>0.1653397572233643</v>
      </c>
      <c r="V69" s="14">
        <f t="shared" si="43"/>
        <v>57577.78593874794</v>
      </c>
      <c r="W69" s="14">
        <f t="shared" si="44"/>
        <v>89180.218050383352</v>
      </c>
      <c r="X69" s="2">
        <f t="shared" si="45"/>
        <v>5.3611162544609092</v>
      </c>
      <c r="Y69" s="109">
        <f>VLOOKUP(E69,'Appendix 4. LT MOH 2019'!$E$4:$Q$1683,13,FALSE)</f>
        <v>5.9770350471545299</v>
      </c>
      <c r="Z69" s="129">
        <f t="shared" si="46"/>
        <v>-0.61591879269362071</v>
      </c>
    </row>
    <row r="70" spans="2:26" x14ac:dyDescent="0.2">
      <c r="B70" s="155" t="str">
        <f t="shared" si="49"/>
        <v>Male</v>
      </c>
      <c r="C70" s="13" t="str">
        <f t="shared" si="50"/>
        <v>AM</v>
      </c>
      <c r="D70" s="162" t="s">
        <v>8</v>
      </c>
      <c r="E70" s="20" t="str">
        <f t="shared" si="34"/>
        <v>AMMale90+</v>
      </c>
      <c r="F70" s="21" t="s">
        <v>19</v>
      </c>
      <c r="G70" s="108">
        <f>VLOOKUP(E70,'Appendix 4. LT MOH 2019'!$E$4:$H$1683,4,FALSE)</f>
        <v>0.2281849912739965</v>
      </c>
      <c r="H70" s="21">
        <f>VLOOKUP(E70,'Appendix 1a. Pop March 2021'!$E$5:$F$1684,2,FALSE)</f>
        <v>2415.3774845548</v>
      </c>
      <c r="I70" s="21">
        <f>VLOOKUP(E70,'Appendix 2a. Covid Deaths 2021'!$E$4:$F$1684,2,FALSE)</f>
        <v>63.349598333829199</v>
      </c>
      <c r="J70" s="22">
        <f t="shared" si="35"/>
        <v>551.15289023654464</v>
      </c>
      <c r="K70" s="22">
        <f t="shared" si="36"/>
        <v>600.04706102735781</v>
      </c>
      <c r="L70" s="78">
        <f t="shared" si="37"/>
        <v>0.91851610654154348</v>
      </c>
      <c r="M70" s="78">
        <f t="shared" si="38"/>
        <v>1.0887125363160641</v>
      </c>
      <c r="N70" s="77">
        <f>VLOOKUP(E70,'Appendix 4. LT MOH 2019'!$E$4:$L$1683,8,FALSE)</f>
        <v>0</v>
      </c>
      <c r="O70" s="77">
        <v>0</v>
      </c>
      <c r="P70" s="78">
        <f t="shared" si="39"/>
        <v>1</v>
      </c>
      <c r="Q70" s="77">
        <f>VLOOKUP(E70,'Appendix 4. LT MOH 2019'!$E$4:$J$1683,6,FALSE)</f>
        <v>4.8358715888094963</v>
      </c>
      <c r="R70" s="133">
        <f>Q70*L70</f>
        <v>4.4418259434881664</v>
      </c>
      <c r="S70" s="132">
        <f t="shared" si="48"/>
        <v>7114.7389640436977</v>
      </c>
      <c r="T70" s="14">
        <f t="shared" si="41"/>
        <v>7114.7389640436977</v>
      </c>
      <c r="U70" s="15">
        <f t="shared" si="42"/>
        <v>0.22513263975731113</v>
      </c>
      <c r="V70" s="14">
        <f>T70*R70</f>
        <v>31602.432111635419</v>
      </c>
      <c r="W70" s="14">
        <f>V70</f>
        <v>31602.432111635419</v>
      </c>
      <c r="X70" s="2">
        <f t="shared" si="45"/>
        <v>4.4418259434881664</v>
      </c>
      <c r="Y70" s="109">
        <f>VLOOKUP(E70,'Appendix 4. LT MOH 2019'!$E$4:$Q$1683,13,FALSE)</f>
        <v>4.3824091778202678</v>
      </c>
      <c r="Z70" s="129">
        <f t="shared" si="46"/>
        <v>5.9416765667898552E-2</v>
      </c>
    </row>
    <row r="71" spans="2:26" x14ac:dyDescent="0.2">
      <c r="H71" s="43"/>
      <c r="I71" s="43"/>
      <c r="K71" s="9"/>
      <c r="L71" s="9"/>
      <c r="M71" s="9"/>
      <c r="N71" s="131"/>
      <c r="O71" s="131"/>
      <c r="P71" s="79"/>
      <c r="Q71" s="131"/>
      <c r="R71" s="111"/>
      <c r="S71" s="9"/>
      <c r="T71" s="9"/>
      <c r="U71" s="9"/>
      <c r="V71" s="111"/>
      <c r="W71" s="111"/>
      <c r="X71" s="9"/>
      <c r="Y71" s="131"/>
      <c r="Z71" s="9"/>
    </row>
    <row r="72" spans="2:26" x14ac:dyDescent="0.2">
      <c r="F72" s="43"/>
      <c r="H72" s="43"/>
      <c r="I72" s="43"/>
      <c r="N72" s="43"/>
      <c r="O72" s="43"/>
      <c r="Q72" s="43"/>
      <c r="R72" s="43"/>
      <c r="V72" s="43"/>
      <c r="W72" s="43"/>
    </row>
    <row r="73" spans="2:26" x14ac:dyDescent="0.2">
      <c r="D73" s="53"/>
      <c r="E73" s="24"/>
      <c r="F73" s="43"/>
      <c r="G73" s="112"/>
      <c r="H73" s="24"/>
      <c r="I73" s="8"/>
      <c r="L73" s="49"/>
      <c r="M73" s="49"/>
      <c r="N73" s="49"/>
      <c r="O73" s="49"/>
      <c r="P73" s="48"/>
      <c r="Q73" s="47"/>
      <c r="R73" s="14"/>
      <c r="S73" s="15"/>
      <c r="T73" s="14"/>
      <c r="U73" s="14"/>
      <c r="V73" s="2"/>
      <c r="W73" s="2"/>
      <c r="X73" s="6"/>
    </row>
    <row r="74" spans="2:26" x14ac:dyDescent="0.2">
      <c r="D74" s="53"/>
      <c r="E74" s="24"/>
      <c r="F74" s="43"/>
      <c r="G74" s="112"/>
      <c r="H74" s="24"/>
      <c r="I74" s="8"/>
      <c r="L74" s="49"/>
      <c r="M74" s="49"/>
      <c r="N74" s="49"/>
      <c r="O74" s="49"/>
      <c r="P74" s="48"/>
      <c r="Q74" s="47"/>
      <c r="R74" s="14"/>
      <c r="S74" s="15"/>
      <c r="T74" s="14"/>
      <c r="U74" s="14"/>
      <c r="V74" s="2"/>
      <c r="W74" s="2"/>
      <c r="X74" s="6"/>
    </row>
    <row r="75" spans="2:26" x14ac:dyDescent="0.2">
      <c r="D75" s="53"/>
      <c r="E75" s="24"/>
      <c r="G75" s="112"/>
      <c r="H75" s="24"/>
      <c r="I75" s="8"/>
      <c r="L75" s="49"/>
      <c r="M75" s="49"/>
      <c r="N75" s="49"/>
      <c r="O75" s="49"/>
      <c r="P75" s="48"/>
      <c r="Q75" s="47"/>
      <c r="R75" s="14"/>
      <c r="S75" s="15"/>
      <c r="T75" s="14"/>
      <c r="U75" s="14"/>
      <c r="V75" s="2"/>
      <c r="W75" s="2"/>
      <c r="X75" s="6"/>
    </row>
    <row r="76" spans="2:26" x14ac:dyDescent="0.2">
      <c r="D76" s="53"/>
      <c r="E76" s="24"/>
      <c r="G76" s="112"/>
      <c r="H76" s="24"/>
      <c r="I76" s="8"/>
      <c r="L76" s="49"/>
      <c r="M76" s="49"/>
      <c r="N76" s="49"/>
      <c r="O76" s="49"/>
      <c r="P76" s="48"/>
      <c r="Q76" s="47"/>
      <c r="R76" s="14"/>
      <c r="S76" s="15"/>
      <c r="T76" s="14"/>
      <c r="U76" s="14"/>
      <c r="V76" s="2"/>
      <c r="W76" s="2"/>
      <c r="X76" s="6"/>
    </row>
    <row r="77" spans="2:26" x14ac:dyDescent="0.2">
      <c r="D77" s="53"/>
      <c r="E77" s="24"/>
      <c r="G77" s="112"/>
      <c r="H77" s="24"/>
      <c r="I77" s="8"/>
      <c r="L77" s="49"/>
      <c r="M77" s="49"/>
      <c r="N77" s="49"/>
      <c r="O77" s="49"/>
      <c r="P77" s="48"/>
      <c r="Q77" s="47"/>
      <c r="R77" s="14"/>
      <c r="S77" s="15"/>
      <c r="T77" s="14"/>
      <c r="U77" s="14"/>
      <c r="V77" s="2"/>
      <c r="W77" s="2"/>
      <c r="X77" s="6"/>
    </row>
    <row r="81" spans="1:25" s="13" customFormat="1" ht="47" customHeight="1" x14ac:dyDescent="0.2">
      <c r="A81" s="12"/>
      <c r="B81" s="10"/>
      <c r="C81" s="10"/>
      <c r="D81" s="160"/>
      <c r="E81" s="10"/>
      <c r="F81"/>
      <c r="G81" s="12"/>
      <c r="H81" s="12"/>
      <c r="I81" s="12"/>
      <c r="J81" s="43"/>
      <c r="K81"/>
      <c r="L81" s="10"/>
      <c r="M81" s="12"/>
      <c r="N81" s="12"/>
      <c r="O81" s="12"/>
      <c r="P81" s="12"/>
      <c r="Q81" s="10"/>
      <c r="R81" s="10"/>
      <c r="S81" s="12"/>
      <c r="T81" s="12"/>
      <c r="U81" s="12"/>
      <c r="V81" s="10"/>
      <c r="W81" s="12"/>
      <c r="X81" s="12"/>
      <c r="Y81" s="43"/>
    </row>
    <row r="82" spans="1:25" x14ac:dyDescent="0.2">
      <c r="D82" s="53"/>
      <c r="E82" s="52"/>
      <c r="G82" s="113"/>
      <c r="H82" s="52"/>
      <c r="I82" s="8"/>
      <c r="L82" s="51"/>
      <c r="M82" s="51"/>
      <c r="N82" s="51"/>
      <c r="O82" s="51"/>
      <c r="P82" s="48"/>
      <c r="Q82" s="14"/>
      <c r="R82" s="14"/>
      <c r="S82" s="15"/>
      <c r="T82" s="14"/>
      <c r="U82" s="14"/>
      <c r="V82" s="2"/>
      <c r="W82" s="2"/>
      <c r="X82" s="6"/>
    </row>
    <row r="83" spans="1:25" x14ac:dyDescent="0.2">
      <c r="D83" s="53"/>
      <c r="E83" s="52"/>
      <c r="G83" s="113"/>
      <c r="H83" s="52"/>
      <c r="I83" s="8"/>
      <c r="L83" s="51"/>
      <c r="M83" s="51"/>
      <c r="N83" s="51"/>
      <c r="O83" s="51"/>
      <c r="P83" s="48"/>
      <c r="Q83" s="47"/>
      <c r="R83" s="14"/>
      <c r="S83" s="15"/>
      <c r="T83" s="14"/>
      <c r="U83" s="14"/>
      <c r="V83" s="2"/>
      <c r="W83" s="2"/>
      <c r="X83" s="6"/>
    </row>
    <row r="84" spans="1:25" x14ac:dyDescent="0.2">
      <c r="D84" s="53"/>
      <c r="E84" s="52"/>
      <c r="G84" s="113"/>
      <c r="H84" s="52"/>
      <c r="I84" s="8"/>
      <c r="L84" s="51"/>
      <c r="M84" s="51"/>
      <c r="N84" s="51"/>
      <c r="O84" s="51"/>
      <c r="P84" s="48"/>
      <c r="Q84" s="47"/>
      <c r="R84" s="14"/>
      <c r="S84" s="15"/>
      <c r="T84" s="14"/>
      <c r="U84" s="14"/>
      <c r="V84" s="2"/>
      <c r="W84" s="2"/>
      <c r="X84" s="6"/>
    </row>
    <row r="85" spans="1:25" x14ac:dyDescent="0.2">
      <c r="D85" s="53"/>
      <c r="E85" s="52"/>
      <c r="G85" s="113"/>
      <c r="H85" s="52"/>
      <c r="I85" s="8"/>
      <c r="L85" s="51"/>
      <c r="M85" s="51"/>
      <c r="N85" s="51"/>
      <c r="O85" s="51"/>
      <c r="P85" s="48"/>
      <c r="Q85" s="47"/>
      <c r="R85" s="14"/>
      <c r="S85" s="15"/>
      <c r="T85" s="14"/>
      <c r="U85" s="14"/>
      <c r="V85" s="2"/>
      <c r="W85" s="2"/>
      <c r="X85" s="6"/>
    </row>
    <row r="86" spans="1:25" x14ac:dyDescent="0.2">
      <c r="D86" s="53"/>
      <c r="E86" s="52"/>
      <c r="G86" s="113"/>
      <c r="H86" s="52"/>
      <c r="I86" s="8"/>
      <c r="L86" s="51"/>
      <c r="M86" s="51"/>
      <c r="N86" s="51"/>
      <c r="O86" s="51"/>
      <c r="P86" s="48"/>
      <c r="Q86" s="47"/>
      <c r="R86" s="14"/>
      <c r="S86" s="15"/>
      <c r="T86" s="14"/>
      <c r="U86" s="14"/>
      <c r="V86" s="2"/>
      <c r="W86" s="2"/>
      <c r="X86" s="6"/>
    </row>
    <row r="87" spans="1:25" x14ac:dyDescent="0.2">
      <c r="D87" s="53"/>
      <c r="E87" s="52"/>
      <c r="G87" s="113"/>
      <c r="H87" s="52"/>
      <c r="I87" s="8"/>
      <c r="L87" s="51"/>
      <c r="M87" s="51"/>
      <c r="N87" s="51"/>
      <c r="O87" s="51"/>
      <c r="P87" s="48"/>
      <c r="Q87" s="47"/>
      <c r="R87" s="14"/>
      <c r="S87" s="15"/>
      <c r="T87" s="14"/>
      <c r="U87" s="14"/>
      <c r="V87" s="2"/>
      <c r="W87" s="2"/>
      <c r="X87" s="6"/>
    </row>
    <row r="88" spans="1:25" x14ac:dyDescent="0.2">
      <c r="D88" s="53"/>
      <c r="E88" s="52"/>
      <c r="G88" s="113"/>
      <c r="H88" s="52"/>
      <c r="I88" s="8"/>
      <c r="L88" s="51"/>
      <c r="M88" s="51"/>
      <c r="N88" s="51"/>
      <c r="O88" s="51"/>
      <c r="P88" s="48"/>
      <c r="Q88" s="47"/>
      <c r="R88" s="14"/>
      <c r="S88" s="15"/>
      <c r="T88" s="14"/>
      <c r="U88" s="14"/>
      <c r="V88" s="2"/>
      <c r="W88" s="2"/>
      <c r="X88" s="6"/>
    </row>
    <row r="89" spans="1:25" x14ac:dyDescent="0.2">
      <c r="D89" s="53"/>
      <c r="E89" s="52"/>
      <c r="G89" s="113"/>
      <c r="H89" s="52"/>
      <c r="I89" s="8"/>
      <c r="L89" s="51"/>
      <c r="M89" s="51"/>
      <c r="N89" s="51"/>
      <c r="O89" s="51"/>
      <c r="P89" s="48"/>
      <c r="Q89" s="47"/>
      <c r="R89" s="14"/>
      <c r="S89" s="15"/>
      <c r="T89" s="14"/>
      <c r="U89" s="14"/>
      <c r="V89" s="2"/>
      <c r="W89" s="2"/>
      <c r="X89" s="6"/>
    </row>
    <row r="90" spans="1:25" x14ac:dyDescent="0.2">
      <c r="D90" s="53"/>
      <c r="E90" s="52"/>
      <c r="G90" s="113"/>
      <c r="H90" s="52"/>
      <c r="I90" s="8"/>
      <c r="L90" s="51"/>
      <c r="M90" s="51"/>
      <c r="N90" s="51"/>
      <c r="O90" s="51"/>
      <c r="P90" s="48"/>
      <c r="Q90" s="47"/>
      <c r="R90" s="14"/>
      <c r="S90" s="15"/>
      <c r="T90" s="14"/>
      <c r="U90" s="14"/>
      <c r="V90" s="2"/>
      <c r="W90" s="2"/>
      <c r="X90" s="6"/>
    </row>
    <row r="91" spans="1:25" x14ac:dyDescent="0.2">
      <c r="D91" s="53"/>
      <c r="E91" s="52"/>
      <c r="G91" s="113"/>
      <c r="H91" s="52"/>
      <c r="I91" s="8"/>
      <c r="L91" s="51"/>
      <c r="M91" s="51"/>
      <c r="N91" s="51"/>
      <c r="O91" s="51"/>
      <c r="P91" s="48"/>
      <c r="Q91" s="47"/>
      <c r="R91" s="14"/>
      <c r="S91" s="15"/>
      <c r="T91" s="14"/>
      <c r="U91" s="14"/>
      <c r="V91" s="2"/>
      <c r="W91" s="2"/>
      <c r="X91" s="6"/>
    </row>
    <row r="92" spans="1:25" x14ac:dyDescent="0.2">
      <c r="D92" s="53"/>
      <c r="E92" s="52"/>
      <c r="G92" s="113"/>
      <c r="H92" s="52"/>
      <c r="I92" s="8"/>
      <c r="L92" s="51"/>
      <c r="M92" s="51"/>
      <c r="N92" s="51"/>
      <c r="O92" s="51"/>
      <c r="P92" s="48"/>
      <c r="Q92" s="47"/>
      <c r="R92" s="14"/>
      <c r="S92" s="15"/>
      <c r="T92" s="14"/>
      <c r="U92" s="14"/>
      <c r="V92" s="2"/>
      <c r="W92" s="2"/>
      <c r="X92" s="6"/>
    </row>
    <row r="93" spans="1:25" x14ac:dyDescent="0.2">
      <c r="D93" s="53"/>
      <c r="E93" s="52"/>
      <c r="G93" s="113"/>
      <c r="H93" s="52"/>
      <c r="I93" s="8"/>
      <c r="L93" s="51"/>
      <c r="M93" s="51"/>
      <c r="N93" s="51"/>
      <c r="O93" s="51"/>
      <c r="P93" s="48"/>
      <c r="Q93" s="47"/>
      <c r="R93" s="14"/>
      <c r="S93" s="15"/>
      <c r="T93" s="14"/>
      <c r="U93" s="14"/>
      <c r="V93" s="2"/>
      <c r="W93" s="2"/>
      <c r="X93" s="6"/>
    </row>
    <row r="94" spans="1:25" x14ac:dyDescent="0.2">
      <c r="D94" s="53"/>
      <c r="E94" s="52"/>
      <c r="G94" s="113"/>
      <c r="H94" s="52"/>
      <c r="I94" s="8"/>
      <c r="L94" s="51"/>
      <c r="M94" s="51"/>
      <c r="N94" s="51"/>
      <c r="O94" s="51"/>
      <c r="P94" s="48"/>
      <c r="Q94" s="47"/>
      <c r="R94" s="14"/>
      <c r="S94" s="15"/>
      <c r="T94" s="14"/>
      <c r="U94" s="14"/>
      <c r="V94" s="2"/>
      <c r="W94" s="2"/>
      <c r="X94" s="6"/>
    </row>
    <row r="95" spans="1:25" x14ac:dyDescent="0.2">
      <c r="D95" s="53"/>
      <c r="E95" s="52"/>
      <c r="G95" s="113"/>
      <c r="H95" s="52"/>
      <c r="I95" s="8"/>
      <c r="L95" s="51"/>
      <c r="M95" s="51"/>
      <c r="N95" s="51"/>
      <c r="O95" s="51"/>
      <c r="P95" s="48"/>
      <c r="Q95" s="47"/>
      <c r="R95" s="14"/>
      <c r="S95" s="15"/>
      <c r="T95" s="14"/>
      <c r="U95" s="14"/>
      <c r="V95" s="2"/>
      <c r="W95" s="2"/>
      <c r="X95" s="6"/>
    </row>
    <row r="96" spans="1:25" x14ac:dyDescent="0.2">
      <c r="D96" s="53"/>
      <c r="E96" s="52"/>
      <c r="G96" s="113"/>
      <c r="H96" s="52"/>
      <c r="I96" s="8"/>
      <c r="L96" s="51"/>
      <c r="M96" s="51"/>
      <c r="N96" s="51"/>
      <c r="O96" s="51"/>
      <c r="P96" s="48"/>
      <c r="Q96" s="47"/>
      <c r="R96" s="14"/>
      <c r="S96" s="15"/>
      <c r="T96" s="14"/>
      <c r="U96" s="14"/>
      <c r="V96" s="2"/>
      <c r="W96" s="2"/>
      <c r="X96" s="6"/>
    </row>
    <row r="97" spans="1:25" x14ac:dyDescent="0.2">
      <c r="D97" s="53"/>
      <c r="E97" s="52"/>
      <c r="G97" s="113"/>
      <c r="H97" s="52"/>
      <c r="I97" s="8"/>
      <c r="L97" s="51"/>
      <c r="M97" s="51"/>
      <c r="N97" s="51"/>
      <c r="O97" s="51"/>
      <c r="P97" s="48"/>
      <c r="Q97" s="47"/>
      <c r="R97" s="14"/>
      <c r="S97" s="15"/>
      <c r="T97" s="14"/>
      <c r="U97" s="14"/>
      <c r="V97" s="2"/>
      <c r="W97" s="2"/>
      <c r="X97" s="6"/>
    </row>
    <row r="98" spans="1:25" x14ac:dyDescent="0.2">
      <c r="N98" s="50"/>
    </row>
    <row r="99" spans="1:25" x14ac:dyDescent="0.2">
      <c r="N99" s="50"/>
    </row>
    <row r="100" spans="1:25" s="13" customFormat="1" ht="47" customHeight="1" x14ac:dyDescent="0.2">
      <c r="A100" s="12"/>
      <c r="B100" s="10"/>
      <c r="C100" s="10"/>
      <c r="D100" s="160"/>
      <c r="E100" s="10"/>
      <c r="F100"/>
      <c r="G100" s="12"/>
      <c r="H100" s="12"/>
      <c r="I100" s="12"/>
      <c r="J100" s="43"/>
      <c r="K100"/>
      <c r="L100" s="10"/>
      <c r="M100" s="12"/>
      <c r="N100" s="12"/>
      <c r="O100" s="12"/>
      <c r="P100" s="12"/>
      <c r="Q100" s="10"/>
      <c r="R100" s="10"/>
      <c r="S100" s="12"/>
      <c r="T100" s="12"/>
      <c r="U100" s="12"/>
      <c r="V100" s="10"/>
      <c r="W100" s="12"/>
      <c r="X100" s="12"/>
      <c r="Y100" s="43"/>
    </row>
    <row r="101" spans="1:25" x14ac:dyDescent="0.2">
      <c r="D101" s="53"/>
      <c r="E101" s="24"/>
      <c r="G101" s="112"/>
      <c r="H101" s="24"/>
      <c r="I101" s="8"/>
      <c r="L101" s="49"/>
      <c r="M101" s="49"/>
      <c r="N101" s="49"/>
      <c r="O101" s="49"/>
      <c r="P101" s="48"/>
      <c r="Q101" s="14"/>
      <c r="R101" s="14"/>
      <c r="S101" s="15"/>
      <c r="T101" s="14"/>
      <c r="U101" s="14"/>
      <c r="V101" s="2"/>
      <c r="W101" s="2"/>
      <c r="X101" s="6"/>
    </row>
    <row r="102" spans="1:25" x14ac:dyDescent="0.2">
      <c r="D102" s="53"/>
      <c r="E102" s="24"/>
      <c r="G102" s="112"/>
      <c r="H102" s="24"/>
      <c r="I102" s="8"/>
      <c r="L102" s="49"/>
      <c r="M102" s="49"/>
      <c r="N102" s="49"/>
      <c r="O102" s="49"/>
      <c r="P102" s="48"/>
      <c r="Q102" s="47"/>
      <c r="R102" s="14"/>
      <c r="S102" s="15"/>
      <c r="T102" s="14"/>
      <c r="U102" s="14"/>
      <c r="V102" s="2"/>
      <c r="W102" s="2"/>
      <c r="X102" s="6"/>
    </row>
    <row r="103" spans="1:25" x14ac:dyDescent="0.2">
      <c r="D103" s="53"/>
      <c r="E103" s="24"/>
      <c r="G103" s="112"/>
      <c r="H103" s="24"/>
      <c r="I103" s="8"/>
      <c r="L103" s="49"/>
      <c r="M103" s="49"/>
      <c r="N103" s="49"/>
      <c r="O103" s="49"/>
      <c r="P103" s="48"/>
      <c r="Q103" s="47"/>
      <c r="R103" s="14"/>
      <c r="S103" s="15"/>
      <c r="T103" s="14"/>
      <c r="U103" s="14"/>
      <c r="V103" s="2"/>
      <c r="W103" s="2"/>
      <c r="X103" s="6"/>
    </row>
    <row r="104" spans="1:25" x14ac:dyDescent="0.2">
      <c r="D104" s="53"/>
      <c r="E104" s="24"/>
      <c r="G104" s="112"/>
      <c r="H104" s="24"/>
      <c r="I104" s="8"/>
      <c r="L104" s="49"/>
      <c r="M104" s="49"/>
      <c r="N104" s="49"/>
      <c r="O104" s="49"/>
      <c r="P104" s="48"/>
      <c r="Q104" s="47"/>
      <c r="R104" s="14"/>
      <c r="S104" s="15"/>
      <c r="T104" s="14"/>
      <c r="U104" s="14"/>
      <c r="V104" s="2"/>
      <c r="W104" s="2"/>
      <c r="X104" s="6"/>
    </row>
    <row r="105" spans="1:25" x14ac:dyDescent="0.2">
      <c r="D105" s="53"/>
      <c r="E105" s="24"/>
      <c r="G105" s="112"/>
      <c r="H105" s="24"/>
      <c r="I105" s="8"/>
      <c r="L105" s="49"/>
      <c r="M105" s="49"/>
      <c r="N105" s="49"/>
      <c r="O105" s="49"/>
      <c r="P105" s="48"/>
      <c r="Q105" s="47"/>
      <c r="R105" s="14"/>
      <c r="S105" s="15"/>
      <c r="T105" s="14"/>
      <c r="U105" s="14"/>
      <c r="V105" s="2"/>
      <c r="W105" s="2"/>
      <c r="X105" s="6"/>
    </row>
    <row r="106" spans="1:25" x14ac:dyDescent="0.2">
      <c r="D106" s="53"/>
      <c r="E106" s="24"/>
      <c r="G106" s="112"/>
      <c r="H106" s="24"/>
      <c r="I106" s="8"/>
      <c r="L106" s="49"/>
      <c r="M106" s="49"/>
      <c r="N106" s="49"/>
      <c r="O106" s="49"/>
      <c r="P106" s="48"/>
      <c r="Q106" s="47"/>
      <c r="R106" s="14"/>
      <c r="S106" s="15"/>
      <c r="T106" s="14"/>
      <c r="U106" s="14"/>
      <c r="V106" s="2"/>
      <c r="W106" s="2"/>
      <c r="X106" s="6"/>
    </row>
    <row r="107" spans="1:25" x14ac:dyDescent="0.2">
      <c r="D107" s="53"/>
      <c r="E107" s="24"/>
      <c r="G107" s="112"/>
      <c r="H107" s="24"/>
      <c r="I107" s="8"/>
      <c r="L107" s="49"/>
      <c r="M107" s="49"/>
      <c r="N107" s="49"/>
      <c r="O107" s="49"/>
      <c r="P107" s="48"/>
      <c r="Q107" s="47"/>
      <c r="R107" s="14"/>
      <c r="S107" s="15"/>
      <c r="T107" s="14"/>
      <c r="U107" s="14"/>
      <c r="V107" s="2"/>
      <c r="W107" s="2"/>
      <c r="X107" s="6"/>
    </row>
    <row r="108" spans="1:25" x14ac:dyDescent="0.2">
      <c r="D108" s="53"/>
      <c r="E108" s="24"/>
      <c r="G108" s="112"/>
      <c r="H108" s="24"/>
      <c r="I108" s="8"/>
      <c r="L108" s="49"/>
      <c r="M108" s="49"/>
      <c r="N108" s="49"/>
      <c r="O108" s="49"/>
      <c r="P108" s="48"/>
      <c r="Q108" s="47"/>
      <c r="R108" s="14"/>
      <c r="S108" s="15"/>
      <c r="T108" s="14"/>
      <c r="U108" s="14"/>
      <c r="V108" s="2"/>
      <c r="W108" s="2"/>
      <c r="X108" s="6"/>
    </row>
    <row r="109" spans="1:25" x14ac:dyDescent="0.2">
      <c r="D109" s="53"/>
      <c r="E109" s="24"/>
      <c r="G109" s="112"/>
      <c r="H109" s="24"/>
      <c r="I109" s="8"/>
      <c r="L109" s="49"/>
      <c r="M109" s="49"/>
      <c r="N109" s="49"/>
      <c r="O109" s="49"/>
      <c r="P109" s="48"/>
      <c r="Q109" s="47"/>
      <c r="R109" s="14"/>
      <c r="S109" s="15"/>
      <c r="T109" s="14"/>
      <c r="U109" s="14"/>
      <c r="V109" s="2"/>
      <c r="W109" s="2"/>
      <c r="X109" s="6"/>
    </row>
    <row r="110" spans="1:25" x14ac:dyDescent="0.2">
      <c r="D110" s="53"/>
      <c r="E110" s="24"/>
      <c r="G110" s="112"/>
      <c r="H110" s="24"/>
      <c r="I110" s="8"/>
      <c r="L110" s="49"/>
      <c r="M110" s="49"/>
      <c r="N110" s="49"/>
      <c r="O110" s="49"/>
      <c r="P110" s="48"/>
      <c r="Q110" s="47"/>
      <c r="R110" s="14"/>
      <c r="S110" s="15"/>
      <c r="T110" s="14"/>
      <c r="U110" s="14"/>
      <c r="V110" s="2"/>
      <c r="W110" s="2"/>
      <c r="X110" s="6"/>
    </row>
    <row r="111" spans="1:25" x14ac:dyDescent="0.2">
      <c r="D111" s="53"/>
      <c r="E111" s="24"/>
      <c r="G111" s="112"/>
      <c r="H111" s="24"/>
      <c r="I111" s="8"/>
      <c r="L111" s="49"/>
      <c r="M111" s="49"/>
      <c r="N111" s="49"/>
      <c r="O111" s="49"/>
      <c r="P111" s="48"/>
      <c r="Q111" s="47"/>
      <c r="R111" s="14"/>
      <c r="S111" s="15"/>
      <c r="T111" s="14"/>
      <c r="U111" s="14"/>
      <c r="V111" s="2"/>
      <c r="W111" s="2"/>
      <c r="X111" s="6"/>
    </row>
    <row r="112" spans="1:25" x14ac:dyDescent="0.2">
      <c r="D112" s="53"/>
      <c r="E112" s="24"/>
      <c r="G112" s="112"/>
      <c r="H112" s="24"/>
      <c r="I112" s="8"/>
      <c r="L112" s="49"/>
      <c r="M112" s="49"/>
      <c r="N112" s="49"/>
      <c r="O112" s="49"/>
      <c r="P112" s="48"/>
      <c r="Q112" s="47"/>
      <c r="R112" s="14"/>
      <c r="S112" s="15"/>
      <c r="T112" s="14"/>
      <c r="U112" s="14"/>
      <c r="V112" s="2"/>
      <c r="W112" s="2"/>
      <c r="X112" s="6"/>
    </row>
    <row r="113" spans="4:24" x14ac:dyDescent="0.2">
      <c r="D113" s="53"/>
      <c r="E113" s="24"/>
      <c r="G113" s="112"/>
      <c r="H113" s="24"/>
      <c r="I113" s="8"/>
      <c r="L113" s="49"/>
      <c r="M113" s="49"/>
      <c r="N113" s="49"/>
      <c r="O113" s="49"/>
      <c r="P113" s="48"/>
      <c r="Q113" s="47"/>
      <c r="R113" s="14"/>
      <c r="S113" s="15"/>
      <c r="T113" s="14"/>
      <c r="U113" s="14"/>
      <c r="V113" s="2"/>
      <c r="W113" s="2"/>
      <c r="X113" s="6"/>
    </row>
    <row r="114" spans="4:24" x14ac:dyDescent="0.2">
      <c r="D114" s="53"/>
      <c r="E114" s="24"/>
      <c r="G114" s="112"/>
      <c r="H114" s="24"/>
      <c r="I114" s="8"/>
      <c r="L114" s="49"/>
      <c r="M114" s="49"/>
      <c r="N114" s="49"/>
      <c r="O114" s="49"/>
      <c r="P114" s="48"/>
      <c r="Q114" s="47"/>
      <c r="R114" s="14"/>
      <c r="S114" s="15"/>
      <c r="T114" s="14"/>
      <c r="U114" s="14"/>
      <c r="V114" s="2"/>
      <c r="W114" s="2"/>
      <c r="X114" s="6"/>
    </row>
    <row r="115" spans="4:24" x14ac:dyDescent="0.2">
      <c r="D115" s="53"/>
      <c r="E115" s="24"/>
      <c r="G115" s="112"/>
      <c r="H115" s="24"/>
      <c r="I115" s="8"/>
      <c r="L115" s="49"/>
      <c r="M115" s="49"/>
      <c r="N115" s="49"/>
      <c r="O115" s="49"/>
      <c r="P115" s="48"/>
      <c r="Q115" s="47"/>
      <c r="R115" s="14"/>
      <c r="S115" s="15"/>
      <c r="T115" s="14"/>
      <c r="U115" s="14"/>
      <c r="V115" s="2"/>
      <c r="W115" s="2"/>
      <c r="X115" s="6"/>
    </row>
    <row r="116" spans="4:24" x14ac:dyDescent="0.2">
      <c r="D116" s="53"/>
      <c r="E116" s="24"/>
      <c r="G116" s="112"/>
      <c r="H116" s="24"/>
      <c r="I116" s="8"/>
      <c r="L116" s="49"/>
      <c r="M116" s="49"/>
      <c r="N116" s="49"/>
      <c r="O116" s="49"/>
      <c r="P116" s="48"/>
      <c r="Q116" s="47"/>
      <c r="R116" s="14"/>
      <c r="S116" s="15"/>
      <c r="T116" s="14"/>
      <c r="U116" s="14"/>
      <c r="V116" s="2"/>
      <c r="W116" s="2"/>
      <c r="X116" s="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BB462C-189A-4147-8B5E-7B71796009AE}">
  <sheetPr>
    <tabColor theme="9"/>
  </sheetPr>
  <dimension ref="A1:AA116"/>
  <sheetViews>
    <sheetView zoomScaleNormal="100" workbookViewId="0">
      <pane xSplit="4" ySplit="3" topLeftCell="F4" activePane="bottomRight" state="frozen"/>
      <selection pane="topRight" activeCell="F1" sqref="F1"/>
      <selection pane="bottomLeft" activeCell="A4" sqref="A4"/>
      <selection pane="bottomRight" activeCell="H1" sqref="H1:H1048576"/>
    </sheetView>
  </sheetViews>
  <sheetFormatPr baseColWidth="10" defaultRowHeight="16" x14ac:dyDescent="0.2"/>
  <cols>
    <col min="1" max="1" width="5.83203125" customWidth="1"/>
    <col min="2" max="3" width="12.1640625" style="155" customWidth="1"/>
    <col min="4" max="4" width="12.1640625" style="9" customWidth="1"/>
    <col min="5" max="5" width="12.83203125" hidden="1" customWidth="1"/>
    <col min="6" max="6" width="13.33203125" customWidth="1"/>
    <col min="7" max="7" width="12.83203125" style="43" customWidth="1"/>
    <col min="10" max="10" width="14.6640625" style="43" customWidth="1"/>
    <col min="11" max="11" width="13.33203125" customWidth="1"/>
    <col min="17" max="17" width="11.5" customWidth="1"/>
    <col min="18" max="20" width="10.33203125" customWidth="1"/>
    <col min="21" max="21" width="8.33203125" customWidth="1"/>
    <col min="22" max="22" width="10" customWidth="1"/>
    <col min="23" max="23" width="8.33203125" customWidth="1"/>
    <col min="24" max="24" width="14" customWidth="1"/>
    <col min="25" max="25" width="10.5" style="43" customWidth="1"/>
    <col min="26" max="26" width="17.6640625" bestFit="1" customWidth="1"/>
  </cols>
  <sheetData>
    <row r="1" spans="1:27" ht="18" x14ac:dyDescent="0.2">
      <c r="B1" s="156" t="s">
        <v>42</v>
      </c>
      <c r="C1" s="156"/>
      <c r="D1" s="16"/>
      <c r="H1" s="43"/>
      <c r="I1" s="43"/>
      <c r="K1" s="12"/>
      <c r="N1" s="10"/>
      <c r="O1" s="12"/>
      <c r="Q1" s="12"/>
      <c r="R1" s="12"/>
      <c r="S1" s="10"/>
      <c r="T1" s="10"/>
      <c r="U1" s="12"/>
      <c r="V1" s="12"/>
      <c r="W1" s="12"/>
      <c r="Y1" s="12"/>
    </row>
    <row r="2" spans="1:27" s="3" customFormat="1" ht="100" customHeight="1" x14ac:dyDescent="0.2">
      <c r="B2" s="89" t="s">
        <v>32</v>
      </c>
      <c r="C2" s="89" t="s">
        <v>14</v>
      </c>
      <c r="D2" s="164" t="s">
        <v>30</v>
      </c>
      <c r="E2" s="42"/>
      <c r="F2" s="3" t="s">
        <v>31</v>
      </c>
      <c r="G2" s="110" t="s">
        <v>115</v>
      </c>
      <c r="H2" s="110" t="s">
        <v>119</v>
      </c>
      <c r="I2" s="110" t="s">
        <v>117</v>
      </c>
      <c r="J2" s="110" t="s">
        <v>20</v>
      </c>
      <c r="K2" s="4" t="s">
        <v>1827</v>
      </c>
      <c r="L2" s="3" t="s">
        <v>16</v>
      </c>
      <c r="M2" s="5" t="s">
        <v>114</v>
      </c>
      <c r="N2" s="3" t="s">
        <v>143</v>
      </c>
      <c r="O2" s="3" t="s">
        <v>21</v>
      </c>
      <c r="P2" s="5" t="s">
        <v>22</v>
      </c>
      <c r="Q2" s="3" t="s">
        <v>142</v>
      </c>
      <c r="R2" s="3" t="s">
        <v>23</v>
      </c>
      <c r="S2" s="5" t="s">
        <v>33</v>
      </c>
      <c r="T2" s="5" t="s">
        <v>34</v>
      </c>
      <c r="U2" s="5" t="s">
        <v>35</v>
      </c>
      <c r="V2" s="3" t="s">
        <v>36</v>
      </c>
      <c r="W2" s="3" t="s">
        <v>37</v>
      </c>
      <c r="X2" s="5" t="s">
        <v>80</v>
      </c>
      <c r="Y2" s="3" t="s">
        <v>25</v>
      </c>
      <c r="Z2" s="5" t="s">
        <v>24</v>
      </c>
    </row>
    <row r="3" spans="1:27" s="13" customFormat="1" ht="47" customHeight="1" x14ac:dyDescent="0.2">
      <c r="A3" s="12"/>
      <c r="B3" s="10" t="s">
        <v>17</v>
      </c>
      <c r="C3" s="10" t="s">
        <v>14</v>
      </c>
      <c r="D3" s="160" t="s">
        <v>0</v>
      </c>
      <c r="E3" s="10" t="s">
        <v>137</v>
      </c>
      <c r="F3" s="10" t="s">
        <v>9</v>
      </c>
      <c r="G3" s="12" t="s">
        <v>116</v>
      </c>
      <c r="H3" s="12" t="s">
        <v>136</v>
      </c>
      <c r="I3" s="12" t="s">
        <v>110</v>
      </c>
      <c r="J3" s="12" t="s">
        <v>1826</v>
      </c>
      <c r="K3" s="12" t="s">
        <v>1828</v>
      </c>
      <c r="L3" s="12" t="s">
        <v>26</v>
      </c>
      <c r="M3" s="12" t="s">
        <v>27</v>
      </c>
      <c r="N3" s="10" t="s">
        <v>1620</v>
      </c>
      <c r="O3" s="12" t="s">
        <v>111</v>
      </c>
      <c r="P3" s="12" t="s">
        <v>112</v>
      </c>
      <c r="Q3" s="12" t="s">
        <v>1621</v>
      </c>
      <c r="R3" s="12" t="s">
        <v>113</v>
      </c>
      <c r="S3" s="10" t="s">
        <v>104</v>
      </c>
      <c r="T3" s="10" t="s">
        <v>105</v>
      </c>
      <c r="U3" s="12" t="s">
        <v>106</v>
      </c>
      <c r="V3" s="12" t="s">
        <v>107</v>
      </c>
      <c r="W3" s="12" t="s">
        <v>108</v>
      </c>
      <c r="X3" s="10" t="s">
        <v>109</v>
      </c>
      <c r="Y3" s="12" t="s">
        <v>29</v>
      </c>
      <c r="Z3" s="12" t="s">
        <v>11</v>
      </c>
    </row>
    <row r="4" spans="1:27" s="11" customFormat="1" ht="17" customHeight="1" x14ac:dyDescent="0.2">
      <c r="A4" s="17"/>
      <c r="B4" s="13" t="s">
        <v>18</v>
      </c>
      <c r="C4" s="13" t="str">
        <f>$B$1</f>
        <v>RR</v>
      </c>
      <c r="D4" s="162">
        <v>0</v>
      </c>
      <c r="E4" s="20" t="str">
        <f t="shared" ref="E4:E23" si="0">_xlfn.CONCAT(C4,B4,D4)</f>
        <v>RRTotal0</v>
      </c>
      <c r="F4" s="21">
        <v>1</v>
      </c>
      <c r="G4" s="108">
        <f>VLOOKUP(E4,'Appendix 4. LT MOH 2019'!$E$4:$H$1683,4,FALSE)</f>
        <v>1.9907100199071003E-2</v>
      </c>
      <c r="H4" s="21">
        <f>VLOOKUP(E4,'Appendix 1a. Pop March 2021'!$E$5:$F$1684,2,FALSE)</f>
        <v>12422.478123724501</v>
      </c>
      <c r="I4" s="21">
        <f>VLOOKUP(E4,'Appendix 2a. Covid Deaths 2021'!$E$4:$F$1684,2,FALSE)</f>
        <v>0</v>
      </c>
      <c r="J4" s="22">
        <f t="shared" ref="J4:J23" si="1">G4*H4</f>
        <v>247.2955167297512</v>
      </c>
      <c r="K4" s="22">
        <f t="shared" ref="K4:K23" si="2">G4*(H4-I4)+I4</f>
        <v>247.2955167297512</v>
      </c>
      <c r="L4" s="77">
        <f t="shared" ref="L4:L23" si="3">J4/K4</f>
        <v>1</v>
      </c>
      <c r="M4" s="77">
        <f t="shared" ref="M4:M23" si="4">K4/J4</f>
        <v>1</v>
      </c>
      <c r="N4" s="77">
        <f>VLOOKUP(E4,'Appendix 4. LT MOH 2019'!$E$4:$L$1683,8,FALSE)</f>
        <v>0.98044328751426713</v>
      </c>
      <c r="O4" s="77">
        <f>EXP((1/L4)*LN(N4))</f>
        <v>0.98044328751426713</v>
      </c>
      <c r="P4" s="77">
        <f t="shared" ref="P4:P23" si="5">1-O4</f>
        <v>1.9556712485732874E-2</v>
      </c>
      <c r="Q4" s="77">
        <f>VLOOKUP(E4,'Appendix 4. LT MOH 2019'!$E$4:$J$1683,6,FALSE)</f>
        <v>9.9994806752066678E-2</v>
      </c>
      <c r="R4" s="18">
        <f t="shared" ref="R4:R22" si="6">F4+(Q4-F4)*M4*(1-N4)/(1-O4)</f>
        <v>9.9994806752066734E-2</v>
      </c>
      <c r="S4" s="14">
        <v>100000</v>
      </c>
      <c r="T4" s="14">
        <f t="shared" ref="T4:T23" si="7">P4*S4</f>
        <v>1955.6712485732874</v>
      </c>
      <c r="U4" s="15">
        <f t="shared" ref="U4:U23" si="8">T4/V4</f>
        <v>1.9907100199070955E-2</v>
      </c>
      <c r="V4" s="14">
        <f t="shared" ref="V4:V22" si="9">(S5*F4)+R4*T4</f>
        <v>98239.885719998376</v>
      </c>
      <c r="W4" s="14">
        <f t="shared" ref="W4:W22" si="10">W5+V4</f>
        <v>7084550.0881947046</v>
      </c>
      <c r="X4" s="129">
        <f t="shared" ref="X4:X23" si="11">W4/S4</f>
        <v>70.845500881947046</v>
      </c>
      <c r="Y4" s="109">
        <f>VLOOKUP(E4,'Appendix 4. LT MOH 2019'!$E$4:$Q$1683,13,FALSE)</f>
        <v>73.709607892090062</v>
      </c>
      <c r="Z4" s="109">
        <f t="shared" ref="Z4:Z23" si="12">X4-Y4</f>
        <v>-2.8641070101430159</v>
      </c>
    </row>
    <row r="5" spans="1:27" s="11" customFormat="1" x14ac:dyDescent="0.2">
      <c r="A5" s="17"/>
      <c r="B5" s="13" t="str">
        <f>$B$4</f>
        <v>Total</v>
      </c>
      <c r="C5" s="13" t="str">
        <f>$C$4</f>
        <v>RR</v>
      </c>
      <c r="D5" s="163" t="s">
        <v>139</v>
      </c>
      <c r="E5" s="20" t="str">
        <f t="shared" si="0"/>
        <v>RRTotal01-04</v>
      </c>
      <c r="F5" s="21">
        <v>4</v>
      </c>
      <c r="G5" s="108">
        <f>VLOOKUP(E5,'Appendix 4. LT MOH 2019'!$E$4:$H$1683,4,FALSE)</f>
        <v>1.2897866386848548E-3</v>
      </c>
      <c r="H5" s="21">
        <f>VLOOKUP(E5,'Appendix 1a. Pop March 2021'!$E$5:$F$1684,2,FALSE)</f>
        <v>47989.508495384398</v>
      </c>
      <c r="I5" s="21">
        <f>VLOOKUP(E5,'Appendix 2a. Covid Deaths 2021'!$E$4:$F$1684,2,FALSE)</f>
        <v>0</v>
      </c>
      <c r="J5" s="22">
        <f t="shared" si="1"/>
        <v>61.896226854400126</v>
      </c>
      <c r="K5" s="22">
        <f t="shared" si="2"/>
        <v>61.896226854400126</v>
      </c>
      <c r="L5" s="77">
        <f t="shared" si="3"/>
        <v>1</v>
      </c>
      <c r="M5" s="77">
        <f t="shared" si="4"/>
        <v>1</v>
      </c>
      <c r="N5" s="77">
        <f>VLOOKUP(E5,'Appendix 4. LT MOH 2019'!$E$4:$L$1683,8,FALSE)</f>
        <v>0.99485745583955631</v>
      </c>
      <c r="O5" s="77">
        <f t="shared" ref="O5:O22" si="13">EXP((1/L5)*LN(N5))</f>
        <v>0.99485745583955631</v>
      </c>
      <c r="P5" s="77">
        <f t="shared" si="5"/>
        <v>5.142544160443685E-3</v>
      </c>
      <c r="Q5" s="77">
        <f>VLOOKUP(E5,'Appendix 4. LT MOH 2019'!$E$4:$J$1683,6,FALSE)</f>
        <v>1.4969194796759384</v>
      </c>
      <c r="R5" s="18">
        <f t="shared" si="6"/>
        <v>1.4969194796759382</v>
      </c>
      <c r="S5" s="132">
        <f t="shared" ref="S5:S23" si="14">S4-T4</f>
        <v>98044.328751426714</v>
      </c>
      <c r="T5" s="14">
        <f t="shared" si="7"/>
        <v>504.19729028527036</v>
      </c>
      <c r="U5" s="15">
        <f t="shared" si="8"/>
        <v>1.2897866386848429E-3</v>
      </c>
      <c r="V5" s="14">
        <f t="shared" si="9"/>
        <v>390915.26858999359</v>
      </c>
      <c r="W5" s="14">
        <f t="shared" si="10"/>
        <v>6986310.2024747059</v>
      </c>
      <c r="X5" s="129">
        <f t="shared" si="11"/>
        <v>71.256647798438252</v>
      </c>
      <c r="Y5" s="109">
        <f>VLOOKUP(E5,'Appendix 4. LT MOH 2019'!$E$4:$Q$1683,13,FALSE)</f>
        <v>74.177884596748555</v>
      </c>
      <c r="Z5" s="109">
        <f t="shared" si="12"/>
        <v>-2.9212367983103036</v>
      </c>
      <c r="AA5" s="19"/>
    </row>
    <row r="6" spans="1:27" s="11" customFormat="1" x14ac:dyDescent="0.2">
      <c r="A6" s="17"/>
      <c r="B6" s="13" t="str">
        <f t="shared" ref="B6:B23" si="15">$B$4</f>
        <v>Total</v>
      </c>
      <c r="C6" s="13" t="str">
        <f t="shared" ref="C6:C23" si="16">$C$4</f>
        <v>RR</v>
      </c>
      <c r="D6" s="163" t="s">
        <v>138</v>
      </c>
      <c r="E6" s="20" t="str">
        <f t="shared" si="0"/>
        <v>RRTotal05-09</v>
      </c>
      <c r="F6" s="21">
        <v>5</v>
      </c>
      <c r="G6" s="108">
        <f>VLOOKUP(E6,'Appendix 4. LT MOH 2019'!$E$4:$H$1683,4,FALSE)</f>
        <v>6.042406708902479E-4</v>
      </c>
      <c r="H6" s="21">
        <f>VLOOKUP(E6,'Appendix 1a. Pop March 2021'!$E$5:$F$1684,2,FALSE)</f>
        <v>56044.329260695697</v>
      </c>
      <c r="I6" s="21">
        <f>VLOOKUP(E6,'Appendix 2a. Covid Deaths 2021'!$E$4:$F$1684,2,FALSE)</f>
        <v>0</v>
      </c>
      <c r="J6" s="22">
        <f t="shared" si="1"/>
        <v>33.864263112076721</v>
      </c>
      <c r="K6" s="22">
        <f t="shared" si="2"/>
        <v>33.864263112076721</v>
      </c>
      <c r="L6" s="77">
        <f t="shared" si="3"/>
        <v>1</v>
      </c>
      <c r="M6" s="77">
        <f t="shared" si="4"/>
        <v>1</v>
      </c>
      <c r="N6" s="77">
        <f>VLOOKUP(E6,'Appendix 4. LT MOH 2019'!$E$4:$L$1683,8,FALSE)</f>
        <v>0.99698335359666523</v>
      </c>
      <c r="O6" s="77">
        <f t="shared" si="13"/>
        <v>0.99698335359666523</v>
      </c>
      <c r="P6" s="77">
        <f t="shared" si="5"/>
        <v>3.0166464033347662E-3</v>
      </c>
      <c r="Q6" s="77">
        <f>VLOOKUP(E6,'Appendix 4. LT MOH 2019'!$E$4:$J$1683,6,FALSE)</f>
        <v>2.4999999999999267</v>
      </c>
      <c r="R6" s="18">
        <f t="shared" si="6"/>
        <v>2.4999999999999267</v>
      </c>
      <c r="S6" s="132">
        <f t="shared" si="14"/>
        <v>97540.131461141442</v>
      </c>
      <c r="T6" s="14">
        <f t="shared" si="7"/>
        <v>294.24408675305261</v>
      </c>
      <c r="U6" s="15">
        <f t="shared" si="8"/>
        <v>6.0424067089024812E-4</v>
      </c>
      <c r="V6" s="14">
        <f t="shared" si="9"/>
        <v>486965.04708882456</v>
      </c>
      <c r="W6" s="14">
        <f t="shared" si="10"/>
        <v>6595394.9338847119</v>
      </c>
      <c r="X6" s="129">
        <f t="shared" si="11"/>
        <v>67.617244667260067</v>
      </c>
      <c r="Y6" s="109">
        <f>VLOOKUP(E6,'Appendix 4. LT MOH 2019'!$E$4:$Q$1683,13,FALSE)</f>
        <v>70.55358170847478</v>
      </c>
      <c r="Z6" s="109">
        <f t="shared" si="12"/>
        <v>-2.9363370412147134</v>
      </c>
    </row>
    <row r="7" spans="1:27" s="11" customFormat="1" x14ac:dyDescent="0.2">
      <c r="A7" s="17"/>
      <c r="B7" s="13" t="str">
        <f t="shared" si="15"/>
        <v>Total</v>
      </c>
      <c r="C7" s="13" t="str">
        <f t="shared" si="16"/>
        <v>RR</v>
      </c>
      <c r="D7" s="163" t="s">
        <v>120</v>
      </c>
      <c r="E7" s="20" t="str">
        <f t="shared" si="0"/>
        <v>RRTotal10-14</v>
      </c>
      <c r="F7" s="21">
        <v>5</v>
      </c>
      <c r="G7" s="108">
        <f>VLOOKUP(E7,'Appendix 4. LT MOH 2019'!$E$4:$H$1683,4,FALSE)</f>
        <v>4.5626509001730006E-4</v>
      </c>
      <c r="H7" s="21">
        <f>VLOOKUP(E7,'Appendix 1a. Pop March 2021'!$E$5:$F$1684,2,FALSE)</f>
        <v>54235.056261241698</v>
      </c>
      <c r="I7" s="21">
        <f>VLOOKUP(E7,'Appendix 2a. Covid Deaths 2021'!$E$4:$F$1684,2,FALSE)</f>
        <v>0</v>
      </c>
      <c r="J7" s="22">
        <f t="shared" si="1"/>
        <v>24.745562827128776</v>
      </c>
      <c r="K7" s="22">
        <f t="shared" si="2"/>
        <v>24.745562827128776</v>
      </c>
      <c r="L7" s="77">
        <f t="shared" si="3"/>
        <v>1</v>
      </c>
      <c r="M7" s="77">
        <f t="shared" si="4"/>
        <v>1</v>
      </c>
      <c r="N7" s="77">
        <f>VLOOKUP(E7,'Appendix 4. LT MOH 2019'!$E$4:$L$1683,8,FALSE)</f>
        <v>0.9977212738079414</v>
      </c>
      <c r="O7" s="77">
        <f t="shared" si="13"/>
        <v>0.9977212738079414</v>
      </c>
      <c r="P7" s="77">
        <f t="shared" si="5"/>
        <v>2.2787261920585999E-3</v>
      </c>
      <c r="Q7" s="77">
        <f>VLOOKUP(E7,'Appendix 4. LT MOH 2019'!$E$4:$J$1683,6,FALSE)</f>
        <v>2.4999999999999445</v>
      </c>
      <c r="R7" s="18">
        <f t="shared" si="6"/>
        <v>2.4999999999999445</v>
      </c>
      <c r="S7" s="132">
        <f t="shared" si="14"/>
        <v>97245.887374388389</v>
      </c>
      <c r="T7" s="14">
        <f t="shared" si="7"/>
        <v>221.59675062999955</v>
      </c>
      <c r="U7" s="15">
        <f t="shared" si="8"/>
        <v>4.562650900172922E-4</v>
      </c>
      <c r="V7" s="14">
        <f t="shared" si="9"/>
        <v>485675.44499536697</v>
      </c>
      <c r="W7" s="14">
        <f t="shared" si="10"/>
        <v>6108429.8867958877</v>
      </c>
      <c r="X7" s="129">
        <f t="shared" si="11"/>
        <v>62.814274739238613</v>
      </c>
      <c r="Y7" s="109">
        <f>VLOOKUP(E7,'Appendix 4. LT MOH 2019'!$E$4:$Q$1683,13,FALSE)</f>
        <v>65.759496473003509</v>
      </c>
      <c r="Z7" s="109">
        <f t="shared" si="12"/>
        <v>-2.945221733764896</v>
      </c>
      <c r="AA7" s="19"/>
    </row>
    <row r="8" spans="1:27" s="11" customFormat="1" x14ac:dyDescent="0.2">
      <c r="A8" s="17"/>
      <c r="B8" s="13" t="str">
        <f t="shared" si="15"/>
        <v>Total</v>
      </c>
      <c r="C8" s="13" t="str">
        <f t="shared" si="16"/>
        <v>RR</v>
      </c>
      <c r="D8" s="162" t="s">
        <v>121</v>
      </c>
      <c r="E8" s="20" t="str">
        <f t="shared" si="0"/>
        <v>RRTotal15-19</v>
      </c>
      <c r="F8" s="21">
        <v>5</v>
      </c>
      <c r="G8" s="108">
        <f>VLOOKUP(E8,'Appendix 4. LT MOH 2019'!$E$4:$H$1683,4,FALSE)</f>
        <v>1.6383675901102174E-3</v>
      </c>
      <c r="H8" s="21">
        <f>VLOOKUP(E8,'Appendix 1a. Pop March 2021'!$E$5:$F$1684,2,FALSE)</f>
        <v>53172.3362097016</v>
      </c>
      <c r="I8" s="21">
        <f>VLOOKUP(E8,'Appendix 2a. Covid Deaths 2021'!$E$4:$F$1684,2,FALSE)</f>
        <v>1.13260530421217</v>
      </c>
      <c r="J8" s="22">
        <f t="shared" si="1"/>
        <v>87.115832336419061</v>
      </c>
      <c r="K8" s="22">
        <f t="shared" si="2"/>
        <v>88.246582016808418</v>
      </c>
      <c r="L8" s="77">
        <f t="shared" si="3"/>
        <v>0.98718647618358768</v>
      </c>
      <c r="M8" s="77">
        <f t="shared" si="4"/>
        <v>1.0129798413223292</v>
      </c>
      <c r="N8" s="77">
        <f>VLOOKUP(E8,'Appendix 4. LT MOH 2019'!$E$4:$L$1683,8,FALSE)</f>
        <v>0.99184157828376474</v>
      </c>
      <c r="O8" s="77">
        <f t="shared" si="13"/>
        <v>0.99173612201874906</v>
      </c>
      <c r="P8" s="77">
        <f t="shared" si="5"/>
        <v>8.2638779812509444E-3</v>
      </c>
      <c r="Q8" s="77">
        <f>VLOOKUP(E8,'Appendix 4. LT MOH 2019'!$E$4:$J$1683,6,FALSE)</f>
        <v>2.4999999999999747</v>
      </c>
      <c r="R8" s="18">
        <f t="shared" si="6"/>
        <v>2.4998672674309876</v>
      </c>
      <c r="S8" s="132">
        <f t="shared" si="14"/>
        <v>97024.290623758396</v>
      </c>
      <c r="T8" s="14">
        <f t="shared" si="7"/>
        <v>801.79689893216948</v>
      </c>
      <c r="U8" s="15">
        <f t="shared" si="8"/>
        <v>1.6596334645582046E-3</v>
      </c>
      <c r="V8" s="14">
        <f t="shared" si="9"/>
        <v>483116.85444689938</v>
      </c>
      <c r="W8" s="14">
        <f t="shared" si="10"/>
        <v>5622754.4418005208</v>
      </c>
      <c r="X8" s="129">
        <f t="shared" si="11"/>
        <v>57.952028359624755</v>
      </c>
      <c r="Y8" s="109">
        <f>VLOOKUP(E8,'Appendix 4. LT MOH 2019'!$E$4:$Q$1683,13,FALSE)</f>
        <v>60.903976775562661</v>
      </c>
      <c r="Z8" s="109">
        <f t="shared" si="12"/>
        <v>-2.9519484159379061</v>
      </c>
    </row>
    <row r="9" spans="1:27" s="11" customFormat="1" x14ac:dyDescent="0.2">
      <c r="A9" s="17"/>
      <c r="B9" s="13" t="str">
        <f t="shared" si="15"/>
        <v>Total</v>
      </c>
      <c r="C9" s="13" t="str">
        <f t="shared" si="16"/>
        <v>RR</v>
      </c>
      <c r="D9" s="162" t="s">
        <v>122</v>
      </c>
      <c r="E9" s="20" t="str">
        <f t="shared" si="0"/>
        <v>RRTotal20-24</v>
      </c>
      <c r="F9" s="21">
        <v>5</v>
      </c>
      <c r="G9" s="108">
        <f>VLOOKUP(E9,'Appendix 4. LT MOH 2019'!$E$4:$H$1683,4,FALSE)</f>
        <v>1.8456375838926174E-3</v>
      </c>
      <c r="H9" s="21">
        <f>VLOOKUP(E9,'Appendix 1a. Pop March 2021'!$E$5:$F$1684,2,FALSE)</f>
        <v>60986.646187976199</v>
      </c>
      <c r="I9" s="21">
        <f>VLOOKUP(E9,'Appendix 2a. Covid Deaths 2021'!$E$4:$F$1684,2,FALSE)</f>
        <v>2.26521060842434</v>
      </c>
      <c r="J9" s="22">
        <f t="shared" si="1"/>
        <v>112.5592463200903</v>
      </c>
      <c r="K9" s="22">
        <f t="shared" si="2"/>
        <v>114.82027617068029</v>
      </c>
      <c r="L9" s="77">
        <f t="shared" si="3"/>
        <v>0.98030809604369029</v>
      </c>
      <c r="M9" s="77">
        <f t="shared" si="4"/>
        <v>1.0200874643755182</v>
      </c>
      <c r="N9" s="77">
        <f>VLOOKUP(E9,'Appendix 4. LT MOH 2019'!$E$4:$L$1683,8,FALSE)</f>
        <v>0.99081419624217115</v>
      </c>
      <c r="O9" s="77">
        <f t="shared" si="13"/>
        <v>0.9906305438458739</v>
      </c>
      <c r="P9" s="77">
        <f t="shared" si="5"/>
        <v>9.369456154126099E-3</v>
      </c>
      <c r="Q9" s="77">
        <f>VLOOKUP(E9,'Appendix 4. LT MOH 2019'!$E$4:$J$1683,6,FALSE)</f>
        <v>2.4999999999999467</v>
      </c>
      <c r="R9" s="18">
        <f t="shared" si="6"/>
        <v>2.4997686339968479</v>
      </c>
      <c r="S9" s="132">
        <f t="shared" si="14"/>
        <v>96222.493724826229</v>
      </c>
      <c r="T9" s="14">
        <f t="shared" si="7"/>
        <v>901.55243599543303</v>
      </c>
      <c r="U9" s="15">
        <f t="shared" si="8"/>
        <v>1.8827120410436213E-3</v>
      </c>
      <c r="V9" s="14">
        <f t="shared" si="9"/>
        <v>478858.37894555886</v>
      </c>
      <c r="W9" s="14">
        <f t="shared" si="10"/>
        <v>5139637.5873536216</v>
      </c>
      <c r="X9" s="129">
        <f t="shared" si="11"/>
        <v>53.414096729313421</v>
      </c>
      <c r="Y9" s="109">
        <f>VLOOKUP(E9,'Appendix 4. LT MOH 2019'!$E$4:$Q$1683,13,FALSE)</f>
        <v>56.384380383228248</v>
      </c>
      <c r="Z9" s="109">
        <f t="shared" si="12"/>
        <v>-2.9702836539148265</v>
      </c>
    </row>
    <row r="10" spans="1:27" s="11" customFormat="1" x14ac:dyDescent="0.2">
      <c r="A10" s="17"/>
      <c r="B10" s="13" t="str">
        <f t="shared" si="15"/>
        <v>Total</v>
      </c>
      <c r="C10" s="13" t="str">
        <f t="shared" si="16"/>
        <v>RR</v>
      </c>
      <c r="D10" s="162" t="s">
        <v>123</v>
      </c>
      <c r="E10" s="20" t="str">
        <f t="shared" si="0"/>
        <v>RRTotal25-29</v>
      </c>
      <c r="F10" s="21">
        <v>5</v>
      </c>
      <c r="G10" s="108">
        <f>VLOOKUP(E10,'Appendix 4. LT MOH 2019'!$E$4:$H$1683,4,FALSE)</f>
        <v>1.622942042564583E-3</v>
      </c>
      <c r="H10" s="21">
        <f>VLOOKUP(E10,'Appendix 1a. Pop March 2021'!$E$5:$F$1684,2,FALSE)</f>
        <v>64548.923990100899</v>
      </c>
      <c r="I10" s="21">
        <f>VLOOKUP(E10,'Appendix 2a. Covid Deaths 2021'!$E$4:$F$1684,2,FALSE)</f>
        <v>15.856474258970399</v>
      </c>
      <c r="J10" s="22">
        <f t="shared" si="1"/>
        <v>104.75916254584037</v>
      </c>
      <c r="K10" s="22">
        <f t="shared" si="2"/>
        <v>120.58990266608903</v>
      </c>
      <c r="L10" s="77">
        <f t="shared" si="3"/>
        <v>0.86872250685794439</v>
      </c>
      <c r="M10" s="77">
        <f t="shared" si="4"/>
        <v>1.1511155657942709</v>
      </c>
      <c r="N10" s="77">
        <f>VLOOKUP(E10,'Appendix 4. LT MOH 2019'!$E$4:$L$1683,8,FALSE)</f>
        <v>0.99191808100249124</v>
      </c>
      <c r="O10" s="77">
        <f t="shared" si="13"/>
        <v>0.99070247131150202</v>
      </c>
      <c r="P10" s="77">
        <f t="shared" si="5"/>
        <v>9.2975286884979802E-3</v>
      </c>
      <c r="Q10" s="77">
        <f>VLOOKUP(E10,'Appendix 4. LT MOH 2019'!$E$4:$J$1683,6,FALSE)</f>
        <v>2.5000000000000342</v>
      </c>
      <c r="R10" s="18">
        <f t="shared" si="6"/>
        <v>2.4984689288913668</v>
      </c>
      <c r="S10" s="132">
        <f t="shared" si="14"/>
        <v>95320.9412888308</v>
      </c>
      <c r="T10" s="14">
        <f t="shared" si="7"/>
        <v>886.24918624753604</v>
      </c>
      <c r="U10" s="15">
        <f t="shared" si="8"/>
        <v>1.8681958588160862E-3</v>
      </c>
      <c r="V10" s="14">
        <f t="shared" si="9"/>
        <v>474387.72656801104</v>
      </c>
      <c r="W10" s="14">
        <f t="shared" si="10"/>
        <v>4660779.2084080623</v>
      </c>
      <c r="X10" s="129">
        <f t="shared" si="11"/>
        <v>48.895648169120498</v>
      </c>
      <c r="Y10" s="109">
        <f>VLOOKUP(E10,'Appendix 4. LT MOH 2019'!$E$4:$Q$1683,13,FALSE)</f>
        <v>51.883940589056749</v>
      </c>
      <c r="Z10" s="109">
        <f t="shared" si="12"/>
        <v>-2.9882924199362506</v>
      </c>
    </row>
    <row r="11" spans="1:27" s="11" customFormat="1" x14ac:dyDescent="0.2">
      <c r="A11" s="17"/>
      <c r="B11" s="13" t="str">
        <f t="shared" si="15"/>
        <v>Total</v>
      </c>
      <c r="C11" s="13" t="str">
        <f t="shared" si="16"/>
        <v>RR</v>
      </c>
      <c r="D11" s="162" t="s">
        <v>124</v>
      </c>
      <c r="E11" s="20" t="str">
        <f t="shared" si="0"/>
        <v>RRTotal30-34</v>
      </c>
      <c r="F11" s="21">
        <v>5</v>
      </c>
      <c r="G11" s="108">
        <f>VLOOKUP(E11,'Appendix 4. LT MOH 2019'!$E$4:$H$1683,4,FALSE)</f>
        <v>1.6537244751222318E-3</v>
      </c>
      <c r="H11" s="21">
        <f>VLOOKUP(E11,'Appendix 1a. Pop March 2021'!$E$5:$F$1684,2,FALSE)</f>
        <v>61322.015216332999</v>
      </c>
      <c r="I11" s="21">
        <f>VLOOKUP(E11,'Appendix 2a. Covid Deaths 2021'!$E$4:$F$1684,2,FALSE)</f>
        <v>28.3151326053042</v>
      </c>
      <c r="J11" s="22">
        <f t="shared" si="1"/>
        <v>101.4097174270678</v>
      </c>
      <c r="K11" s="22">
        <f t="shared" si="2"/>
        <v>129.67802460456628</v>
      </c>
      <c r="L11" s="77">
        <f t="shared" si="3"/>
        <v>0.78201158396961667</v>
      </c>
      <c r="M11" s="77">
        <f t="shared" si="4"/>
        <v>1.2787534360090154</v>
      </c>
      <c r="N11" s="77">
        <f>VLOOKUP(E11,'Appendix 4. LT MOH 2019'!$E$4:$L$1683,8,FALSE)</f>
        <v>0.99176542193261963</v>
      </c>
      <c r="O11" s="77">
        <f t="shared" si="13"/>
        <v>0.98948211437745315</v>
      </c>
      <c r="P11" s="77">
        <f t="shared" si="5"/>
        <v>1.0517885622546852E-2</v>
      </c>
      <c r="Q11" s="77">
        <f>VLOOKUP(E11,'Appendix 4. LT MOH 2019'!$E$4:$J$1683,6,FALSE)</f>
        <v>2.5000000000000018</v>
      </c>
      <c r="R11" s="18">
        <f t="shared" si="6"/>
        <v>2.4971217182723708</v>
      </c>
      <c r="S11" s="132">
        <f t="shared" si="14"/>
        <v>94434.692102583271</v>
      </c>
      <c r="T11" s="14">
        <f t="shared" si="7"/>
        <v>993.25329033539936</v>
      </c>
      <c r="U11" s="15">
        <f t="shared" si="8"/>
        <v>2.1147110730196589E-3</v>
      </c>
      <c r="V11" s="14">
        <f t="shared" si="9"/>
        <v>469687.4684242814</v>
      </c>
      <c r="W11" s="14">
        <f t="shared" si="10"/>
        <v>4186391.4818400517</v>
      </c>
      <c r="X11" s="129">
        <f t="shared" si="11"/>
        <v>44.331075673889259</v>
      </c>
      <c r="Y11" s="109">
        <f>VLOOKUP(E11,'Appendix 4. LT MOH 2019'!$E$4:$Q$1683,13,FALSE)</f>
        <v>47.286309509699038</v>
      </c>
      <c r="Z11" s="109">
        <f t="shared" si="12"/>
        <v>-2.9552338358097785</v>
      </c>
    </row>
    <row r="12" spans="1:27" s="11" customFormat="1" x14ac:dyDescent="0.2">
      <c r="A12" s="17"/>
      <c r="B12" s="13" t="str">
        <f t="shared" si="15"/>
        <v>Total</v>
      </c>
      <c r="C12" s="13" t="str">
        <f t="shared" si="16"/>
        <v>RR</v>
      </c>
      <c r="D12" s="162" t="s">
        <v>125</v>
      </c>
      <c r="E12" s="20" t="str">
        <f t="shared" si="0"/>
        <v>RRTotal35-39</v>
      </c>
      <c r="F12" s="21">
        <v>5</v>
      </c>
      <c r="G12" s="108">
        <f>VLOOKUP(E12,'Appendix 4. LT MOH 2019'!$E$4:$H$1683,4,FALSE)</f>
        <v>2.320915778293537E-3</v>
      </c>
      <c r="H12" s="21">
        <f>VLOOKUP(E12,'Appendix 1a. Pop March 2021'!$E$5:$F$1684,2,FALSE)</f>
        <v>55758.442853675799</v>
      </c>
      <c r="I12" s="21">
        <f>VLOOKUP(E12,'Appendix 2a. Covid Deaths 2021'!$E$4:$F$1684,2,FALSE)</f>
        <v>38.508580343213701</v>
      </c>
      <c r="J12" s="22">
        <f t="shared" si="1"/>
        <v>129.41064979217467</v>
      </c>
      <c r="K12" s="22">
        <f t="shared" si="2"/>
        <v>167.82985496367013</v>
      </c>
      <c r="L12" s="77">
        <f t="shared" si="3"/>
        <v>0.77108241450955195</v>
      </c>
      <c r="M12" s="77">
        <f t="shared" si="4"/>
        <v>1.2968782340031078</v>
      </c>
      <c r="N12" s="77">
        <f>VLOOKUP(E12,'Appendix 4. LT MOH 2019'!$E$4:$L$1683,8,FALSE)</f>
        <v>0.98846236580167002</v>
      </c>
      <c r="O12" s="77">
        <f t="shared" si="13"/>
        <v>0.98506278899078625</v>
      </c>
      <c r="P12" s="77">
        <f t="shared" si="5"/>
        <v>1.4937211009213747E-2</v>
      </c>
      <c r="Q12" s="77">
        <f>VLOOKUP(E12,'Appendix 4. LT MOH 2019'!$E$4:$J$1683,6,FALSE)</f>
        <v>2.4999999999999889</v>
      </c>
      <c r="R12" s="18">
        <f t="shared" si="6"/>
        <v>2.4956993888493444</v>
      </c>
      <c r="S12" s="132">
        <f t="shared" si="14"/>
        <v>93441.43881224787</v>
      </c>
      <c r="T12" s="14">
        <f t="shared" si="7"/>
        <v>1395.7544885430816</v>
      </c>
      <c r="U12" s="15">
        <f t="shared" si="8"/>
        <v>3.0099610852326081E-3</v>
      </c>
      <c r="V12" s="14">
        <f t="shared" si="9"/>
        <v>463711.80524256465</v>
      </c>
      <c r="W12" s="14">
        <f t="shared" si="10"/>
        <v>3716704.0134157701</v>
      </c>
      <c r="X12" s="129">
        <f t="shared" si="11"/>
        <v>39.77575752963044</v>
      </c>
      <c r="Y12" s="109">
        <f>VLOOKUP(E12,'Appendix 4. LT MOH 2019'!$E$4:$Q$1683,13,FALSE)</f>
        <v>42.658167969221466</v>
      </c>
      <c r="Z12" s="109">
        <f t="shared" si="12"/>
        <v>-2.8824104395910268</v>
      </c>
    </row>
    <row r="13" spans="1:27" s="11" customFormat="1" x14ac:dyDescent="0.2">
      <c r="A13" s="17"/>
      <c r="B13" s="13" t="str">
        <f t="shared" si="15"/>
        <v>Total</v>
      </c>
      <c r="C13" s="13" t="str">
        <f t="shared" si="16"/>
        <v>RR</v>
      </c>
      <c r="D13" s="162" t="s">
        <v>126</v>
      </c>
      <c r="E13" s="20" t="str">
        <f t="shared" si="0"/>
        <v>RRTotal40-44</v>
      </c>
      <c r="F13" s="21">
        <v>5</v>
      </c>
      <c r="G13" s="108">
        <f>VLOOKUP(E13,'Appendix 4. LT MOH 2019'!$E$4:$H$1683,4,FALSE)</f>
        <v>3.2921208574145876E-3</v>
      </c>
      <c r="H13" s="21">
        <f>VLOOKUP(E13,'Appendix 1a. Pop March 2021'!$E$5:$F$1684,2,FALSE)</f>
        <v>46149.503695187399</v>
      </c>
      <c r="I13" s="21">
        <f>VLOOKUP(E13,'Appendix 2a. Covid Deaths 2021'!$E$4:$F$1684,2,FALSE)</f>
        <v>56.6302652106084</v>
      </c>
      <c r="J13" s="22">
        <f t="shared" si="1"/>
        <v>151.92974367425802</v>
      </c>
      <c r="K13" s="22">
        <f t="shared" si="2"/>
        <v>208.37357520760565</v>
      </c>
      <c r="L13" s="77">
        <f t="shared" si="3"/>
        <v>0.7291219317175327</v>
      </c>
      <c r="M13" s="77">
        <f t="shared" si="4"/>
        <v>1.371512714813532</v>
      </c>
      <c r="N13" s="77">
        <f>VLOOKUP(E13,'Appendix 4. LT MOH 2019'!$E$4:$L$1683,8,FALSE)</f>
        <v>0.98367376555527342</v>
      </c>
      <c r="O13" s="77">
        <f t="shared" si="13"/>
        <v>0.97767650285465812</v>
      </c>
      <c r="P13" s="77">
        <f t="shared" si="5"/>
        <v>2.2323497145341875E-2</v>
      </c>
      <c r="Q13" s="77">
        <f>VLOOKUP(E13,'Appendix 4. LT MOH 2019'!$E$4:$J$1683,6,FALSE)</f>
        <v>2.499999999999996</v>
      </c>
      <c r="R13" s="18">
        <f t="shared" si="6"/>
        <v>2.4923689173582808</v>
      </c>
      <c r="S13" s="132">
        <f t="shared" si="14"/>
        <v>92045.684323704787</v>
      </c>
      <c r="T13" s="14">
        <f t="shared" si="7"/>
        <v>2054.781571241263</v>
      </c>
      <c r="U13" s="15">
        <f t="shared" si="8"/>
        <v>4.5152513663903743E-3</v>
      </c>
      <c r="V13" s="14">
        <f t="shared" si="9"/>
        <v>455075.78748244001</v>
      </c>
      <c r="W13" s="14">
        <f t="shared" si="10"/>
        <v>3252992.2081732056</v>
      </c>
      <c r="X13" s="129">
        <f t="shared" si="11"/>
        <v>35.341061692073851</v>
      </c>
      <c r="Y13" s="109">
        <f>VLOOKUP(E13,'Appendix 4. LT MOH 2019'!$E$4:$Q$1683,13,FALSE)</f>
        <v>38.126906353336068</v>
      </c>
      <c r="Z13" s="109">
        <f t="shared" si="12"/>
        <v>-2.7858446612622174</v>
      </c>
    </row>
    <row r="14" spans="1:27" s="11" customFormat="1" x14ac:dyDescent="0.2">
      <c r="A14" s="17"/>
      <c r="B14" s="13" t="str">
        <f t="shared" si="15"/>
        <v>Total</v>
      </c>
      <c r="C14" s="13" t="str">
        <f t="shared" si="16"/>
        <v>RR</v>
      </c>
      <c r="D14" s="162" t="s">
        <v>127</v>
      </c>
      <c r="E14" s="20" t="str">
        <f t="shared" si="0"/>
        <v>RRTotal45-49</v>
      </c>
      <c r="F14" s="21">
        <v>5</v>
      </c>
      <c r="G14" s="108">
        <f>VLOOKUP(E14,'Appendix 4. LT MOH 2019'!$E$4:$H$1683,4,FALSE)</f>
        <v>3.4476332463660082E-3</v>
      </c>
      <c r="H14" s="21">
        <f>VLOOKUP(E14,'Appendix 1a. Pop March 2021'!$E$5:$F$1684,2,FALSE)</f>
        <v>35917.281214755203</v>
      </c>
      <c r="I14" s="21">
        <f>VLOOKUP(E14,'Appendix 2a. Covid Deaths 2021'!$E$4:$F$1684,2,FALSE)</f>
        <v>57.762870514820598</v>
      </c>
      <c r="J14" s="22">
        <f t="shared" si="1"/>
        <v>123.82961283506732</v>
      </c>
      <c r="K14" s="22">
        <f t="shared" si="2"/>
        <v>181.39333815709549</v>
      </c>
      <c r="L14" s="77">
        <f t="shared" si="3"/>
        <v>0.68265799666702665</v>
      </c>
      <c r="M14" s="77">
        <f t="shared" si="4"/>
        <v>1.4648623540372299</v>
      </c>
      <c r="N14" s="77">
        <f>VLOOKUP(E14,'Appendix 4. LT MOH 2019'!$E$4:$L$1683,8,FALSE)</f>
        <v>0.98290914129982909</v>
      </c>
      <c r="O14" s="77">
        <f t="shared" si="13"/>
        <v>0.97506400294364548</v>
      </c>
      <c r="P14" s="77">
        <f t="shared" si="5"/>
        <v>2.493599705635452E-2</v>
      </c>
      <c r="Q14" s="77">
        <f>VLOOKUP(E14,'Appendix 4. LT MOH 2019'!$E$4:$J$1683,6,FALSE)</f>
        <v>2.4999999999999978</v>
      </c>
      <c r="R14" s="18">
        <f t="shared" si="6"/>
        <v>2.4899985499406663</v>
      </c>
      <c r="S14" s="132">
        <f t="shared" si="14"/>
        <v>89990.902752463531</v>
      </c>
      <c r="T14" s="14">
        <f t="shared" si="7"/>
        <v>2244.0128861341163</v>
      </c>
      <c r="U14" s="15">
        <f t="shared" si="8"/>
        <v>5.0504199508217803E-3</v>
      </c>
      <c r="V14" s="14">
        <f t="shared" si="9"/>
        <v>444322.03816416912</v>
      </c>
      <c r="W14" s="14">
        <f t="shared" si="10"/>
        <v>2797916.4206907656</v>
      </c>
      <c r="X14" s="129">
        <f t="shared" si="11"/>
        <v>31.091102935003857</v>
      </c>
      <c r="Y14" s="109">
        <f>VLOOKUP(E14,'Appendix 4. LT MOH 2019'!$E$4:$Q$1683,13,FALSE)</f>
        <v>33.718213396415081</v>
      </c>
      <c r="Z14" s="109">
        <f t="shared" si="12"/>
        <v>-2.627110461411224</v>
      </c>
    </row>
    <row r="15" spans="1:27" s="11" customFormat="1" x14ac:dyDescent="0.2">
      <c r="A15" s="17"/>
      <c r="B15" s="13" t="str">
        <f t="shared" si="15"/>
        <v>Total</v>
      </c>
      <c r="C15" s="13" t="str">
        <f t="shared" si="16"/>
        <v>RR</v>
      </c>
      <c r="D15" s="162" t="s">
        <v>128</v>
      </c>
      <c r="E15" s="20" t="str">
        <f t="shared" si="0"/>
        <v>RRTotal50-54</v>
      </c>
      <c r="F15" s="21">
        <v>5</v>
      </c>
      <c r="G15" s="108">
        <f>VLOOKUP(E15,'Appendix 4. LT MOH 2019'!$E$4:$H$1683,4,FALSE)</f>
        <v>5.748456790123457E-3</v>
      </c>
      <c r="H15" s="21">
        <f>VLOOKUP(E15,'Appendix 1a. Pop March 2021'!$E$5:$F$1684,2,FALSE)</f>
        <v>28438.617060535202</v>
      </c>
      <c r="I15" s="21">
        <f>VLOOKUP(E15,'Appendix 2a. Covid Deaths 2021'!$E$4:$F$1684,2,FALSE)</f>
        <v>75.884555382215297</v>
      </c>
      <c r="J15" s="22">
        <f t="shared" si="1"/>
        <v>163.47816134335437</v>
      </c>
      <c r="K15" s="22">
        <f t="shared" si="2"/>
        <v>238.92649763791727</v>
      </c>
      <c r="L15" s="77">
        <f t="shared" si="3"/>
        <v>0.68421946899794439</v>
      </c>
      <c r="M15" s="77">
        <f t="shared" si="4"/>
        <v>1.4615193593724007</v>
      </c>
      <c r="N15" s="77">
        <f>VLOOKUP(E15,'Appendix 4. LT MOH 2019'!$E$4:$L$1683,8,FALSE)</f>
        <v>0.97166492345725963</v>
      </c>
      <c r="O15" s="77">
        <f t="shared" si="13"/>
        <v>0.95885990741861626</v>
      </c>
      <c r="P15" s="77">
        <f t="shared" si="5"/>
        <v>4.1140092581383736E-2</v>
      </c>
      <c r="Q15" s="77">
        <f>VLOOKUP(E15,'Appendix 4. LT MOH 2019'!$E$4:$J$1683,6,FALSE)</f>
        <v>2.4999999999999885</v>
      </c>
      <c r="R15" s="18">
        <f t="shared" si="6"/>
        <v>2.483460760656294</v>
      </c>
      <c r="S15" s="132">
        <f t="shared" si="14"/>
        <v>87746.889866329409</v>
      </c>
      <c r="T15" s="14">
        <f t="shared" si="7"/>
        <v>3609.9151728292741</v>
      </c>
      <c r="U15" s="15">
        <f t="shared" si="8"/>
        <v>8.4019912516444216E-3</v>
      </c>
      <c r="V15" s="14">
        <f t="shared" si="9"/>
        <v>429649.95614851994</v>
      </c>
      <c r="W15" s="14">
        <f t="shared" si="10"/>
        <v>2353594.3825265965</v>
      </c>
      <c r="X15" s="129">
        <f t="shared" si="11"/>
        <v>26.822539079299347</v>
      </c>
      <c r="Y15" s="109">
        <f>VLOOKUP(E15,'Appendix 4. LT MOH 2019'!$E$4:$Q$1683,13,FALSE)</f>
        <v>29.261036788335453</v>
      </c>
      <c r="Z15" s="109">
        <f t="shared" si="12"/>
        <v>-2.4384977090361062</v>
      </c>
    </row>
    <row r="16" spans="1:27" s="11" customFormat="1" x14ac:dyDescent="0.2">
      <c r="A16" s="17"/>
      <c r="B16" s="13" t="str">
        <f t="shared" si="15"/>
        <v>Total</v>
      </c>
      <c r="C16" s="13" t="str">
        <f t="shared" si="16"/>
        <v>RR</v>
      </c>
      <c r="D16" s="162" t="s">
        <v>129</v>
      </c>
      <c r="E16" s="20" t="str">
        <f t="shared" si="0"/>
        <v>RRTotal55-59</v>
      </c>
      <c r="F16" s="21">
        <v>5</v>
      </c>
      <c r="G16" s="108">
        <f>VLOOKUP(E16,'Appendix 4. LT MOH 2019'!$E$4:$H$1683,4,FALSE)</f>
        <v>8.9298574103413506E-3</v>
      </c>
      <c r="H16" s="21">
        <f>VLOOKUP(E16,'Appendix 1a. Pop March 2021'!$E$5:$F$1684,2,FALSE)</f>
        <v>22625.839624881199</v>
      </c>
      <c r="I16" s="21">
        <f>VLOOKUP(E16,'Appendix 2a. Covid Deaths 2021'!$E$4:$F$1684,2,FALSE)</f>
        <v>72.486739469578794</v>
      </c>
      <c r="J16" s="22">
        <f t="shared" si="1"/>
        <v>202.04552163944032</v>
      </c>
      <c r="K16" s="22">
        <f t="shared" si="2"/>
        <v>273.88496486141526</v>
      </c>
      <c r="L16" s="77">
        <f t="shared" si="3"/>
        <v>0.73770212885426034</v>
      </c>
      <c r="M16" s="77">
        <f t="shared" si="4"/>
        <v>1.3555606807765617</v>
      </c>
      <c r="N16" s="77">
        <f>VLOOKUP(E16,'Appendix 4. LT MOH 2019'!$E$4:$L$1683,8,FALSE)</f>
        <v>0.95632572555649475</v>
      </c>
      <c r="O16" s="77">
        <f t="shared" si="13"/>
        <v>0.94126094108399005</v>
      </c>
      <c r="P16" s="77">
        <f t="shared" si="5"/>
        <v>5.8739058916009945E-2</v>
      </c>
      <c r="Q16" s="77">
        <f>VLOOKUP(E16,'Appendix 4. LT MOH 2019'!$E$4:$J$1683,6,FALSE)</f>
        <v>2.5000000000000027</v>
      </c>
      <c r="R16" s="18">
        <f t="shared" si="6"/>
        <v>2.4802486501480248</v>
      </c>
      <c r="S16" s="132">
        <f t="shared" si="14"/>
        <v>84136.974693500131</v>
      </c>
      <c r="T16" s="14">
        <f t="shared" si="7"/>
        <v>4942.1267135363423</v>
      </c>
      <c r="U16" s="15">
        <f t="shared" si="8"/>
        <v>1.2106173458886222E-2</v>
      </c>
      <c r="V16" s="14">
        <f t="shared" si="9"/>
        <v>408231.94300992793</v>
      </c>
      <c r="W16" s="14">
        <f t="shared" si="10"/>
        <v>1923944.4263780764</v>
      </c>
      <c r="X16" s="129">
        <f t="shared" si="11"/>
        <v>22.866812520734808</v>
      </c>
      <c r="Y16" s="109">
        <f>VLOOKUP(E16,'Appendix 4. LT MOH 2019'!$E$4:$Q$1683,13,FALSE)</f>
        <v>25.041425178875031</v>
      </c>
      <c r="Z16" s="109">
        <f t="shared" si="12"/>
        <v>-2.174612658140223</v>
      </c>
    </row>
    <row r="17" spans="1:26" s="11" customFormat="1" x14ac:dyDescent="0.2">
      <c r="A17" s="17"/>
      <c r="B17" s="13" t="str">
        <f t="shared" si="15"/>
        <v>Total</v>
      </c>
      <c r="C17" s="13" t="str">
        <f t="shared" si="16"/>
        <v>RR</v>
      </c>
      <c r="D17" s="162" t="s">
        <v>130</v>
      </c>
      <c r="E17" s="20" t="str">
        <f t="shared" si="0"/>
        <v>RRTotal60-64</v>
      </c>
      <c r="F17" s="21">
        <v>5</v>
      </c>
      <c r="G17" s="108">
        <f>VLOOKUP(E17,'Appendix 4. LT MOH 2019'!$E$4:$H$1683,4,FALSE)</f>
        <v>1.2217194570135747E-2</v>
      </c>
      <c r="H17" s="21">
        <f>VLOOKUP(E17,'Appendix 1a. Pop March 2021'!$E$5:$F$1684,2,FALSE)</f>
        <v>17141.754214843801</v>
      </c>
      <c r="I17" s="21">
        <f>VLOOKUP(E17,'Appendix 2a. Covid Deaths 2021'!$E$4:$F$1684,2,FALSE)</f>
        <v>96.271450858034299</v>
      </c>
      <c r="J17" s="22">
        <f t="shared" si="1"/>
        <v>209.42414651619123</v>
      </c>
      <c r="K17" s="22">
        <f t="shared" si="2"/>
        <v>304.51943032754366</v>
      </c>
      <c r="L17" s="77">
        <f t="shared" si="3"/>
        <v>0.68772014413311111</v>
      </c>
      <c r="M17" s="77">
        <f t="shared" si="4"/>
        <v>1.4540798441501601</v>
      </c>
      <c r="N17" s="77">
        <f>VLOOKUP(E17,'Appendix 4. LT MOH 2019'!$E$4:$L$1683,8,FALSE)</f>
        <v>0.94072447859495056</v>
      </c>
      <c r="O17" s="77">
        <f t="shared" si="13"/>
        <v>0.9149814218975022</v>
      </c>
      <c r="P17" s="77">
        <f t="shared" si="5"/>
        <v>8.5018578102497799E-2</v>
      </c>
      <c r="Q17" s="77">
        <f>VLOOKUP(E17,'Appendix 4. LT MOH 2019'!$E$4:$J$1683,6,FALSE)</f>
        <v>2.499999999999996</v>
      </c>
      <c r="R17" s="18">
        <f t="shared" si="6"/>
        <v>2.4655145131143503</v>
      </c>
      <c r="S17" s="132">
        <f t="shared" si="14"/>
        <v>79194.847979963786</v>
      </c>
      <c r="T17" s="14">
        <f t="shared" si="7"/>
        <v>6733.0333682999908</v>
      </c>
      <c r="U17" s="15">
        <f t="shared" si="8"/>
        <v>1.7769504323104E-2</v>
      </c>
      <c r="V17" s="14">
        <f t="shared" si="9"/>
        <v>378909.46454514581</v>
      </c>
      <c r="W17" s="14">
        <f t="shared" si="10"/>
        <v>1515712.4833681486</v>
      </c>
      <c r="X17" s="129">
        <f t="shared" si="11"/>
        <v>19.139028889248227</v>
      </c>
      <c r="Y17" s="109">
        <f>VLOOKUP(E17,'Appendix 4. LT MOH 2019'!$E$4:$Q$1683,13,FALSE)</f>
        <v>21.070865633420006</v>
      </c>
      <c r="Z17" s="109">
        <f t="shared" si="12"/>
        <v>-1.931836744171779</v>
      </c>
    </row>
    <row r="18" spans="1:26" s="11" customFormat="1" x14ac:dyDescent="0.2">
      <c r="A18" s="17"/>
      <c r="B18" s="13" t="str">
        <f t="shared" si="15"/>
        <v>Total</v>
      </c>
      <c r="C18" s="13" t="str">
        <f t="shared" si="16"/>
        <v>RR</v>
      </c>
      <c r="D18" s="162" t="s">
        <v>131</v>
      </c>
      <c r="E18" s="20" t="str">
        <f t="shared" si="0"/>
        <v>RRTotal65-69</v>
      </c>
      <c r="F18" s="21">
        <v>5</v>
      </c>
      <c r="G18" s="108">
        <f>VLOOKUP(E18,'Appendix 4. LT MOH 2019'!$E$4:$H$1683,4,FALSE)</f>
        <v>1.956641557964358E-2</v>
      </c>
      <c r="H18" s="21">
        <f>VLOOKUP(E18,'Appendix 1a. Pop March 2021'!$E$5:$F$1684,2,FALSE)</f>
        <v>12075.860634589801</v>
      </c>
      <c r="I18" s="21">
        <f>VLOOKUP(E18,'Appendix 2a. Covid Deaths 2021'!$E$4:$F$1684,2,FALSE)</f>
        <v>90.608424336973499</v>
      </c>
      <c r="J18" s="22">
        <f t="shared" si="1"/>
        <v>236.28130765824247</v>
      </c>
      <c r="K18" s="22">
        <f t="shared" si="2"/>
        <v>325.11684990962209</v>
      </c>
      <c r="L18" s="77">
        <f t="shared" si="3"/>
        <v>0.72675811088820941</v>
      </c>
      <c r="M18" s="77">
        <f t="shared" si="4"/>
        <v>1.3759736355440839</v>
      </c>
      <c r="N18" s="77">
        <f>VLOOKUP(E18,'Appendix 4. LT MOH 2019'!$E$4:$L$1683,8,FALSE)</f>
        <v>0.90673030608223493</v>
      </c>
      <c r="O18" s="77">
        <f t="shared" si="13"/>
        <v>0.87395894180358302</v>
      </c>
      <c r="P18" s="77">
        <f t="shared" si="5"/>
        <v>0.12604105819641698</v>
      </c>
      <c r="Q18" s="77">
        <f>VLOOKUP(E18,'Appendix 4. LT MOH 2019'!$E$4:$J$1683,6,FALSE)</f>
        <v>2.4999999999999978</v>
      </c>
      <c r="R18" s="18">
        <f t="shared" si="6"/>
        <v>2.4544675825770015</v>
      </c>
      <c r="S18" s="132">
        <f t="shared" si="14"/>
        <v>72461.814611663794</v>
      </c>
      <c r="T18" s="14">
        <f t="shared" si="7"/>
        <v>9133.1637924866936</v>
      </c>
      <c r="U18" s="15">
        <f t="shared" si="8"/>
        <v>2.6936694039831396E-2</v>
      </c>
      <c r="V18" s="14">
        <f t="shared" si="9"/>
        <v>339060.30855091009</v>
      </c>
      <c r="W18" s="14">
        <f t="shared" si="10"/>
        <v>1136803.0188230027</v>
      </c>
      <c r="X18" s="129">
        <f t="shared" si="11"/>
        <v>15.688304590705316</v>
      </c>
      <c r="Y18" s="109">
        <f>VLOOKUP(E18,'Appendix 4. LT MOH 2019'!$E$4:$Q$1683,13,FALSE)</f>
        <v>17.24102519491905</v>
      </c>
      <c r="Z18" s="109">
        <f t="shared" si="12"/>
        <v>-1.552720604213734</v>
      </c>
    </row>
    <row r="19" spans="1:26" s="11" customFormat="1" x14ac:dyDescent="0.2">
      <c r="A19" s="17"/>
      <c r="B19" s="13" t="str">
        <f t="shared" si="15"/>
        <v>Total</v>
      </c>
      <c r="C19" s="13" t="str">
        <f t="shared" si="16"/>
        <v>RR</v>
      </c>
      <c r="D19" s="162" t="s">
        <v>132</v>
      </c>
      <c r="E19" s="20" t="str">
        <f t="shared" si="0"/>
        <v>RRTotal70-74</v>
      </c>
      <c r="F19" s="21">
        <v>5</v>
      </c>
      <c r="G19" s="108">
        <f>VLOOKUP(E19,'Appendix 4. LT MOH 2019'!$E$4:$H$1683,4,FALSE)</f>
        <v>3.224431818181818E-2</v>
      </c>
      <c r="H19" s="21">
        <f>VLOOKUP(E19,'Appendix 1a. Pop March 2021'!$E$5:$F$1684,2,FALSE)</f>
        <v>7914.02793707206</v>
      </c>
      <c r="I19" s="21">
        <f>VLOOKUP(E19,'Appendix 2a. Covid Deaths 2021'!$E$4:$F$1684,2,FALSE)</f>
        <v>82.680187207488302</v>
      </c>
      <c r="J19" s="22">
        <f t="shared" si="1"/>
        <v>255.18243490274963</v>
      </c>
      <c r="K19" s="22">
        <f t="shared" si="2"/>
        <v>335.19665584658742</v>
      </c>
      <c r="L19" s="77">
        <f t="shared" si="3"/>
        <v>0.76129170876794594</v>
      </c>
      <c r="M19" s="77">
        <f t="shared" si="4"/>
        <v>1.3135569302578813</v>
      </c>
      <c r="N19" s="77">
        <f>VLOOKUP(E19,'Appendix 4. LT MOH 2019'!$E$4:$L$1683,8,FALSE)</f>
        <v>0.85080512651988172</v>
      </c>
      <c r="O19" s="77">
        <f t="shared" si="13"/>
        <v>0.80877522476860686</v>
      </c>
      <c r="P19" s="77">
        <f t="shared" si="5"/>
        <v>0.19122477523139314</v>
      </c>
      <c r="Q19" s="77">
        <f>VLOOKUP(E19,'Appendix 4. LT MOH 2019'!$E$4:$J$1683,6,FALSE)</f>
        <v>2.499999999999996</v>
      </c>
      <c r="R19" s="18">
        <f t="shared" si="6"/>
        <v>2.4378848166821596</v>
      </c>
      <c r="S19" s="132">
        <f t="shared" si="14"/>
        <v>63328.650819177099</v>
      </c>
      <c r="T19" s="14">
        <f t="shared" si="7"/>
        <v>12110.007018604521</v>
      </c>
      <c r="U19" s="15">
        <f t="shared" si="8"/>
        <v>4.2399606877385386E-2</v>
      </c>
      <c r="V19" s="14">
        <f t="shared" si="9"/>
        <v>285616.02124343324</v>
      </c>
      <c r="W19" s="14">
        <f t="shared" si="10"/>
        <v>797742.71027209261</v>
      </c>
      <c r="X19" s="129">
        <f t="shared" si="11"/>
        <v>12.596868872982862</v>
      </c>
      <c r="Y19" s="109">
        <f>VLOOKUP(E19,'Appendix 4. LT MOH 2019'!$E$4:$Q$1683,13,FALSE)</f>
        <v>13.757342559345457</v>
      </c>
      <c r="Z19" s="109">
        <f t="shared" si="12"/>
        <v>-1.1604736863625948</v>
      </c>
    </row>
    <row r="20" spans="1:26" s="11" customFormat="1" x14ac:dyDescent="0.2">
      <c r="A20" s="17"/>
      <c r="B20" s="13" t="str">
        <f t="shared" si="15"/>
        <v>Total</v>
      </c>
      <c r="C20" s="13" t="str">
        <f t="shared" si="16"/>
        <v>RR</v>
      </c>
      <c r="D20" s="162" t="s">
        <v>133</v>
      </c>
      <c r="E20" s="20" t="str">
        <f t="shared" si="0"/>
        <v>RRTotal75-79</v>
      </c>
      <c r="F20" s="21">
        <v>5</v>
      </c>
      <c r="G20" s="108">
        <f>VLOOKUP(E20,'Appendix 4. LT MOH 2019'!$E$4:$H$1683,4,FALSE)</f>
        <v>5.0683229813664597E-2</v>
      </c>
      <c r="H20" s="21">
        <f>VLOOKUP(E20,'Appendix 1a. Pop March 2021'!$E$5:$F$1684,2,FALSE)</f>
        <v>4520.32942491618</v>
      </c>
      <c r="I20" s="21">
        <f>VLOOKUP(E20,'Appendix 2a. Covid Deaths 2021'!$E$4:$F$1684,2,FALSE)</f>
        <v>49.834633385335401</v>
      </c>
      <c r="J20" s="22">
        <f t="shared" si="1"/>
        <v>229.10489507649709</v>
      </c>
      <c r="K20" s="22">
        <f t="shared" si="2"/>
        <v>276.41374828528382</v>
      </c>
      <c r="L20" s="77">
        <f t="shared" si="3"/>
        <v>0.82884768394385455</v>
      </c>
      <c r="M20" s="77">
        <f t="shared" si="4"/>
        <v>1.2064942924636792</v>
      </c>
      <c r="N20" s="77">
        <f>VLOOKUP(E20,'Appendix 4. LT MOH 2019'!$E$4:$L$1683,8,FALSE)</f>
        <v>0.77508269018743103</v>
      </c>
      <c r="O20" s="77">
        <f t="shared" si="13"/>
        <v>0.73535836887426409</v>
      </c>
      <c r="P20" s="77">
        <f t="shared" si="5"/>
        <v>0.26464163112573591</v>
      </c>
      <c r="Q20" s="77">
        <f>VLOOKUP(E20,'Appendix 4. LT MOH 2019'!$E$4:$J$1683,6,FALSE)</f>
        <v>2.4999999999999996</v>
      </c>
      <c r="R20" s="18">
        <f t="shared" si="6"/>
        <v>2.4365196302370418</v>
      </c>
      <c r="S20" s="132">
        <f t="shared" si="14"/>
        <v>51218.643800572579</v>
      </c>
      <c r="T20" s="14">
        <f t="shared" si="7"/>
        <v>13554.585439431588</v>
      </c>
      <c r="U20" s="15">
        <f t="shared" si="8"/>
        <v>6.1237007866625691E-2</v>
      </c>
      <c r="V20" s="14">
        <f t="shared" si="9"/>
        <v>221346.3053086052</v>
      </c>
      <c r="W20" s="14">
        <f t="shared" si="10"/>
        <v>512126.68902865943</v>
      </c>
      <c r="X20" s="129">
        <f t="shared" si="11"/>
        <v>9.9988334525744378</v>
      </c>
      <c r="Y20" s="109">
        <f>VLOOKUP(E20,'Appendix 4. LT MOH 2019'!$E$4:$Q$1683,13,FALSE)</f>
        <v>10.731399539624654</v>
      </c>
      <c r="Z20" s="109">
        <f t="shared" si="12"/>
        <v>-0.7325660870502162</v>
      </c>
    </row>
    <row r="21" spans="1:26" s="11" customFormat="1" x14ac:dyDescent="0.2">
      <c r="A21" s="17"/>
      <c r="B21" s="13" t="str">
        <f t="shared" si="15"/>
        <v>Total</v>
      </c>
      <c r="C21" s="13" t="str">
        <f t="shared" si="16"/>
        <v>RR</v>
      </c>
      <c r="D21" s="162" t="s">
        <v>134</v>
      </c>
      <c r="E21" s="20" t="str">
        <f t="shared" si="0"/>
        <v>RRTotal80-84</v>
      </c>
      <c r="F21" s="21">
        <v>5</v>
      </c>
      <c r="G21" s="108">
        <f>VLOOKUP(E21,'Appendix 4. LT MOH 2019'!$E$4:$H$1683,4,FALSE)</f>
        <v>7.3483842408145192E-2</v>
      </c>
      <c r="H21" s="21">
        <f>VLOOKUP(E21,'Appendix 1a. Pop March 2021'!$E$5:$F$1684,2,FALSE)</f>
        <v>2466.6555129111798</v>
      </c>
      <c r="I21" s="21">
        <f>VLOOKUP(E21,'Appendix 2a. Covid Deaths 2021'!$E$4:$F$1684,2,FALSE)</f>
        <v>30.580343213728501</v>
      </c>
      <c r="J21" s="22">
        <f t="shared" si="1"/>
        <v>181.25932498594767</v>
      </c>
      <c r="K21" s="22">
        <f t="shared" si="2"/>
        <v>209.59250707817156</v>
      </c>
      <c r="L21" s="77">
        <f t="shared" si="3"/>
        <v>0.86481777193658704</v>
      </c>
      <c r="M21" s="77">
        <f t="shared" si="4"/>
        <v>1.1563129626264494</v>
      </c>
      <c r="N21" s="77">
        <f>VLOOKUP(E21,'Appendix 4. LT MOH 2019'!$E$4:$L$1683,8,FALSE)</f>
        <v>0.68960359012715033</v>
      </c>
      <c r="O21" s="77">
        <f t="shared" si="13"/>
        <v>0.65068459607505158</v>
      </c>
      <c r="P21" s="77">
        <f t="shared" si="5"/>
        <v>0.34931540392494842</v>
      </c>
      <c r="Q21" s="77">
        <f>VLOOKUP(E21,'Appendix 4. LT MOH 2019'!$E$4:$J$1683,6,FALSE)</f>
        <v>2.5000000000000004</v>
      </c>
      <c r="R21" s="18">
        <f t="shared" si="6"/>
        <v>2.4312942669012485</v>
      </c>
      <c r="S21" s="132">
        <f t="shared" si="14"/>
        <v>37664.058361140989</v>
      </c>
      <c r="T21" s="14">
        <f t="shared" si="7"/>
        <v>13156.635759874796</v>
      </c>
      <c r="U21" s="15">
        <f t="shared" si="8"/>
        <v>8.514257029370606E-2</v>
      </c>
      <c r="V21" s="14">
        <f t="shared" si="9"/>
        <v>154524.76610102251</v>
      </c>
      <c r="W21" s="14">
        <f t="shared" si="10"/>
        <v>290780.38372005423</v>
      </c>
      <c r="X21" s="129">
        <f t="shared" si="11"/>
        <v>7.7203678087983238</v>
      </c>
      <c r="Y21" s="109">
        <f>VLOOKUP(E21,'Appendix 4. LT MOH 2019'!$E$4:$Q$1683,13,FALSE)</f>
        <v>8.1200275710377809</v>
      </c>
      <c r="Z21" s="109">
        <f t="shared" si="12"/>
        <v>-0.39965976223945709</v>
      </c>
    </row>
    <row r="22" spans="1:26" s="11" customFormat="1" x14ac:dyDescent="0.2">
      <c r="A22" s="17"/>
      <c r="B22" s="13" t="str">
        <f t="shared" si="15"/>
        <v>Total</v>
      </c>
      <c r="C22" s="13" t="str">
        <f t="shared" si="16"/>
        <v>RR</v>
      </c>
      <c r="D22" s="162" t="s">
        <v>135</v>
      </c>
      <c r="E22" s="20" t="str">
        <f t="shared" si="0"/>
        <v>RRTotal85-89</v>
      </c>
      <c r="F22" s="21">
        <v>5</v>
      </c>
      <c r="G22" s="108">
        <f>VLOOKUP(E22,'Appendix 4. LT MOH 2019'!$E$4:$H$1683,4,FALSE)</f>
        <v>0.13178294573643412</v>
      </c>
      <c r="H22" s="21">
        <f>VLOOKUP(E22,'Appendix 1a. Pop March 2021'!$E$5:$F$1684,2,FALSE)</f>
        <v>1129.91255438386</v>
      </c>
      <c r="I22" s="21">
        <f>VLOOKUP(E22,'Appendix 2a. Covid Deaths 2021'!$E$4:$F$1684,2,FALSE)</f>
        <v>20.386895475818999</v>
      </c>
      <c r="J22" s="22">
        <f t="shared" si="1"/>
        <v>148.90320484128389</v>
      </c>
      <c r="K22" s="22">
        <f t="shared" si="2"/>
        <v>166.60345517687867</v>
      </c>
      <c r="L22" s="77">
        <f t="shared" si="3"/>
        <v>0.89375820377312787</v>
      </c>
      <c r="M22" s="77">
        <f t="shared" si="4"/>
        <v>1.1188708487131724</v>
      </c>
      <c r="N22" s="77">
        <f>VLOOKUP(E22,'Appendix 4. LT MOH 2019'!$E$4:$L$1683,8,FALSE)</f>
        <v>0.50437317784256552</v>
      </c>
      <c r="O22" s="77">
        <f t="shared" si="13"/>
        <v>0.46496242645733893</v>
      </c>
      <c r="P22" s="77">
        <f t="shared" si="5"/>
        <v>0.53503757354266113</v>
      </c>
      <c r="Q22" s="77">
        <f>VLOOKUP(E22,'Appendix 4. LT MOH 2019'!$E$4:$J$1683,6,FALSE)</f>
        <v>2.4999999999999987</v>
      </c>
      <c r="R22" s="18">
        <f t="shared" si="6"/>
        <v>2.4088623370855409</v>
      </c>
      <c r="S22" s="132">
        <f t="shared" si="14"/>
        <v>24507.422601266193</v>
      </c>
      <c r="T22" s="14">
        <f t="shared" si="7"/>
        <v>13112.391922366036</v>
      </c>
      <c r="U22" s="15">
        <f t="shared" si="8"/>
        <v>0.14806039961586936</v>
      </c>
      <c r="V22" s="14">
        <f t="shared" si="9"/>
        <v>88561.100445393007</v>
      </c>
      <c r="W22" s="14">
        <f t="shared" si="10"/>
        <v>136255.61761903172</v>
      </c>
      <c r="X22" s="129">
        <f t="shared" si="11"/>
        <v>5.5597693741973497</v>
      </c>
      <c r="Y22" s="109">
        <f>VLOOKUP(E22,'Appendix 4. LT MOH 2019'!$E$4:$Q$1683,13,FALSE)</f>
        <v>5.6496495254636798</v>
      </c>
      <c r="Z22" s="109">
        <f t="shared" si="12"/>
        <v>-8.9880151266330088E-2</v>
      </c>
    </row>
    <row r="23" spans="1:26" s="11" customFormat="1" x14ac:dyDescent="0.2">
      <c r="A23" s="17"/>
      <c r="B23" s="13" t="str">
        <f t="shared" si="15"/>
        <v>Total</v>
      </c>
      <c r="C23" s="13" t="str">
        <f t="shared" si="16"/>
        <v>RR</v>
      </c>
      <c r="D23" s="162" t="s">
        <v>8</v>
      </c>
      <c r="E23" s="20" t="str">
        <f t="shared" si="0"/>
        <v>RRTotal90+</v>
      </c>
      <c r="F23" s="21" t="s">
        <v>19</v>
      </c>
      <c r="G23" s="108">
        <f>VLOOKUP(E23,'Appendix 4. LT MOH 2019'!$E$4:$H$1683,4,FALSE)</f>
        <v>0.26704545454545453</v>
      </c>
      <c r="H23" s="21">
        <f>VLOOKUP(E23,'Appendix 1a. Pop March 2021'!$E$5:$F$1684,2,FALSE)</f>
        <v>557.25294099756502</v>
      </c>
      <c r="I23" s="21">
        <f>VLOOKUP(E23,'Appendix 2a. Covid Deaths 2021'!$E$4:$F$1684,2,FALSE)</f>
        <v>6.7956318252730101</v>
      </c>
      <c r="J23" s="22">
        <f t="shared" si="1"/>
        <v>148.81186492548611</v>
      </c>
      <c r="K23" s="22">
        <f t="shared" si="2"/>
        <v>153.79275416105551</v>
      </c>
      <c r="L23" s="77">
        <f t="shared" si="3"/>
        <v>0.96761297849992789</v>
      </c>
      <c r="M23" s="77">
        <f t="shared" si="4"/>
        <v>1.0334710490864654</v>
      </c>
      <c r="N23" s="77">
        <f>VLOOKUP(E23,'Appendix 4. LT MOH 2019'!$E$4:$L$1683,8,FALSE)</f>
        <v>0</v>
      </c>
      <c r="O23" s="77">
        <v>0</v>
      </c>
      <c r="P23" s="77">
        <f t="shared" si="5"/>
        <v>1</v>
      </c>
      <c r="Q23" s="77">
        <f>VLOOKUP(E23,'Appendix 4. LT MOH 2019'!$E$4:$J$1683,6,FALSE)</f>
        <v>4.3256489682281734</v>
      </c>
      <c r="R23" s="18">
        <f>Q23*L23</f>
        <v>4.1855540820924029</v>
      </c>
      <c r="S23" s="132">
        <f t="shared" si="14"/>
        <v>11395.030678900157</v>
      </c>
      <c r="T23" s="14">
        <f t="shared" si="7"/>
        <v>11395.030678900157</v>
      </c>
      <c r="U23" s="15">
        <f t="shared" si="8"/>
        <v>0.23891699411517084</v>
      </c>
      <c r="V23" s="14">
        <f>T23*R23</f>
        <v>47694.51717363872</v>
      </c>
      <c r="W23" s="14">
        <f>V23</f>
        <v>47694.51717363872</v>
      </c>
      <c r="X23" s="129">
        <f t="shared" si="11"/>
        <v>4.1855540820924029</v>
      </c>
      <c r="Y23" s="109">
        <f>VLOOKUP(E23,'Appendix 4. LT MOH 2019'!$E$4:$Q$1683,13,FALSE)</f>
        <v>3.7446808510638299</v>
      </c>
      <c r="Z23" s="109">
        <f t="shared" si="12"/>
        <v>0.44087323102857301</v>
      </c>
    </row>
    <row r="24" spans="1:26" s="9" customFormat="1" x14ac:dyDescent="0.2">
      <c r="B24" s="157"/>
      <c r="C24" s="157"/>
      <c r="G24" s="111"/>
      <c r="H24" s="111"/>
      <c r="I24" s="130"/>
      <c r="J24" s="130"/>
      <c r="N24" s="111"/>
      <c r="O24" s="111"/>
      <c r="P24" s="23"/>
      <c r="Q24" s="111"/>
      <c r="R24" s="111"/>
      <c r="V24" s="111"/>
      <c r="W24" s="111"/>
      <c r="Y24" s="111"/>
    </row>
    <row r="25" spans="1:26" x14ac:dyDescent="0.2">
      <c r="H25" s="43"/>
      <c r="I25" s="43"/>
      <c r="K25" s="43"/>
      <c r="L25" s="75"/>
      <c r="M25" s="75"/>
      <c r="N25" s="131"/>
      <c r="O25" s="131"/>
      <c r="P25" s="76"/>
      <c r="Q25" s="131"/>
      <c r="R25" s="131"/>
      <c r="S25" s="75"/>
      <c r="T25" s="75"/>
      <c r="U25" s="75"/>
      <c r="V25" s="131"/>
      <c r="W25" s="131"/>
      <c r="X25" s="75"/>
      <c r="Y25" s="131"/>
      <c r="Z25" s="75"/>
    </row>
    <row r="26" spans="1:26" ht="16" customHeight="1" x14ac:dyDescent="0.2">
      <c r="H26" s="43"/>
      <c r="I26" s="43"/>
      <c r="K26" s="43"/>
      <c r="L26" s="75"/>
      <c r="M26" s="75"/>
      <c r="N26" s="131"/>
      <c r="O26" s="131"/>
      <c r="P26" s="75"/>
      <c r="Q26" s="131"/>
      <c r="R26" s="131"/>
      <c r="S26" s="75"/>
      <c r="T26" s="75"/>
      <c r="U26" s="75"/>
      <c r="V26" s="131"/>
      <c r="W26" s="131"/>
      <c r="X26" s="75"/>
      <c r="Y26" s="131"/>
      <c r="Z26" s="75"/>
    </row>
    <row r="27" spans="1:26" s="13" customFormat="1" ht="47" customHeight="1" x14ac:dyDescent="0.2">
      <c r="A27" s="12"/>
      <c r="B27" s="10" t="s">
        <v>17</v>
      </c>
      <c r="C27" s="10" t="s">
        <v>14</v>
      </c>
      <c r="D27" s="160" t="s">
        <v>0</v>
      </c>
      <c r="E27" s="10" t="s">
        <v>137</v>
      </c>
      <c r="F27" s="10" t="s">
        <v>9</v>
      </c>
      <c r="G27" s="12" t="s">
        <v>116</v>
      </c>
      <c r="H27" s="12" t="s">
        <v>118</v>
      </c>
      <c r="I27" s="12" t="s">
        <v>110</v>
      </c>
      <c r="J27" s="12" t="s">
        <v>38</v>
      </c>
      <c r="K27" s="12" t="s">
        <v>1828</v>
      </c>
      <c r="L27" s="12" t="s">
        <v>26</v>
      </c>
      <c r="M27" s="12" t="s">
        <v>27</v>
      </c>
      <c r="N27" s="10" t="s">
        <v>10</v>
      </c>
      <c r="O27" s="12" t="s">
        <v>111</v>
      </c>
      <c r="P27" s="12" t="s">
        <v>112</v>
      </c>
      <c r="Q27" s="12" t="s">
        <v>28</v>
      </c>
      <c r="R27" s="12" t="s">
        <v>113</v>
      </c>
      <c r="S27" s="10" t="s">
        <v>104</v>
      </c>
      <c r="T27" s="10" t="s">
        <v>105</v>
      </c>
      <c r="U27" s="12" t="s">
        <v>106</v>
      </c>
      <c r="V27" s="12" t="s">
        <v>107</v>
      </c>
      <c r="W27" s="12" t="s">
        <v>108</v>
      </c>
      <c r="X27" s="10" t="s">
        <v>109</v>
      </c>
      <c r="Y27" s="12" t="s">
        <v>29</v>
      </c>
      <c r="Z27" s="12" t="s">
        <v>11</v>
      </c>
    </row>
    <row r="28" spans="1:26" x14ac:dyDescent="0.2">
      <c r="B28" s="155" t="s">
        <v>69</v>
      </c>
      <c r="C28" s="13" t="str">
        <f>$C$4</f>
        <v>RR</v>
      </c>
      <c r="D28" s="162">
        <v>0</v>
      </c>
      <c r="E28" s="20" t="str">
        <f t="shared" ref="E28:E47" si="17">_xlfn.CONCAT(C28,B28,D28)</f>
        <v>RRFemale0</v>
      </c>
      <c r="F28" s="21">
        <v>1</v>
      </c>
      <c r="G28" s="108">
        <f>VLOOKUP(E28,'Appendix 4. LT MOH 2019'!$E$4:$H$1683,4,FALSE)</f>
        <v>2.0064614861418126E-2</v>
      </c>
      <c r="H28" s="21">
        <f>VLOOKUP(E28,'Appendix 1a. Pop March 2021'!$E$5:$F$1684,2,FALSE)</f>
        <v>6059.5765874242397</v>
      </c>
      <c r="I28" s="21">
        <f>VLOOKUP(E28,'Appendix 2a. Covid Deaths 2021'!$E$4:$F$1684,2,FALSE)</f>
        <v>0</v>
      </c>
      <c r="J28" s="22">
        <f t="shared" ref="J28:J47" si="18">G28*H28</f>
        <v>121.58307044993373</v>
      </c>
      <c r="K28" s="22">
        <f t="shared" ref="K28:K47" si="19">G28*(H28-I28)+I28</f>
        <v>121.58307044993373</v>
      </c>
      <c r="L28" s="78">
        <f t="shared" ref="L28:L47" si="20">J28/K28</f>
        <v>1</v>
      </c>
      <c r="M28" s="78">
        <f t="shared" ref="M28:M47" si="21">K28/J28</f>
        <v>1</v>
      </c>
      <c r="N28" s="77">
        <f>VLOOKUP(E28,'Appendix 4. LT MOH 2019'!$E$4:$L$1683,8,FALSE)</f>
        <v>0.98029099670372832</v>
      </c>
      <c r="O28" s="77">
        <f>EXP((1/L28)*LN(N28))</f>
        <v>0.98029099670372832</v>
      </c>
      <c r="P28" s="78">
        <f t="shared" ref="P28:P47" si="22">1-O28</f>
        <v>1.9709003296271677E-2</v>
      </c>
      <c r="Q28" s="77">
        <f>VLOOKUP(E28,'Appendix 4. LT MOH 2019'!$E$4:$J$1683,6,FALSE)</f>
        <v>0.10075012411333512</v>
      </c>
      <c r="R28" s="133">
        <f t="shared" ref="R28:R46" si="23">F28+(Q28-F28)*M28*(1-N28)/(1-O28)</f>
        <v>0.10075012411333506</v>
      </c>
      <c r="S28" s="14">
        <v>100000</v>
      </c>
      <c r="T28" s="14">
        <f t="shared" ref="T28:T47" si="24">P28*S28</f>
        <v>1970.9003296271676</v>
      </c>
      <c r="U28" s="15">
        <f t="shared" ref="U28:U47" si="25">T28/V28</f>
        <v>2.0064614861418185E-2</v>
      </c>
      <c r="V28" s="14">
        <f t="shared" ref="V28:V46" si="26">(S29*F28)+R28*T28</f>
        <v>98227.668123197785</v>
      </c>
      <c r="W28" s="14">
        <f t="shared" ref="W28:W46" si="27">W29+V28</f>
        <v>7433576.9611860095</v>
      </c>
      <c r="X28" s="129">
        <f t="shared" ref="X28:X47" si="28">W28/S28</f>
        <v>74.335769611860101</v>
      </c>
      <c r="Y28" s="109">
        <f>VLOOKUP(E28,'Appendix 4. LT MOH 2019'!$E$4:$Q$1683,13,FALSE)</f>
        <v>77.354454996765298</v>
      </c>
      <c r="Z28" s="129">
        <f t="shared" ref="Z28:Z47" si="29">X28-Y28</f>
        <v>-3.0186853849051971</v>
      </c>
    </row>
    <row r="29" spans="1:26" x14ac:dyDescent="0.2">
      <c r="B29" s="155" t="str">
        <f>$B$28</f>
        <v>Female</v>
      </c>
      <c r="C29" s="13" t="str">
        <f>$C$4</f>
        <v>RR</v>
      </c>
      <c r="D29" s="163" t="s">
        <v>139</v>
      </c>
      <c r="E29" s="20" t="str">
        <f t="shared" si="17"/>
        <v>RRFemale01-04</v>
      </c>
      <c r="F29" s="21">
        <v>4</v>
      </c>
      <c r="G29" s="108">
        <f>VLOOKUP(E29,'Appendix 4. LT MOH 2019'!$E$4:$H$1683,4,FALSE)</f>
        <v>9.4027043968836752E-4</v>
      </c>
      <c r="H29" s="21">
        <f>VLOOKUP(E29,'Appendix 1a. Pop March 2021'!$E$5:$F$1684,2,FALSE)</f>
        <v>23427.9776424632</v>
      </c>
      <c r="I29" s="21">
        <f>VLOOKUP(E29,'Appendix 2a. Covid Deaths 2021'!$E$4:$F$1684,2,FALSE)</f>
        <v>0</v>
      </c>
      <c r="J29" s="22">
        <f t="shared" si="18"/>
        <v>22.028634838888117</v>
      </c>
      <c r="K29" s="22">
        <f t="shared" si="19"/>
        <v>22.028634838888117</v>
      </c>
      <c r="L29" s="78">
        <f t="shared" si="20"/>
        <v>1</v>
      </c>
      <c r="M29" s="78">
        <f t="shared" si="21"/>
        <v>1</v>
      </c>
      <c r="N29" s="77">
        <f>VLOOKUP(E29,'Appendix 4. LT MOH 2019'!$E$4:$L$1683,8,FALSE)</f>
        <v>0.99624775087551887</v>
      </c>
      <c r="O29" s="77">
        <f t="shared" ref="O29:O46" si="30">EXP((1/L29)*LN(N29))</f>
        <v>0.99624775087551887</v>
      </c>
      <c r="P29" s="78">
        <f t="shared" si="22"/>
        <v>3.7522491244811329E-3</v>
      </c>
      <c r="Q29" s="77">
        <f>VLOOKUP(E29,'Appendix 4. LT MOH 2019'!$E$4:$J$1683,6,FALSE)</f>
        <v>1.4965103494384624</v>
      </c>
      <c r="R29" s="133">
        <f t="shared" si="23"/>
        <v>1.4965103494384624</v>
      </c>
      <c r="S29" s="80">
        <f t="shared" ref="S29:S47" si="31">S28-T28</f>
        <v>98029.099670372831</v>
      </c>
      <c r="T29" s="14">
        <f t="shared" si="24"/>
        <v>367.82960341183019</v>
      </c>
      <c r="U29" s="15">
        <f t="shared" si="25"/>
        <v>9.402704396883724E-4</v>
      </c>
      <c r="V29" s="14">
        <f t="shared" si="26"/>
        <v>391195.54107617965</v>
      </c>
      <c r="W29" s="14">
        <f t="shared" si="27"/>
        <v>7335349.2930628117</v>
      </c>
      <c r="X29" s="129">
        <f t="shared" si="28"/>
        <v>74.828283823152987</v>
      </c>
      <c r="Y29" s="109">
        <f>VLOOKUP(E29,'Appendix 4. LT MOH 2019'!$E$4:$Q$1683,13,FALSE)</f>
        <v>77.907660656211391</v>
      </c>
      <c r="Z29" s="129">
        <f t="shared" si="29"/>
        <v>-3.0793768330584044</v>
      </c>
    </row>
    <row r="30" spans="1:26" x14ac:dyDescent="0.2">
      <c r="B30" s="155" t="str">
        <f t="shared" ref="B30:B47" si="32">$B$28</f>
        <v>Female</v>
      </c>
      <c r="C30" s="13" t="str">
        <f t="shared" ref="C30:C47" si="33">$C$4</f>
        <v>RR</v>
      </c>
      <c r="D30" s="163" t="s">
        <v>138</v>
      </c>
      <c r="E30" s="20" t="str">
        <f t="shared" si="17"/>
        <v>RRFemale05-09</v>
      </c>
      <c r="F30" s="21">
        <v>5</v>
      </c>
      <c r="G30" s="108">
        <f>VLOOKUP(E30,'Appendix 4. LT MOH 2019'!$E$4:$H$1683,4,FALSE)</f>
        <v>6.3632280281479266E-4</v>
      </c>
      <c r="H30" s="21">
        <f>VLOOKUP(E30,'Appendix 1a. Pop March 2021'!$E$5:$F$1684,2,FALSE)</f>
        <v>27410.679396217602</v>
      </c>
      <c r="I30" s="21">
        <f>VLOOKUP(E30,'Appendix 2a. Covid Deaths 2021'!$E$4:$F$1684,2,FALSE)</f>
        <v>0</v>
      </c>
      <c r="J30" s="22">
        <f t="shared" si="18"/>
        <v>17.442040340458874</v>
      </c>
      <c r="K30" s="22">
        <f t="shared" si="19"/>
        <v>17.442040340458874</v>
      </c>
      <c r="L30" s="78">
        <f t="shared" si="20"/>
        <v>1</v>
      </c>
      <c r="M30" s="78">
        <f t="shared" si="21"/>
        <v>1</v>
      </c>
      <c r="N30" s="77">
        <f>VLOOKUP(E30,'Appendix 4. LT MOH 2019'!$E$4:$L$1683,8,FALSE)</f>
        <v>0.99682343928097616</v>
      </c>
      <c r="O30" s="77">
        <f t="shared" si="30"/>
        <v>0.99682343928097616</v>
      </c>
      <c r="P30" s="78">
        <f t="shared" si="22"/>
        <v>3.1765607190238354E-3</v>
      </c>
      <c r="Q30" s="77">
        <f>VLOOKUP(E30,'Appendix 4. LT MOH 2019'!$E$4:$J$1683,6,FALSE)</f>
        <v>2.5000000000002101</v>
      </c>
      <c r="R30" s="133">
        <f t="shared" si="23"/>
        <v>2.5000000000002101</v>
      </c>
      <c r="S30" s="80">
        <f t="shared" si="31"/>
        <v>97661.270066961006</v>
      </c>
      <c r="T30" s="14">
        <f t="shared" si="24"/>
        <v>310.22695426468664</v>
      </c>
      <c r="U30" s="15">
        <f t="shared" si="25"/>
        <v>6.3632280281478734E-4</v>
      </c>
      <c r="V30" s="14">
        <f t="shared" si="26"/>
        <v>487530.78294914338</v>
      </c>
      <c r="W30" s="14">
        <f t="shared" si="27"/>
        <v>6944153.7519866321</v>
      </c>
      <c r="X30" s="129">
        <f t="shared" si="28"/>
        <v>71.10447926005267</v>
      </c>
      <c r="Y30" s="109">
        <f>VLOOKUP(E30,'Appendix 4. LT MOH 2019'!$E$4:$Q$1683,13,FALSE)</f>
        <v>74.195454201127518</v>
      </c>
      <c r="Z30" s="129">
        <f t="shared" si="29"/>
        <v>-3.0909749410748475</v>
      </c>
    </row>
    <row r="31" spans="1:26" x14ac:dyDescent="0.2">
      <c r="B31" s="155" t="str">
        <f t="shared" si="32"/>
        <v>Female</v>
      </c>
      <c r="C31" s="13" t="str">
        <f t="shared" si="33"/>
        <v>RR</v>
      </c>
      <c r="D31" s="163" t="s">
        <v>120</v>
      </c>
      <c r="E31" s="20" t="str">
        <f t="shared" si="17"/>
        <v>RRFemale10-14</v>
      </c>
      <c r="F31" s="21">
        <v>5</v>
      </c>
      <c r="G31" s="108">
        <f>VLOOKUP(E31,'Appendix 4. LT MOH 2019'!$E$4:$H$1683,4,FALSE)</f>
        <v>4.25746023145102E-4</v>
      </c>
      <c r="H31" s="21">
        <f>VLOOKUP(E31,'Appendix 1a. Pop March 2021'!$E$5:$F$1684,2,FALSE)</f>
        <v>26623.9606904596</v>
      </c>
      <c r="I31" s="21">
        <f>VLOOKUP(E31,'Appendix 2a. Covid Deaths 2021'!$E$4:$F$1684,2,FALSE)</f>
        <v>0</v>
      </c>
      <c r="J31" s="22">
        <f t="shared" si="18"/>
        <v>11.335045384334698</v>
      </c>
      <c r="K31" s="22">
        <f t="shared" si="19"/>
        <v>11.335045384334698</v>
      </c>
      <c r="L31" s="78">
        <f t="shared" si="20"/>
        <v>1</v>
      </c>
      <c r="M31" s="78">
        <f t="shared" si="21"/>
        <v>1</v>
      </c>
      <c r="N31" s="77">
        <f>VLOOKUP(E31,'Appendix 4. LT MOH 2019'!$E$4:$L$1683,8,FALSE)</f>
        <v>0.99787353322121053</v>
      </c>
      <c r="O31" s="77">
        <f t="shared" si="30"/>
        <v>0.99787353322121053</v>
      </c>
      <c r="P31" s="78">
        <f t="shared" si="22"/>
        <v>2.1264667787894709E-3</v>
      </c>
      <c r="Q31" s="77">
        <f>VLOOKUP(E31,'Appendix 4. LT MOH 2019'!$E$4:$J$1683,6,FALSE)</f>
        <v>2.4999999999999054</v>
      </c>
      <c r="R31" s="133">
        <f t="shared" si="23"/>
        <v>2.4999999999999054</v>
      </c>
      <c r="S31" s="80">
        <f t="shared" si="31"/>
        <v>97351.043112696323</v>
      </c>
      <c r="T31" s="14">
        <f t="shared" si="24"/>
        <v>207.01375905965025</v>
      </c>
      <c r="U31" s="15">
        <f t="shared" si="25"/>
        <v>4.2574602314510412E-4</v>
      </c>
      <c r="V31" s="14">
        <f t="shared" si="26"/>
        <v>486237.68116583244</v>
      </c>
      <c r="W31" s="14">
        <f t="shared" si="27"/>
        <v>6456622.969037489</v>
      </c>
      <c r="X31" s="129">
        <f t="shared" si="28"/>
        <v>66.323100016125352</v>
      </c>
      <c r="Y31" s="109">
        <f>VLOOKUP(E31,'Appendix 4. LT MOH 2019'!$E$4:$Q$1683,13,FALSE)</f>
        <v>69.423924915772986</v>
      </c>
      <c r="Z31" s="129">
        <f t="shared" si="29"/>
        <v>-3.100824899647634</v>
      </c>
    </row>
    <row r="32" spans="1:26" x14ac:dyDescent="0.2">
      <c r="B32" s="155" t="str">
        <f t="shared" si="32"/>
        <v>Female</v>
      </c>
      <c r="C32" s="13" t="str">
        <f t="shared" si="33"/>
        <v>RR</v>
      </c>
      <c r="D32" s="162" t="s">
        <v>121</v>
      </c>
      <c r="E32" s="20" t="str">
        <f t="shared" si="17"/>
        <v>RRFemale15-19</v>
      </c>
      <c r="F32" s="21">
        <v>5</v>
      </c>
      <c r="G32" s="108">
        <f>VLOOKUP(E32,'Appendix 4. LT MOH 2019'!$E$4:$H$1683,4,FALSE)</f>
        <v>1.1367511651699442E-3</v>
      </c>
      <c r="H32" s="21">
        <f>VLOOKUP(E32,'Appendix 1a. Pop March 2021'!$E$5:$F$1684,2,FALSE)</f>
        <v>26151.880256288801</v>
      </c>
      <c r="I32" s="21">
        <f>VLOOKUP(E32,'Appendix 2a. Covid Deaths 2021'!$E$4:$F$1684,2,FALSE)</f>
        <v>1.13260530421217</v>
      </c>
      <c r="J32" s="22">
        <f t="shared" si="18"/>
        <v>29.728180352721154</v>
      </c>
      <c r="K32" s="22">
        <f t="shared" si="19"/>
        <v>30.859498166534081</v>
      </c>
      <c r="L32" s="78">
        <f t="shared" si="20"/>
        <v>0.96333972096021325</v>
      </c>
      <c r="M32" s="78">
        <f t="shared" si="21"/>
        <v>1.0380554006464568</v>
      </c>
      <c r="N32" s="77">
        <f>VLOOKUP(E32,'Appendix 4. LT MOH 2019'!$E$4:$L$1683,8,FALSE)</f>
        <v>0.99433235094082972</v>
      </c>
      <c r="O32" s="77">
        <f t="shared" si="30"/>
        <v>0.9941173019138192</v>
      </c>
      <c r="P32" s="78">
        <f t="shared" si="22"/>
        <v>5.8826980861808043E-3</v>
      </c>
      <c r="Q32" s="77">
        <f>VLOOKUP(E32,'Appendix 4. LT MOH 2019'!$E$4:$J$1683,6,FALSE)</f>
        <v>2.5000000000000067</v>
      </c>
      <c r="R32" s="133">
        <f t="shared" si="23"/>
        <v>2.4997298736691973</v>
      </c>
      <c r="S32" s="80">
        <f t="shared" si="31"/>
        <v>97144.029353636666</v>
      </c>
      <c r="T32" s="14">
        <f t="shared" si="24"/>
        <v>571.46899556253027</v>
      </c>
      <c r="U32" s="15">
        <f t="shared" si="25"/>
        <v>1.1800108159448232E-3</v>
      </c>
      <c r="V32" s="14">
        <f t="shared" si="26"/>
        <v>484291.31991045404</v>
      </c>
      <c r="W32" s="14">
        <f t="shared" si="27"/>
        <v>5970385.2878716569</v>
      </c>
      <c r="X32" s="129">
        <f t="shared" si="28"/>
        <v>61.459106932217765</v>
      </c>
      <c r="Y32" s="109">
        <f>VLOOKUP(E32,'Appendix 4. LT MOH 2019'!$E$4:$Q$1683,13,FALSE)</f>
        <v>64.566539684380174</v>
      </c>
      <c r="Z32" s="129">
        <f t="shared" si="29"/>
        <v>-3.1074327521624099</v>
      </c>
    </row>
    <row r="33" spans="2:26" x14ac:dyDescent="0.2">
      <c r="B33" s="155" t="str">
        <f t="shared" si="32"/>
        <v>Female</v>
      </c>
      <c r="C33" s="13" t="str">
        <f t="shared" si="33"/>
        <v>RR</v>
      </c>
      <c r="D33" s="162" t="s">
        <v>122</v>
      </c>
      <c r="E33" s="20" t="str">
        <f t="shared" si="17"/>
        <v>RRFemale20-24</v>
      </c>
      <c r="F33" s="21">
        <v>5</v>
      </c>
      <c r="G33" s="108">
        <f>VLOOKUP(E33,'Appendix 4. LT MOH 2019'!$E$4:$H$1683,4,FALSE)</f>
        <v>1.048364551299972E-3</v>
      </c>
      <c r="H33" s="21">
        <f>VLOOKUP(E33,'Appendix 1a. Pop March 2021'!$E$5:$F$1684,2,FALSE)</f>
        <v>29258.284800226898</v>
      </c>
      <c r="I33" s="21">
        <f>VLOOKUP(E33,'Appendix 2a. Covid Deaths 2021'!$E$4:$F$1684,2,FALSE)</f>
        <v>2.26521060842434</v>
      </c>
      <c r="J33" s="22">
        <f t="shared" si="18"/>
        <v>30.673348616396662</v>
      </c>
      <c r="K33" s="22">
        <f t="shared" si="19"/>
        <v>32.936184458317904</v>
      </c>
      <c r="L33" s="78">
        <f t="shared" si="20"/>
        <v>0.93129635751266349</v>
      </c>
      <c r="M33" s="78">
        <f t="shared" si="21"/>
        <v>1.0737720511125293</v>
      </c>
      <c r="N33" s="77">
        <f>VLOOKUP(E33,'Appendix 4. LT MOH 2019'!$E$4:$L$1683,8,FALSE)</f>
        <v>0.99477187968352443</v>
      </c>
      <c r="O33" s="77">
        <f t="shared" si="30"/>
        <v>0.99438727486891654</v>
      </c>
      <c r="P33" s="78">
        <f t="shared" si="22"/>
        <v>5.6127251310834625E-3</v>
      </c>
      <c r="Q33" s="77">
        <f>VLOOKUP(E33,'Appendix 4. LT MOH 2019'!$E$4:$J$1683,6,FALSE)</f>
        <v>2.5000000000000173</v>
      </c>
      <c r="R33" s="133">
        <f t="shared" si="23"/>
        <v>2.4995170150968411</v>
      </c>
      <c r="S33" s="80">
        <f t="shared" si="31"/>
        <v>96572.56035807413</v>
      </c>
      <c r="T33" s="14">
        <f t="shared" si="24"/>
        <v>542.03523649483725</v>
      </c>
      <c r="U33" s="15">
        <f t="shared" si="25"/>
        <v>1.1257047722754044E-3</v>
      </c>
      <c r="V33" s="14">
        <f t="shared" si="26"/>
        <v>481507.45190429734</v>
      </c>
      <c r="W33" s="14">
        <f t="shared" si="27"/>
        <v>5486093.9679612033</v>
      </c>
      <c r="X33" s="129">
        <f t="shared" si="28"/>
        <v>56.807999576895632</v>
      </c>
      <c r="Y33" s="109">
        <f>VLOOKUP(E33,'Appendix 4. LT MOH 2019'!$E$4:$Q$1683,13,FALSE)</f>
        <v>59.920316130369571</v>
      </c>
      <c r="Z33" s="129">
        <f t="shared" si="29"/>
        <v>-3.1123165534739385</v>
      </c>
    </row>
    <row r="34" spans="2:26" x14ac:dyDescent="0.2">
      <c r="B34" s="155" t="str">
        <f t="shared" si="32"/>
        <v>Female</v>
      </c>
      <c r="C34" s="13" t="str">
        <f t="shared" si="33"/>
        <v>RR</v>
      </c>
      <c r="D34" s="162" t="s">
        <v>123</v>
      </c>
      <c r="E34" s="20" t="str">
        <f t="shared" si="17"/>
        <v>RRFemale25-29</v>
      </c>
      <c r="F34" s="21">
        <v>5</v>
      </c>
      <c r="G34" s="108">
        <f>VLOOKUP(E34,'Appendix 4. LT MOH 2019'!$E$4:$H$1683,4,FALSE)</f>
        <v>8.0889076457761838E-4</v>
      </c>
      <c r="H34" s="21">
        <f>VLOOKUP(E34,'Appendix 1a. Pop March 2021'!$E$5:$F$1684,2,FALSE)</f>
        <v>30250.637739238799</v>
      </c>
      <c r="I34" s="21">
        <f>VLOOKUP(E34,'Appendix 2a. Covid Deaths 2021'!$E$4:$F$1684,2,FALSE)</f>
        <v>12.4586583463339</v>
      </c>
      <c r="J34" s="22">
        <f t="shared" si="18"/>
        <v>24.46946148985343</v>
      </c>
      <c r="K34" s="22">
        <f t="shared" si="19"/>
        <v>36.91804214251195</v>
      </c>
      <c r="L34" s="78">
        <f t="shared" si="20"/>
        <v>0.66280496120015797</v>
      </c>
      <c r="M34" s="78">
        <f t="shared" si="21"/>
        <v>1.5087394611369147</v>
      </c>
      <c r="N34" s="77">
        <f>VLOOKUP(E34,'Appendix 4. LT MOH 2019'!$E$4:$L$1683,8,FALSE)</f>
        <v>0.99596370847445725</v>
      </c>
      <c r="O34" s="77">
        <f t="shared" si="30"/>
        <v>0.9939165442084188</v>
      </c>
      <c r="P34" s="78">
        <f t="shared" si="22"/>
        <v>6.0834557915812049E-3</v>
      </c>
      <c r="Q34" s="77">
        <f>VLOOKUP(E34,'Appendix 4. LT MOH 2019'!$E$4:$J$1683,6,FALSE)</f>
        <v>2.4999999999999556</v>
      </c>
      <c r="R34" s="133">
        <f t="shared" si="23"/>
        <v>2.497428883404389</v>
      </c>
      <c r="S34" s="80">
        <f t="shared" si="31"/>
        <v>96030.525121579296</v>
      </c>
      <c r="T34" s="14">
        <f t="shared" si="24"/>
        <v>584.19745421945595</v>
      </c>
      <c r="U34" s="15">
        <f t="shared" si="25"/>
        <v>1.2204071224492905E-3</v>
      </c>
      <c r="V34" s="14">
        <f t="shared" si="26"/>
        <v>478690.62993257819</v>
      </c>
      <c r="W34" s="14">
        <f t="shared" si="27"/>
        <v>5004586.5160569064</v>
      </c>
      <c r="X34" s="129">
        <f t="shared" si="28"/>
        <v>52.114538681537539</v>
      </c>
      <c r="Y34" s="109">
        <f>VLOOKUP(E34,'Appendix 4. LT MOH 2019'!$E$4:$Q$1683,13,FALSE)</f>
        <v>55.222094183680781</v>
      </c>
      <c r="Z34" s="129">
        <f t="shared" si="29"/>
        <v>-3.1075555021432422</v>
      </c>
    </row>
    <row r="35" spans="2:26" x14ac:dyDescent="0.2">
      <c r="B35" s="155" t="str">
        <f t="shared" si="32"/>
        <v>Female</v>
      </c>
      <c r="C35" s="13" t="str">
        <f t="shared" si="33"/>
        <v>RR</v>
      </c>
      <c r="D35" s="162" t="s">
        <v>124</v>
      </c>
      <c r="E35" s="20" t="str">
        <f t="shared" si="17"/>
        <v>RRFemale30-34</v>
      </c>
      <c r="F35" s="21">
        <v>5</v>
      </c>
      <c r="G35" s="108">
        <f>VLOOKUP(E35,'Appendix 4. LT MOH 2019'!$E$4:$H$1683,4,FALSE)</f>
        <v>8.6946660114164747E-4</v>
      </c>
      <c r="H35" s="21">
        <f>VLOOKUP(E35,'Appendix 1a. Pop March 2021'!$E$5:$F$1684,2,FALSE)</f>
        <v>28670.3947094592</v>
      </c>
      <c r="I35" s="21">
        <f>VLOOKUP(E35,'Appendix 2a. Covid Deaths 2021'!$E$4:$F$1684,2,FALSE)</f>
        <v>15.856474258970399</v>
      </c>
      <c r="J35" s="22">
        <f t="shared" si="18"/>
        <v>24.927950641422964</v>
      </c>
      <c r="K35" s="22">
        <f t="shared" si="19"/>
        <v>40.770638225613325</v>
      </c>
      <c r="L35" s="78">
        <f t="shared" si="20"/>
        <v>0.61141919102366382</v>
      </c>
      <c r="M35" s="78">
        <f t="shared" si="21"/>
        <v>1.6355391107789041</v>
      </c>
      <c r="N35" s="77">
        <f>VLOOKUP(E35,'Appendix 4. LT MOH 2019'!$E$4:$L$1683,8,FALSE)</f>
        <v>0.99566209615058188</v>
      </c>
      <c r="O35" s="77">
        <f t="shared" si="30"/>
        <v>0.99291497362668124</v>
      </c>
      <c r="P35" s="78">
        <f t="shared" si="22"/>
        <v>7.0850263733187591E-3</v>
      </c>
      <c r="Q35" s="77">
        <f>VLOOKUP(E35,'Appendix 4. LT MOH 2019'!$E$4:$J$1683,6,FALSE)</f>
        <v>2.4999999999999591</v>
      </c>
      <c r="R35" s="133">
        <f t="shared" si="23"/>
        <v>2.4965472848344263</v>
      </c>
      <c r="S35" s="80">
        <f t="shared" si="31"/>
        <v>95446.327667359845</v>
      </c>
      <c r="T35" s="14">
        <f t="shared" si="24"/>
        <v>676.23974875966849</v>
      </c>
      <c r="U35" s="15">
        <f t="shared" si="25"/>
        <v>1.4220498624547232E-3</v>
      </c>
      <c r="V35" s="14">
        <f t="shared" si="26"/>
        <v>475538.7041016639</v>
      </c>
      <c r="W35" s="14">
        <f t="shared" si="27"/>
        <v>4525895.8861243287</v>
      </c>
      <c r="X35" s="129">
        <f t="shared" si="28"/>
        <v>47.41822966617989</v>
      </c>
      <c r="Y35" s="109">
        <f>VLOOKUP(E35,'Appendix 4. LT MOH 2019'!$E$4:$Q$1683,13,FALSE)</f>
        <v>50.435758336452373</v>
      </c>
      <c r="Z35" s="129">
        <f t="shared" si="29"/>
        <v>-3.0175286702724833</v>
      </c>
    </row>
    <row r="36" spans="2:26" x14ac:dyDescent="0.2">
      <c r="B36" s="155" t="str">
        <f t="shared" si="32"/>
        <v>Female</v>
      </c>
      <c r="C36" s="13" t="str">
        <f t="shared" si="33"/>
        <v>RR</v>
      </c>
      <c r="D36" s="162" t="s">
        <v>125</v>
      </c>
      <c r="E36" s="20" t="str">
        <f t="shared" si="17"/>
        <v>RRFemale35-39</v>
      </c>
      <c r="F36" s="21">
        <v>5</v>
      </c>
      <c r="G36" s="108">
        <f>VLOOKUP(E36,'Appendix 4. LT MOH 2019'!$E$4:$H$1683,4,FALSE)</f>
        <v>1.4987038237200259E-3</v>
      </c>
      <c r="H36" s="21">
        <f>VLOOKUP(E36,'Appendix 1a. Pop March 2021'!$E$5:$F$1684,2,FALSE)</f>
        <v>26492.849195919702</v>
      </c>
      <c r="I36" s="21">
        <f>VLOOKUP(E36,'Appendix 2a. Covid Deaths 2021'!$E$4:$F$1684,2,FALSE)</f>
        <v>14.723868954758199</v>
      </c>
      <c r="J36" s="22">
        <f t="shared" si="18"/>
        <v>39.704934391162872</v>
      </c>
      <c r="K36" s="22">
        <f t="shared" si="19"/>
        <v>54.406736627218621</v>
      </c>
      <c r="L36" s="78">
        <f t="shared" si="20"/>
        <v>0.72977974516669086</v>
      </c>
      <c r="M36" s="78">
        <f t="shared" si="21"/>
        <v>1.3702764520706003</v>
      </c>
      <c r="N36" s="77">
        <f>VLOOKUP(E36,'Appendix 4. LT MOH 2019'!$E$4:$L$1683,8,FALSE)</f>
        <v>0.99253445249288752</v>
      </c>
      <c r="O36" s="77">
        <f t="shared" si="30"/>
        <v>0.98978429756477648</v>
      </c>
      <c r="P36" s="78">
        <f t="shared" si="22"/>
        <v>1.0215702435223517E-2</v>
      </c>
      <c r="Q36" s="77">
        <f>VLOOKUP(E36,'Appendix 4. LT MOH 2019'!$E$4:$J$1683,6,FALSE)</f>
        <v>2.4999999999999711</v>
      </c>
      <c r="R36" s="133">
        <f t="shared" si="23"/>
        <v>2.4965343754683045</v>
      </c>
      <c r="S36" s="80">
        <f t="shared" si="31"/>
        <v>94770.087918600169</v>
      </c>
      <c r="T36" s="14">
        <f t="shared" si="24"/>
        <v>968.14301793639061</v>
      </c>
      <c r="U36" s="15">
        <f t="shared" si="25"/>
        <v>2.0536447401924367E-3</v>
      </c>
      <c r="V36" s="14">
        <f t="shared" si="26"/>
        <v>471426.72682796675</v>
      </c>
      <c r="W36" s="14">
        <f t="shared" si="27"/>
        <v>4050357.1820226647</v>
      </c>
      <c r="X36" s="129">
        <f t="shared" si="28"/>
        <v>42.738772021627682</v>
      </c>
      <c r="Y36" s="109">
        <f>VLOOKUP(E36,'Appendix 4. LT MOH 2019'!$E$4:$Q$1683,13,FALSE)</f>
        <v>45.644605003827195</v>
      </c>
      <c r="Z36" s="129">
        <f t="shared" si="29"/>
        <v>-2.905832982199513</v>
      </c>
    </row>
    <row r="37" spans="2:26" x14ac:dyDescent="0.2">
      <c r="B37" s="155" t="str">
        <f t="shared" si="32"/>
        <v>Female</v>
      </c>
      <c r="C37" s="13" t="str">
        <f t="shared" si="33"/>
        <v>RR</v>
      </c>
      <c r="D37" s="162" t="s">
        <v>126</v>
      </c>
      <c r="E37" s="20" t="str">
        <f t="shared" si="17"/>
        <v>RRFemale40-44</v>
      </c>
      <c r="F37" s="21">
        <v>5</v>
      </c>
      <c r="G37" s="108">
        <f>VLOOKUP(E37,'Appendix 4. LT MOH 2019'!$E$4:$H$1683,4,FALSE)</f>
        <v>2.5100401606425703E-3</v>
      </c>
      <c r="H37" s="21">
        <f>VLOOKUP(E37,'Appendix 1a. Pop March 2021'!$E$5:$F$1684,2,FALSE)</f>
        <v>22203.4718634524</v>
      </c>
      <c r="I37" s="21">
        <f>VLOOKUP(E37,'Appendix 2a. Covid Deaths 2021'!$E$4:$F$1684,2,FALSE)</f>
        <v>21.519500780031201</v>
      </c>
      <c r="J37" s="22">
        <f t="shared" si="18"/>
        <v>55.731606082962848</v>
      </c>
      <c r="K37" s="22">
        <f t="shared" si="19"/>
        <v>77.197092051799189</v>
      </c>
      <c r="L37" s="78">
        <f t="shared" si="20"/>
        <v>0.72193918969858328</v>
      </c>
      <c r="M37" s="78">
        <f t="shared" si="21"/>
        <v>1.3851582159122153</v>
      </c>
      <c r="N37" s="77">
        <f>VLOOKUP(E37,'Appendix 4. LT MOH 2019'!$E$4:$L$1683,8,FALSE)</f>
        <v>0.98752806186081321</v>
      </c>
      <c r="O37" s="77">
        <f t="shared" si="30"/>
        <v>0.98276599217002514</v>
      </c>
      <c r="P37" s="78">
        <f t="shared" si="22"/>
        <v>1.7234007829974862E-2</v>
      </c>
      <c r="Q37" s="77">
        <f>VLOOKUP(E37,'Appendix 4. LT MOH 2019'!$E$4:$J$1683,6,FALSE)</f>
        <v>2.5000000000000009</v>
      </c>
      <c r="R37" s="133">
        <f t="shared" si="23"/>
        <v>2.4939654559347093</v>
      </c>
      <c r="S37" s="80">
        <f t="shared" si="31"/>
        <v>93801.944900663773</v>
      </c>
      <c r="T37" s="14">
        <f t="shared" si="24"/>
        <v>1616.58345288491</v>
      </c>
      <c r="U37" s="15">
        <f t="shared" si="25"/>
        <v>3.4768337739479846E-3</v>
      </c>
      <c r="V37" s="14">
        <f t="shared" si="26"/>
        <v>464958.51052702498</v>
      </c>
      <c r="W37" s="14">
        <f t="shared" si="27"/>
        <v>3578930.4551946977</v>
      </c>
      <c r="X37" s="129">
        <f t="shared" si="28"/>
        <v>38.154117795582849</v>
      </c>
      <c r="Y37" s="109">
        <f>VLOOKUP(E37,'Appendix 4. LT MOH 2019'!$E$4:$Q$1683,13,FALSE)</f>
        <v>40.969125827787188</v>
      </c>
      <c r="Z37" s="129">
        <f t="shared" si="29"/>
        <v>-2.8150080322043394</v>
      </c>
    </row>
    <row r="38" spans="2:26" x14ac:dyDescent="0.2">
      <c r="B38" s="155" t="str">
        <f t="shared" si="32"/>
        <v>Female</v>
      </c>
      <c r="C38" s="13" t="str">
        <f t="shared" si="33"/>
        <v>RR</v>
      </c>
      <c r="D38" s="162" t="s">
        <v>127</v>
      </c>
      <c r="E38" s="20" t="str">
        <f t="shared" si="17"/>
        <v>RRFemale45-49</v>
      </c>
      <c r="F38" s="21">
        <v>5</v>
      </c>
      <c r="G38" s="108">
        <f>VLOOKUP(E38,'Appendix 4. LT MOH 2019'!$E$4:$H$1683,4,FALSE)</f>
        <v>2.3786563805850208E-3</v>
      </c>
      <c r="H38" s="21">
        <f>VLOOKUP(E38,'Appendix 1a. Pop March 2021'!$E$5:$F$1684,2,FALSE)</f>
        <v>17260.2547262353</v>
      </c>
      <c r="I38" s="21">
        <f>VLOOKUP(E38,'Appendix 2a. Covid Deaths 2021'!$E$4:$F$1684,2,FALSE)</f>
        <v>18.121684867394698</v>
      </c>
      <c r="J38" s="22">
        <f t="shared" si="18"/>
        <v>41.05621503508236</v>
      </c>
      <c r="K38" s="22">
        <f t="shared" si="19"/>
        <v>59.134794641140282</v>
      </c>
      <c r="L38" s="78">
        <f t="shared" si="20"/>
        <v>0.69428185697155376</v>
      </c>
      <c r="M38" s="78">
        <f t="shared" si="21"/>
        <v>1.4403372203358213</v>
      </c>
      <c r="N38" s="77">
        <f>VLOOKUP(E38,'Appendix 4. LT MOH 2019'!$E$4:$L$1683,8,FALSE)</f>
        <v>0.98817702508387917</v>
      </c>
      <c r="O38" s="77">
        <f t="shared" si="30"/>
        <v>0.98301535488454894</v>
      </c>
      <c r="P38" s="78">
        <f t="shared" si="22"/>
        <v>1.6984645115451058E-2</v>
      </c>
      <c r="Q38" s="77">
        <f>VLOOKUP(E38,'Appendix 4. LT MOH 2019'!$E$4:$J$1683,6,FALSE)</f>
        <v>2.5000000000000009</v>
      </c>
      <c r="R38" s="133">
        <f t="shared" si="23"/>
        <v>2.4934609008559527</v>
      </c>
      <c r="S38" s="80">
        <f t="shared" si="31"/>
        <v>92185.361447778865</v>
      </c>
      <c r="T38" s="14">
        <f t="shared" si="24"/>
        <v>1565.7356490301077</v>
      </c>
      <c r="U38" s="15">
        <f t="shared" si="25"/>
        <v>3.4261006786484127E-3</v>
      </c>
      <c r="V38" s="14">
        <f t="shared" si="26"/>
        <v>457002.22961567668</v>
      </c>
      <c r="W38" s="14">
        <f t="shared" si="27"/>
        <v>3113971.9446676727</v>
      </c>
      <c r="X38" s="129">
        <f t="shared" si="28"/>
        <v>33.779462332874559</v>
      </c>
      <c r="Y38" s="109">
        <f>VLOOKUP(E38,'Appendix 4. LT MOH 2019'!$E$4:$Q$1683,13,FALSE)</f>
        <v>36.454969801363688</v>
      </c>
      <c r="Z38" s="129">
        <f t="shared" si="29"/>
        <v>-2.6755074684891298</v>
      </c>
    </row>
    <row r="39" spans="2:26" x14ac:dyDescent="0.2">
      <c r="B39" s="155" t="str">
        <f t="shared" si="32"/>
        <v>Female</v>
      </c>
      <c r="C39" s="13" t="str">
        <f t="shared" si="33"/>
        <v>RR</v>
      </c>
      <c r="D39" s="162" t="s">
        <v>128</v>
      </c>
      <c r="E39" s="20" t="str">
        <f t="shared" si="17"/>
        <v>RRFemale50-54</v>
      </c>
      <c r="F39" s="21">
        <v>5</v>
      </c>
      <c r="G39" s="108">
        <f>VLOOKUP(E39,'Appendix 4. LT MOH 2019'!$E$4:$H$1683,4,FALSE)</f>
        <v>4.10958904109589E-3</v>
      </c>
      <c r="H39" s="21">
        <f>VLOOKUP(E39,'Appendix 1a. Pop March 2021'!$E$5:$F$1684,2,FALSE)</f>
        <v>13577.7436892284</v>
      </c>
      <c r="I39" s="21">
        <f>VLOOKUP(E39,'Appendix 2a. Covid Deaths 2021'!$E$4:$F$1684,2,FALSE)</f>
        <v>26.049921996879899</v>
      </c>
      <c r="J39" s="22">
        <f t="shared" si="18"/>
        <v>55.798946668061916</v>
      </c>
      <c r="K39" s="22">
        <f t="shared" si="19"/>
        <v>81.741814190982026</v>
      </c>
      <c r="L39" s="78">
        <f t="shared" si="20"/>
        <v>0.68262427522947988</v>
      </c>
      <c r="M39" s="78">
        <f t="shared" si="21"/>
        <v>1.4649347178047938</v>
      </c>
      <c r="N39" s="77">
        <f>VLOOKUP(E39,'Appendix 4. LT MOH 2019'!$E$4:$L$1683,8,FALSE)</f>
        <v>0.97966101694915253</v>
      </c>
      <c r="O39" s="77">
        <f t="shared" si="30"/>
        <v>0.97034610922750497</v>
      </c>
      <c r="P39" s="78">
        <f t="shared" si="22"/>
        <v>2.9653890772495028E-2</v>
      </c>
      <c r="Q39" s="77">
        <f>VLOOKUP(E39,'Appendix 4. LT MOH 2019'!$E$4:$J$1683,6,FALSE)</f>
        <v>2.4999999999999938</v>
      </c>
      <c r="R39" s="133">
        <f t="shared" si="23"/>
        <v>2.4880798421512771</v>
      </c>
      <c r="S39" s="80">
        <f t="shared" si="31"/>
        <v>90619.625798748762</v>
      </c>
      <c r="T39" s="14">
        <f t="shared" si="24"/>
        <v>2687.2244852804683</v>
      </c>
      <c r="U39" s="15">
        <f t="shared" si="25"/>
        <v>6.0204689406201583E-3</v>
      </c>
      <c r="V39" s="14">
        <f t="shared" si="26"/>
        <v>446348.03564050311</v>
      </c>
      <c r="W39" s="14">
        <f t="shared" si="27"/>
        <v>2656969.7150519961</v>
      </c>
      <c r="X39" s="129">
        <f t="shared" si="28"/>
        <v>29.320025233305284</v>
      </c>
      <c r="Y39" s="109">
        <f>VLOOKUP(E39,'Appendix 4. LT MOH 2019'!$E$4:$Q$1683,13,FALSE)</f>
        <v>31.861221663174668</v>
      </c>
      <c r="Z39" s="129">
        <f t="shared" si="29"/>
        <v>-2.5411964298693839</v>
      </c>
    </row>
    <row r="40" spans="2:26" x14ac:dyDescent="0.2">
      <c r="B40" s="155" t="str">
        <f t="shared" si="32"/>
        <v>Female</v>
      </c>
      <c r="C40" s="13" t="str">
        <f t="shared" si="33"/>
        <v>RR</v>
      </c>
      <c r="D40" s="162" t="s">
        <v>129</v>
      </c>
      <c r="E40" s="20" t="str">
        <f t="shared" si="17"/>
        <v>RRFemale55-59</v>
      </c>
      <c r="F40" s="21">
        <v>5</v>
      </c>
      <c r="G40" s="108">
        <f>VLOOKUP(E40,'Appendix 4. LT MOH 2019'!$E$4:$H$1683,4,FALSE)</f>
        <v>6.6686573106399917E-3</v>
      </c>
      <c r="H40" s="21">
        <f>VLOOKUP(E40,'Appendix 1a. Pop March 2021'!$E$5:$F$1684,2,FALSE)</f>
        <v>10879.0262419845</v>
      </c>
      <c r="I40" s="21">
        <f>VLOOKUP(E40,'Appendix 2a. Covid Deaths 2021'!$E$4:$F$1684,2,FALSE)</f>
        <v>36.243369734789397</v>
      </c>
      <c r="J40" s="22">
        <f t="shared" si="18"/>
        <v>72.548497881254249</v>
      </c>
      <c r="K40" s="22">
        <f t="shared" si="19"/>
        <v>108.55017300349952</v>
      </c>
      <c r="L40" s="78">
        <f t="shared" si="20"/>
        <v>0.6683406932839745</v>
      </c>
      <c r="M40" s="78">
        <f t="shared" si="21"/>
        <v>1.4962428744034371</v>
      </c>
      <c r="N40" s="77">
        <f>VLOOKUP(E40,'Appendix 4. LT MOH 2019'!$E$4:$L$1683,8,FALSE)</f>
        <v>0.96720348524156841</v>
      </c>
      <c r="O40" s="77">
        <f t="shared" si="30"/>
        <v>0.95132999583019229</v>
      </c>
      <c r="P40" s="78">
        <f t="shared" si="22"/>
        <v>4.8670004169807712E-2</v>
      </c>
      <c r="Q40" s="77">
        <f>VLOOKUP(E40,'Appendix 4. LT MOH 2019'!$E$4:$J$1683,6,FALSE)</f>
        <v>2.4999999999999933</v>
      </c>
      <c r="R40" s="133">
        <f t="shared" si="23"/>
        <v>2.4793739825169383</v>
      </c>
      <c r="S40" s="80">
        <f t="shared" si="31"/>
        <v>87932.40131346829</v>
      </c>
      <c r="T40" s="14">
        <f t="shared" si="24"/>
        <v>4279.6703385877072</v>
      </c>
      <c r="U40" s="15">
        <f t="shared" si="25"/>
        <v>9.9788393997825939E-3</v>
      </c>
      <c r="V40" s="14">
        <f t="shared" si="26"/>
        <v>428874.55816564674</v>
      </c>
      <c r="W40" s="14">
        <f t="shared" si="27"/>
        <v>2210621.6794114928</v>
      </c>
      <c r="X40" s="129">
        <f t="shared" si="28"/>
        <v>25.140012627778649</v>
      </c>
      <c r="Y40" s="109">
        <f>VLOOKUP(E40,'Appendix 4. LT MOH 2019'!$E$4:$Q$1683,13,FALSE)</f>
        <v>27.470797199434347</v>
      </c>
      <c r="Z40" s="129">
        <f t="shared" si="29"/>
        <v>-2.3307845716556983</v>
      </c>
    </row>
    <row r="41" spans="2:26" x14ac:dyDescent="0.2">
      <c r="B41" s="155" t="str">
        <f t="shared" si="32"/>
        <v>Female</v>
      </c>
      <c r="C41" s="13" t="str">
        <f t="shared" si="33"/>
        <v>RR</v>
      </c>
      <c r="D41" s="162" t="s">
        <v>130</v>
      </c>
      <c r="E41" s="20" t="str">
        <f t="shared" si="17"/>
        <v>RRFemale60-64</v>
      </c>
      <c r="F41" s="21">
        <v>5</v>
      </c>
      <c r="G41" s="108">
        <f>VLOOKUP(E41,'Appendix 4. LT MOH 2019'!$E$4:$H$1683,4,FALSE)</f>
        <v>6.7308961330341827E-3</v>
      </c>
      <c r="H41" s="21">
        <f>VLOOKUP(E41,'Appendix 1a. Pop March 2021'!$E$5:$F$1684,2,FALSE)</f>
        <v>8390.2950156495808</v>
      </c>
      <c r="I41" s="21">
        <f>VLOOKUP(E41,'Appendix 2a. Covid Deaths 2021'!$E$4:$F$1684,2,FALSE)</f>
        <v>49.834633385335401</v>
      </c>
      <c r="J41" s="22">
        <f t="shared" si="18"/>
        <v>56.47420427585174</v>
      </c>
      <c r="K41" s="22">
        <f t="shared" si="19"/>
        <v>105.97340592004261</v>
      </c>
      <c r="L41" s="78">
        <f t="shared" si="20"/>
        <v>0.53290921232126642</v>
      </c>
      <c r="M41" s="78">
        <f t="shared" si="21"/>
        <v>1.8764922371001274</v>
      </c>
      <c r="N41" s="77">
        <f>VLOOKUP(E41,'Appendix 4. LT MOH 2019'!$E$4:$L$1683,8,FALSE)</f>
        <v>0.96690245960153154</v>
      </c>
      <c r="O41" s="77">
        <f t="shared" si="30"/>
        <v>0.93879481936153431</v>
      </c>
      <c r="P41" s="78">
        <f t="shared" si="22"/>
        <v>6.1205180638465695E-2</v>
      </c>
      <c r="Q41" s="77">
        <f>VLOOKUP(E41,'Appendix 4. LT MOH 2019'!$E$4:$J$1683,6,FALSE)</f>
        <v>2.4999999999999956</v>
      </c>
      <c r="R41" s="133">
        <f t="shared" si="23"/>
        <v>2.4631527520645289</v>
      </c>
      <c r="S41" s="80">
        <f t="shared" si="31"/>
        <v>83652.730974880586</v>
      </c>
      <c r="T41" s="14">
        <f t="shared" si="24"/>
        <v>5119.980510218541</v>
      </c>
      <c r="U41" s="15">
        <f t="shared" si="25"/>
        <v>1.2633347539166142E-2</v>
      </c>
      <c r="V41" s="14">
        <f t="shared" si="26"/>
        <v>405275.04640757176</v>
      </c>
      <c r="W41" s="14">
        <f t="shared" si="27"/>
        <v>1781747.1212458462</v>
      </c>
      <c r="X41" s="129">
        <f t="shared" si="28"/>
        <v>21.299329985782208</v>
      </c>
      <c r="Y41" s="109">
        <f>VLOOKUP(E41,'Appendix 4. LT MOH 2019'!$E$4:$Q$1683,13,FALSE)</f>
        <v>23.317521938723839</v>
      </c>
      <c r="Z41" s="129">
        <f t="shared" si="29"/>
        <v>-2.0181919529416312</v>
      </c>
    </row>
    <row r="42" spans="2:26" x14ac:dyDescent="0.2">
      <c r="B42" s="155" t="str">
        <f t="shared" si="32"/>
        <v>Female</v>
      </c>
      <c r="C42" s="13" t="str">
        <f t="shared" si="33"/>
        <v>RR</v>
      </c>
      <c r="D42" s="162" t="s">
        <v>131</v>
      </c>
      <c r="E42" s="20" t="str">
        <f t="shared" si="17"/>
        <v>RRFemale65-69</v>
      </c>
      <c r="F42" s="21">
        <v>5</v>
      </c>
      <c r="G42" s="108">
        <f>VLOOKUP(E42,'Appendix 4. LT MOH 2019'!$E$4:$H$1683,4,FALSE)</f>
        <v>1.4092553799276328E-2</v>
      </c>
      <c r="H42" s="21">
        <f>VLOOKUP(E42,'Appendix 1a. Pop March 2021'!$E$5:$F$1684,2,FALSE)</f>
        <v>5930.8337331960201</v>
      </c>
      <c r="I42" s="21">
        <f>VLOOKUP(E42,'Appendix 2a. Covid Deaths 2021'!$E$4:$F$1684,2,FALSE)</f>
        <v>45.3042121684867</v>
      </c>
      <c r="J42" s="22">
        <f t="shared" si="18"/>
        <v>83.580593459627778</v>
      </c>
      <c r="K42" s="22">
        <f t="shared" si="19"/>
        <v>128.24635358079627</v>
      </c>
      <c r="L42" s="78">
        <f t="shared" si="20"/>
        <v>0.65171906355194198</v>
      </c>
      <c r="M42" s="78">
        <f t="shared" si="21"/>
        <v>1.5344034813864242</v>
      </c>
      <c r="N42" s="77">
        <f>VLOOKUP(E42,'Appendix 4. LT MOH 2019'!$E$4:$L$1683,8,FALSE)</f>
        <v>0.93193524650478299</v>
      </c>
      <c r="O42" s="77">
        <f t="shared" si="30"/>
        <v>0.89748121843649098</v>
      </c>
      <c r="P42" s="78">
        <f t="shared" si="22"/>
        <v>0.10251878156350902</v>
      </c>
      <c r="Q42" s="77">
        <f>VLOOKUP(E42,'Appendix 4. LT MOH 2019'!$E$4:$J$1683,6,FALSE)</f>
        <v>2.5000000000000036</v>
      </c>
      <c r="R42" s="133">
        <f t="shared" si="23"/>
        <v>2.4531789899865521</v>
      </c>
      <c r="S42" s="80">
        <f t="shared" si="31"/>
        <v>78532.750464662051</v>
      </c>
      <c r="T42" s="14">
        <f t="shared" si="24"/>
        <v>8051.0818904682501</v>
      </c>
      <c r="U42" s="15">
        <f t="shared" si="25"/>
        <v>2.163344159568098E-2</v>
      </c>
      <c r="V42" s="14">
        <f t="shared" si="26"/>
        <v>372159.0878113269</v>
      </c>
      <c r="W42" s="14">
        <f t="shared" si="27"/>
        <v>1376472.0748382744</v>
      </c>
      <c r="X42" s="129">
        <f t="shared" si="28"/>
        <v>17.527363637386614</v>
      </c>
      <c r="Y42" s="109">
        <f>VLOOKUP(E42,'Appendix 4. LT MOH 2019'!$E$4:$Q$1683,13,FALSE)</f>
        <v>19.03011581675251</v>
      </c>
      <c r="Z42" s="129">
        <f t="shared" si="29"/>
        <v>-1.5027521793658956</v>
      </c>
    </row>
    <row r="43" spans="2:26" x14ac:dyDescent="0.2">
      <c r="B43" s="155" t="str">
        <f t="shared" si="32"/>
        <v>Female</v>
      </c>
      <c r="C43" s="13" t="str">
        <f t="shared" si="33"/>
        <v>RR</v>
      </c>
      <c r="D43" s="162" t="s">
        <v>132</v>
      </c>
      <c r="E43" s="20" t="str">
        <f t="shared" si="17"/>
        <v>RRFemale70-74</v>
      </c>
      <c r="F43" s="21">
        <v>5</v>
      </c>
      <c r="G43" s="108">
        <f>VLOOKUP(E43,'Appendix 4. LT MOH 2019'!$E$4:$H$1683,4,FALSE)</f>
        <v>2.5029446407538281E-2</v>
      </c>
      <c r="H43" s="21">
        <f>VLOOKUP(E43,'Appendix 1a. Pop March 2021'!$E$5:$F$1684,2,FALSE)</f>
        <v>3847.46425089184</v>
      </c>
      <c r="I43" s="21">
        <f>VLOOKUP(E43,'Appendix 2a. Covid Deaths 2021'!$E$4:$F$1684,2,FALSE)</f>
        <v>36.243369734789397</v>
      </c>
      <c r="J43" s="22">
        <f t="shared" si="18"/>
        <v>96.299900272616725</v>
      </c>
      <c r="K43" s="22">
        <f t="shared" si="19"/>
        <v>131.63611852700063</v>
      </c>
      <c r="L43" s="78">
        <f t="shared" si="20"/>
        <v>0.73156137806406152</v>
      </c>
      <c r="M43" s="78">
        <f t="shared" si="21"/>
        <v>1.3669393026820393</v>
      </c>
      <c r="N43" s="77">
        <f>VLOOKUP(E43,'Appendix 4. LT MOH 2019'!$E$4:$L$1683,8,FALSE)</f>
        <v>0.88222253013717611</v>
      </c>
      <c r="O43" s="77">
        <f t="shared" si="30"/>
        <v>0.84257511219599546</v>
      </c>
      <c r="P43" s="78">
        <f t="shared" si="22"/>
        <v>0.15742488780400454</v>
      </c>
      <c r="Q43" s="77">
        <f>VLOOKUP(E43,'Appendix 4. LT MOH 2019'!$E$4:$J$1683,6,FALSE)</f>
        <v>2.5000000000000036</v>
      </c>
      <c r="R43" s="133">
        <f t="shared" si="23"/>
        <v>2.4433100322996095</v>
      </c>
      <c r="S43" s="80">
        <f t="shared" si="31"/>
        <v>70481.668574193798</v>
      </c>
      <c r="T43" s="14">
        <f t="shared" si="24"/>
        <v>11095.568767531491</v>
      </c>
      <c r="U43" s="15">
        <f t="shared" si="25"/>
        <v>3.4241311591667427E-2</v>
      </c>
      <c r="V43" s="14">
        <f t="shared" si="26"/>
        <v>324040.41351709148</v>
      </c>
      <c r="W43" s="14">
        <f t="shared" si="27"/>
        <v>1004312.9870269476</v>
      </c>
      <c r="X43" s="129">
        <f t="shared" si="28"/>
        <v>14.249279384890546</v>
      </c>
      <c r="Y43" s="109">
        <f>VLOOKUP(E43,'Appendix 4. LT MOH 2019'!$E$4:$Q$1683,13,FALSE)</f>
        <v>15.237408128674819</v>
      </c>
      <c r="Z43" s="129">
        <f t="shared" si="29"/>
        <v>-0.98812874378427296</v>
      </c>
    </row>
    <row r="44" spans="2:26" x14ac:dyDescent="0.2">
      <c r="B44" s="155" t="str">
        <f t="shared" si="32"/>
        <v>Female</v>
      </c>
      <c r="C44" s="13" t="str">
        <f t="shared" si="33"/>
        <v>RR</v>
      </c>
      <c r="D44" s="162" t="s">
        <v>133</v>
      </c>
      <c r="E44" s="20" t="str">
        <f t="shared" si="17"/>
        <v>RRFemale75-79</v>
      </c>
      <c r="F44" s="21">
        <v>5</v>
      </c>
      <c r="G44" s="108">
        <f>VLOOKUP(E44,'Appendix 4. LT MOH 2019'!$E$4:$H$1683,4,FALSE)</f>
        <v>3.7800687285223365E-2</v>
      </c>
      <c r="H44" s="21">
        <f>VLOOKUP(E44,'Appendix 1a. Pop March 2021'!$E$5:$F$1684,2,FALSE)</f>
        <v>2299.2639366132698</v>
      </c>
      <c r="I44" s="21">
        <f>VLOOKUP(E44,'Appendix 2a. Covid Deaths 2021'!$E$4:$F$1684,2,FALSE)</f>
        <v>21.519500780031201</v>
      </c>
      <c r="J44" s="22">
        <f t="shared" si="18"/>
        <v>86.913757054109851</v>
      </c>
      <c r="K44" s="22">
        <f t="shared" si="19"/>
        <v>107.61980591462097</v>
      </c>
      <c r="L44" s="78">
        <f t="shared" si="20"/>
        <v>0.80760001670196246</v>
      </c>
      <c r="M44" s="78">
        <f t="shared" si="21"/>
        <v>1.2382367252588122</v>
      </c>
      <c r="N44" s="77">
        <f>VLOOKUP(E44,'Appendix 4. LT MOH 2019'!$E$4:$L$1683,8,FALSE)</f>
        <v>0.82731554160125587</v>
      </c>
      <c r="O44" s="77">
        <f t="shared" si="30"/>
        <v>0.79078320151896986</v>
      </c>
      <c r="P44" s="78">
        <f t="shared" si="22"/>
        <v>0.20921679848103014</v>
      </c>
      <c r="Q44" s="77">
        <f>VLOOKUP(E44,'Appendix 4. LT MOH 2019'!$E$4:$J$1683,6,FALSE)</f>
        <v>2.4999999999999991</v>
      </c>
      <c r="R44" s="133">
        <f t="shared" si="23"/>
        <v>2.4449441939751764</v>
      </c>
      <c r="S44" s="80">
        <f t="shared" si="31"/>
        <v>59386.099806662307</v>
      </c>
      <c r="T44" s="14">
        <f t="shared" si="24"/>
        <v>12424.56967582481</v>
      </c>
      <c r="U44" s="15">
        <f t="shared" si="25"/>
        <v>4.6852454940600342E-2</v>
      </c>
      <c r="V44" s="14">
        <f t="shared" si="26"/>
        <v>265185.03014573536</v>
      </c>
      <c r="W44" s="14">
        <f t="shared" si="27"/>
        <v>680272.57350985613</v>
      </c>
      <c r="X44" s="129">
        <f t="shared" si="28"/>
        <v>11.455080830776142</v>
      </c>
      <c r="Y44" s="109">
        <f>VLOOKUP(E44,'Appendix 4. LT MOH 2019'!$E$4:$Q$1683,13,FALSE)</f>
        <v>11.937863116796946</v>
      </c>
      <c r="Z44" s="129">
        <f t="shared" si="29"/>
        <v>-0.48278228602080375</v>
      </c>
    </row>
    <row r="45" spans="2:26" x14ac:dyDescent="0.2">
      <c r="B45" s="155" t="str">
        <f t="shared" si="32"/>
        <v>Female</v>
      </c>
      <c r="C45" s="13" t="str">
        <f t="shared" si="33"/>
        <v>RR</v>
      </c>
      <c r="D45" s="162" t="s">
        <v>134</v>
      </c>
      <c r="E45" s="20" t="str">
        <f t="shared" si="17"/>
        <v>RRFemale80-84</v>
      </c>
      <c r="F45" s="21">
        <v>5</v>
      </c>
      <c r="G45" s="108">
        <f>VLOOKUP(E45,'Appendix 4. LT MOH 2019'!$E$4:$H$1683,4,FALSE)</f>
        <v>5.232558139534884E-2</v>
      </c>
      <c r="H45" s="21">
        <f>VLOOKUP(E45,'Appendix 1a. Pop March 2021'!$E$5:$F$1684,2,FALSE)</f>
        <v>1323.2503866709001</v>
      </c>
      <c r="I45" s="21">
        <f>VLOOKUP(E45,'Appendix 2a. Covid Deaths 2021'!$E$4:$F$1684,2,FALSE)</f>
        <v>9.0608424336973492</v>
      </c>
      <c r="J45" s="22">
        <f t="shared" si="18"/>
        <v>69.239845814175013</v>
      </c>
      <c r="K45" s="22">
        <f t="shared" si="19"/>
        <v>77.82657439959749</v>
      </c>
      <c r="L45" s="78">
        <f t="shared" si="20"/>
        <v>0.8896684242925269</v>
      </c>
      <c r="M45" s="78">
        <f t="shared" si="21"/>
        <v>1.1240142649720426</v>
      </c>
      <c r="N45" s="77">
        <f>VLOOKUP(E45,'Appendix 4. LT MOH 2019'!$E$4:$L$1683,8,FALSE)</f>
        <v>0.76863753213367603</v>
      </c>
      <c r="O45" s="77">
        <f t="shared" si="30"/>
        <v>0.74395973937211213</v>
      </c>
      <c r="P45" s="78">
        <f t="shared" si="22"/>
        <v>0.25604026062788787</v>
      </c>
      <c r="Q45" s="77">
        <f>VLOOKUP(E45,'Appendix 4. LT MOH 2019'!$E$4:$J$1683,6,FALSE)</f>
        <v>2.5000000000000009</v>
      </c>
      <c r="R45" s="133">
        <f t="shared" si="23"/>
        <v>2.4608025157532709</v>
      </c>
      <c r="S45" s="80">
        <f t="shared" si="31"/>
        <v>46961.530130837498</v>
      </c>
      <c r="T45" s="14">
        <f t="shared" si="24"/>
        <v>12024.042414184043</v>
      </c>
      <c r="U45" s="15">
        <f t="shared" si="25"/>
        <v>5.8861680933633233E-2</v>
      </c>
      <c r="V45" s="14">
        <f t="shared" si="26"/>
        <v>204276.23240561539</v>
      </c>
      <c r="W45" s="14">
        <f t="shared" si="27"/>
        <v>415087.54336412071</v>
      </c>
      <c r="X45" s="129">
        <f t="shared" si="28"/>
        <v>8.8388845552447535</v>
      </c>
      <c r="Y45" s="109">
        <f>VLOOKUP(E45,'Appendix 4. LT MOH 2019'!$E$4:$Q$1683,13,FALSE)</f>
        <v>8.9078155700183199</v>
      </c>
      <c r="Z45" s="129">
        <f t="shared" si="29"/>
        <v>-6.8931014773566446E-2</v>
      </c>
    </row>
    <row r="46" spans="2:26" x14ac:dyDescent="0.2">
      <c r="B46" s="155" t="str">
        <f t="shared" si="32"/>
        <v>Female</v>
      </c>
      <c r="C46" s="13" t="str">
        <f t="shared" si="33"/>
        <v>RR</v>
      </c>
      <c r="D46" s="162" t="s">
        <v>135</v>
      </c>
      <c r="E46" s="20" t="str">
        <f t="shared" si="17"/>
        <v>RRFemale85-89</v>
      </c>
      <c r="F46" s="21">
        <v>5</v>
      </c>
      <c r="G46" s="108">
        <f>VLOOKUP(E46,'Appendix 4. LT MOH 2019'!$E$4:$H$1683,4,FALSE)</f>
        <v>0.11564625850340136</v>
      </c>
      <c r="H46" s="21">
        <f>VLOOKUP(E46,'Appendix 1a. Pop March 2021'!$E$5:$F$1684,2,FALSE)</f>
        <v>646.38785349524801</v>
      </c>
      <c r="I46" s="21">
        <f>VLOOKUP(E46,'Appendix 2a. Covid Deaths 2021'!$E$4:$F$1684,2,FALSE)</f>
        <v>7.9282371294851801</v>
      </c>
      <c r="J46" s="22">
        <f t="shared" si="18"/>
        <v>74.752336798770173</v>
      </c>
      <c r="K46" s="22">
        <f t="shared" si="19"/>
        <v>81.763702967702656</v>
      </c>
      <c r="L46" s="78">
        <f t="shared" si="20"/>
        <v>0.91424842669244044</v>
      </c>
      <c r="M46" s="78">
        <f t="shared" si="21"/>
        <v>1.0937946085592849</v>
      </c>
      <c r="N46" s="77">
        <f>VLOOKUP(E46,'Appendix 4. LT MOH 2019'!$E$4:$L$1683,8,FALSE)</f>
        <v>0.55145118733509235</v>
      </c>
      <c r="O46" s="77">
        <f t="shared" si="30"/>
        <v>0.52150903100702073</v>
      </c>
      <c r="P46" s="78">
        <f t="shared" si="22"/>
        <v>0.47849096899297927</v>
      </c>
      <c r="Q46" s="77">
        <f>VLOOKUP(E46,'Appendix 4. LT MOH 2019'!$E$4:$J$1683,6,FALSE)</f>
        <v>2.5000000000000004</v>
      </c>
      <c r="R46" s="133">
        <f t="shared" si="23"/>
        <v>2.436627309805385</v>
      </c>
      <c r="S46" s="80">
        <f t="shared" si="31"/>
        <v>34937.487716653457</v>
      </c>
      <c r="T46" s="14">
        <f t="shared" si="24"/>
        <v>16717.272351721822</v>
      </c>
      <c r="U46" s="15">
        <f t="shared" si="25"/>
        <v>0.12680466298140691</v>
      </c>
      <c r="V46" s="14">
        <f t="shared" si="26"/>
        <v>131834.83918231807</v>
      </c>
      <c r="W46" s="14">
        <f t="shared" si="27"/>
        <v>210811.31095850532</v>
      </c>
      <c r="X46" s="129">
        <f t="shared" si="28"/>
        <v>6.0339573545815961</v>
      </c>
      <c r="Y46" s="109">
        <f>VLOOKUP(E46,'Appendix 4. LT MOH 2019'!$E$4:$Q$1683,13,FALSE)</f>
        <v>5.8365894874151376</v>
      </c>
      <c r="Z46" s="129">
        <f t="shared" si="29"/>
        <v>0.19736786716645849</v>
      </c>
    </row>
    <row r="47" spans="2:26" x14ac:dyDescent="0.2">
      <c r="B47" s="155" t="str">
        <f t="shared" si="32"/>
        <v>Female</v>
      </c>
      <c r="C47" s="13" t="str">
        <f t="shared" si="33"/>
        <v>RR</v>
      </c>
      <c r="D47" s="162" t="s">
        <v>8</v>
      </c>
      <c r="E47" s="20" t="str">
        <f t="shared" si="17"/>
        <v>RRFemale90+</v>
      </c>
      <c r="F47" s="21" t="s">
        <v>19</v>
      </c>
      <c r="G47" s="108">
        <f>VLOOKUP(E47,'Appendix 4. LT MOH 2019'!$E$4:$H$1683,4,FALSE)</f>
        <v>0.28164556962025317</v>
      </c>
      <c r="H47" s="21">
        <f>VLOOKUP(E47,'Appendix 1a. Pop March 2021'!$E$5:$F$1684,2,FALSE)</f>
        <v>335.61023398030602</v>
      </c>
      <c r="I47" s="21">
        <f>VLOOKUP(E47,'Appendix 2a. Covid Deaths 2021'!$E$4:$F$1684,2,FALSE)</f>
        <v>5.6630265210608401</v>
      </c>
      <c r="J47" s="22">
        <f t="shared" si="18"/>
        <v>94.523135519769738</v>
      </c>
      <c r="K47" s="22">
        <f t="shared" si="19"/>
        <v>98.591195710531792</v>
      </c>
      <c r="L47" s="78">
        <f t="shared" si="20"/>
        <v>0.95873809865633375</v>
      </c>
      <c r="M47" s="78">
        <f t="shared" si="21"/>
        <v>1.0430377194788594</v>
      </c>
      <c r="N47" s="77">
        <f>VLOOKUP(E47,'Appendix 4. LT MOH 2019'!$E$4:$L$1683,8,FALSE)</f>
        <v>0</v>
      </c>
      <c r="O47" s="77">
        <v>0</v>
      </c>
      <c r="P47" s="78">
        <f t="shared" si="22"/>
        <v>1</v>
      </c>
      <c r="Q47" s="77">
        <f>VLOOKUP(E47,'Appendix 4. LT MOH 2019'!$E$4:$J$1683,6,FALSE)</f>
        <v>4.5211012803102468</v>
      </c>
      <c r="R47" s="133">
        <f>Q47*L47</f>
        <v>4.3345520453173618</v>
      </c>
      <c r="S47" s="80">
        <f t="shared" si="31"/>
        <v>18220.215364931635</v>
      </c>
      <c r="T47" s="14">
        <f t="shared" si="24"/>
        <v>18220.215364931635</v>
      </c>
      <c r="U47" s="15">
        <f t="shared" si="25"/>
        <v>0.23070434719553198</v>
      </c>
      <c r="V47" s="14">
        <f>T47*R47</f>
        <v>78976.471776187245</v>
      </c>
      <c r="W47" s="14">
        <f>V47</f>
        <v>78976.471776187245</v>
      </c>
      <c r="X47" s="129">
        <f t="shared" si="28"/>
        <v>4.3345520453173618</v>
      </c>
      <c r="Y47" s="109">
        <f>VLOOKUP(E47,'Appendix 4. LT MOH 2019'!$E$4:$Q$1683,13,FALSE)</f>
        <v>3.5505617977528088</v>
      </c>
      <c r="Z47" s="129">
        <f t="shared" si="29"/>
        <v>0.78399024756455304</v>
      </c>
    </row>
    <row r="48" spans="2:26" x14ac:dyDescent="0.2">
      <c r="H48" s="43"/>
      <c r="I48" s="43"/>
      <c r="K48" s="43"/>
      <c r="L48" s="9"/>
      <c r="M48" s="9"/>
      <c r="N48" s="131"/>
      <c r="O48" s="131"/>
      <c r="P48" s="79"/>
      <c r="Q48" s="131"/>
      <c r="R48" s="111"/>
      <c r="S48" s="9"/>
      <c r="T48" s="9"/>
      <c r="U48" s="9"/>
      <c r="V48" s="111"/>
      <c r="W48" s="111"/>
      <c r="X48" s="9"/>
      <c r="Y48" s="131"/>
      <c r="Z48" s="9"/>
    </row>
    <row r="49" spans="1:26" x14ac:dyDescent="0.2">
      <c r="H49" s="43"/>
      <c r="I49" s="43"/>
      <c r="K49" s="43"/>
      <c r="L49" s="9"/>
      <c r="M49" s="9"/>
      <c r="N49" s="131"/>
      <c r="O49" s="131"/>
      <c r="P49" s="9"/>
      <c r="Q49" s="131"/>
      <c r="R49" s="111"/>
      <c r="S49" s="9"/>
      <c r="T49" s="9"/>
      <c r="U49" s="9"/>
      <c r="V49" s="111"/>
      <c r="W49" s="111"/>
      <c r="X49" s="9"/>
      <c r="Y49" s="131"/>
      <c r="Z49" s="9"/>
    </row>
    <row r="50" spans="1:26" s="13" customFormat="1" ht="47" customHeight="1" x14ac:dyDescent="0.2">
      <c r="A50" s="12"/>
      <c r="B50" s="10" t="s">
        <v>17</v>
      </c>
      <c r="C50" s="10" t="s">
        <v>14</v>
      </c>
      <c r="D50" s="160" t="s">
        <v>0</v>
      </c>
      <c r="E50" s="10" t="s">
        <v>137</v>
      </c>
      <c r="F50" s="10" t="s">
        <v>9</v>
      </c>
      <c r="G50" s="12" t="s">
        <v>116</v>
      </c>
      <c r="H50" s="12" t="s">
        <v>118</v>
      </c>
      <c r="I50" s="12" t="s">
        <v>110</v>
      </c>
      <c r="J50" s="12" t="s">
        <v>38</v>
      </c>
      <c r="K50" s="12" t="s">
        <v>1828</v>
      </c>
      <c r="L50" s="12" t="s">
        <v>26</v>
      </c>
      <c r="M50" s="12" t="s">
        <v>27</v>
      </c>
      <c r="N50" s="10" t="s">
        <v>10</v>
      </c>
      <c r="O50" s="12" t="s">
        <v>111</v>
      </c>
      <c r="P50" s="12" t="s">
        <v>112</v>
      </c>
      <c r="Q50" s="12" t="s">
        <v>28</v>
      </c>
      <c r="R50" s="12" t="s">
        <v>113</v>
      </c>
      <c r="S50" s="10" t="s">
        <v>104</v>
      </c>
      <c r="T50" s="10" t="s">
        <v>105</v>
      </c>
      <c r="U50" s="12" t="s">
        <v>106</v>
      </c>
      <c r="V50" s="12" t="s">
        <v>107</v>
      </c>
      <c r="W50" s="12" t="s">
        <v>108</v>
      </c>
      <c r="X50" s="10" t="s">
        <v>109</v>
      </c>
      <c r="Y50" s="12" t="s">
        <v>29</v>
      </c>
      <c r="Z50" s="12" t="s">
        <v>11</v>
      </c>
    </row>
    <row r="51" spans="1:26" x14ac:dyDescent="0.2">
      <c r="B51" s="155" t="s">
        <v>70</v>
      </c>
      <c r="C51" s="13" t="str">
        <f>$C$4</f>
        <v>RR</v>
      </c>
      <c r="D51" s="162">
        <v>0</v>
      </c>
      <c r="E51" s="20" t="str">
        <f t="shared" ref="E51:E70" si="34">_xlfn.CONCAT(C51,B51,D51)</f>
        <v>RRMale0</v>
      </c>
      <c r="F51" s="21">
        <v>1</v>
      </c>
      <c r="G51" s="108">
        <f>VLOOKUP(E51,'Appendix 4. LT MOH 2019'!$E$4:$H$1683,4,FALSE)</f>
        <v>1.9757085020242916E-2</v>
      </c>
      <c r="H51" s="21">
        <f>VLOOKUP(E51,'Appendix 1a. Pop March 2021'!$E$5:$F$1684,2,FALSE)</f>
        <v>6362.9015170882703</v>
      </c>
      <c r="I51" s="21">
        <f>VLOOKUP(E51,'Appendix 2a. Covid Deaths 2021'!$E$4:$F$1684,2,FALSE)</f>
        <v>0</v>
      </c>
      <c r="J51" s="22">
        <f t="shared" ref="J51:J70" si="35">G51*H51</f>
        <v>125.71238624854558</v>
      </c>
      <c r="K51" s="22">
        <f t="shared" ref="K51:K70" si="36">G51*(H51-I51)+I51</f>
        <v>125.71238624854558</v>
      </c>
      <c r="L51" s="78">
        <f t="shared" ref="L51:L70" si="37">J51/K51</f>
        <v>1</v>
      </c>
      <c r="M51" s="78">
        <f t="shared" ref="M51:M70" si="38">K51/J51</f>
        <v>1</v>
      </c>
      <c r="N51" s="77">
        <f>VLOOKUP(E51,'Appendix 4. LT MOH 2019'!$E$4:$L$1683,8,FALSE)</f>
        <v>0.98059195786666609</v>
      </c>
      <c r="O51" s="77">
        <f>EXP((1/L51)*LN(N51))</f>
        <v>0.98059195786666609</v>
      </c>
      <c r="P51" s="78">
        <f t="shared" ref="P51:P70" si="39">1-O51</f>
        <v>1.9408042133333914E-2</v>
      </c>
      <c r="Q51" s="77">
        <f>VLOOKUP(E51,'Appendix 4. LT MOH 2019'!$E$4:$J$1683,6,FALSE)</f>
        <v>8.9721684994874165E-2</v>
      </c>
      <c r="R51" s="133">
        <f t="shared" ref="R51:R69" si="40">F51+(Q51-F51)*M51*(1-N51)/(1-O51)</f>
        <v>8.9721684994874318E-2</v>
      </c>
      <c r="S51" s="14">
        <v>100000</v>
      </c>
      <c r="T51" s="14">
        <f t="shared" ref="T51:T70" si="41">P51*S51</f>
        <v>1940.8042133333913</v>
      </c>
      <c r="U51" s="15">
        <f t="shared" ref="U51:U70" si="42">T51/V51</f>
        <v>1.9757085020242888E-2</v>
      </c>
      <c r="V51" s="14">
        <f t="shared" ref="V51:V69" si="43">(S52*F51)+R51*T51</f>
        <v>98233.328010932033</v>
      </c>
      <c r="W51" s="14">
        <f t="shared" ref="W51:W69" si="44">W52+V51</f>
        <v>6802335.7464144006</v>
      </c>
      <c r="X51" s="2">
        <f t="shared" ref="X51:X70" si="45">W51/S51</f>
        <v>68.023357464144013</v>
      </c>
      <c r="Y51" s="109">
        <f>VLOOKUP(E51,'Appendix 4. LT MOH 2019'!$E$4:$Q$1683,13,FALSE)</f>
        <v>70.713753186685324</v>
      </c>
      <c r="Z51" s="129">
        <f t="shared" ref="Z51:Z70" si="46">X51-Y51</f>
        <v>-2.6903957225413109</v>
      </c>
    </row>
    <row r="52" spans="1:26" x14ac:dyDescent="0.2">
      <c r="B52" s="155" t="str">
        <f>$B$51</f>
        <v>Male</v>
      </c>
      <c r="C52" s="13" t="str">
        <f>$C$4</f>
        <v>RR</v>
      </c>
      <c r="D52" s="163" t="s">
        <v>139</v>
      </c>
      <c r="E52" s="20" t="str">
        <f t="shared" si="34"/>
        <v>RRMale01-04</v>
      </c>
      <c r="F52" s="21">
        <v>4</v>
      </c>
      <c r="G52" s="108">
        <f>VLOOKUP(E52,'Appendix 4. LT MOH 2019'!$E$4:$H$1683,4,FALSE)</f>
        <v>1.6232379325074753E-3</v>
      </c>
      <c r="H52" s="21">
        <f>VLOOKUP(E52,'Appendix 1a. Pop March 2021'!$E$5:$F$1684,2,FALSE)</f>
        <v>24561.5308388427</v>
      </c>
      <c r="I52" s="21">
        <f>VLOOKUP(E52,'Appendix 2a. Covid Deaths 2021'!$E$4:$F$1684,2,FALSE)</f>
        <v>0</v>
      </c>
      <c r="J52" s="22">
        <f t="shared" si="35"/>
        <v>39.869208538061621</v>
      </c>
      <c r="K52" s="22">
        <f t="shared" si="36"/>
        <v>39.869208538061621</v>
      </c>
      <c r="L52" s="78">
        <f t="shared" si="37"/>
        <v>1</v>
      </c>
      <c r="M52" s="78">
        <f t="shared" si="38"/>
        <v>1</v>
      </c>
      <c r="N52" s="77">
        <f>VLOOKUP(E52,'Appendix 4. LT MOH 2019'!$E$4:$L$1683,8,FALSE)</f>
        <v>0.99353220843678203</v>
      </c>
      <c r="O52" s="77">
        <f t="shared" ref="O52:O69" si="47">EXP((1/L52)*LN(N52))</f>
        <v>0.99353220843678203</v>
      </c>
      <c r="P52" s="78">
        <f t="shared" si="39"/>
        <v>6.4677915632179728E-3</v>
      </c>
      <c r="Q52" s="77">
        <f>VLOOKUP(E52,'Appendix 4. LT MOH 2019'!$E$4:$J$1683,6,FALSE)</f>
        <v>1.6035116741254325</v>
      </c>
      <c r="R52" s="133">
        <f t="shared" si="40"/>
        <v>1.6035116741254325</v>
      </c>
      <c r="S52" s="132">
        <f t="shared" ref="S52:S70" si="48">S51-T51</f>
        <v>98059.195786666605</v>
      </c>
      <c r="T52" s="14">
        <f t="shared" si="41"/>
        <v>634.2264392049417</v>
      </c>
      <c r="U52" s="15">
        <f t="shared" si="42"/>
        <v>1.6232379325074704E-3</v>
      </c>
      <c r="V52" s="14">
        <f t="shared" si="43"/>
        <v>390716.86688915081</v>
      </c>
      <c r="W52" s="14">
        <f t="shared" si="44"/>
        <v>6704102.418403469</v>
      </c>
      <c r="X52" s="2">
        <f t="shared" si="45"/>
        <v>68.367911490816496</v>
      </c>
      <c r="Y52" s="109">
        <f>VLOOKUP(E52,'Appendix 4. LT MOH 2019'!$E$4:$Q$1683,13,FALSE)</f>
        <v>71.111555981226587</v>
      </c>
      <c r="Z52" s="129">
        <f t="shared" si="46"/>
        <v>-2.743644490410091</v>
      </c>
    </row>
    <row r="53" spans="1:26" x14ac:dyDescent="0.2">
      <c r="B53" s="155" t="str">
        <f t="shared" ref="B53:B70" si="49">$B$51</f>
        <v>Male</v>
      </c>
      <c r="C53" s="13" t="str">
        <f t="shared" ref="C53:C70" si="50">$C$4</f>
        <v>RR</v>
      </c>
      <c r="D53" s="163" t="s">
        <v>138</v>
      </c>
      <c r="E53" s="20" t="str">
        <f t="shared" si="34"/>
        <v>RRMale05-09</v>
      </c>
      <c r="F53" s="21">
        <v>5</v>
      </c>
      <c r="G53" s="108">
        <f>VLOOKUP(E53,'Appendix 4. LT MOH 2019'!$E$4:$H$1683,4,FALSE)</f>
        <v>5.7351781489712521E-4</v>
      </c>
      <c r="H53" s="21">
        <f>VLOOKUP(E53,'Appendix 1a. Pop March 2021'!$E$5:$F$1684,2,FALSE)</f>
        <v>28633.649864455499</v>
      </c>
      <c r="I53" s="21">
        <f>VLOOKUP(E53,'Appendix 2a. Covid Deaths 2021'!$E$4:$F$1684,2,FALSE)</f>
        <v>0</v>
      </c>
      <c r="J53" s="22">
        <f t="shared" si="35"/>
        <v>16.421908302791884</v>
      </c>
      <c r="K53" s="22">
        <f t="shared" si="36"/>
        <v>16.421908302791884</v>
      </c>
      <c r="L53" s="78">
        <f t="shared" si="37"/>
        <v>1</v>
      </c>
      <c r="M53" s="78">
        <f t="shared" si="38"/>
        <v>1</v>
      </c>
      <c r="N53" s="77">
        <f>VLOOKUP(E53,'Appendix 4. LT MOH 2019'!$E$4:$L$1683,8,FALSE)</f>
        <v>0.99713651657241031</v>
      </c>
      <c r="O53" s="77">
        <f t="shared" si="47"/>
        <v>0.99713651657241031</v>
      </c>
      <c r="P53" s="78">
        <f t="shared" si="39"/>
        <v>2.8634834275896859E-3</v>
      </c>
      <c r="Q53" s="77">
        <f>VLOOKUP(E53,'Appendix 4. LT MOH 2019'!$E$4:$J$1683,6,FALSE)</f>
        <v>2.4999999999999791</v>
      </c>
      <c r="R53" s="133">
        <f t="shared" si="40"/>
        <v>2.4999999999999791</v>
      </c>
      <c r="S53" s="132">
        <f t="shared" si="48"/>
        <v>97424.969347461665</v>
      </c>
      <c r="T53" s="14">
        <f t="shared" si="41"/>
        <v>278.97478515988962</v>
      </c>
      <c r="U53" s="15">
        <f t="shared" si="42"/>
        <v>5.7351781489712998E-4</v>
      </c>
      <c r="V53" s="14">
        <f t="shared" si="43"/>
        <v>486427.40977440856</v>
      </c>
      <c r="W53" s="14">
        <f t="shared" si="44"/>
        <v>6313385.5515143182</v>
      </c>
      <c r="X53" s="2">
        <f t="shared" si="45"/>
        <v>64.802540804482263</v>
      </c>
      <c r="Y53" s="109">
        <f>VLOOKUP(E53,'Appendix 4. LT MOH 2019'!$E$4:$Q$1683,13,FALSE)</f>
        <v>67.564046135775868</v>
      </c>
      <c r="Z53" s="129">
        <f t="shared" si="46"/>
        <v>-2.7615053312936055</v>
      </c>
    </row>
    <row r="54" spans="1:26" x14ac:dyDescent="0.2">
      <c r="B54" s="155" t="str">
        <f t="shared" si="49"/>
        <v>Male</v>
      </c>
      <c r="C54" s="13" t="str">
        <f t="shared" si="50"/>
        <v>RR</v>
      </c>
      <c r="D54" s="163" t="s">
        <v>120</v>
      </c>
      <c r="E54" s="20" t="str">
        <f t="shared" si="34"/>
        <v>RRMale10-14</v>
      </c>
      <c r="F54" s="21">
        <v>5</v>
      </c>
      <c r="G54" s="108">
        <f>VLOOKUP(E54,'Appendix 4. LT MOH 2019'!$E$4:$H$1683,4,FALSE)</f>
        <v>4.8572709609923776E-4</v>
      </c>
      <c r="H54" s="21">
        <f>VLOOKUP(E54,'Appendix 1a. Pop March 2021'!$E$5:$F$1684,2,FALSE)</f>
        <v>27611.092751414999</v>
      </c>
      <c r="I54" s="21">
        <f>VLOOKUP(E54,'Appendix 2a. Covid Deaths 2021'!$E$4:$F$1684,2,FALSE)</f>
        <v>0</v>
      </c>
      <c r="J54" s="22">
        <f t="shared" si="35"/>
        <v>13.41145590227152</v>
      </c>
      <c r="K54" s="22">
        <f t="shared" si="36"/>
        <v>13.41145590227152</v>
      </c>
      <c r="L54" s="78">
        <f t="shared" si="37"/>
        <v>1</v>
      </c>
      <c r="M54" s="78">
        <f t="shared" si="38"/>
        <v>1</v>
      </c>
      <c r="N54" s="77">
        <f>VLOOKUP(E54,'Appendix 4. LT MOH 2019'!$E$4:$L$1683,8,FALSE)</f>
        <v>0.99757431007780872</v>
      </c>
      <c r="O54" s="77">
        <f t="shared" si="47"/>
        <v>0.99757431007780872</v>
      </c>
      <c r="P54" s="78">
        <f t="shared" si="39"/>
        <v>2.4256899221912764E-3</v>
      </c>
      <c r="Q54" s="77">
        <f>VLOOKUP(E54,'Appendix 4. LT MOH 2019'!$E$4:$J$1683,6,FALSE)</f>
        <v>2.5000000000000764</v>
      </c>
      <c r="R54" s="133">
        <f t="shared" si="40"/>
        <v>2.5000000000000764</v>
      </c>
      <c r="S54" s="132">
        <f t="shared" si="48"/>
        <v>97145.99456230177</v>
      </c>
      <c r="T54" s="14">
        <f t="shared" si="41"/>
        <v>235.64605999102395</v>
      </c>
      <c r="U54" s="15">
        <f t="shared" si="42"/>
        <v>4.8572709609922686E-4</v>
      </c>
      <c r="V54" s="14">
        <f t="shared" si="43"/>
        <v>485140.85766153131</v>
      </c>
      <c r="W54" s="14">
        <f t="shared" si="44"/>
        <v>5826958.1417399095</v>
      </c>
      <c r="X54" s="2">
        <f t="shared" si="45"/>
        <v>59.981455416599381</v>
      </c>
      <c r="Y54" s="109">
        <f>VLOOKUP(E54,'Appendix 4. LT MOH 2019'!$E$4:$Q$1683,13,FALSE)</f>
        <v>62.75089098073466</v>
      </c>
      <c r="Z54" s="129">
        <f t="shared" si="46"/>
        <v>-2.7694355641352786</v>
      </c>
    </row>
    <row r="55" spans="1:26" x14ac:dyDescent="0.2">
      <c r="B55" s="155" t="str">
        <f t="shared" si="49"/>
        <v>Male</v>
      </c>
      <c r="C55" s="13" t="str">
        <f t="shared" si="50"/>
        <v>RR</v>
      </c>
      <c r="D55" s="162" t="s">
        <v>121</v>
      </c>
      <c r="E55" s="20" t="str">
        <f t="shared" si="34"/>
        <v>RRMale15-19</v>
      </c>
      <c r="F55" s="21">
        <v>5</v>
      </c>
      <c r="G55" s="108">
        <f>VLOOKUP(E55,'Appendix 4. LT MOH 2019'!$E$4:$H$1683,4,FALSE)</f>
        <v>2.122909117528641E-3</v>
      </c>
      <c r="H55" s="21">
        <f>VLOOKUP(E55,'Appendix 1a. Pop March 2021'!$E$5:$F$1684,2,FALSE)</f>
        <v>27020.4495474207</v>
      </c>
      <c r="I55" s="21">
        <f>VLOOKUP(E55,'Appendix 2a. Covid Deaths 2021'!$E$4:$F$1684,2,FALSE)</f>
        <v>0</v>
      </c>
      <c r="J55" s="22">
        <f t="shared" si="35"/>
        <v>57.361958703942044</v>
      </c>
      <c r="K55" s="22">
        <f t="shared" si="36"/>
        <v>57.361958703942044</v>
      </c>
      <c r="L55" s="78">
        <f t="shared" si="37"/>
        <v>1</v>
      </c>
      <c r="M55" s="78">
        <f t="shared" si="38"/>
        <v>1</v>
      </c>
      <c r="N55" s="77">
        <f>VLOOKUP(E55,'Appendix 4. LT MOH 2019'!$E$4:$L$1683,8,FALSE)</f>
        <v>0.98944149129833248</v>
      </c>
      <c r="O55" s="77">
        <f t="shared" si="47"/>
        <v>0.98944149129833248</v>
      </c>
      <c r="P55" s="78">
        <f t="shared" si="39"/>
        <v>1.0558508701667524E-2</v>
      </c>
      <c r="Q55" s="77">
        <f>VLOOKUP(E55,'Appendix 4. LT MOH 2019'!$E$4:$J$1683,6,FALSE)</f>
        <v>2.4999999999999818</v>
      </c>
      <c r="R55" s="133">
        <f t="shared" si="40"/>
        <v>2.4999999999999818</v>
      </c>
      <c r="S55" s="132">
        <f t="shared" si="48"/>
        <v>96910.34850231075</v>
      </c>
      <c r="T55" s="14">
        <f t="shared" si="41"/>
        <v>1023.2287579432804</v>
      </c>
      <c r="U55" s="15">
        <f t="shared" si="42"/>
        <v>2.1229091175286423E-3</v>
      </c>
      <c r="V55" s="14">
        <f t="shared" si="43"/>
        <v>481993.6706166956</v>
      </c>
      <c r="W55" s="14">
        <f t="shared" si="44"/>
        <v>5341817.2840783782</v>
      </c>
      <c r="X55" s="2">
        <f t="shared" si="45"/>
        <v>55.121226645377369</v>
      </c>
      <c r="Y55" s="109">
        <f>VLOOKUP(E55,'Appendix 4. LT MOH 2019'!$E$4:$Q$1683,13,FALSE)</f>
        <v>57.897396336354355</v>
      </c>
      <c r="Z55" s="129">
        <f t="shared" si="46"/>
        <v>-2.7761696909769853</v>
      </c>
    </row>
    <row r="56" spans="1:26" x14ac:dyDescent="0.2">
      <c r="B56" s="155" t="str">
        <f t="shared" si="49"/>
        <v>Male</v>
      </c>
      <c r="C56" s="13" t="str">
        <f t="shared" si="50"/>
        <v>RR</v>
      </c>
      <c r="D56" s="162" t="s">
        <v>122</v>
      </c>
      <c r="E56" s="20" t="str">
        <f t="shared" si="34"/>
        <v>RRMale20-24</v>
      </c>
      <c r="F56" s="21">
        <v>5</v>
      </c>
      <c r="G56" s="108">
        <f>VLOOKUP(E56,'Appendix 4. LT MOH 2019'!$E$4:$H$1683,4,FALSE)</f>
        <v>2.5819777949909629E-3</v>
      </c>
      <c r="H56" s="21">
        <f>VLOOKUP(E56,'Appendix 1a. Pop March 2021'!$E$5:$F$1684,2,FALSE)</f>
        <v>31728.333161746101</v>
      </c>
      <c r="I56" s="21">
        <f>VLOOKUP(E56,'Appendix 2a. Covid Deaths 2021'!$E$4:$F$1684,2,FALSE)</f>
        <v>0</v>
      </c>
      <c r="J56" s="22">
        <f t="shared" si="35"/>
        <v>81.921851695703836</v>
      </c>
      <c r="K56" s="22">
        <f t="shared" si="36"/>
        <v>81.921851695703836</v>
      </c>
      <c r="L56" s="78">
        <f t="shared" si="37"/>
        <v>1</v>
      </c>
      <c r="M56" s="78">
        <f t="shared" si="38"/>
        <v>1</v>
      </c>
      <c r="N56" s="77">
        <f>VLOOKUP(E56,'Appendix 4. LT MOH 2019'!$E$4:$L$1683,8,FALSE)</f>
        <v>0.98717290918419698</v>
      </c>
      <c r="O56" s="77">
        <f t="shared" si="47"/>
        <v>0.98717290918419698</v>
      </c>
      <c r="P56" s="78">
        <f t="shared" si="39"/>
        <v>1.2827090815803022E-2</v>
      </c>
      <c r="Q56" s="77">
        <f>VLOOKUP(E56,'Appendix 4. LT MOH 2019'!$E$4:$J$1683,6,FALSE)</f>
        <v>2.5000000000000195</v>
      </c>
      <c r="R56" s="133">
        <f t="shared" si="40"/>
        <v>2.5000000000000195</v>
      </c>
      <c r="S56" s="132">
        <f t="shared" si="48"/>
        <v>95887.119744367476</v>
      </c>
      <c r="T56" s="14">
        <f t="shared" si="41"/>
        <v>1229.9527930267807</v>
      </c>
      <c r="U56" s="15">
        <f t="shared" si="42"/>
        <v>2.5819777949909724E-3</v>
      </c>
      <c r="V56" s="14">
        <f t="shared" si="43"/>
        <v>476360.71673927043</v>
      </c>
      <c r="W56" s="14">
        <f t="shared" si="44"/>
        <v>4859823.6134616826</v>
      </c>
      <c r="X56" s="2">
        <f t="shared" si="45"/>
        <v>50.682757250586356</v>
      </c>
      <c r="Y56" s="109">
        <f>VLOOKUP(E56,'Appendix 4. LT MOH 2019'!$E$4:$Q$1683,13,FALSE)</f>
        <v>53.488551949304849</v>
      </c>
      <c r="Z56" s="129">
        <f t="shared" si="46"/>
        <v>-2.8057946987184934</v>
      </c>
    </row>
    <row r="57" spans="1:26" x14ac:dyDescent="0.2">
      <c r="B57" s="155" t="str">
        <f t="shared" si="49"/>
        <v>Male</v>
      </c>
      <c r="C57" s="13" t="str">
        <f t="shared" si="50"/>
        <v>RR</v>
      </c>
      <c r="D57" s="162" t="s">
        <v>123</v>
      </c>
      <c r="E57" s="20" t="str">
        <f t="shared" si="34"/>
        <v>RRMale25-29</v>
      </c>
      <c r="F57" s="21">
        <v>5</v>
      </c>
      <c r="G57" s="108">
        <f>VLOOKUP(E57,'Appendix 4. LT MOH 2019'!$E$4:$H$1683,4,FALSE)</f>
        <v>2.3616518797472392E-3</v>
      </c>
      <c r="H57" s="21">
        <f>VLOOKUP(E57,'Appendix 1a. Pop March 2021'!$E$5:$F$1684,2,FALSE)</f>
        <v>34298.0086516132</v>
      </c>
      <c r="I57" s="21">
        <f>VLOOKUP(E57,'Appendix 2a. Covid Deaths 2021'!$E$4:$F$1684,2,FALSE)</f>
        <v>3.3978159126365099</v>
      </c>
      <c r="J57" s="22">
        <f t="shared" si="35"/>
        <v>80.999956603669389</v>
      </c>
      <c r="K57" s="22">
        <f t="shared" si="36"/>
        <v>84.389748057968802</v>
      </c>
      <c r="L57" s="78">
        <f t="shared" si="37"/>
        <v>0.95983171496174036</v>
      </c>
      <c r="M57" s="78">
        <f t="shared" si="38"/>
        <v>1.0418492996346354</v>
      </c>
      <c r="N57" s="77">
        <f>VLOOKUP(E57,'Appendix 4. LT MOH 2019'!$E$4:$L$1683,8,FALSE)</f>
        <v>0.98826104889114508</v>
      </c>
      <c r="O57" s="77">
        <f t="shared" si="47"/>
        <v>0.98777279748775038</v>
      </c>
      <c r="P57" s="78">
        <f t="shared" si="39"/>
        <v>1.2227202512249624E-2</v>
      </c>
      <c r="Q57" s="77">
        <f>VLOOKUP(E57,'Appendix 4. LT MOH 2019'!$E$4:$J$1683,6,FALSE)</f>
        <v>2.4999999999999556</v>
      </c>
      <c r="R57" s="133">
        <f t="shared" si="40"/>
        <v>2.4993834487174604</v>
      </c>
      <c r="S57" s="132">
        <f t="shared" si="48"/>
        <v>94657.166951340696</v>
      </c>
      <c r="T57" s="14">
        <f t="shared" si="41"/>
        <v>1157.392349549865</v>
      </c>
      <c r="U57" s="15">
        <f t="shared" si="42"/>
        <v>2.4604866464753472E-3</v>
      </c>
      <c r="V57" s="14">
        <f t="shared" si="43"/>
        <v>470391.64029109129</v>
      </c>
      <c r="W57" s="14">
        <f t="shared" si="44"/>
        <v>4383462.8967224117</v>
      </c>
      <c r="X57" s="2">
        <f t="shared" si="45"/>
        <v>46.308832578686484</v>
      </c>
      <c r="Y57" s="109">
        <f>VLOOKUP(E57,'Appendix 4. LT MOH 2019'!$E$4:$Q$1683,13,FALSE)</f>
        <v>49.151085108729283</v>
      </c>
      <c r="Z57" s="129">
        <f t="shared" si="46"/>
        <v>-2.8422525300427992</v>
      </c>
    </row>
    <row r="58" spans="1:26" x14ac:dyDescent="0.2">
      <c r="B58" s="155" t="str">
        <f t="shared" si="49"/>
        <v>Male</v>
      </c>
      <c r="C58" s="13" t="str">
        <f t="shared" si="50"/>
        <v>RR</v>
      </c>
      <c r="D58" s="162" t="s">
        <v>124</v>
      </c>
      <c r="E58" s="20" t="str">
        <f t="shared" si="34"/>
        <v>RRMale30-34</v>
      </c>
      <c r="F58" s="21">
        <v>5</v>
      </c>
      <c r="G58" s="108">
        <f>VLOOKUP(E58,'Appendix 4. LT MOH 2019'!$E$4:$H$1683,4,FALSE)</f>
        <v>2.3647143493608419E-3</v>
      </c>
      <c r="H58" s="21">
        <f>VLOOKUP(E58,'Appendix 1a. Pop March 2021'!$E$5:$F$1684,2,FALSE)</f>
        <v>32651.341547800399</v>
      </c>
      <c r="I58" s="21">
        <f>VLOOKUP(E58,'Appendix 2a. Covid Deaths 2021'!$E$4:$F$1684,2,FALSE)</f>
        <v>12.4586583463339</v>
      </c>
      <c r="J58" s="22">
        <f t="shared" si="35"/>
        <v>77.211095883965442</v>
      </c>
      <c r="K58" s="22">
        <f t="shared" si="36"/>
        <v>89.640293062133992</v>
      </c>
      <c r="L58" s="78">
        <f t="shared" si="37"/>
        <v>0.86134363517137014</v>
      </c>
      <c r="M58" s="78">
        <f t="shared" si="38"/>
        <v>1.1609768263987268</v>
      </c>
      <c r="N58" s="77">
        <f>VLOOKUP(E58,'Appendix 4. LT MOH 2019'!$E$4:$L$1683,8,FALSE)</f>
        <v>0.98824591588164146</v>
      </c>
      <c r="O58" s="77">
        <f t="shared" si="47"/>
        <v>0.98636673363963223</v>
      </c>
      <c r="P58" s="78">
        <f t="shared" si="39"/>
        <v>1.3633266360367768E-2</v>
      </c>
      <c r="Q58" s="77">
        <f>VLOOKUP(E58,'Appendix 4. LT MOH 2019'!$E$4:$J$1683,6,FALSE)</f>
        <v>2.4999999999999787</v>
      </c>
      <c r="R58" s="133">
        <f t="shared" si="40"/>
        <v>2.4976247591286014</v>
      </c>
      <c r="S58" s="132">
        <f t="shared" si="48"/>
        <v>93499.774601790836</v>
      </c>
      <c r="T58" s="14">
        <f t="shared" si="41"/>
        <v>1274.7073317805637</v>
      </c>
      <c r="U58" s="15">
        <f t="shared" si="42"/>
        <v>2.7453853372293394E-3</v>
      </c>
      <c r="V58" s="14">
        <f t="shared" si="43"/>
        <v>464309.0769425492</v>
      </c>
      <c r="W58" s="14">
        <f t="shared" si="44"/>
        <v>3913071.2564313207</v>
      </c>
      <c r="X58" s="2">
        <f t="shared" si="45"/>
        <v>41.85113037006586</v>
      </c>
      <c r="Y58" s="109">
        <f>VLOOKUP(E58,'Appendix 4. LT MOH 2019'!$E$4:$Q$1683,13,FALSE)</f>
        <v>44.705224936339469</v>
      </c>
      <c r="Z58" s="129">
        <f t="shared" si="46"/>
        <v>-2.8540945662736092</v>
      </c>
    </row>
    <row r="59" spans="1:26" x14ac:dyDescent="0.2">
      <c r="B59" s="155" t="str">
        <f t="shared" si="49"/>
        <v>Male</v>
      </c>
      <c r="C59" s="13" t="str">
        <f t="shared" si="50"/>
        <v>RR</v>
      </c>
      <c r="D59" s="162" t="s">
        <v>125</v>
      </c>
      <c r="E59" s="20" t="str">
        <f t="shared" si="34"/>
        <v>RRMale35-39</v>
      </c>
      <c r="F59" s="21">
        <v>5</v>
      </c>
      <c r="G59" s="108">
        <f>VLOOKUP(E59,'Appendix 4. LT MOH 2019'!$E$4:$H$1683,4,FALSE)</f>
        <v>3.0970406056434964E-3</v>
      </c>
      <c r="H59" s="21">
        <f>VLOOKUP(E59,'Appendix 1a. Pop March 2021'!$E$5:$F$1684,2,FALSE)</f>
        <v>29264.803298888</v>
      </c>
      <c r="I59" s="21">
        <f>VLOOKUP(E59,'Appendix 2a. Covid Deaths 2021'!$E$4:$F$1684,2,FALSE)</f>
        <v>23.784711388455499</v>
      </c>
      <c r="J59" s="22">
        <f t="shared" si="35"/>
        <v>90.634284132825883</v>
      </c>
      <c r="K59" s="22">
        <f t="shared" si="36"/>
        <v>114.34533330431782</v>
      </c>
      <c r="L59" s="78">
        <f t="shared" si="37"/>
        <v>0.79263649432559236</v>
      </c>
      <c r="M59" s="78">
        <f t="shared" si="38"/>
        <v>1.2616123622352777</v>
      </c>
      <c r="N59" s="77">
        <f>VLOOKUP(E59,'Appendix 4. LT MOH 2019'!$E$4:$L$1683,8,FALSE)</f>
        <v>0.98463377155540377</v>
      </c>
      <c r="O59" s="77">
        <f t="shared" si="47"/>
        <v>0.9806528908637725</v>
      </c>
      <c r="P59" s="78">
        <f t="shared" si="39"/>
        <v>1.9347109136227503E-2</v>
      </c>
      <c r="Q59" s="77">
        <f>VLOOKUP(E59,'Appendix 4. LT MOH 2019'!$E$4:$J$1683,6,FALSE)</f>
        <v>2.5000000000000098</v>
      </c>
      <c r="R59" s="133">
        <f t="shared" si="40"/>
        <v>2.4949456750707593</v>
      </c>
      <c r="S59" s="132">
        <f t="shared" si="48"/>
        <v>92225.067270010273</v>
      </c>
      <c r="T59" s="14">
        <f t="shared" si="41"/>
        <v>1784.2884415688118</v>
      </c>
      <c r="U59" s="15">
        <f t="shared" si="42"/>
        <v>3.9072956814469673E-3</v>
      </c>
      <c r="V59" s="14">
        <f t="shared" si="43"/>
        <v>456655.59687257814</v>
      </c>
      <c r="W59" s="14">
        <f t="shared" si="44"/>
        <v>3448762.1794887716</v>
      </c>
      <c r="X59" s="2">
        <f t="shared" si="45"/>
        <v>37.395062769558308</v>
      </c>
      <c r="Y59" s="109">
        <f>VLOOKUP(E59,'Appendix 4. LT MOH 2019'!$E$4:$Q$1683,13,FALSE)</f>
        <v>40.20720906413969</v>
      </c>
      <c r="Z59" s="129">
        <f t="shared" si="46"/>
        <v>-2.8121462945813818</v>
      </c>
    </row>
    <row r="60" spans="1:26" x14ac:dyDescent="0.2">
      <c r="B60" s="155" t="str">
        <f t="shared" si="49"/>
        <v>Male</v>
      </c>
      <c r="C60" s="13" t="str">
        <f t="shared" si="50"/>
        <v>RR</v>
      </c>
      <c r="D60" s="162" t="s">
        <v>126</v>
      </c>
      <c r="E60" s="20" t="str">
        <f t="shared" si="34"/>
        <v>RRMale40-44</v>
      </c>
      <c r="F60" s="21">
        <v>5</v>
      </c>
      <c r="G60" s="108">
        <f>VLOOKUP(E60,'Appendix 4. LT MOH 2019'!$E$4:$H$1683,4,FALSE)</f>
        <v>4.0309195238772706E-3</v>
      </c>
      <c r="H60" s="21">
        <f>VLOOKUP(E60,'Appendix 1a. Pop March 2021'!$E$5:$F$1684,2,FALSE)</f>
        <v>23945.942161954899</v>
      </c>
      <c r="I60" s="21">
        <f>VLOOKUP(E60,'Appendix 2a. Covid Deaths 2021'!$E$4:$F$1684,2,FALSE)</f>
        <v>35.110764430577198</v>
      </c>
      <c r="J60" s="22">
        <f t="shared" si="35"/>
        <v>96.524165778259899</v>
      </c>
      <c r="K60" s="22">
        <f t="shared" si="36"/>
        <v>131.49340154299563</v>
      </c>
      <c r="L60" s="78">
        <f t="shared" si="37"/>
        <v>0.73406090834678495</v>
      </c>
      <c r="M60" s="78">
        <f t="shared" si="38"/>
        <v>1.3622847758671004</v>
      </c>
      <c r="N60" s="77">
        <f>VLOOKUP(E60,'Appendix 4. LT MOH 2019'!$E$4:$L$1683,8,FALSE)</f>
        <v>0.98004647996431837</v>
      </c>
      <c r="O60" s="77">
        <f t="shared" si="47"/>
        <v>0.97291629234884613</v>
      </c>
      <c r="P60" s="78">
        <f t="shared" si="39"/>
        <v>2.7083707651153865E-2</v>
      </c>
      <c r="Q60" s="77">
        <f>VLOOKUP(E60,'Appendix 4. LT MOH 2019'!$E$4:$J$1683,6,FALSE)</f>
        <v>2.5000000000000191</v>
      </c>
      <c r="R60" s="133">
        <f t="shared" si="40"/>
        <v>2.4908922257169279</v>
      </c>
      <c r="S60" s="132">
        <f t="shared" si="48"/>
        <v>90440.778828441456</v>
      </c>
      <c r="T60" s="14">
        <f t="shared" si="41"/>
        <v>2449.4716135321746</v>
      </c>
      <c r="U60" s="15">
        <f t="shared" si="42"/>
        <v>5.4913758533968061E-3</v>
      </c>
      <c r="V60" s="14">
        <f t="shared" si="43"/>
        <v>446057.90587380802</v>
      </c>
      <c r="W60" s="14">
        <f t="shared" si="44"/>
        <v>2992106.5826161932</v>
      </c>
      <c r="X60" s="2">
        <f t="shared" si="45"/>
        <v>33.083600355675479</v>
      </c>
      <c r="Y60" s="109">
        <f>VLOOKUP(E60,'Appendix 4. LT MOH 2019'!$E$4:$Q$1683,13,FALSE)</f>
        <v>35.795669063406656</v>
      </c>
      <c r="Z60" s="129">
        <f t="shared" si="46"/>
        <v>-2.7120687077311771</v>
      </c>
    </row>
    <row r="61" spans="1:26" x14ac:dyDescent="0.2">
      <c r="B61" s="155" t="str">
        <f t="shared" si="49"/>
        <v>Male</v>
      </c>
      <c r="C61" s="13" t="str">
        <f t="shared" si="50"/>
        <v>RR</v>
      </c>
      <c r="D61" s="162" t="s">
        <v>127</v>
      </c>
      <c r="E61" s="20" t="str">
        <f t="shared" si="34"/>
        <v>RRMale45-49</v>
      </c>
      <c r="F61" s="21">
        <v>5</v>
      </c>
      <c r="G61" s="108">
        <f>VLOOKUP(E61,'Appendix 4. LT MOH 2019'!$E$4:$H$1683,4,FALSE)</f>
        <v>4.4468481461450637E-3</v>
      </c>
      <c r="H61" s="21">
        <f>VLOOKUP(E61,'Appendix 1a. Pop March 2021'!$E$5:$F$1684,2,FALSE)</f>
        <v>18656.9974514571</v>
      </c>
      <c r="I61" s="21">
        <f>VLOOKUP(E61,'Appendix 2a. Covid Deaths 2021'!$E$4:$F$1684,2,FALSE)</f>
        <v>39.6411856474259</v>
      </c>
      <c r="J61" s="22">
        <f t="shared" si="35"/>
        <v>82.964834529645188</v>
      </c>
      <c r="K61" s="22">
        <f t="shared" si="36"/>
        <v>122.42974184416384</v>
      </c>
      <c r="L61" s="78">
        <f t="shared" si="37"/>
        <v>0.67765261349033934</v>
      </c>
      <c r="M61" s="78">
        <f t="shared" si="38"/>
        <v>1.4756823482895873</v>
      </c>
      <c r="N61" s="77">
        <f>VLOOKUP(E61,'Appendix 4. LT MOH 2019'!$E$4:$L$1683,8,FALSE)</f>
        <v>0.97801022227505052</v>
      </c>
      <c r="O61" s="77">
        <f t="shared" si="47"/>
        <v>0.96772044648468047</v>
      </c>
      <c r="P61" s="78">
        <f t="shared" si="39"/>
        <v>3.2279553515319526E-2</v>
      </c>
      <c r="Q61" s="77">
        <f>VLOOKUP(E61,'Appendix 4. LT MOH 2019'!$E$4:$J$1683,6,FALSE)</f>
        <v>2.4999999999999951</v>
      </c>
      <c r="R61" s="133">
        <f t="shared" si="40"/>
        <v>2.4868048580567277</v>
      </c>
      <c r="S61" s="132">
        <f t="shared" si="48"/>
        <v>87991.307214909277</v>
      </c>
      <c r="T61" s="14">
        <f t="shared" si="41"/>
        <v>2840.320110126585</v>
      </c>
      <c r="U61" s="15">
        <f t="shared" si="42"/>
        <v>6.5623851622413961E-3</v>
      </c>
      <c r="V61" s="14">
        <f t="shared" si="43"/>
        <v>432818.25737221248</v>
      </c>
      <c r="W61" s="14">
        <f t="shared" si="44"/>
        <v>2546048.6767423851</v>
      </c>
      <c r="X61" s="2">
        <f t="shared" si="45"/>
        <v>28.935229596304733</v>
      </c>
      <c r="Y61" s="109">
        <f>VLOOKUP(E61,'Appendix 4. LT MOH 2019'!$E$4:$Q$1683,13,FALSE)</f>
        <v>31.473561197443296</v>
      </c>
      <c r="Z61" s="129">
        <f t="shared" si="46"/>
        <v>-2.5383316011385624</v>
      </c>
    </row>
    <row r="62" spans="1:26" x14ac:dyDescent="0.2">
      <c r="B62" s="155" t="str">
        <f t="shared" si="49"/>
        <v>Male</v>
      </c>
      <c r="C62" s="13" t="str">
        <f t="shared" si="50"/>
        <v>RR</v>
      </c>
      <c r="D62" s="162" t="s">
        <v>128</v>
      </c>
      <c r="E62" s="20" t="str">
        <f t="shared" si="34"/>
        <v>RRMale50-54</v>
      </c>
      <c r="F62" s="21">
        <v>5</v>
      </c>
      <c r="G62" s="108">
        <f>VLOOKUP(E62,'Appendix 4. LT MOH 2019'!$E$4:$H$1683,4,FALSE)</f>
        <v>7.2538860103626944E-3</v>
      </c>
      <c r="H62" s="21">
        <f>VLOOKUP(E62,'Appendix 1a. Pop March 2021'!$E$5:$F$1684,2,FALSE)</f>
        <v>14860.8729040449</v>
      </c>
      <c r="I62" s="21">
        <f>VLOOKUP(E62,'Appendix 2a. Covid Deaths 2021'!$E$4:$F$1684,2,FALSE)</f>
        <v>49.834633385335401</v>
      </c>
      <c r="J62" s="22">
        <f t="shared" si="35"/>
        <v>107.79907806042932</v>
      </c>
      <c r="K62" s="22">
        <f t="shared" si="36"/>
        <v>157.27221669581928</v>
      </c>
      <c r="L62" s="78">
        <f t="shared" si="37"/>
        <v>0.68542988917695413</v>
      </c>
      <c r="M62" s="78">
        <f t="shared" si="38"/>
        <v>1.4589384206760714</v>
      </c>
      <c r="N62" s="77">
        <f>VLOOKUP(E62,'Appendix 4. LT MOH 2019'!$E$4:$L$1683,8,FALSE)</f>
        <v>0.96437659033078882</v>
      </c>
      <c r="O62" s="77">
        <f t="shared" si="47"/>
        <v>0.94845525347841619</v>
      </c>
      <c r="P62" s="78">
        <f t="shared" si="39"/>
        <v>5.1544746521583806E-2</v>
      </c>
      <c r="Q62" s="77">
        <f>VLOOKUP(E62,'Appendix 4. LT MOH 2019'!$E$4:$J$1683,6,FALSE)</f>
        <v>2.4999999999999973</v>
      </c>
      <c r="R62" s="133">
        <f t="shared" si="40"/>
        <v>2.4792600337973898</v>
      </c>
      <c r="S62" s="132">
        <f t="shared" si="48"/>
        <v>85150.987104782689</v>
      </c>
      <c r="T62" s="14">
        <f t="shared" si="41"/>
        <v>4389.0860463786748</v>
      </c>
      <c r="U62" s="15">
        <f t="shared" si="42"/>
        <v>1.0583986693156433E-2</v>
      </c>
      <c r="V62" s="14">
        <f t="shared" si="43"/>
        <v>414691.1909117045</v>
      </c>
      <c r="W62" s="14">
        <f t="shared" si="44"/>
        <v>2113230.4193701725</v>
      </c>
      <c r="X62" s="2">
        <f t="shared" si="45"/>
        <v>24.81745063941224</v>
      </c>
      <c r="Y62" s="109">
        <f>VLOOKUP(E62,'Appendix 4. LT MOH 2019'!$E$4:$Q$1683,13,FALSE)</f>
        <v>27.125008550570062</v>
      </c>
      <c r="Z62" s="129">
        <f t="shared" si="46"/>
        <v>-2.3075579111578222</v>
      </c>
    </row>
    <row r="63" spans="1:26" x14ac:dyDescent="0.2">
      <c r="B63" s="155" t="str">
        <f t="shared" si="49"/>
        <v>Male</v>
      </c>
      <c r="C63" s="13" t="str">
        <f t="shared" si="50"/>
        <v>RR</v>
      </c>
      <c r="D63" s="162" t="s">
        <v>129</v>
      </c>
      <c r="E63" s="20" t="str">
        <f t="shared" si="34"/>
        <v>RRMale55-59</v>
      </c>
      <c r="F63" s="21">
        <v>5</v>
      </c>
      <c r="G63" s="108">
        <f>VLOOKUP(E63,'Appendix 4. LT MOH 2019'!$E$4:$H$1683,4,FALSE)</f>
        <v>1.1036913374142089E-2</v>
      </c>
      <c r="H63" s="21">
        <f>VLOOKUP(E63,'Appendix 1a. Pop March 2021'!$E$5:$F$1684,2,FALSE)</f>
        <v>11746.8072188062</v>
      </c>
      <c r="I63" s="21">
        <f>VLOOKUP(E63,'Appendix 2a. Covid Deaths 2021'!$E$4:$F$1684,2,FALSE)</f>
        <v>36.243369734789397</v>
      </c>
      <c r="J63" s="22">
        <f t="shared" si="35"/>
        <v>129.648493696711</v>
      </c>
      <c r="K63" s="22">
        <f t="shared" si="36"/>
        <v>165.49184849935051</v>
      </c>
      <c r="L63" s="78">
        <f t="shared" si="37"/>
        <v>0.78341317033037927</v>
      </c>
      <c r="M63" s="78">
        <f t="shared" si="38"/>
        <v>1.2764656478500129</v>
      </c>
      <c r="N63" s="77">
        <f>VLOOKUP(E63,'Appendix 4. LT MOH 2019'!$E$4:$L$1683,8,FALSE)</f>
        <v>0.94629721557832036</v>
      </c>
      <c r="O63" s="77">
        <f t="shared" si="47"/>
        <v>0.93196586686495297</v>
      </c>
      <c r="P63" s="78">
        <f t="shared" si="39"/>
        <v>6.8034133135047026E-2</v>
      </c>
      <c r="Q63" s="77">
        <f>VLOOKUP(E63,'Appendix 4. LT MOH 2019'!$E$4:$J$1683,6,FALSE)</f>
        <v>2.4999999999999969</v>
      </c>
      <c r="R63" s="133">
        <f t="shared" si="40"/>
        <v>2.4810526588139803</v>
      </c>
      <c r="S63" s="132">
        <f t="shared" si="48"/>
        <v>80761.901058404008</v>
      </c>
      <c r="T63" s="14">
        <f t="shared" si="41"/>
        <v>5494.5659288469533</v>
      </c>
      <c r="U63" s="15">
        <f t="shared" si="42"/>
        <v>1.4089751153562738E-2</v>
      </c>
      <c r="V63" s="14">
        <f t="shared" si="43"/>
        <v>389968.98305457976</v>
      </c>
      <c r="W63" s="14">
        <f t="shared" si="44"/>
        <v>1698539.2284584679</v>
      </c>
      <c r="X63" s="2">
        <f t="shared" si="45"/>
        <v>21.031441882852008</v>
      </c>
      <c r="Y63" s="109">
        <f>VLOOKUP(E63,'Appendix 4. LT MOH 2019'!$E$4:$Q$1683,13,FALSE)</f>
        <v>23.034639473282414</v>
      </c>
      <c r="Z63" s="129">
        <f t="shared" si="46"/>
        <v>-2.0031975904304069</v>
      </c>
    </row>
    <row r="64" spans="1:26" x14ac:dyDescent="0.2">
      <c r="B64" s="155" t="str">
        <f t="shared" si="49"/>
        <v>Male</v>
      </c>
      <c r="C64" s="13" t="str">
        <f t="shared" si="50"/>
        <v>RR</v>
      </c>
      <c r="D64" s="162" t="s">
        <v>130</v>
      </c>
      <c r="E64" s="20" t="str">
        <f t="shared" si="34"/>
        <v>RRMale60-64</v>
      </c>
      <c r="F64" s="21">
        <v>5</v>
      </c>
      <c r="G64" s="108">
        <f>VLOOKUP(E64,'Appendix 4. LT MOH 2019'!$E$4:$H$1683,4,FALSE)</f>
        <v>1.7483846446218167E-2</v>
      </c>
      <c r="H64" s="21">
        <f>VLOOKUP(E64,'Appendix 1a. Pop March 2021'!$E$5:$F$1684,2,FALSE)</f>
        <v>8751.4539494105793</v>
      </c>
      <c r="I64" s="21">
        <f>VLOOKUP(E64,'Appendix 2a. Covid Deaths 2021'!$E$4:$F$1684,2,FALSE)</f>
        <v>46.436817472698898</v>
      </c>
      <c r="J64" s="22">
        <f t="shared" si="35"/>
        <v>153.00907703264411</v>
      </c>
      <c r="K64" s="22">
        <f t="shared" si="36"/>
        <v>198.63400031919926</v>
      </c>
      <c r="L64" s="78">
        <f t="shared" si="37"/>
        <v>0.77030657786060208</v>
      </c>
      <c r="M64" s="78">
        <f t="shared" si="38"/>
        <v>1.298184422593577</v>
      </c>
      <c r="N64" s="77">
        <f>VLOOKUP(E64,'Appendix 4. LT MOH 2019'!$E$4:$L$1683,8,FALSE)</f>
        <v>0.91624180626365626</v>
      </c>
      <c r="O64" s="77">
        <f t="shared" si="47"/>
        <v>0.89265184844775658</v>
      </c>
      <c r="P64" s="78">
        <f t="shared" si="39"/>
        <v>0.10734815155224342</v>
      </c>
      <c r="Q64" s="77">
        <f>VLOOKUP(E64,'Appendix 4. LT MOH 2019'!$E$4:$J$1683,6,FALSE)</f>
        <v>2.4999999999999982</v>
      </c>
      <c r="R64" s="133">
        <f t="shared" si="40"/>
        <v>2.4677351030078341</v>
      </c>
      <c r="S64" s="132">
        <f t="shared" si="48"/>
        <v>75267.335129557061</v>
      </c>
      <c r="T64" s="14">
        <f t="shared" si="41"/>
        <v>8079.8092984211862</v>
      </c>
      <c r="U64" s="15">
        <f t="shared" si="42"/>
        <v>2.2703972439153272E-2</v>
      </c>
      <c r="V64" s="14">
        <f t="shared" si="43"/>
        <v>355876.45818700246</v>
      </c>
      <c r="W64" s="14">
        <f t="shared" si="44"/>
        <v>1308570.2454038882</v>
      </c>
      <c r="X64" s="2">
        <f t="shared" si="45"/>
        <v>17.385632733661378</v>
      </c>
      <c r="Y64" s="109">
        <f>VLOOKUP(E64,'Appendix 4. LT MOH 2019'!$E$4:$Q$1683,13,FALSE)</f>
        <v>19.199989321782873</v>
      </c>
      <c r="Z64" s="129">
        <f t="shared" si="46"/>
        <v>-1.8143565881214947</v>
      </c>
    </row>
    <row r="65" spans="2:26" x14ac:dyDescent="0.2">
      <c r="B65" s="155" t="str">
        <f t="shared" si="49"/>
        <v>Male</v>
      </c>
      <c r="C65" s="13" t="str">
        <f t="shared" si="50"/>
        <v>RR</v>
      </c>
      <c r="D65" s="162" t="s">
        <v>131</v>
      </c>
      <c r="E65" s="20" t="str">
        <f t="shared" si="34"/>
        <v>RRMale65-69</v>
      </c>
      <c r="F65" s="21">
        <v>5</v>
      </c>
      <c r="G65" s="108">
        <f>VLOOKUP(E65,'Appendix 4. LT MOH 2019'!$E$4:$H$1683,4,FALSE)</f>
        <v>2.4667258207630879E-2</v>
      </c>
      <c r="H65" s="21">
        <f>VLOOKUP(E65,'Appendix 1a. Pop March 2021'!$E$5:$F$1684,2,FALSE)</f>
        <v>6144.9095295048501</v>
      </c>
      <c r="I65" s="21">
        <f>VLOOKUP(E65,'Appendix 2a. Covid Deaths 2021'!$E$4:$F$1684,2,FALSE)</f>
        <v>45.3042121684867</v>
      </c>
      <c r="J65" s="22">
        <f t="shared" si="35"/>
        <v>151.5780700268277</v>
      </c>
      <c r="K65" s="22">
        <f t="shared" si="36"/>
        <v>195.76475149586105</v>
      </c>
      <c r="L65" s="78">
        <f t="shared" si="37"/>
        <v>0.77428683595285763</v>
      </c>
      <c r="M65" s="78">
        <f t="shared" si="38"/>
        <v>1.2915110441847741</v>
      </c>
      <c r="N65" s="77">
        <f>VLOOKUP(E65,'Appendix 4. LT MOH 2019'!$E$4:$L$1683,8,FALSE)</f>
        <v>0.88382783117425823</v>
      </c>
      <c r="O65" s="77">
        <f t="shared" si="47"/>
        <v>0.85257630306670018</v>
      </c>
      <c r="P65" s="78">
        <f t="shared" si="39"/>
        <v>0.14742369693329982</v>
      </c>
      <c r="Q65" s="77">
        <f>VLOOKUP(E65,'Appendix 4. LT MOH 2019'!$E$4:$J$1683,6,FALSE)</f>
        <v>2.4999999999999951</v>
      </c>
      <c r="R65" s="133">
        <f t="shared" si="40"/>
        <v>2.4556729652962992</v>
      </c>
      <c r="S65" s="132">
        <f t="shared" si="48"/>
        <v>67187.525831135878</v>
      </c>
      <c r="T65" s="14">
        <f t="shared" si="41"/>
        <v>9905.0334458276284</v>
      </c>
      <c r="U65" s="15">
        <f t="shared" si="42"/>
        <v>3.1876042463656822E-2</v>
      </c>
      <c r="V65" s="14">
        <f t="shared" si="43"/>
        <v>310735.98477981577</v>
      </c>
      <c r="W65" s="14">
        <f t="shared" si="44"/>
        <v>952693.7872168856</v>
      </c>
      <c r="X65" s="2">
        <f t="shared" si="45"/>
        <v>14.17962300935616</v>
      </c>
      <c r="Y65" s="109">
        <f>VLOOKUP(E65,'Appendix 4. LT MOH 2019'!$E$4:$Q$1683,13,FALSE)</f>
        <v>15.726617916381464</v>
      </c>
      <c r="Z65" s="129">
        <f t="shared" si="46"/>
        <v>-1.5469949070253044</v>
      </c>
    </row>
    <row r="66" spans="2:26" x14ac:dyDescent="0.2">
      <c r="B66" s="155" t="str">
        <f t="shared" si="49"/>
        <v>Male</v>
      </c>
      <c r="C66" s="13" t="str">
        <f t="shared" si="50"/>
        <v>RR</v>
      </c>
      <c r="D66" s="162" t="s">
        <v>132</v>
      </c>
      <c r="E66" s="20" t="str">
        <f t="shared" si="34"/>
        <v>RRMale70-74</v>
      </c>
      <c r="F66" s="21">
        <v>5</v>
      </c>
      <c r="G66" s="108">
        <f>VLOOKUP(E66,'Appendix 4. LT MOH 2019'!$E$4:$H$1683,4,FALSE)</f>
        <v>3.8968166849615807E-2</v>
      </c>
      <c r="H66" s="21">
        <f>VLOOKUP(E66,'Appendix 1a. Pop March 2021'!$E$5:$F$1684,2,FALSE)</f>
        <v>4066.5460919019201</v>
      </c>
      <c r="I66" s="21">
        <f>VLOOKUP(E66,'Appendix 2a. Covid Deaths 2021'!$E$4:$F$1684,2,FALSE)</f>
        <v>46.436817472698898</v>
      </c>
      <c r="J66" s="22">
        <f t="shared" si="35"/>
        <v>158.46584661088713</v>
      </c>
      <c r="K66" s="22">
        <f t="shared" si="36"/>
        <v>203.09310643234474</v>
      </c>
      <c r="L66" s="78">
        <f t="shared" si="37"/>
        <v>0.78026206499370254</v>
      </c>
      <c r="M66" s="78">
        <f t="shared" si="38"/>
        <v>1.2816206821589755</v>
      </c>
      <c r="N66" s="77">
        <f>VLOOKUP(E66,'Appendix 4. LT MOH 2019'!$E$4:$L$1683,8,FALSE)</f>
        <v>0.82245561390347588</v>
      </c>
      <c r="O66" s="77">
        <f t="shared" si="47"/>
        <v>0.77840637678601821</v>
      </c>
      <c r="P66" s="78">
        <f t="shared" si="39"/>
        <v>0.22159362321398179</v>
      </c>
      <c r="Q66" s="77">
        <f>VLOOKUP(E66,'Appendix 4. LT MOH 2019'!$E$4:$J$1683,6,FALSE)</f>
        <v>2.5000000000000027</v>
      </c>
      <c r="R66" s="133">
        <f t="shared" si="40"/>
        <v>2.4328620796682943</v>
      </c>
      <c r="S66" s="132">
        <f t="shared" si="48"/>
        <v>57282.492385308251</v>
      </c>
      <c r="T66" s="14">
        <f t="shared" si="41"/>
        <v>12693.435034387778</v>
      </c>
      <c r="U66" s="15">
        <f t="shared" si="42"/>
        <v>5.0008280685857977E-2</v>
      </c>
      <c r="V66" s="14">
        <f t="shared" si="43"/>
        <v>253826.66351049737</v>
      </c>
      <c r="W66" s="14">
        <f t="shared" si="44"/>
        <v>641957.80243706983</v>
      </c>
      <c r="X66" s="2">
        <f t="shared" si="45"/>
        <v>11.206876232252046</v>
      </c>
      <c r="Y66" s="109">
        <f>VLOOKUP(E66,'Appendix 4. LT MOH 2019'!$E$4:$Q$1683,13,FALSE)</f>
        <v>12.465152091678886</v>
      </c>
      <c r="Z66" s="129">
        <f t="shared" si="46"/>
        <v>-1.2582758594268402</v>
      </c>
    </row>
    <row r="67" spans="2:26" x14ac:dyDescent="0.2">
      <c r="B67" s="155" t="str">
        <f t="shared" si="49"/>
        <v>Male</v>
      </c>
      <c r="C67" s="13" t="str">
        <f t="shared" si="50"/>
        <v>RR</v>
      </c>
      <c r="D67" s="162" t="s">
        <v>133</v>
      </c>
      <c r="E67" s="20" t="str">
        <f t="shared" si="34"/>
        <v>RRMale75-79</v>
      </c>
      <c r="F67" s="21">
        <v>5</v>
      </c>
      <c r="G67" s="108">
        <f>VLOOKUP(E67,'Appendix 4. LT MOH 2019'!$E$4:$H$1683,4,FALSE)</f>
        <v>6.3883299798792759E-2</v>
      </c>
      <c r="H67" s="21">
        <f>VLOOKUP(E67,'Appendix 1a. Pop March 2021'!$E$5:$F$1684,2,FALSE)</f>
        <v>2221.0647521420101</v>
      </c>
      <c r="I67" s="21">
        <f>VLOOKUP(E67,'Appendix 2a. Covid Deaths 2021'!$E$4:$F$1684,2,FALSE)</f>
        <v>28.3151326053042</v>
      </c>
      <c r="J67" s="22">
        <f t="shared" si="35"/>
        <v>141.88894543361937</v>
      </c>
      <c r="K67" s="22">
        <f t="shared" si="36"/>
        <v>168.39521393385633</v>
      </c>
      <c r="L67" s="78">
        <f t="shared" si="37"/>
        <v>0.84259488211673106</v>
      </c>
      <c r="M67" s="78">
        <f t="shared" si="38"/>
        <v>1.1868099619687251</v>
      </c>
      <c r="N67" s="77">
        <f>VLOOKUP(E67,'Appendix 4. LT MOH 2019'!$E$4:$L$1683,8,FALSE)</f>
        <v>0.724571676425938</v>
      </c>
      <c r="O67" s="77">
        <f t="shared" si="47"/>
        <v>0.68224939052354761</v>
      </c>
      <c r="P67" s="78">
        <f t="shared" si="39"/>
        <v>0.31775060947645239</v>
      </c>
      <c r="Q67" s="77">
        <f>VLOOKUP(E67,'Appendix 4. LT MOH 2019'!$E$4:$J$1683,6,FALSE)</f>
        <v>2.4999999999999996</v>
      </c>
      <c r="R67" s="133">
        <f t="shared" si="40"/>
        <v>2.4281632475494392</v>
      </c>
      <c r="S67" s="132">
        <f t="shared" si="48"/>
        <v>44589.05735092047</v>
      </c>
      <c r="T67" s="14">
        <f t="shared" si="41"/>
        <v>14168.200149235468</v>
      </c>
      <c r="U67" s="15">
        <f t="shared" si="42"/>
        <v>7.5966054855096846E-2</v>
      </c>
      <c r="V67" s="14">
        <f t="shared" si="43"/>
        <v>186506.98889472304</v>
      </c>
      <c r="W67" s="14">
        <f t="shared" si="44"/>
        <v>388131.13892657246</v>
      </c>
      <c r="X67" s="2">
        <f t="shared" si="45"/>
        <v>8.7046275921901746</v>
      </c>
      <c r="Y67" s="109">
        <f>VLOOKUP(E67,'Appendix 4. LT MOH 2019'!$E$4:$Q$1683,13,FALSE)</f>
        <v>9.6163402902474537</v>
      </c>
      <c r="Z67" s="129">
        <f t="shared" si="46"/>
        <v>-0.91171269805727917</v>
      </c>
    </row>
    <row r="68" spans="2:26" x14ac:dyDescent="0.2">
      <c r="B68" s="155" t="str">
        <f t="shared" si="49"/>
        <v>Male</v>
      </c>
      <c r="C68" s="13" t="str">
        <f t="shared" si="50"/>
        <v>RR</v>
      </c>
      <c r="D68" s="162" t="s">
        <v>134</v>
      </c>
      <c r="E68" s="20" t="str">
        <f t="shared" si="34"/>
        <v>RRMale80-84</v>
      </c>
      <c r="F68" s="21">
        <v>5</v>
      </c>
      <c r="G68" s="108">
        <f>VLOOKUP(E68,'Appendix 4. LT MOH 2019'!$E$4:$H$1683,4,FALSE)</f>
        <v>9.7630331753554497E-2</v>
      </c>
      <c r="H68" s="21">
        <f>VLOOKUP(E68,'Appendix 1a. Pop March 2021'!$E$5:$F$1684,2,FALSE)</f>
        <v>1143.40124792899</v>
      </c>
      <c r="I68" s="21">
        <f>VLOOKUP(E68,'Appendix 2a. Covid Deaths 2021'!$E$4:$F$1684,2,FALSE)</f>
        <v>21.519500780031201</v>
      </c>
      <c r="J68" s="22">
        <f t="shared" si="35"/>
        <v>111.63064316273551</v>
      </c>
      <c r="K68" s="22">
        <f t="shared" si="36"/>
        <v>131.04918794244139</v>
      </c>
      <c r="L68" s="78">
        <f t="shared" si="37"/>
        <v>0.85182247151172907</v>
      </c>
      <c r="M68" s="78">
        <f t="shared" si="38"/>
        <v>1.1739535330939326</v>
      </c>
      <c r="N68" s="77">
        <f>VLOOKUP(E68,'Appendix 4. LT MOH 2019'!$E$4:$L$1683,8,FALSE)</f>
        <v>0.60761904761904761</v>
      </c>
      <c r="O68" s="77">
        <f t="shared" si="47"/>
        <v>0.55717714502106597</v>
      </c>
      <c r="P68" s="78">
        <f t="shared" si="39"/>
        <v>0.44282285497893403</v>
      </c>
      <c r="Q68" s="77">
        <f>VLOOKUP(E68,'Appendix 4. LT MOH 2019'!$E$4:$J$1683,6,FALSE)</f>
        <v>2.5</v>
      </c>
      <c r="R68" s="133">
        <f t="shared" si="40"/>
        <v>2.3994284611377239</v>
      </c>
      <c r="S68" s="132">
        <f t="shared" si="48"/>
        <v>30420.857201685001</v>
      </c>
      <c r="T68" s="14">
        <f t="shared" si="41"/>
        <v>13471.050836956618</v>
      </c>
      <c r="U68" s="15">
        <f t="shared" si="42"/>
        <v>0.11506651946880911</v>
      </c>
      <c r="V68" s="14">
        <f t="shared" si="43"/>
        <v>117071.85460326879</v>
      </c>
      <c r="W68" s="14">
        <f t="shared" si="44"/>
        <v>201624.15003184942</v>
      </c>
      <c r="X68" s="2">
        <f t="shared" si="45"/>
        <v>6.6278260568108358</v>
      </c>
      <c r="Y68" s="109">
        <f>VLOOKUP(E68,'Appendix 4. LT MOH 2019'!$E$4:$Q$1683,13,FALSE)</f>
        <v>7.3214442018350816</v>
      </c>
      <c r="Z68" s="129">
        <f t="shared" si="46"/>
        <v>-0.69361814502424579</v>
      </c>
    </row>
    <row r="69" spans="2:26" x14ac:dyDescent="0.2">
      <c r="B69" s="155" t="str">
        <f t="shared" si="49"/>
        <v>Male</v>
      </c>
      <c r="C69" s="13" t="str">
        <f t="shared" si="50"/>
        <v>RR</v>
      </c>
      <c r="D69" s="162" t="s">
        <v>135</v>
      </c>
      <c r="E69" s="20" t="str">
        <f t="shared" si="34"/>
        <v>RRMale85-89</v>
      </c>
      <c r="F69" s="21">
        <v>5</v>
      </c>
      <c r="G69" s="108">
        <f>VLOOKUP(E69,'Appendix 4. LT MOH 2019'!$E$4:$H$1683,4,FALSE)</f>
        <v>0.15315315315315314</v>
      </c>
      <c r="H69" s="21">
        <f>VLOOKUP(E69,'Appendix 1a. Pop March 2021'!$E$5:$F$1684,2,FALSE)</f>
        <v>483.52139469939698</v>
      </c>
      <c r="I69" s="21">
        <f>VLOOKUP(E69,'Appendix 2a. Covid Deaths 2021'!$E$4:$F$1684,2,FALSE)</f>
        <v>12.4586583463339</v>
      </c>
      <c r="J69" s="22">
        <f t="shared" si="35"/>
        <v>74.05282621522295</v>
      </c>
      <c r="K69" s="22">
        <f t="shared" si="36"/>
        <v>84.603401751757971</v>
      </c>
      <c r="L69" s="78">
        <f t="shared" si="37"/>
        <v>0.87529371966044156</v>
      </c>
      <c r="M69" s="78">
        <f t="shared" si="38"/>
        <v>1.1424736377497791</v>
      </c>
      <c r="N69" s="77">
        <f>VLOOKUP(E69,'Appendix 4. LT MOH 2019'!$E$4:$L$1683,8,FALSE)</f>
        <v>0.44625407166123787</v>
      </c>
      <c r="O69" s="77">
        <f t="shared" si="47"/>
        <v>0.39779277582966693</v>
      </c>
      <c r="P69" s="78">
        <f t="shared" si="39"/>
        <v>0.60220722417033312</v>
      </c>
      <c r="Q69" s="77">
        <f>VLOOKUP(E69,'Appendix 4. LT MOH 2019'!$E$4:$J$1683,6,FALSE)</f>
        <v>2.4999999999999996</v>
      </c>
      <c r="R69" s="133">
        <f t="shared" si="40"/>
        <v>2.3736610100870643</v>
      </c>
      <c r="S69" s="132">
        <f t="shared" si="48"/>
        <v>16949.806364728385</v>
      </c>
      <c r="T69" s="14">
        <f t="shared" si="41"/>
        <v>10207.295841127725</v>
      </c>
      <c r="U69" s="15">
        <f t="shared" si="42"/>
        <v>0.17616641682753748</v>
      </c>
      <c r="V69" s="14">
        <f t="shared" si="43"/>
        <v>57941.212774512031</v>
      </c>
      <c r="W69" s="14">
        <f t="shared" si="44"/>
        <v>84552.295428580634</v>
      </c>
      <c r="X69" s="2">
        <f t="shared" si="45"/>
        <v>4.9883930004374157</v>
      </c>
      <c r="Y69" s="109">
        <f>VLOOKUP(E69,'Appendix 4. LT MOH 2019'!$E$4:$Q$1683,13,FALSE)</f>
        <v>5.4349787020796798</v>
      </c>
      <c r="Z69" s="129">
        <f t="shared" si="46"/>
        <v>-0.44658570164226408</v>
      </c>
    </row>
    <row r="70" spans="2:26" x14ac:dyDescent="0.2">
      <c r="B70" s="155" t="str">
        <f t="shared" si="49"/>
        <v>Male</v>
      </c>
      <c r="C70" s="13" t="str">
        <f t="shared" si="50"/>
        <v>RR</v>
      </c>
      <c r="D70" s="162" t="s">
        <v>8</v>
      </c>
      <c r="E70" s="20" t="str">
        <f t="shared" si="34"/>
        <v>RRMale90+</v>
      </c>
      <c r="F70" s="21" t="s">
        <v>19</v>
      </c>
      <c r="G70" s="108">
        <f>VLOOKUP(E70,'Appendix 4. LT MOH 2019'!$E$4:$H$1683,4,FALSE)</f>
        <v>0.24528301886792453</v>
      </c>
      <c r="H70" s="21">
        <f>VLOOKUP(E70,'Appendix 1a. Pop March 2021'!$E$5:$F$1684,2,FALSE)</f>
        <v>221.64193014210301</v>
      </c>
      <c r="I70" s="21">
        <f>VLOOKUP(E70,'Appendix 2a. Covid Deaths 2021'!$E$4:$F$1684,2,FALSE)</f>
        <v>1.13260530421217</v>
      </c>
      <c r="J70" s="22">
        <f t="shared" si="35"/>
        <v>54.365001732968665</v>
      </c>
      <c r="K70" s="22">
        <f t="shared" si="36"/>
        <v>55.219798188977848</v>
      </c>
      <c r="L70" s="78">
        <f t="shared" si="37"/>
        <v>0.98452010901807674</v>
      </c>
      <c r="M70" s="78">
        <f t="shared" si="38"/>
        <v>1.0157232857309155</v>
      </c>
      <c r="N70" s="77">
        <f>VLOOKUP(E70,'Appendix 4. LT MOH 2019'!$E$4:$L$1683,8,FALSE)</f>
        <v>0</v>
      </c>
      <c r="O70" s="77">
        <v>0</v>
      </c>
      <c r="P70" s="78">
        <f t="shared" si="39"/>
        <v>1</v>
      </c>
      <c r="Q70" s="77">
        <f>VLOOKUP(E70,'Appendix 4. LT MOH 2019'!$E$4:$J$1683,6,FALSE)</f>
        <v>4.0088178158027024</v>
      </c>
      <c r="R70" s="133">
        <f>Q70*L70</f>
        <v>3.9467617530476846</v>
      </c>
      <c r="S70" s="132">
        <f t="shared" si="48"/>
        <v>6742.5105236006602</v>
      </c>
      <c r="T70" s="14">
        <f t="shared" si="41"/>
        <v>6742.5105236006602</v>
      </c>
      <c r="U70" s="15">
        <f t="shared" si="42"/>
        <v>0.25337227392248879</v>
      </c>
      <c r="V70" s="14">
        <f>T70*R70</f>
        <v>26611.082654068603</v>
      </c>
      <c r="W70" s="14">
        <f>V70</f>
        <v>26611.082654068603</v>
      </c>
      <c r="X70" s="2">
        <f t="shared" si="45"/>
        <v>3.9467617530476846</v>
      </c>
      <c r="Y70" s="109">
        <f>VLOOKUP(E70,'Appendix 4. LT MOH 2019'!$E$4:$Q$1683,13,FALSE)</f>
        <v>4.0769230769230766</v>
      </c>
      <c r="Z70" s="129">
        <f t="shared" si="46"/>
        <v>-0.13016132387539203</v>
      </c>
    </row>
    <row r="71" spans="2:26" x14ac:dyDescent="0.2">
      <c r="H71" s="43"/>
      <c r="I71" s="43"/>
      <c r="K71" s="9"/>
      <c r="L71" s="9"/>
      <c r="M71" s="9"/>
      <c r="N71" s="131"/>
      <c r="O71" s="131"/>
      <c r="P71" s="79"/>
      <c r="Q71" s="131"/>
      <c r="R71" s="111"/>
      <c r="S71" s="9"/>
      <c r="T71" s="9"/>
      <c r="U71" s="9"/>
      <c r="V71" s="111"/>
      <c r="W71" s="111"/>
      <c r="X71" s="9"/>
      <c r="Y71" s="131"/>
      <c r="Z71" s="9"/>
    </row>
    <row r="72" spans="2:26" x14ac:dyDescent="0.2">
      <c r="F72" s="43"/>
      <c r="H72" s="43"/>
      <c r="I72" s="43"/>
      <c r="N72" s="43"/>
      <c r="O72" s="43"/>
      <c r="Q72" s="43"/>
      <c r="R72" s="43"/>
      <c r="V72" s="43"/>
      <c r="W72" s="43"/>
    </row>
    <row r="73" spans="2:26" x14ac:dyDescent="0.2">
      <c r="D73" s="53"/>
      <c r="E73" s="24"/>
      <c r="F73" s="43"/>
      <c r="G73" s="112"/>
      <c r="H73" s="24"/>
      <c r="I73" s="8"/>
      <c r="L73" s="49"/>
      <c r="M73" s="49"/>
      <c r="N73" s="49"/>
      <c r="O73" s="49"/>
      <c r="P73" s="48"/>
      <c r="Q73" s="47"/>
      <c r="R73" s="14"/>
      <c r="S73" s="15"/>
      <c r="T73" s="14"/>
      <c r="U73" s="14"/>
      <c r="V73" s="2"/>
      <c r="W73" s="2"/>
      <c r="X73" s="6"/>
    </row>
    <row r="74" spans="2:26" x14ac:dyDescent="0.2">
      <c r="D74" s="53"/>
      <c r="E74" s="24"/>
      <c r="F74" s="43"/>
      <c r="G74" s="112"/>
      <c r="H74" s="24"/>
      <c r="I74" s="8"/>
      <c r="L74" s="49"/>
      <c r="M74" s="49"/>
      <c r="N74" s="49"/>
      <c r="O74" s="49"/>
      <c r="P74" s="48"/>
      <c r="Q74" s="47"/>
      <c r="R74" s="14"/>
      <c r="S74" s="15"/>
      <c r="T74" s="14"/>
      <c r="U74" s="14"/>
      <c r="V74" s="2"/>
      <c r="W74" s="2"/>
      <c r="X74" s="6"/>
    </row>
    <row r="75" spans="2:26" x14ac:dyDescent="0.2">
      <c r="D75" s="53"/>
      <c r="E75" s="24"/>
      <c r="G75" s="112"/>
      <c r="H75" s="24"/>
      <c r="I75" s="8"/>
      <c r="L75" s="49"/>
      <c r="M75" s="49"/>
      <c r="N75" s="49"/>
      <c r="O75" s="49"/>
      <c r="P75" s="48"/>
      <c r="Q75" s="47"/>
      <c r="R75" s="14"/>
      <c r="S75" s="15"/>
      <c r="T75" s="14"/>
      <c r="U75" s="14"/>
      <c r="V75" s="2"/>
      <c r="W75" s="2"/>
      <c r="X75" s="6"/>
    </row>
    <row r="76" spans="2:26" x14ac:dyDescent="0.2">
      <c r="D76" s="53"/>
      <c r="E76" s="24"/>
      <c r="G76" s="112"/>
      <c r="H76" s="24"/>
      <c r="I76" s="8"/>
      <c r="L76" s="49"/>
      <c r="M76" s="49"/>
      <c r="N76" s="49"/>
      <c r="O76" s="49"/>
      <c r="P76" s="48"/>
      <c r="Q76" s="47"/>
      <c r="R76" s="14"/>
      <c r="S76" s="15"/>
      <c r="T76" s="14"/>
      <c r="U76" s="14"/>
      <c r="V76" s="2"/>
      <c r="W76" s="2"/>
      <c r="X76" s="6"/>
    </row>
    <row r="77" spans="2:26" x14ac:dyDescent="0.2">
      <c r="D77" s="53"/>
      <c r="E77" s="24"/>
      <c r="G77" s="112"/>
      <c r="H77" s="24"/>
      <c r="I77" s="8"/>
      <c r="L77" s="49"/>
      <c r="M77" s="49"/>
      <c r="N77" s="49"/>
      <c r="O77" s="49"/>
      <c r="P77" s="48"/>
      <c r="Q77" s="47"/>
      <c r="R77" s="14"/>
      <c r="S77" s="15"/>
      <c r="T77" s="14"/>
      <c r="U77" s="14"/>
      <c r="V77" s="2"/>
      <c r="W77" s="2"/>
      <c r="X77" s="6"/>
    </row>
    <row r="81" spans="1:25" s="13" customFormat="1" ht="47" customHeight="1" x14ac:dyDescent="0.2">
      <c r="A81" s="12"/>
      <c r="B81" s="10"/>
      <c r="C81" s="10"/>
      <c r="D81" s="160"/>
      <c r="E81" s="10"/>
      <c r="F81"/>
      <c r="G81" s="12"/>
      <c r="H81" s="12"/>
      <c r="I81" s="12"/>
      <c r="J81" s="43"/>
      <c r="K81"/>
      <c r="L81" s="10"/>
      <c r="M81" s="12"/>
      <c r="N81" s="12"/>
      <c r="O81" s="12"/>
      <c r="P81" s="12"/>
      <c r="Q81" s="10"/>
      <c r="R81" s="10"/>
      <c r="S81" s="12"/>
      <c r="T81" s="12"/>
      <c r="U81" s="12"/>
      <c r="V81" s="10"/>
      <c r="W81" s="12"/>
      <c r="X81" s="12"/>
      <c r="Y81" s="43"/>
    </row>
    <row r="82" spans="1:25" x14ac:dyDescent="0.2">
      <c r="D82" s="53"/>
      <c r="E82" s="52"/>
      <c r="G82" s="113"/>
      <c r="H82" s="52"/>
      <c r="I82" s="8"/>
      <c r="L82" s="51"/>
      <c r="M82" s="51"/>
      <c r="N82" s="51"/>
      <c r="O82" s="51"/>
      <c r="P82" s="48"/>
      <c r="Q82" s="14"/>
      <c r="R82" s="14"/>
      <c r="S82" s="15"/>
      <c r="T82" s="14"/>
      <c r="U82" s="14"/>
      <c r="V82" s="2"/>
      <c r="W82" s="2"/>
      <c r="X82" s="6"/>
    </row>
    <row r="83" spans="1:25" x14ac:dyDescent="0.2">
      <c r="D83" s="53"/>
      <c r="E83" s="52"/>
      <c r="G83" s="113"/>
      <c r="H83" s="52"/>
      <c r="I83" s="8"/>
      <c r="L83" s="51"/>
      <c r="M83" s="51"/>
      <c r="N83" s="51"/>
      <c r="O83" s="51"/>
      <c r="P83" s="48"/>
      <c r="Q83" s="47"/>
      <c r="R83" s="14"/>
      <c r="S83" s="15"/>
      <c r="T83" s="14"/>
      <c r="U83" s="14"/>
      <c r="V83" s="2"/>
      <c r="W83" s="2"/>
      <c r="X83" s="6"/>
    </row>
    <row r="84" spans="1:25" x14ac:dyDescent="0.2">
      <c r="D84" s="53"/>
      <c r="E84" s="52"/>
      <c r="G84" s="113"/>
      <c r="H84" s="52"/>
      <c r="I84" s="8"/>
      <c r="L84" s="51"/>
      <c r="M84" s="51"/>
      <c r="N84" s="51"/>
      <c r="O84" s="51"/>
      <c r="P84" s="48"/>
      <c r="Q84" s="47"/>
      <c r="R84" s="14"/>
      <c r="S84" s="15"/>
      <c r="T84" s="14"/>
      <c r="U84" s="14"/>
      <c r="V84" s="2"/>
      <c r="W84" s="2"/>
      <c r="X84" s="6"/>
    </row>
    <row r="85" spans="1:25" x14ac:dyDescent="0.2">
      <c r="D85" s="53"/>
      <c r="E85" s="52"/>
      <c r="G85" s="113"/>
      <c r="H85" s="52"/>
      <c r="I85" s="8"/>
      <c r="L85" s="51"/>
      <c r="M85" s="51"/>
      <c r="N85" s="51"/>
      <c r="O85" s="51"/>
      <c r="P85" s="48"/>
      <c r="Q85" s="47"/>
      <c r="R85" s="14"/>
      <c r="S85" s="15"/>
      <c r="T85" s="14"/>
      <c r="U85" s="14"/>
      <c r="V85" s="2"/>
      <c r="W85" s="2"/>
      <c r="X85" s="6"/>
    </row>
    <row r="86" spans="1:25" x14ac:dyDescent="0.2">
      <c r="D86" s="53"/>
      <c r="E86" s="52"/>
      <c r="G86" s="113"/>
      <c r="H86" s="52"/>
      <c r="I86" s="8"/>
      <c r="L86" s="51"/>
      <c r="M86" s="51"/>
      <c r="N86" s="51"/>
      <c r="O86" s="51"/>
      <c r="P86" s="48"/>
      <c r="Q86" s="47"/>
      <c r="R86" s="14"/>
      <c r="S86" s="15"/>
      <c r="T86" s="14"/>
      <c r="U86" s="14"/>
      <c r="V86" s="2"/>
      <c r="W86" s="2"/>
      <c r="X86" s="6"/>
    </row>
    <row r="87" spans="1:25" x14ac:dyDescent="0.2">
      <c r="D87" s="53"/>
      <c r="E87" s="52"/>
      <c r="G87" s="113"/>
      <c r="H87" s="52"/>
      <c r="I87" s="8"/>
      <c r="L87" s="51"/>
      <c r="M87" s="51"/>
      <c r="N87" s="51"/>
      <c r="O87" s="51"/>
      <c r="P87" s="48"/>
      <c r="Q87" s="47"/>
      <c r="R87" s="14"/>
      <c r="S87" s="15"/>
      <c r="T87" s="14"/>
      <c r="U87" s="14"/>
      <c r="V87" s="2"/>
      <c r="W87" s="2"/>
      <c r="X87" s="6"/>
    </row>
    <row r="88" spans="1:25" x14ac:dyDescent="0.2">
      <c r="D88" s="53"/>
      <c r="E88" s="52"/>
      <c r="G88" s="113"/>
      <c r="H88" s="52"/>
      <c r="I88" s="8"/>
      <c r="L88" s="51"/>
      <c r="M88" s="51"/>
      <c r="N88" s="51"/>
      <c r="O88" s="51"/>
      <c r="P88" s="48"/>
      <c r="Q88" s="47"/>
      <c r="R88" s="14"/>
      <c r="S88" s="15"/>
      <c r="T88" s="14"/>
      <c r="U88" s="14"/>
      <c r="V88" s="2"/>
      <c r="W88" s="2"/>
      <c r="X88" s="6"/>
    </row>
    <row r="89" spans="1:25" x14ac:dyDescent="0.2">
      <c r="D89" s="53"/>
      <c r="E89" s="52"/>
      <c r="G89" s="113"/>
      <c r="H89" s="52"/>
      <c r="I89" s="8"/>
      <c r="L89" s="51"/>
      <c r="M89" s="51"/>
      <c r="N89" s="51"/>
      <c r="O89" s="51"/>
      <c r="P89" s="48"/>
      <c r="Q89" s="47"/>
      <c r="R89" s="14"/>
      <c r="S89" s="15"/>
      <c r="T89" s="14"/>
      <c r="U89" s="14"/>
      <c r="V89" s="2"/>
      <c r="W89" s="2"/>
      <c r="X89" s="6"/>
    </row>
    <row r="90" spans="1:25" x14ac:dyDescent="0.2">
      <c r="D90" s="53"/>
      <c r="E90" s="52"/>
      <c r="G90" s="113"/>
      <c r="H90" s="52"/>
      <c r="I90" s="8"/>
      <c r="L90" s="51"/>
      <c r="M90" s="51"/>
      <c r="N90" s="51"/>
      <c r="O90" s="51"/>
      <c r="P90" s="48"/>
      <c r="Q90" s="47"/>
      <c r="R90" s="14"/>
      <c r="S90" s="15"/>
      <c r="T90" s="14"/>
      <c r="U90" s="14"/>
      <c r="V90" s="2"/>
      <c r="W90" s="2"/>
      <c r="X90" s="6"/>
    </row>
    <row r="91" spans="1:25" x14ac:dyDescent="0.2">
      <c r="D91" s="53"/>
      <c r="E91" s="52"/>
      <c r="G91" s="113"/>
      <c r="H91" s="52"/>
      <c r="I91" s="8"/>
      <c r="L91" s="51"/>
      <c r="M91" s="51"/>
      <c r="N91" s="51"/>
      <c r="O91" s="51"/>
      <c r="P91" s="48"/>
      <c r="Q91" s="47"/>
      <c r="R91" s="14"/>
      <c r="S91" s="15"/>
      <c r="T91" s="14"/>
      <c r="U91" s="14"/>
      <c r="V91" s="2"/>
      <c r="W91" s="2"/>
      <c r="X91" s="6"/>
    </row>
    <row r="92" spans="1:25" x14ac:dyDescent="0.2">
      <c r="D92" s="53"/>
      <c r="E92" s="52"/>
      <c r="G92" s="113"/>
      <c r="H92" s="52"/>
      <c r="I92" s="8"/>
      <c r="L92" s="51"/>
      <c r="M92" s="51"/>
      <c r="N92" s="51"/>
      <c r="O92" s="51"/>
      <c r="P92" s="48"/>
      <c r="Q92" s="47"/>
      <c r="R92" s="14"/>
      <c r="S92" s="15"/>
      <c r="T92" s="14"/>
      <c r="U92" s="14"/>
      <c r="V92" s="2"/>
      <c r="W92" s="2"/>
      <c r="X92" s="6"/>
    </row>
    <row r="93" spans="1:25" x14ac:dyDescent="0.2">
      <c r="D93" s="53"/>
      <c r="E93" s="52"/>
      <c r="G93" s="113"/>
      <c r="H93" s="52"/>
      <c r="I93" s="8"/>
      <c r="L93" s="51"/>
      <c r="M93" s="51"/>
      <c r="N93" s="51"/>
      <c r="O93" s="51"/>
      <c r="P93" s="48"/>
      <c r="Q93" s="47"/>
      <c r="R93" s="14"/>
      <c r="S93" s="15"/>
      <c r="T93" s="14"/>
      <c r="U93" s="14"/>
      <c r="V93" s="2"/>
      <c r="W93" s="2"/>
      <c r="X93" s="6"/>
    </row>
    <row r="94" spans="1:25" x14ac:dyDescent="0.2">
      <c r="D94" s="53"/>
      <c r="E94" s="52"/>
      <c r="G94" s="113"/>
      <c r="H94" s="52"/>
      <c r="I94" s="8"/>
      <c r="L94" s="51"/>
      <c r="M94" s="51"/>
      <c r="N94" s="51"/>
      <c r="O94" s="51"/>
      <c r="P94" s="48"/>
      <c r="Q94" s="47"/>
      <c r="R94" s="14"/>
      <c r="S94" s="15"/>
      <c r="T94" s="14"/>
      <c r="U94" s="14"/>
      <c r="V94" s="2"/>
      <c r="W94" s="2"/>
      <c r="X94" s="6"/>
    </row>
    <row r="95" spans="1:25" x14ac:dyDescent="0.2">
      <c r="D95" s="53"/>
      <c r="E95" s="52"/>
      <c r="G95" s="113"/>
      <c r="H95" s="52"/>
      <c r="I95" s="8"/>
      <c r="L95" s="51"/>
      <c r="M95" s="51"/>
      <c r="N95" s="51"/>
      <c r="O95" s="51"/>
      <c r="P95" s="48"/>
      <c r="Q95" s="47"/>
      <c r="R95" s="14"/>
      <c r="S95" s="15"/>
      <c r="T95" s="14"/>
      <c r="U95" s="14"/>
      <c r="V95" s="2"/>
      <c r="W95" s="2"/>
      <c r="X95" s="6"/>
    </row>
    <row r="96" spans="1:25" x14ac:dyDescent="0.2">
      <c r="D96" s="53"/>
      <c r="E96" s="52"/>
      <c r="G96" s="113"/>
      <c r="H96" s="52"/>
      <c r="I96" s="8"/>
      <c r="L96" s="51"/>
      <c r="M96" s="51"/>
      <c r="N96" s="51"/>
      <c r="O96" s="51"/>
      <c r="P96" s="48"/>
      <c r="Q96" s="47"/>
      <c r="R96" s="14"/>
      <c r="S96" s="15"/>
      <c r="T96" s="14"/>
      <c r="U96" s="14"/>
      <c r="V96" s="2"/>
      <c r="W96" s="2"/>
      <c r="X96" s="6"/>
    </row>
    <row r="97" spans="1:25" x14ac:dyDescent="0.2">
      <c r="D97" s="53"/>
      <c r="E97" s="52"/>
      <c r="G97" s="113"/>
      <c r="H97" s="52"/>
      <c r="I97" s="8"/>
      <c r="L97" s="51"/>
      <c r="M97" s="51"/>
      <c r="N97" s="51"/>
      <c r="O97" s="51"/>
      <c r="P97" s="48"/>
      <c r="Q97" s="47"/>
      <c r="R97" s="14"/>
      <c r="S97" s="15"/>
      <c r="T97" s="14"/>
      <c r="U97" s="14"/>
      <c r="V97" s="2"/>
      <c r="W97" s="2"/>
      <c r="X97" s="6"/>
    </row>
    <row r="98" spans="1:25" x14ac:dyDescent="0.2">
      <c r="N98" s="50"/>
    </row>
    <row r="99" spans="1:25" x14ac:dyDescent="0.2">
      <c r="N99" s="50"/>
    </row>
    <row r="100" spans="1:25" s="13" customFormat="1" ht="47" customHeight="1" x14ac:dyDescent="0.2">
      <c r="A100" s="12"/>
      <c r="B100" s="10"/>
      <c r="C100" s="10"/>
      <c r="D100" s="160"/>
      <c r="E100" s="10"/>
      <c r="F100"/>
      <c r="G100" s="12"/>
      <c r="H100" s="12"/>
      <c r="I100" s="12"/>
      <c r="J100" s="43"/>
      <c r="K100"/>
      <c r="L100" s="10"/>
      <c r="M100" s="12"/>
      <c r="N100" s="12"/>
      <c r="O100" s="12"/>
      <c r="P100" s="12"/>
      <c r="Q100" s="10"/>
      <c r="R100" s="10"/>
      <c r="S100" s="12"/>
      <c r="T100" s="12"/>
      <c r="U100" s="12"/>
      <c r="V100" s="10"/>
      <c r="W100" s="12"/>
      <c r="X100" s="12"/>
      <c r="Y100" s="43"/>
    </row>
    <row r="101" spans="1:25" x14ac:dyDescent="0.2">
      <c r="D101" s="53"/>
      <c r="E101" s="24"/>
      <c r="G101" s="112"/>
      <c r="H101" s="24"/>
      <c r="I101" s="8"/>
      <c r="L101" s="49"/>
      <c r="M101" s="49"/>
      <c r="N101" s="49"/>
      <c r="O101" s="49"/>
      <c r="P101" s="48"/>
      <c r="Q101" s="14"/>
      <c r="R101" s="14"/>
      <c r="S101" s="15"/>
      <c r="T101" s="14"/>
      <c r="U101" s="14"/>
      <c r="V101" s="2"/>
      <c r="W101" s="2"/>
      <c r="X101" s="6"/>
    </row>
    <row r="102" spans="1:25" x14ac:dyDescent="0.2">
      <c r="D102" s="53"/>
      <c r="E102" s="24"/>
      <c r="G102" s="112"/>
      <c r="H102" s="24"/>
      <c r="I102" s="8"/>
      <c r="L102" s="49"/>
      <c r="M102" s="49"/>
      <c r="N102" s="49"/>
      <c r="O102" s="49"/>
      <c r="P102" s="48"/>
      <c r="Q102" s="47"/>
      <c r="R102" s="14"/>
      <c r="S102" s="15"/>
      <c r="T102" s="14"/>
      <c r="U102" s="14"/>
      <c r="V102" s="2"/>
      <c r="W102" s="2"/>
      <c r="X102" s="6"/>
    </row>
    <row r="103" spans="1:25" x14ac:dyDescent="0.2">
      <c r="D103" s="53"/>
      <c r="E103" s="24"/>
      <c r="G103" s="112"/>
      <c r="H103" s="24"/>
      <c r="I103" s="8"/>
      <c r="L103" s="49"/>
      <c r="M103" s="49"/>
      <c r="N103" s="49"/>
      <c r="O103" s="49"/>
      <c r="P103" s="48"/>
      <c r="Q103" s="47"/>
      <c r="R103" s="14"/>
      <c r="S103" s="15"/>
      <c r="T103" s="14"/>
      <c r="U103" s="14"/>
      <c r="V103" s="2"/>
      <c r="W103" s="2"/>
      <c r="X103" s="6"/>
    </row>
    <row r="104" spans="1:25" x14ac:dyDescent="0.2">
      <c r="D104" s="53"/>
      <c r="E104" s="24"/>
      <c r="G104" s="112"/>
      <c r="H104" s="24"/>
      <c r="I104" s="8"/>
      <c r="L104" s="49"/>
      <c r="M104" s="49"/>
      <c r="N104" s="49"/>
      <c r="O104" s="49"/>
      <c r="P104" s="48"/>
      <c r="Q104" s="47"/>
      <c r="R104" s="14"/>
      <c r="S104" s="15"/>
      <c r="T104" s="14"/>
      <c r="U104" s="14"/>
      <c r="V104" s="2"/>
      <c r="W104" s="2"/>
      <c r="X104" s="6"/>
    </row>
    <row r="105" spans="1:25" x14ac:dyDescent="0.2">
      <c r="D105" s="53"/>
      <c r="E105" s="24"/>
      <c r="G105" s="112"/>
      <c r="H105" s="24"/>
      <c r="I105" s="8"/>
      <c r="L105" s="49"/>
      <c r="M105" s="49"/>
      <c r="N105" s="49"/>
      <c r="O105" s="49"/>
      <c r="P105" s="48"/>
      <c r="Q105" s="47"/>
      <c r="R105" s="14"/>
      <c r="S105" s="15"/>
      <c r="T105" s="14"/>
      <c r="U105" s="14"/>
      <c r="V105" s="2"/>
      <c r="W105" s="2"/>
      <c r="X105" s="6"/>
    </row>
    <row r="106" spans="1:25" x14ac:dyDescent="0.2">
      <c r="D106" s="53"/>
      <c r="E106" s="24"/>
      <c r="G106" s="112"/>
      <c r="H106" s="24"/>
      <c r="I106" s="8"/>
      <c r="L106" s="49"/>
      <c r="M106" s="49"/>
      <c r="N106" s="49"/>
      <c r="O106" s="49"/>
      <c r="P106" s="48"/>
      <c r="Q106" s="47"/>
      <c r="R106" s="14"/>
      <c r="S106" s="15"/>
      <c r="T106" s="14"/>
      <c r="U106" s="14"/>
      <c r="V106" s="2"/>
      <c r="W106" s="2"/>
      <c r="X106" s="6"/>
    </row>
    <row r="107" spans="1:25" x14ac:dyDescent="0.2">
      <c r="D107" s="53"/>
      <c r="E107" s="24"/>
      <c r="G107" s="112"/>
      <c r="H107" s="24"/>
      <c r="I107" s="8"/>
      <c r="L107" s="49"/>
      <c r="M107" s="49"/>
      <c r="N107" s="49"/>
      <c r="O107" s="49"/>
      <c r="P107" s="48"/>
      <c r="Q107" s="47"/>
      <c r="R107" s="14"/>
      <c r="S107" s="15"/>
      <c r="T107" s="14"/>
      <c r="U107" s="14"/>
      <c r="V107" s="2"/>
      <c r="W107" s="2"/>
      <c r="X107" s="6"/>
    </row>
    <row r="108" spans="1:25" x14ac:dyDescent="0.2">
      <c r="D108" s="53"/>
      <c r="E108" s="24"/>
      <c r="G108" s="112"/>
      <c r="H108" s="24"/>
      <c r="I108" s="8"/>
      <c r="L108" s="49"/>
      <c r="M108" s="49"/>
      <c r="N108" s="49"/>
      <c r="O108" s="49"/>
      <c r="P108" s="48"/>
      <c r="Q108" s="47"/>
      <c r="R108" s="14"/>
      <c r="S108" s="15"/>
      <c r="T108" s="14"/>
      <c r="U108" s="14"/>
      <c r="V108" s="2"/>
      <c r="W108" s="2"/>
      <c r="X108" s="6"/>
    </row>
    <row r="109" spans="1:25" x14ac:dyDescent="0.2">
      <c r="D109" s="53"/>
      <c r="E109" s="24"/>
      <c r="G109" s="112"/>
      <c r="H109" s="24"/>
      <c r="I109" s="8"/>
      <c r="L109" s="49"/>
      <c r="M109" s="49"/>
      <c r="N109" s="49"/>
      <c r="O109" s="49"/>
      <c r="P109" s="48"/>
      <c r="Q109" s="47"/>
      <c r="R109" s="14"/>
      <c r="S109" s="15"/>
      <c r="T109" s="14"/>
      <c r="U109" s="14"/>
      <c r="V109" s="2"/>
      <c r="W109" s="2"/>
      <c r="X109" s="6"/>
    </row>
    <row r="110" spans="1:25" x14ac:dyDescent="0.2">
      <c r="D110" s="53"/>
      <c r="E110" s="24"/>
      <c r="G110" s="112"/>
      <c r="H110" s="24"/>
      <c r="I110" s="8"/>
      <c r="L110" s="49"/>
      <c r="M110" s="49"/>
      <c r="N110" s="49"/>
      <c r="O110" s="49"/>
      <c r="P110" s="48"/>
      <c r="Q110" s="47"/>
      <c r="R110" s="14"/>
      <c r="S110" s="15"/>
      <c r="T110" s="14"/>
      <c r="U110" s="14"/>
      <c r="V110" s="2"/>
      <c r="W110" s="2"/>
      <c r="X110" s="6"/>
    </row>
    <row r="111" spans="1:25" x14ac:dyDescent="0.2">
      <c r="D111" s="53"/>
      <c r="E111" s="24"/>
      <c r="G111" s="112"/>
      <c r="H111" s="24"/>
      <c r="I111" s="8"/>
      <c r="L111" s="49"/>
      <c r="M111" s="49"/>
      <c r="N111" s="49"/>
      <c r="O111" s="49"/>
      <c r="P111" s="48"/>
      <c r="Q111" s="47"/>
      <c r="R111" s="14"/>
      <c r="S111" s="15"/>
      <c r="T111" s="14"/>
      <c r="U111" s="14"/>
      <c r="V111" s="2"/>
      <c r="W111" s="2"/>
      <c r="X111" s="6"/>
    </row>
    <row r="112" spans="1:25" x14ac:dyDescent="0.2">
      <c r="D112" s="53"/>
      <c r="E112" s="24"/>
      <c r="G112" s="112"/>
      <c r="H112" s="24"/>
      <c r="I112" s="8"/>
      <c r="L112" s="49"/>
      <c r="M112" s="49"/>
      <c r="N112" s="49"/>
      <c r="O112" s="49"/>
      <c r="P112" s="48"/>
      <c r="Q112" s="47"/>
      <c r="R112" s="14"/>
      <c r="S112" s="15"/>
      <c r="T112" s="14"/>
      <c r="U112" s="14"/>
      <c r="V112" s="2"/>
      <c r="W112" s="2"/>
      <c r="X112" s="6"/>
    </row>
    <row r="113" spans="4:24" x14ac:dyDescent="0.2">
      <c r="D113" s="53"/>
      <c r="E113" s="24"/>
      <c r="G113" s="112"/>
      <c r="H113" s="24"/>
      <c r="I113" s="8"/>
      <c r="L113" s="49"/>
      <c r="M113" s="49"/>
      <c r="N113" s="49"/>
      <c r="O113" s="49"/>
      <c r="P113" s="48"/>
      <c r="Q113" s="47"/>
      <c r="R113" s="14"/>
      <c r="S113" s="15"/>
      <c r="T113" s="14"/>
      <c r="U113" s="14"/>
      <c r="V113" s="2"/>
      <c r="W113" s="2"/>
      <c r="X113" s="6"/>
    </row>
    <row r="114" spans="4:24" x14ac:dyDescent="0.2">
      <c r="D114" s="53"/>
      <c r="E114" s="24"/>
      <c r="G114" s="112"/>
      <c r="H114" s="24"/>
      <c r="I114" s="8"/>
      <c r="L114" s="49"/>
      <c r="M114" s="49"/>
      <c r="N114" s="49"/>
      <c r="O114" s="49"/>
      <c r="P114" s="48"/>
      <c r="Q114" s="47"/>
      <c r="R114" s="14"/>
      <c r="S114" s="15"/>
      <c r="T114" s="14"/>
      <c r="U114" s="14"/>
      <c r="V114" s="2"/>
      <c r="W114" s="2"/>
      <c r="X114" s="6"/>
    </row>
    <row r="115" spans="4:24" x14ac:dyDescent="0.2">
      <c r="D115" s="53"/>
      <c r="E115" s="24"/>
      <c r="G115" s="112"/>
      <c r="H115" s="24"/>
      <c r="I115" s="8"/>
      <c r="L115" s="49"/>
      <c r="M115" s="49"/>
      <c r="N115" s="49"/>
      <c r="O115" s="49"/>
      <c r="P115" s="48"/>
      <c r="Q115" s="47"/>
      <c r="R115" s="14"/>
      <c r="S115" s="15"/>
      <c r="T115" s="14"/>
      <c r="U115" s="14"/>
      <c r="V115" s="2"/>
      <c r="W115" s="2"/>
      <c r="X115" s="6"/>
    </row>
    <row r="116" spans="4:24" x14ac:dyDescent="0.2">
      <c r="D116" s="53"/>
      <c r="E116" s="24"/>
      <c r="G116" s="112"/>
      <c r="H116" s="24"/>
      <c r="I116" s="8"/>
      <c r="L116" s="49"/>
      <c r="M116" s="49"/>
      <c r="N116" s="49"/>
      <c r="O116" s="49"/>
      <c r="P116" s="48"/>
      <c r="Q116" s="47"/>
      <c r="R116" s="14"/>
      <c r="S116" s="15"/>
      <c r="T116" s="14"/>
      <c r="U116" s="14"/>
      <c r="V116" s="2"/>
      <c r="W116" s="2"/>
      <c r="X116" s="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73DAA-6902-4341-8A40-6D3F9B19840D}">
  <sheetPr>
    <tabColor theme="9"/>
  </sheetPr>
  <dimension ref="A1:AA116"/>
  <sheetViews>
    <sheetView zoomScaleNormal="100" workbookViewId="0">
      <pane xSplit="4" ySplit="3" topLeftCell="E4" activePane="bottomRight" state="frozen"/>
      <selection pane="topRight" activeCell="F1" sqref="F1"/>
      <selection pane="bottomLeft" activeCell="A4" sqref="A4"/>
      <selection pane="bottomRight" activeCell="H1" sqref="H1:H1048576"/>
    </sheetView>
  </sheetViews>
  <sheetFormatPr baseColWidth="10" defaultRowHeight="16" x14ac:dyDescent="0.2"/>
  <cols>
    <col min="1" max="1" width="5.83203125" customWidth="1"/>
    <col min="2" max="3" width="12.1640625" style="155" customWidth="1"/>
    <col min="4" max="4" width="12.1640625" style="9" customWidth="1"/>
    <col min="5" max="5" width="12.83203125" hidden="1" customWidth="1"/>
    <col min="6" max="6" width="13.33203125" customWidth="1"/>
    <col min="7" max="7" width="12.83203125" style="43" customWidth="1"/>
    <col min="10" max="10" width="14.6640625" style="43" customWidth="1"/>
    <col min="11" max="11" width="13.33203125" customWidth="1"/>
    <col min="17" max="17" width="11.5" customWidth="1"/>
    <col min="18" max="20" width="10.33203125" customWidth="1"/>
    <col min="21" max="21" width="8.33203125" customWidth="1"/>
    <col min="22" max="22" width="10" customWidth="1"/>
    <col min="23" max="23" width="8.33203125" customWidth="1"/>
    <col min="24" max="24" width="12.1640625" customWidth="1"/>
    <col min="25" max="25" width="10.5" style="43" customWidth="1"/>
    <col min="26" max="26" width="17.6640625" bestFit="1" customWidth="1"/>
  </cols>
  <sheetData>
    <row r="1" spans="1:27" ht="18" x14ac:dyDescent="0.2">
      <c r="B1" s="158" t="s">
        <v>43</v>
      </c>
      <c r="C1" s="166"/>
      <c r="D1" s="166"/>
      <c r="H1" s="43"/>
      <c r="I1" s="43"/>
      <c r="K1" s="12"/>
      <c r="N1" s="10"/>
      <c r="O1" s="12"/>
      <c r="Q1" s="12"/>
      <c r="R1" s="12"/>
      <c r="S1" s="10"/>
      <c r="T1" s="10"/>
      <c r="U1" s="12"/>
      <c r="V1" s="12"/>
      <c r="W1" s="12"/>
      <c r="Y1" s="12"/>
    </row>
    <row r="2" spans="1:27" s="3" customFormat="1" ht="100" customHeight="1" x14ac:dyDescent="0.2">
      <c r="B2" s="159" t="s">
        <v>32</v>
      </c>
      <c r="C2" s="159" t="s">
        <v>14</v>
      </c>
      <c r="D2" s="164" t="s">
        <v>30</v>
      </c>
      <c r="E2" s="42"/>
      <c r="F2" s="3" t="s">
        <v>31</v>
      </c>
      <c r="G2" s="110" t="s">
        <v>115</v>
      </c>
      <c r="H2" s="110" t="s">
        <v>119</v>
      </c>
      <c r="I2" s="110" t="s">
        <v>117</v>
      </c>
      <c r="J2" s="110" t="s">
        <v>20</v>
      </c>
      <c r="K2" s="4" t="s">
        <v>1827</v>
      </c>
      <c r="L2" s="3" t="s">
        <v>16</v>
      </c>
      <c r="M2" s="5" t="s">
        <v>114</v>
      </c>
      <c r="N2" s="3" t="s">
        <v>143</v>
      </c>
      <c r="O2" s="3" t="s">
        <v>21</v>
      </c>
      <c r="P2" s="5" t="s">
        <v>22</v>
      </c>
      <c r="Q2" s="3" t="s">
        <v>142</v>
      </c>
      <c r="R2" s="3" t="s">
        <v>23</v>
      </c>
      <c r="S2" s="5" t="s">
        <v>33</v>
      </c>
      <c r="T2" s="5" t="s">
        <v>34</v>
      </c>
      <c r="U2" s="5" t="s">
        <v>35</v>
      </c>
      <c r="V2" s="3" t="s">
        <v>36</v>
      </c>
      <c r="W2" s="3" t="s">
        <v>37</v>
      </c>
      <c r="X2" s="5" t="s">
        <v>80</v>
      </c>
      <c r="Y2" s="3" t="s">
        <v>25</v>
      </c>
      <c r="Z2" s="5" t="s">
        <v>24</v>
      </c>
    </row>
    <row r="3" spans="1:27" s="13" customFormat="1" ht="47" customHeight="1" x14ac:dyDescent="0.2">
      <c r="A3" s="12"/>
      <c r="B3" s="10" t="s">
        <v>17</v>
      </c>
      <c r="C3" s="10" t="s">
        <v>14</v>
      </c>
      <c r="D3" s="160" t="s">
        <v>0</v>
      </c>
      <c r="E3" s="10" t="s">
        <v>137</v>
      </c>
      <c r="F3" s="10" t="s">
        <v>9</v>
      </c>
      <c r="G3" s="12" t="s">
        <v>116</v>
      </c>
      <c r="H3" s="12" t="s">
        <v>136</v>
      </c>
      <c r="I3" s="12" t="s">
        <v>110</v>
      </c>
      <c r="J3" s="12" t="s">
        <v>1826</v>
      </c>
      <c r="K3" s="12" t="s">
        <v>1828</v>
      </c>
      <c r="L3" s="12" t="s">
        <v>26</v>
      </c>
      <c r="M3" s="12" t="s">
        <v>27</v>
      </c>
      <c r="N3" s="10" t="s">
        <v>1620</v>
      </c>
      <c r="O3" s="12" t="s">
        <v>111</v>
      </c>
      <c r="P3" s="12" t="s">
        <v>112</v>
      </c>
      <c r="Q3" s="12" t="s">
        <v>1621</v>
      </c>
      <c r="R3" s="12" t="s">
        <v>113</v>
      </c>
      <c r="S3" s="10" t="s">
        <v>104</v>
      </c>
      <c r="T3" s="10" t="s">
        <v>105</v>
      </c>
      <c r="U3" s="12" t="s">
        <v>106</v>
      </c>
      <c r="V3" s="12" t="s">
        <v>107</v>
      </c>
      <c r="W3" s="12" t="s">
        <v>108</v>
      </c>
      <c r="X3" s="10" t="s">
        <v>109</v>
      </c>
      <c r="Y3" s="12" t="s">
        <v>29</v>
      </c>
      <c r="Z3" s="12" t="s">
        <v>11</v>
      </c>
    </row>
    <row r="4" spans="1:27" s="11" customFormat="1" ht="17" customHeight="1" x14ac:dyDescent="0.2">
      <c r="A4" s="17"/>
      <c r="B4" s="13" t="s">
        <v>18</v>
      </c>
      <c r="C4" s="13" t="str">
        <f>$B$1</f>
        <v>PA</v>
      </c>
      <c r="D4" s="162">
        <v>0</v>
      </c>
      <c r="E4" s="20" t="str">
        <f t="shared" ref="E4:E23" si="0">_xlfn.CONCAT(C4,B4,D4)</f>
        <v>PATotal0</v>
      </c>
      <c r="F4" s="21">
        <v>1</v>
      </c>
      <c r="G4" s="108">
        <f>VLOOKUP(E4,'Appendix 4. LT MOH 2019'!$E$4:$H$1683,4,FALSE)</f>
        <v>1.4298943992923094E-2</v>
      </c>
      <c r="H4" s="21">
        <f>VLOOKUP(E4,'Appendix 1a. Pop March 2021'!$E$5:$F$1684,2,FALSE)</f>
        <v>143663.71624184199</v>
      </c>
      <c r="I4" s="21">
        <f>VLOOKUP(E4,'Appendix 2a. Covid Deaths 2021'!$E$4:$F$1684,2,FALSE)</f>
        <v>6.9492154546988401</v>
      </c>
      <c r="J4" s="22">
        <f t="shared" ref="J4:J23" si="1">G4*H4</f>
        <v>2054.2394323572944</v>
      </c>
      <c r="K4" s="22">
        <f t="shared" ref="K4:K23" si="2">G4*(H4-I4)+I4</f>
        <v>2061.0892813694118</v>
      </c>
      <c r="L4" s="77">
        <f t="shared" ref="L4:L23" si="3">J4/K4</f>
        <v>0.99667658792171965</v>
      </c>
      <c r="M4" s="77">
        <f t="shared" ref="M4:M23" si="4">K4/J4</f>
        <v>1.0033344939758346</v>
      </c>
      <c r="N4" s="77">
        <f>VLOOKUP(E4,'Appendix 4. LT MOH 2019'!$E$4:$L$1683,8,FALSE)</f>
        <v>0.98588362408294161</v>
      </c>
      <c r="O4" s="77">
        <f>EXP((1/L4)*LN(N4))</f>
        <v>0.98583688803049452</v>
      </c>
      <c r="P4" s="77">
        <f t="shared" ref="P4:P23" si="5">1-O4</f>
        <v>1.4163111969505482E-2</v>
      </c>
      <c r="Q4" s="77">
        <f>VLOOKUP(E4,'Appendix 4. LT MOH 2019'!$E$4:$J$1683,6,FALSE)</f>
        <v>9.5522727865506904E-2</v>
      </c>
      <c r="R4" s="18">
        <f t="shared" ref="R4:R22" si="6">F4+(Q4-F4)*M4*(1-N4)/(1-O4)</f>
        <v>9.5501339506240956E-2</v>
      </c>
      <c r="S4" s="14">
        <v>100000</v>
      </c>
      <c r="T4" s="14">
        <f t="shared" ref="T4:T23" si="7">P4*S4</f>
        <v>1416.3111969505483</v>
      </c>
      <c r="U4" s="15">
        <f t="shared" ref="U4:U23" si="8">T4/V4</f>
        <v>1.4346903199695706E-2</v>
      </c>
      <c r="V4" s="14">
        <f t="shared" ref="V4:V22" si="9">(S5*F4)+R4*T4</f>
        <v>98718.948419515917</v>
      </c>
      <c r="W4" s="14">
        <f t="shared" ref="W4:W22" si="10">W5+V4</f>
        <v>7426722.3708333736</v>
      </c>
      <c r="X4" s="129">
        <f t="shared" ref="X4:X23" si="11">W4/S4</f>
        <v>74.267223708333731</v>
      </c>
      <c r="Y4" s="109">
        <f>VLOOKUP(E4,'Appendix 4. LT MOH 2019'!$E$4:$Q$1683,13,FALSE)</f>
        <v>76.007494047221115</v>
      </c>
      <c r="Z4" s="109">
        <f t="shared" ref="Z4:Z23" si="12">X4-Y4</f>
        <v>-1.7402703388873846</v>
      </c>
    </row>
    <row r="5" spans="1:27" s="11" customFormat="1" x14ac:dyDescent="0.2">
      <c r="A5" s="17"/>
      <c r="B5" s="13" t="str">
        <f>$B$4</f>
        <v>Total</v>
      </c>
      <c r="C5" s="13" t="str">
        <f>$C$4</f>
        <v>PA</v>
      </c>
      <c r="D5" s="163" t="s">
        <v>139</v>
      </c>
      <c r="E5" s="20" t="str">
        <f t="shared" si="0"/>
        <v>PATotal01-04</v>
      </c>
      <c r="F5" s="21">
        <v>4</v>
      </c>
      <c r="G5" s="108">
        <f>VLOOKUP(E5,'Appendix 4. LT MOH 2019'!$E$4:$H$1683,4,FALSE)</f>
        <v>6.8940726604000649E-4</v>
      </c>
      <c r="H5" s="21">
        <f>VLOOKUP(E5,'Appendix 1a. Pop March 2021'!$E$5:$F$1684,2,FALSE)</f>
        <v>574115.30057078495</v>
      </c>
      <c r="I5" s="21">
        <f>VLOOKUP(E5,'Appendix 2a. Covid Deaths 2021'!$E$4:$F$1684,2,FALSE)</f>
        <v>4.96372532478488</v>
      </c>
      <c r="J5" s="22">
        <f t="shared" si="1"/>
        <v>395.79925975824142</v>
      </c>
      <c r="K5" s="22">
        <f t="shared" si="2"/>
        <v>400.75956305472073</v>
      </c>
      <c r="L5" s="77">
        <f t="shared" si="3"/>
        <v>0.98762274502280056</v>
      </c>
      <c r="M5" s="77">
        <f t="shared" si="4"/>
        <v>1.0125323713326526</v>
      </c>
      <c r="N5" s="77">
        <f>VLOOKUP(E5,'Appendix 4. LT MOH 2019'!$E$4:$L$1683,8,FALSE)</f>
        <v>0.99724711682905565</v>
      </c>
      <c r="O5" s="77">
        <f t="shared" ref="O5:O22" si="13">EXP((1/L5)*LN(N5))</f>
        <v>0.9972126648011278</v>
      </c>
      <c r="P5" s="77">
        <f t="shared" si="5"/>
        <v>2.7873351988721984E-3</v>
      </c>
      <c r="Q5" s="77">
        <f>VLOOKUP(E5,'Appendix 4. LT MOH 2019'!$E$4:$J$1683,6,FALSE)</f>
        <v>1.4993418557394242</v>
      </c>
      <c r="R5" s="18">
        <f t="shared" si="6"/>
        <v>1.4992986793074565</v>
      </c>
      <c r="S5" s="132">
        <f t="shared" ref="S5:S23" si="14">S4-T4</f>
        <v>98583.688803049445</v>
      </c>
      <c r="T5" s="14">
        <f t="shared" si="7"/>
        <v>274.78578583540275</v>
      </c>
      <c r="U5" s="15">
        <f t="shared" si="8"/>
        <v>6.9805020329684352E-4</v>
      </c>
      <c r="V5" s="14">
        <f t="shared" si="9"/>
        <v>393647.59803465166</v>
      </c>
      <c r="W5" s="14">
        <f t="shared" si="10"/>
        <v>7328003.4224138577</v>
      </c>
      <c r="X5" s="129">
        <f t="shared" si="11"/>
        <v>74.332818252051283</v>
      </c>
      <c r="Y5" s="109">
        <f>VLOOKUP(E5,'Appendix 4. LT MOH 2019'!$E$4:$Q$1683,13,FALSE)</f>
        <v>76.094439704469224</v>
      </c>
      <c r="Z5" s="109">
        <f t="shared" si="12"/>
        <v>-1.7616214524179412</v>
      </c>
      <c r="AA5" s="19"/>
    </row>
    <row r="6" spans="1:27" s="11" customFormat="1" x14ac:dyDescent="0.2">
      <c r="A6" s="17"/>
      <c r="B6" s="13" t="str">
        <f t="shared" ref="B6:B23" si="15">$B$4</f>
        <v>Total</v>
      </c>
      <c r="C6" s="13" t="str">
        <f t="shared" ref="C6:C23" si="16">$C$4</f>
        <v>PA</v>
      </c>
      <c r="D6" s="163" t="s">
        <v>138</v>
      </c>
      <c r="E6" s="20" t="str">
        <f t="shared" si="0"/>
        <v>PATotal05-09</v>
      </c>
      <c r="F6" s="21">
        <v>5</v>
      </c>
      <c r="G6" s="108">
        <f>VLOOKUP(E6,'Appendix 4. LT MOH 2019'!$E$4:$H$1683,4,FALSE)</f>
        <v>2.747297584010184E-4</v>
      </c>
      <c r="H6" s="21">
        <f>VLOOKUP(E6,'Appendix 1a. Pop March 2021'!$E$5:$F$1684,2,FALSE)</f>
        <v>726245.94846391794</v>
      </c>
      <c r="I6" s="21">
        <f>VLOOKUP(E6,'Appendix 2a. Covid Deaths 2021'!$E$4:$F$1684,2,FALSE)</f>
        <v>0</v>
      </c>
      <c r="J6" s="22">
        <f t="shared" si="1"/>
        <v>199.52137396121063</v>
      </c>
      <c r="K6" s="22">
        <f t="shared" si="2"/>
        <v>199.52137396121063</v>
      </c>
      <c r="L6" s="77">
        <f t="shared" si="3"/>
        <v>1</v>
      </c>
      <c r="M6" s="77">
        <f t="shared" si="4"/>
        <v>1</v>
      </c>
      <c r="N6" s="77">
        <f>VLOOKUP(E6,'Appendix 4. LT MOH 2019'!$E$4:$L$1683,8,FALSE)</f>
        <v>0.99862729401595329</v>
      </c>
      <c r="O6" s="77">
        <f t="shared" si="13"/>
        <v>0.99862729401595329</v>
      </c>
      <c r="P6" s="77">
        <f t="shared" si="5"/>
        <v>1.3727059840467071E-3</v>
      </c>
      <c r="Q6" s="77">
        <f>VLOOKUP(E6,'Appendix 4. LT MOH 2019'!$E$4:$J$1683,6,FALSE)</f>
        <v>2.4999999999999547</v>
      </c>
      <c r="R6" s="18">
        <f t="shared" si="6"/>
        <v>2.4999999999999547</v>
      </c>
      <c r="S6" s="132">
        <f t="shared" si="14"/>
        <v>98308.903017214048</v>
      </c>
      <c r="T6" s="14">
        <f t="shared" si="7"/>
        <v>134.9492194567971</v>
      </c>
      <c r="U6" s="15">
        <f t="shared" si="8"/>
        <v>2.747297584010178E-4</v>
      </c>
      <c r="V6" s="14">
        <f t="shared" si="9"/>
        <v>491207.14203742828</v>
      </c>
      <c r="W6" s="14">
        <f t="shared" si="10"/>
        <v>6934355.8243792057</v>
      </c>
      <c r="X6" s="129">
        <f t="shared" si="11"/>
        <v>70.536397127379075</v>
      </c>
      <c r="Y6" s="109">
        <f>VLOOKUP(E6,'Appendix 4. LT MOH 2019'!$E$4:$Q$1683,13,FALSE)</f>
        <v>72.300358163432207</v>
      </c>
      <c r="Z6" s="109">
        <f t="shared" si="12"/>
        <v>-1.7639610360531321</v>
      </c>
    </row>
    <row r="7" spans="1:27" s="11" customFormat="1" x14ac:dyDescent="0.2">
      <c r="A7" s="17"/>
      <c r="B7" s="13" t="str">
        <f t="shared" si="15"/>
        <v>Total</v>
      </c>
      <c r="C7" s="13" t="str">
        <f t="shared" si="16"/>
        <v>PA</v>
      </c>
      <c r="D7" s="163" t="s">
        <v>120</v>
      </c>
      <c r="E7" s="20" t="str">
        <f t="shared" si="0"/>
        <v>PATotal10-14</v>
      </c>
      <c r="F7" s="21">
        <v>5</v>
      </c>
      <c r="G7" s="108">
        <f>VLOOKUP(E7,'Appendix 4. LT MOH 2019'!$E$4:$H$1683,4,FALSE)</f>
        <v>3.3028321785931436E-4</v>
      </c>
      <c r="H7" s="21">
        <f>VLOOKUP(E7,'Appendix 1a. Pop March 2021'!$E$5:$F$1684,2,FALSE)</f>
        <v>777853.18745426298</v>
      </c>
      <c r="I7" s="21">
        <f>VLOOKUP(E7,'Appendix 2a. Covid Deaths 2021'!$E$4:$F$1684,2,FALSE)</f>
        <v>6.9492154546988401</v>
      </c>
      <c r="J7" s="22">
        <f t="shared" si="1"/>
        <v>256.91185377451842</v>
      </c>
      <c r="K7" s="22">
        <f t="shared" si="2"/>
        <v>263.85877401997527</v>
      </c>
      <c r="L7" s="77">
        <f t="shared" si="3"/>
        <v>0.97367182398516361</v>
      </c>
      <c r="M7" s="77">
        <f t="shared" si="4"/>
        <v>1.0270400923250271</v>
      </c>
      <c r="N7" s="77">
        <f>VLOOKUP(E7,'Appendix 4. LT MOH 2019'!$E$4:$L$1683,8,FALSE)</f>
        <v>0.99834994637325714</v>
      </c>
      <c r="O7" s="77">
        <f t="shared" si="13"/>
        <v>0.9983053665971805</v>
      </c>
      <c r="P7" s="77">
        <f t="shared" si="5"/>
        <v>1.6946334028195009E-3</v>
      </c>
      <c r="Q7" s="77">
        <f>VLOOKUP(E7,'Appendix 4. LT MOH 2019'!$E$4:$J$1683,6,FALSE)</f>
        <v>2.5000000000000342</v>
      </c>
      <c r="R7" s="18">
        <f t="shared" si="6"/>
        <v>2.4999441968810916</v>
      </c>
      <c r="S7" s="132">
        <f t="shared" si="14"/>
        <v>98173.953797757247</v>
      </c>
      <c r="T7" s="14">
        <f t="shared" si="7"/>
        <v>166.36886139253784</v>
      </c>
      <c r="U7" s="15">
        <f t="shared" si="8"/>
        <v>3.3921410875921838E-4</v>
      </c>
      <c r="V7" s="14">
        <f t="shared" si="9"/>
        <v>490453.83755140356</v>
      </c>
      <c r="W7" s="14">
        <f t="shared" si="10"/>
        <v>6443148.6823417777</v>
      </c>
      <c r="X7" s="129">
        <f t="shared" si="11"/>
        <v>65.629919475535772</v>
      </c>
      <c r="Y7" s="109">
        <f>VLOOKUP(E7,'Appendix 4. LT MOH 2019'!$E$4:$Q$1683,13,FALSE)</f>
        <v>67.396305239897771</v>
      </c>
      <c r="Z7" s="109">
        <f t="shared" si="12"/>
        <v>-1.7663857643619991</v>
      </c>
      <c r="AA7" s="19"/>
    </row>
    <row r="8" spans="1:27" s="11" customFormat="1" x14ac:dyDescent="0.2">
      <c r="A8" s="17"/>
      <c r="B8" s="13" t="str">
        <f t="shared" si="15"/>
        <v>Total</v>
      </c>
      <c r="C8" s="13" t="str">
        <f t="shared" si="16"/>
        <v>PA</v>
      </c>
      <c r="D8" s="162" t="s">
        <v>121</v>
      </c>
      <c r="E8" s="20" t="str">
        <f t="shared" si="0"/>
        <v>PATotal15-19</v>
      </c>
      <c r="F8" s="21">
        <v>5</v>
      </c>
      <c r="G8" s="108">
        <f>VLOOKUP(E8,'Appendix 4. LT MOH 2019'!$E$4:$H$1683,4,FALSE)</f>
        <v>1.249482961986506E-3</v>
      </c>
      <c r="H8" s="21">
        <f>VLOOKUP(E8,'Appendix 1a. Pop March 2021'!$E$5:$F$1684,2,FALSE)</f>
        <v>805099.11665974697</v>
      </c>
      <c r="I8" s="21">
        <f>VLOOKUP(E8,'Appendix 2a. Covid Deaths 2021'!$E$4:$F$1684,2,FALSE)</f>
        <v>10.920195714526701</v>
      </c>
      <c r="J8" s="22">
        <f t="shared" si="1"/>
        <v>1005.9576289767401</v>
      </c>
      <c r="K8" s="22">
        <f t="shared" si="2"/>
        <v>1016.86418009278</v>
      </c>
      <c r="L8" s="77">
        <f t="shared" si="3"/>
        <v>0.98927432853909292</v>
      </c>
      <c r="M8" s="77">
        <f t="shared" si="4"/>
        <v>1.0108419587484356</v>
      </c>
      <c r="N8" s="77">
        <f>VLOOKUP(E8,'Appendix 4. LT MOH 2019'!$E$4:$L$1683,8,FALSE)</f>
        <v>0.99377203951634807</v>
      </c>
      <c r="O8" s="77">
        <f t="shared" si="13"/>
        <v>0.99370472920940311</v>
      </c>
      <c r="P8" s="77">
        <f t="shared" si="5"/>
        <v>6.2952707905968852E-3</v>
      </c>
      <c r="Q8" s="77">
        <f>VLOOKUP(E8,'Appendix 4. LT MOH 2019'!$E$4:$J$1683,6,FALSE)</f>
        <v>2.5000000000000289</v>
      </c>
      <c r="R8" s="18">
        <f t="shared" si="6"/>
        <v>2.4999154191643629</v>
      </c>
      <c r="S8" s="132">
        <f t="shared" si="14"/>
        <v>98007.584936364714</v>
      </c>
      <c r="T8" s="14">
        <f t="shared" si="7"/>
        <v>616.98428670684007</v>
      </c>
      <c r="U8" s="15">
        <f t="shared" si="8"/>
        <v>1.2630298500832062E-3</v>
      </c>
      <c r="V8" s="14">
        <f t="shared" si="9"/>
        <v>488495.41178000998</v>
      </c>
      <c r="W8" s="14">
        <f t="shared" si="10"/>
        <v>5952694.8447903739</v>
      </c>
      <c r="X8" s="129">
        <f t="shared" si="11"/>
        <v>60.737083243663186</v>
      </c>
      <c r="Y8" s="109">
        <f>VLOOKUP(E8,'Appendix 4. LT MOH 2019'!$E$4:$Q$1683,13,FALSE)</f>
        <v>62.503564607429475</v>
      </c>
      <c r="Z8" s="109">
        <f t="shared" si="12"/>
        <v>-1.7664813637662888</v>
      </c>
    </row>
    <row r="9" spans="1:27" s="11" customFormat="1" x14ac:dyDescent="0.2">
      <c r="A9" s="17"/>
      <c r="B9" s="13" t="str">
        <f t="shared" si="15"/>
        <v>Total</v>
      </c>
      <c r="C9" s="13" t="str">
        <f t="shared" si="16"/>
        <v>PA</v>
      </c>
      <c r="D9" s="162" t="s">
        <v>122</v>
      </c>
      <c r="E9" s="20" t="str">
        <f t="shared" si="0"/>
        <v>PATotal20-24</v>
      </c>
      <c r="F9" s="21">
        <v>5</v>
      </c>
      <c r="G9" s="108">
        <f>VLOOKUP(E9,'Appendix 4. LT MOH 2019'!$E$4:$H$1683,4,FALSE)</f>
        <v>1.8057883233855714E-3</v>
      </c>
      <c r="H9" s="21">
        <f>VLOOKUP(E9,'Appendix 1a. Pop March 2021'!$E$5:$F$1684,2,FALSE)</f>
        <v>819687.60232883203</v>
      </c>
      <c r="I9" s="21">
        <f>VLOOKUP(E9,'Appendix 2a. Covid Deaths 2021'!$E$4:$F$1684,2,FALSE)</f>
        <v>19.854901299139499</v>
      </c>
      <c r="J9" s="22">
        <f t="shared" si="1"/>
        <v>1480.1823011093206</v>
      </c>
      <c r="K9" s="22">
        <f t="shared" si="2"/>
        <v>1500.0013486595321</v>
      </c>
      <c r="L9" s="77">
        <f t="shared" si="3"/>
        <v>0.98678731351280269</v>
      </c>
      <c r="M9" s="77">
        <f t="shared" si="4"/>
        <v>1.01338959906179</v>
      </c>
      <c r="N9" s="77">
        <f>VLOOKUP(E9,'Appendix 4. LT MOH 2019'!$E$4:$L$1683,8,FALSE)</f>
        <v>0.99101163608956166</v>
      </c>
      <c r="O9" s="77">
        <f t="shared" si="13"/>
        <v>0.99089183524767277</v>
      </c>
      <c r="P9" s="77">
        <f t="shared" si="5"/>
        <v>9.1081647523272302E-3</v>
      </c>
      <c r="Q9" s="77">
        <f>VLOOKUP(E9,'Appendix 4. LT MOH 2019'!$E$4:$J$1683,6,FALSE)</f>
        <v>2.4999999999999694</v>
      </c>
      <c r="R9" s="18">
        <f t="shared" si="6"/>
        <v>2.4998491059647039</v>
      </c>
      <c r="S9" s="132">
        <f t="shared" si="14"/>
        <v>97390.600649657878</v>
      </c>
      <c r="T9" s="14">
        <f t="shared" si="7"/>
        <v>887.04963604519128</v>
      </c>
      <c r="U9" s="15">
        <f t="shared" si="8"/>
        <v>1.8299672751919494E-3</v>
      </c>
      <c r="V9" s="14">
        <f t="shared" si="9"/>
        <v>484735.24530767725</v>
      </c>
      <c r="W9" s="14">
        <f t="shared" si="10"/>
        <v>5464199.433010364</v>
      </c>
      <c r="X9" s="129">
        <f t="shared" si="11"/>
        <v>56.106024570755729</v>
      </c>
      <c r="Y9" s="109">
        <f>VLOOKUP(E9,'Appendix 4. LT MOH 2019'!$E$4:$Q$1683,13,FALSE)</f>
        <v>57.879606410170474</v>
      </c>
      <c r="Z9" s="109">
        <f t="shared" si="12"/>
        <v>-1.7735818394147458</v>
      </c>
    </row>
    <row r="10" spans="1:27" s="11" customFormat="1" x14ac:dyDescent="0.2">
      <c r="A10" s="17"/>
      <c r="B10" s="13" t="str">
        <f t="shared" si="15"/>
        <v>Total</v>
      </c>
      <c r="C10" s="13" t="str">
        <f t="shared" si="16"/>
        <v>PA</v>
      </c>
      <c r="D10" s="162" t="s">
        <v>123</v>
      </c>
      <c r="E10" s="20" t="str">
        <f t="shared" si="0"/>
        <v>PATotal25-29</v>
      </c>
      <c r="F10" s="21">
        <v>5</v>
      </c>
      <c r="G10" s="108">
        <f>VLOOKUP(E10,'Appendix 4. LT MOH 2019'!$E$4:$H$1683,4,FALSE)</f>
        <v>1.8250025347257427E-3</v>
      </c>
      <c r="H10" s="21">
        <f>VLOOKUP(E10,'Appendix 1a. Pop March 2021'!$E$5:$F$1684,2,FALSE)</f>
        <v>771057.37190391403</v>
      </c>
      <c r="I10" s="21">
        <f>VLOOKUP(E10,'Appendix 2a. Covid Deaths 2021'!$E$4:$F$1684,2,FALSE)</f>
        <v>55.593723637590699</v>
      </c>
      <c r="J10" s="22">
        <f t="shared" si="1"/>
        <v>1407.1816581436128</v>
      </c>
      <c r="K10" s="22">
        <f t="shared" si="2"/>
        <v>1462.67392309465</v>
      </c>
      <c r="L10" s="77">
        <f t="shared" si="3"/>
        <v>0.96206108273699886</v>
      </c>
      <c r="M10" s="77">
        <f t="shared" si="4"/>
        <v>1.039435039982147</v>
      </c>
      <c r="N10" s="77">
        <f>VLOOKUP(E10,'Appendix 4. LT MOH 2019'!$E$4:$L$1683,8,FALSE)</f>
        <v>0.990916431166734</v>
      </c>
      <c r="O10" s="77">
        <f t="shared" si="13"/>
        <v>0.99055991628124773</v>
      </c>
      <c r="P10" s="77">
        <f t="shared" si="5"/>
        <v>9.4400837187522679E-3</v>
      </c>
      <c r="Q10" s="77">
        <f>VLOOKUP(E10,'Appendix 4. LT MOH 2019'!$E$4:$J$1683,6,FALSE)</f>
        <v>2.4999999999999365</v>
      </c>
      <c r="R10" s="18">
        <f t="shared" si="6"/>
        <v>2.4995508475653057</v>
      </c>
      <c r="S10" s="132">
        <f t="shared" si="14"/>
        <v>96503.551013612683</v>
      </c>
      <c r="T10" s="14">
        <f t="shared" si="7"/>
        <v>911.00160072538404</v>
      </c>
      <c r="U10" s="15">
        <f t="shared" si="8"/>
        <v>1.8969721403050191E-3</v>
      </c>
      <c r="V10" s="14">
        <f t="shared" si="9"/>
        <v>480239.841887663</v>
      </c>
      <c r="W10" s="14">
        <f t="shared" si="10"/>
        <v>4979464.1877026865</v>
      </c>
      <c r="X10" s="129">
        <f t="shared" si="11"/>
        <v>51.59876642259816</v>
      </c>
      <c r="Y10" s="109">
        <f>VLOOKUP(E10,'Appendix 4. LT MOH 2019'!$E$4:$Q$1683,13,FALSE)</f>
        <v>53.381893202276785</v>
      </c>
      <c r="Z10" s="109">
        <f t="shared" si="12"/>
        <v>-1.783126779678625</v>
      </c>
    </row>
    <row r="11" spans="1:27" s="11" customFormat="1" x14ac:dyDescent="0.2">
      <c r="A11" s="17"/>
      <c r="B11" s="13" t="str">
        <f t="shared" si="15"/>
        <v>Total</v>
      </c>
      <c r="C11" s="13" t="str">
        <f t="shared" si="16"/>
        <v>PA</v>
      </c>
      <c r="D11" s="162" t="s">
        <v>124</v>
      </c>
      <c r="E11" s="20" t="str">
        <f t="shared" si="0"/>
        <v>PATotal30-34</v>
      </c>
      <c r="F11" s="21">
        <v>5</v>
      </c>
      <c r="G11" s="108">
        <f>VLOOKUP(E11,'Appendix 4. LT MOH 2019'!$E$4:$H$1683,4,FALSE)</f>
        <v>1.8602372903277291E-3</v>
      </c>
      <c r="H11" s="21">
        <f>VLOOKUP(E11,'Appendix 1a. Pop March 2021'!$E$5:$F$1684,2,FALSE)</f>
        <v>733049.84209044604</v>
      </c>
      <c r="I11" s="21">
        <f>VLOOKUP(E11,'Appendix 2a. Covid Deaths 2021'!$E$4:$F$1684,2,FALSE)</f>
        <v>105.23097688544</v>
      </c>
      <c r="J11" s="22">
        <f t="shared" si="1"/>
        <v>1363.6466519255011</v>
      </c>
      <c r="K11" s="22">
        <f t="shared" si="2"/>
        <v>1468.6818742236412</v>
      </c>
      <c r="L11" s="77">
        <f t="shared" si="3"/>
        <v>0.92848333996518972</v>
      </c>
      <c r="M11" s="77">
        <f t="shared" si="4"/>
        <v>1.0770252485494156</v>
      </c>
      <c r="N11" s="77">
        <f>VLOOKUP(E11,'Appendix 4. LT MOH 2019'!$E$4:$L$1683,8,FALSE)</f>
        <v>0.99074186934805508</v>
      </c>
      <c r="O11" s="77">
        <f t="shared" si="13"/>
        <v>0.99003232500021243</v>
      </c>
      <c r="P11" s="77">
        <f t="shared" si="5"/>
        <v>9.967674999787568E-3</v>
      </c>
      <c r="Q11" s="77">
        <f>VLOOKUP(E11,'Appendix 4. LT MOH 2019'!$E$4:$J$1683,6,FALSE)</f>
        <v>2.5000000000000164</v>
      </c>
      <c r="R11" s="18">
        <f t="shared" si="6"/>
        <v>2.4991057426314609</v>
      </c>
      <c r="S11" s="132">
        <f t="shared" si="14"/>
        <v>95592.549412887296</v>
      </c>
      <c r="T11" s="14">
        <f t="shared" si="7"/>
        <v>952.83546494879442</v>
      </c>
      <c r="U11" s="15">
        <f t="shared" si="8"/>
        <v>2.0035238087964609E-3</v>
      </c>
      <c r="V11" s="14">
        <f t="shared" si="9"/>
        <v>475579.80632192898</v>
      </c>
      <c r="W11" s="14">
        <f t="shared" si="10"/>
        <v>4499224.3458150234</v>
      </c>
      <c r="X11" s="129">
        <f t="shared" si="11"/>
        <v>47.066684312202902</v>
      </c>
      <c r="Y11" s="109">
        <f>VLOOKUP(E11,'Appendix 4. LT MOH 2019'!$E$4:$Q$1683,13,FALSE)</f>
        <v>48.848319194149369</v>
      </c>
      <c r="Z11" s="109">
        <f t="shared" si="12"/>
        <v>-1.7816348819464665</v>
      </c>
    </row>
    <row r="12" spans="1:27" s="11" customFormat="1" x14ac:dyDescent="0.2">
      <c r="A12" s="17"/>
      <c r="B12" s="13" t="str">
        <f t="shared" si="15"/>
        <v>Total</v>
      </c>
      <c r="C12" s="13" t="str">
        <f t="shared" si="16"/>
        <v>PA</v>
      </c>
      <c r="D12" s="162" t="s">
        <v>125</v>
      </c>
      <c r="E12" s="20" t="str">
        <f t="shared" si="0"/>
        <v>PATotal35-39</v>
      </c>
      <c r="F12" s="21">
        <v>5</v>
      </c>
      <c r="G12" s="108">
        <f>VLOOKUP(E12,'Appendix 4. LT MOH 2019'!$E$4:$H$1683,4,FALSE)</f>
        <v>2.2016810430408791E-3</v>
      </c>
      <c r="H12" s="21">
        <f>VLOOKUP(E12,'Appendix 1a. Pop March 2021'!$E$5:$F$1684,2,FALSE)</f>
        <v>697645.14701774297</v>
      </c>
      <c r="I12" s="21">
        <f>VLOOKUP(E12,'Appendix 2a. Covid Deaths 2021'!$E$4:$F$1684,2,FALSE)</f>
        <v>186.63607221191199</v>
      </c>
      <c r="J12" s="22">
        <f t="shared" si="1"/>
        <v>1535.9920949584318</v>
      </c>
      <c r="K12" s="22">
        <f t="shared" si="2"/>
        <v>1722.2172540682072</v>
      </c>
      <c r="L12" s="77">
        <f t="shared" si="3"/>
        <v>0.89186895052300985</v>
      </c>
      <c r="M12" s="77">
        <f t="shared" si="4"/>
        <v>1.1212409619300907</v>
      </c>
      <c r="N12" s="77">
        <f>VLOOKUP(E12,'Appendix 4. LT MOH 2019'!$E$4:$L$1683,8,FALSE)</f>
        <v>0.98905185558980657</v>
      </c>
      <c r="O12" s="77">
        <f t="shared" si="13"/>
        <v>0.98773266532327963</v>
      </c>
      <c r="P12" s="77">
        <f t="shared" si="5"/>
        <v>1.2267334676720365E-2</v>
      </c>
      <c r="Q12" s="77">
        <f>VLOOKUP(E12,'Appendix 4. LT MOH 2019'!$E$4:$J$1683,6,FALSE)</f>
        <v>2.5000000000000022</v>
      </c>
      <c r="R12" s="18">
        <f t="shared" si="6"/>
        <v>2.4983343380347405</v>
      </c>
      <c r="S12" s="132">
        <f t="shared" si="14"/>
        <v>94639.713947938508</v>
      </c>
      <c r="T12" s="14">
        <f t="shared" si="7"/>
        <v>1160.977044708442</v>
      </c>
      <c r="U12" s="15">
        <f t="shared" si="8"/>
        <v>2.4686187096665704E-3</v>
      </c>
      <c r="V12" s="14">
        <f t="shared" si="9"/>
        <v>470294.19333261554</v>
      </c>
      <c r="W12" s="14">
        <f t="shared" si="10"/>
        <v>4023644.5394930942</v>
      </c>
      <c r="X12" s="129">
        <f t="shared" si="11"/>
        <v>42.515392023548472</v>
      </c>
      <c r="Y12" s="109">
        <f>VLOOKUP(E12,'Appendix 4. LT MOH 2019'!$E$4:$Q$1683,13,FALSE)</f>
        <v>44.281427764477421</v>
      </c>
      <c r="Z12" s="109">
        <f t="shared" si="12"/>
        <v>-1.7660357409289489</v>
      </c>
    </row>
    <row r="13" spans="1:27" s="11" customFormat="1" x14ac:dyDescent="0.2">
      <c r="A13" s="17"/>
      <c r="B13" s="13" t="str">
        <f t="shared" si="15"/>
        <v>Total</v>
      </c>
      <c r="C13" s="13" t="str">
        <f t="shared" si="16"/>
        <v>PA</v>
      </c>
      <c r="D13" s="162" t="s">
        <v>126</v>
      </c>
      <c r="E13" s="20" t="str">
        <f t="shared" si="0"/>
        <v>PATotal40-44</v>
      </c>
      <c r="F13" s="21">
        <v>5</v>
      </c>
      <c r="G13" s="108">
        <f>VLOOKUP(E13,'Appendix 4. LT MOH 2019'!$E$4:$H$1683,4,FALSE)</f>
        <v>2.5815005592965709E-3</v>
      </c>
      <c r="H13" s="21">
        <f>VLOOKUP(E13,'Appendix 1a. Pop March 2021'!$E$5:$F$1684,2,FALSE)</f>
        <v>614073.701496472</v>
      </c>
      <c r="I13" s="21">
        <f>VLOOKUP(E13,'Appendix 2a. Covid Deaths 2021'!$E$4:$F$1684,2,FALSE)</f>
        <v>231.30960013497599</v>
      </c>
      <c r="J13" s="22">
        <f t="shared" si="1"/>
        <v>1585.2316038624581</v>
      </c>
      <c r="K13" s="22">
        <f t="shared" si="2"/>
        <v>1815.9440781353151</v>
      </c>
      <c r="L13" s="77">
        <f t="shared" si="3"/>
        <v>0.87295177365276477</v>
      </c>
      <c r="M13" s="77">
        <f t="shared" si="4"/>
        <v>1.1455386542324288</v>
      </c>
      <c r="N13" s="77">
        <f>VLOOKUP(E13,'Appendix 4. LT MOH 2019'!$E$4:$L$1683,8,FALSE)</f>
        <v>0.98717526485588558</v>
      </c>
      <c r="O13" s="77">
        <f t="shared" si="13"/>
        <v>0.98532253109453305</v>
      </c>
      <c r="P13" s="77">
        <f t="shared" si="5"/>
        <v>1.467746890546695E-2</v>
      </c>
      <c r="Q13" s="77">
        <f>VLOOKUP(E13,'Appendix 4. LT MOH 2019'!$E$4:$J$1683,6,FALSE)</f>
        <v>2.5000000000000226</v>
      </c>
      <c r="R13" s="18">
        <f t="shared" si="6"/>
        <v>2.497656112832241</v>
      </c>
      <c r="S13" s="132">
        <f t="shared" si="14"/>
        <v>93478.736903230063</v>
      </c>
      <c r="T13" s="14">
        <f t="shared" si="7"/>
        <v>1372.0312542194852</v>
      </c>
      <c r="U13" s="15">
        <f t="shared" si="8"/>
        <v>2.9572163536593574E-3</v>
      </c>
      <c r="V13" s="14">
        <f t="shared" si="9"/>
        <v>463960.3904941511</v>
      </c>
      <c r="W13" s="14">
        <f t="shared" si="10"/>
        <v>3553350.3461604789</v>
      </c>
      <c r="X13" s="129">
        <f t="shared" si="11"/>
        <v>38.012391522137655</v>
      </c>
      <c r="Y13" s="109">
        <f>VLOOKUP(E13,'Appendix 4. LT MOH 2019'!$E$4:$Q$1683,13,FALSE)</f>
        <v>39.74392030442295</v>
      </c>
      <c r="Z13" s="109">
        <f t="shared" si="12"/>
        <v>-1.7315287822852952</v>
      </c>
    </row>
    <row r="14" spans="1:27" s="11" customFormat="1" x14ac:dyDescent="0.2">
      <c r="A14" s="17"/>
      <c r="B14" s="13" t="str">
        <f t="shared" si="15"/>
        <v>Total</v>
      </c>
      <c r="C14" s="13" t="str">
        <f t="shared" si="16"/>
        <v>PA</v>
      </c>
      <c r="D14" s="162" t="s">
        <v>127</v>
      </c>
      <c r="E14" s="20" t="str">
        <f t="shared" si="0"/>
        <v>PATotal45-49</v>
      </c>
      <c r="F14" s="21">
        <v>5</v>
      </c>
      <c r="G14" s="108">
        <f>VLOOKUP(E14,'Appendix 4. LT MOH 2019'!$E$4:$H$1683,4,FALSE)</f>
        <v>3.2141422257934912E-3</v>
      </c>
      <c r="H14" s="21">
        <f>VLOOKUP(E14,'Appendix 1a. Pop March 2021'!$E$5:$F$1684,2,FALSE)</f>
        <v>509484.10763199697</v>
      </c>
      <c r="I14" s="21">
        <f>VLOOKUP(E14,'Appendix 2a. Covid Deaths 2021'!$E$4:$F$1684,2,FALSE)</f>
        <v>284.917833642652</v>
      </c>
      <c r="J14" s="22">
        <f t="shared" si="1"/>
        <v>1637.5543837107175</v>
      </c>
      <c r="K14" s="22">
        <f t="shared" si="2"/>
        <v>1921.5564509133769</v>
      </c>
      <c r="L14" s="77">
        <f t="shared" si="3"/>
        <v>0.8522020692820842</v>
      </c>
      <c r="M14" s="77">
        <f t="shared" si="4"/>
        <v>1.1734306170394826</v>
      </c>
      <c r="N14" s="77">
        <f>VLOOKUP(E14,'Appendix 4. LT MOH 2019'!$E$4:$L$1683,8,FALSE)</f>
        <v>0.98405739338381826</v>
      </c>
      <c r="O14" s="77">
        <f t="shared" si="13"/>
        <v>0.98131843429870402</v>
      </c>
      <c r="P14" s="77">
        <f t="shared" si="5"/>
        <v>1.8681565701295977E-2</v>
      </c>
      <c r="Q14" s="77">
        <f>VLOOKUP(E14,'Appendix 4. LT MOH 2019'!$E$4:$J$1683,6,FALSE)</f>
        <v>2.5000000000000071</v>
      </c>
      <c r="R14" s="18">
        <f t="shared" si="6"/>
        <v>2.4965237097945643</v>
      </c>
      <c r="S14" s="132">
        <f t="shared" si="14"/>
        <v>92106.705649010575</v>
      </c>
      <c r="T14" s="14">
        <f t="shared" si="7"/>
        <v>1720.6974731119203</v>
      </c>
      <c r="U14" s="15">
        <f t="shared" si="8"/>
        <v>3.7715917471228657E-3</v>
      </c>
      <c r="V14" s="14">
        <f t="shared" si="9"/>
        <v>456225.80291850073</v>
      </c>
      <c r="W14" s="14">
        <f t="shared" si="10"/>
        <v>3089389.9556663278</v>
      </c>
      <c r="X14" s="129">
        <f t="shared" si="11"/>
        <v>33.54142278672969</v>
      </c>
      <c r="Y14" s="109">
        <f>VLOOKUP(E14,'Appendix 4. LT MOH 2019'!$E$4:$Q$1683,13,FALSE)</f>
        <v>35.22776894876926</v>
      </c>
      <c r="Z14" s="109">
        <f t="shared" si="12"/>
        <v>-1.6863461620395697</v>
      </c>
    </row>
    <row r="15" spans="1:27" s="11" customFormat="1" x14ac:dyDescent="0.2">
      <c r="A15" s="17"/>
      <c r="B15" s="13" t="str">
        <f t="shared" si="15"/>
        <v>Total</v>
      </c>
      <c r="C15" s="13" t="str">
        <f t="shared" si="16"/>
        <v>PA</v>
      </c>
      <c r="D15" s="162" t="s">
        <v>128</v>
      </c>
      <c r="E15" s="20" t="str">
        <f t="shared" si="0"/>
        <v>PATotal50-54</v>
      </c>
      <c r="F15" s="21">
        <v>5</v>
      </c>
      <c r="G15" s="108">
        <f>VLOOKUP(E15,'Appendix 4. LT MOH 2019'!$E$4:$H$1683,4,FALSE)</f>
        <v>4.8725599776456028E-3</v>
      </c>
      <c r="H15" s="21">
        <f>VLOOKUP(E15,'Appendix 1a. Pop March 2021'!$E$5:$F$1684,2,FALSE)</f>
        <v>423698.76362249698</v>
      </c>
      <c r="I15" s="21">
        <f>VLOOKUP(E15,'Appendix 2a. Covid Deaths 2021'!$E$4:$F$1684,2,FALSE)</f>
        <v>427.87312299645703</v>
      </c>
      <c r="J15" s="22">
        <f t="shared" si="1"/>
        <v>2064.4976382049035</v>
      </c>
      <c r="K15" s="22">
        <f t="shared" si="2"/>
        <v>2490.2859237467374</v>
      </c>
      <c r="L15" s="77">
        <f t="shared" si="3"/>
        <v>0.82902032193105846</v>
      </c>
      <c r="M15" s="77">
        <f t="shared" si="4"/>
        <v>1.2062430480240509</v>
      </c>
      <c r="N15" s="77">
        <f>VLOOKUP(E15,'Appendix 4. LT MOH 2019'!$E$4:$L$1683,8,FALSE)</f>
        <v>0.97593040151738297</v>
      </c>
      <c r="O15" s="77">
        <f t="shared" si="13"/>
        <v>0.97103874270035628</v>
      </c>
      <c r="P15" s="77">
        <f t="shared" si="5"/>
        <v>2.8961257299643717E-2</v>
      </c>
      <c r="Q15" s="77">
        <f>VLOOKUP(E15,'Appendix 4. LT MOH 2019'!$E$4:$J$1683,6,FALSE)</f>
        <v>2.4999999999999827</v>
      </c>
      <c r="R15" s="18">
        <f t="shared" si="6"/>
        <v>2.4937391755826486</v>
      </c>
      <c r="S15" s="132">
        <f t="shared" si="14"/>
        <v>90386.008175898649</v>
      </c>
      <c r="T15" s="14">
        <f t="shared" si="7"/>
        <v>2617.6924390699014</v>
      </c>
      <c r="U15" s="15">
        <f t="shared" si="8"/>
        <v>5.8775755954726863E-3</v>
      </c>
      <c r="V15" s="14">
        <f t="shared" si="9"/>
        <v>445369.42086907884</v>
      </c>
      <c r="W15" s="14">
        <f t="shared" si="10"/>
        <v>2633164.1527478271</v>
      </c>
      <c r="X15" s="129">
        <f t="shared" si="11"/>
        <v>29.132431068572824</v>
      </c>
      <c r="Y15" s="109">
        <f>VLOOKUP(E15,'Appendix 4. LT MOH 2019'!$E$4:$Q$1683,13,FALSE)</f>
        <v>30.757987967785368</v>
      </c>
      <c r="Z15" s="109">
        <f t="shared" si="12"/>
        <v>-1.625556899212544</v>
      </c>
    </row>
    <row r="16" spans="1:27" s="11" customFormat="1" x14ac:dyDescent="0.2">
      <c r="A16" s="17"/>
      <c r="B16" s="13" t="str">
        <f t="shared" si="15"/>
        <v>Total</v>
      </c>
      <c r="C16" s="13" t="str">
        <f t="shared" si="16"/>
        <v>PA</v>
      </c>
      <c r="D16" s="162" t="s">
        <v>129</v>
      </c>
      <c r="E16" s="20" t="str">
        <f t="shared" si="0"/>
        <v>PATotal55-59</v>
      </c>
      <c r="F16" s="21">
        <v>5</v>
      </c>
      <c r="G16" s="108">
        <f>VLOOKUP(E16,'Appendix 4. LT MOH 2019'!$E$4:$H$1683,4,FALSE)</f>
        <v>7.6271106839038531E-3</v>
      </c>
      <c r="H16" s="21">
        <f>VLOOKUP(E16,'Appendix 1a. Pop March 2021'!$E$5:$F$1684,2,FALSE)</f>
        <v>338089.22370140202</v>
      </c>
      <c r="I16" s="21">
        <f>VLOOKUP(E16,'Appendix 2a. Covid Deaths 2021'!$E$4:$F$1684,2,FALSE)</f>
        <v>540.05331533659501</v>
      </c>
      <c r="J16" s="22">
        <f t="shared" si="1"/>
        <v>2578.6439302057233</v>
      </c>
      <c r="K16" s="22">
        <f t="shared" si="2"/>
        <v>3114.5781991310369</v>
      </c>
      <c r="L16" s="77">
        <f t="shared" si="3"/>
        <v>0.82792717515494119</v>
      </c>
      <c r="M16" s="77">
        <f t="shared" si="4"/>
        <v>1.2078357010238931</v>
      </c>
      <c r="N16" s="77">
        <f>VLOOKUP(E16,'Appendix 4. LT MOH 2019'!$E$4:$L$1683,8,FALSE)</f>
        <v>0.9625780009032896</v>
      </c>
      <c r="O16" s="77">
        <f t="shared" si="13"/>
        <v>0.95497791305227153</v>
      </c>
      <c r="P16" s="77">
        <f t="shared" si="5"/>
        <v>4.5022086947728468E-2</v>
      </c>
      <c r="Q16" s="77">
        <f>VLOOKUP(E16,'Appendix 4. LT MOH 2019'!$E$4:$J$1683,6,FALSE)</f>
        <v>2.4999999999999964</v>
      </c>
      <c r="R16" s="18">
        <f t="shared" si="6"/>
        <v>2.4901415295803355</v>
      </c>
      <c r="S16" s="132">
        <f t="shared" si="14"/>
        <v>87768.31573682875</v>
      </c>
      <c r="T16" s="14">
        <f t="shared" si="7"/>
        <v>3951.5127423591889</v>
      </c>
      <c r="U16" s="15">
        <f t="shared" si="8"/>
        <v>9.2126209015215878E-3</v>
      </c>
      <c r="V16" s="14">
        <f t="shared" si="9"/>
        <v>428923.84095676226</v>
      </c>
      <c r="W16" s="14">
        <f t="shared" si="10"/>
        <v>2187794.7318787482</v>
      </c>
      <c r="X16" s="129">
        <f t="shared" si="11"/>
        <v>24.926930789452538</v>
      </c>
      <c r="Y16" s="109">
        <f>VLOOKUP(E16,'Appendix 4. LT MOH 2019'!$E$4:$Q$1683,13,FALSE)</f>
        <v>26.454921297512264</v>
      </c>
      <c r="Z16" s="109">
        <f t="shared" si="12"/>
        <v>-1.5279905080597267</v>
      </c>
    </row>
    <row r="17" spans="1:26" s="11" customFormat="1" x14ac:dyDescent="0.2">
      <c r="A17" s="17"/>
      <c r="B17" s="13" t="str">
        <f t="shared" si="15"/>
        <v>Total</v>
      </c>
      <c r="C17" s="13" t="str">
        <f t="shared" si="16"/>
        <v>PA</v>
      </c>
      <c r="D17" s="162" t="s">
        <v>130</v>
      </c>
      <c r="E17" s="20" t="str">
        <f t="shared" si="0"/>
        <v>PATotal60-64</v>
      </c>
      <c r="F17" s="21">
        <v>5</v>
      </c>
      <c r="G17" s="108">
        <f>VLOOKUP(E17,'Appendix 4. LT MOH 2019'!$E$4:$H$1683,4,FALSE)</f>
        <v>1.1548809880734982E-2</v>
      </c>
      <c r="H17" s="21">
        <f>VLOOKUP(E17,'Appendix 1a. Pop March 2021'!$E$5:$F$1684,2,FALSE)</f>
        <v>271219.43683403498</v>
      </c>
      <c r="I17" s="21">
        <f>VLOOKUP(E17,'Appendix 2a. Covid Deaths 2021'!$E$4:$F$1684,2,FALSE)</f>
        <v>750.51526910747396</v>
      </c>
      <c r="J17" s="22">
        <f t="shared" si="1"/>
        <v>3132.2617119562801</v>
      </c>
      <c r="K17" s="22">
        <f t="shared" si="2"/>
        <v>3874.1094229082437</v>
      </c>
      <c r="L17" s="77">
        <f t="shared" si="3"/>
        <v>0.80851142031113099</v>
      </c>
      <c r="M17" s="77">
        <f t="shared" si="4"/>
        <v>1.2368409089573287</v>
      </c>
      <c r="N17" s="77">
        <f>VLOOKUP(E17,'Appendix 4. LT MOH 2019'!$E$4:$L$1683,8,FALSE)</f>
        <v>0.94387635389308122</v>
      </c>
      <c r="O17" s="77">
        <f t="shared" si="13"/>
        <v>0.93105208539158602</v>
      </c>
      <c r="P17" s="77">
        <f t="shared" si="5"/>
        <v>6.8947914608413985E-2</v>
      </c>
      <c r="Q17" s="77">
        <f>VLOOKUP(E17,'Appendix 4. LT MOH 2019'!$E$4:$J$1683,6,FALSE)</f>
        <v>2.5000000000000071</v>
      </c>
      <c r="R17" s="18">
        <f t="shared" si="6"/>
        <v>2.4830267942429707</v>
      </c>
      <c r="S17" s="132">
        <f t="shared" si="14"/>
        <v>83816.802994469559</v>
      </c>
      <c r="T17" s="14">
        <f t="shared" si="7"/>
        <v>5778.9937756129448</v>
      </c>
      <c r="U17" s="15">
        <f t="shared" si="8"/>
        <v>1.4285400764742698E-2</v>
      </c>
      <c r="V17" s="14">
        <f t="shared" si="9"/>
        <v>404538.44248289336</v>
      </c>
      <c r="W17" s="14">
        <f t="shared" si="10"/>
        <v>1758870.890921986</v>
      </c>
      <c r="X17" s="129">
        <f t="shared" si="11"/>
        <v>20.984705072061036</v>
      </c>
      <c r="Y17" s="109">
        <f>VLOOKUP(E17,'Appendix 4. LT MOH 2019'!$E$4:$Q$1683,13,FALSE)</f>
        <v>22.386213143280656</v>
      </c>
      <c r="Z17" s="109">
        <f t="shared" si="12"/>
        <v>-1.4015080712196202</v>
      </c>
    </row>
    <row r="18" spans="1:26" s="11" customFormat="1" x14ac:dyDescent="0.2">
      <c r="A18" s="17"/>
      <c r="B18" s="13" t="str">
        <f t="shared" si="15"/>
        <v>Total</v>
      </c>
      <c r="C18" s="13" t="str">
        <f t="shared" si="16"/>
        <v>PA</v>
      </c>
      <c r="D18" s="162" t="s">
        <v>131</v>
      </c>
      <c r="E18" s="20" t="str">
        <f t="shared" si="0"/>
        <v>PATotal65-69</v>
      </c>
      <c r="F18" s="21">
        <v>5</v>
      </c>
      <c r="G18" s="108">
        <f>VLOOKUP(E18,'Appendix 4. LT MOH 2019'!$E$4:$H$1683,4,FALSE)</f>
        <v>1.7874881060677354E-2</v>
      </c>
      <c r="H18" s="21">
        <f>VLOOKUP(E18,'Appendix 1a. Pop March 2021'!$E$5:$F$1684,2,FALSE)</f>
        <v>205636.86022596399</v>
      </c>
      <c r="I18" s="21">
        <f>VLOOKUP(E18,'Appendix 2a. Covid Deaths 2021'!$E$4:$F$1684,2,FALSE)</f>
        <v>900.419773915978</v>
      </c>
      <c r="J18" s="22">
        <f t="shared" si="1"/>
        <v>3675.73441823024</v>
      </c>
      <c r="K18" s="22">
        <f t="shared" si="2"/>
        <v>4560.0592957827876</v>
      </c>
      <c r="L18" s="77">
        <f t="shared" si="3"/>
        <v>0.80607162753993467</v>
      </c>
      <c r="M18" s="77">
        <f t="shared" si="4"/>
        <v>1.2405845409196687</v>
      </c>
      <c r="N18" s="77">
        <f>VLOOKUP(E18,'Appendix 4. LT MOH 2019'!$E$4:$L$1683,8,FALSE)</f>
        <v>0.91444864541603377</v>
      </c>
      <c r="O18" s="77">
        <f t="shared" si="13"/>
        <v>0.89498313994838674</v>
      </c>
      <c r="P18" s="77">
        <f t="shared" si="5"/>
        <v>0.10501686005161326</v>
      </c>
      <c r="Q18" s="77">
        <f>VLOOKUP(E18,'Appendix 4. LT MOH 2019'!$E$4:$J$1683,6,FALSE)</f>
        <v>2.4999999999999996</v>
      </c>
      <c r="R18" s="18">
        <f t="shared" si="6"/>
        <v>2.4734131286289789</v>
      </c>
      <c r="S18" s="132">
        <f t="shared" si="14"/>
        <v>78037.809218856608</v>
      </c>
      <c r="T18" s="14">
        <f t="shared" si="7"/>
        <v>8195.2856894711585</v>
      </c>
      <c r="U18" s="15">
        <f t="shared" si="8"/>
        <v>2.2180416723929713E-2</v>
      </c>
      <c r="V18" s="14">
        <f t="shared" si="9"/>
        <v>369482.9448641304</v>
      </c>
      <c r="W18" s="14">
        <f t="shared" si="10"/>
        <v>1354332.4484390926</v>
      </c>
      <c r="X18" s="129">
        <f t="shared" si="11"/>
        <v>17.35482405254195</v>
      </c>
      <c r="Y18" s="109">
        <f>VLOOKUP(E18,'Appendix 4. LT MOH 2019'!$E$4:$Q$1683,13,FALSE)</f>
        <v>18.568663349027272</v>
      </c>
      <c r="Z18" s="109">
        <f t="shared" si="12"/>
        <v>-1.2138392964853217</v>
      </c>
    </row>
    <row r="19" spans="1:26" s="11" customFormat="1" x14ac:dyDescent="0.2">
      <c r="A19" s="17"/>
      <c r="B19" s="13" t="str">
        <f t="shared" si="15"/>
        <v>Total</v>
      </c>
      <c r="C19" s="13" t="str">
        <f t="shared" si="16"/>
        <v>PA</v>
      </c>
      <c r="D19" s="162" t="s">
        <v>132</v>
      </c>
      <c r="E19" s="20" t="str">
        <f t="shared" si="0"/>
        <v>PATotal70-74</v>
      </c>
      <c r="F19" s="21">
        <v>5</v>
      </c>
      <c r="G19" s="108">
        <f>VLOOKUP(E19,'Appendix 4. LT MOH 2019'!$E$4:$H$1683,4,FALSE)</f>
        <v>2.7341420515878706E-2</v>
      </c>
      <c r="H19" s="21">
        <f>VLOOKUP(E19,'Appendix 1a. Pop March 2021'!$E$5:$F$1684,2,FALSE)</f>
        <v>141873.181074972</v>
      </c>
      <c r="I19" s="21">
        <f>VLOOKUP(E19,'Appendix 2a. Covid Deaths 2021'!$E$4:$F$1684,2,FALSE)</f>
        <v>797.17428716045197</v>
      </c>
      <c r="J19" s="22">
        <f t="shared" si="1"/>
        <v>3879.014303696214</v>
      </c>
      <c r="K19" s="22">
        <f t="shared" si="2"/>
        <v>4654.3927134469668</v>
      </c>
      <c r="L19" s="77">
        <f t="shared" si="3"/>
        <v>0.83340932802885037</v>
      </c>
      <c r="M19" s="77">
        <f t="shared" si="4"/>
        <v>1.1998905776170803</v>
      </c>
      <c r="N19" s="77">
        <f>VLOOKUP(E19,'Appendix 4. LT MOH 2019'!$E$4:$L$1683,8,FALSE)</f>
        <v>0.8720394550901589</v>
      </c>
      <c r="O19" s="77">
        <f t="shared" si="13"/>
        <v>0.84849613523277589</v>
      </c>
      <c r="P19" s="77">
        <f t="shared" si="5"/>
        <v>0.15150386476722411</v>
      </c>
      <c r="Q19" s="77">
        <f>VLOOKUP(E19,'Appendix 4. LT MOH 2019'!$E$4:$J$1683,6,FALSE)</f>
        <v>2.5000000000000009</v>
      </c>
      <c r="R19" s="18">
        <f t="shared" si="6"/>
        <v>2.4664235070839982</v>
      </c>
      <c r="S19" s="132">
        <f t="shared" si="14"/>
        <v>69842.523529385449</v>
      </c>
      <c r="T19" s="14">
        <f t="shared" si="7"/>
        <v>10581.412239797681</v>
      </c>
      <c r="U19" s="15">
        <f t="shared" si="8"/>
        <v>3.282037069297912E-2</v>
      </c>
      <c r="V19" s="14">
        <f t="shared" si="9"/>
        <v>322403.80033432221</v>
      </c>
      <c r="W19" s="14">
        <f t="shared" si="10"/>
        <v>984849.50357496226</v>
      </c>
      <c r="X19" s="129">
        <f t="shared" si="11"/>
        <v>14.101001135226708</v>
      </c>
      <c r="Y19" s="109">
        <f>VLOOKUP(E19,'Appendix 4. LT MOH 2019'!$E$4:$Q$1683,13,FALSE)</f>
        <v>15.071969109010748</v>
      </c>
      <c r="Z19" s="109">
        <f t="shared" si="12"/>
        <v>-0.97096797378403998</v>
      </c>
    </row>
    <row r="20" spans="1:26" s="11" customFormat="1" x14ac:dyDescent="0.2">
      <c r="A20" s="17"/>
      <c r="B20" s="13" t="str">
        <f t="shared" si="15"/>
        <v>Total</v>
      </c>
      <c r="C20" s="13" t="str">
        <f t="shared" si="16"/>
        <v>PA</v>
      </c>
      <c r="D20" s="162" t="s">
        <v>133</v>
      </c>
      <c r="E20" s="20" t="str">
        <f t="shared" si="0"/>
        <v>PATotal75-79</v>
      </c>
      <c r="F20" s="21">
        <v>5</v>
      </c>
      <c r="G20" s="108">
        <f>VLOOKUP(E20,'Appendix 4. LT MOH 2019'!$E$4:$H$1683,4,FALSE)</f>
        <v>4.3942674732682992E-2</v>
      </c>
      <c r="H20" s="21">
        <f>VLOOKUP(E20,'Appendix 1a. Pop March 2021'!$E$5:$F$1684,2,FALSE)</f>
        <v>95206.981728121595</v>
      </c>
      <c r="I20" s="21">
        <f>VLOOKUP(E20,'Appendix 2a. Covid Deaths 2021'!$E$4:$F$1684,2,FALSE)</f>
        <v>612.52370507845399</v>
      </c>
      <c r="J20" s="22">
        <f t="shared" si="1"/>
        <v>4183.6494303593399</v>
      </c>
      <c r="K20" s="22">
        <f t="shared" si="2"/>
        <v>4769.2572054994744</v>
      </c>
      <c r="L20" s="77">
        <f t="shared" si="3"/>
        <v>0.87721195357950821</v>
      </c>
      <c r="M20" s="77">
        <f t="shared" si="4"/>
        <v>1.1399753456612725</v>
      </c>
      <c r="N20" s="77">
        <f>VLOOKUP(E20,'Appendix 4. LT MOH 2019'!$E$4:$L$1683,8,FALSE)</f>
        <v>0.80203446420579971</v>
      </c>
      <c r="O20" s="77">
        <f t="shared" si="13"/>
        <v>0.77764684992215627</v>
      </c>
      <c r="P20" s="77">
        <f t="shared" si="5"/>
        <v>0.22235315007784373</v>
      </c>
      <c r="Q20" s="77">
        <f>VLOOKUP(E20,'Appendix 4. LT MOH 2019'!$E$4:$J$1683,6,FALSE)</f>
        <v>2.4999999999999996</v>
      </c>
      <c r="R20" s="18">
        <f t="shared" si="6"/>
        <v>2.4626418602906508</v>
      </c>
      <c r="S20" s="132">
        <f t="shared" si="14"/>
        <v>59261.111289587767</v>
      </c>
      <c r="T20" s="14">
        <f t="shared" si="7"/>
        <v>13176.894772353508</v>
      </c>
      <c r="U20" s="15">
        <f t="shared" si="8"/>
        <v>5.0126837891156219E-2</v>
      </c>
      <c r="V20" s="14">
        <f t="shared" si="9"/>
        <v>262871.05524121405</v>
      </c>
      <c r="W20" s="14">
        <f t="shared" si="10"/>
        <v>662445.70324064</v>
      </c>
      <c r="X20" s="129">
        <f t="shared" si="11"/>
        <v>11.178421882834861</v>
      </c>
      <c r="Y20" s="109">
        <f>VLOOKUP(E20,'Appendix 4. LT MOH 2019'!$E$4:$Q$1683,13,FALSE)</f>
        <v>11.916743457680994</v>
      </c>
      <c r="Z20" s="109">
        <f t="shared" si="12"/>
        <v>-0.73832157484613248</v>
      </c>
    </row>
    <row r="21" spans="1:26" s="11" customFormat="1" x14ac:dyDescent="0.2">
      <c r="A21" s="17"/>
      <c r="B21" s="13" t="str">
        <f t="shared" si="15"/>
        <v>Total</v>
      </c>
      <c r="C21" s="13" t="str">
        <f t="shared" si="16"/>
        <v>PA</v>
      </c>
      <c r="D21" s="162" t="s">
        <v>134</v>
      </c>
      <c r="E21" s="20" t="str">
        <f t="shared" si="0"/>
        <v>PATotal80-84</v>
      </c>
      <c r="F21" s="21">
        <v>5</v>
      </c>
      <c r="G21" s="108">
        <f>VLOOKUP(E21,'Appendix 4. LT MOH 2019'!$E$4:$H$1683,4,FALSE)</f>
        <v>6.7867914017327155E-2</v>
      </c>
      <c r="H21" s="21">
        <f>VLOOKUP(E21,'Appendix 1a. Pop March 2021'!$E$5:$F$1684,2,FALSE)</f>
        <v>55859.549243078298</v>
      </c>
      <c r="I21" s="21">
        <f>VLOOKUP(E21,'Appendix 2a. Covid Deaths 2021'!$E$4:$F$1684,2,FALSE)</f>
        <v>513.249198582757</v>
      </c>
      <c r="J21" s="22">
        <f t="shared" si="1"/>
        <v>3791.0710850758901</v>
      </c>
      <c r="K21" s="22">
        <f t="shared" si="2"/>
        <v>4269.4871311797706</v>
      </c>
      <c r="L21" s="77">
        <f t="shared" si="3"/>
        <v>0.8879453125388197</v>
      </c>
      <c r="M21" s="77">
        <f t="shared" si="4"/>
        <v>1.1261954828510696</v>
      </c>
      <c r="N21" s="77">
        <f>VLOOKUP(E21,'Appendix 4. LT MOH 2019'!$E$4:$L$1683,8,FALSE)</f>
        <v>0.70988429860649205</v>
      </c>
      <c r="O21" s="77">
        <f t="shared" si="13"/>
        <v>0.67984219202251395</v>
      </c>
      <c r="P21" s="77">
        <f t="shared" si="5"/>
        <v>0.32015780797748605</v>
      </c>
      <c r="Q21" s="77">
        <f>VLOOKUP(E21,'Appendix 4. LT MOH 2019'!$E$4:$J$1683,6,FALSE)</f>
        <v>2.5000000000000004</v>
      </c>
      <c r="R21" s="18">
        <f t="shared" si="6"/>
        <v>2.4487035434372864</v>
      </c>
      <c r="S21" s="132">
        <f t="shared" si="14"/>
        <v>46084.216517234257</v>
      </c>
      <c r="T21" s="14">
        <f t="shared" si="7"/>
        <v>14754.221742517577</v>
      </c>
      <c r="U21" s="15">
        <f t="shared" si="8"/>
        <v>7.6534506090977575E-2</v>
      </c>
      <c r="V21" s="14">
        <f t="shared" si="9"/>
        <v>192778.68893514565</v>
      </c>
      <c r="W21" s="14">
        <f t="shared" si="10"/>
        <v>399574.64799942588</v>
      </c>
      <c r="X21" s="129">
        <f t="shared" si="11"/>
        <v>8.6705314356379635</v>
      </c>
      <c r="Y21" s="109">
        <f>VLOOKUP(E21,'Appendix 4. LT MOH 2019'!$E$4:$Q$1683,13,FALSE)</f>
        <v>9.2410708366575687</v>
      </c>
      <c r="Z21" s="109">
        <f t="shared" si="12"/>
        <v>-0.57053940101960521</v>
      </c>
    </row>
    <row r="22" spans="1:26" s="11" customFormat="1" x14ac:dyDescent="0.2">
      <c r="A22" s="17"/>
      <c r="B22" s="13" t="str">
        <f t="shared" si="15"/>
        <v>Total</v>
      </c>
      <c r="C22" s="13" t="str">
        <f t="shared" si="16"/>
        <v>PA</v>
      </c>
      <c r="D22" s="162" t="s">
        <v>135</v>
      </c>
      <c r="E22" s="20" t="str">
        <f t="shared" si="0"/>
        <v>PATotal85-89</v>
      </c>
      <c r="F22" s="21">
        <v>5</v>
      </c>
      <c r="G22" s="108">
        <f>VLOOKUP(E22,'Appendix 4. LT MOH 2019'!$E$4:$H$1683,4,FALSE)</f>
        <v>0.11008438657451602</v>
      </c>
      <c r="H22" s="21">
        <f>VLOOKUP(E22,'Appendix 1a. Pop March 2021'!$E$5:$F$1684,2,FALSE)</f>
        <v>28068.4460626861</v>
      </c>
      <c r="I22" s="21">
        <f>VLOOKUP(E22,'Appendix 2a. Covid Deaths 2021'!$E$4:$F$1684,2,FALSE)</f>
        <v>275.98312805803897</v>
      </c>
      <c r="J22" s="22">
        <f t="shared" si="1"/>
        <v>3089.8976669106887</v>
      </c>
      <c r="K22" s="22">
        <f t="shared" si="2"/>
        <v>3335.4993616115421</v>
      </c>
      <c r="L22" s="77">
        <f t="shared" si="3"/>
        <v>0.92636733871770516</v>
      </c>
      <c r="M22" s="77">
        <f t="shared" si="4"/>
        <v>1.0794853814516157</v>
      </c>
      <c r="N22" s="77">
        <f>VLOOKUP(E22,'Appendix 4. LT MOH 2019'!$E$4:$L$1683,8,FALSE)</f>
        <v>0.56836794274849156</v>
      </c>
      <c r="O22" s="77">
        <f t="shared" si="13"/>
        <v>0.54340823163740204</v>
      </c>
      <c r="P22" s="77">
        <f t="shared" si="5"/>
        <v>0.45659176836259796</v>
      </c>
      <c r="Q22" s="77">
        <f>VLOOKUP(E22,'Appendix 4. LT MOH 2019'!$E$4:$J$1683,6,FALSE)</f>
        <v>2.4999999999999996</v>
      </c>
      <c r="R22" s="18">
        <f t="shared" si="6"/>
        <v>2.4488124389549433</v>
      </c>
      <c r="S22" s="132">
        <f t="shared" si="14"/>
        <v>31329.994774716681</v>
      </c>
      <c r="T22" s="14">
        <f t="shared" si="7"/>
        <v>14305.017716978844</v>
      </c>
      <c r="U22" s="15">
        <f t="shared" si="8"/>
        <v>0.11905451311707101</v>
      </c>
      <c r="V22" s="14">
        <f t="shared" si="9"/>
        <v>120155.19061349782</v>
      </c>
      <c r="W22" s="14">
        <f t="shared" si="10"/>
        <v>206795.95906428021</v>
      </c>
      <c r="X22" s="129">
        <f t="shared" si="11"/>
        <v>6.600574323464766</v>
      </c>
      <c r="Y22" s="109">
        <f>VLOOKUP(E22,'Appendix 4. LT MOH 2019'!$E$4:$Q$1683,13,FALSE)</f>
        <v>6.9960134347108944</v>
      </c>
      <c r="Z22" s="109">
        <f t="shared" si="12"/>
        <v>-0.39543911124612841</v>
      </c>
    </row>
    <row r="23" spans="1:26" s="11" customFormat="1" x14ac:dyDescent="0.2">
      <c r="A23" s="17"/>
      <c r="B23" s="13" t="str">
        <f t="shared" si="15"/>
        <v>Total</v>
      </c>
      <c r="C23" s="13" t="str">
        <f t="shared" si="16"/>
        <v>PA</v>
      </c>
      <c r="D23" s="162" t="s">
        <v>8</v>
      </c>
      <c r="E23" s="20" t="str">
        <f t="shared" si="0"/>
        <v>PATotal90+</v>
      </c>
      <c r="F23" s="21" t="s">
        <v>19</v>
      </c>
      <c r="G23" s="108">
        <f>VLOOKUP(E23,'Appendix 4. LT MOH 2019'!$E$4:$H$1683,4,FALSE)</f>
        <v>0.18482947863582908</v>
      </c>
      <c r="H23" s="21">
        <f>VLOOKUP(E23,'Appendix 1a. Pop March 2021'!$E$5:$F$1684,2,FALSE)</f>
        <v>16289.6634252886</v>
      </c>
      <c r="I23" s="21">
        <f>VLOOKUP(E23,'Appendix 2a. Covid Deaths 2021'!$E$4:$F$1684,2,FALSE)</f>
        <v>152.88274000337401</v>
      </c>
      <c r="J23" s="22">
        <f t="shared" si="1"/>
        <v>3010.8099980492257</v>
      </c>
      <c r="K23" s="22">
        <f t="shared" si="2"/>
        <v>3135.4355009253586</v>
      </c>
      <c r="L23" s="77">
        <f t="shared" si="3"/>
        <v>0.96025257006902154</v>
      </c>
      <c r="M23" s="77">
        <f t="shared" si="4"/>
        <v>1.0413926826856827</v>
      </c>
      <c r="N23" s="77">
        <f>VLOOKUP(E23,'Appendix 4. LT MOH 2019'!$E$4:$L$1683,8,FALSE)</f>
        <v>0</v>
      </c>
      <c r="O23" s="77">
        <v>0</v>
      </c>
      <c r="P23" s="77">
        <f t="shared" si="5"/>
        <v>1</v>
      </c>
      <c r="Q23" s="77">
        <f>VLOOKUP(E23,'Appendix 4. LT MOH 2019'!$E$4:$J$1683,6,FALSE)</f>
        <v>5.2996877458875185</v>
      </c>
      <c r="R23" s="18">
        <f>Q23*L23</f>
        <v>5.0890387785517888</v>
      </c>
      <c r="S23" s="132">
        <f t="shared" si="14"/>
        <v>17024.977057737837</v>
      </c>
      <c r="T23" s="14">
        <f t="shared" si="7"/>
        <v>17024.977057737837</v>
      </c>
      <c r="U23" s="15">
        <f t="shared" si="8"/>
        <v>0.19650076242582193</v>
      </c>
      <c r="V23" s="14">
        <f>T23*R23</f>
        <v>86640.768450782387</v>
      </c>
      <c r="W23" s="14">
        <f>V23</f>
        <v>86640.768450782387</v>
      </c>
      <c r="X23" s="129">
        <f t="shared" si="11"/>
        <v>5.0890387785517888</v>
      </c>
      <c r="Y23" s="109">
        <f>VLOOKUP(E23,'Appendix 4. LT MOH 2019'!$E$4:$Q$1683,13,FALSE)</f>
        <v>5.4103923647932133</v>
      </c>
      <c r="Z23" s="109">
        <f t="shared" si="12"/>
        <v>-0.32135358624142452</v>
      </c>
    </row>
    <row r="24" spans="1:26" s="9" customFormat="1" x14ac:dyDescent="0.2">
      <c r="B24" s="157"/>
      <c r="C24" s="157"/>
      <c r="G24" s="111"/>
      <c r="H24" s="111"/>
      <c r="I24" s="130"/>
      <c r="J24" s="130"/>
      <c r="N24" s="111"/>
      <c r="O24" s="111"/>
      <c r="P24" s="23"/>
      <c r="Q24" s="111"/>
      <c r="R24" s="111"/>
      <c r="V24" s="111"/>
      <c r="W24" s="111"/>
      <c r="Y24" s="111"/>
    </row>
    <row r="25" spans="1:26" x14ac:dyDescent="0.2">
      <c r="H25" s="43"/>
      <c r="I25" s="43"/>
      <c r="K25" s="43"/>
      <c r="L25" s="75"/>
      <c r="M25" s="75"/>
      <c r="N25" s="131"/>
      <c r="O25" s="131"/>
      <c r="P25" s="76"/>
      <c r="Q25" s="131"/>
      <c r="R25" s="131"/>
      <c r="S25" s="75"/>
      <c r="T25" s="75"/>
      <c r="U25" s="75"/>
      <c r="V25" s="131"/>
      <c r="W25" s="131"/>
      <c r="X25" s="75"/>
      <c r="Y25" s="131"/>
      <c r="Z25" s="75"/>
    </row>
    <row r="26" spans="1:26" ht="16" customHeight="1" x14ac:dyDescent="0.2">
      <c r="H26" s="43"/>
      <c r="I26" s="43"/>
      <c r="K26" s="43"/>
      <c r="L26" s="75"/>
      <c r="M26" s="75"/>
      <c r="N26" s="131"/>
      <c r="O26" s="131"/>
      <c r="P26" s="75"/>
      <c r="Q26" s="131"/>
      <c r="R26" s="131"/>
      <c r="S26" s="75"/>
      <c r="T26" s="75"/>
      <c r="U26" s="75"/>
      <c r="V26" s="131"/>
      <c r="W26" s="131"/>
      <c r="X26" s="75"/>
      <c r="Y26" s="131"/>
      <c r="Z26" s="75"/>
    </row>
    <row r="27" spans="1:26" s="13" customFormat="1" ht="47" customHeight="1" x14ac:dyDescent="0.2">
      <c r="A27" s="12"/>
      <c r="B27" s="10" t="s">
        <v>17</v>
      </c>
      <c r="C27" s="10" t="s">
        <v>14</v>
      </c>
      <c r="D27" s="160" t="s">
        <v>0</v>
      </c>
      <c r="E27" s="10" t="s">
        <v>137</v>
      </c>
      <c r="F27" s="10" t="s">
        <v>9</v>
      </c>
      <c r="G27" s="12" t="s">
        <v>116</v>
      </c>
      <c r="H27" s="12" t="s">
        <v>118</v>
      </c>
      <c r="I27" s="12" t="s">
        <v>110</v>
      </c>
      <c r="J27" s="12" t="s">
        <v>38</v>
      </c>
      <c r="K27" s="12" t="s">
        <v>1828</v>
      </c>
      <c r="L27" s="12" t="s">
        <v>26</v>
      </c>
      <c r="M27" s="12" t="s">
        <v>27</v>
      </c>
      <c r="N27" s="10" t="s">
        <v>10</v>
      </c>
      <c r="O27" s="12" t="s">
        <v>111</v>
      </c>
      <c r="P27" s="12" t="s">
        <v>112</v>
      </c>
      <c r="Q27" s="12" t="s">
        <v>28</v>
      </c>
      <c r="R27" s="12" t="s">
        <v>113</v>
      </c>
      <c r="S27" s="10" t="s">
        <v>104</v>
      </c>
      <c r="T27" s="10" t="s">
        <v>105</v>
      </c>
      <c r="U27" s="12" t="s">
        <v>106</v>
      </c>
      <c r="V27" s="12" t="s">
        <v>107</v>
      </c>
      <c r="W27" s="12" t="s">
        <v>108</v>
      </c>
      <c r="X27" s="10" t="s">
        <v>109</v>
      </c>
      <c r="Y27" s="12" t="s">
        <v>29</v>
      </c>
      <c r="Z27" s="12" t="s">
        <v>11</v>
      </c>
    </row>
    <row r="28" spans="1:26" x14ac:dyDescent="0.2">
      <c r="B28" s="155" t="s">
        <v>69</v>
      </c>
      <c r="C28" s="13" t="str">
        <f>$C$4</f>
        <v>PA</v>
      </c>
      <c r="D28" s="162">
        <v>0</v>
      </c>
      <c r="E28" s="20" t="str">
        <f t="shared" ref="E28:E47" si="17">_xlfn.CONCAT(C28,B28,D28)</f>
        <v>PAFemale0</v>
      </c>
      <c r="F28" s="21">
        <v>1</v>
      </c>
      <c r="G28" s="108">
        <f>VLOOKUP(E28,'Appendix 4. LT MOH 2019'!$E$4:$H$1683,4,FALSE)</f>
        <v>1.2755065967164896E-2</v>
      </c>
      <c r="H28" s="21">
        <f>VLOOKUP(E28,'Appendix 1a. Pop March 2021'!$E$5:$F$1684,2,FALSE)</f>
        <v>70207.525313679202</v>
      </c>
      <c r="I28" s="21">
        <f>VLOOKUP(E28,'Appendix 2a. Covid Deaths 2021'!$E$4:$F$1684,2,FALSE)</f>
        <v>2.9782351948709298</v>
      </c>
      <c r="J28" s="22">
        <f t="shared" ref="J28:J47" si="18">G28*H28</f>
        <v>895.50161676737753</v>
      </c>
      <c r="K28" s="22">
        <f t="shared" ref="K28:K47" si="19">G28*(H28-I28)+I28</f>
        <v>898.44186437587211</v>
      </c>
      <c r="L28" s="78">
        <f t="shared" ref="L28:L47" si="20">J28/K28</f>
        <v>0.99672739247236986</v>
      </c>
      <c r="M28" s="78">
        <f t="shared" ref="M28:M47" si="21">K28/J28</f>
        <v>1.0032833526522358</v>
      </c>
      <c r="N28" s="77">
        <f>VLOOKUP(E28,'Appendix 4. LT MOH 2019'!$E$4:$L$1683,8,FALSE)</f>
        <v>0.98739145706319253</v>
      </c>
      <c r="O28" s="77">
        <f>EXP((1/L28)*LN(N28))</f>
        <v>0.98735032171711534</v>
      </c>
      <c r="P28" s="78">
        <f t="shared" ref="P28:P47" si="22">1-O28</f>
        <v>1.2649678282884658E-2</v>
      </c>
      <c r="Q28" s="77">
        <f>VLOOKUP(E28,'Appendix 4. LT MOH 2019'!$E$4:$J$1683,6,FALSE)</f>
        <v>8.8916290639090914E-2</v>
      </c>
      <c r="R28" s="133">
        <f t="shared" ref="R28:R46" si="23">F28+(Q28-F28)*M28*(1-N28)/(1-O28)</f>
        <v>8.8897352089477133E-2</v>
      </c>
      <c r="S28" s="14">
        <v>100000</v>
      </c>
      <c r="T28" s="14">
        <f t="shared" ref="T28:T47" si="24">P28*S28</f>
        <v>1264.9678282884659</v>
      </c>
      <c r="U28" s="15">
        <f t="shared" ref="U28:U47" si="25">T28/V28</f>
        <v>1.2797167628207694E-2</v>
      </c>
      <c r="V28" s="14">
        <f t="shared" ref="V28:V46" si="26">(S29*F28)+R28*T28</f>
        <v>98847.484462124747</v>
      </c>
      <c r="W28" s="14">
        <f t="shared" ref="W28:W46" si="27">W29+V28</f>
        <v>7795694.7233100357</v>
      </c>
      <c r="X28" s="129">
        <f t="shared" ref="X28:X47" si="28">W28/S28</f>
        <v>77.956947233100351</v>
      </c>
      <c r="Y28" s="109">
        <f>VLOOKUP(E28,'Appendix 4. LT MOH 2019'!$E$4:$Q$1683,13,FALSE)</f>
        <v>79.718519353833571</v>
      </c>
      <c r="Z28" s="129">
        <f t="shared" ref="Z28:Z47" si="29">X28-Y28</f>
        <v>-1.76157212073322</v>
      </c>
    </row>
    <row r="29" spans="1:26" x14ac:dyDescent="0.2">
      <c r="B29" s="155" t="str">
        <f>$B$28</f>
        <v>Female</v>
      </c>
      <c r="C29" s="13" t="str">
        <f>$C$4</f>
        <v>PA</v>
      </c>
      <c r="D29" s="163" t="s">
        <v>139</v>
      </c>
      <c r="E29" s="20" t="str">
        <f t="shared" si="17"/>
        <v>PAFemale01-04</v>
      </c>
      <c r="F29" s="21">
        <v>4</v>
      </c>
      <c r="G29" s="108">
        <f>VLOOKUP(E29,'Appendix 4. LT MOH 2019'!$E$4:$H$1683,4,FALSE)</f>
        <v>6.4317136785848814E-4</v>
      </c>
      <c r="H29" s="21">
        <f>VLOOKUP(E29,'Appendix 1a. Pop March 2021'!$E$5:$F$1684,2,FALSE)</f>
        <v>280544.16124408803</v>
      </c>
      <c r="I29" s="21">
        <f>VLOOKUP(E29,'Appendix 2a. Covid Deaths 2021'!$E$4:$F$1684,2,FALSE)</f>
        <v>3.9709802598279098</v>
      </c>
      <c r="J29" s="22">
        <f t="shared" si="18"/>
        <v>180.43797193207234</v>
      </c>
      <c r="K29" s="22">
        <f t="shared" si="19"/>
        <v>184.40639817109482</v>
      </c>
      <c r="L29" s="78">
        <f t="shared" si="20"/>
        <v>0.97847999701539357</v>
      </c>
      <c r="M29" s="78">
        <f t="shared" si="21"/>
        <v>1.0219932988413127</v>
      </c>
      <c r="N29" s="77">
        <f>VLOOKUP(E29,'Appendix 4. LT MOH 2019'!$E$4:$L$1683,8,FALSE)</f>
        <v>0.99743143976508819</v>
      </c>
      <c r="O29" s="77">
        <f t="shared" ref="O29:O46" si="30">EXP((1/L29)*LN(N29))</f>
        <v>0.99737502286045143</v>
      </c>
      <c r="P29" s="78">
        <f t="shared" si="22"/>
        <v>2.6249771395485677E-3</v>
      </c>
      <c r="Q29" s="77">
        <f>VLOOKUP(E29,'Appendix 4. LT MOH 2019'!$E$4:$J$1683,6,FALSE)</f>
        <v>1.5029203425704212</v>
      </c>
      <c r="R29" s="133">
        <f t="shared" si="23"/>
        <v>1.5028497500354376</v>
      </c>
      <c r="S29" s="80">
        <f t="shared" ref="S29:S47" si="31">S28-T28</f>
        <v>98735.032171711529</v>
      </c>
      <c r="T29" s="14">
        <f t="shared" si="24"/>
        <v>259.17720232333511</v>
      </c>
      <c r="U29" s="15">
        <f t="shared" si="25"/>
        <v>6.5732146424473347E-4</v>
      </c>
      <c r="V29" s="14">
        <f t="shared" si="26"/>
        <v>394292.92427127931</v>
      </c>
      <c r="W29" s="14">
        <f t="shared" si="27"/>
        <v>7696847.2388479114</v>
      </c>
      <c r="X29" s="129">
        <f t="shared" si="28"/>
        <v>77.954572653222129</v>
      </c>
      <c r="Y29" s="109">
        <f>VLOOKUP(E29,'Appendix 4. LT MOH 2019'!$E$4:$Q$1683,13,FALSE)</f>
        <v>79.735353419067906</v>
      </c>
      <c r="Z29" s="129">
        <f t="shared" si="29"/>
        <v>-1.7807807658457762</v>
      </c>
    </row>
    <row r="30" spans="1:26" x14ac:dyDescent="0.2">
      <c r="B30" s="155" t="str">
        <f t="shared" ref="B30:B47" si="32">$B$28</f>
        <v>Female</v>
      </c>
      <c r="C30" s="13" t="str">
        <f t="shared" ref="C30:C47" si="33">$C$4</f>
        <v>PA</v>
      </c>
      <c r="D30" s="163" t="s">
        <v>138</v>
      </c>
      <c r="E30" s="20" t="str">
        <f t="shared" si="17"/>
        <v>PAFemale05-09</v>
      </c>
      <c r="F30" s="21">
        <v>5</v>
      </c>
      <c r="G30" s="108">
        <f>VLOOKUP(E30,'Appendix 4. LT MOH 2019'!$E$4:$H$1683,4,FALSE)</f>
        <v>2.3371376741028452E-4</v>
      </c>
      <c r="H30" s="21">
        <f>VLOOKUP(E30,'Appendix 1a. Pop March 2021'!$E$5:$F$1684,2,FALSE)</f>
        <v>354956.684147875</v>
      </c>
      <c r="I30" s="21">
        <f>VLOOKUP(E30,'Appendix 2a. Covid Deaths 2021'!$E$4:$F$1684,2,FALSE)</f>
        <v>0</v>
      </c>
      <c r="J30" s="22">
        <f t="shared" si="18"/>
        <v>82.958263919662286</v>
      </c>
      <c r="K30" s="22">
        <f t="shared" si="19"/>
        <v>82.958263919662286</v>
      </c>
      <c r="L30" s="78">
        <f t="shared" si="20"/>
        <v>1</v>
      </c>
      <c r="M30" s="78">
        <f t="shared" si="21"/>
        <v>1</v>
      </c>
      <c r="N30" s="77">
        <f>VLOOKUP(E30,'Appendix 4. LT MOH 2019'!$E$4:$L$1683,8,FALSE)</f>
        <v>0.99883211354080925</v>
      </c>
      <c r="O30" s="77">
        <f t="shared" si="30"/>
        <v>0.99883211354080925</v>
      </c>
      <c r="P30" s="78">
        <f t="shared" si="22"/>
        <v>1.1678864591907478E-3</v>
      </c>
      <c r="Q30" s="77">
        <f>VLOOKUP(E30,'Appendix 4. LT MOH 2019'!$E$4:$J$1683,6,FALSE)</f>
        <v>2.5000000000004046</v>
      </c>
      <c r="R30" s="133">
        <f t="shared" si="23"/>
        <v>2.5000000000004046</v>
      </c>
      <c r="S30" s="80">
        <f t="shared" si="31"/>
        <v>98475.854969388194</v>
      </c>
      <c r="T30" s="14">
        <f t="shared" si="24"/>
        <v>115.0086175759804</v>
      </c>
      <c r="U30" s="15">
        <f t="shared" si="25"/>
        <v>2.33713767410292E-4</v>
      </c>
      <c r="V30" s="14">
        <f t="shared" si="26"/>
        <v>492091.75330300111</v>
      </c>
      <c r="W30" s="14">
        <f t="shared" si="27"/>
        <v>7302554.3145766323</v>
      </c>
      <c r="X30" s="129">
        <f t="shared" si="28"/>
        <v>74.155784855553421</v>
      </c>
      <c r="Y30" s="109">
        <f>VLOOKUP(E30,'Appendix 4. LT MOH 2019'!$E$4:$Q$1683,13,FALSE)</f>
        <v>75.936815603504371</v>
      </c>
      <c r="Z30" s="129">
        <f t="shared" si="29"/>
        <v>-1.7810307479509504</v>
      </c>
    </row>
    <row r="31" spans="1:26" x14ac:dyDescent="0.2">
      <c r="B31" s="155" t="str">
        <f t="shared" si="32"/>
        <v>Female</v>
      </c>
      <c r="C31" s="13" t="str">
        <f t="shared" si="33"/>
        <v>PA</v>
      </c>
      <c r="D31" s="163" t="s">
        <v>120</v>
      </c>
      <c r="E31" s="20" t="str">
        <f t="shared" si="17"/>
        <v>PAFemale10-14</v>
      </c>
      <c r="F31" s="21">
        <v>5</v>
      </c>
      <c r="G31" s="108">
        <f>VLOOKUP(E31,'Appendix 4. LT MOH 2019'!$E$4:$H$1683,4,FALSE)</f>
        <v>2.761908171667937E-4</v>
      </c>
      <c r="H31" s="21">
        <f>VLOOKUP(E31,'Appendix 1a. Pop March 2021'!$E$5:$F$1684,2,FALSE)</f>
        <v>380312.36141562299</v>
      </c>
      <c r="I31" s="21">
        <f>VLOOKUP(E31,'Appendix 2a. Covid Deaths 2021'!$E$4:$F$1684,2,FALSE)</f>
        <v>1.98549012991395</v>
      </c>
      <c r="J31" s="22">
        <f t="shared" si="18"/>
        <v>105.03878187801389</v>
      </c>
      <c r="K31" s="22">
        <f t="shared" si="19"/>
        <v>107.02372363378639</v>
      </c>
      <c r="L31" s="78">
        <f t="shared" si="20"/>
        <v>0.98145325458339905</v>
      </c>
      <c r="M31" s="78">
        <f t="shared" si="21"/>
        <v>1.0188972274838231</v>
      </c>
      <c r="N31" s="77">
        <f>VLOOKUP(E31,'Appendix 4. LT MOH 2019'!$E$4:$L$1683,8,FALSE)</f>
        <v>0.9986199987733323</v>
      </c>
      <c r="O31" s="77">
        <f t="shared" si="30"/>
        <v>0.99859393891851211</v>
      </c>
      <c r="P31" s="78">
        <f t="shared" si="22"/>
        <v>1.406061081487886E-3</v>
      </c>
      <c r="Q31" s="77">
        <f>VLOOKUP(E31,'Appendix 4. LT MOH 2019'!$E$4:$J$1683,6,FALSE)</f>
        <v>2.5000000000000178</v>
      </c>
      <c r="R31" s="133">
        <f t="shared" si="23"/>
        <v>2.4999673871065347</v>
      </c>
      <c r="S31" s="80">
        <f t="shared" si="31"/>
        <v>98360.846351812215</v>
      </c>
      <c r="T31" s="14">
        <f t="shared" si="24"/>
        <v>138.30135799749286</v>
      </c>
      <c r="U31" s="15">
        <f t="shared" si="25"/>
        <v>2.8141005874419907E-4</v>
      </c>
      <c r="V31" s="14">
        <f t="shared" si="26"/>
        <v>491458.47385365987</v>
      </c>
      <c r="W31" s="14">
        <f t="shared" si="27"/>
        <v>6810462.5612736316</v>
      </c>
      <c r="X31" s="129">
        <f t="shared" si="28"/>
        <v>69.239568526223394</v>
      </c>
      <c r="Y31" s="109">
        <f>VLOOKUP(E31,'Appendix 4. LT MOH 2019'!$E$4:$Q$1683,13,FALSE)</f>
        <v>71.022681747961201</v>
      </c>
      <c r="Z31" s="129">
        <f t="shared" si="29"/>
        <v>-1.783113221737807</v>
      </c>
    </row>
    <row r="32" spans="1:26" x14ac:dyDescent="0.2">
      <c r="B32" s="155" t="str">
        <f t="shared" si="32"/>
        <v>Female</v>
      </c>
      <c r="C32" s="13" t="str">
        <f t="shared" si="33"/>
        <v>PA</v>
      </c>
      <c r="D32" s="162" t="s">
        <v>121</v>
      </c>
      <c r="E32" s="20" t="str">
        <f t="shared" si="17"/>
        <v>PAFemale15-19</v>
      </c>
      <c r="F32" s="21">
        <v>5</v>
      </c>
      <c r="G32" s="108">
        <f>VLOOKUP(E32,'Appendix 4. LT MOH 2019'!$E$4:$H$1683,4,FALSE)</f>
        <v>4.886960836647695E-4</v>
      </c>
      <c r="H32" s="21">
        <f>VLOOKUP(E32,'Appendix 1a. Pop March 2021'!$E$5:$F$1684,2,FALSE)</f>
        <v>394216.69049599901</v>
      </c>
      <c r="I32" s="21">
        <f>VLOOKUP(E32,'Appendix 2a. Covid Deaths 2021'!$E$4:$F$1684,2,FALSE)</f>
        <v>1.98549012991395</v>
      </c>
      <c r="J32" s="22">
        <f t="shared" si="18"/>
        <v>192.65215276068128</v>
      </c>
      <c r="K32" s="22">
        <f t="shared" si="19"/>
        <v>194.63667258934458</v>
      </c>
      <c r="L32" s="78">
        <f t="shared" si="20"/>
        <v>0.98980397783078444</v>
      </c>
      <c r="M32" s="78">
        <f t="shared" si="21"/>
        <v>1.0103010519229887</v>
      </c>
      <c r="N32" s="77">
        <f>VLOOKUP(E32,'Appendix 4. LT MOH 2019'!$E$4:$L$1683,8,FALSE)</f>
        <v>0.9975595012371451</v>
      </c>
      <c r="O32" s="77">
        <f t="shared" si="30"/>
        <v>0.99753439255036536</v>
      </c>
      <c r="P32" s="78">
        <f t="shared" si="22"/>
        <v>2.4656074496346436E-3</v>
      </c>
      <c r="Q32" s="77">
        <f>VLOOKUP(E32,'Appendix 4. LT MOH 2019'!$E$4:$J$1683,6,FALSE)</f>
        <v>2.5000000000001825</v>
      </c>
      <c r="R32" s="133">
        <f t="shared" si="23"/>
        <v>2.4999685496425612</v>
      </c>
      <c r="S32" s="80">
        <f t="shared" si="31"/>
        <v>98222.544993814721</v>
      </c>
      <c r="T32" s="14">
        <f t="shared" si="24"/>
        <v>242.17823865882355</v>
      </c>
      <c r="U32" s="15">
        <f t="shared" si="25"/>
        <v>4.9373016997671635E-4</v>
      </c>
      <c r="V32" s="14">
        <f t="shared" si="26"/>
        <v>490507.2717558344</v>
      </c>
      <c r="W32" s="14">
        <f t="shared" si="27"/>
        <v>6319004.0874199718</v>
      </c>
      <c r="X32" s="129">
        <f t="shared" si="28"/>
        <v>64.333540612472348</v>
      </c>
      <c r="Y32" s="109">
        <f>VLOOKUP(E32,'Appendix 4. LT MOH 2019'!$E$4:$Q$1683,13,FALSE)</f>
        <v>66.117373807986951</v>
      </c>
      <c r="Z32" s="129">
        <f t="shared" si="29"/>
        <v>-1.7838331955146032</v>
      </c>
    </row>
    <row r="33" spans="2:26" x14ac:dyDescent="0.2">
      <c r="B33" s="155" t="str">
        <f t="shared" si="32"/>
        <v>Female</v>
      </c>
      <c r="C33" s="13" t="str">
        <f t="shared" si="33"/>
        <v>PA</v>
      </c>
      <c r="D33" s="162" t="s">
        <v>122</v>
      </c>
      <c r="E33" s="20" t="str">
        <f t="shared" si="17"/>
        <v>PAFemale20-24</v>
      </c>
      <c r="F33" s="21">
        <v>5</v>
      </c>
      <c r="G33" s="108">
        <f>VLOOKUP(E33,'Appendix 4. LT MOH 2019'!$E$4:$H$1683,4,FALSE)</f>
        <v>6.2014888534439345E-4</v>
      </c>
      <c r="H33" s="21">
        <f>VLOOKUP(E33,'Appendix 1a. Pop March 2021'!$E$5:$F$1684,2,FALSE)</f>
        <v>403788.12896556698</v>
      </c>
      <c r="I33" s="21">
        <f>VLOOKUP(E33,'Appendix 2a. Covid Deaths 2021'!$E$4:$F$1684,2,FALSE)</f>
        <v>6.9492154546988401</v>
      </c>
      <c r="J33" s="22">
        <f t="shared" si="18"/>
        <v>250.40875809329455</v>
      </c>
      <c r="K33" s="22">
        <f t="shared" si="19"/>
        <v>257.35366399977516</v>
      </c>
      <c r="L33" s="78">
        <f t="shared" si="20"/>
        <v>0.9730141557009786</v>
      </c>
      <c r="M33" s="78">
        <f t="shared" si="21"/>
        <v>1.0277342771848785</v>
      </c>
      <c r="N33" s="77">
        <f>VLOOKUP(E33,'Appendix 4. LT MOH 2019'!$E$4:$L$1683,8,FALSE)</f>
        <v>0.9969040554396984</v>
      </c>
      <c r="O33" s="77">
        <f t="shared" si="30"/>
        <v>0.99681832839343676</v>
      </c>
      <c r="P33" s="78">
        <f t="shared" si="22"/>
        <v>3.1816716065632411E-3</v>
      </c>
      <c r="Q33" s="77">
        <f>VLOOKUP(E33,'Appendix 4. LT MOH 2019'!$E$4:$J$1683,6,FALSE)</f>
        <v>2.5000000000000018</v>
      </c>
      <c r="R33" s="133">
        <f t="shared" si="23"/>
        <v>2.4998925577969016</v>
      </c>
      <c r="S33" s="80">
        <f t="shared" si="31"/>
        <v>97980.366755155905</v>
      </c>
      <c r="T33" s="14">
        <f t="shared" si="24"/>
        <v>311.74135090553244</v>
      </c>
      <c r="U33" s="15">
        <f t="shared" si="25"/>
        <v>6.3734828135275168E-4</v>
      </c>
      <c r="V33" s="14">
        <f t="shared" si="26"/>
        <v>489122.44690433814</v>
      </c>
      <c r="W33" s="14">
        <f t="shared" si="27"/>
        <v>5828496.8156641377</v>
      </c>
      <c r="X33" s="129">
        <f t="shared" si="28"/>
        <v>59.486374757394259</v>
      </c>
      <c r="Y33" s="109">
        <f>VLOOKUP(E33,'Appendix 4. LT MOH 2019'!$E$4:$Q$1683,13,FALSE)</f>
        <v>61.273011764301259</v>
      </c>
      <c r="Z33" s="129">
        <f t="shared" si="29"/>
        <v>-1.7866370069070001</v>
      </c>
    </row>
    <row r="34" spans="2:26" x14ac:dyDescent="0.2">
      <c r="B34" s="155" t="str">
        <f t="shared" si="32"/>
        <v>Female</v>
      </c>
      <c r="C34" s="13" t="str">
        <f t="shared" si="33"/>
        <v>PA</v>
      </c>
      <c r="D34" s="162" t="s">
        <v>123</v>
      </c>
      <c r="E34" s="20" t="str">
        <f t="shared" si="17"/>
        <v>PAFemale25-29</v>
      </c>
      <c r="F34" s="21">
        <v>5</v>
      </c>
      <c r="G34" s="108">
        <f>VLOOKUP(E34,'Appendix 4. LT MOH 2019'!$E$4:$H$1683,4,FALSE)</f>
        <v>7.6514111726379221E-4</v>
      </c>
      <c r="H34" s="21">
        <f>VLOOKUP(E34,'Appendix 1a. Pop March 2021'!$E$5:$F$1684,2,FALSE)</f>
        <v>385338.73254197702</v>
      </c>
      <c r="I34" s="21">
        <f>VLOOKUP(E34,'Appendix 2a. Covid Deaths 2021'!$E$4:$F$1684,2,FALSE)</f>
        <v>26.8041167538384</v>
      </c>
      <c r="J34" s="22">
        <f t="shared" si="18"/>
        <v>294.83850834218191</v>
      </c>
      <c r="K34" s="22">
        <f t="shared" si="19"/>
        <v>321.62211616418</v>
      </c>
      <c r="L34" s="78">
        <f t="shared" si="20"/>
        <v>0.9167233642342999</v>
      </c>
      <c r="M34" s="78">
        <f t="shared" si="21"/>
        <v>1.0908416202910434</v>
      </c>
      <c r="N34" s="77">
        <f>VLOOKUP(E34,'Appendix 4. LT MOH 2019'!$E$4:$L$1683,8,FALSE)</f>
        <v>0.99618159845374421</v>
      </c>
      <c r="O34" s="77">
        <f t="shared" si="30"/>
        <v>0.99583545191121814</v>
      </c>
      <c r="P34" s="78">
        <f t="shared" si="22"/>
        <v>4.1645480887818609E-3</v>
      </c>
      <c r="Q34" s="77">
        <f>VLOOKUP(E34,'Appendix 4. LT MOH 2019'!$E$4:$J$1683,6,FALSE)</f>
        <v>2.4999999999998983</v>
      </c>
      <c r="R34" s="133">
        <f t="shared" si="23"/>
        <v>2.4995658347302148</v>
      </c>
      <c r="S34" s="80">
        <f t="shared" si="31"/>
        <v>97668.625404250372</v>
      </c>
      <c r="T34" s="14">
        <f t="shared" si="24"/>
        <v>406.74568726122237</v>
      </c>
      <c r="U34" s="15">
        <f t="shared" si="25"/>
        <v>8.3464788520967639E-4</v>
      </c>
      <c r="V34" s="14">
        <f t="shared" si="26"/>
        <v>487326.0862082477</v>
      </c>
      <c r="W34" s="14">
        <f t="shared" si="27"/>
        <v>5339374.3687597997</v>
      </c>
      <c r="X34" s="129">
        <f t="shared" si="28"/>
        <v>54.668265747164284</v>
      </c>
      <c r="Y34" s="109">
        <f>VLOOKUP(E34,'Appendix 4. LT MOH 2019'!$E$4:$Q$1683,13,FALSE)</f>
        <v>56.455534831663023</v>
      </c>
      <c r="Z34" s="129">
        <f t="shared" si="29"/>
        <v>-1.7872690844987389</v>
      </c>
    </row>
    <row r="35" spans="2:26" x14ac:dyDescent="0.2">
      <c r="B35" s="155" t="str">
        <f t="shared" si="32"/>
        <v>Female</v>
      </c>
      <c r="C35" s="13" t="str">
        <f t="shared" si="33"/>
        <v>PA</v>
      </c>
      <c r="D35" s="162" t="s">
        <v>124</v>
      </c>
      <c r="E35" s="20" t="str">
        <f t="shared" si="17"/>
        <v>PAFemale30-34</v>
      </c>
      <c r="F35" s="21">
        <v>5</v>
      </c>
      <c r="G35" s="108">
        <f>VLOOKUP(E35,'Appendix 4. LT MOH 2019'!$E$4:$H$1683,4,FALSE)</f>
        <v>8.3803533943160998E-4</v>
      </c>
      <c r="H35" s="21">
        <f>VLOOKUP(E35,'Appendix 1a. Pop March 2021'!$E$5:$F$1684,2,FALSE)</f>
        <v>369387.95819524798</v>
      </c>
      <c r="I35" s="21">
        <f>VLOOKUP(E35,'Appendix 2a. Covid Deaths 2021'!$E$4:$F$1684,2,FALSE)</f>
        <v>43.680782858107001</v>
      </c>
      <c r="J35" s="22">
        <f t="shared" si="18"/>
        <v>309.56016292810398</v>
      </c>
      <c r="K35" s="22">
        <f t="shared" si="19"/>
        <v>353.2043397465219</v>
      </c>
      <c r="L35" s="78">
        <f t="shared" si="20"/>
        <v>0.87643363371543148</v>
      </c>
      <c r="M35" s="78">
        <f t="shared" si="21"/>
        <v>1.1409877046374162</v>
      </c>
      <c r="N35" s="77">
        <f>VLOOKUP(E35,'Appendix 4. LT MOH 2019'!$E$4:$L$1683,8,FALSE)</f>
        <v>0.99581858373933019</v>
      </c>
      <c r="O35" s="77">
        <f t="shared" si="30"/>
        <v>0.99523046344901256</v>
      </c>
      <c r="P35" s="78">
        <f t="shared" si="22"/>
        <v>4.769536550987441E-3</v>
      </c>
      <c r="Q35" s="77">
        <f>VLOOKUP(E35,'Appendix 4. LT MOH 2019'!$E$4:$J$1683,6,FALSE)</f>
        <v>2.5000000000000653</v>
      </c>
      <c r="R35" s="133">
        <f t="shared" si="23"/>
        <v>2.4992619878301587</v>
      </c>
      <c r="S35" s="80">
        <f t="shared" si="31"/>
        <v>97261.879716989148</v>
      </c>
      <c r="T35" s="14">
        <f t="shared" si="24"/>
        <v>463.89409032792378</v>
      </c>
      <c r="U35" s="15">
        <f t="shared" si="25"/>
        <v>9.5618827080305518E-4</v>
      </c>
      <c r="V35" s="14">
        <f t="shared" si="26"/>
        <v>485149.32099964173</v>
      </c>
      <c r="W35" s="14">
        <f t="shared" si="27"/>
        <v>4852048.2825515522</v>
      </c>
      <c r="X35" s="129">
        <f t="shared" si="28"/>
        <v>49.886433376261635</v>
      </c>
      <c r="Y35" s="109">
        <f>VLOOKUP(E35,'Appendix 4. LT MOH 2019'!$E$4:$Q$1683,13,FALSE)</f>
        <v>51.662348426644165</v>
      </c>
      <c r="Z35" s="129">
        <f t="shared" si="29"/>
        <v>-1.7759150503825296</v>
      </c>
    </row>
    <row r="36" spans="2:26" x14ac:dyDescent="0.2">
      <c r="B36" s="155" t="str">
        <f t="shared" si="32"/>
        <v>Female</v>
      </c>
      <c r="C36" s="13" t="str">
        <f t="shared" si="33"/>
        <v>PA</v>
      </c>
      <c r="D36" s="162" t="s">
        <v>125</v>
      </c>
      <c r="E36" s="20" t="str">
        <f t="shared" si="17"/>
        <v>PAFemale35-39</v>
      </c>
      <c r="F36" s="21">
        <v>5</v>
      </c>
      <c r="G36" s="108">
        <f>VLOOKUP(E36,'Appendix 4. LT MOH 2019'!$E$4:$H$1683,4,FALSE)</f>
        <v>1.3314688892700469E-3</v>
      </c>
      <c r="H36" s="21">
        <f>VLOOKUP(E36,'Appendix 1a. Pop March 2021'!$E$5:$F$1684,2,FALSE)</f>
        <v>353643.52866816899</v>
      </c>
      <c r="I36" s="21">
        <f>VLOOKUP(E36,'Appendix 2a. Covid Deaths 2021'!$E$4:$F$1684,2,FALSE)</f>
        <v>82.397840391429099</v>
      </c>
      <c r="J36" s="22">
        <f t="shared" si="18"/>
        <v>470.86535631334692</v>
      </c>
      <c r="K36" s="22">
        <f t="shared" si="19"/>
        <v>553.1534865437518</v>
      </c>
      <c r="L36" s="78">
        <f t="shared" si="20"/>
        <v>0.85123816041626577</v>
      </c>
      <c r="M36" s="78">
        <f t="shared" si="21"/>
        <v>1.1747593640667939</v>
      </c>
      <c r="N36" s="77">
        <f>VLOOKUP(E36,'Appendix 4. LT MOH 2019'!$E$4:$L$1683,8,FALSE)</f>
        <v>0.99336474215214154</v>
      </c>
      <c r="O36" s="77">
        <f t="shared" si="30"/>
        <v>0.99220969632379974</v>
      </c>
      <c r="P36" s="78">
        <f t="shared" si="22"/>
        <v>7.7903036762002609E-3</v>
      </c>
      <c r="Q36" s="77">
        <f>VLOOKUP(E36,'Appendix 4. LT MOH 2019'!$E$4:$J$1683,6,FALSE)</f>
        <v>2.4999999999999809</v>
      </c>
      <c r="R36" s="133">
        <f t="shared" si="23"/>
        <v>2.498547035597908</v>
      </c>
      <c r="S36" s="80">
        <f t="shared" si="31"/>
        <v>96797.985626661219</v>
      </c>
      <c r="T36" s="14">
        <f t="shared" si="24"/>
        <v>754.08570327615894</v>
      </c>
      <c r="U36" s="15">
        <f t="shared" si="25"/>
        <v>1.564156904831999E-3</v>
      </c>
      <c r="V36" s="14">
        <f t="shared" si="26"/>
        <v>482103.61821543274</v>
      </c>
      <c r="W36" s="14">
        <f t="shared" si="27"/>
        <v>4366898.9615519103</v>
      </c>
      <c r="X36" s="129">
        <f t="shared" si="28"/>
        <v>45.113531374449686</v>
      </c>
      <c r="Y36" s="109">
        <f>VLOOKUP(E36,'Appendix 4. LT MOH 2019'!$E$4:$Q$1683,13,FALSE)</f>
        <v>46.868779845459393</v>
      </c>
      <c r="Z36" s="129">
        <f t="shared" si="29"/>
        <v>-1.7552484710097076</v>
      </c>
    </row>
    <row r="37" spans="2:26" x14ac:dyDescent="0.2">
      <c r="B37" s="155" t="str">
        <f t="shared" si="32"/>
        <v>Female</v>
      </c>
      <c r="C37" s="13" t="str">
        <f t="shared" si="33"/>
        <v>PA</v>
      </c>
      <c r="D37" s="162" t="s">
        <v>126</v>
      </c>
      <c r="E37" s="20" t="str">
        <f t="shared" si="17"/>
        <v>PAFemale40-44</v>
      </c>
      <c r="F37" s="21">
        <v>5</v>
      </c>
      <c r="G37" s="108">
        <f>VLOOKUP(E37,'Appendix 4. LT MOH 2019'!$E$4:$H$1683,4,FALSE)</f>
        <v>1.6989536223263699E-3</v>
      </c>
      <c r="H37" s="21">
        <f>VLOOKUP(E37,'Appendix 1a. Pop March 2021'!$E$5:$F$1684,2,FALSE)</f>
        <v>309098.582502893</v>
      </c>
      <c r="I37" s="21">
        <f>VLOOKUP(E37,'Appendix 2a. Covid Deaths 2021'!$E$4:$F$1684,2,FALSE)</f>
        <v>88.354310781170895</v>
      </c>
      <c r="J37" s="22">
        <f t="shared" si="18"/>
        <v>525.14415639923641</v>
      </c>
      <c r="K37" s="22">
        <f t="shared" si="19"/>
        <v>613.34835730405734</v>
      </c>
      <c r="L37" s="78">
        <f t="shared" si="20"/>
        <v>0.85619232552848401</v>
      </c>
      <c r="M37" s="78">
        <f t="shared" si="21"/>
        <v>1.1679618821422522</v>
      </c>
      <c r="N37" s="77">
        <f>VLOOKUP(E37,'Appendix 4. LT MOH 2019'!$E$4:$L$1683,8,FALSE)</f>
        <v>0.9915411598312317</v>
      </c>
      <c r="O37" s="77">
        <f t="shared" si="30"/>
        <v>0.99012743193063202</v>
      </c>
      <c r="P37" s="78">
        <f t="shared" si="22"/>
        <v>9.8725680693679818E-3</v>
      </c>
      <c r="Q37" s="77">
        <f>VLOOKUP(E37,'Appendix 4. LT MOH 2019'!$E$4:$J$1683,6,FALSE)</f>
        <v>2.500000000000028</v>
      </c>
      <c r="R37" s="133">
        <f t="shared" si="23"/>
        <v>2.4982185954967369</v>
      </c>
      <c r="S37" s="80">
        <f t="shared" si="31"/>
        <v>96043.899923385063</v>
      </c>
      <c r="T37" s="14">
        <f t="shared" si="24"/>
        <v>948.19993964118532</v>
      </c>
      <c r="U37" s="15">
        <f t="shared" si="25"/>
        <v>1.9843157396258362E-3</v>
      </c>
      <c r="V37" s="14">
        <f t="shared" si="26"/>
        <v>477847.3106401799</v>
      </c>
      <c r="W37" s="14">
        <f t="shared" si="27"/>
        <v>3884795.3433364774</v>
      </c>
      <c r="X37" s="129">
        <f t="shared" si="28"/>
        <v>40.44812160309408</v>
      </c>
      <c r="Y37" s="109">
        <f>VLOOKUP(E37,'Appendix 4. LT MOH 2019'!$E$4:$Q$1683,13,FALSE)</f>
        <v>42.165144596670189</v>
      </c>
      <c r="Z37" s="129">
        <f t="shared" si="29"/>
        <v>-1.7170229935761085</v>
      </c>
    </row>
    <row r="38" spans="2:26" x14ac:dyDescent="0.2">
      <c r="B38" s="155" t="str">
        <f t="shared" si="32"/>
        <v>Female</v>
      </c>
      <c r="C38" s="13" t="str">
        <f t="shared" si="33"/>
        <v>PA</v>
      </c>
      <c r="D38" s="162" t="s">
        <v>127</v>
      </c>
      <c r="E38" s="20" t="str">
        <f t="shared" si="17"/>
        <v>PAFemale45-49</v>
      </c>
      <c r="F38" s="21">
        <v>5</v>
      </c>
      <c r="G38" s="108">
        <f>VLOOKUP(E38,'Appendix 4. LT MOH 2019'!$E$4:$H$1683,4,FALSE)</f>
        <v>2.2765158112109073E-3</v>
      </c>
      <c r="H38" s="21">
        <f>VLOOKUP(E38,'Appendix 1a. Pop March 2021'!$E$5:$F$1684,2,FALSE)</f>
        <v>255354.57667562901</v>
      </c>
      <c r="I38" s="21">
        <f>VLOOKUP(E38,'Appendix 2a. Covid Deaths 2021'!$E$4:$F$1684,2,FALSE)</f>
        <v>106.223721950396</v>
      </c>
      <c r="J38" s="22">
        <f t="shared" si="18"/>
        <v>581.31873126713742</v>
      </c>
      <c r="K38" s="22">
        <f t="shared" si="19"/>
        <v>687.30063323498769</v>
      </c>
      <c r="L38" s="78">
        <f t="shared" si="20"/>
        <v>0.84579979001472105</v>
      </c>
      <c r="M38" s="78">
        <f t="shared" si="21"/>
        <v>1.1823128969830969</v>
      </c>
      <c r="N38" s="77">
        <f>VLOOKUP(E38,'Appendix 4. LT MOH 2019'!$E$4:$L$1683,8,FALSE)</f>
        <v>0.98868183589280523</v>
      </c>
      <c r="O38" s="77">
        <f t="shared" si="30"/>
        <v>0.9866322375418074</v>
      </c>
      <c r="P38" s="78">
        <f t="shared" si="22"/>
        <v>1.33677624581926E-2</v>
      </c>
      <c r="Q38" s="77">
        <f>VLOOKUP(E38,'Appendix 4. LT MOH 2019'!$E$4:$J$1683,6,FALSE)</f>
        <v>2.4999999999999738</v>
      </c>
      <c r="R38" s="133">
        <f t="shared" si="23"/>
        <v>2.4974100123415544</v>
      </c>
      <c r="S38" s="80">
        <f t="shared" si="31"/>
        <v>95095.699983743878</v>
      </c>
      <c r="T38" s="14">
        <f t="shared" si="24"/>
        <v>1271.2167281782381</v>
      </c>
      <c r="U38" s="15">
        <f t="shared" si="25"/>
        <v>2.691561204680767E-3</v>
      </c>
      <c r="V38" s="14">
        <f t="shared" si="26"/>
        <v>472297.16566263663</v>
      </c>
      <c r="W38" s="14">
        <f t="shared" si="27"/>
        <v>3406948.0326962974</v>
      </c>
      <c r="X38" s="129">
        <f t="shared" si="28"/>
        <v>35.826520371359564</v>
      </c>
      <c r="Y38" s="109">
        <f>VLOOKUP(E38,'Appendix 4. LT MOH 2019'!$E$4:$Q$1683,13,FALSE)</f>
        <v>37.503528046603243</v>
      </c>
      <c r="Z38" s="129">
        <f t="shared" si="29"/>
        <v>-1.6770076752436793</v>
      </c>
    </row>
    <row r="39" spans="2:26" x14ac:dyDescent="0.2">
      <c r="B39" s="155" t="str">
        <f t="shared" si="32"/>
        <v>Female</v>
      </c>
      <c r="C39" s="13" t="str">
        <f t="shared" si="33"/>
        <v>PA</v>
      </c>
      <c r="D39" s="162" t="s">
        <v>128</v>
      </c>
      <c r="E39" s="20" t="str">
        <f t="shared" si="17"/>
        <v>PAFemale50-54</v>
      </c>
      <c r="F39" s="21">
        <v>5</v>
      </c>
      <c r="G39" s="108">
        <f>VLOOKUP(E39,'Appendix 4. LT MOH 2019'!$E$4:$H$1683,4,FALSE)</f>
        <v>3.5228559688104473E-3</v>
      </c>
      <c r="H39" s="21">
        <f>VLOOKUP(E39,'Appendix 1a. Pop March 2021'!$E$5:$F$1684,2,FALSE)</f>
        <v>211631.62300947201</v>
      </c>
      <c r="I39" s="21">
        <f>VLOOKUP(E39,'Appendix 2a. Covid Deaths 2021'!$E$4:$F$1684,2,FALSE)</f>
        <v>171.74489623755699</v>
      </c>
      <c r="J39" s="22">
        <f t="shared" si="18"/>
        <v>745.54772630796083</v>
      </c>
      <c r="K39" s="22">
        <f t="shared" si="19"/>
        <v>916.68759001269461</v>
      </c>
      <c r="L39" s="78">
        <f t="shared" si="20"/>
        <v>0.81330622824034982</v>
      </c>
      <c r="M39" s="78">
        <f t="shared" si="21"/>
        <v>1.2295491725958825</v>
      </c>
      <c r="N39" s="77">
        <f>VLOOKUP(E39,'Appendix 4. LT MOH 2019'!$E$4:$L$1683,8,FALSE)</f>
        <v>0.98253949724680412</v>
      </c>
      <c r="O39" s="77">
        <f t="shared" si="30"/>
        <v>0.97857467115542074</v>
      </c>
      <c r="P39" s="78">
        <f t="shared" si="22"/>
        <v>2.1425328844579261E-2</v>
      </c>
      <c r="Q39" s="77">
        <f>VLOOKUP(E39,'Appendix 4. LT MOH 2019'!$E$4:$J$1683,6,FALSE)</f>
        <v>2.5000000000000058</v>
      </c>
      <c r="R39" s="133">
        <f t="shared" si="23"/>
        <v>2.4949571522292233</v>
      </c>
      <c r="S39" s="80">
        <f t="shared" si="31"/>
        <v>93824.483255565647</v>
      </c>
      <c r="T39" s="14">
        <f t="shared" si="24"/>
        <v>2010.2204074232145</v>
      </c>
      <c r="U39" s="15">
        <f t="shared" si="25"/>
        <v>4.3315619388284978E-3</v>
      </c>
      <c r="V39" s="14">
        <f t="shared" si="26"/>
        <v>464086.72802376986</v>
      </c>
      <c r="W39" s="14">
        <f t="shared" si="27"/>
        <v>2934650.8670336609</v>
      </c>
      <c r="X39" s="129">
        <f t="shared" si="28"/>
        <v>31.278092510672881</v>
      </c>
      <c r="Y39" s="109">
        <f>VLOOKUP(E39,'Appendix 4. LT MOH 2019'!$E$4:$Q$1683,13,FALSE)</f>
        <v>32.904239034081321</v>
      </c>
      <c r="Z39" s="129">
        <f t="shared" si="29"/>
        <v>-1.6261465234084405</v>
      </c>
    </row>
    <row r="40" spans="2:26" x14ac:dyDescent="0.2">
      <c r="B40" s="155" t="str">
        <f t="shared" si="32"/>
        <v>Female</v>
      </c>
      <c r="C40" s="13" t="str">
        <f t="shared" si="33"/>
        <v>PA</v>
      </c>
      <c r="D40" s="162" t="s">
        <v>129</v>
      </c>
      <c r="E40" s="20" t="str">
        <f t="shared" si="17"/>
        <v>PAFemale55-59</v>
      </c>
      <c r="F40" s="21">
        <v>5</v>
      </c>
      <c r="G40" s="108">
        <f>VLOOKUP(E40,'Appendix 4. LT MOH 2019'!$E$4:$H$1683,4,FALSE)</f>
        <v>5.6805413368623435E-3</v>
      </c>
      <c r="H40" s="21">
        <f>VLOOKUP(E40,'Appendix 1a. Pop March 2021'!$E$5:$F$1684,2,FALSE)</f>
        <v>169763.31382812501</v>
      </c>
      <c r="I40" s="21">
        <f>VLOOKUP(E40,'Appendix 2a. Covid Deaths 2021'!$E$4:$F$1684,2,FALSE)</f>
        <v>227.338619875148</v>
      </c>
      <c r="J40" s="22">
        <f t="shared" si="18"/>
        <v>964.34752168339878</v>
      </c>
      <c r="K40" s="22">
        <f t="shared" si="19"/>
        <v>1190.3947351308809</v>
      </c>
      <c r="L40" s="78">
        <f t="shared" si="20"/>
        <v>0.81010734777600568</v>
      </c>
      <c r="M40" s="78">
        <f t="shared" si="21"/>
        <v>1.2344043079541349</v>
      </c>
      <c r="N40" s="77">
        <f>VLOOKUP(E40,'Appendix 4. LT MOH 2019'!$E$4:$L$1683,8,FALSE)</f>
        <v>0.97199500218500534</v>
      </c>
      <c r="O40" s="77">
        <f t="shared" si="30"/>
        <v>0.96554479672719817</v>
      </c>
      <c r="P40" s="78">
        <f t="shared" si="22"/>
        <v>3.4455203272801826E-2</v>
      </c>
      <c r="Q40" s="77">
        <f>VLOOKUP(E40,'Appendix 4. LT MOH 2019'!$E$4:$J$1683,6,FALSE)</f>
        <v>2.500000000000004</v>
      </c>
      <c r="R40" s="133">
        <f t="shared" si="23"/>
        <v>2.4917075896078171</v>
      </c>
      <c r="S40" s="80">
        <f t="shared" si="31"/>
        <v>91814.262848142433</v>
      </c>
      <c r="T40" s="14">
        <f t="shared" si="24"/>
        <v>3163.4790897752041</v>
      </c>
      <c r="U40" s="15">
        <f t="shared" si="25"/>
        <v>7.0122455302424362E-3</v>
      </c>
      <c r="V40" s="14">
        <f t="shared" si="26"/>
        <v>451136.38364939461</v>
      </c>
      <c r="W40" s="14">
        <f t="shared" si="27"/>
        <v>2470564.1390098911</v>
      </c>
      <c r="X40" s="129">
        <f t="shared" si="28"/>
        <v>26.908282682573159</v>
      </c>
      <c r="Y40" s="109">
        <f>VLOOKUP(E40,'Appendix 4. LT MOH 2019'!$E$4:$Q$1683,13,FALSE)</f>
        <v>28.444546371191922</v>
      </c>
      <c r="Z40" s="129">
        <f t="shared" si="29"/>
        <v>-1.5362636886187637</v>
      </c>
    </row>
    <row r="41" spans="2:26" x14ac:dyDescent="0.2">
      <c r="B41" s="155" t="str">
        <f t="shared" si="32"/>
        <v>Female</v>
      </c>
      <c r="C41" s="13" t="str">
        <f t="shared" si="33"/>
        <v>PA</v>
      </c>
      <c r="D41" s="162" t="s">
        <v>130</v>
      </c>
      <c r="E41" s="20" t="str">
        <f t="shared" si="17"/>
        <v>PAFemale60-64</v>
      </c>
      <c r="F41" s="21">
        <v>5</v>
      </c>
      <c r="G41" s="108">
        <f>VLOOKUP(E41,'Appendix 4. LT MOH 2019'!$E$4:$H$1683,4,FALSE)</f>
        <v>8.7927317523868193E-3</v>
      </c>
      <c r="H41" s="21">
        <f>VLOOKUP(E41,'Appendix 1a. Pop March 2021'!$E$5:$F$1684,2,FALSE)</f>
        <v>137451.32492055601</v>
      </c>
      <c r="I41" s="21">
        <f>VLOOKUP(E41,'Appendix 2a. Covid Deaths 2021'!$E$4:$F$1684,2,FALSE)</f>
        <v>330.58410663067298</v>
      </c>
      <c r="J41" s="22">
        <f t="shared" si="18"/>
        <v>1208.5726290366106</v>
      </c>
      <c r="K41" s="22">
        <f t="shared" si="19"/>
        <v>1536.2499982960776</v>
      </c>
      <c r="L41" s="78">
        <f t="shared" si="20"/>
        <v>0.78670309544481143</v>
      </c>
      <c r="M41" s="78">
        <f t="shared" si="21"/>
        <v>1.2711275775959516</v>
      </c>
      <c r="N41" s="77">
        <f>VLOOKUP(E41,'Appendix 4. LT MOH 2019'!$E$4:$L$1683,8,FALSE)</f>
        <v>0.95698195652992801</v>
      </c>
      <c r="O41" s="77">
        <f t="shared" si="30"/>
        <v>0.94564085996011193</v>
      </c>
      <c r="P41" s="78">
        <f t="shared" si="22"/>
        <v>5.4359140039888065E-2</v>
      </c>
      <c r="Q41" s="77">
        <f>VLOOKUP(E41,'Appendix 4. LT MOH 2019'!$E$4:$J$1683,6,FALSE)</f>
        <v>2.5000000000000036</v>
      </c>
      <c r="R41" s="133">
        <f t="shared" si="23"/>
        <v>2.485178143505153</v>
      </c>
      <c r="S41" s="80">
        <f t="shared" si="31"/>
        <v>88650.783758367223</v>
      </c>
      <c r="T41" s="14">
        <f t="shared" si="24"/>
        <v>4818.9803689669179</v>
      </c>
      <c r="U41" s="15">
        <f t="shared" si="25"/>
        <v>1.1177426800437491E-2</v>
      </c>
      <c r="V41" s="14">
        <f t="shared" si="26"/>
        <v>431135.0416339385</v>
      </c>
      <c r="W41" s="14">
        <f t="shared" si="27"/>
        <v>2019427.7553604965</v>
      </c>
      <c r="X41" s="129">
        <f t="shared" si="28"/>
        <v>22.779581519152611</v>
      </c>
      <c r="Y41" s="109">
        <f>VLOOKUP(E41,'Appendix 4. LT MOH 2019'!$E$4:$Q$1683,13,FALSE)</f>
        <v>24.192057379790675</v>
      </c>
      <c r="Z41" s="129">
        <f t="shared" si="29"/>
        <v>-1.4124758606380645</v>
      </c>
    </row>
    <row r="42" spans="2:26" x14ac:dyDescent="0.2">
      <c r="B42" s="155" t="str">
        <f t="shared" si="32"/>
        <v>Female</v>
      </c>
      <c r="C42" s="13" t="str">
        <f t="shared" si="33"/>
        <v>PA</v>
      </c>
      <c r="D42" s="162" t="s">
        <v>131</v>
      </c>
      <c r="E42" s="20" t="str">
        <f t="shared" si="17"/>
        <v>PAFemale65-69</v>
      </c>
      <c r="F42" s="21">
        <v>5</v>
      </c>
      <c r="G42" s="108">
        <f>VLOOKUP(E42,'Appendix 4. LT MOH 2019'!$E$4:$H$1683,4,FALSE)</f>
        <v>1.3476482617586912E-2</v>
      </c>
      <c r="H42" s="21">
        <f>VLOOKUP(E42,'Appendix 1a. Pop March 2021'!$E$5:$F$1684,2,FALSE)</f>
        <v>105565.272651084</v>
      </c>
      <c r="I42" s="21">
        <f>VLOOKUP(E42,'Appendix 2a. Covid Deaths 2021'!$E$4:$F$1684,2,FALSE)</f>
        <v>372.27939935886599</v>
      </c>
      <c r="J42" s="22">
        <f t="shared" si="18"/>
        <v>1422.6485619031566</v>
      </c>
      <c r="K42" s="22">
        <f t="shared" si="19"/>
        <v>1789.9109444076769</v>
      </c>
      <c r="L42" s="78">
        <f t="shared" si="20"/>
        <v>0.79481527633987625</v>
      </c>
      <c r="M42" s="78">
        <f t="shared" si="21"/>
        <v>1.2581539758583897</v>
      </c>
      <c r="N42" s="77">
        <f>VLOOKUP(E42,'Appendix 4. LT MOH 2019'!$E$4:$L$1683,8,FALSE)</f>
        <v>0.93481378901033685</v>
      </c>
      <c r="O42" s="77">
        <f t="shared" si="30"/>
        <v>0.91868723201747371</v>
      </c>
      <c r="P42" s="78">
        <f t="shared" si="22"/>
        <v>8.1312767982526291E-2</v>
      </c>
      <c r="Q42" s="77">
        <f>VLOOKUP(E42,'Appendix 4. LT MOH 2019'!$E$4:$J$1683,6,FALSE)</f>
        <v>2.4999999999999987</v>
      </c>
      <c r="R42" s="133">
        <f t="shared" si="23"/>
        <v>2.4784313533203952</v>
      </c>
      <c r="S42" s="80">
        <f t="shared" si="31"/>
        <v>83831.803389400302</v>
      </c>
      <c r="T42" s="14">
        <f t="shared" si="24"/>
        <v>6816.5959785590676</v>
      </c>
      <c r="U42" s="15">
        <f t="shared" si="25"/>
        <v>1.6957950746129765E-2</v>
      </c>
      <c r="V42" s="14">
        <f t="shared" si="26"/>
        <v>401970.50225038471</v>
      </c>
      <c r="W42" s="14">
        <f t="shared" si="27"/>
        <v>1588292.713726558</v>
      </c>
      <c r="X42" s="129">
        <f t="shared" si="28"/>
        <v>18.946183304072662</v>
      </c>
      <c r="Y42" s="109">
        <f>VLOOKUP(E42,'Appendix 4. LT MOH 2019'!$E$4:$Q$1683,13,FALSE)</f>
        <v>20.167153995721435</v>
      </c>
      <c r="Z42" s="129">
        <f t="shared" si="29"/>
        <v>-1.2209706916487733</v>
      </c>
    </row>
    <row r="43" spans="2:26" x14ac:dyDescent="0.2">
      <c r="B43" s="155" t="str">
        <f t="shared" si="32"/>
        <v>Female</v>
      </c>
      <c r="C43" s="13" t="str">
        <f t="shared" si="33"/>
        <v>PA</v>
      </c>
      <c r="D43" s="162" t="s">
        <v>132</v>
      </c>
      <c r="E43" s="20" t="str">
        <f t="shared" si="17"/>
        <v>PAFemale70-74</v>
      </c>
      <c r="F43" s="21">
        <v>5</v>
      </c>
      <c r="G43" s="108">
        <f>VLOOKUP(E43,'Appendix 4. LT MOH 2019'!$E$4:$H$1683,4,FALSE)</f>
        <v>2.1592344664353027E-2</v>
      </c>
      <c r="H43" s="21">
        <f>VLOOKUP(E43,'Appendix 1a. Pop March 2021'!$E$5:$F$1684,2,FALSE)</f>
        <v>74055.989793681205</v>
      </c>
      <c r="I43" s="21">
        <f>VLOOKUP(E43,'Appendix 2a. Covid Deaths 2021'!$E$4:$F$1684,2,FALSE)</f>
        <v>360.36645857938203</v>
      </c>
      <c r="J43" s="22">
        <f t="shared" si="18"/>
        <v>1599.0424560849747</v>
      </c>
      <c r="K43" s="22">
        <f t="shared" si="19"/>
        <v>1951.627757885238</v>
      </c>
      <c r="L43" s="78">
        <f t="shared" si="20"/>
        <v>0.81933783203497745</v>
      </c>
      <c r="M43" s="78">
        <f t="shared" si="21"/>
        <v>1.2204977738136595</v>
      </c>
      <c r="N43" s="77">
        <f>VLOOKUP(E43,'Appendix 4. LT MOH 2019'!$E$4:$L$1683,8,FALSE)</f>
        <v>0.89756766251747966</v>
      </c>
      <c r="O43" s="77">
        <f t="shared" si="30"/>
        <v>0.87643279309907685</v>
      </c>
      <c r="P43" s="78">
        <f t="shared" si="22"/>
        <v>0.12356720690092315</v>
      </c>
      <c r="Q43" s="77">
        <f>VLOOKUP(E43,'Appendix 4. LT MOH 2019'!$E$4:$J$1683,6,FALSE)</f>
        <v>2.5000000000000004</v>
      </c>
      <c r="R43" s="133">
        <f t="shared" si="23"/>
        <v>2.4706387924551461</v>
      </c>
      <c r="S43" s="80">
        <f t="shared" si="31"/>
        <v>77015.207410841234</v>
      </c>
      <c r="T43" s="14">
        <f t="shared" si="24"/>
        <v>9516.5540686529293</v>
      </c>
      <c r="U43" s="15">
        <f t="shared" si="25"/>
        <v>2.6361263391189133E-2</v>
      </c>
      <c r="V43" s="14">
        <f t="shared" si="26"/>
        <v>361005.23436345236</v>
      </c>
      <c r="W43" s="14">
        <f t="shared" si="27"/>
        <v>1186322.2114761733</v>
      </c>
      <c r="X43" s="129">
        <f t="shared" si="28"/>
        <v>15.403739746459188</v>
      </c>
      <c r="Y43" s="109">
        <f>VLOOKUP(E43,'Appendix 4. LT MOH 2019'!$E$4:$Q$1683,13,FALSE)</f>
        <v>16.399115741997338</v>
      </c>
      <c r="Z43" s="129">
        <f t="shared" si="29"/>
        <v>-0.9953759955381507</v>
      </c>
    </row>
    <row r="44" spans="2:26" x14ac:dyDescent="0.2">
      <c r="B44" s="155" t="str">
        <f t="shared" si="32"/>
        <v>Female</v>
      </c>
      <c r="C44" s="13" t="str">
        <f t="shared" si="33"/>
        <v>PA</v>
      </c>
      <c r="D44" s="162" t="s">
        <v>133</v>
      </c>
      <c r="E44" s="20" t="str">
        <f t="shared" si="17"/>
        <v>PAFemale75-79</v>
      </c>
      <c r="F44" s="21">
        <v>5</v>
      </c>
      <c r="G44" s="108">
        <f>VLOOKUP(E44,'Appendix 4. LT MOH 2019'!$E$4:$H$1683,4,FALSE)</f>
        <v>3.46781222761798E-2</v>
      </c>
      <c r="H44" s="21">
        <f>VLOOKUP(E44,'Appendix 1a. Pop March 2021'!$E$5:$F$1684,2,FALSE)</f>
        <v>51404.116184956998</v>
      </c>
      <c r="I44" s="21">
        <f>VLOOKUP(E44,'Appendix 2a. Covid Deaths 2021'!$E$4:$F$1684,2,FALSE)</f>
        <v>267.04842247342702</v>
      </c>
      <c r="J44" s="22">
        <f t="shared" si="18"/>
        <v>1782.5982265608918</v>
      </c>
      <c r="K44" s="22">
        <f t="shared" si="19"/>
        <v>2040.3859111861245</v>
      </c>
      <c r="L44" s="78">
        <f t="shared" si="20"/>
        <v>0.87365738843228213</v>
      </c>
      <c r="M44" s="78">
        <f t="shared" si="21"/>
        <v>1.1446134528713034</v>
      </c>
      <c r="N44" s="77">
        <f>VLOOKUP(E44,'Appendix 4. LT MOH 2019'!$E$4:$L$1683,8,FALSE)</f>
        <v>0.84044229281847094</v>
      </c>
      <c r="O44" s="77">
        <f t="shared" si="30"/>
        <v>0.81957881789839149</v>
      </c>
      <c r="P44" s="78">
        <f t="shared" si="22"/>
        <v>0.18042118210160851</v>
      </c>
      <c r="Q44" s="77">
        <f>VLOOKUP(E44,'Appendix 4. LT MOH 2019'!$E$4:$J$1683,6,FALSE)</f>
        <v>2.5000000000000009</v>
      </c>
      <c r="R44" s="133">
        <f t="shared" si="23"/>
        <v>2.4693672879492508</v>
      </c>
      <c r="S44" s="80">
        <f t="shared" si="31"/>
        <v>67498.653342188307</v>
      </c>
      <c r="T44" s="14">
        <f t="shared" si="24"/>
        <v>12178.186826264302</v>
      </c>
      <c r="U44" s="15">
        <f t="shared" si="25"/>
        <v>3.9710432227323927E-2</v>
      </c>
      <c r="V44" s="14">
        <f t="shared" si="26"/>
        <v>306674.74875493156</v>
      </c>
      <c r="W44" s="14">
        <f t="shared" si="27"/>
        <v>825316.97711272095</v>
      </c>
      <c r="X44" s="129">
        <f t="shared" si="28"/>
        <v>12.22716211727557</v>
      </c>
      <c r="Y44" s="109">
        <f>VLOOKUP(E44,'Appendix 4. LT MOH 2019'!$E$4:$Q$1683,13,FALSE)</f>
        <v>12.985312497793627</v>
      </c>
      <c r="Z44" s="129">
        <f t="shared" si="29"/>
        <v>-0.75815038051805672</v>
      </c>
    </row>
    <row r="45" spans="2:26" x14ac:dyDescent="0.2">
      <c r="B45" s="155" t="str">
        <f t="shared" si="32"/>
        <v>Female</v>
      </c>
      <c r="C45" s="13" t="str">
        <f t="shared" si="33"/>
        <v>PA</v>
      </c>
      <c r="D45" s="162" t="s">
        <v>134</v>
      </c>
      <c r="E45" s="20" t="str">
        <f t="shared" si="17"/>
        <v>PAFemale80-84</v>
      </c>
      <c r="F45" s="21">
        <v>5</v>
      </c>
      <c r="G45" s="108">
        <f>VLOOKUP(E45,'Appendix 4. LT MOH 2019'!$E$4:$H$1683,4,FALSE)</f>
        <v>5.8066075189008179E-2</v>
      </c>
      <c r="H45" s="21">
        <f>VLOOKUP(E45,'Appendix 1a. Pop March 2021'!$E$5:$F$1684,2,FALSE)</f>
        <v>31323.535201172799</v>
      </c>
      <c r="I45" s="21">
        <f>VLOOKUP(E45,'Appendix 2a. Covid Deaths 2021'!$E$4:$F$1684,2,FALSE)</f>
        <v>249.179011304201</v>
      </c>
      <c r="J45" s="22">
        <f t="shared" si="18"/>
        <v>1818.8347501768442</v>
      </c>
      <c r="K45" s="22">
        <f t="shared" si="19"/>
        <v>2053.5449142751327</v>
      </c>
      <c r="L45" s="78">
        <f t="shared" si="20"/>
        <v>0.88570487917419749</v>
      </c>
      <c r="M45" s="78">
        <f t="shared" si="21"/>
        <v>1.1290442488386963</v>
      </c>
      <c r="N45" s="77">
        <f>VLOOKUP(E45,'Appendix 4. LT MOH 2019'!$E$4:$L$1683,8,FALSE)</f>
        <v>0.74647292897624506</v>
      </c>
      <c r="O45" s="77">
        <f t="shared" si="30"/>
        <v>0.71883176071571764</v>
      </c>
      <c r="P45" s="78">
        <f t="shared" si="22"/>
        <v>0.28116823928428236</v>
      </c>
      <c r="Q45" s="77">
        <f>VLOOKUP(E45,'Appendix 4. LT MOH 2019'!$E$4:$J$1683,6,FALSE)</f>
        <v>2.5</v>
      </c>
      <c r="R45" s="133">
        <f t="shared" si="23"/>
        <v>2.4548753960179996</v>
      </c>
      <c r="S45" s="80">
        <f t="shared" si="31"/>
        <v>55320.466515924003</v>
      </c>
      <c r="T45" s="14">
        <f t="shared" si="24"/>
        <v>15554.358166667451</v>
      </c>
      <c r="U45" s="15">
        <f t="shared" si="25"/>
        <v>6.5626173480334296E-2</v>
      </c>
      <c r="V45" s="14">
        <f t="shared" si="26"/>
        <v>237014.55291048635</v>
      </c>
      <c r="W45" s="14">
        <f t="shared" si="27"/>
        <v>518642.22835778934</v>
      </c>
      <c r="X45" s="129">
        <f t="shared" si="28"/>
        <v>9.3752323691720516</v>
      </c>
      <c r="Y45" s="109">
        <f>VLOOKUP(E45,'Appendix 4. LT MOH 2019'!$E$4:$Q$1683,13,FALSE)</f>
        <v>9.9759458054288697</v>
      </c>
      <c r="Z45" s="129">
        <f t="shared" si="29"/>
        <v>-0.60071343625681806</v>
      </c>
    </row>
    <row r="46" spans="2:26" x14ac:dyDescent="0.2">
      <c r="B46" s="155" t="str">
        <f t="shared" si="32"/>
        <v>Female</v>
      </c>
      <c r="C46" s="13" t="str">
        <f t="shared" si="33"/>
        <v>PA</v>
      </c>
      <c r="D46" s="162" t="s">
        <v>135</v>
      </c>
      <c r="E46" s="20" t="str">
        <f t="shared" si="17"/>
        <v>PAFemale85-89</v>
      </c>
      <c r="F46" s="21">
        <v>5</v>
      </c>
      <c r="G46" s="108">
        <f>VLOOKUP(E46,'Appendix 4. LT MOH 2019'!$E$4:$H$1683,4,FALSE)</f>
        <v>9.5673768134884332E-2</v>
      </c>
      <c r="H46" s="21">
        <f>VLOOKUP(E46,'Appendix 1a. Pop March 2021'!$E$5:$F$1684,2,FALSE)</f>
        <v>16486.139769138299</v>
      </c>
      <c r="I46" s="21">
        <f>VLOOKUP(E46,'Appendix 2a. Covid Deaths 2021'!$E$4:$F$1684,2,FALSE)</f>
        <v>118.13666272988</v>
      </c>
      <c r="J46" s="22">
        <f t="shared" si="18"/>
        <v>1577.2911137118331</v>
      </c>
      <c r="K46" s="22">
        <f t="shared" si="19"/>
        <v>1684.1251967634657</v>
      </c>
      <c r="L46" s="78">
        <f t="shared" si="20"/>
        <v>0.9365640492423335</v>
      </c>
      <c r="M46" s="78">
        <f t="shared" si="21"/>
        <v>1.0677326348464744</v>
      </c>
      <c r="N46" s="77">
        <f>VLOOKUP(E46,'Appendix 4. LT MOH 2019'!$E$4:$L$1683,8,FALSE)</f>
        <v>0.61396477164856034</v>
      </c>
      <c r="O46" s="77">
        <f t="shared" si="30"/>
        <v>0.59401012894761118</v>
      </c>
      <c r="P46" s="78">
        <f t="shared" si="22"/>
        <v>0.40598987105238882</v>
      </c>
      <c r="Q46" s="77">
        <f>VLOOKUP(E46,'Appendix 4. LT MOH 2019'!$E$4:$J$1683,6,FALSE)</f>
        <v>2.4999999999999996</v>
      </c>
      <c r="R46" s="133">
        <f t="shared" si="23"/>
        <v>2.4618676419019869</v>
      </c>
      <c r="S46" s="80">
        <f t="shared" si="31"/>
        <v>39766.108349256552</v>
      </c>
      <c r="T46" s="14">
        <f t="shared" si="24"/>
        <v>16144.63720096999</v>
      </c>
      <c r="U46" s="15">
        <f t="shared" si="25"/>
        <v>0.10227619948178035</v>
      </c>
      <c r="V46" s="14">
        <f t="shared" si="26"/>
        <v>157853.3156567479</v>
      </c>
      <c r="W46" s="14">
        <f t="shared" si="27"/>
        <v>281627.67544730299</v>
      </c>
      <c r="X46" s="129">
        <f t="shared" si="28"/>
        <v>7.082103005248392</v>
      </c>
      <c r="Y46" s="109">
        <f>VLOOKUP(E46,'Appendix 4. LT MOH 2019'!$E$4:$Q$1683,13,FALSE)</f>
        <v>7.5150260179988084</v>
      </c>
      <c r="Z46" s="129">
        <f t="shared" si="29"/>
        <v>-0.43292301275041645</v>
      </c>
    </row>
    <row r="47" spans="2:26" x14ac:dyDescent="0.2">
      <c r="B47" s="155" t="str">
        <f t="shared" si="32"/>
        <v>Female</v>
      </c>
      <c r="C47" s="13" t="str">
        <f t="shared" si="33"/>
        <v>PA</v>
      </c>
      <c r="D47" s="162" t="s">
        <v>8</v>
      </c>
      <c r="E47" s="20" t="str">
        <f t="shared" si="17"/>
        <v>PAFemale90+</v>
      </c>
      <c r="F47" s="21" t="s">
        <v>19</v>
      </c>
      <c r="G47" s="108">
        <f>VLOOKUP(E47,'Appendix 4. LT MOH 2019'!$E$4:$H$1683,4,FALSE)</f>
        <v>0.17642087470948659</v>
      </c>
      <c r="H47" s="21">
        <f>VLOOKUP(E47,'Appendix 1a. Pop March 2021'!$E$5:$F$1684,2,FALSE)</f>
        <v>10115.127711147399</v>
      </c>
      <c r="I47" s="21">
        <f>VLOOKUP(E47,'Appendix 2a. Covid Deaths 2021'!$E$4:$F$1684,2,FALSE)</f>
        <v>84.383330521342998</v>
      </c>
      <c r="J47" s="22">
        <f t="shared" si="18"/>
        <v>1784.5196785987912</v>
      </c>
      <c r="K47" s="22">
        <f t="shared" si="19"/>
        <v>1854.0160281386591</v>
      </c>
      <c r="L47" s="78">
        <f t="shared" si="20"/>
        <v>0.96251577737996219</v>
      </c>
      <c r="M47" s="78">
        <f t="shared" si="21"/>
        <v>1.0389440085045387</v>
      </c>
      <c r="N47" s="77">
        <f>VLOOKUP(E47,'Appendix 4. LT MOH 2019'!$E$4:$L$1683,8,FALSE)</f>
        <v>0</v>
      </c>
      <c r="O47" s="77">
        <v>0</v>
      </c>
      <c r="P47" s="78">
        <f t="shared" si="22"/>
        <v>1</v>
      </c>
      <c r="Q47" s="77">
        <f>VLOOKUP(E47,'Appendix 4. LT MOH 2019'!$E$4:$J$1683,6,FALSE)</f>
        <v>5.4439720838560151</v>
      </c>
      <c r="R47" s="133">
        <f>Q47*L47</f>
        <v>5.2399090223274847</v>
      </c>
      <c r="S47" s="80">
        <f t="shared" si="31"/>
        <v>23621.47114828656</v>
      </c>
      <c r="T47" s="14">
        <f t="shared" si="24"/>
        <v>23621.47114828656</v>
      </c>
      <c r="U47" s="15">
        <f t="shared" si="25"/>
        <v>0.19084300810165897</v>
      </c>
      <c r="V47" s="14">
        <f>T47*R47</f>
        <v>123774.35979055511</v>
      </c>
      <c r="W47" s="14">
        <f>V47</f>
        <v>123774.35979055511</v>
      </c>
      <c r="X47" s="129">
        <f t="shared" si="28"/>
        <v>5.2399090223274847</v>
      </c>
      <c r="Y47" s="109">
        <f>VLOOKUP(E47,'Appendix 4. LT MOH 2019'!$E$4:$Q$1683,13,FALSE)</f>
        <v>5.6682634730538926</v>
      </c>
      <c r="Z47" s="129">
        <f t="shared" si="29"/>
        <v>-0.42835445072640788</v>
      </c>
    </row>
    <row r="48" spans="2:26" x14ac:dyDescent="0.2">
      <c r="H48" s="43"/>
      <c r="I48" s="43"/>
      <c r="K48" s="43"/>
      <c r="L48" s="9"/>
      <c r="M48" s="9"/>
      <c r="N48" s="131"/>
      <c r="O48" s="131"/>
      <c r="P48" s="79"/>
      <c r="Q48" s="131"/>
      <c r="R48" s="111"/>
      <c r="S48" s="9"/>
      <c r="T48" s="9"/>
      <c r="U48" s="9"/>
      <c r="V48" s="111"/>
      <c r="W48" s="111"/>
      <c r="X48" s="9"/>
      <c r="Y48" s="131"/>
      <c r="Z48" s="9"/>
    </row>
    <row r="49" spans="1:26" x14ac:dyDescent="0.2">
      <c r="H49" s="43"/>
      <c r="I49" s="43"/>
      <c r="K49" s="43"/>
      <c r="L49" s="9"/>
      <c r="M49" s="9"/>
      <c r="N49" s="131"/>
      <c r="O49" s="131"/>
      <c r="P49" s="9"/>
      <c r="Q49" s="131"/>
      <c r="R49" s="111"/>
      <c r="S49" s="9"/>
      <c r="T49" s="9"/>
      <c r="U49" s="9"/>
      <c r="V49" s="111"/>
      <c r="W49" s="111"/>
      <c r="X49" s="9"/>
      <c r="Y49" s="131"/>
      <c r="Z49" s="9"/>
    </row>
    <row r="50" spans="1:26" s="13" customFormat="1" ht="47" customHeight="1" x14ac:dyDescent="0.2">
      <c r="A50" s="12"/>
      <c r="B50" s="10" t="s">
        <v>17</v>
      </c>
      <c r="C50" s="10" t="s">
        <v>14</v>
      </c>
      <c r="D50" s="160" t="s">
        <v>0</v>
      </c>
      <c r="E50" s="10" t="s">
        <v>137</v>
      </c>
      <c r="F50" s="10" t="s">
        <v>9</v>
      </c>
      <c r="G50" s="12" t="s">
        <v>116</v>
      </c>
      <c r="H50" s="12" t="s">
        <v>118</v>
      </c>
      <c r="I50" s="12" t="s">
        <v>110</v>
      </c>
      <c r="J50" s="12" t="s">
        <v>38</v>
      </c>
      <c r="K50" s="12" t="s">
        <v>1828</v>
      </c>
      <c r="L50" s="12" t="s">
        <v>26</v>
      </c>
      <c r="M50" s="12" t="s">
        <v>27</v>
      </c>
      <c r="N50" s="10" t="s">
        <v>10</v>
      </c>
      <c r="O50" s="12" t="s">
        <v>111</v>
      </c>
      <c r="P50" s="12" t="s">
        <v>112</v>
      </c>
      <c r="Q50" s="12" t="s">
        <v>28</v>
      </c>
      <c r="R50" s="12" t="s">
        <v>113</v>
      </c>
      <c r="S50" s="10" t="s">
        <v>104</v>
      </c>
      <c r="T50" s="10" t="s">
        <v>105</v>
      </c>
      <c r="U50" s="12" t="s">
        <v>106</v>
      </c>
      <c r="V50" s="12" t="s">
        <v>107</v>
      </c>
      <c r="W50" s="12" t="s">
        <v>108</v>
      </c>
      <c r="X50" s="10" t="s">
        <v>109</v>
      </c>
      <c r="Y50" s="12" t="s">
        <v>29</v>
      </c>
      <c r="Z50" s="12" t="s">
        <v>11</v>
      </c>
    </row>
    <row r="51" spans="1:26" x14ac:dyDescent="0.2">
      <c r="B51" s="155" t="s">
        <v>70</v>
      </c>
      <c r="C51" s="13" t="str">
        <f>$C$4</f>
        <v>PA</v>
      </c>
      <c r="D51" s="162">
        <v>0</v>
      </c>
      <c r="E51" s="20" t="str">
        <f t="shared" ref="E51:E70" si="34">_xlfn.CONCAT(C51,B51,D51)</f>
        <v>PAMale0</v>
      </c>
      <c r="F51" s="21">
        <v>1</v>
      </c>
      <c r="G51" s="108">
        <f>VLOOKUP(E51,'Appendix 4. LT MOH 2019'!$E$4:$H$1683,4,FALSE)</f>
        <v>1.5774746887630274E-2</v>
      </c>
      <c r="H51" s="21">
        <f>VLOOKUP(E51,'Appendix 1a. Pop March 2021'!$E$5:$F$1684,2,FALSE)</f>
        <v>73456.190903062205</v>
      </c>
      <c r="I51" s="21">
        <f>VLOOKUP(E51,'Appendix 2a. Covid Deaths 2021'!$E$4:$F$1684,2,FALSE)</f>
        <v>3.9709802598279098</v>
      </c>
      <c r="J51" s="22">
        <f t="shared" ref="J51:J70" si="35">G51*H51</f>
        <v>1158.7528188252559</v>
      </c>
      <c r="K51" s="22">
        <f t="shared" ref="K51:K70" si="36">G51*(H51-I51)+I51</f>
        <v>1162.6611578765892</v>
      </c>
      <c r="L51" s="78">
        <f t="shared" ref="L51:L70" si="37">J51/K51</f>
        <v>0.99663845392541428</v>
      </c>
      <c r="M51" s="78">
        <f t="shared" ref="M51:M70" si="38">K51/J51</f>
        <v>1.0033728841801615</v>
      </c>
      <c r="N51" s="77">
        <f>VLOOKUP(E51,'Appendix 4. LT MOH 2019'!$E$4:$L$1683,8,FALSE)</f>
        <v>0.98444797855768051</v>
      </c>
      <c r="O51" s="77">
        <f>EXP((1/L51)*LN(N51))</f>
        <v>0.98439593478936205</v>
      </c>
      <c r="P51" s="78">
        <f t="shared" ref="P51:P70" si="39">1-O51</f>
        <v>1.5604065210637952E-2</v>
      </c>
      <c r="Q51" s="77">
        <f>VLOOKUP(E51,'Appendix 4. LT MOH 2019'!$E$4:$J$1683,6,FALSE)</f>
        <v>9.2136428777920359E-2</v>
      </c>
      <c r="R51" s="133">
        <f t="shared" ref="R51:R69" si="40">F51+(Q51-F51)*M51*(1-N51)/(1-O51)</f>
        <v>9.2112493094815062E-2</v>
      </c>
      <c r="S51" s="14">
        <v>100000</v>
      </c>
      <c r="T51" s="14">
        <f t="shared" ref="T51:T70" si="41">P51*S51</f>
        <v>1560.4065210637953</v>
      </c>
      <c r="U51" s="15">
        <f t="shared" ref="U51:U70" si="42">T51/V51</f>
        <v>1.5828300563865388E-2</v>
      </c>
      <c r="V51" s="14">
        <f t="shared" ref="V51:V69" si="43">(S52*F51)+R51*T51</f>
        <v>98583.326413832794</v>
      </c>
      <c r="W51" s="14">
        <f t="shared" ref="W51:W69" si="44">W52+V51</f>
        <v>7091435.3293685094</v>
      </c>
      <c r="X51" s="2">
        <f t="shared" ref="X51:X70" si="45">W51/S51</f>
        <v>70.914353293685096</v>
      </c>
      <c r="Y51" s="109">
        <f>VLOOKUP(E51,'Appendix 4. LT MOH 2019'!$E$4:$Q$1683,13,FALSE)</f>
        <v>72.600890949827374</v>
      </c>
      <c r="Z51" s="129">
        <f t="shared" ref="Z51:Z70" si="46">X51-Y51</f>
        <v>-1.6865376561422778</v>
      </c>
    </row>
    <row r="52" spans="1:26" x14ac:dyDescent="0.2">
      <c r="B52" s="155" t="str">
        <f>$B$51</f>
        <v>Male</v>
      </c>
      <c r="C52" s="13" t="str">
        <f>$C$4</f>
        <v>PA</v>
      </c>
      <c r="D52" s="163" t="s">
        <v>139</v>
      </c>
      <c r="E52" s="20" t="str">
        <f t="shared" si="34"/>
        <v>PAMale01-04</v>
      </c>
      <c r="F52" s="21">
        <v>4</v>
      </c>
      <c r="G52" s="108">
        <f>VLOOKUP(E52,'Appendix 4. LT MOH 2019'!$E$4:$H$1683,4,FALSE)</f>
        <v>7.3359847031133785E-4</v>
      </c>
      <c r="H52" s="21">
        <f>VLOOKUP(E52,'Appendix 1a. Pop March 2021'!$E$5:$F$1684,2,FALSE)</f>
        <v>293571.13919759402</v>
      </c>
      <c r="I52" s="21">
        <f>VLOOKUP(E52,'Appendix 2a. Covid Deaths 2021'!$E$4:$F$1684,2,FALSE)</f>
        <v>0.99274506495697601</v>
      </c>
      <c r="J52" s="22">
        <f t="shared" si="35"/>
        <v>215.3633386429118</v>
      </c>
      <c r="K52" s="22">
        <f t="shared" si="36"/>
        <v>216.35535543160773</v>
      </c>
      <c r="L52" s="78">
        <f t="shared" si="37"/>
        <v>0.99541487296805309</v>
      </c>
      <c r="M52" s="78">
        <f t="shared" si="38"/>
        <v>1.0046062472607782</v>
      </c>
      <c r="N52" s="77">
        <f>VLOOKUP(E52,'Appendix 4. LT MOH 2019'!$E$4:$L$1683,8,FALSE)</f>
        <v>0.99707076133465955</v>
      </c>
      <c r="O52" s="77">
        <f t="shared" ref="O52:O69" si="47">EXP((1/L52)*LN(N52))</f>
        <v>0.99705728840924468</v>
      </c>
      <c r="P52" s="78">
        <f t="shared" si="39"/>
        <v>2.9427115907553203E-3</v>
      </c>
      <c r="Q52" s="77">
        <f>VLOOKUP(E52,'Appendix 4. LT MOH 2019'!$E$4:$J$1683,6,FALSE)</f>
        <v>1.6009810226406707</v>
      </c>
      <c r="R52" s="133">
        <f t="shared" si="40"/>
        <v>1.6009648220393085</v>
      </c>
      <c r="S52" s="132">
        <f t="shared" ref="S52:S70" si="48">S51-T51</f>
        <v>98439.593478936207</v>
      </c>
      <c r="T52" s="14">
        <f t="shared" si="41"/>
        <v>289.67933271970742</v>
      </c>
      <c r="U52" s="15">
        <f t="shared" si="42"/>
        <v>7.3697860387055621E-4</v>
      </c>
      <c r="V52" s="14">
        <f t="shared" si="43"/>
        <v>393063.42300622206</v>
      </c>
      <c r="W52" s="14">
        <f t="shared" si="44"/>
        <v>6992852.0029546767</v>
      </c>
      <c r="X52" s="2">
        <f t="shared" si="45"/>
        <v>71.036985788152251</v>
      </c>
      <c r="Y52" s="109">
        <f>VLOOKUP(E52,'Appendix 4. LT MOH 2019'!$E$4:$Q$1683,13,FALSE)</f>
        <v>72.746363061740681</v>
      </c>
      <c r="Z52" s="129">
        <f t="shared" si="46"/>
        <v>-1.7093772735884301</v>
      </c>
    </row>
    <row r="53" spans="1:26" x14ac:dyDescent="0.2">
      <c r="B53" s="155" t="str">
        <f t="shared" ref="B53:B70" si="49">$B$51</f>
        <v>Male</v>
      </c>
      <c r="C53" s="13" t="str">
        <f t="shared" ref="C53:C70" si="50">$C$4</f>
        <v>PA</v>
      </c>
      <c r="D53" s="163" t="s">
        <v>138</v>
      </c>
      <c r="E53" s="20" t="str">
        <f t="shared" si="34"/>
        <v>PAMale05-09</v>
      </c>
      <c r="F53" s="21">
        <v>5</v>
      </c>
      <c r="G53" s="108">
        <f>VLOOKUP(E53,'Appendix 4. LT MOH 2019'!$E$4:$H$1683,4,FALSE)</f>
        <v>3.1395169400884386E-4</v>
      </c>
      <c r="H53" s="21">
        <f>VLOOKUP(E53,'Appendix 1a. Pop March 2021'!$E$5:$F$1684,2,FALSE)</f>
        <v>371289.26410316798</v>
      </c>
      <c r="I53" s="21">
        <f>VLOOKUP(E53,'Appendix 2a. Covid Deaths 2021'!$E$4:$F$1684,2,FALSE)</f>
        <v>0</v>
      </c>
      <c r="J53" s="22">
        <f t="shared" si="35"/>
        <v>116.56689343248661</v>
      </c>
      <c r="K53" s="22">
        <f t="shared" si="36"/>
        <v>116.56689343248661</v>
      </c>
      <c r="L53" s="78">
        <f t="shared" si="37"/>
        <v>1</v>
      </c>
      <c r="M53" s="78">
        <f t="shared" si="38"/>
        <v>1</v>
      </c>
      <c r="N53" s="77">
        <f>VLOOKUP(E53,'Appendix 4. LT MOH 2019'!$E$4:$L$1683,8,FALSE)</f>
        <v>0.99843147263451448</v>
      </c>
      <c r="O53" s="77">
        <f t="shared" si="47"/>
        <v>0.99843147263451448</v>
      </c>
      <c r="P53" s="78">
        <f t="shared" si="39"/>
        <v>1.568527365485517E-3</v>
      </c>
      <c r="Q53" s="77">
        <f>VLOOKUP(E53,'Appendix 4. LT MOH 2019'!$E$4:$J$1683,6,FALSE)</f>
        <v>2.4999999999999547</v>
      </c>
      <c r="R53" s="133">
        <f t="shared" si="40"/>
        <v>2.4999999999999547</v>
      </c>
      <c r="S53" s="132">
        <f t="shared" si="48"/>
        <v>98149.914146216499</v>
      </c>
      <c r="T53" s="14">
        <f t="shared" si="41"/>
        <v>153.95082625839464</v>
      </c>
      <c r="U53" s="15">
        <f t="shared" si="42"/>
        <v>3.1395169400885015E-4</v>
      </c>
      <c r="V53" s="14">
        <f t="shared" si="43"/>
        <v>490364.69366543647</v>
      </c>
      <c r="W53" s="14">
        <f t="shared" si="44"/>
        <v>6599788.5799484551</v>
      </c>
      <c r="X53" s="2">
        <f t="shared" si="45"/>
        <v>67.241919031295097</v>
      </c>
      <c r="Y53" s="109">
        <f>VLOOKUP(E53,'Appendix 4. LT MOH 2019'!$E$4:$Q$1683,13,FALSE)</f>
        <v>68.95537711772441</v>
      </c>
      <c r="Z53" s="129">
        <f t="shared" si="46"/>
        <v>-1.7134580864293127</v>
      </c>
    </row>
    <row r="54" spans="1:26" x14ac:dyDescent="0.2">
      <c r="B54" s="155" t="str">
        <f t="shared" si="49"/>
        <v>Male</v>
      </c>
      <c r="C54" s="13" t="str">
        <f t="shared" si="50"/>
        <v>PA</v>
      </c>
      <c r="D54" s="163" t="s">
        <v>120</v>
      </c>
      <c r="E54" s="20" t="str">
        <f t="shared" si="34"/>
        <v>PAMale10-14</v>
      </c>
      <c r="F54" s="21">
        <v>5</v>
      </c>
      <c r="G54" s="108">
        <f>VLOOKUP(E54,'Appendix 4. LT MOH 2019'!$E$4:$H$1683,4,FALSE)</f>
        <v>3.820907220534927E-4</v>
      </c>
      <c r="H54" s="21">
        <f>VLOOKUP(E54,'Appendix 1a. Pop March 2021'!$E$5:$F$1684,2,FALSE)</f>
        <v>397540.815599475</v>
      </c>
      <c r="I54" s="21">
        <f>VLOOKUP(E54,'Appendix 2a. Covid Deaths 2021'!$E$4:$F$1684,2,FALSE)</f>
        <v>4.96372532478488</v>
      </c>
      <c r="J54" s="22">
        <f t="shared" si="35"/>
        <v>151.89665727813781</v>
      </c>
      <c r="K54" s="22">
        <f t="shared" si="36"/>
        <v>156.85848600952926</v>
      </c>
      <c r="L54" s="78">
        <f t="shared" si="37"/>
        <v>0.96836748296110664</v>
      </c>
      <c r="M54" s="78">
        <f t="shared" si="38"/>
        <v>1.0326658191187568</v>
      </c>
      <c r="N54" s="77">
        <f>VLOOKUP(E54,'Appendix 4. LT MOH 2019'!$E$4:$L$1683,8,FALSE)</f>
        <v>0.99809136956468547</v>
      </c>
      <c r="O54" s="77">
        <f t="shared" si="47"/>
        <v>0.998029084068211</v>
      </c>
      <c r="P54" s="78">
        <f t="shared" si="39"/>
        <v>1.9709159317889968E-3</v>
      </c>
      <c r="Q54" s="77">
        <f>VLOOKUP(E54,'Appendix 4. LT MOH 2019'!$E$4:$J$1683,6,FALSE)</f>
        <v>2.4999999999999836</v>
      </c>
      <c r="R54" s="133">
        <f t="shared" si="40"/>
        <v>2.499922015839068</v>
      </c>
      <c r="S54" s="132">
        <f t="shared" si="48"/>
        <v>97995.9633199581</v>
      </c>
      <c r="T54" s="14">
        <f t="shared" si="41"/>
        <v>193.14180535831557</v>
      </c>
      <c r="U54" s="15">
        <f t="shared" si="42"/>
        <v>3.9457203263964532E-4</v>
      </c>
      <c r="V54" s="14">
        <f t="shared" si="43"/>
        <v>489496.94702439307</v>
      </c>
      <c r="W54" s="14">
        <f t="shared" si="44"/>
        <v>6109423.8862830186</v>
      </c>
      <c r="X54" s="2">
        <f t="shared" si="45"/>
        <v>62.343628036347475</v>
      </c>
      <c r="Y54" s="109">
        <f>VLOOKUP(E54,'Appendix 4. LT MOH 2019'!$E$4:$Q$1683,13,FALSE)</f>
        <v>64.059777950880999</v>
      </c>
      <c r="Z54" s="129">
        <f t="shared" si="46"/>
        <v>-1.7161499145335242</v>
      </c>
    </row>
    <row r="55" spans="1:26" x14ac:dyDescent="0.2">
      <c r="B55" s="155" t="str">
        <f t="shared" si="49"/>
        <v>Male</v>
      </c>
      <c r="C55" s="13" t="str">
        <f t="shared" si="50"/>
        <v>PA</v>
      </c>
      <c r="D55" s="162" t="s">
        <v>121</v>
      </c>
      <c r="E55" s="20" t="str">
        <f t="shared" si="34"/>
        <v>PAMale15-19</v>
      </c>
      <c r="F55" s="21">
        <v>5</v>
      </c>
      <c r="G55" s="108">
        <f>VLOOKUP(E55,'Appendix 4. LT MOH 2019'!$E$4:$H$1683,4,FALSE)</f>
        <v>1.9797169221295306E-3</v>
      </c>
      <c r="H55" s="21">
        <f>VLOOKUP(E55,'Appendix 1a. Pop March 2021'!$E$5:$F$1684,2,FALSE)</f>
        <v>410882.42466038797</v>
      </c>
      <c r="I55" s="21">
        <f>VLOOKUP(E55,'Appendix 2a. Covid Deaths 2021'!$E$4:$F$1684,2,FALSE)</f>
        <v>8.9347055846127894</v>
      </c>
      <c r="J55" s="22">
        <f t="shared" si="35"/>
        <v>813.43088910578206</v>
      </c>
      <c r="K55" s="22">
        <f t="shared" si="36"/>
        <v>822.34790650255468</v>
      </c>
      <c r="L55" s="78">
        <f t="shared" si="37"/>
        <v>0.98915663635030493</v>
      </c>
      <c r="M55" s="78">
        <f t="shared" si="38"/>
        <v>1.0109622311080113</v>
      </c>
      <c r="N55" s="77">
        <f>VLOOKUP(E55,'Appendix 4. LT MOH 2019'!$E$4:$L$1683,8,FALSE)</f>
        <v>0.99015016510142462</v>
      </c>
      <c r="O55" s="77">
        <f t="shared" si="47"/>
        <v>0.99004272829237616</v>
      </c>
      <c r="P55" s="78">
        <f t="shared" si="39"/>
        <v>9.9572717076238382E-3</v>
      </c>
      <c r="Q55" s="77">
        <f>VLOOKUP(E55,'Appendix 4. LT MOH 2019'!$E$4:$J$1683,6,FALSE)</f>
        <v>2.5000000000000133</v>
      </c>
      <c r="R55" s="133">
        <f t="shared" si="40"/>
        <v>2.4998645820106988</v>
      </c>
      <c r="S55" s="132">
        <f t="shared" si="48"/>
        <v>97802.821514599782</v>
      </c>
      <c r="T55" s="14">
        <f t="shared" si="41"/>
        <v>973.84926759310838</v>
      </c>
      <c r="U55" s="15">
        <f t="shared" si="42"/>
        <v>2.0014192187459432E-3</v>
      </c>
      <c r="V55" s="14">
        <f t="shared" si="43"/>
        <v>486579.35252730642</v>
      </c>
      <c r="W55" s="14">
        <f t="shared" si="44"/>
        <v>5619926.9392586257</v>
      </c>
      <c r="X55" s="2">
        <f t="shared" si="45"/>
        <v>57.461807872482453</v>
      </c>
      <c r="Y55" s="109">
        <f>VLOOKUP(E55,'Appendix 4. LT MOH 2019'!$E$4:$Q$1683,13,FALSE)</f>
        <v>59.177497499783122</v>
      </c>
      <c r="Z55" s="129">
        <f t="shared" si="46"/>
        <v>-1.7156896273006694</v>
      </c>
    </row>
    <row r="56" spans="1:26" x14ac:dyDescent="0.2">
      <c r="B56" s="155" t="str">
        <f t="shared" si="49"/>
        <v>Male</v>
      </c>
      <c r="C56" s="13" t="str">
        <f t="shared" si="50"/>
        <v>PA</v>
      </c>
      <c r="D56" s="162" t="s">
        <v>122</v>
      </c>
      <c r="E56" s="20" t="str">
        <f t="shared" si="34"/>
        <v>PAMale20-24</v>
      </c>
      <c r="F56" s="21">
        <v>5</v>
      </c>
      <c r="G56" s="108">
        <f>VLOOKUP(E56,'Appendix 4. LT MOH 2019'!$E$4:$H$1683,4,FALSE)</f>
        <v>2.9627119464581794E-3</v>
      </c>
      <c r="H56" s="21">
        <f>VLOOKUP(E56,'Appendix 1a. Pop March 2021'!$E$5:$F$1684,2,FALSE)</f>
        <v>415899.32533680199</v>
      </c>
      <c r="I56" s="21">
        <f>VLOOKUP(E56,'Appendix 2a. Covid Deaths 2021'!$E$4:$F$1684,2,FALSE)</f>
        <v>12.905685844440701</v>
      </c>
      <c r="J56" s="22">
        <f t="shared" si="35"/>
        <v>1232.1898996992402</v>
      </c>
      <c r="K56" s="22">
        <f t="shared" si="36"/>
        <v>1245.0573497140524</v>
      </c>
      <c r="L56" s="78">
        <f t="shared" si="37"/>
        <v>0.98966517484695182</v>
      </c>
      <c r="M56" s="78">
        <f t="shared" si="38"/>
        <v>1.0104427491395223</v>
      </c>
      <c r="N56" s="77">
        <f>VLOOKUP(E56,'Appendix 4. LT MOH 2019'!$E$4:$L$1683,8,FALSE)</f>
        <v>0.98529535434111415</v>
      </c>
      <c r="O56" s="77">
        <f t="shared" si="47"/>
        <v>0.98514294377934319</v>
      </c>
      <c r="P56" s="78">
        <f t="shared" si="39"/>
        <v>1.4857056220656806E-2</v>
      </c>
      <c r="Q56" s="77">
        <f>VLOOKUP(E56,'Appendix 4. LT MOH 2019'!$E$4:$J$1683,6,FALSE)</f>
        <v>2.499999999999996</v>
      </c>
      <c r="R56" s="133">
        <f t="shared" si="40"/>
        <v>2.4998071010815748</v>
      </c>
      <c r="S56" s="132">
        <f t="shared" si="48"/>
        <v>96828.972247006677</v>
      </c>
      <c r="T56" s="14">
        <f t="shared" si="41"/>
        <v>1438.5934844621956</v>
      </c>
      <c r="U56" s="15">
        <f t="shared" si="42"/>
        <v>2.993651383493297E-3</v>
      </c>
      <c r="V56" s="14">
        <f t="shared" si="43"/>
        <v>480548.10002075072</v>
      </c>
      <c r="W56" s="14">
        <f t="shared" si="44"/>
        <v>5133347.5867313193</v>
      </c>
      <c r="X56" s="2">
        <f t="shared" si="45"/>
        <v>53.014583007618455</v>
      </c>
      <c r="Y56" s="109">
        <f>VLOOKUP(E56,'Appendix 4. LT MOH 2019'!$E$4:$Q$1683,13,FALSE)</f>
        <v>54.741315001929472</v>
      </c>
      <c r="Z56" s="129">
        <f t="shared" si="46"/>
        <v>-1.7267319943110166</v>
      </c>
    </row>
    <row r="57" spans="1:26" x14ac:dyDescent="0.2">
      <c r="B57" s="155" t="str">
        <f t="shared" si="49"/>
        <v>Male</v>
      </c>
      <c r="C57" s="13" t="str">
        <f t="shared" si="50"/>
        <v>PA</v>
      </c>
      <c r="D57" s="162" t="s">
        <v>123</v>
      </c>
      <c r="E57" s="20" t="str">
        <f t="shared" si="34"/>
        <v>PAMale25-29</v>
      </c>
      <c r="F57" s="21">
        <v>5</v>
      </c>
      <c r="G57" s="108">
        <f>VLOOKUP(E57,'Appendix 4. LT MOH 2019'!$E$4:$H$1683,4,FALSE)</f>
        <v>2.8881990035054031E-3</v>
      </c>
      <c r="H57" s="21">
        <f>VLOOKUP(E57,'Appendix 1a. Pop March 2021'!$E$5:$F$1684,2,FALSE)</f>
        <v>385718.44844610302</v>
      </c>
      <c r="I57" s="21">
        <f>VLOOKUP(E57,'Appendix 2a. Covid Deaths 2021'!$E$4:$F$1684,2,FALSE)</f>
        <v>28.789606883752299</v>
      </c>
      <c r="J57" s="22">
        <f t="shared" si="35"/>
        <v>1114.031638435685</v>
      </c>
      <c r="K57" s="22">
        <f t="shared" si="36"/>
        <v>1142.7380952055241</v>
      </c>
      <c r="L57" s="78">
        <f t="shared" si="37"/>
        <v>0.97487923357917261</v>
      </c>
      <c r="M57" s="78">
        <f t="shared" si="38"/>
        <v>1.025768080348372</v>
      </c>
      <c r="N57" s="77">
        <f>VLOOKUP(E57,'Appendix 4. LT MOH 2019'!$E$4:$L$1683,8,FALSE)</f>
        <v>0.98566252865857573</v>
      </c>
      <c r="O57" s="77">
        <f t="shared" si="47"/>
        <v>0.98529580901381231</v>
      </c>
      <c r="P57" s="78">
        <f t="shared" si="39"/>
        <v>1.4704190986187693E-2</v>
      </c>
      <c r="Q57" s="77">
        <f>VLOOKUP(E57,'Appendix 4. LT MOH 2019'!$E$4:$J$1683,6,FALSE)</f>
        <v>2.5000000000000124</v>
      </c>
      <c r="R57" s="133">
        <f t="shared" si="40"/>
        <v>2.4995359369384262</v>
      </c>
      <c r="S57" s="132">
        <f t="shared" si="48"/>
        <v>95390.378762544482</v>
      </c>
      <c r="T57" s="14">
        <f t="shared" si="41"/>
        <v>1402.6383475692364</v>
      </c>
      <c r="U57" s="15">
        <f t="shared" si="42"/>
        <v>2.9626237330273174E-3</v>
      </c>
      <c r="V57" s="14">
        <f t="shared" si="43"/>
        <v>473444.64703115344</v>
      </c>
      <c r="W57" s="14">
        <f t="shared" si="44"/>
        <v>4652799.4867105689</v>
      </c>
      <c r="X57" s="2">
        <f t="shared" si="45"/>
        <v>48.776402264769224</v>
      </c>
      <c r="Y57" s="109">
        <f>VLOOKUP(E57,'Appendix 4. LT MOH 2019'!$E$4:$Q$1683,13,FALSE)</f>
        <v>50.520969571975954</v>
      </c>
      <c r="Z57" s="129">
        <f t="shared" si="46"/>
        <v>-1.7445673072067294</v>
      </c>
    </row>
    <row r="58" spans="1:26" x14ac:dyDescent="0.2">
      <c r="B58" s="155" t="str">
        <f t="shared" si="49"/>
        <v>Male</v>
      </c>
      <c r="C58" s="13" t="str">
        <f t="shared" si="50"/>
        <v>PA</v>
      </c>
      <c r="D58" s="162" t="s">
        <v>124</v>
      </c>
      <c r="E58" s="20" t="str">
        <f t="shared" si="34"/>
        <v>PAMale30-34</v>
      </c>
      <c r="F58" s="21">
        <v>5</v>
      </c>
      <c r="G58" s="108">
        <f>VLOOKUP(E58,'Appendix 4. LT MOH 2019'!$E$4:$H$1683,4,FALSE)</f>
        <v>2.8991055773797633E-3</v>
      </c>
      <c r="H58" s="21">
        <f>VLOOKUP(E58,'Appendix 1a. Pop March 2021'!$E$5:$F$1684,2,FALSE)</f>
        <v>363661.88291059702</v>
      </c>
      <c r="I58" s="21">
        <f>VLOOKUP(E58,'Appendix 2a. Covid Deaths 2021'!$E$4:$F$1684,2,FALSE)</f>
        <v>61.550194027332502</v>
      </c>
      <c r="J58" s="22">
        <f t="shared" si="35"/>
        <v>1054.2941930265383</v>
      </c>
      <c r="K58" s="22">
        <f t="shared" si="36"/>
        <v>1115.6659465430773</v>
      </c>
      <c r="L58" s="78">
        <f t="shared" si="37"/>
        <v>0.94499092339718616</v>
      </c>
      <c r="M58" s="78">
        <f t="shared" si="38"/>
        <v>1.0582112221830233</v>
      </c>
      <c r="N58" s="77">
        <f>VLOOKUP(E58,'Appendix 4. LT MOH 2019'!$E$4:$L$1683,8,FALSE)</f>
        <v>0.98560877630529775</v>
      </c>
      <c r="O58" s="77">
        <f t="shared" si="47"/>
        <v>0.98477745348855505</v>
      </c>
      <c r="P58" s="78">
        <f t="shared" si="39"/>
        <v>1.5222546511444945E-2</v>
      </c>
      <c r="Q58" s="77">
        <f>VLOOKUP(E58,'Appendix 4. LT MOH 2019'!$E$4:$J$1683,6,FALSE)</f>
        <v>2.5000000000000129</v>
      </c>
      <c r="R58" s="133">
        <f t="shared" si="40"/>
        <v>2.4989476295522715</v>
      </c>
      <c r="S58" s="132">
        <f t="shared" si="48"/>
        <v>93987.74041497524</v>
      </c>
      <c r="T58" s="14">
        <f t="shared" si="41"/>
        <v>1430.7327499725745</v>
      </c>
      <c r="U58" s="15">
        <f t="shared" si="42"/>
        <v>3.0678695248611376E-3</v>
      </c>
      <c r="V58" s="14">
        <f t="shared" si="43"/>
        <v>466360.36453908007</v>
      </c>
      <c r="W58" s="14">
        <f t="shared" si="44"/>
        <v>4179354.8396794153</v>
      </c>
      <c r="X58" s="2">
        <f t="shared" si="45"/>
        <v>44.467021137296236</v>
      </c>
      <c r="Y58" s="109">
        <f>VLOOKUP(E58,'Appendix 4. LT MOH 2019'!$E$4:$Q$1683,13,FALSE)</f>
        <v>46.219483774359816</v>
      </c>
      <c r="Z58" s="129">
        <f t="shared" si="46"/>
        <v>-1.7524626370635801</v>
      </c>
    </row>
    <row r="59" spans="1:26" x14ac:dyDescent="0.2">
      <c r="B59" s="155" t="str">
        <f t="shared" si="49"/>
        <v>Male</v>
      </c>
      <c r="C59" s="13" t="str">
        <f t="shared" si="50"/>
        <v>PA</v>
      </c>
      <c r="D59" s="162" t="s">
        <v>125</v>
      </c>
      <c r="E59" s="20" t="str">
        <f t="shared" si="34"/>
        <v>PAMale35-39</v>
      </c>
      <c r="F59" s="21">
        <v>5</v>
      </c>
      <c r="G59" s="108">
        <f>VLOOKUP(E59,'Appendix 4. LT MOH 2019'!$E$4:$H$1683,4,FALSE)</f>
        <v>3.0926853081076574E-3</v>
      </c>
      <c r="H59" s="21">
        <f>VLOOKUP(E59,'Appendix 1a. Pop March 2021'!$E$5:$F$1684,2,FALSE)</f>
        <v>344001.57382093999</v>
      </c>
      <c r="I59" s="21">
        <f>VLOOKUP(E59,'Appendix 2a. Covid Deaths 2021'!$E$4:$F$1684,2,FALSE)</f>
        <v>104.23823182048299</v>
      </c>
      <c r="J59" s="22">
        <f t="shared" si="35"/>
        <v>1063.8886133219328</v>
      </c>
      <c r="K59" s="22">
        <f t="shared" si="36"/>
        <v>1167.8044690943216</v>
      </c>
      <c r="L59" s="78">
        <f t="shared" si="37"/>
        <v>0.91101604889988164</v>
      </c>
      <c r="M59" s="78">
        <f t="shared" si="38"/>
        <v>1.0976755033103676</v>
      </c>
      <c r="N59" s="77">
        <f>VLOOKUP(E59,'Appendix 4. LT MOH 2019'!$E$4:$L$1683,8,FALSE)</f>
        <v>0.98465521493775687</v>
      </c>
      <c r="O59" s="77">
        <f t="shared" si="47"/>
        <v>0.98316908669104164</v>
      </c>
      <c r="P59" s="78">
        <f t="shared" si="39"/>
        <v>1.6830913308958362E-2</v>
      </c>
      <c r="Q59" s="77">
        <f>VLOOKUP(E59,'Appendix 4. LT MOH 2019'!$E$4:$J$1683,6,FALSE)</f>
        <v>2.4999999999999734</v>
      </c>
      <c r="R59" s="133">
        <f t="shared" si="40"/>
        <v>2.4981163592854165</v>
      </c>
      <c r="S59" s="132">
        <f t="shared" si="48"/>
        <v>92557.00766500266</v>
      </c>
      <c r="T59" s="14">
        <f t="shared" si="41"/>
        <v>1557.8189721462543</v>
      </c>
      <c r="U59" s="15">
        <f t="shared" si="42"/>
        <v>3.3947727498834391E-3</v>
      </c>
      <c r="V59" s="14">
        <f t="shared" si="43"/>
        <v>458887.55652340577</v>
      </c>
      <c r="W59" s="14">
        <f t="shared" si="44"/>
        <v>3712994.475140335</v>
      </c>
      <c r="X59" s="2">
        <f t="shared" si="45"/>
        <v>40.115757507837841</v>
      </c>
      <c r="Y59" s="109">
        <f>VLOOKUP(E59,'Appendix 4. LT MOH 2019'!$E$4:$Q$1683,13,FALSE)</f>
        <v>41.857847480060855</v>
      </c>
      <c r="Z59" s="129">
        <f t="shared" si="46"/>
        <v>-1.7420899722230132</v>
      </c>
    </row>
    <row r="60" spans="1:26" x14ac:dyDescent="0.2">
      <c r="B60" s="155" t="str">
        <f t="shared" si="49"/>
        <v>Male</v>
      </c>
      <c r="C60" s="13" t="str">
        <f t="shared" si="50"/>
        <v>PA</v>
      </c>
      <c r="D60" s="162" t="s">
        <v>126</v>
      </c>
      <c r="E60" s="20" t="str">
        <f t="shared" si="34"/>
        <v>PAMale40-44</v>
      </c>
      <c r="F60" s="21">
        <v>5</v>
      </c>
      <c r="G60" s="108">
        <f>VLOOKUP(E60,'Appendix 4. LT MOH 2019'!$E$4:$H$1683,4,FALSE)</f>
        <v>3.4679778598799599E-3</v>
      </c>
      <c r="H60" s="21">
        <f>VLOOKUP(E60,'Appendix 1a. Pop March 2021'!$E$5:$F$1684,2,FALSE)</f>
        <v>304974.54114380898</v>
      </c>
      <c r="I60" s="21">
        <f>VLOOKUP(E60,'Appendix 2a. Covid Deaths 2021'!$E$4:$F$1684,2,FALSE)</f>
        <v>142.955289353805</v>
      </c>
      <c r="J60" s="22">
        <f t="shared" si="35"/>
        <v>1057.6449565137793</v>
      </c>
      <c r="K60" s="22">
        <f t="shared" si="36"/>
        <v>1200.1044800891527</v>
      </c>
      <c r="L60" s="78">
        <f t="shared" si="37"/>
        <v>0.88129406569268831</v>
      </c>
      <c r="M60" s="78">
        <f t="shared" si="38"/>
        <v>1.1346950341870394</v>
      </c>
      <c r="N60" s="77">
        <f>VLOOKUP(E60,'Appendix 4. LT MOH 2019'!$E$4:$L$1683,8,FALSE)</f>
        <v>0.9828091543806019</v>
      </c>
      <c r="O60" s="77">
        <f t="shared" si="47"/>
        <v>0.98051632943545797</v>
      </c>
      <c r="P60" s="78">
        <f t="shared" si="39"/>
        <v>1.9483670564542033E-2</v>
      </c>
      <c r="Q60" s="77">
        <f>VLOOKUP(E60,'Appendix 4. LT MOH 2019'!$E$4:$J$1683,6,FALSE)</f>
        <v>2.5</v>
      </c>
      <c r="R60" s="133">
        <f t="shared" si="40"/>
        <v>2.4970877416052297</v>
      </c>
      <c r="S60" s="132">
        <f t="shared" si="48"/>
        <v>90999.188692856405</v>
      </c>
      <c r="T60" s="14">
        <f t="shared" si="41"/>
        <v>1772.9982141322125</v>
      </c>
      <c r="U60" s="15">
        <f t="shared" si="42"/>
        <v>3.9351140021755384E-3</v>
      </c>
      <c r="V60" s="14">
        <f t="shared" si="43"/>
        <v>450558.28450001846</v>
      </c>
      <c r="W60" s="14">
        <f t="shared" si="44"/>
        <v>3254106.9186169291</v>
      </c>
      <c r="X60" s="2">
        <f t="shared" si="45"/>
        <v>35.759735502701048</v>
      </c>
      <c r="Y60" s="109">
        <f>VLOOKUP(E60,'Appendix 4. LT MOH 2019'!$E$4:$Q$1683,13,FALSE)</f>
        <v>37.471196905252548</v>
      </c>
      <c r="Z60" s="129">
        <f t="shared" si="46"/>
        <v>-1.7114614025514996</v>
      </c>
    </row>
    <row r="61" spans="1:26" x14ac:dyDescent="0.2">
      <c r="B61" s="155" t="str">
        <f t="shared" si="49"/>
        <v>Male</v>
      </c>
      <c r="C61" s="13" t="str">
        <f t="shared" si="50"/>
        <v>PA</v>
      </c>
      <c r="D61" s="162" t="s">
        <v>127</v>
      </c>
      <c r="E61" s="20" t="str">
        <f t="shared" si="34"/>
        <v>PAMale45-49</v>
      </c>
      <c r="F61" s="21">
        <v>5</v>
      </c>
      <c r="G61" s="108">
        <f>VLOOKUP(E61,'Appendix 4. LT MOH 2019'!$E$4:$H$1683,4,FALSE)</f>
        <v>4.149635096893773E-3</v>
      </c>
      <c r="H61" s="21">
        <f>VLOOKUP(E61,'Appendix 1a. Pop March 2021'!$E$5:$F$1684,2,FALSE)</f>
        <v>254129.31660466499</v>
      </c>
      <c r="I61" s="21">
        <f>VLOOKUP(E61,'Appendix 2a. Covid Deaths 2021'!$E$4:$F$1684,2,FALSE)</f>
        <v>178.694111692256</v>
      </c>
      <c r="J61" s="22">
        <f t="shared" si="35"/>
        <v>1054.5439313323473</v>
      </c>
      <c r="K61" s="22">
        <f t="shared" si="36"/>
        <v>1232.4965276671169</v>
      </c>
      <c r="L61" s="78">
        <f t="shared" si="37"/>
        <v>0.85561614792408358</v>
      </c>
      <c r="M61" s="78">
        <f t="shared" si="38"/>
        <v>1.1687483954413718</v>
      </c>
      <c r="N61" s="77">
        <f>VLOOKUP(E61,'Appendix 4. LT MOH 2019'!$E$4:$L$1683,8,FALSE)</f>
        <v>0.97946485788166604</v>
      </c>
      <c r="O61" s="77">
        <f t="shared" si="47"/>
        <v>0.97604140844615739</v>
      </c>
      <c r="P61" s="78">
        <f t="shared" si="39"/>
        <v>2.3958591553842612E-2</v>
      </c>
      <c r="Q61" s="77">
        <f>VLOOKUP(E61,'Appendix 4. LT MOH 2019'!$E$4:$J$1683,6,FALSE)</f>
        <v>2.5000000000000138</v>
      </c>
      <c r="R61" s="133">
        <f t="shared" si="40"/>
        <v>2.4956359238577717</v>
      </c>
      <c r="S61" s="132">
        <f t="shared" si="48"/>
        <v>89226.190478724195</v>
      </c>
      <c r="T61" s="14">
        <f t="shared" si="41"/>
        <v>2137.7338535851136</v>
      </c>
      <c r="U61" s="15">
        <f t="shared" si="42"/>
        <v>4.8499183357023651E-3</v>
      </c>
      <c r="V61" s="14">
        <f t="shared" si="43"/>
        <v>440777.28852634935</v>
      </c>
      <c r="W61" s="14">
        <f t="shared" si="44"/>
        <v>2803548.6341169109</v>
      </c>
      <c r="X61" s="2">
        <f t="shared" si="45"/>
        <v>31.420691829103827</v>
      </c>
      <c r="Y61" s="109">
        <f>VLOOKUP(E61,'Appendix 4. LT MOH 2019'!$E$4:$Q$1683,13,FALSE)</f>
        <v>33.082896994170277</v>
      </c>
      <c r="Z61" s="129">
        <f t="shared" si="46"/>
        <v>-1.6622051650664496</v>
      </c>
    </row>
    <row r="62" spans="1:26" x14ac:dyDescent="0.2">
      <c r="B62" s="155" t="str">
        <f t="shared" si="49"/>
        <v>Male</v>
      </c>
      <c r="C62" s="13" t="str">
        <f t="shared" si="50"/>
        <v>PA</v>
      </c>
      <c r="D62" s="162" t="s">
        <v>128</v>
      </c>
      <c r="E62" s="20" t="str">
        <f t="shared" si="34"/>
        <v>PAMale50-54</v>
      </c>
      <c r="F62" s="21">
        <v>5</v>
      </c>
      <c r="G62" s="108">
        <f>VLOOKUP(E62,'Appendix 4. LT MOH 2019'!$E$4:$H$1683,4,FALSE)</f>
        <v>6.2108097902236889E-3</v>
      </c>
      <c r="H62" s="21">
        <f>VLOOKUP(E62,'Appendix 1a. Pop March 2021'!$E$5:$F$1684,2,FALSE)</f>
        <v>212066.90705438101</v>
      </c>
      <c r="I62" s="21">
        <f>VLOOKUP(E62,'Appendix 2a. Covid Deaths 2021'!$E$4:$F$1684,2,FALSE)</f>
        <v>256.12822675889998</v>
      </c>
      <c r="J62" s="22">
        <f t="shared" si="35"/>
        <v>1317.1072225158066</v>
      </c>
      <c r="K62" s="22">
        <f t="shared" si="36"/>
        <v>1571.6446855763998</v>
      </c>
      <c r="L62" s="78">
        <f t="shared" si="37"/>
        <v>0.83804388778418981</v>
      </c>
      <c r="M62" s="78">
        <f t="shared" si="38"/>
        <v>1.1932549292185954</v>
      </c>
      <c r="N62" s="77">
        <f>VLOOKUP(E62,'Appendix 4. LT MOH 2019'!$E$4:$L$1683,8,FALSE)</f>
        <v>0.9694207557232114</v>
      </c>
      <c r="O62" s="77">
        <f t="shared" si="47"/>
        <v>0.96361988211661254</v>
      </c>
      <c r="P62" s="78">
        <f t="shared" si="39"/>
        <v>3.6380117883387464E-2</v>
      </c>
      <c r="Q62" s="77">
        <f>VLOOKUP(E62,'Appendix 4. LT MOH 2019'!$E$4:$J$1683,6,FALSE)</f>
        <v>2.5</v>
      </c>
      <c r="R62" s="133">
        <f t="shared" si="40"/>
        <v>2.4925291554841489</v>
      </c>
      <c r="S62" s="132">
        <f t="shared" si="48"/>
        <v>87088.456625139079</v>
      </c>
      <c r="T62" s="14">
        <f t="shared" si="41"/>
        <v>3168.2883183048357</v>
      </c>
      <c r="U62" s="15">
        <f t="shared" si="42"/>
        <v>7.4112372799697238E-3</v>
      </c>
      <c r="V62" s="14">
        <f t="shared" si="43"/>
        <v>427497.89254052582</v>
      </c>
      <c r="W62" s="14">
        <f t="shared" si="44"/>
        <v>2362771.3455905616</v>
      </c>
      <c r="X62" s="2">
        <f t="shared" si="45"/>
        <v>27.130706377778669</v>
      </c>
      <c r="Y62" s="109">
        <f>VLOOKUP(E62,'Appendix 4. LT MOH 2019'!$E$4:$Q$1683,13,FALSE)</f>
        <v>28.724088080417022</v>
      </c>
      <c r="Z62" s="129">
        <f t="shared" si="46"/>
        <v>-1.5933817026383537</v>
      </c>
    </row>
    <row r="63" spans="1:26" x14ac:dyDescent="0.2">
      <c r="B63" s="155" t="str">
        <f t="shared" si="49"/>
        <v>Male</v>
      </c>
      <c r="C63" s="13" t="str">
        <f t="shared" si="50"/>
        <v>PA</v>
      </c>
      <c r="D63" s="162" t="s">
        <v>129</v>
      </c>
      <c r="E63" s="20" t="str">
        <f t="shared" si="34"/>
        <v>PAMale55-59</v>
      </c>
      <c r="F63" s="21">
        <v>5</v>
      </c>
      <c r="G63" s="108">
        <f>VLOOKUP(E63,'Appendix 4. LT MOH 2019'!$E$4:$H$1683,4,FALSE)</f>
        <v>9.5859690560395998E-3</v>
      </c>
      <c r="H63" s="21">
        <f>VLOOKUP(E63,'Appendix 1a. Pop March 2021'!$E$5:$F$1684,2,FALSE)</f>
        <v>168325.89430397699</v>
      </c>
      <c r="I63" s="21">
        <f>VLOOKUP(E63,'Appendix 2a. Covid Deaths 2021'!$E$4:$F$1684,2,FALSE)</f>
        <v>312.714695461448</v>
      </c>
      <c r="J63" s="22">
        <f t="shared" si="35"/>
        <v>1613.5668141281158</v>
      </c>
      <c r="K63" s="22">
        <f t="shared" si="36"/>
        <v>1923.2838361955014</v>
      </c>
      <c r="L63" s="78">
        <f t="shared" si="37"/>
        <v>0.83896447511354066</v>
      </c>
      <c r="M63" s="78">
        <f t="shared" si="38"/>
        <v>1.1919455825166683</v>
      </c>
      <c r="N63" s="77">
        <f>VLOOKUP(E63,'Appendix 4. LT MOH 2019'!$E$4:$L$1683,8,FALSE)</f>
        <v>0.95319190704636636</v>
      </c>
      <c r="O63" s="77">
        <f t="shared" si="47"/>
        <v>0.94446116677644421</v>
      </c>
      <c r="P63" s="78">
        <f t="shared" si="39"/>
        <v>5.5538833223555795E-2</v>
      </c>
      <c r="Q63" s="77">
        <f>VLOOKUP(E63,'Appendix 4. LT MOH 2019'!$E$4:$J$1683,6,FALSE)</f>
        <v>2.499999999999996</v>
      </c>
      <c r="R63" s="133">
        <f t="shared" si="40"/>
        <v>2.4885725723866203</v>
      </c>
      <c r="S63" s="132">
        <f t="shared" si="48"/>
        <v>83920.168306834239</v>
      </c>
      <c r="T63" s="14">
        <f t="shared" si="41"/>
        <v>4660.8282316859995</v>
      </c>
      <c r="U63" s="15">
        <f t="shared" si="42"/>
        <v>1.1426524982754866E-2</v>
      </c>
      <c r="V63" s="14">
        <f t="shared" si="43"/>
        <v>407895.50967772026</v>
      </c>
      <c r="W63" s="14">
        <f t="shared" si="44"/>
        <v>1935273.4530500358</v>
      </c>
      <c r="X63" s="2">
        <f t="shared" si="45"/>
        <v>23.060886221940908</v>
      </c>
      <c r="Y63" s="109">
        <f>VLOOKUP(E63,'Appendix 4. LT MOH 2019'!$E$4:$Q$1683,13,FALSE)</f>
        <v>24.551296277283864</v>
      </c>
      <c r="Z63" s="129">
        <f t="shared" si="46"/>
        <v>-1.4904100553429558</v>
      </c>
    </row>
    <row r="64" spans="1:26" x14ac:dyDescent="0.2">
      <c r="B64" s="155" t="str">
        <f t="shared" si="49"/>
        <v>Male</v>
      </c>
      <c r="C64" s="13" t="str">
        <f t="shared" si="50"/>
        <v>PA</v>
      </c>
      <c r="D64" s="162" t="s">
        <v>130</v>
      </c>
      <c r="E64" s="20" t="str">
        <f t="shared" si="34"/>
        <v>PAMale60-64</v>
      </c>
      <c r="F64" s="21">
        <v>5</v>
      </c>
      <c r="G64" s="108">
        <f>VLOOKUP(E64,'Appendix 4. LT MOH 2019'!$E$4:$H$1683,4,FALSE)</f>
        <v>1.4368653647700149E-2</v>
      </c>
      <c r="H64" s="21">
        <f>VLOOKUP(E64,'Appendix 1a. Pop March 2021'!$E$5:$F$1684,2,FALSE)</f>
        <v>133768.065969116</v>
      </c>
      <c r="I64" s="21">
        <f>VLOOKUP(E64,'Appendix 2a. Covid Deaths 2021'!$E$4:$F$1684,2,FALSE)</f>
        <v>419.93116247680098</v>
      </c>
      <c r="J64" s="22">
        <f t="shared" si="35"/>
        <v>1922.0670090329327</v>
      </c>
      <c r="K64" s="22">
        <f t="shared" si="36"/>
        <v>2335.9643260802286</v>
      </c>
      <c r="L64" s="78">
        <f t="shared" si="37"/>
        <v>0.82281522349195302</v>
      </c>
      <c r="M64" s="78">
        <f t="shared" si="38"/>
        <v>1.215339691645581</v>
      </c>
      <c r="N64" s="77">
        <f>VLOOKUP(E64,'Appendix 4. LT MOH 2019'!$E$4:$L$1683,8,FALSE)</f>
        <v>0.93064797000828881</v>
      </c>
      <c r="O64" s="77">
        <f t="shared" si="47"/>
        <v>0.91635488512045349</v>
      </c>
      <c r="P64" s="78">
        <f t="shared" si="39"/>
        <v>8.3645114879546512E-2</v>
      </c>
      <c r="Q64" s="77">
        <f>VLOOKUP(E64,'Appendix 4. LT MOH 2019'!$E$4:$J$1683,6,FALSE)</f>
        <v>2.5000000000000049</v>
      </c>
      <c r="R64" s="133">
        <f t="shared" si="40"/>
        <v>2.4808369004424824</v>
      </c>
      <c r="S64" s="132">
        <f t="shared" si="48"/>
        <v>79259.34007514824</v>
      </c>
      <c r="T64" s="14">
        <f t="shared" si="41"/>
        <v>6629.6566058628196</v>
      </c>
      <c r="U64" s="15">
        <f t="shared" si="42"/>
        <v>1.7465055196264848E-2</v>
      </c>
      <c r="V64" s="14">
        <f t="shared" si="43"/>
        <v>379595.51409151382</v>
      </c>
      <c r="W64" s="14">
        <f t="shared" si="44"/>
        <v>1527377.9433723155</v>
      </c>
      <c r="X64" s="2">
        <f t="shared" si="45"/>
        <v>19.270636645777785</v>
      </c>
      <c r="Y64" s="109">
        <f>VLOOKUP(E64,'Appendix 4. LT MOH 2019'!$E$4:$Q$1683,13,FALSE)</f>
        <v>20.634162296461064</v>
      </c>
      <c r="Z64" s="129">
        <f t="shared" si="46"/>
        <v>-1.3635256506832789</v>
      </c>
    </row>
    <row r="65" spans="2:26" x14ac:dyDescent="0.2">
      <c r="B65" s="155" t="str">
        <f t="shared" si="49"/>
        <v>Male</v>
      </c>
      <c r="C65" s="13" t="str">
        <f t="shared" si="50"/>
        <v>PA</v>
      </c>
      <c r="D65" s="162" t="s">
        <v>131</v>
      </c>
      <c r="E65" s="20" t="str">
        <f t="shared" si="34"/>
        <v>PAMale65-69</v>
      </c>
      <c r="F65" s="21">
        <v>5</v>
      </c>
      <c r="G65" s="108">
        <f>VLOOKUP(E65,'Appendix 4. LT MOH 2019'!$E$4:$H$1683,4,FALSE)</f>
        <v>2.2476838479149282E-2</v>
      </c>
      <c r="H65" s="21">
        <f>VLOOKUP(E65,'Appendix 1a. Pop March 2021'!$E$5:$F$1684,2,FALSE)</f>
        <v>100071.482417771</v>
      </c>
      <c r="I65" s="21">
        <f>VLOOKUP(E65,'Appendix 2a. Covid Deaths 2021'!$E$4:$F$1684,2,FALSE)</f>
        <v>528.14037455711104</v>
      </c>
      <c r="J65" s="22">
        <f t="shared" si="35"/>
        <v>2249.2905466732659</v>
      </c>
      <c r="K65" s="22">
        <f t="shared" si="36"/>
        <v>2765.5599953371393</v>
      </c>
      <c r="L65" s="78">
        <f t="shared" si="37"/>
        <v>0.81332191327097325</v>
      </c>
      <c r="M65" s="78">
        <f t="shared" si="38"/>
        <v>1.2295254605624175</v>
      </c>
      <c r="N65" s="77">
        <f>VLOOKUP(E65,'Appendix 4. LT MOH 2019'!$E$4:$L$1683,8,FALSE)</f>
        <v>0.89359493145204172</v>
      </c>
      <c r="O65" s="77">
        <f t="shared" si="47"/>
        <v>0.8708156845859335</v>
      </c>
      <c r="P65" s="78">
        <f t="shared" si="39"/>
        <v>0.1291843154140665</v>
      </c>
      <c r="Q65" s="77">
        <f>VLOOKUP(E65,'Appendix 4. LT MOH 2019'!$E$4:$J$1683,6,FALSE)</f>
        <v>2.4999999999999973</v>
      </c>
      <c r="R65" s="133">
        <f t="shared" si="40"/>
        <v>2.4681961100836798</v>
      </c>
      <c r="S65" s="132">
        <f t="shared" si="48"/>
        <v>72629.683469285417</v>
      </c>
      <c r="T65" s="14">
        <f t="shared" si="41"/>
        <v>9382.6159377199783</v>
      </c>
      <c r="U65" s="15">
        <f t="shared" si="42"/>
        <v>2.764524559703008E-2</v>
      </c>
      <c r="V65" s="14">
        <f t="shared" si="43"/>
        <v>339393.47381771676</v>
      </c>
      <c r="W65" s="14">
        <f t="shared" si="44"/>
        <v>1147782.4292808017</v>
      </c>
      <c r="X65" s="2">
        <f t="shared" si="45"/>
        <v>15.803213981597356</v>
      </c>
      <c r="Y65" s="109">
        <f>VLOOKUP(E65,'Appendix 4. LT MOH 2019'!$E$4:$Q$1683,13,FALSE)</f>
        <v>16.985522862419771</v>
      </c>
      <c r="Z65" s="129">
        <f t="shared" si="46"/>
        <v>-1.1823088808224149</v>
      </c>
    </row>
    <row r="66" spans="2:26" x14ac:dyDescent="0.2">
      <c r="B66" s="155" t="str">
        <f t="shared" si="49"/>
        <v>Male</v>
      </c>
      <c r="C66" s="13" t="str">
        <f t="shared" si="50"/>
        <v>PA</v>
      </c>
      <c r="D66" s="162" t="s">
        <v>132</v>
      </c>
      <c r="E66" s="20" t="str">
        <f t="shared" si="34"/>
        <v>PAMale70-74</v>
      </c>
      <c r="F66" s="21">
        <v>5</v>
      </c>
      <c r="G66" s="108">
        <f>VLOOKUP(E66,'Appendix 4. LT MOH 2019'!$E$4:$H$1683,4,FALSE)</f>
        <v>3.35660157846744E-2</v>
      </c>
      <c r="H66" s="21">
        <f>VLOOKUP(E66,'Appendix 1a. Pop March 2021'!$E$5:$F$1684,2,FALSE)</f>
        <v>67817.049561939799</v>
      </c>
      <c r="I66" s="21">
        <f>VLOOKUP(E66,'Appendix 2a. Covid Deaths 2021'!$E$4:$F$1684,2,FALSE)</f>
        <v>436.80782858107</v>
      </c>
      <c r="J66" s="22">
        <f t="shared" si="35"/>
        <v>2276.3481560661176</v>
      </c>
      <c r="K66" s="22">
        <f t="shared" si="36"/>
        <v>2698.4940861781652</v>
      </c>
      <c r="L66" s="78">
        <f t="shared" si="37"/>
        <v>0.84356240309204222</v>
      </c>
      <c r="M66" s="78">
        <f t="shared" si="38"/>
        <v>1.1854487543951016</v>
      </c>
      <c r="N66" s="77">
        <f>VLOOKUP(E66,'Appendix 4. LT MOH 2019'!$E$4:$L$1683,8,FALSE)</f>
        <v>0.8451630683095579</v>
      </c>
      <c r="O66" s="77">
        <f t="shared" si="47"/>
        <v>0.81920335056332572</v>
      </c>
      <c r="P66" s="78">
        <f t="shared" si="39"/>
        <v>0.18079664943667428</v>
      </c>
      <c r="Q66" s="77">
        <f>VLOOKUP(E66,'Appendix 4. LT MOH 2019'!$E$4:$J$1683,6,FALSE)</f>
        <v>2.4999999999999987</v>
      </c>
      <c r="R66" s="133">
        <f t="shared" si="40"/>
        <v>2.4619102679902727</v>
      </c>
      <c r="S66" s="132">
        <f t="shared" si="48"/>
        <v>63247.067531565437</v>
      </c>
      <c r="T66" s="14">
        <f t="shared" si="41"/>
        <v>11434.8578964021</v>
      </c>
      <c r="U66" s="15">
        <f t="shared" si="42"/>
        <v>3.9813212284327389E-2</v>
      </c>
      <c r="V66" s="14">
        <f t="shared" si="43"/>
        <v>287212.64224397868</v>
      </c>
      <c r="W66" s="14">
        <f t="shared" si="44"/>
        <v>808388.95546308486</v>
      </c>
      <c r="X66" s="2">
        <f t="shared" si="45"/>
        <v>12.78144563871887</v>
      </c>
      <c r="Y66" s="109">
        <f>VLOOKUP(E66,'Appendix 4. LT MOH 2019'!$E$4:$Q$1683,13,FALSE)</f>
        <v>13.710390583663685</v>
      </c>
      <c r="Z66" s="129">
        <f t="shared" si="46"/>
        <v>-0.92894494494481528</v>
      </c>
    </row>
    <row r="67" spans="2:26" x14ac:dyDescent="0.2">
      <c r="B67" s="155" t="str">
        <f t="shared" si="49"/>
        <v>Male</v>
      </c>
      <c r="C67" s="13" t="str">
        <f t="shared" si="50"/>
        <v>PA</v>
      </c>
      <c r="D67" s="162" t="s">
        <v>133</v>
      </c>
      <c r="E67" s="20" t="str">
        <f t="shared" si="34"/>
        <v>PAMale75-79</v>
      </c>
      <c r="F67" s="21">
        <v>5</v>
      </c>
      <c r="G67" s="108">
        <f>VLOOKUP(E67,'Appendix 4. LT MOH 2019'!$E$4:$H$1683,4,FALSE)</f>
        <v>5.4723724884080373E-2</v>
      </c>
      <c r="H67" s="21">
        <f>VLOOKUP(E67,'Appendix 1a. Pop March 2021'!$E$5:$F$1684,2,FALSE)</f>
        <v>43802.811841467003</v>
      </c>
      <c r="I67" s="21">
        <f>VLOOKUP(E67,'Appendix 2a. Covid Deaths 2021'!$E$4:$F$1684,2,FALSE)</f>
        <v>345.47528260502799</v>
      </c>
      <c r="J67" s="22">
        <f t="shared" si="35"/>
        <v>2397.0530243615781</v>
      </c>
      <c r="K67" s="22">
        <f t="shared" si="36"/>
        <v>2723.6226126470788</v>
      </c>
      <c r="L67" s="78">
        <f t="shared" si="37"/>
        <v>0.88009734286641539</v>
      </c>
      <c r="M67" s="78">
        <f t="shared" si="38"/>
        <v>1.1362379492512387</v>
      </c>
      <c r="N67" s="77">
        <f>VLOOKUP(E67,'Appendix 4. LT MOH 2019'!$E$4:$L$1683,8,FALSE)</f>
        <v>0.75931000786013203</v>
      </c>
      <c r="O67" s="77">
        <f t="shared" si="47"/>
        <v>0.7313540499563721</v>
      </c>
      <c r="P67" s="78">
        <f t="shared" si="39"/>
        <v>0.2686459500436279</v>
      </c>
      <c r="Q67" s="77">
        <f>VLOOKUP(E67,'Appendix 4. LT MOH 2019'!$E$4:$J$1683,6,FALSE)</f>
        <v>2.5000000000000013</v>
      </c>
      <c r="R67" s="133">
        <f t="shared" si="40"/>
        <v>2.4550044116625709</v>
      </c>
      <c r="S67" s="132">
        <f t="shared" si="48"/>
        <v>51812.209635163337</v>
      </c>
      <c r="T67" s="14">
        <f t="shared" si="41"/>
        <v>13919.140281298067</v>
      </c>
      <c r="U67" s="15">
        <f t="shared" si="42"/>
        <v>6.2239909571100156E-2</v>
      </c>
      <c r="V67" s="14">
        <f t="shared" si="43"/>
        <v>223636.89756646333</v>
      </c>
      <c r="W67" s="14">
        <f t="shared" si="44"/>
        <v>521176.31321910617</v>
      </c>
      <c r="X67" s="2">
        <f t="shared" si="45"/>
        <v>10.058947821159899</v>
      </c>
      <c r="Y67" s="109">
        <f>VLOOKUP(E67,'Appendix 4. LT MOH 2019'!$E$4:$Q$1683,13,FALSE)</f>
        <v>10.76417469481482</v>
      </c>
      <c r="Z67" s="129">
        <f t="shared" si="46"/>
        <v>-0.70522687365492054</v>
      </c>
    </row>
    <row r="68" spans="2:26" x14ac:dyDescent="0.2">
      <c r="B68" s="155" t="str">
        <f t="shared" si="49"/>
        <v>Male</v>
      </c>
      <c r="C68" s="13" t="str">
        <f t="shared" si="50"/>
        <v>PA</v>
      </c>
      <c r="D68" s="162" t="s">
        <v>134</v>
      </c>
      <c r="E68" s="20" t="str">
        <f t="shared" si="34"/>
        <v>PAMale80-84</v>
      </c>
      <c r="F68" s="21">
        <v>5</v>
      </c>
      <c r="G68" s="108">
        <f>VLOOKUP(E68,'Appendix 4. LT MOH 2019'!$E$4:$H$1683,4,FALSE)</f>
        <v>8.0164573408401912E-2</v>
      </c>
      <c r="H68" s="21">
        <f>VLOOKUP(E68,'Appendix 1a. Pop March 2021'!$E$5:$F$1684,2,FALSE)</f>
        <v>24535.8606241007</v>
      </c>
      <c r="I68" s="21">
        <f>VLOOKUP(E68,'Appendix 2a. Covid Deaths 2021'!$E$4:$F$1684,2,FALSE)</f>
        <v>264.07018727855598</v>
      </c>
      <c r="J68" s="22">
        <f t="shared" si="35"/>
        <v>1966.9068001390385</v>
      </c>
      <c r="K68" s="22">
        <f t="shared" si="36"/>
        <v>2209.8079135045318</v>
      </c>
      <c r="L68" s="78">
        <f t="shared" si="37"/>
        <v>0.89008044007758269</v>
      </c>
      <c r="M68" s="78">
        <f t="shared" si="38"/>
        <v>1.1234939618635327</v>
      </c>
      <c r="N68" s="77">
        <f>VLOOKUP(E68,'Appendix 4. LT MOH 2019'!$E$4:$L$1683,8,FALSE)</f>
        <v>0.66609542707675651</v>
      </c>
      <c r="O68" s="77">
        <f t="shared" si="47"/>
        <v>0.63349657245443747</v>
      </c>
      <c r="P68" s="78">
        <f t="shared" si="39"/>
        <v>0.36650342754556253</v>
      </c>
      <c r="Q68" s="77">
        <f>VLOOKUP(E68,'Appendix 4. LT MOH 2019'!$E$4:$J$1683,6,FALSE)</f>
        <v>2.5000000000000009</v>
      </c>
      <c r="R68" s="133">
        <f t="shared" si="40"/>
        <v>2.4410896097878281</v>
      </c>
      <c r="S68" s="132">
        <f t="shared" si="48"/>
        <v>37893.06935386527</v>
      </c>
      <c r="T68" s="14">
        <f t="shared" si="41"/>
        <v>13887.939798413336</v>
      </c>
      <c r="U68" s="15">
        <f t="shared" si="42"/>
        <v>9.0223988776668318E-2</v>
      </c>
      <c r="V68" s="14">
        <f t="shared" si="43"/>
        <v>153927.35332052532</v>
      </c>
      <c r="W68" s="14">
        <f t="shared" si="44"/>
        <v>297539.41565264284</v>
      </c>
      <c r="X68" s="2">
        <f t="shared" si="45"/>
        <v>7.8520800960741504</v>
      </c>
      <c r="Y68" s="109">
        <f>VLOOKUP(E68,'Appendix 4. LT MOH 2019'!$E$4:$Q$1683,13,FALSE)</f>
        <v>8.3837953000312773</v>
      </c>
      <c r="Z68" s="129">
        <f t="shared" si="46"/>
        <v>-0.5317152039571269</v>
      </c>
    </row>
    <row r="69" spans="2:26" x14ac:dyDescent="0.2">
      <c r="B69" s="155" t="str">
        <f t="shared" si="49"/>
        <v>Male</v>
      </c>
      <c r="C69" s="13" t="str">
        <f t="shared" si="50"/>
        <v>PA</v>
      </c>
      <c r="D69" s="162" t="s">
        <v>135</v>
      </c>
      <c r="E69" s="20" t="str">
        <f t="shared" si="34"/>
        <v>PAMale85-89</v>
      </c>
      <c r="F69" s="21">
        <v>5</v>
      </c>
      <c r="G69" s="108">
        <f>VLOOKUP(E69,'Appendix 4. LT MOH 2019'!$E$4:$H$1683,4,FALSE)</f>
        <v>0.13033893634610086</v>
      </c>
      <c r="H69" s="21">
        <f>VLOOKUP(E69,'Appendix 1a. Pop March 2021'!$E$5:$F$1684,2,FALSE)</f>
        <v>11582.244832136699</v>
      </c>
      <c r="I69" s="21">
        <f>VLOOKUP(E69,'Appendix 2a. Covid Deaths 2021'!$E$4:$F$1684,2,FALSE)</f>
        <v>157.84646532815901</v>
      </c>
      <c r="J69" s="22">
        <f t="shared" si="35"/>
        <v>1509.6174719208209</v>
      </c>
      <c r="K69" s="22">
        <f t="shared" si="36"/>
        <v>1646.8903968521158</v>
      </c>
      <c r="L69" s="78">
        <f t="shared" si="37"/>
        <v>0.9166472005704327</v>
      </c>
      <c r="M69" s="78">
        <f t="shared" si="38"/>
        <v>1.0909322576643408</v>
      </c>
      <c r="N69" s="77">
        <f>VLOOKUP(E69,'Appendix 4. LT MOH 2019'!$E$4:$L$1683,8,FALSE)</f>
        <v>0.5084692923204821</v>
      </c>
      <c r="O69" s="77">
        <f t="shared" si="47"/>
        <v>0.4781396053034862</v>
      </c>
      <c r="P69" s="78">
        <f t="shared" si="39"/>
        <v>0.5218603946965138</v>
      </c>
      <c r="Q69" s="77">
        <f>VLOOKUP(E69,'Appendix 4. LT MOH 2019'!$E$4:$J$1683,6,FALSE)</f>
        <v>2.5</v>
      </c>
      <c r="R69" s="133">
        <f t="shared" si="40"/>
        <v>2.4311774274803488</v>
      </c>
      <c r="S69" s="132">
        <f t="shared" si="48"/>
        <v>24005.129555451935</v>
      </c>
      <c r="T69" s="14">
        <f t="shared" si="41"/>
        <v>12527.326384549095</v>
      </c>
      <c r="U69" s="15">
        <f t="shared" si="42"/>
        <v>0.14260689038413624</v>
      </c>
      <c r="V69" s="14">
        <f t="shared" si="43"/>
        <v>87845.168987308978</v>
      </c>
      <c r="W69" s="14">
        <f t="shared" si="44"/>
        <v>143612.06233211752</v>
      </c>
      <c r="X69" s="2">
        <f t="shared" si="45"/>
        <v>5.9825572697024256</v>
      </c>
      <c r="Y69" s="109">
        <f>VLOOKUP(E69,'Appendix 4. LT MOH 2019'!$E$4:$Q$1683,13,FALSE)</f>
        <v>6.3332618133306422</v>
      </c>
      <c r="Z69" s="129">
        <f t="shared" si="46"/>
        <v>-0.35070454362821657</v>
      </c>
    </row>
    <row r="70" spans="2:26" x14ac:dyDescent="0.2">
      <c r="B70" s="155" t="str">
        <f t="shared" si="49"/>
        <v>Male</v>
      </c>
      <c r="C70" s="13" t="str">
        <f t="shared" si="50"/>
        <v>PA</v>
      </c>
      <c r="D70" s="162" t="s">
        <v>8</v>
      </c>
      <c r="E70" s="20" t="str">
        <f t="shared" si="34"/>
        <v>PAMale90+</v>
      </c>
      <c r="F70" s="21" t="s">
        <v>19</v>
      </c>
      <c r="G70" s="108">
        <f>VLOOKUP(E70,'Appendix 4. LT MOH 2019'!$E$4:$H$1683,4,FALSE)</f>
        <v>0.19845890410958905</v>
      </c>
      <c r="H70" s="21">
        <f>VLOOKUP(E70,'Appendix 1a. Pop March 2021'!$E$5:$F$1684,2,FALSE)</f>
        <v>6174.5183912519497</v>
      </c>
      <c r="I70" s="21">
        <f>VLOOKUP(E70,'Appendix 2a. Covid Deaths 2021'!$E$4:$F$1684,2,FALSE)</f>
        <v>68.499409482031396</v>
      </c>
      <c r="J70" s="22">
        <f t="shared" si="35"/>
        <v>1225.3881533323647</v>
      </c>
      <c r="K70" s="22">
        <f t="shared" si="36"/>
        <v>1280.2932450764381</v>
      </c>
      <c r="L70" s="78">
        <f t="shared" si="37"/>
        <v>0.95711522187965981</v>
      </c>
      <c r="M70" s="78">
        <f t="shared" si="38"/>
        <v>1.0448062857428175</v>
      </c>
      <c r="N70" s="77">
        <f>VLOOKUP(E70,'Appendix 4. LT MOH 2019'!$E$4:$L$1683,8,FALSE)</f>
        <v>0</v>
      </c>
      <c r="O70" s="77">
        <v>0</v>
      </c>
      <c r="P70" s="78">
        <f t="shared" si="39"/>
        <v>1</v>
      </c>
      <c r="Q70" s="77">
        <f>VLOOKUP(E70,'Appendix 4. LT MOH 2019'!$E$4:$J$1683,6,FALSE)</f>
        <v>5.0763721798883328</v>
      </c>
      <c r="R70" s="133">
        <f>Q70*L70</f>
        <v>4.8586730852975544</v>
      </c>
      <c r="S70" s="132">
        <f t="shared" si="48"/>
        <v>11477.80317090284</v>
      </c>
      <c r="T70" s="14">
        <f t="shared" si="41"/>
        <v>11477.80317090284</v>
      </c>
      <c r="U70" s="15">
        <f t="shared" si="42"/>
        <v>0.20581751075741664</v>
      </c>
      <c r="V70" s="14">
        <f>T70*R70</f>
        <v>55766.893344808552</v>
      </c>
      <c r="W70" s="14">
        <f>V70</f>
        <v>55766.893344808552</v>
      </c>
      <c r="X70" s="2">
        <f t="shared" si="45"/>
        <v>4.8586730852975544</v>
      </c>
      <c r="Y70" s="109">
        <f>VLOOKUP(E70,'Appendix 4. LT MOH 2019'!$E$4:$Q$1683,13,FALSE)</f>
        <v>5.0388265746333047</v>
      </c>
      <c r="Z70" s="129">
        <f t="shared" si="46"/>
        <v>-0.18015348933575037</v>
      </c>
    </row>
    <row r="71" spans="2:26" x14ac:dyDescent="0.2">
      <c r="H71" s="43"/>
      <c r="I71" s="43"/>
      <c r="K71" s="9"/>
      <c r="L71" s="9"/>
      <c r="M71" s="9"/>
      <c r="N71" s="131"/>
      <c r="O71" s="131"/>
      <c r="P71" s="79"/>
      <c r="Q71" s="131"/>
      <c r="R71" s="111"/>
      <c r="S71" s="9"/>
      <c r="T71" s="9"/>
      <c r="U71" s="9"/>
      <c r="V71" s="111"/>
      <c r="W71" s="111"/>
      <c r="X71" s="9"/>
      <c r="Y71" s="131"/>
      <c r="Z71" s="9"/>
    </row>
    <row r="72" spans="2:26" x14ac:dyDescent="0.2">
      <c r="F72" s="43"/>
      <c r="H72" s="43"/>
      <c r="I72" s="43"/>
      <c r="N72" s="43"/>
      <c r="O72" s="43"/>
      <c r="Q72" s="43"/>
      <c r="R72" s="43"/>
      <c r="V72" s="43"/>
      <c r="W72" s="43"/>
    </row>
    <row r="73" spans="2:26" x14ac:dyDescent="0.2">
      <c r="D73" s="53"/>
      <c r="E73" s="24"/>
      <c r="F73" s="43"/>
      <c r="G73" s="112"/>
      <c r="H73" s="24"/>
      <c r="I73" s="8"/>
      <c r="L73" s="49"/>
      <c r="M73" s="49"/>
      <c r="N73" s="49"/>
      <c r="O73" s="49"/>
      <c r="P73" s="48"/>
      <c r="Q73" s="47"/>
      <c r="R73" s="14"/>
      <c r="S73" s="15"/>
      <c r="T73" s="14"/>
      <c r="U73" s="14"/>
      <c r="V73" s="2"/>
      <c r="W73" s="2"/>
      <c r="X73" s="6"/>
    </row>
    <row r="74" spans="2:26" x14ac:dyDescent="0.2">
      <c r="D74" s="53"/>
      <c r="E74" s="24"/>
      <c r="F74" s="43"/>
      <c r="G74" s="112"/>
      <c r="H74" s="24"/>
      <c r="I74" s="8"/>
      <c r="L74" s="49"/>
      <c r="M74" s="49"/>
      <c r="N74" s="49"/>
      <c r="O74" s="49"/>
      <c r="P74" s="48"/>
      <c r="Q74" s="47"/>
      <c r="R74" s="14"/>
      <c r="S74" s="15"/>
      <c r="T74" s="14"/>
      <c r="U74" s="14"/>
      <c r="V74" s="2"/>
      <c r="W74" s="2"/>
      <c r="X74" s="6"/>
    </row>
    <row r="75" spans="2:26" x14ac:dyDescent="0.2">
      <c r="D75" s="53"/>
      <c r="E75" s="24"/>
      <c r="G75" s="112"/>
      <c r="H75" s="24"/>
      <c r="I75" s="8"/>
      <c r="L75" s="49"/>
      <c r="M75" s="49"/>
      <c r="N75" s="49"/>
      <c r="O75" s="49"/>
      <c r="P75" s="48"/>
      <c r="Q75" s="47"/>
      <c r="R75" s="14"/>
      <c r="S75" s="15"/>
      <c r="T75" s="14"/>
      <c r="U75" s="14"/>
      <c r="V75" s="2"/>
      <c r="W75" s="2"/>
      <c r="X75" s="6"/>
    </row>
    <row r="76" spans="2:26" x14ac:dyDescent="0.2">
      <c r="D76" s="53"/>
      <c r="E76" s="24"/>
      <c r="G76" s="112"/>
      <c r="H76" s="24"/>
      <c r="I76" s="8"/>
      <c r="L76" s="49"/>
      <c r="M76" s="49"/>
      <c r="N76" s="49"/>
      <c r="O76" s="49"/>
      <c r="P76" s="48"/>
      <c r="Q76" s="47"/>
      <c r="R76" s="14"/>
      <c r="S76" s="15"/>
      <c r="T76" s="14"/>
      <c r="U76" s="14"/>
      <c r="V76" s="2"/>
      <c r="W76" s="2"/>
      <c r="X76" s="6"/>
    </row>
    <row r="77" spans="2:26" x14ac:dyDescent="0.2">
      <c r="D77" s="53"/>
      <c r="E77" s="24"/>
      <c r="G77" s="112"/>
      <c r="H77" s="24"/>
      <c r="I77" s="8"/>
      <c r="L77" s="49"/>
      <c r="M77" s="49"/>
      <c r="N77" s="49"/>
      <c r="O77" s="49"/>
      <c r="P77" s="48"/>
      <c r="Q77" s="47"/>
      <c r="R77" s="14"/>
      <c r="S77" s="15"/>
      <c r="T77" s="14"/>
      <c r="U77" s="14"/>
      <c r="V77" s="2"/>
      <c r="W77" s="2"/>
      <c r="X77" s="6"/>
    </row>
    <row r="78" spans="2:26" x14ac:dyDescent="0.2">
      <c r="N78" s="44"/>
    </row>
    <row r="79" spans="2:26" x14ac:dyDescent="0.2">
      <c r="N79" s="44"/>
    </row>
    <row r="81" spans="1:25" s="13" customFormat="1" ht="47" customHeight="1" x14ac:dyDescent="0.2">
      <c r="A81" s="12"/>
      <c r="B81" s="10"/>
      <c r="C81" s="10"/>
      <c r="D81" s="160"/>
      <c r="E81" s="10"/>
      <c r="F81"/>
      <c r="G81" s="12"/>
      <c r="H81" s="12"/>
      <c r="I81" s="12"/>
      <c r="J81" s="43"/>
      <c r="K81"/>
      <c r="L81" s="10"/>
      <c r="M81" s="12"/>
      <c r="N81" s="12"/>
      <c r="O81" s="12"/>
      <c r="P81" s="12"/>
      <c r="Q81" s="10"/>
      <c r="R81" s="10"/>
      <c r="S81" s="12"/>
      <c r="T81" s="12"/>
      <c r="U81" s="12"/>
      <c r="V81" s="10"/>
      <c r="W81" s="12"/>
      <c r="X81" s="12"/>
      <c r="Y81" s="43"/>
    </row>
    <row r="82" spans="1:25" x14ac:dyDescent="0.2">
      <c r="D82" s="53"/>
      <c r="E82" s="52"/>
      <c r="G82" s="113"/>
      <c r="H82" s="52"/>
      <c r="I82" s="8"/>
      <c r="L82" s="51"/>
      <c r="M82" s="51"/>
      <c r="N82" s="51"/>
      <c r="O82" s="51"/>
      <c r="P82" s="48"/>
      <c r="Q82" s="14"/>
      <c r="R82" s="14"/>
      <c r="S82" s="15"/>
      <c r="T82" s="14"/>
      <c r="U82" s="14"/>
      <c r="V82" s="2"/>
      <c r="W82" s="2"/>
      <c r="X82" s="6"/>
    </row>
    <row r="83" spans="1:25" x14ac:dyDescent="0.2">
      <c r="D83" s="53"/>
      <c r="E83" s="52"/>
      <c r="G83" s="113"/>
      <c r="H83" s="52"/>
      <c r="I83" s="8"/>
      <c r="L83" s="51"/>
      <c r="M83" s="51"/>
      <c r="N83" s="51"/>
      <c r="O83" s="51"/>
      <c r="P83" s="48"/>
      <c r="Q83" s="47"/>
      <c r="R83" s="14"/>
      <c r="S83" s="15"/>
      <c r="T83" s="14"/>
      <c r="U83" s="14"/>
      <c r="V83" s="2"/>
      <c r="W83" s="2"/>
      <c r="X83" s="6"/>
    </row>
    <row r="84" spans="1:25" x14ac:dyDescent="0.2">
      <c r="D84" s="53"/>
      <c r="E84" s="52"/>
      <c r="G84" s="113"/>
      <c r="H84" s="52"/>
      <c r="I84" s="8"/>
      <c r="L84" s="51"/>
      <c r="M84" s="51"/>
      <c r="N84" s="51"/>
      <c r="O84" s="51"/>
      <c r="P84" s="48"/>
      <c r="Q84" s="47"/>
      <c r="R84" s="14"/>
      <c r="S84" s="15"/>
      <c r="T84" s="14"/>
      <c r="U84" s="14"/>
      <c r="V84" s="2"/>
      <c r="W84" s="2"/>
      <c r="X84" s="6"/>
    </row>
    <row r="85" spans="1:25" x14ac:dyDescent="0.2">
      <c r="D85" s="53"/>
      <c r="E85" s="52"/>
      <c r="G85" s="113"/>
      <c r="H85" s="52"/>
      <c r="I85" s="8"/>
      <c r="L85" s="51"/>
      <c r="M85" s="51"/>
      <c r="N85" s="51"/>
      <c r="O85" s="51"/>
      <c r="P85" s="48"/>
      <c r="Q85" s="47"/>
      <c r="R85" s="14"/>
      <c r="S85" s="15"/>
      <c r="T85" s="14"/>
      <c r="U85" s="14"/>
      <c r="V85" s="2"/>
      <c r="W85" s="2"/>
      <c r="X85" s="6"/>
    </row>
    <row r="86" spans="1:25" x14ac:dyDescent="0.2">
      <c r="D86" s="53"/>
      <c r="E86" s="52"/>
      <c r="G86" s="113"/>
      <c r="H86" s="52"/>
      <c r="I86" s="8"/>
      <c r="L86" s="51"/>
      <c r="M86" s="51"/>
      <c r="N86" s="51"/>
      <c r="O86" s="51"/>
      <c r="P86" s="48"/>
      <c r="Q86" s="47"/>
      <c r="R86" s="14"/>
      <c r="S86" s="15"/>
      <c r="T86" s="14"/>
      <c r="U86" s="14"/>
      <c r="V86" s="2"/>
      <c r="W86" s="2"/>
      <c r="X86" s="6"/>
    </row>
    <row r="87" spans="1:25" x14ac:dyDescent="0.2">
      <c r="D87" s="53"/>
      <c r="E87" s="52"/>
      <c r="G87" s="113"/>
      <c r="H87" s="52"/>
      <c r="I87" s="8"/>
      <c r="L87" s="51"/>
      <c r="M87" s="51"/>
      <c r="N87" s="51"/>
      <c r="O87" s="51"/>
      <c r="P87" s="48"/>
      <c r="Q87" s="47"/>
      <c r="R87" s="14"/>
      <c r="S87" s="15"/>
      <c r="T87" s="14"/>
      <c r="U87" s="14"/>
      <c r="V87" s="2"/>
      <c r="W87" s="2"/>
      <c r="X87" s="6"/>
    </row>
    <row r="88" spans="1:25" x14ac:dyDescent="0.2">
      <c r="D88" s="53"/>
      <c r="E88" s="52"/>
      <c r="G88" s="113"/>
      <c r="H88" s="52"/>
      <c r="I88" s="8"/>
      <c r="L88" s="51"/>
      <c r="M88" s="51"/>
      <c r="N88" s="51"/>
      <c r="O88" s="51"/>
      <c r="P88" s="48"/>
      <c r="Q88" s="47"/>
      <c r="R88" s="14"/>
      <c r="S88" s="15"/>
      <c r="T88" s="14"/>
      <c r="U88" s="14"/>
      <c r="V88" s="2"/>
      <c r="W88" s="2"/>
      <c r="X88" s="6"/>
    </row>
    <row r="89" spans="1:25" x14ac:dyDescent="0.2">
      <c r="D89" s="53"/>
      <c r="E89" s="52"/>
      <c r="G89" s="113"/>
      <c r="H89" s="52"/>
      <c r="I89" s="8"/>
      <c r="L89" s="51"/>
      <c r="M89" s="51"/>
      <c r="N89" s="51"/>
      <c r="O89" s="51"/>
      <c r="P89" s="48"/>
      <c r="Q89" s="47"/>
      <c r="R89" s="14"/>
      <c r="S89" s="15"/>
      <c r="T89" s="14"/>
      <c r="U89" s="14"/>
      <c r="V89" s="2"/>
      <c r="W89" s="2"/>
      <c r="X89" s="6"/>
    </row>
    <row r="90" spans="1:25" x14ac:dyDescent="0.2">
      <c r="D90" s="53"/>
      <c r="E90" s="52"/>
      <c r="G90" s="113"/>
      <c r="H90" s="52"/>
      <c r="I90" s="8"/>
      <c r="L90" s="51"/>
      <c r="M90" s="51"/>
      <c r="N90" s="51"/>
      <c r="O90" s="51"/>
      <c r="P90" s="48"/>
      <c r="Q90" s="47"/>
      <c r="R90" s="14"/>
      <c r="S90" s="15"/>
      <c r="T90" s="14"/>
      <c r="U90" s="14"/>
      <c r="V90" s="2"/>
      <c r="W90" s="2"/>
      <c r="X90" s="6"/>
    </row>
    <row r="91" spans="1:25" x14ac:dyDescent="0.2">
      <c r="D91" s="53"/>
      <c r="E91" s="52"/>
      <c r="G91" s="113"/>
      <c r="H91" s="52"/>
      <c r="I91" s="8"/>
      <c r="L91" s="51"/>
      <c r="M91" s="51"/>
      <c r="N91" s="51"/>
      <c r="O91" s="51"/>
      <c r="P91" s="48"/>
      <c r="Q91" s="47"/>
      <c r="R91" s="14"/>
      <c r="S91" s="15"/>
      <c r="T91" s="14"/>
      <c r="U91" s="14"/>
      <c r="V91" s="2"/>
      <c r="W91" s="2"/>
      <c r="X91" s="6"/>
    </row>
    <row r="92" spans="1:25" x14ac:dyDescent="0.2">
      <c r="D92" s="53"/>
      <c r="E92" s="52"/>
      <c r="G92" s="113"/>
      <c r="H92" s="52"/>
      <c r="I92" s="8"/>
      <c r="L92" s="51"/>
      <c r="M92" s="51"/>
      <c r="N92" s="51"/>
      <c r="O92" s="51"/>
      <c r="P92" s="48"/>
      <c r="Q92" s="47"/>
      <c r="R92" s="14"/>
      <c r="S92" s="15"/>
      <c r="T92" s="14"/>
      <c r="U92" s="14"/>
      <c r="V92" s="2"/>
      <c r="W92" s="2"/>
      <c r="X92" s="6"/>
    </row>
    <row r="93" spans="1:25" x14ac:dyDescent="0.2">
      <c r="D93" s="53"/>
      <c r="E93" s="52"/>
      <c r="G93" s="113"/>
      <c r="H93" s="52"/>
      <c r="I93" s="8"/>
      <c r="L93" s="51"/>
      <c r="M93" s="51"/>
      <c r="N93" s="51"/>
      <c r="O93" s="51"/>
      <c r="P93" s="48"/>
      <c r="Q93" s="47"/>
      <c r="R93" s="14"/>
      <c r="S93" s="15"/>
      <c r="T93" s="14"/>
      <c r="U93" s="14"/>
      <c r="V93" s="2"/>
      <c r="W93" s="2"/>
      <c r="X93" s="6"/>
    </row>
    <row r="94" spans="1:25" x14ac:dyDescent="0.2">
      <c r="D94" s="53"/>
      <c r="E94" s="52"/>
      <c r="G94" s="113"/>
      <c r="H94" s="52"/>
      <c r="I94" s="8"/>
      <c r="L94" s="51"/>
      <c r="M94" s="51"/>
      <c r="N94" s="51"/>
      <c r="O94" s="51"/>
      <c r="P94" s="48"/>
      <c r="Q94" s="47"/>
      <c r="R94" s="14"/>
      <c r="S94" s="15"/>
      <c r="T94" s="14"/>
      <c r="U94" s="14"/>
      <c r="V94" s="2"/>
      <c r="W94" s="2"/>
      <c r="X94" s="6"/>
    </row>
    <row r="95" spans="1:25" x14ac:dyDescent="0.2">
      <c r="D95" s="53"/>
      <c r="E95" s="52"/>
      <c r="G95" s="113"/>
      <c r="H95" s="52"/>
      <c r="I95" s="8"/>
      <c r="L95" s="51"/>
      <c r="M95" s="51"/>
      <c r="N95" s="51"/>
      <c r="O95" s="51"/>
      <c r="P95" s="48"/>
      <c r="Q95" s="47"/>
      <c r="R95" s="14"/>
      <c r="S95" s="15"/>
      <c r="T95" s="14"/>
      <c r="U95" s="14"/>
      <c r="V95" s="2"/>
      <c r="W95" s="2"/>
      <c r="X95" s="6"/>
    </row>
    <row r="96" spans="1:25" x14ac:dyDescent="0.2">
      <c r="D96" s="53"/>
      <c r="E96" s="52"/>
      <c r="G96" s="113"/>
      <c r="H96" s="52"/>
      <c r="I96" s="8"/>
      <c r="L96" s="51"/>
      <c r="M96" s="51"/>
      <c r="N96" s="51"/>
      <c r="O96" s="51"/>
      <c r="P96" s="48"/>
      <c r="Q96" s="47"/>
      <c r="R96" s="14"/>
      <c r="S96" s="15"/>
      <c r="T96" s="14"/>
      <c r="U96" s="14"/>
      <c r="V96" s="2"/>
      <c r="W96" s="2"/>
      <c r="X96" s="6"/>
    </row>
    <row r="97" spans="1:25" x14ac:dyDescent="0.2">
      <c r="D97" s="53"/>
      <c r="E97" s="52"/>
      <c r="G97" s="113"/>
      <c r="H97" s="52"/>
      <c r="I97" s="8"/>
      <c r="L97" s="51"/>
      <c r="M97" s="51"/>
      <c r="N97" s="51"/>
      <c r="O97" s="51"/>
      <c r="P97" s="48"/>
      <c r="Q97" s="47"/>
      <c r="R97" s="14"/>
      <c r="S97" s="15"/>
      <c r="T97" s="14"/>
      <c r="U97" s="14"/>
      <c r="V97" s="2"/>
      <c r="W97" s="2"/>
      <c r="X97" s="6"/>
    </row>
    <row r="98" spans="1:25" x14ac:dyDescent="0.2">
      <c r="N98" s="50"/>
    </row>
    <row r="99" spans="1:25" x14ac:dyDescent="0.2">
      <c r="N99" s="50"/>
    </row>
    <row r="100" spans="1:25" s="13" customFormat="1" ht="47" customHeight="1" x14ac:dyDescent="0.2">
      <c r="A100" s="12"/>
      <c r="B100" s="10"/>
      <c r="C100" s="10"/>
      <c r="D100" s="160"/>
      <c r="E100" s="10"/>
      <c r="F100"/>
      <c r="G100" s="12"/>
      <c r="H100" s="12"/>
      <c r="I100" s="12"/>
      <c r="J100" s="43"/>
      <c r="K100"/>
      <c r="L100" s="10"/>
      <c r="M100" s="12"/>
      <c r="N100" s="12"/>
      <c r="O100" s="12"/>
      <c r="P100" s="12"/>
      <c r="Q100" s="10"/>
      <c r="R100" s="10"/>
      <c r="S100" s="12"/>
      <c r="T100" s="12"/>
      <c r="U100" s="12"/>
      <c r="V100" s="10"/>
      <c r="W100" s="12"/>
      <c r="X100" s="12"/>
      <c r="Y100" s="43"/>
    </row>
    <row r="101" spans="1:25" x14ac:dyDescent="0.2">
      <c r="D101" s="53"/>
      <c r="E101" s="24"/>
      <c r="G101" s="112"/>
      <c r="H101" s="24"/>
      <c r="I101" s="8"/>
      <c r="L101" s="49"/>
      <c r="M101" s="49"/>
      <c r="N101" s="49"/>
      <c r="O101" s="49"/>
      <c r="P101" s="48"/>
      <c r="Q101" s="14"/>
      <c r="R101" s="14"/>
      <c r="S101" s="15"/>
      <c r="T101" s="14"/>
      <c r="U101" s="14"/>
      <c r="V101" s="2"/>
      <c r="W101" s="2"/>
      <c r="X101" s="6"/>
    </row>
    <row r="102" spans="1:25" x14ac:dyDescent="0.2">
      <c r="D102" s="53"/>
      <c r="E102" s="24"/>
      <c r="G102" s="112"/>
      <c r="H102" s="24"/>
      <c r="I102" s="8"/>
      <c r="L102" s="49"/>
      <c r="M102" s="49"/>
      <c r="N102" s="49"/>
      <c r="O102" s="49"/>
      <c r="P102" s="48"/>
      <c r="Q102" s="47"/>
      <c r="R102" s="14"/>
      <c r="S102" s="15"/>
      <c r="T102" s="14"/>
      <c r="U102" s="14"/>
      <c r="V102" s="2"/>
      <c r="W102" s="2"/>
      <c r="X102" s="6"/>
    </row>
    <row r="103" spans="1:25" x14ac:dyDescent="0.2">
      <c r="D103" s="53"/>
      <c r="E103" s="24"/>
      <c r="G103" s="112"/>
      <c r="H103" s="24"/>
      <c r="I103" s="8"/>
      <c r="L103" s="49"/>
      <c r="M103" s="49"/>
      <c r="N103" s="49"/>
      <c r="O103" s="49"/>
      <c r="P103" s="48"/>
      <c r="Q103" s="47"/>
      <c r="R103" s="14"/>
      <c r="S103" s="15"/>
      <c r="T103" s="14"/>
      <c r="U103" s="14"/>
      <c r="V103" s="2"/>
      <c r="W103" s="2"/>
      <c r="X103" s="6"/>
    </row>
    <row r="104" spans="1:25" x14ac:dyDescent="0.2">
      <c r="D104" s="53"/>
      <c r="E104" s="24"/>
      <c r="G104" s="112"/>
      <c r="H104" s="24"/>
      <c r="I104" s="8"/>
      <c r="L104" s="49"/>
      <c r="M104" s="49"/>
      <c r="N104" s="49"/>
      <c r="O104" s="49"/>
      <c r="P104" s="48"/>
      <c r="Q104" s="47"/>
      <c r="R104" s="14"/>
      <c r="S104" s="15"/>
      <c r="T104" s="14"/>
      <c r="U104" s="14"/>
      <c r="V104" s="2"/>
      <c r="W104" s="2"/>
      <c r="X104" s="6"/>
    </row>
    <row r="105" spans="1:25" x14ac:dyDescent="0.2">
      <c r="D105" s="53"/>
      <c r="E105" s="24"/>
      <c r="G105" s="112"/>
      <c r="H105" s="24"/>
      <c r="I105" s="8"/>
      <c r="L105" s="49"/>
      <c r="M105" s="49"/>
      <c r="N105" s="49"/>
      <c r="O105" s="49"/>
      <c r="P105" s="48"/>
      <c r="Q105" s="47"/>
      <c r="R105" s="14"/>
      <c r="S105" s="15"/>
      <c r="T105" s="14"/>
      <c r="U105" s="14"/>
      <c r="V105" s="2"/>
      <c r="W105" s="2"/>
      <c r="X105" s="6"/>
    </row>
    <row r="106" spans="1:25" x14ac:dyDescent="0.2">
      <c r="D106" s="53"/>
      <c r="E106" s="24"/>
      <c r="G106" s="112"/>
      <c r="H106" s="24"/>
      <c r="I106" s="8"/>
      <c r="L106" s="49"/>
      <c r="M106" s="49"/>
      <c r="N106" s="49"/>
      <c r="O106" s="49"/>
      <c r="P106" s="48"/>
      <c r="Q106" s="47"/>
      <c r="R106" s="14"/>
      <c r="S106" s="15"/>
      <c r="T106" s="14"/>
      <c r="U106" s="14"/>
      <c r="V106" s="2"/>
      <c r="W106" s="2"/>
      <c r="X106" s="6"/>
    </row>
    <row r="107" spans="1:25" x14ac:dyDescent="0.2">
      <c r="D107" s="53"/>
      <c r="E107" s="24"/>
      <c r="G107" s="112"/>
      <c r="H107" s="24"/>
      <c r="I107" s="8"/>
      <c r="L107" s="49"/>
      <c r="M107" s="49"/>
      <c r="N107" s="49"/>
      <c r="O107" s="49"/>
      <c r="P107" s="48"/>
      <c r="Q107" s="47"/>
      <c r="R107" s="14"/>
      <c r="S107" s="15"/>
      <c r="T107" s="14"/>
      <c r="U107" s="14"/>
      <c r="V107" s="2"/>
      <c r="W107" s="2"/>
      <c r="X107" s="6"/>
    </row>
    <row r="108" spans="1:25" x14ac:dyDescent="0.2">
      <c r="D108" s="53"/>
      <c r="E108" s="24"/>
      <c r="G108" s="112"/>
      <c r="H108" s="24"/>
      <c r="I108" s="8"/>
      <c r="L108" s="49"/>
      <c r="M108" s="49"/>
      <c r="N108" s="49"/>
      <c r="O108" s="49"/>
      <c r="P108" s="48"/>
      <c r="Q108" s="47"/>
      <c r="R108" s="14"/>
      <c r="S108" s="15"/>
      <c r="T108" s="14"/>
      <c r="U108" s="14"/>
      <c r="V108" s="2"/>
      <c r="W108" s="2"/>
      <c r="X108" s="6"/>
    </row>
    <row r="109" spans="1:25" x14ac:dyDescent="0.2">
      <c r="D109" s="53"/>
      <c r="E109" s="24"/>
      <c r="G109" s="112"/>
      <c r="H109" s="24"/>
      <c r="I109" s="8"/>
      <c r="L109" s="49"/>
      <c r="M109" s="49"/>
      <c r="N109" s="49"/>
      <c r="O109" s="49"/>
      <c r="P109" s="48"/>
      <c r="Q109" s="47"/>
      <c r="R109" s="14"/>
      <c r="S109" s="15"/>
      <c r="T109" s="14"/>
      <c r="U109" s="14"/>
      <c r="V109" s="2"/>
      <c r="W109" s="2"/>
      <c r="X109" s="6"/>
    </row>
    <row r="110" spans="1:25" x14ac:dyDescent="0.2">
      <c r="D110" s="53"/>
      <c r="E110" s="24"/>
      <c r="G110" s="112"/>
      <c r="H110" s="24"/>
      <c r="I110" s="8"/>
      <c r="L110" s="49"/>
      <c r="M110" s="49"/>
      <c r="N110" s="49"/>
      <c r="O110" s="49"/>
      <c r="P110" s="48"/>
      <c r="Q110" s="47"/>
      <c r="R110" s="14"/>
      <c r="S110" s="15"/>
      <c r="T110" s="14"/>
      <c r="U110" s="14"/>
      <c r="V110" s="2"/>
      <c r="W110" s="2"/>
      <c r="X110" s="6"/>
    </row>
    <row r="111" spans="1:25" x14ac:dyDescent="0.2">
      <c r="D111" s="53"/>
      <c r="E111" s="24"/>
      <c r="G111" s="112"/>
      <c r="H111" s="24"/>
      <c r="I111" s="8"/>
      <c r="L111" s="49"/>
      <c r="M111" s="49"/>
      <c r="N111" s="49"/>
      <c r="O111" s="49"/>
      <c r="P111" s="48"/>
      <c r="Q111" s="47"/>
      <c r="R111" s="14"/>
      <c r="S111" s="15"/>
      <c r="T111" s="14"/>
      <c r="U111" s="14"/>
      <c r="V111" s="2"/>
      <c r="W111" s="2"/>
      <c r="X111" s="6"/>
    </row>
    <row r="112" spans="1:25" x14ac:dyDescent="0.2">
      <c r="D112" s="53"/>
      <c r="E112" s="24"/>
      <c r="G112" s="112"/>
      <c r="H112" s="24"/>
      <c r="I112" s="8"/>
      <c r="L112" s="49"/>
      <c r="M112" s="49"/>
      <c r="N112" s="49"/>
      <c r="O112" s="49"/>
      <c r="P112" s="48"/>
      <c r="Q112" s="47"/>
      <c r="R112" s="14"/>
      <c r="S112" s="15"/>
      <c r="T112" s="14"/>
      <c r="U112" s="14"/>
      <c r="V112" s="2"/>
      <c r="W112" s="2"/>
      <c r="X112" s="6"/>
    </row>
    <row r="113" spans="4:24" x14ac:dyDescent="0.2">
      <c r="D113" s="53"/>
      <c r="E113" s="24"/>
      <c r="G113" s="112"/>
      <c r="H113" s="24"/>
      <c r="I113" s="8"/>
      <c r="L113" s="49"/>
      <c r="M113" s="49"/>
      <c r="N113" s="49"/>
      <c r="O113" s="49"/>
      <c r="P113" s="48"/>
      <c r="Q113" s="47"/>
      <c r="R113" s="14"/>
      <c r="S113" s="15"/>
      <c r="T113" s="14"/>
      <c r="U113" s="14"/>
      <c r="V113" s="2"/>
      <c r="W113" s="2"/>
      <c r="X113" s="6"/>
    </row>
    <row r="114" spans="4:24" x14ac:dyDescent="0.2">
      <c r="D114" s="53"/>
      <c r="E114" s="24"/>
      <c r="G114" s="112"/>
      <c r="H114" s="24"/>
      <c r="I114" s="8"/>
      <c r="L114" s="49"/>
      <c r="M114" s="49"/>
      <c r="N114" s="49"/>
      <c r="O114" s="49"/>
      <c r="P114" s="48"/>
      <c r="Q114" s="47"/>
      <c r="R114" s="14"/>
      <c r="S114" s="15"/>
      <c r="T114" s="14"/>
      <c r="U114" s="14"/>
      <c r="V114" s="2"/>
      <c r="W114" s="2"/>
      <c r="X114" s="6"/>
    </row>
    <row r="115" spans="4:24" x14ac:dyDescent="0.2">
      <c r="D115" s="53"/>
      <c r="E115" s="24"/>
      <c r="G115" s="112"/>
      <c r="H115" s="24"/>
      <c r="I115" s="8"/>
      <c r="L115" s="49"/>
      <c r="M115" s="49"/>
      <c r="N115" s="49"/>
      <c r="O115" s="49"/>
      <c r="P115" s="48"/>
      <c r="Q115" s="47"/>
      <c r="R115" s="14"/>
      <c r="S115" s="15"/>
      <c r="T115" s="14"/>
      <c r="U115" s="14"/>
      <c r="V115" s="2"/>
      <c r="W115" s="2"/>
      <c r="X115" s="6"/>
    </row>
    <row r="116" spans="4:24" x14ac:dyDescent="0.2">
      <c r="D116" s="53"/>
      <c r="E116" s="24"/>
      <c r="G116" s="112"/>
      <c r="H116" s="24"/>
      <c r="I116" s="8"/>
      <c r="L116" s="49"/>
      <c r="M116" s="49"/>
      <c r="N116" s="49"/>
      <c r="O116" s="49"/>
      <c r="P116" s="48"/>
      <c r="Q116" s="47"/>
      <c r="R116" s="14"/>
      <c r="S116" s="15"/>
      <c r="T116" s="14"/>
      <c r="U116" s="14"/>
      <c r="V116" s="2"/>
      <c r="W116" s="2"/>
      <c r="X116" s="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5D8AF-BBE3-DC46-A77F-ADBC2FC73BF3}">
  <sheetPr>
    <tabColor theme="9"/>
  </sheetPr>
  <dimension ref="A1:AA116"/>
  <sheetViews>
    <sheetView zoomScaleNormal="100" workbookViewId="0">
      <pane xSplit="4" ySplit="3" topLeftCell="E4" activePane="bottomRight" state="frozen"/>
      <selection pane="topRight" activeCell="F1" sqref="F1"/>
      <selection pane="bottomLeft" activeCell="A4" sqref="A4"/>
      <selection pane="bottomRight" activeCell="H1" sqref="H1:H1048576"/>
    </sheetView>
  </sheetViews>
  <sheetFormatPr baseColWidth="10" defaultRowHeight="16" x14ac:dyDescent="0.2"/>
  <cols>
    <col min="1" max="1" width="5.83203125" customWidth="1"/>
    <col min="2" max="3" width="12.1640625" style="155" customWidth="1"/>
    <col min="4" max="4" width="12.1640625" style="9" customWidth="1"/>
    <col min="5" max="5" width="12.83203125" hidden="1" customWidth="1"/>
    <col min="6" max="6" width="13.33203125" customWidth="1"/>
    <col min="7" max="7" width="12.83203125" style="43" customWidth="1"/>
    <col min="10" max="10" width="14.6640625" style="43" customWidth="1"/>
    <col min="11" max="11" width="13.33203125" customWidth="1"/>
    <col min="17" max="17" width="11.5" customWidth="1"/>
    <col min="18" max="20" width="10.33203125" customWidth="1"/>
    <col min="21" max="21" width="8.33203125" customWidth="1"/>
    <col min="22" max="22" width="10" customWidth="1"/>
    <col min="23" max="23" width="8.33203125" customWidth="1"/>
    <col min="24" max="24" width="10.83203125" customWidth="1"/>
    <col min="25" max="25" width="10.5" style="43" customWidth="1"/>
    <col min="26" max="26" width="17.6640625" bestFit="1" customWidth="1"/>
  </cols>
  <sheetData>
    <row r="1" spans="1:27" ht="18" x14ac:dyDescent="0.2">
      <c r="B1" s="158" t="s">
        <v>44</v>
      </c>
      <c r="C1" s="158"/>
      <c r="D1" s="158"/>
      <c r="H1" s="43"/>
      <c r="I1" s="43"/>
      <c r="K1" s="12"/>
      <c r="N1" s="10"/>
      <c r="O1" s="12"/>
      <c r="Q1" s="12"/>
      <c r="R1" s="12"/>
      <c r="S1" s="10"/>
      <c r="T1" s="10"/>
      <c r="U1" s="12"/>
      <c r="V1" s="12"/>
      <c r="W1" s="12"/>
      <c r="Y1" s="12"/>
    </row>
    <row r="2" spans="1:27" s="3" customFormat="1" ht="100" customHeight="1" x14ac:dyDescent="0.2">
      <c r="B2" s="159" t="s">
        <v>32</v>
      </c>
      <c r="C2" s="159" t="s">
        <v>14</v>
      </c>
      <c r="D2" s="161" t="s">
        <v>30</v>
      </c>
      <c r="E2" s="42"/>
      <c r="F2" s="3" t="s">
        <v>31</v>
      </c>
      <c r="G2" s="110" t="s">
        <v>115</v>
      </c>
      <c r="H2" s="110" t="s">
        <v>119</v>
      </c>
      <c r="I2" s="110" t="s">
        <v>117</v>
      </c>
      <c r="J2" s="110" t="s">
        <v>20</v>
      </c>
      <c r="K2" s="4" t="s">
        <v>1827</v>
      </c>
      <c r="L2" s="3" t="s">
        <v>16</v>
      </c>
      <c r="M2" s="5" t="s">
        <v>114</v>
      </c>
      <c r="N2" s="3" t="s">
        <v>143</v>
      </c>
      <c r="O2" s="3" t="s">
        <v>21</v>
      </c>
      <c r="P2" s="5" t="s">
        <v>22</v>
      </c>
      <c r="Q2" s="3" t="s">
        <v>142</v>
      </c>
      <c r="R2" s="3" t="s">
        <v>23</v>
      </c>
      <c r="S2" s="5" t="s">
        <v>33</v>
      </c>
      <c r="T2" s="5" t="s">
        <v>34</v>
      </c>
      <c r="U2" s="5" t="s">
        <v>35</v>
      </c>
      <c r="V2" s="3" t="s">
        <v>36</v>
      </c>
      <c r="W2" s="3" t="s">
        <v>37</v>
      </c>
      <c r="X2" s="5" t="s">
        <v>80</v>
      </c>
      <c r="Y2" s="3" t="s">
        <v>25</v>
      </c>
      <c r="Z2" s="5" t="s">
        <v>24</v>
      </c>
    </row>
    <row r="3" spans="1:27" s="13" customFormat="1" ht="47" customHeight="1" x14ac:dyDescent="0.2">
      <c r="A3" s="12"/>
      <c r="B3" s="10" t="s">
        <v>17</v>
      </c>
      <c r="C3" s="10" t="s">
        <v>14</v>
      </c>
      <c r="D3" s="160" t="s">
        <v>0</v>
      </c>
      <c r="E3" s="10" t="s">
        <v>137</v>
      </c>
      <c r="F3" s="10" t="s">
        <v>9</v>
      </c>
      <c r="G3" s="12" t="s">
        <v>116</v>
      </c>
      <c r="H3" s="12" t="s">
        <v>136</v>
      </c>
      <c r="I3" s="12" t="s">
        <v>110</v>
      </c>
      <c r="J3" s="12" t="s">
        <v>1826</v>
      </c>
      <c r="K3" s="12" t="s">
        <v>1828</v>
      </c>
      <c r="L3" s="12" t="s">
        <v>26</v>
      </c>
      <c r="M3" s="12" t="s">
        <v>27</v>
      </c>
      <c r="N3" s="10" t="s">
        <v>1620</v>
      </c>
      <c r="O3" s="12" t="s">
        <v>111</v>
      </c>
      <c r="P3" s="12" t="s">
        <v>112</v>
      </c>
      <c r="Q3" s="12" t="s">
        <v>1621</v>
      </c>
      <c r="R3" s="12" t="s">
        <v>113</v>
      </c>
      <c r="S3" s="10" t="s">
        <v>104</v>
      </c>
      <c r="T3" s="10" t="s">
        <v>105</v>
      </c>
      <c r="U3" s="12" t="s">
        <v>106</v>
      </c>
      <c r="V3" s="12" t="s">
        <v>107</v>
      </c>
      <c r="W3" s="12" t="s">
        <v>108</v>
      </c>
      <c r="X3" s="10" t="s">
        <v>109</v>
      </c>
      <c r="Y3" s="12" t="s">
        <v>29</v>
      </c>
      <c r="Z3" s="12" t="s">
        <v>11</v>
      </c>
    </row>
    <row r="4" spans="1:27" s="11" customFormat="1" ht="17" customHeight="1" x14ac:dyDescent="0.2">
      <c r="A4" s="17"/>
      <c r="B4" s="13" t="s">
        <v>18</v>
      </c>
      <c r="C4" s="13" t="str">
        <f>$B$1</f>
        <v>AP</v>
      </c>
      <c r="D4" s="162">
        <v>0</v>
      </c>
      <c r="E4" s="20" t="str">
        <f t="shared" ref="E4:E23" si="0">_xlfn.CONCAT(C4,B4,D4)</f>
        <v>APTotal0</v>
      </c>
      <c r="F4" s="21">
        <v>1</v>
      </c>
      <c r="G4" s="108">
        <f>VLOOKUP(E4,'Appendix 4. LT MOH 2019'!$E$4:$H$1683,4,FALSE)</f>
        <v>1.8097272841523186E-2</v>
      </c>
      <c r="H4" s="21">
        <f>VLOOKUP(E4,'Appendix 1a. Pop March 2021'!$E$5:$F$1684,2,FALSE)</f>
        <v>15836.316498967601</v>
      </c>
      <c r="I4" s="21">
        <f>VLOOKUP(E4,'Appendix 2a. Covid Deaths 2021'!$E$4:$F$1684,2,FALSE)</f>
        <v>2.37692307692308</v>
      </c>
      <c r="J4" s="22">
        <f t="shared" ref="J4:J23" si="1">G4*H4</f>
        <v>286.5941404865319</v>
      </c>
      <c r="K4" s="22">
        <f t="shared" ref="K4:K23" si="2">G4*(H4-I4)+I4</f>
        <v>288.92804773800862</v>
      </c>
      <c r="L4" s="77">
        <f t="shared" ref="L4:L23" si="3">J4/K4</f>
        <v>0.99192218523002984</v>
      </c>
      <c r="M4" s="77">
        <f t="shared" ref="M4:M23" si="4">K4/J4</f>
        <v>1.0081435972400363</v>
      </c>
      <c r="N4" s="77">
        <f>VLOOKUP(E4,'Appendix 4. LT MOH 2019'!$E$4:$L$1683,8,FALSE)</f>
        <v>0.98218710377252016</v>
      </c>
      <c r="O4" s="77">
        <f>EXP((1/L4)*LN(N4))</f>
        <v>0.98204335295961831</v>
      </c>
      <c r="P4" s="77">
        <f t="shared" ref="P4:P23" si="5">1-O4</f>
        <v>1.795664704038169E-2</v>
      </c>
      <c r="Q4" s="77">
        <f>VLOOKUP(E4,'Appendix 4. LT MOH 2019'!$E$4:$J$1683,6,FALSE)</f>
        <v>0.11784234507279656</v>
      </c>
      <c r="R4" s="18">
        <f t="shared" ref="R4:R22" si="6">F4+(Q4-F4)*M4*(1-N4)/(1-O4)</f>
        <v>0.11777797682312541</v>
      </c>
      <c r="S4" s="14">
        <v>100000</v>
      </c>
      <c r="T4" s="14">
        <f t="shared" ref="T4:T23" si="7">P4*S4</f>
        <v>1795.664704038169</v>
      </c>
      <c r="U4" s="15">
        <f t="shared" ref="U4:U23" si="8">T4/V4</f>
        <v>1.8245690701592127E-2</v>
      </c>
      <c r="V4" s="14">
        <f t="shared" ref="V4:V22" si="9">(S5*F4)+R4*T4</f>
        <v>98415.82505185614</v>
      </c>
      <c r="W4" s="14">
        <f t="shared" ref="W4:W22" si="10">W5+V4</f>
        <v>7334156.4584780233</v>
      </c>
      <c r="X4" s="129">
        <f t="shared" ref="X4:X23" si="11">W4/S4</f>
        <v>73.34156458478023</v>
      </c>
      <c r="Y4" s="109">
        <f>VLOOKUP(E4,'Appendix 4. LT MOH 2019'!$E$4:$Q$1683,13,FALSE)</f>
        <v>75.467790248936652</v>
      </c>
      <c r="Z4" s="109">
        <f t="shared" ref="Z4:Z23" si="12">X4-Y4</f>
        <v>-2.1262256641564221</v>
      </c>
    </row>
    <row r="5" spans="1:27" s="11" customFormat="1" x14ac:dyDescent="0.2">
      <c r="A5" s="17"/>
      <c r="B5" s="13" t="str">
        <f>$B$4</f>
        <v>Total</v>
      </c>
      <c r="C5" s="13" t="str">
        <f>$C$4</f>
        <v>AP</v>
      </c>
      <c r="D5" s="163" t="s">
        <v>139</v>
      </c>
      <c r="E5" s="20" t="str">
        <f t="shared" si="0"/>
        <v>APTotal01-04</v>
      </c>
      <c r="F5" s="21">
        <v>4</v>
      </c>
      <c r="G5" s="108">
        <f>VLOOKUP(E5,'Appendix 4. LT MOH 2019'!$E$4:$H$1683,4,FALSE)</f>
        <v>8.9528278587305507E-4</v>
      </c>
      <c r="H5" s="21">
        <f>VLOOKUP(E5,'Appendix 1a. Pop March 2021'!$E$5:$F$1684,2,FALSE)</f>
        <v>64048.400453053102</v>
      </c>
      <c r="I5" s="21">
        <f>VLOOKUP(E5,'Appendix 2a. Covid Deaths 2021'!$E$4:$F$1684,2,FALSE)</f>
        <v>2.37692307692308</v>
      </c>
      <c r="J5" s="22">
        <f t="shared" si="1"/>
        <v>57.341430388322422</v>
      </c>
      <c r="K5" s="22">
        <f t="shared" si="2"/>
        <v>59.716225446931382</v>
      </c>
      <c r="L5" s="77">
        <f t="shared" si="3"/>
        <v>0.96023199656650449</v>
      </c>
      <c r="M5" s="77">
        <f t="shared" si="4"/>
        <v>1.0414149951008649</v>
      </c>
      <c r="N5" s="77">
        <f>VLOOKUP(E5,'Appendix 4. LT MOH 2019'!$E$4:$L$1683,8,FALSE)</f>
        <v>0.99642690695798108</v>
      </c>
      <c r="O5" s="77">
        <f t="shared" ref="O5:O22" si="13">EXP((1/L5)*LN(N5))</f>
        <v>0.99627920296351802</v>
      </c>
      <c r="P5" s="77">
        <f t="shared" si="5"/>
        <v>3.720797036481982E-3</v>
      </c>
      <c r="Q5" s="77">
        <f>VLOOKUP(E5,'Appendix 4. LT MOH 2019'!$E$4:$J$1683,6,FALSE)</f>
        <v>1.4872520630855777</v>
      </c>
      <c r="R5" s="18">
        <f t="shared" si="6"/>
        <v>1.4870659189057336</v>
      </c>
      <c r="S5" s="132">
        <f t="shared" ref="S5:S23" si="14">S4-T4</f>
        <v>98204.335295961835</v>
      </c>
      <c r="T5" s="14">
        <f t="shared" si="7"/>
        <v>365.39839973889769</v>
      </c>
      <c r="U5" s="15">
        <f t="shared" si="8"/>
        <v>9.3237872181373908E-4</v>
      </c>
      <c r="V5" s="14">
        <f t="shared" si="9"/>
        <v>391899.11909196613</v>
      </c>
      <c r="W5" s="14">
        <f t="shared" si="10"/>
        <v>7235740.6334261671</v>
      </c>
      <c r="X5" s="129">
        <f t="shared" si="11"/>
        <v>73.680460354622454</v>
      </c>
      <c r="Y5" s="109">
        <f>VLOOKUP(E5,'Appendix 4. LT MOH 2019'!$E$4:$Q$1683,13,FALSE)</f>
        <v>75.834333138374134</v>
      </c>
      <c r="Z5" s="109">
        <f t="shared" si="12"/>
        <v>-2.1538727837516802</v>
      </c>
      <c r="AA5" s="19"/>
    </row>
    <row r="6" spans="1:27" s="11" customFormat="1" x14ac:dyDescent="0.2">
      <c r="A6" s="17"/>
      <c r="B6" s="13" t="str">
        <f t="shared" ref="B6:B23" si="15">$B$4</f>
        <v>Total</v>
      </c>
      <c r="C6" s="13" t="str">
        <f t="shared" ref="C6:C23" si="16">$C$4</f>
        <v>AP</v>
      </c>
      <c r="D6" s="163" t="s">
        <v>138</v>
      </c>
      <c r="E6" s="20" t="str">
        <f t="shared" si="0"/>
        <v>APTotal05-09</v>
      </c>
      <c r="F6" s="21">
        <v>5</v>
      </c>
      <c r="G6" s="108">
        <f>VLOOKUP(E6,'Appendix 4. LT MOH 2019'!$E$4:$H$1683,4,FALSE)</f>
        <v>3.6130318320563132E-4</v>
      </c>
      <c r="H6" s="21">
        <f>VLOOKUP(E6,'Appendix 1a. Pop March 2021'!$E$5:$F$1684,2,FALSE)</f>
        <v>80843.777647184994</v>
      </c>
      <c r="I6" s="21">
        <f>VLOOKUP(E6,'Appendix 2a. Covid Deaths 2021'!$E$4:$F$1684,2,FALSE)</f>
        <v>0</v>
      </c>
      <c r="J6" s="22">
        <f t="shared" si="1"/>
        <v>29.209114206296203</v>
      </c>
      <c r="K6" s="22">
        <f t="shared" si="2"/>
        <v>29.209114206296203</v>
      </c>
      <c r="L6" s="77">
        <f t="shared" si="3"/>
        <v>1</v>
      </c>
      <c r="M6" s="77">
        <f t="shared" si="4"/>
        <v>1</v>
      </c>
      <c r="N6" s="77">
        <f>VLOOKUP(E6,'Appendix 4. LT MOH 2019'!$E$4:$L$1683,8,FALSE)</f>
        <v>0.99819511436128827</v>
      </c>
      <c r="O6" s="77">
        <f t="shared" si="13"/>
        <v>0.99819511436128827</v>
      </c>
      <c r="P6" s="77">
        <f t="shared" si="5"/>
        <v>1.8048856387117285E-3</v>
      </c>
      <c r="Q6" s="77">
        <f>VLOOKUP(E6,'Appendix 4. LT MOH 2019'!$E$4:$J$1683,6,FALSE)</f>
        <v>2.5000000000001257</v>
      </c>
      <c r="R6" s="18">
        <f t="shared" si="6"/>
        <v>2.5000000000001261</v>
      </c>
      <c r="S6" s="132">
        <f t="shared" si="14"/>
        <v>97838.936896222935</v>
      </c>
      <c r="T6" s="14">
        <f t="shared" si="7"/>
        <v>176.58809211081584</v>
      </c>
      <c r="U6" s="15">
        <f t="shared" si="8"/>
        <v>3.6130318320564005E-4</v>
      </c>
      <c r="V6" s="14">
        <f t="shared" si="9"/>
        <v>488753.21425083763</v>
      </c>
      <c r="W6" s="14">
        <f t="shared" si="10"/>
        <v>6843841.5143342009</v>
      </c>
      <c r="X6" s="129">
        <f t="shared" si="11"/>
        <v>69.950080524621967</v>
      </c>
      <c r="Y6" s="109">
        <f>VLOOKUP(E6,'Appendix 4. LT MOH 2019'!$E$4:$Q$1683,13,FALSE)</f>
        <v>72.100934768889644</v>
      </c>
      <c r="Z6" s="109">
        <f t="shared" si="12"/>
        <v>-2.150854244267677</v>
      </c>
    </row>
    <row r="7" spans="1:27" s="11" customFormat="1" x14ac:dyDescent="0.2">
      <c r="A7" s="17"/>
      <c r="B7" s="13" t="str">
        <f t="shared" si="15"/>
        <v>Total</v>
      </c>
      <c r="C7" s="13" t="str">
        <f t="shared" si="16"/>
        <v>AP</v>
      </c>
      <c r="D7" s="163" t="s">
        <v>120</v>
      </c>
      <c r="E7" s="20" t="str">
        <f t="shared" si="0"/>
        <v>APTotal10-14</v>
      </c>
      <c r="F7" s="21">
        <v>5</v>
      </c>
      <c r="G7" s="108">
        <f>VLOOKUP(E7,'Appendix 4. LT MOH 2019'!$E$4:$H$1683,4,FALSE)</f>
        <v>3.8578326447309474E-4</v>
      </c>
      <c r="H7" s="21">
        <f>VLOOKUP(E7,'Appendix 1a. Pop March 2021'!$E$5:$F$1684,2,FALSE)</f>
        <v>81242.913089482303</v>
      </c>
      <c r="I7" s="21">
        <f>VLOOKUP(E7,'Appendix 2a. Covid Deaths 2021'!$E$4:$F$1684,2,FALSE)</f>
        <v>1.18846153846154</v>
      </c>
      <c r="J7" s="22">
        <f t="shared" si="1"/>
        <v>31.342156226964402</v>
      </c>
      <c r="K7" s="22">
        <f t="shared" si="2"/>
        <v>32.530159276853936</v>
      </c>
      <c r="L7" s="77">
        <f t="shared" si="3"/>
        <v>0.96347994979739215</v>
      </c>
      <c r="M7" s="77">
        <f t="shared" si="4"/>
        <v>1.0379043177912395</v>
      </c>
      <c r="N7" s="77">
        <f>VLOOKUP(E7,'Appendix 4. LT MOH 2019'!$E$4:$L$1683,8,FALSE)</f>
        <v>0.99807294224421417</v>
      </c>
      <c r="O7" s="77">
        <f t="shared" si="13"/>
        <v>0.9979999715273421</v>
      </c>
      <c r="P7" s="77">
        <f t="shared" si="5"/>
        <v>2.0000284726578998E-3</v>
      </c>
      <c r="Q7" s="77">
        <f>VLOOKUP(E7,'Appendix 4. LT MOH 2019'!$E$4:$J$1683,6,FALSE)</f>
        <v>2.5000000000000568</v>
      </c>
      <c r="R7" s="18">
        <f t="shared" si="6"/>
        <v>2.4999086354191138</v>
      </c>
      <c r="S7" s="132">
        <f t="shared" si="14"/>
        <v>97662.348804112116</v>
      </c>
      <c r="T7" s="14">
        <f t="shared" si="7"/>
        <v>195.32747831487143</v>
      </c>
      <c r="U7" s="15">
        <f t="shared" si="8"/>
        <v>4.0040612098626274E-4</v>
      </c>
      <c r="V7" s="14">
        <f t="shared" si="9"/>
        <v>487823.40747876023</v>
      </c>
      <c r="W7" s="14">
        <f t="shared" si="10"/>
        <v>6355088.3000833634</v>
      </c>
      <c r="X7" s="129">
        <f t="shared" si="11"/>
        <v>65.072040329791662</v>
      </c>
      <c r="Y7" s="109">
        <f>VLOOKUP(E7,'Appendix 4. LT MOH 2019'!$E$4:$Q$1683,13,FALSE)</f>
        <v>67.226783639313808</v>
      </c>
      <c r="Z7" s="109">
        <f t="shared" si="12"/>
        <v>-2.1547433095221464</v>
      </c>
      <c r="AA7" s="19"/>
    </row>
    <row r="8" spans="1:27" s="11" customFormat="1" x14ac:dyDescent="0.2">
      <c r="A8" s="17"/>
      <c r="B8" s="13" t="str">
        <f t="shared" si="15"/>
        <v>Total</v>
      </c>
      <c r="C8" s="13" t="str">
        <f t="shared" si="16"/>
        <v>AP</v>
      </c>
      <c r="D8" s="162" t="s">
        <v>121</v>
      </c>
      <c r="E8" s="20" t="str">
        <f t="shared" si="0"/>
        <v>APTotal15-19</v>
      </c>
      <c r="F8" s="21">
        <v>5</v>
      </c>
      <c r="G8" s="108">
        <f>VLOOKUP(E8,'Appendix 4. LT MOH 2019'!$E$4:$H$1683,4,FALSE)</f>
        <v>1.833827056002257E-3</v>
      </c>
      <c r="H8" s="21">
        <f>VLOOKUP(E8,'Appendix 1a. Pop March 2021'!$E$5:$F$1684,2,FALSE)</f>
        <v>83611.250940554499</v>
      </c>
      <c r="I8" s="21">
        <f>VLOOKUP(E8,'Appendix 2a. Covid Deaths 2021'!$E$4:$F$1684,2,FALSE)</f>
        <v>2.37692307692308</v>
      </c>
      <c r="J8" s="22">
        <f t="shared" si="1"/>
        <v>153.32857416098301</v>
      </c>
      <c r="K8" s="22">
        <f t="shared" si="2"/>
        <v>155.70113837205759</v>
      </c>
      <c r="L8" s="77">
        <f t="shared" si="3"/>
        <v>0.98476206252644616</v>
      </c>
      <c r="M8" s="77">
        <f t="shared" si="4"/>
        <v>1.0154737251295611</v>
      </c>
      <c r="N8" s="77">
        <f>VLOOKUP(E8,'Appendix 4. LT MOH 2019'!$E$4:$L$1683,8,FALSE)</f>
        <v>0.99087270940110928</v>
      </c>
      <c r="O8" s="77">
        <f t="shared" si="13"/>
        <v>0.99073213269619509</v>
      </c>
      <c r="P8" s="77">
        <f t="shared" si="5"/>
        <v>9.2678673038049109E-3</v>
      </c>
      <c r="Q8" s="77">
        <f>VLOOKUP(E8,'Appendix 4. LT MOH 2019'!$E$4:$J$1683,6,FALSE)</f>
        <v>2.5000000000000133</v>
      </c>
      <c r="R8" s="18">
        <f t="shared" si="6"/>
        <v>2.4998229147631519</v>
      </c>
      <c r="S8" s="132">
        <f t="shared" si="14"/>
        <v>97467.02132579725</v>
      </c>
      <c r="T8" s="14">
        <f t="shared" si="7"/>
        <v>903.31142014461227</v>
      </c>
      <c r="U8" s="15">
        <f t="shared" si="8"/>
        <v>1.8622033990089027E-3</v>
      </c>
      <c r="V8" s="14">
        <f t="shared" si="9"/>
        <v>485076.66811550793</v>
      </c>
      <c r="W8" s="14">
        <f t="shared" si="10"/>
        <v>5867264.8926046034</v>
      </c>
      <c r="X8" s="129">
        <f t="shared" si="11"/>
        <v>60.197437172030156</v>
      </c>
      <c r="Y8" s="109">
        <f>VLOOKUP(E8,'Appendix 4. LT MOH 2019'!$E$4:$Q$1683,13,FALSE)</f>
        <v>62.351756720077567</v>
      </c>
      <c r="Z8" s="109">
        <f t="shared" si="12"/>
        <v>-2.1543195480474111</v>
      </c>
    </row>
    <row r="9" spans="1:27" s="11" customFormat="1" x14ac:dyDescent="0.2">
      <c r="A9" s="17"/>
      <c r="B9" s="13" t="str">
        <f t="shared" si="15"/>
        <v>Total</v>
      </c>
      <c r="C9" s="13" t="str">
        <f t="shared" si="16"/>
        <v>AP</v>
      </c>
      <c r="D9" s="162" t="s">
        <v>122</v>
      </c>
      <c r="E9" s="20" t="str">
        <f t="shared" si="0"/>
        <v>APTotal20-24</v>
      </c>
      <c r="F9" s="21">
        <v>5</v>
      </c>
      <c r="G9" s="108">
        <f>VLOOKUP(E9,'Appendix 4. LT MOH 2019'!$E$4:$H$1683,4,FALSE)</f>
        <v>2.201848108576379E-3</v>
      </c>
      <c r="H9" s="21">
        <f>VLOOKUP(E9,'Appendix 1a. Pop March 2021'!$E$5:$F$1684,2,FALSE)</f>
        <v>85257.695322918604</v>
      </c>
      <c r="I9" s="21">
        <f>VLOOKUP(E9,'Appendix 2a. Covid Deaths 2021'!$E$4:$F$1684,2,FALSE)</f>
        <v>3.56538461538462</v>
      </c>
      <c r="J9" s="22">
        <f t="shared" si="1"/>
        <v>187.72449518834952</v>
      </c>
      <c r="K9" s="22">
        <f t="shared" si="2"/>
        <v>191.2820293683624</v>
      </c>
      <c r="L9" s="77">
        <f t="shared" si="3"/>
        <v>0.98140162883172921</v>
      </c>
      <c r="M9" s="77">
        <f t="shared" si="4"/>
        <v>1.0189508256577997</v>
      </c>
      <c r="N9" s="77">
        <f>VLOOKUP(E9,'Appendix 4. LT MOH 2019'!$E$4:$L$1683,8,FALSE)</f>
        <v>0.98905102938272937</v>
      </c>
      <c r="O9" s="77">
        <f t="shared" si="13"/>
        <v>0.98884469895480964</v>
      </c>
      <c r="P9" s="77">
        <f t="shared" si="5"/>
        <v>1.1155301045190358E-2</v>
      </c>
      <c r="Q9" s="77">
        <f>VLOOKUP(E9,'Appendix 4. LT MOH 2019'!$E$4:$J$1683,6,FALSE)</f>
        <v>2.4999999999999316</v>
      </c>
      <c r="R9" s="18">
        <f t="shared" si="6"/>
        <v>2.4997396741297853</v>
      </c>
      <c r="S9" s="132">
        <f t="shared" si="14"/>
        <v>96563.709905652635</v>
      </c>
      <c r="T9" s="14">
        <f t="shared" si="7"/>
        <v>1077.1972540379854</v>
      </c>
      <c r="U9" s="15">
        <f t="shared" si="8"/>
        <v>2.2435753915679558E-3</v>
      </c>
      <c r="V9" s="14">
        <f t="shared" si="9"/>
        <v>480125.27597085573</v>
      </c>
      <c r="W9" s="14">
        <f t="shared" si="10"/>
        <v>5382188.2244890956</v>
      </c>
      <c r="X9" s="129">
        <f t="shared" si="11"/>
        <v>55.737173206660671</v>
      </c>
      <c r="Y9" s="109">
        <f>VLOOKUP(E9,'Appendix 4. LT MOH 2019'!$E$4:$Q$1683,13,FALSE)</f>
        <v>57.903073121523761</v>
      </c>
      <c r="Z9" s="109">
        <f t="shared" si="12"/>
        <v>-2.1658999148630897</v>
      </c>
    </row>
    <row r="10" spans="1:27" s="11" customFormat="1" x14ac:dyDescent="0.2">
      <c r="A10" s="17"/>
      <c r="B10" s="13" t="str">
        <f t="shared" si="15"/>
        <v>Total</v>
      </c>
      <c r="C10" s="13" t="str">
        <f t="shared" si="16"/>
        <v>AP</v>
      </c>
      <c r="D10" s="162" t="s">
        <v>123</v>
      </c>
      <c r="E10" s="20" t="str">
        <f t="shared" si="0"/>
        <v>APTotal25-29</v>
      </c>
      <c r="F10" s="21">
        <v>5</v>
      </c>
      <c r="G10" s="108">
        <f>VLOOKUP(E10,'Appendix 4. LT MOH 2019'!$E$4:$H$1683,4,FALSE)</f>
        <v>1.5371608638844055E-3</v>
      </c>
      <c r="H10" s="21">
        <f>VLOOKUP(E10,'Appendix 1a. Pop March 2021'!$E$5:$F$1684,2,FALSE)</f>
        <v>80570.770887214501</v>
      </c>
      <c r="I10" s="21">
        <f>VLOOKUP(E10,'Appendix 2a. Covid Deaths 2021'!$E$4:$F$1684,2,FALSE)</f>
        <v>10.6961538461538</v>
      </c>
      <c r="J10" s="22">
        <f t="shared" si="1"/>
        <v>123.85023578082316</v>
      </c>
      <c r="K10" s="22">
        <f t="shared" si="2"/>
        <v>134.52994791789055</v>
      </c>
      <c r="L10" s="77">
        <f t="shared" si="3"/>
        <v>0.92061461182170612</v>
      </c>
      <c r="M10" s="77">
        <f t="shared" si="4"/>
        <v>1.0862308583406106</v>
      </c>
      <c r="N10" s="77">
        <f>VLOOKUP(E10,'Appendix 4. LT MOH 2019'!$E$4:$L$1683,8,FALSE)</f>
        <v>0.99234361840594132</v>
      </c>
      <c r="O10" s="77">
        <f t="shared" si="13"/>
        <v>0.99168615385223002</v>
      </c>
      <c r="P10" s="77">
        <f t="shared" si="5"/>
        <v>8.3138461477699765E-3</v>
      </c>
      <c r="Q10" s="77">
        <f>VLOOKUP(E10,'Appendix 4. LT MOH 2019'!$E$4:$J$1683,6,FALSE)</f>
        <v>2.5000000000000102</v>
      </c>
      <c r="R10" s="18">
        <f t="shared" si="6"/>
        <v>2.4991725241005507</v>
      </c>
      <c r="S10" s="132">
        <f t="shared" si="14"/>
        <v>95486.512651614656</v>
      </c>
      <c r="T10" s="14">
        <f t="shared" si="7"/>
        <v>793.86017537261569</v>
      </c>
      <c r="U10" s="15">
        <f t="shared" si="8"/>
        <v>1.6697123928864621E-3</v>
      </c>
      <c r="V10" s="14">
        <f t="shared" si="9"/>
        <v>475447.25591947912</v>
      </c>
      <c r="W10" s="14">
        <f t="shared" si="10"/>
        <v>4902062.9485182399</v>
      </c>
      <c r="X10" s="129">
        <f t="shared" si="11"/>
        <v>51.337752446814768</v>
      </c>
      <c r="Y10" s="109">
        <f>VLOOKUP(E10,'Appendix 4. LT MOH 2019'!$E$4:$Q$1683,13,FALSE)</f>
        <v>53.516394984292198</v>
      </c>
      <c r="Z10" s="109">
        <f t="shared" si="12"/>
        <v>-2.1786425374774296</v>
      </c>
    </row>
    <row r="11" spans="1:27" s="11" customFormat="1" x14ac:dyDescent="0.2">
      <c r="A11" s="17"/>
      <c r="B11" s="13" t="str">
        <f t="shared" si="15"/>
        <v>Total</v>
      </c>
      <c r="C11" s="13" t="str">
        <f t="shared" si="16"/>
        <v>AP</v>
      </c>
      <c r="D11" s="162" t="s">
        <v>124</v>
      </c>
      <c r="E11" s="20" t="str">
        <f t="shared" si="0"/>
        <v>APTotal30-34</v>
      </c>
      <c r="F11" s="21">
        <v>5</v>
      </c>
      <c r="G11" s="108">
        <f>VLOOKUP(E11,'Appendix 4. LT MOH 2019'!$E$4:$H$1683,4,FALSE)</f>
        <v>1.5830190237590507E-3</v>
      </c>
      <c r="H11" s="21">
        <f>VLOOKUP(E11,'Appendix 1a. Pop March 2021'!$E$5:$F$1684,2,FALSE)</f>
        <v>75063.515152714797</v>
      </c>
      <c r="I11" s="21">
        <f>VLOOKUP(E11,'Appendix 2a. Covid Deaths 2021'!$E$4:$F$1684,2,FALSE)</f>
        <v>20.2038461538462</v>
      </c>
      <c r="J11" s="22">
        <f t="shared" si="1"/>
        <v>118.82697247697328</v>
      </c>
      <c r="K11" s="22">
        <f t="shared" si="2"/>
        <v>138.99883555800483</v>
      </c>
      <c r="L11" s="77">
        <f t="shared" si="3"/>
        <v>0.85487746713810608</v>
      </c>
      <c r="M11" s="77">
        <f t="shared" si="4"/>
        <v>1.1697582851817632</v>
      </c>
      <c r="N11" s="77">
        <f>VLOOKUP(E11,'Appendix 4. LT MOH 2019'!$E$4:$L$1683,8,FALSE)</f>
        <v>0.9921161057675828</v>
      </c>
      <c r="O11" s="77">
        <f t="shared" si="13"/>
        <v>0.99078393424470845</v>
      </c>
      <c r="P11" s="77">
        <f t="shared" si="5"/>
        <v>9.216065755291547E-3</v>
      </c>
      <c r="Q11" s="77">
        <f>VLOOKUP(E11,'Appendix 4. LT MOH 2019'!$E$4:$J$1683,6,FALSE)</f>
        <v>2.4999999999999907</v>
      </c>
      <c r="R11" s="18">
        <f t="shared" si="6"/>
        <v>2.4983222660462054</v>
      </c>
      <c r="S11" s="132">
        <f t="shared" si="14"/>
        <v>94692.652476242045</v>
      </c>
      <c r="T11" s="14">
        <f t="shared" si="7"/>
        <v>872.69371176401762</v>
      </c>
      <c r="U11" s="15">
        <f t="shared" si="8"/>
        <v>1.8517518106798811E-3</v>
      </c>
      <c r="V11" s="14">
        <f t="shared" si="9"/>
        <v>471280.06395392871</v>
      </c>
      <c r="W11" s="14">
        <f t="shared" si="10"/>
        <v>4426615.6925987611</v>
      </c>
      <c r="X11" s="129">
        <f t="shared" si="11"/>
        <v>46.747192911396994</v>
      </c>
      <c r="Y11" s="109">
        <f>VLOOKUP(E11,'Appendix 4. LT MOH 2019'!$E$4:$Q$1683,13,FALSE)</f>
        <v>48.910009635818255</v>
      </c>
      <c r="Z11" s="109">
        <f t="shared" si="12"/>
        <v>-2.1628167244212619</v>
      </c>
    </row>
    <row r="12" spans="1:27" s="11" customFormat="1" x14ac:dyDescent="0.2">
      <c r="A12" s="17"/>
      <c r="B12" s="13" t="str">
        <f t="shared" si="15"/>
        <v>Total</v>
      </c>
      <c r="C12" s="13" t="str">
        <f t="shared" si="16"/>
        <v>AP</v>
      </c>
      <c r="D12" s="162" t="s">
        <v>125</v>
      </c>
      <c r="E12" s="20" t="str">
        <f t="shared" si="0"/>
        <v>APTotal35-39</v>
      </c>
      <c r="F12" s="21">
        <v>5</v>
      </c>
      <c r="G12" s="108">
        <f>VLOOKUP(E12,'Appendix 4. LT MOH 2019'!$E$4:$H$1683,4,FALSE)</f>
        <v>1.6921247599012165E-3</v>
      </c>
      <c r="H12" s="21">
        <f>VLOOKUP(E12,'Appendix 1a. Pop March 2021'!$E$5:$F$1684,2,FALSE)</f>
        <v>68612.305249176105</v>
      </c>
      <c r="I12" s="21">
        <f>VLOOKUP(E12,'Appendix 2a. Covid Deaths 2021'!$E$4:$F$1684,2,FALSE)</f>
        <v>24.957692307692302</v>
      </c>
      <c r="J12" s="22">
        <f t="shared" si="1"/>
        <v>116.1005805460311</v>
      </c>
      <c r="K12" s="22">
        <f t="shared" si="2"/>
        <v>141.01604132461955</v>
      </c>
      <c r="L12" s="77">
        <f t="shared" si="3"/>
        <v>0.82331470558563646</v>
      </c>
      <c r="M12" s="77">
        <f t="shared" si="4"/>
        <v>1.2146023789149794</v>
      </c>
      <c r="N12" s="77">
        <f>VLOOKUP(E12,'Appendix 4. LT MOH 2019'!$E$4:$L$1683,8,FALSE)</f>
        <v>0.99157501650841362</v>
      </c>
      <c r="O12" s="77">
        <f t="shared" si="13"/>
        <v>0.98977626623635151</v>
      </c>
      <c r="P12" s="77">
        <f t="shared" si="5"/>
        <v>1.022373376364849E-2</v>
      </c>
      <c r="Q12" s="77">
        <f>VLOOKUP(E12,'Appendix 4. LT MOH 2019'!$E$4:$J$1683,6,FALSE)</f>
        <v>2.500000000000024</v>
      </c>
      <c r="R12" s="18">
        <f t="shared" si="6"/>
        <v>2.4977329154480183</v>
      </c>
      <c r="S12" s="132">
        <f t="shared" si="14"/>
        <v>93819.958764478026</v>
      </c>
      <c r="T12" s="14">
        <f t="shared" si="7"/>
        <v>959.19028012450315</v>
      </c>
      <c r="U12" s="15">
        <f t="shared" si="8"/>
        <v>2.0552625084834671E-3</v>
      </c>
      <c r="V12" s="14">
        <f t="shared" si="9"/>
        <v>466699.64355661243</v>
      </c>
      <c r="W12" s="14">
        <f t="shared" si="10"/>
        <v>3955335.6286448324</v>
      </c>
      <c r="X12" s="129">
        <f t="shared" si="11"/>
        <v>42.158786688173173</v>
      </c>
      <c r="Y12" s="109">
        <f>VLOOKUP(E12,'Appendix 4. LT MOH 2019'!$E$4:$Q$1683,13,FALSE)</f>
        <v>44.278808816848759</v>
      </c>
      <c r="Z12" s="109">
        <f t="shared" si="12"/>
        <v>-2.1200221286755863</v>
      </c>
    </row>
    <row r="13" spans="1:27" s="11" customFormat="1" x14ac:dyDescent="0.2">
      <c r="A13" s="17"/>
      <c r="B13" s="13" t="str">
        <f t="shared" si="15"/>
        <v>Total</v>
      </c>
      <c r="C13" s="13" t="str">
        <f t="shared" si="16"/>
        <v>AP</v>
      </c>
      <c r="D13" s="162" t="s">
        <v>126</v>
      </c>
      <c r="E13" s="20" t="str">
        <f t="shared" si="0"/>
        <v>APTotal40-44</v>
      </c>
      <c r="F13" s="21">
        <v>5</v>
      </c>
      <c r="G13" s="108">
        <f>VLOOKUP(E13,'Appendix 4. LT MOH 2019'!$E$4:$H$1683,4,FALSE)</f>
        <v>2.391954335417233E-3</v>
      </c>
      <c r="H13" s="21">
        <f>VLOOKUP(E13,'Appendix 1a. Pop March 2021'!$E$5:$F$1684,2,FALSE)</f>
        <v>58574.029711845898</v>
      </c>
      <c r="I13" s="21">
        <f>VLOOKUP(E13,'Appendix 2a. Covid Deaths 2021'!$E$4:$F$1684,2,FALSE)</f>
        <v>45.161538461538498</v>
      </c>
      <c r="J13" s="22">
        <f t="shared" si="1"/>
        <v>140.10640431210763</v>
      </c>
      <c r="K13" s="22">
        <f t="shared" si="2"/>
        <v>185.15991843592894</v>
      </c>
      <c r="L13" s="77">
        <f t="shared" si="3"/>
        <v>0.75667782474525547</v>
      </c>
      <c r="M13" s="77">
        <f t="shared" si="4"/>
        <v>1.3215664147904187</v>
      </c>
      <c r="N13" s="77">
        <f>VLOOKUP(E13,'Appendix 4. LT MOH 2019'!$E$4:$L$1683,8,FALSE)</f>
        <v>0.98811132126452306</v>
      </c>
      <c r="O13" s="77">
        <f t="shared" si="13"/>
        <v>0.98431843548944242</v>
      </c>
      <c r="P13" s="77">
        <f t="shared" si="5"/>
        <v>1.5681564510557577E-2</v>
      </c>
      <c r="Q13" s="77">
        <f>VLOOKUP(E13,'Appendix 4. LT MOH 2019'!$E$4:$J$1683,6,FALSE)</f>
        <v>2.5000000000000169</v>
      </c>
      <c r="R13" s="18">
        <f t="shared" si="6"/>
        <v>2.4951991361478321</v>
      </c>
      <c r="S13" s="132">
        <f t="shared" si="14"/>
        <v>92860.768484353524</v>
      </c>
      <c r="T13" s="14">
        <f t="shared" si="7"/>
        <v>1456.2021314873418</v>
      </c>
      <c r="U13" s="15">
        <f t="shared" si="8"/>
        <v>3.1611463598121433E-3</v>
      </c>
      <c r="V13" s="14">
        <f t="shared" si="9"/>
        <v>460656.34606487479</v>
      </c>
      <c r="W13" s="14">
        <f t="shared" si="10"/>
        <v>3488635.9850882199</v>
      </c>
      <c r="X13" s="129">
        <f t="shared" si="11"/>
        <v>37.568459124652129</v>
      </c>
      <c r="Y13" s="109">
        <f>VLOOKUP(E13,'Appendix 4. LT MOH 2019'!$E$4:$Q$1683,13,FALSE)</f>
        <v>39.633785262120171</v>
      </c>
      <c r="Z13" s="109">
        <f t="shared" si="12"/>
        <v>-2.0653261374680412</v>
      </c>
    </row>
    <row r="14" spans="1:27" s="11" customFormat="1" x14ac:dyDescent="0.2">
      <c r="A14" s="17"/>
      <c r="B14" s="13" t="str">
        <f t="shared" si="15"/>
        <v>Total</v>
      </c>
      <c r="C14" s="13" t="str">
        <f t="shared" si="16"/>
        <v>AP</v>
      </c>
      <c r="D14" s="162" t="s">
        <v>127</v>
      </c>
      <c r="E14" s="20" t="str">
        <f t="shared" si="0"/>
        <v>APTotal45-49</v>
      </c>
      <c r="F14" s="21">
        <v>5</v>
      </c>
      <c r="G14" s="108">
        <f>VLOOKUP(E14,'Appendix 4. LT MOH 2019'!$E$4:$H$1683,4,FALSE)</f>
        <v>3.1663661550639871E-3</v>
      </c>
      <c r="H14" s="21">
        <f>VLOOKUP(E14,'Appendix 1a. Pop March 2021'!$E$5:$F$1684,2,FALSE)</f>
        <v>48675.354660432</v>
      </c>
      <c r="I14" s="21">
        <f>VLOOKUP(E14,'Appendix 2a. Covid Deaths 2021'!$E$4:$F$1684,2,FALSE)</f>
        <v>42.7846153846154</v>
      </c>
      <c r="J14" s="22">
        <f t="shared" si="1"/>
        <v>154.12399558252801</v>
      </c>
      <c r="K14" s="22">
        <f t="shared" si="2"/>
        <v>196.77313920903211</v>
      </c>
      <c r="L14" s="77">
        <f t="shared" si="3"/>
        <v>0.78325728908965608</v>
      </c>
      <c r="M14" s="77">
        <f t="shared" si="4"/>
        <v>1.2767196857653937</v>
      </c>
      <c r="N14" s="77">
        <f>VLOOKUP(E14,'Appendix 4. LT MOH 2019'!$E$4:$L$1683,8,FALSE)</f>
        <v>0.98429250839914484</v>
      </c>
      <c r="O14" s="77">
        <f t="shared" si="13"/>
        <v>0.9799896856515915</v>
      </c>
      <c r="P14" s="77">
        <f t="shared" si="5"/>
        <v>2.0010314348408498E-2</v>
      </c>
      <c r="Q14" s="77">
        <f>VLOOKUP(E14,'Appendix 4. LT MOH 2019'!$E$4:$J$1683,6,FALSE)</f>
        <v>2.5000000000000107</v>
      </c>
      <c r="R14" s="18">
        <f t="shared" si="6"/>
        <v>2.4945341447870284</v>
      </c>
      <c r="S14" s="132">
        <f t="shared" si="14"/>
        <v>91404.566352866183</v>
      </c>
      <c r="T14" s="14">
        <f t="shared" si="7"/>
        <v>1829.0341056008147</v>
      </c>
      <c r="U14" s="15">
        <f t="shared" si="8"/>
        <v>4.042598129970142E-3</v>
      </c>
      <c r="V14" s="14">
        <f t="shared" si="9"/>
        <v>452440.24926472805</v>
      </c>
      <c r="W14" s="14">
        <f t="shared" si="10"/>
        <v>3027979.639023345</v>
      </c>
      <c r="X14" s="129">
        <f t="shared" si="11"/>
        <v>33.1272250374655</v>
      </c>
      <c r="Y14" s="109">
        <f>VLOOKUP(E14,'Appendix 4. LT MOH 2019'!$E$4:$Q$1683,13,FALSE)</f>
        <v>35.080568568527958</v>
      </c>
      <c r="Z14" s="109">
        <f t="shared" si="12"/>
        <v>-1.9533435310624583</v>
      </c>
    </row>
    <row r="15" spans="1:27" s="11" customFormat="1" x14ac:dyDescent="0.2">
      <c r="A15" s="17"/>
      <c r="B15" s="13" t="str">
        <f t="shared" si="15"/>
        <v>Total</v>
      </c>
      <c r="C15" s="13" t="str">
        <f t="shared" si="16"/>
        <v>AP</v>
      </c>
      <c r="D15" s="162" t="s">
        <v>128</v>
      </c>
      <c r="E15" s="20" t="str">
        <f t="shared" si="0"/>
        <v>APTotal50-54</v>
      </c>
      <c r="F15" s="21">
        <v>5</v>
      </c>
      <c r="G15" s="108">
        <f>VLOOKUP(E15,'Appendix 4. LT MOH 2019'!$E$4:$H$1683,4,FALSE)</f>
        <v>5.1057827926657261E-3</v>
      </c>
      <c r="H15" s="21">
        <f>VLOOKUP(E15,'Appendix 1a. Pop March 2021'!$E$5:$F$1684,2,FALSE)</f>
        <v>38445.154342296002</v>
      </c>
      <c r="I15" s="21">
        <f>VLOOKUP(E15,'Appendix 2a. Covid Deaths 2021'!$E$4:$F$1684,2,FALSE)</f>
        <v>59.423076923076898</v>
      </c>
      <c r="J15" s="22">
        <f t="shared" si="1"/>
        <v>196.29260750227294</v>
      </c>
      <c r="K15" s="22">
        <f t="shared" si="2"/>
        <v>255.41228310170874</v>
      </c>
      <c r="L15" s="77">
        <f t="shared" si="3"/>
        <v>0.76853237095142557</v>
      </c>
      <c r="M15" s="77">
        <f t="shared" si="4"/>
        <v>1.3011813656749718</v>
      </c>
      <c r="N15" s="77">
        <f>VLOOKUP(E15,'Appendix 4. LT MOH 2019'!$E$4:$L$1683,8,FALSE)</f>
        <v>0.97479284172411396</v>
      </c>
      <c r="O15" s="77">
        <f t="shared" si="13"/>
        <v>0.96732615847816283</v>
      </c>
      <c r="P15" s="77">
        <f t="shared" si="5"/>
        <v>3.2673841521837166E-2</v>
      </c>
      <c r="Q15" s="77">
        <f>VLOOKUP(E15,'Appendix 4. LT MOH 2019'!$E$4:$J$1683,6,FALSE)</f>
        <v>2.5000000000000053</v>
      </c>
      <c r="R15" s="18">
        <f t="shared" si="6"/>
        <v>2.490417172994364</v>
      </c>
      <c r="S15" s="132">
        <f t="shared" si="14"/>
        <v>89575.532247265364</v>
      </c>
      <c r="T15" s="14">
        <f t="shared" si="7"/>
        <v>2926.7767448813629</v>
      </c>
      <c r="U15" s="15">
        <f t="shared" si="8"/>
        <v>6.6437223095120587E-3</v>
      </c>
      <c r="V15" s="14">
        <f t="shared" si="9"/>
        <v>440532.67257889308</v>
      </c>
      <c r="W15" s="14">
        <f t="shared" si="10"/>
        <v>2575539.3897586172</v>
      </c>
      <c r="X15" s="129">
        <f t="shared" si="11"/>
        <v>28.752710981934975</v>
      </c>
      <c r="Y15" s="109">
        <f>VLOOKUP(E15,'Appendix 4. LT MOH 2019'!$E$4:$Q$1683,13,FALSE)</f>
        <v>30.600494304804833</v>
      </c>
      <c r="Z15" s="109">
        <f t="shared" si="12"/>
        <v>-1.8477833228698586</v>
      </c>
    </row>
    <row r="16" spans="1:27" s="11" customFormat="1" x14ac:dyDescent="0.2">
      <c r="A16" s="17"/>
      <c r="B16" s="13" t="str">
        <f t="shared" si="15"/>
        <v>Total</v>
      </c>
      <c r="C16" s="13" t="str">
        <f t="shared" si="16"/>
        <v>AP</v>
      </c>
      <c r="D16" s="162" t="s">
        <v>129</v>
      </c>
      <c r="E16" s="20" t="str">
        <f t="shared" si="0"/>
        <v>APTotal55-59</v>
      </c>
      <c r="F16" s="21">
        <v>5</v>
      </c>
      <c r="G16" s="108">
        <f>VLOOKUP(E16,'Appendix 4. LT MOH 2019'!$E$4:$H$1683,4,FALSE)</f>
        <v>8.1594978770537195E-3</v>
      </c>
      <c r="H16" s="21">
        <f>VLOOKUP(E16,'Appendix 1a. Pop March 2021'!$E$5:$F$1684,2,FALSE)</f>
        <v>29329.568517162199</v>
      </c>
      <c r="I16" s="21">
        <f>VLOOKUP(E16,'Appendix 2a. Covid Deaths 2021'!$E$4:$F$1684,2,FALSE)</f>
        <v>64.176923076923103</v>
      </c>
      <c r="J16" s="22">
        <f t="shared" si="1"/>
        <v>239.31455205068656</v>
      </c>
      <c r="K16" s="22">
        <f t="shared" si="2"/>
        <v>302.9678236600077</v>
      </c>
      <c r="L16" s="77">
        <f t="shared" si="3"/>
        <v>0.78990088504991463</v>
      </c>
      <c r="M16" s="77">
        <f t="shared" si="4"/>
        <v>1.2659816173478637</v>
      </c>
      <c r="N16" s="77">
        <f>VLOOKUP(E16,'Appendix 4. LT MOH 2019'!$E$4:$L$1683,8,FALSE)</f>
        <v>0.96001809136137495</v>
      </c>
      <c r="O16" s="77">
        <f t="shared" si="13"/>
        <v>0.94965545678944296</v>
      </c>
      <c r="P16" s="77">
        <f t="shared" si="5"/>
        <v>5.0344543210557036E-2</v>
      </c>
      <c r="Q16" s="77">
        <f>VLOOKUP(E16,'Appendix 4. LT MOH 2019'!$E$4:$J$1683,6,FALSE)</f>
        <v>2.4999999999999902</v>
      </c>
      <c r="R16" s="18">
        <f t="shared" si="6"/>
        <v>2.4865021045435154</v>
      </c>
      <c r="S16" s="132">
        <f t="shared" si="14"/>
        <v>86648.755502383996</v>
      </c>
      <c r="T16" s="14">
        <f t="shared" si="7"/>
        <v>4362.2920155307629</v>
      </c>
      <c r="U16" s="15">
        <f t="shared" si="8"/>
        <v>1.0330351032546314E-2</v>
      </c>
      <c r="V16" s="14">
        <f t="shared" si="9"/>
        <v>422279.16571151675</v>
      </c>
      <c r="W16" s="14">
        <f t="shared" si="10"/>
        <v>2135006.717179724</v>
      </c>
      <c r="X16" s="129">
        <f t="shared" si="11"/>
        <v>24.639785127911995</v>
      </c>
      <c r="Y16" s="109">
        <f>VLOOKUP(E16,'Appendix 4. LT MOH 2019'!$E$4:$Q$1683,13,FALSE)</f>
        <v>26.327144704000446</v>
      </c>
      <c r="Z16" s="109">
        <f t="shared" si="12"/>
        <v>-1.6873595760884506</v>
      </c>
    </row>
    <row r="17" spans="1:26" s="11" customFormat="1" x14ac:dyDescent="0.2">
      <c r="A17" s="17"/>
      <c r="B17" s="13" t="str">
        <f t="shared" si="15"/>
        <v>Total</v>
      </c>
      <c r="C17" s="13" t="str">
        <f t="shared" si="16"/>
        <v>AP</v>
      </c>
      <c r="D17" s="162" t="s">
        <v>130</v>
      </c>
      <c r="E17" s="20" t="str">
        <f t="shared" si="0"/>
        <v>APTotal60-64</v>
      </c>
      <c r="F17" s="21">
        <v>5</v>
      </c>
      <c r="G17" s="108">
        <f>VLOOKUP(E17,'Appendix 4. LT MOH 2019'!$E$4:$H$1683,4,FALSE)</f>
        <v>1.235524976985319E-2</v>
      </c>
      <c r="H17" s="21">
        <f>VLOOKUP(E17,'Appendix 1a. Pop March 2021'!$E$5:$F$1684,2,FALSE)</f>
        <v>22420.727909908699</v>
      </c>
      <c r="I17" s="21">
        <f>VLOOKUP(E17,'Appendix 2a. Covid Deaths 2021'!$E$4:$F$1684,2,FALSE)</f>
        <v>103.39615384615399</v>
      </c>
      <c r="J17" s="22">
        <f t="shared" si="1"/>
        <v>277.01369334884043</v>
      </c>
      <c r="K17" s="22">
        <f t="shared" si="2"/>
        <v>379.13236188898304</v>
      </c>
      <c r="L17" s="77">
        <f t="shared" si="3"/>
        <v>0.73065166995677133</v>
      </c>
      <c r="M17" s="77">
        <f t="shared" si="4"/>
        <v>1.3686412296288388</v>
      </c>
      <c r="N17" s="77">
        <f>VLOOKUP(E17,'Appendix 4. LT MOH 2019'!$E$4:$L$1683,8,FALSE)</f>
        <v>0.94007473033628652</v>
      </c>
      <c r="O17" s="77">
        <f t="shared" si="13"/>
        <v>0.91890142520516915</v>
      </c>
      <c r="P17" s="77">
        <f t="shared" si="5"/>
        <v>8.1098574794830847E-2</v>
      </c>
      <c r="Q17" s="77">
        <f>VLOOKUP(E17,'Appendix 4. LT MOH 2019'!$E$4:$J$1683,6,FALSE)</f>
        <v>2.4999999999999982</v>
      </c>
      <c r="R17" s="18">
        <f t="shared" si="6"/>
        <v>2.4717128209134613</v>
      </c>
      <c r="S17" s="132">
        <f t="shared" si="14"/>
        <v>82286.46348685323</v>
      </c>
      <c r="T17" s="14">
        <f t="shared" si="7"/>
        <v>6673.3149136906841</v>
      </c>
      <c r="U17" s="15">
        <f t="shared" si="8"/>
        <v>1.6913297093165927E-2</v>
      </c>
      <c r="V17" s="14">
        <f t="shared" si="9"/>
        <v>394560.26089597499</v>
      </c>
      <c r="W17" s="14">
        <f t="shared" si="10"/>
        <v>1712727.5514682075</v>
      </c>
      <c r="X17" s="129">
        <f t="shared" si="11"/>
        <v>20.814207816111178</v>
      </c>
      <c r="Y17" s="109">
        <f>VLOOKUP(E17,'Appendix 4. LT MOH 2019'!$E$4:$Q$1683,13,FALSE)</f>
        <v>22.319474672828129</v>
      </c>
      <c r="Z17" s="109">
        <f t="shared" si="12"/>
        <v>-1.5052668567169505</v>
      </c>
    </row>
    <row r="18" spans="1:26" s="11" customFormat="1" x14ac:dyDescent="0.2">
      <c r="A18" s="17"/>
      <c r="B18" s="13" t="str">
        <f t="shared" si="15"/>
        <v>Total</v>
      </c>
      <c r="C18" s="13" t="str">
        <f t="shared" si="16"/>
        <v>AP</v>
      </c>
      <c r="D18" s="162" t="s">
        <v>131</v>
      </c>
      <c r="E18" s="20" t="str">
        <f t="shared" si="0"/>
        <v>APTotal65-69</v>
      </c>
      <c r="F18" s="21">
        <v>5</v>
      </c>
      <c r="G18" s="108">
        <f>VLOOKUP(E18,'Appendix 4. LT MOH 2019'!$E$4:$H$1683,4,FALSE)</f>
        <v>1.9053076427190029E-2</v>
      </c>
      <c r="H18" s="21">
        <f>VLOOKUP(E18,'Appendix 1a. Pop March 2021'!$E$5:$F$1684,2,FALSE)</f>
        <v>15669.247396938599</v>
      </c>
      <c r="I18" s="21">
        <f>VLOOKUP(E18,'Appendix 2a. Covid Deaths 2021'!$E$4:$F$1684,2,FALSE)</f>
        <v>68.930769230769201</v>
      </c>
      <c r="J18" s="22">
        <f t="shared" si="1"/>
        <v>298.54736821041956</v>
      </c>
      <c r="K18" s="22">
        <f t="shared" si="2"/>
        <v>366.16479422684995</v>
      </c>
      <c r="L18" s="77">
        <f t="shared" si="3"/>
        <v>0.81533608068683039</v>
      </c>
      <c r="M18" s="77">
        <f t="shared" si="4"/>
        <v>1.2264880994320904</v>
      </c>
      <c r="N18" s="77">
        <f>VLOOKUP(E18,'Appendix 4. LT MOH 2019'!$E$4:$L$1683,8,FALSE)</f>
        <v>0.90906604676603309</v>
      </c>
      <c r="O18" s="77">
        <f t="shared" si="13"/>
        <v>0.88964715989097209</v>
      </c>
      <c r="P18" s="77">
        <f t="shared" si="5"/>
        <v>0.11035284010902791</v>
      </c>
      <c r="Q18" s="77">
        <f>VLOOKUP(E18,'Appendix 4. LT MOH 2019'!$E$4:$J$1683,6,FALSE)</f>
        <v>2.4999999999999969</v>
      </c>
      <c r="R18" s="18">
        <f t="shared" si="6"/>
        <v>2.4733452404672041</v>
      </c>
      <c r="S18" s="132">
        <f t="shared" si="14"/>
        <v>75613.148573162543</v>
      </c>
      <c r="T18" s="14">
        <f t="shared" si="7"/>
        <v>8344.1256946343783</v>
      </c>
      <c r="U18" s="15">
        <f t="shared" si="8"/>
        <v>2.3374012977404084E-2</v>
      </c>
      <c r="V18" s="14">
        <f t="shared" si="9"/>
        <v>356983.01796532486</v>
      </c>
      <c r="W18" s="14">
        <f t="shared" si="10"/>
        <v>1318167.2905722326</v>
      </c>
      <c r="X18" s="129">
        <f t="shared" si="11"/>
        <v>17.433043266235458</v>
      </c>
      <c r="Y18" s="109">
        <f>VLOOKUP(E18,'Appendix 4. LT MOH 2019'!$E$4:$Q$1683,13,FALSE)</f>
        <v>18.582871428464252</v>
      </c>
      <c r="Z18" s="109">
        <f t="shared" si="12"/>
        <v>-1.1498281622287934</v>
      </c>
    </row>
    <row r="19" spans="1:26" s="11" customFormat="1" x14ac:dyDescent="0.2">
      <c r="A19" s="17"/>
      <c r="B19" s="13" t="str">
        <f t="shared" si="15"/>
        <v>Total</v>
      </c>
      <c r="C19" s="13" t="str">
        <f t="shared" si="16"/>
        <v>AP</v>
      </c>
      <c r="D19" s="162" t="s">
        <v>132</v>
      </c>
      <c r="E19" s="20" t="str">
        <f t="shared" si="0"/>
        <v>APTotal70-74</v>
      </c>
      <c r="F19" s="21">
        <v>5</v>
      </c>
      <c r="G19" s="108">
        <f>VLOOKUP(E19,'Appendix 4. LT MOH 2019'!$E$4:$H$1683,4,FALSE)</f>
        <v>3.091382629373797E-2</v>
      </c>
      <c r="H19" s="21">
        <f>VLOOKUP(E19,'Appendix 1a. Pop March 2021'!$E$5:$F$1684,2,FALSE)</f>
        <v>9696.3431622710505</v>
      </c>
      <c r="I19" s="21">
        <f>VLOOKUP(E19,'Appendix 2a. Covid Deaths 2021'!$E$4:$F$1684,2,FALSE)</f>
        <v>60.611538461538501</v>
      </c>
      <c r="J19" s="22">
        <f t="shared" si="1"/>
        <v>299.75106820292115</v>
      </c>
      <c r="K19" s="22">
        <f t="shared" si="2"/>
        <v>358.48887209306343</v>
      </c>
      <c r="L19" s="77">
        <f t="shared" si="3"/>
        <v>0.83615166756168102</v>
      </c>
      <c r="M19" s="77">
        <f t="shared" si="4"/>
        <v>1.1959552779654443</v>
      </c>
      <c r="N19" s="77">
        <f>VLOOKUP(E19,'Appendix 4. LT MOH 2019'!$E$4:$L$1683,8,FALSE)</f>
        <v>0.85651968255636723</v>
      </c>
      <c r="O19" s="77">
        <f t="shared" si="13"/>
        <v>0.83091552898260879</v>
      </c>
      <c r="P19" s="77">
        <f t="shared" si="5"/>
        <v>0.16908447101739121</v>
      </c>
      <c r="Q19" s="77">
        <f>VLOOKUP(E19,'Appendix 4. LT MOH 2019'!$E$4:$J$1683,6,FALSE)</f>
        <v>2.4999999999999978</v>
      </c>
      <c r="R19" s="18">
        <f t="shared" si="6"/>
        <v>2.4628651303936033</v>
      </c>
      <c r="S19" s="132">
        <f t="shared" si="14"/>
        <v>67269.022878528165</v>
      </c>
      <c r="T19" s="14">
        <f t="shared" si="7"/>
        <v>11374.147149272721</v>
      </c>
      <c r="U19" s="15">
        <f t="shared" si="8"/>
        <v>3.6990615856777716E-2</v>
      </c>
      <c r="V19" s="14">
        <f t="shared" si="9"/>
        <v>307487.36904818681</v>
      </c>
      <c r="W19" s="14">
        <f t="shared" si="10"/>
        <v>961184.27260690776</v>
      </c>
      <c r="X19" s="129">
        <f t="shared" si="11"/>
        <v>14.288661132220957</v>
      </c>
      <c r="Y19" s="109">
        <f>VLOOKUP(E19,'Appendix 4. LT MOH 2019'!$E$4:$Q$1683,13,FALSE)</f>
        <v>15.191642412208044</v>
      </c>
      <c r="Z19" s="109">
        <f t="shared" si="12"/>
        <v>-0.90298127998708644</v>
      </c>
    </row>
    <row r="20" spans="1:26" s="11" customFormat="1" x14ac:dyDescent="0.2">
      <c r="A20" s="17"/>
      <c r="B20" s="13" t="str">
        <f t="shared" si="15"/>
        <v>Total</v>
      </c>
      <c r="C20" s="13" t="str">
        <f t="shared" si="16"/>
        <v>AP</v>
      </c>
      <c r="D20" s="162" t="s">
        <v>133</v>
      </c>
      <c r="E20" s="20" t="str">
        <f t="shared" si="0"/>
        <v>APTotal75-79</v>
      </c>
      <c r="F20" s="21">
        <v>5</v>
      </c>
      <c r="G20" s="108">
        <f>VLOOKUP(E20,'Appendix 4. LT MOH 2019'!$E$4:$H$1683,4,FALSE)</f>
        <v>4.245580808080808E-2</v>
      </c>
      <c r="H20" s="21">
        <f>VLOOKUP(E20,'Appendix 1a. Pop March 2021'!$E$5:$F$1684,2,FALSE)</f>
        <v>6742.5445540594401</v>
      </c>
      <c r="I20" s="21">
        <f>VLOOKUP(E20,'Appendix 2a. Covid Deaths 2021'!$E$4:$F$1684,2,FALSE)</f>
        <v>43.973076923076903</v>
      </c>
      <c r="J20" s="22">
        <f t="shared" si="1"/>
        <v>286.26017756344527</v>
      </c>
      <c r="K20" s="22">
        <f t="shared" si="2"/>
        <v>328.36634197195343</v>
      </c>
      <c r="L20" s="77">
        <f t="shared" si="3"/>
        <v>0.87177076628607519</v>
      </c>
      <c r="M20" s="77">
        <f t="shared" si="4"/>
        <v>1.1470905410836474</v>
      </c>
      <c r="N20" s="77">
        <f>VLOOKUP(E20,'Appendix 4. LT MOH 2019'!$E$4:$L$1683,8,FALSE)</f>
        <v>0.80809017621459656</v>
      </c>
      <c r="O20" s="77">
        <f t="shared" si="13"/>
        <v>0.78315557358259769</v>
      </c>
      <c r="P20" s="77">
        <f t="shared" si="5"/>
        <v>0.21684442641740231</v>
      </c>
      <c r="Q20" s="77">
        <f>VLOOKUP(E20,'Appendix 4. LT MOH 2019'!$E$4:$J$1683,6,FALSE)</f>
        <v>2.5000000000000022</v>
      </c>
      <c r="R20" s="18">
        <f t="shared" si="6"/>
        <v>2.4620290311091084</v>
      </c>
      <c r="S20" s="132">
        <f t="shared" si="14"/>
        <v>55894.875729255444</v>
      </c>
      <c r="T20" s="14">
        <f t="shared" si="7"/>
        <v>12120.492267182379</v>
      </c>
      <c r="U20" s="15">
        <f t="shared" si="8"/>
        <v>4.8732861209848953E-2</v>
      </c>
      <c r="V20" s="14">
        <f t="shared" si="9"/>
        <v>248712.92114350176</v>
      </c>
      <c r="W20" s="14">
        <f t="shared" si="10"/>
        <v>653696.90355872095</v>
      </c>
      <c r="X20" s="129">
        <f t="shared" si="11"/>
        <v>11.695113282389412</v>
      </c>
      <c r="Y20" s="109">
        <f>VLOOKUP(E20,'Appendix 4. LT MOH 2019'!$E$4:$Q$1683,13,FALSE)</f>
        <v>12.317689156107411</v>
      </c>
      <c r="Z20" s="109">
        <f t="shared" si="12"/>
        <v>-0.62257587371799872</v>
      </c>
    </row>
    <row r="21" spans="1:26" s="11" customFormat="1" x14ac:dyDescent="0.2">
      <c r="A21" s="17"/>
      <c r="B21" s="13" t="str">
        <f t="shared" si="15"/>
        <v>Total</v>
      </c>
      <c r="C21" s="13" t="str">
        <f t="shared" si="16"/>
        <v>AP</v>
      </c>
      <c r="D21" s="162" t="s">
        <v>134</v>
      </c>
      <c r="E21" s="20" t="str">
        <f t="shared" si="0"/>
        <v>APTotal80-84</v>
      </c>
      <c r="F21" s="21">
        <v>5</v>
      </c>
      <c r="G21" s="108">
        <f>VLOOKUP(E21,'Appendix 4. LT MOH 2019'!$E$4:$H$1683,4,FALSE)</f>
        <v>6.757493188010899E-2</v>
      </c>
      <c r="H21" s="21">
        <f>VLOOKUP(E21,'Appendix 1a. Pop March 2021'!$E$5:$F$1684,2,FALSE)</f>
        <v>4030.8176192467499</v>
      </c>
      <c r="I21" s="21">
        <f>VLOOKUP(E21,'Appendix 2a. Covid Deaths 2021'!$E$4:$F$1684,2,FALSE)</f>
        <v>32.088461538461502</v>
      </c>
      <c r="J21" s="22">
        <f t="shared" si="1"/>
        <v>272.38222604174223</v>
      </c>
      <c r="K21" s="22">
        <f t="shared" si="2"/>
        <v>302.30231197760469</v>
      </c>
      <c r="L21" s="77">
        <f t="shared" si="3"/>
        <v>0.90102594406198577</v>
      </c>
      <c r="M21" s="77">
        <f t="shared" si="4"/>
        <v>1.1098459557022538</v>
      </c>
      <c r="N21" s="77">
        <f>VLOOKUP(E21,'Appendix 4. LT MOH 2019'!$E$4:$L$1683,8,FALSE)</f>
        <v>0.71095571095571097</v>
      </c>
      <c r="O21" s="77">
        <f t="shared" si="13"/>
        <v>0.68480677793920286</v>
      </c>
      <c r="P21" s="77">
        <f t="shared" si="5"/>
        <v>0.31519322206079714</v>
      </c>
      <c r="Q21" s="77">
        <f>VLOOKUP(E21,'Appendix 4. LT MOH 2019'!$E$4:$J$1683,6,FALSE)</f>
        <v>2.5000000000000004</v>
      </c>
      <c r="R21" s="18">
        <f t="shared" si="6"/>
        <v>2.4555715925836141</v>
      </c>
      <c r="S21" s="132">
        <f t="shared" si="14"/>
        <v>43774.383462073063</v>
      </c>
      <c r="T21" s="14">
        <f t="shared" si="7"/>
        <v>13797.388967135681</v>
      </c>
      <c r="U21" s="15">
        <f t="shared" si="8"/>
        <v>7.5081518597002669E-2</v>
      </c>
      <c r="V21" s="14">
        <f t="shared" si="9"/>
        <v>183765.44887421187</v>
      </c>
      <c r="W21" s="14">
        <f t="shared" si="10"/>
        <v>404983.98241521919</v>
      </c>
      <c r="X21" s="129">
        <f t="shared" si="11"/>
        <v>9.2516204772159689</v>
      </c>
      <c r="Y21" s="109">
        <f>VLOOKUP(E21,'Appendix 4. LT MOH 2019'!$E$4:$Q$1683,13,FALSE)</f>
        <v>9.6492494836371119</v>
      </c>
      <c r="Z21" s="109">
        <f t="shared" si="12"/>
        <v>-0.39762900642114296</v>
      </c>
    </row>
    <row r="22" spans="1:26" s="11" customFormat="1" x14ac:dyDescent="0.2">
      <c r="A22" s="17"/>
      <c r="B22" s="13" t="str">
        <f t="shared" si="15"/>
        <v>Total</v>
      </c>
      <c r="C22" s="13" t="str">
        <f t="shared" si="16"/>
        <v>AP</v>
      </c>
      <c r="D22" s="162" t="s">
        <v>135</v>
      </c>
      <c r="E22" s="20" t="str">
        <f t="shared" si="0"/>
        <v>APTotal85-89</v>
      </c>
      <c r="F22" s="21">
        <v>5</v>
      </c>
      <c r="G22" s="108">
        <f>VLOOKUP(E22,'Appendix 4. LT MOH 2019'!$E$4:$H$1683,4,FALSE)</f>
        <v>0.11059190031152648</v>
      </c>
      <c r="H22" s="21">
        <f>VLOOKUP(E22,'Appendix 1a. Pop March 2021'!$E$5:$F$1684,2,FALSE)</f>
        <v>2112.30819164391</v>
      </c>
      <c r="I22" s="21">
        <f>VLOOKUP(E22,'Appendix 2a. Covid Deaths 2021'!$E$4:$F$1684,2,FALSE)</f>
        <v>17.826923076923102</v>
      </c>
      <c r="J22" s="22">
        <f t="shared" si="1"/>
        <v>233.60417695750408</v>
      </c>
      <c r="K22" s="22">
        <f t="shared" si="2"/>
        <v>249.45958673464281</v>
      </c>
      <c r="L22" s="77">
        <f t="shared" si="3"/>
        <v>0.93644096831602397</v>
      </c>
      <c r="M22" s="77">
        <f t="shared" si="4"/>
        <v>1.067872972066005</v>
      </c>
      <c r="N22" s="77">
        <f>VLOOKUP(E22,'Appendix 4. LT MOH 2019'!$E$4:$L$1683,8,FALSE)</f>
        <v>0.56680902989627824</v>
      </c>
      <c r="O22" s="77">
        <f t="shared" si="13"/>
        <v>0.54538323109222542</v>
      </c>
      <c r="P22" s="77">
        <f t="shared" si="5"/>
        <v>0.45461676890777458</v>
      </c>
      <c r="Q22" s="77">
        <f>VLOOKUP(E22,'Appendix 4. LT MOH 2019'!$E$4:$J$1683,6,FALSE)</f>
        <v>2.5000000000000013</v>
      </c>
      <c r="R22" s="18">
        <f t="shared" si="6"/>
        <v>2.4561380026290864</v>
      </c>
      <c r="S22" s="132">
        <f t="shared" si="14"/>
        <v>29976.994494937382</v>
      </c>
      <c r="T22" s="14">
        <f t="shared" si="7"/>
        <v>13628.044378854578</v>
      </c>
      <c r="U22" s="15">
        <f t="shared" si="8"/>
        <v>0.11828143044205794</v>
      </c>
      <c r="V22" s="14">
        <f t="shared" si="9"/>
        <v>115217.10828083445</v>
      </c>
      <c r="W22" s="14">
        <f t="shared" si="10"/>
        <v>221218.53354100732</v>
      </c>
      <c r="X22" s="129">
        <f t="shared" si="11"/>
        <v>7.3796101733403416</v>
      </c>
      <c r="Y22" s="109">
        <f>VLOOKUP(E22,'Appendix 4. LT MOH 2019'!$E$4:$Q$1683,13,FALSE)</f>
        <v>7.5558296015748212</v>
      </c>
      <c r="Z22" s="109">
        <f t="shared" si="12"/>
        <v>-0.17621942823447956</v>
      </c>
    </row>
    <row r="23" spans="1:26" s="11" customFormat="1" x14ac:dyDescent="0.2">
      <c r="A23" s="17"/>
      <c r="B23" s="13" t="str">
        <f t="shared" si="15"/>
        <v>Total</v>
      </c>
      <c r="C23" s="13" t="str">
        <f t="shared" si="16"/>
        <v>AP</v>
      </c>
      <c r="D23" s="162" t="s">
        <v>8</v>
      </c>
      <c r="E23" s="20" t="str">
        <f t="shared" si="0"/>
        <v>APTotal90+</v>
      </c>
      <c r="F23" s="21" t="s">
        <v>19</v>
      </c>
      <c r="G23" s="108">
        <f>VLOOKUP(E23,'Appendix 4. LT MOH 2019'!$E$4:$H$1683,4,FALSE)</f>
        <v>0.15576781778104334</v>
      </c>
      <c r="H23" s="21">
        <f>VLOOKUP(E23,'Appendix 1a. Pop March 2021'!$E$5:$F$1684,2,FALSE)</f>
        <v>1478.2617268347899</v>
      </c>
      <c r="I23" s="21">
        <f>VLOOKUP(E23,'Appendix 2a. Covid Deaths 2021'!$E$4:$F$1684,2,FALSE)</f>
        <v>11.884615384615399</v>
      </c>
      <c r="J23" s="22">
        <f t="shared" si="1"/>
        <v>230.26560329829204</v>
      </c>
      <c r="K23" s="22">
        <f t="shared" si="2"/>
        <v>240.29897807927884</v>
      </c>
      <c r="L23" s="77">
        <f t="shared" si="3"/>
        <v>0.95824628610082307</v>
      </c>
      <c r="M23" s="77">
        <f t="shared" si="4"/>
        <v>1.0435730505871053</v>
      </c>
      <c r="N23" s="77">
        <f>VLOOKUP(E23,'Appendix 4. LT MOH 2019'!$E$4:$L$1683,8,FALSE)</f>
        <v>0</v>
      </c>
      <c r="O23" s="77">
        <v>0</v>
      </c>
      <c r="P23" s="77">
        <f t="shared" si="5"/>
        <v>1</v>
      </c>
      <c r="Q23" s="77">
        <f>VLOOKUP(E23,'Appendix 4. LT MOH 2019'!$E$4:$J$1683,6,FALSE)</f>
        <v>6.7661978255423394</v>
      </c>
      <c r="R23" s="18">
        <f>Q23*L23</f>
        <v>6.4836839373494115</v>
      </c>
      <c r="S23" s="132">
        <f t="shared" si="14"/>
        <v>16348.950116082804</v>
      </c>
      <c r="T23" s="14">
        <f t="shared" si="7"/>
        <v>16348.950116082804</v>
      </c>
      <c r="U23" s="15">
        <f t="shared" si="8"/>
        <v>0.15423330465562593</v>
      </c>
      <c r="V23" s="14">
        <f>T23*R23</f>
        <v>106001.42526017287</v>
      </c>
      <c r="W23" s="14">
        <f>V23</f>
        <v>106001.42526017287</v>
      </c>
      <c r="X23" s="129">
        <f t="shared" si="11"/>
        <v>6.4836839373494115</v>
      </c>
      <c r="Y23" s="109">
        <f>VLOOKUP(E23,'Appendix 4. LT MOH 2019'!$E$4:$Q$1683,13,FALSE)</f>
        <v>6.4198113207547172</v>
      </c>
      <c r="Z23" s="109">
        <f t="shared" si="12"/>
        <v>6.3872616594694342E-2</v>
      </c>
    </row>
    <row r="24" spans="1:26" s="9" customFormat="1" x14ac:dyDescent="0.2">
      <c r="B24" s="157"/>
      <c r="C24" s="157"/>
      <c r="G24" s="111"/>
      <c r="H24" s="111"/>
      <c r="I24" s="130"/>
      <c r="J24" s="130"/>
      <c r="N24" s="111"/>
      <c r="O24" s="111"/>
      <c r="P24" s="23"/>
      <c r="Q24" s="111"/>
      <c r="R24" s="111"/>
      <c r="V24" s="111"/>
      <c r="W24" s="111"/>
      <c r="Y24" s="111"/>
    </row>
    <row r="25" spans="1:26" x14ac:dyDescent="0.2">
      <c r="H25" s="43"/>
      <c r="I25" s="43"/>
      <c r="K25" s="43"/>
      <c r="L25" s="75"/>
      <c r="M25" s="75"/>
      <c r="N25" s="131"/>
      <c r="O25" s="131"/>
      <c r="P25" s="76"/>
      <c r="Q25" s="131"/>
      <c r="R25" s="131"/>
      <c r="S25" s="75"/>
      <c r="T25" s="75"/>
      <c r="U25" s="75"/>
      <c r="V25" s="131"/>
      <c r="W25" s="131"/>
      <c r="X25" s="75"/>
      <c r="Y25" s="131"/>
      <c r="Z25" s="75"/>
    </row>
    <row r="26" spans="1:26" ht="16" customHeight="1" x14ac:dyDescent="0.2">
      <c r="H26" s="43"/>
      <c r="I26" s="43"/>
      <c r="K26" s="43"/>
      <c r="L26" s="75"/>
      <c r="M26" s="75"/>
      <c r="N26" s="131"/>
      <c r="O26" s="131"/>
      <c r="P26" s="75"/>
      <c r="Q26" s="131"/>
      <c r="R26" s="131"/>
      <c r="S26" s="75"/>
      <c r="T26" s="75"/>
      <c r="U26" s="75"/>
      <c r="V26" s="131"/>
      <c r="W26" s="131"/>
      <c r="X26" s="75"/>
      <c r="Y26" s="131"/>
      <c r="Z26" s="75"/>
    </row>
    <row r="27" spans="1:26" s="13" customFormat="1" ht="47" customHeight="1" x14ac:dyDescent="0.2">
      <c r="A27" s="12"/>
      <c r="B27" s="10" t="s">
        <v>17</v>
      </c>
      <c r="C27" s="10" t="s">
        <v>14</v>
      </c>
      <c r="D27" s="160" t="s">
        <v>0</v>
      </c>
      <c r="E27" s="10" t="s">
        <v>137</v>
      </c>
      <c r="F27" s="10" t="s">
        <v>9</v>
      </c>
      <c r="G27" s="12" t="s">
        <v>116</v>
      </c>
      <c r="H27" s="12" t="s">
        <v>118</v>
      </c>
      <c r="I27" s="12" t="s">
        <v>110</v>
      </c>
      <c r="J27" s="12" t="s">
        <v>38</v>
      </c>
      <c r="K27" s="12" t="s">
        <v>1828</v>
      </c>
      <c r="L27" s="12" t="s">
        <v>26</v>
      </c>
      <c r="M27" s="12" t="s">
        <v>27</v>
      </c>
      <c r="N27" s="10" t="s">
        <v>10</v>
      </c>
      <c r="O27" s="12" t="s">
        <v>111</v>
      </c>
      <c r="P27" s="12" t="s">
        <v>112</v>
      </c>
      <c r="Q27" s="12" t="s">
        <v>28</v>
      </c>
      <c r="R27" s="12" t="s">
        <v>113</v>
      </c>
      <c r="S27" s="10" t="s">
        <v>104</v>
      </c>
      <c r="T27" s="10" t="s">
        <v>105</v>
      </c>
      <c r="U27" s="12" t="s">
        <v>106</v>
      </c>
      <c r="V27" s="12" t="s">
        <v>107</v>
      </c>
      <c r="W27" s="12" t="s">
        <v>108</v>
      </c>
      <c r="X27" s="10" t="s">
        <v>109</v>
      </c>
      <c r="Y27" s="12" t="s">
        <v>29</v>
      </c>
      <c r="Z27" s="12" t="s">
        <v>11</v>
      </c>
    </row>
    <row r="28" spans="1:26" x14ac:dyDescent="0.2">
      <c r="B28" s="155" t="s">
        <v>69</v>
      </c>
      <c r="C28" s="13" t="str">
        <f>$C$4</f>
        <v>AP</v>
      </c>
      <c r="D28" s="162">
        <v>0</v>
      </c>
      <c r="E28" s="20" t="str">
        <f t="shared" ref="E28:E47" si="17">_xlfn.CONCAT(C28,B28,D28)</f>
        <v>APFemale0</v>
      </c>
      <c r="F28" s="21">
        <v>1</v>
      </c>
      <c r="G28" s="108">
        <f>VLOOKUP(E28,'Appendix 4. LT MOH 2019'!$E$4:$H$1683,4,FALSE)</f>
        <v>1.6737479078151152E-2</v>
      </c>
      <c r="H28" s="21">
        <f>VLOOKUP(E28,'Appendix 1a. Pop March 2021'!$E$5:$F$1684,2,FALSE)</f>
        <v>7728.99172520303</v>
      </c>
      <c r="I28" s="21">
        <f>VLOOKUP(E28,'Appendix 2a. Covid Deaths 2021'!$E$4:$F$1684,2,FALSE)</f>
        <v>2.37692307692308</v>
      </c>
      <c r="J28" s="22">
        <f t="shared" ref="J28:J47" si="18">G28*H28</f>
        <v>129.3638372957891</v>
      </c>
      <c r="K28" s="22">
        <f t="shared" ref="K28:K47" si="19">G28*(H28-I28)+I28</f>
        <v>131.70097667244178</v>
      </c>
      <c r="L28" s="78">
        <f t="shared" ref="L28:L47" si="20">J28/K28</f>
        <v>0.98225419859667806</v>
      </c>
      <c r="M28" s="78">
        <f t="shared" ref="M28:M47" si="21">K28/J28</f>
        <v>1.0180664042247667</v>
      </c>
      <c r="N28" s="77">
        <f>VLOOKUP(E28,'Appendix 4. LT MOH 2019'!$E$4:$L$1683,8,FALSE)</f>
        <v>0.9835063875631711</v>
      </c>
      <c r="O28" s="77">
        <f>EXP((1/L28)*LN(N28))</f>
        <v>0.98321092269287125</v>
      </c>
      <c r="P28" s="78">
        <f t="shared" ref="P28:P47" si="22">1-O28</f>
        <v>1.6789077307128752E-2</v>
      </c>
      <c r="Q28" s="77">
        <f>VLOOKUP(E28,'Appendix 4. LT MOH 2019'!$E$4:$J$1683,6,FALSE)</f>
        <v>0.11662203012297692</v>
      </c>
      <c r="R28" s="133">
        <f t="shared" ref="R28:R46" si="23">F28+(Q28-F28)*M28*(1-N28)/(1-O28)</f>
        <v>0.11648967930231857</v>
      </c>
      <c r="S28" s="14">
        <v>100000</v>
      </c>
      <c r="T28" s="14">
        <f t="shared" ref="T28:T47" si="24">P28*S28</f>
        <v>1678.9077307128753</v>
      </c>
      <c r="U28" s="15">
        <f t="shared" ref="U28:U47" si="25">T28/V28</f>
        <v>1.7041864793424389E-2</v>
      </c>
      <c r="V28" s="14">
        <f t="shared" ref="V28:V46" si="26">(S29*F28)+R28*T28</f>
        <v>98516.667692416057</v>
      </c>
      <c r="W28" s="14">
        <f t="shared" ref="W28:W46" si="27">W29+V28</f>
        <v>7692006.0608138656</v>
      </c>
      <c r="X28" s="129">
        <f t="shared" ref="X28:X47" si="28">W28/S28</f>
        <v>76.920060608138655</v>
      </c>
      <c r="Y28" s="109">
        <f>VLOOKUP(E28,'Appendix 4. LT MOH 2019'!$E$4:$Q$1683,13,FALSE)</f>
        <v>78.765593895781322</v>
      </c>
      <c r="Z28" s="129">
        <f t="shared" ref="Z28:Z47" si="29">X28-Y28</f>
        <v>-1.8455332876426667</v>
      </c>
    </row>
    <row r="29" spans="1:26" x14ac:dyDescent="0.2">
      <c r="B29" s="155" t="str">
        <f>$B$28</f>
        <v>Female</v>
      </c>
      <c r="C29" s="13" t="str">
        <f>$C$4</f>
        <v>AP</v>
      </c>
      <c r="D29" s="163" t="s">
        <v>139</v>
      </c>
      <c r="E29" s="20" t="str">
        <f t="shared" si="17"/>
        <v>APFemale01-04</v>
      </c>
      <c r="F29" s="21">
        <v>4</v>
      </c>
      <c r="G29" s="108">
        <f>VLOOKUP(E29,'Appendix 4. LT MOH 2019'!$E$4:$H$1683,4,FALSE)</f>
        <v>8.8531950548581908E-4</v>
      </c>
      <c r="H29" s="21">
        <f>VLOOKUP(E29,'Appendix 1a. Pop March 2021'!$E$5:$F$1684,2,FALSE)</f>
        <v>31267.537205172801</v>
      </c>
      <c r="I29" s="21">
        <f>VLOOKUP(E29,'Appendix 2a. Covid Deaths 2021'!$E$4:$F$1684,2,FALSE)</f>
        <v>1.18846153846154</v>
      </c>
      <c r="J29" s="22">
        <f t="shared" si="18"/>
        <v>27.681760576243033</v>
      </c>
      <c r="K29" s="22">
        <f t="shared" si="19"/>
        <v>28.869169946523051</v>
      </c>
      <c r="L29" s="78">
        <f t="shared" si="20"/>
        <v>0.95886929300428225</v>
      </c>
      <c r="M29" s="78">
        <f t="shared" si="21"/>
        <v>1.0428950090442974</v>
      </c>
      <c r="N29" s="77">
        <f>VLOOKUP(E29,'Appendix 4. LT MOH 2019'!$E$4:$L$1683,8,FALSE)</f>
        <v>0.99646658030191493</v>
      </c>
      <c r="O29" s="77">
        <f t="shared" ref="O29:O46" si="30">EXP((1/L29)*LN(N29))</f>
        <v>0.99631529380676376</v>
      </c>
      <c r="P29" s="78">
        <f t="shared" si="22"/>
        <v>3.6847061932362424E-3</v>
      </c>
      <c r="Q29" s="77">
        <f>VLOOKUP(E29,'Appendix 4. LT MOH 2019'!$E$4:$J$1683,6,FALSE)</f>
        <v>1.4879130670167204</v>
      </c>
      <c r="R29" s="133">
        <f t="shared" si="23"/>
        <v>1.4877224640070854</v>
      </c>
      <c r="S29" s="80">
        <f t="shared" ref="S29:S47" si="31">S28-T28</f>
        <v>98321.092269287125</v>
      </c>
      <c r="T29" s="14">
        <f t="shared" si="24"/>
        <v>362.28433761039429</v>
      </c>
      <c r="U29" s="15">
        <f t="shared" si="25"/>
        <v>9.2331332723750732E-4</v>
      </c>
      <c r="V29" s="14">
        <f t="shared" si="26"/>
        <v>392374.21027412784</v>
      </c>
      <c r="W29" s="14">
        <f t="shared" si="27"/>
        <v>7593489.3931214493</v>
      </c>
      <c r="X29" s="129">
        <f t="shared" si="28"/>
        <v>77.231540230696282</v>
      </c>
      <c r="Y29" s="109">
        <f>VLOOKUP(E29,'Appendix 4. LT MOH 2019'!$E$4:$Q$1683,13,FALSE)</f>
        <v>79.08455397261551</v>
      </c>
      <c r="Z29" s="129">
        <f t="shared" si="29"/>
        <v>-1.8530137419192272</v>
      </c>
    </row>
    <row r="30" spans="1:26" x14ac:dyDescent="0.2">
      <c r="B30" s="155" t="str">
        <f t="shared" ref="B30:B47" si="32">$B$28</f>
        <v>Female</v>
      </c>
      <c r="C30" s="13" t="str">
        <f t="shared" ref="C30:C47" si="33">$C$4</f>
        <v>AP</v>
      </c>
      <c r="D30" s="163" t="s">
        <v>138</v>
      </c>
      <c r="E30" s="20" t="str">
        <f t="shared" si="17"/>
        <v>APFemale05-09</v>
      </c>
      <c r="F30" s="21">
        <v>5</v>
      </c>
      <c r="G30" s="108">
        <f>VLOOKUP(E30,'Appendix 4. LT MOH 2019'!$E$4:$H$1683,4,FALSE)</f>
        <v>3.3151425511296985E-4</v>
      </c>
      <c r="H30" s="21">
        <f>VLOOKUP(E30,'Appendix 1a. Pop March 2021'!$E$5:$F$1684,2,FALSE)</f>
        <v>39492.8961730956</v>
      </c>
      <c r="I30" s="21">
        <f>VLOOKUP(E30,'Appendix 2a. Covid Deaths 2021'!$E$4:$F$1684,2,FALSE)</f>
        <v>0</v>
      </c>
      <c r="J30" s="22">
        <f t="shared" si="18"/>
        <v>13.092458057077645</v>
      </c>
      <c r="K30" s="22">
        <f t="shared" si="19"/>
        <v>13.092458057077645</v>
      </c>
      <c r="L30" s="78">
        <f t="shared" si="20"/>
        <v>1</v>
      </c>
      <c r="M30" s="78">
        <f t="shared" si="21"/>
        <v>1</v>
      </c>
      <c r="N30" s="77">
        <f>VLOOKUP(E30,'Appendix 4. LT MOH 2019'!$E$4:$L$1683,8,FALSE)</f>
        <v>0.99834380135808287</v>
      </c>
      <c r="O30" s="77">
        <f t="shared" si="30"/>
        <v>0.99834380135808287</v>
      </c>
      <c r="P30" s="78">
        <f t="shared" si="22"/>
        <v>1.6561986419171282E-3</v>
      </c>
      <c r="Q30" s="77">
        <f>VLOOKUP(E30,'Appendix 4. LT MOH 2019'!$E$4:$J$1683,6,FALSE)</f>
        <v>2.5000000000001181</v>
      </c>
      <c r="R30" s="133">
        <f t="shared" si="23"/>
        <v>2.5000000000001186</v>
      </c>
      <c r="S30" s="80">
        <f t="shared" si="31"/>
        <v>97958.807931676725</v>
      </c>
      <c r="T30" s="14">
        <f t="shared" si="24"/>
        <v>162.23924466026381</v>
      </c>
      <c r="U30" s="15">
        <f t="shared" si="25"/>
        <v>3.3151425511297278E-4</v>
      </c>
      <c r="V30" s="14">
        <f t="shared" si="26"/>
        <v>489388.44154673303</v>
      </c>
      <c r="W30" s="14">
        <f t="shared" si="27"/>
        <v>7201115.182847321</v>
      </c>
      <c r="X30" s="129">
        <f t="shared" si="28"/>
        <v>73.511666126744615</v>
      </c>
      <c r="Y30" s="109">
        <f>VLOOKUP(E30,'Appendix 4. LT MOH 2019'!$E$4:$Q$1683,13,FALSE)</f>
        <v>75.359707705717128</v>
      </c>
      <c r="Z30" s="129">
        <f t="shared" si="29"/>
        <v>-1.8480415789725129</v>
      </c>
    </row>
    <row r="31" spans="1:26" x14ac:dyDescent="0.2">
      <c r="B31" s="155" t="str">
        <f t="shared" si="32"/>
        <v>Female</v>
      </c>
      <c r="C31" s="13" t="str">
        <f t="shared" si="33"/>
        <v>AP</v>
      </c>
      <c r="D31" s="163" t="s">
        <v>120</v>
      </c>
      <c r="E31" s="20" t="str">
        <f t="shared" si="17"/>
        <v>APFemale10-14</v>
      </c>
      <c r="F31" s="21">
        <v>5</v>
      </c>
      <c r="G31" s="108">
        <f>VLOOKUP(E31,'Appendix 4. LT MOH 2019'!$E$4:$H$1683,4,FALSE)</f>
        <v>3.5514066106897337E-4</v>
      </c>
      <c r="H31" s="21">
        <f>VLOOKUP(E31,'Appendix 1a. Pop March 2021'!$E$5:$F$1684,2,FALSE)</f>
        <v>39850.625817234599</v>
      </c>
      <c r="I31" s="21">
        <f>VLOOKUP(E31,'Appendix 2a. Covid Deaths 2021'!$E$4:$F$1684,2,FALSE)</f>
        <v>0</v>
      </c>
      <c r="J31" s="22">
        <f t="shared" si="18"/>
        <v>14.152577596744992</v>
      </c>
      <c r="K31" s="22">
        <f t="shared" si="19"/>
        <v>14.152577596744992</v>
      </c>
      <c r="L31" s="78">
        <f t="shared" si="20"/>
        <v>1</v>
      </c>
      <c r="M31" s="78">
        <f t="shared" si="21"/>
        <v>1</v>
      </c>
      <c r="N31" s="77">
        <f>VLOOKUP(E31,'Appendix 4. LT MOH 2019'!$E$4:$L$1683,8,FALSE)</f>
        <v>0.99822587185725875</v>
      </c>
      <c r="O31" s="77">
        <f t="shared" si="30"/>
        <v>0.99822587185725875</v>
      </c>
      <c r="P31" s="78">
        <f t="shared" si="22"/>
        <v>1.7741281427412492E-3</v>
      </c>
      <c r="Q31" s="77">
        <f>VLOOKUP(E31,'Appendix 4. LT MOH 2019'!$E$4:$J$1683,6,FALSE)</f>
        <v>2.5000000000001497</v>
      </c>
      <c r="R31" s="133">
        <f t="shared" si="23"/>
        <v>2.5000000000001497</v>
      </c>
      <c r="S31" s="80">
        <f t="shared" si="31"/>
        <v>97796.568687016465</v>
      </c>
      <c r="T31" s="14">
        <f t="shared" si="24"/>
        <v>173.50364477116352</v>
      </c>
      <c r="U31" s="15">
        <f t="shared" si="25"/>
        <v>3.5514066106896687E-4</v>
      </c>
      <c r="V31" s="14">
        <f t="shared" si="26"/>
        <v>488549.08432315447</v>
      </c>
      <c r="W31" s="14">
        <f t="shared" si="27"/>
        <v>6711726.7413005875</v>
      </c>
      <c r="X31" s="129">
        <f t="shared" si="28"/>
        <v>68.629470659451073</v>
      </c>
      <c r="Y31" s="109">
        <f>VLOOKUP(E31,'Appendix 4. LT MOH 2019'!$E$4:$Q$1683,13,FALSE)</f>
        <v>70.480578039953215</v>
      </c>
      <c r="Z31" s="129">
        <f t="shared" si="29"/>
        <v>-1.8511073805021425</v>
      </c>
    </row>
    <row r="32" spans="1:26" x14ac:dyDescent="0.2">
      <c r="B32" s="155" t="str">
        <f t="shared" si="32"/>
        <v>Female</v>
      </c>
      <c r="C32" s="13" t="str">
        <f t="shared" si="33"/>
        <v>AP</v>
      </c>
      <c r="D32" s="162" t="s">
        <v>121</v>
      </c>
      <c r="E32" s="20" t="str">
        <f t="shared" si="17"/>
        <v>APFemale15-19</v>
      </c>
      <c r="F32" s="21">
        <v>5</v>
      </c>
      <c r="G32" s="108">
        <f>VLOOKUP(E32,'Appendix 4. LT MOH 2019'!$E$4:$H$1683,4,FALSE)</f>
        <v>4.7421458209839952E-4</v>
      </c>
      <c r="H32" s="21">
        <f>VLOOKUP(E32,'Appendix 1a. Pop March 2021'!$E$5:$F$1684,2,FALSE)</f>
        <v>41374.753640073897</v>
      </c>
      <c r="I32" s="21">
        <f>VLOOKUP(E32,'Appendix 2a. Covid Deaths 2021'!$E$4:$F$1684,2,FALSE)</f>
        <v>1.18846153846154</v>
      </c>
      <c r="J32" s="22">
        <f t="shared" si="18"/>
        <v>19.620511506851877</v>
      </c>
      <c r="K32" s="22">
        <f t="shared" si="19"/>
        <v>20.808409459521613</v>
      </c>
      <c r="L32" s="78">
        <f t="shared" si="20"/>
        <v>0.94291260199485494</v>
      </c>
      <c r="M32" s="78">
        <f t="shared" si="21"/>
        <v>1.0605436791112657</v>
      </c>
      <c r="N32" s="77">
        <f>VLOOKUP(E32,'Appendix 4. LT MOH 2019'!$E$4:$L$1683,8,FALSE)</f>
        <v>0.99763173475429245</v>
      </c>
      <c r="O32" s="77">
        <f t="shared" si="30"/>
        <v>0.99748853146138239</v>
      </c>
      <c r="P32" s="78">
        <f t="shared" si="22"/>
        <v>2.5114685386176117E-3</v>
      </c>
      <c r="Q32" s="77">
        <f>VLOOKUP(E32,'Appendix 4. LT MOH 2019'!$E$4:$J$1683,6,FALSE)</f>
        <v>2.4999999999998899</v>
      </c>
      <c r="R32" s="133">
        <f t="shared" si="23"/>
        <v>2.4998206246925307</v>
      </c>
      <c r="S32" s="80">
        <f t="shared" si="31"/>
        <v>97623.065042245304</v>
      </c>
      <c r="T32" s="14">
        <f t="shared" si="24"/>
        <v>245.17725649701987</v>
      </c>
      <c r="U32" s="15">
        <f t="shared" si="25"/>
        <v>5.0292529356266158E-4</v>
      </c>
      <c r="V32" s="14">
        <f t="shared" si="26"/>
        <v>487502.33809123823</v>
      </c>
      <c r="W32" s="14">
        <f t="shared" si="27"/>
        <v>6223177.6569774328</v>
      </c>
      <c r="X32" s="129">
        <f t="shared" si="28"/>
        <v>63.747001328880849</v>
      </c>
      <c r="Y32" s="109">
        <f>VLOOKUP(E32,'Appendix 4. LT MOH 2019'!$E$4:$Q$1683,13,FALSE)</f>
        <v>65.60139864785441</v>
      </c>
      <c r="Z32" s="129">
        <f t="shared" si="29"/>
        <v>-1.854397318973561</v>
      </c>
    </row>
    <row r="33" spans="2:26" x14ac:dyDescent="0.2">
      <c r="B33" s="155" t="str">
        <f t="shared" si="32"/>
        <v>Female</v>
      </c>
      <c r="C33" s="13" t="str">
        <f t="shared" si="33"/>
        <v>AP</v>
      </c>
      <c r="D33" s="162" t="s">
        <v>122</v>
      </c>
      <c r="E33" s="20" t="str">
        <f t="shared" si="17"/>
        <v>APFemale20-24</v>
      </c>
      <c r="F33" s="21">
        <v>5</v>
      </c>
      <c r="G33" s="108">
        <f>VLOOKUP(E33,'Appendix 4. LT MOH 2019'!$E$4:$H$1683,4,FALSE)</f>
        <v>6.7027337578398041E-4</v>
      </c>
      <c r="H33" s="21">
        <f>VLOOKUP(E33,'Appendix 1a. Pop March 2021'!$E$5:$F$1684,2,FALSE)</f>
        <v>42728.2411138518</v>
      </c>
      <c r="I33" s="21">
        <f>VLOOKUP(E33,'Appendix 2a. Covid Deaths 2021'!$E$4:$F$1684,2,FALSE)</f>
        <v>2.37692307692308</v>
      </c>
      <c r="J33" s="22">
        <f t="shared" si="18"/>
        <v>28.639602412693311</v>
      </c>
      <c r="K33" s="22">
        <f t="shared" si="19"/>
        <v>31.01493230136164</v>
      </c>
      <c r="L33" s="78">
        <f t="shared" si="20"/>
        <v>0.92341334601062319</v>
      </c>
      <c r="M33" s="78">
        <f t="shared" si="21"/>
        <v>1.0829386474867948</v>
      </c>
      <c r="N33" s="77">
        <f>VLOOKUP(E33,'Appendix 4. LT MOH 2019'!$E$4:$L$1683,8,FALSE)</f>
        <v>0.99665423955644772</v>
      </c>
      <c r="O33" s="77">
        <f t="shared" si="30"/>
        <v>0.99637724993885746</v>
      </c>
      <c r="P33" s="78">
        <f t="shared" si="22"/>
        <v>3.6227500611425434E-3</v>
      </c>
      <c r="Q33" s="77">
        <f>VLOOKUP(E33,'Appendix 4. LT MOH 2019'!$E$4:$J$1683,6,FALSE)</f>
        <v>2.5000000000000488</v>
      </c>
      <c r="R33" s="133">
        <f t="shared" si="23"/>
        <v>2.4996527303814653</v>
      </c>
      <c r="S33" s="80">
        <f t="shared" si="31"/>
        <v>97377.887785748288</v>
      </c>
      <c r="T33" s="14">
        <f t="shared" si="24"/>
        <v>352.77574892975133</v>
      </c>
      <c r="U33" s="15">
        <f t="shared" si="25"/>
        <v>7.2586500861863393E-4</v>
      </c>
      <c r="V33" s="14">
        <f t="shared" si="26"/>
        <v>486007.37704811728</v>
      </c>
      <c r="W33" s="14">
        <f t="shared" si="27"/>
        <v>5735675.3188861944</v>
      </c>
      <c r="X33" s="129">
        <f t="shared" si="28"/>
        <v>58.901208983972616</v>
      </c>
      <c r="Y33" s="109">
        <f>VLOOKUP(E33,'Appendix 4. LT MOH 2019'!$E$4:$Q$1683,13,FALSE)</f>
        <v>60.751194252953177</v>
      </c>
      <c r="Z33" s="129">
        <f t="shared" si="29"/>
        <v>-1.8499852689805607</v>
      </c>
    </row>
    <row r="34" spans="2:26" x14ac:dyDescent="0.2">
      <c r="B34" s="155" t="str">
        <f t="shared" si="32"/>
        <v>Female</v>
      </c>
      <c r="C34" s="13" t="str">
        <f t="shared" si="33"/>
        <v>AP</v>
      </c>
      <c r="D34" s="162" t="s">
        <v>123</v>
      </c>
      <c r="E34" s="20" t="str">
        <f t="shared" si="17"/>
        <v>APFemale25-29</v>
      </c>
      <c r="F34" s="21">
        <v>5</v>
      </c>
      <c r="G34" s="108">
        <f>VLOOKUP(E34,'Appendix 4. LT MOH 2019'!$E$4:$H$1683,4,FALSE)</f>
        <v>6.1120024448009784E-4</v>
      </c>
      <c r="H34" s="21">
        <f>VLOOKUP(E34,'Appendix 1a. Pop March 2021'!$E$5:$F$1684,2,FALSE)</f>
        <v>40565.6251976196</v>
      </c>
      <c r="I34" s="21">
        <f>VLOOKUP(E34,'Appendix 2a. Covid Deaths 2021'!$E$4:$F$1684,2,FALSE)</f>
        <v>7.1307692307692303</v>
      </c>
      <c r="J34" s="22">
        <f t="shared" si="18"/>
        <v>24.793720038273118</v>
      </c>
      <c r="K34" s="22">
        <f t="shared" si="19"/>
        <v>31.920130941145175</v>
      </c>
      <c r="L34" s="78">
        <f t="shared" si="20"/>
        <v>0.77674242890758061</v>
      </c>
      <c r="M34" s="78">
        <f t="shared" si="21"/>
        <v>1.287428062100858</v>
      </c>
      <c r="N34" s="77">
        <f>VLOOKUP(E34,'Appendix 4. LT MOH 2019'!$E$4:$L$1683,8,FALSE)</f>
        <v>0.9969486612251125</v>
      </c>
      <c r="O34" s="77">
        <f t="shared" si="30"/>
        <v>0.99607334475800213</v>
      </c>
      <c r="P34" s="78">
        <f t="shared" si="22"/>
        <v>3.9266552419978673E-3</v>
      </c>
      <c r="Q34" s="77">
        <f>VLOOKUP(E34,'Appendix 4. LT MOH 2019'!$E$4:$J$1683,6,FALSE)</f>
        <v>2.4999999999999956</v>
      </c>
      <c r="R34" s="133">
        <f t="shared" si="23"/>
        <v>2.4989024222509246</v>
      </c>
      <c r="S34" s="80">
        <f t="shared" si="31"/>
        <v>97025.112036818537</v>
      </c>
      <c r="T34" s="14">
        <f t="shared" si="24"/>
        <v>380.98416478480385</v>
      </c>
      <c r="U34" s="15">
        <f t="shared" si="25"/>
        <v>7.8687662326600689E-4</v>
      </c>
      <c r="V34" s="14">
        <f t="shared" si="26"/>
        <v>484172.68161238864</v>
      </c>
      <c r="W34" s="14">
        <f t="shared" si="27"/>
        <v>5249667.9418380773</v>
      </c>
      <c r="X34" s="129">
        <f t="shared" si="28"/>
        <v>54.106280648724869</v>
      </c>
      <c r="Y34" s="109">
        <f>VLOOKUP(E34,'Appendix 4. LT MOH 2019'!$E$4:$Q$1683,13,FALSE)</f>
        <v>55.94674305391743</v>
      </c>
      <c r="Z34" s="129">
        <f t="shared" si="29"/>
        <v>-1.8404624051925609</v>
      </c>
    </row>
    <row r="35" spans="2:26" x14ac:dyDescent="0.2">
      <c r="B35" s="155" t="str">
        <f t="shared" si="32"/>
        <v>Female</v>
      </c>
      <c r="C35" s="13" t="str">
        <f t="shared" si="33"/>
        <v>AP</v>
      </c>
      <c r="D35" s="162" t="s">
        <v>124</v>
      </c>
      <c r="E35" s="20" t="str">
        <f t="shared" si="17"/>
        <v>APFemale30-34</v>
      </c>
      <c r="F35" s="21">
        <v>5</v>
      </c>
      <c r="G35" s="108">
        <f>VLOOKUP(E35,'Appendix 4. LT MOH 2019'!$E$4:$H$1683,4,FALSE)</f>
        <v>7.0798387975166109E-4</v>
      </c>
      <c r="H35" s="21">
        <f>VLOOKUP(E35,'Appendix 1a. Pop March 2021'!$E$5:$F$1684,2,FALSE)</f>
        <v>37789.377005959403</v>
      </c>
      <c r="I35" s="21">
        <f>VLOOKUP(E35,'Appendix 2a. Covid Deaths 2021'!$E$4:$F$1684,2,FALSE)</f>
        <v>11.884615384615399</v>
      </c>
      <c r="J35" s="22">
        <f t="shared" si="18"/>
        <v>26.754269746077348</v>
      </c>
      <c r="K35" s="22">
        <f t="shared" si="19"/>
        <v>38.630471014583392</v>
      </c>
      <c r="L35" s="78">
        <f t="shared" si="20"/>
        <v>0.6925690793668382</v>
      </c>
      <c r="M35" s="78">
        <f t="shared" si="21"/>
        <v>1.4438992871501308</v>
      </c>
      <c r="N35" s="77">
        <f>VLOOKUP(E35,'Appendix 4. LT MOH 2019'!$E$4:$L$1683,8,FALSE)</f>
        <v>0.99646633504580173</v>
      </c>
      <c r="O35" s="77">
        <f t="shared" si="30"/>
        <v>0.99490174799397868</v>
      </c>
      <c r="P35" s="78">
        <f t="shared" si="22"/>
        <v>5.0982520060213199E-3</v>
      </c>
      <c r="Q35" s="77">
        <f>VLOOKUP(E35,'Appendix 4. LT MOH 2019'!$E$4:$J$1683,6,FALSE)</f>
        <v>2.4999999999999933</v>
      </c>
      <c r="R35" s="133">
        <f t="shared" si="23"/>
        <v>2.4980364336795029</v>
      </c>
      <c r="S35" s="80">
        <f t="shared" si="31"/>
        <v>96644.127872033729</v>
      </c>
      <c r="T35" s="14">
        <f t="shared" si="24"/>
        <v>492.7161187937769</v>
      </c>
      <c r="U35" s="15">
        <f t="shared" si="25"/>
        <v>1.0222583131678485E-3</v>
      </c>
      <c r="V35" s="14">
        <f t="shared" si="26"/>
        <v>481987.88158240775</v>
      </c>
      <c r="W35" s="14">
        <f t="shared" si="27"/>
        <v>4765495.260225689</v>
      </c>
      <c r="X35" s="129">
        <f t="shared" si="28"/>
        <v>49.309723882403603</v>
      </c>
      <c r="Y35" s="109">
        <f>VLOOKUP(E35,'Appendix 4. LT MOH 2019'!$E$4:$Q$1683,13,FALSE)</f>
        <v>51.110326321356162</v>
      </c>
      <c r="Z35" s="129">
        <f t="shared" si="29"/>
        <v>-1.8006024389525592</v>
      </c>
    </row>
    <row r="36" spans="2:26" x14ac:dyDescent="0.2">
      <c r="B36" s="155" t="str">
        <f t="shared" si="32"/>
        <v>Female</v>
      </c>
      <c r="C36" s="13" t="str">
        <f t="shared" si="33"/>
        <v>AP</v>
      </c>
      <c r="D36" s="162" t="s">
        <v>125</v>
      </c>
      <c r="E36" s="20" t="str">
        <f t="shared" si="17"/>
        <v>APFemale35-39</v>
      </c>
      <c r="F36" s="21">
        <v>5</v>
      </c>
      <c r="G36" s="108">
        <f>VLOOKUP(E36,'Appendix 4. LT MOH 2019'!$E$4:$H$1683,4,FALSE)</f>
        <v>1.1613710133706559E-3</v>
      </c>
      <c r="H36" s="21">
        <f>VLOOKUP(E36,'Appendix 1a. Pop March 2021'!$E$5:$F$1684,2,FALSE)</f>
        <v>35067.233441534103</v>
      </c>
      <c r="I36" s="21">
        <f>VLOOKUP(E36,'Appendix 2a. Covid Deaths 2021'!$E$4:$F$1684,2,FALSE)</f>
        <v>13.073076923076901</v>
      </c>
      <c r="J36" s="22">
        <f t="shared" si="18"/>
        <v>40.726068438099816</v>
      </c>
      <c r="K36" s="22">
        <f t="shared" si="19"/>
        <v>53.783962668582689</v>
      </c>
      <c r="L36" s="78">
        <f t="shared" si="20"/>
        <v>0.75721583939536496</v>
      </c>
      <c r="M36" s="78">
        <f t="shared" si="21"/>
        <v>1.3206274195195091</v>
      </c>
      <c r="N36" s="77">
        <f>VLOOKUP(E36,'Appendix 4. LT MOH 2019'!$E$4:$L$1683,8,FALSE)</f>
        <v>0.99420995590658734</v>
      </c>
      <c r="O36" s="77">
        <f t="shared" si="30"/>
        <v>0.99236061599137482</v>
      </c>
      <c r="P36" s="78">
        <f t="shared" si="22"/>
        <v>7.639384008625183E-3</v>
      </c>
      <c r="Q36" s="77">
        <f>VLOOKUP(E36,'Appendix 4. LT MOH 2019'!$E$4:$J$1683,6,FALSE)</f>
        <v>2.5000000000000449</v>
      </c>
      <c r="R36" s="133">
        <f t="shared" si="23"/>
        <v>2.4976742295732244</v>
      </c>
      <c r="S36" s="80">
        <f t="shared" si="31"/>
        <v>96151.411753239954</v>
      </c>
      <c r="T36" s="14">
        <f t="shared" si="24"/>
        <v>734.53755735443679</v>
      </c>
      <c r="U36" s="15">
        <f t="shared" si="25"/>
        <v>1.5337406688276205E-3</v>
      </c>
      <c r="V36" s="14">
        <f t="shared" si="26"/>
        <v>478919.00650708546</v>
      </c>
      <c r="W36" s="14">
        <f t="shared" si="27"/>
        <v>4283507.3786432808</v>
      </c>
      <c r="X36" s="129">
        <f t="shared" si="28"/>
        <v>44.54960463436921</v>
      </c>
      <c r="Y36" s="109">
        <f>VLOOKUP(E36,'Appendix 4. LT MOH 2019'!$E$4:$Q$1683,13,FALSE)</f>
        <v>46.282708067224199</v>
      </c>
      <c r="Z36" s="129">
        <f t="shared" si="29"/>
        <v>-1.733103432854989</v>
      </c>
    </row>
    <row r="37" spans="2:26" x14ac:dyDescent="0.2">
      <c r="B37" s="155" t="str">
        <f t="shared" si="32"/>
        <v>Female</v>
      </c>
      <c r="C37" s="13" t="str">
        <f t="shared" si="33"/>
        <v>AP</v>
      </c>
      <c r="D37" s="162" t="s">
        <v>126</v>
      </c>
      <c r="E37" s="20" t="str">
        <f t="shared" si="17"/>
        <v>APFemale40-44</v>
      </c>
      <c r="F37" s="21">
        <v>5</v>
      </c>
      <c r="G37" s="108">
        <f>VLOOKUP(E37,'Appendix 4. LT MOH 2019'!$E$4:$H$1683,4,FALSE)</f>
        <v>1.9169329073482429E-3</v>
      </c>
      <c r="H37" s="21">
        <f>VLOOKUP(E37,'Appendix 1a. Pop March 2021'!$E$5:$F$1684,2,FALSE)</f>
        <v>29956.174990674801</v>
      </c>
      <c r="I37" s="21">
        <f>VLOOKUP(E37,'Appendix 2a. Covid Deaths 2021'!$E$4:$F$1684,2,FALSE)</f>
        <v>15.45</v>
      </c>
      <c r="J37" s="22">
        <f t="shared" si="18"/>
        <v>57.423977617906971</v>
      </c>
      <c r="K37" s="22">
        <f t="shared" si="19"/>
        <v>72.844361004488434</v>
      </c>
      <c r="L37" s="78">
        <f t="shared" si="20"/>
        <v>0.78831054080313356</v>
      </c>
      <c r="M37" s="78">
        <f t="shared" si="21"/>
        <v>1.2685356192005202</v>
      </c>
      <c r="N37" s="77">
        <f>VLOOKUP(E37,'Appendix 4. LT MOH 2019'!$E$4:$L$1683,8,FALSE)</f>
        <v>0.99046104928457868</v>
      </c>
      <c r="O37" s="77">
        <f t="shared" si="30"/>
        <v>0.98791503544698878</v>
      </c>
      <c r="P37" s="78">
        <f t="shared" si="22"/>
        <v>1.2084964553011224E-2</v>
      </c>
      <c r="Q37" s="77">
        <f>VLOOKUP(E37,'Appendix 4. LT MOH 2019'!$E$4:$J$1683,6,FALSE)</f>
        <v>2.4999999999999982</v>
      </c>
      <c r="R37" s="133">
        <f t="shared" si="23"/>
        <v>2.4967864615508644</v>
      </c>
      <c r="S37" s="80">
        <f t="shared" si="31"/>
        <v>95416.874195885524</v>
      </c>
      <c r="T37" s="14">
        <f t="shared" si="24"/>
        <v>1153.109542416408</v>
      </c>
      <c r="U37" s="15">
        <f t="shared" si="25"/>
        <v>2.43170533428399E-3</v>
      </c>
      <c r="V37" s="14">
        <f t="shared" si="26"/>
        <v>474197.89156153594</v>
      </c>
      <c r="W37" s="14">
        <f t="shared" si="27"/>
        <v>3804588.3721361952</v>
      </c>
      <c r="X37" s="129">
        <f t="shared" si="28"/>
        <v>39.873328530188353</v>
      </c>
      <c r="Y37" s="109">
        <f>VLOOKUP(E37,'Appendix 4. LT MOH 2019'!$E$4:$Q$1683,13,FALSE)</f>
        <v>41.537688223812033</v>
      </c>
      <c r="Z37" s="129">
        <f t="shared" si="29"/>
        <v>-1.6643596936236804</v>
      </c>
    </row>
    <row r="38" spans="2:26" x14ac:dyDescent="0.2">
      <c r="B38" s="155" t="str">
        <f t="shared" si="32"/>
        <v>Female</v>
      </c>
      <c r="C38" s="13" t="str">
        <f t="shared" si="33"/>
        <v>AP</v>
      </c>
      <c r="D38" s="162" t="s">
        <v>127</v>
      </c>
      <c r="E38" s="20" t="str">
        <f t="shared" si="17"/>
        <v>APFemale45-49</v>
      </c>
      <c r="F38" s="21">
        <v>5</v>
      </c>
      <c r="G38" s="108">
        <f>VLOOKUP(E38,'Appendix 4. LT MOH 2019'!$E$4:$H$1683,4,FALSE)</f>
        <v>2.3232367509753212E-3</v>
      </c>
      <c r="H38" s="21">
        <f>VLOOKUP(E38,'Appendix 1a. Pop March 2021'!$E$5:$F$1684,2,FALSE)</f>
        <v>24590.2561894623</v>
      </c>
      <c r="I38" s="21">
        <f>VLOOKUP(E38,'Appendix 2a. Covid Deaths 2021'!$E$4:$F$1684,2,FALSE)</f>
        <v>16.638461538461499</v>
      </c>
      <c r="J38" s="22">
        <f t="shared" si="18"/>
        <v>57.128986895257178</v>
      </c>
      <c r="K38" s="22">
        <f t="shared" si="19"/>
        <v>73.728793348392827</v>
      </c>
      <c r="L38" s="78">
        <f t="shared" si="20"/>
        <v>0.77485313811259471</v>
      </c>
      <c r="M38" s="78">
        <f t="shared" si="21"/>
        <v>1.290567142098467</v>
      </c>
      <c r="N38" s="77">
        <f>VLOOKUP(E38,'Appendix 4. LT MOH 2019'!$E$4:$L$1683,8,FALSE)</f>
        <v>0.98845089451090629</v>
      </c>
      <c r="O38" s="77">
        <f t="shared" si="30"/>
        <v>0.98512018143106372</v>
      </c>
      <c r="P38" s="78">
        <f t="shared" si="22"/>
        <v>1.4879818568936276E-2</v>
      </c>
      <c r="Q38" s="77">
        <f>VLOOKUP(E38,'Appendix 4. LT MOH 2019'!$E$4:$J$1683,6,FALSE)</f>
        <v>2.4999999999999742</v>
      </c>
      <c r="R38" s="133">
        <f t="shared" si="23"/>
        <v>2.4957866596623659</v>
      </c>
      <c r="S38" s="80">
        <f t="shared" si="31"/>
        <v>94263.764653469116</v>
      </c>
      <c r="T38" s="14">
        <f t="shared" si="24"/>
        <v>1402.6277156685287</v>
      </c>
      <c r="U38" s="15">
        <f t="shared" si="25"/>
        <v>2.9983084517088009E-3</v>
      </c>
      <c r="V38" s="14">
        <f t="shared" si="26"/>
        <v>467806.34423024114</v>
      </c>
      <c r="W38" s="14">
        <f t="shared" si="27"/>
        <v>3330390.4805746591</v>
      </c>
      <c r="X38" s="129">
        <f t="shared" si="28"/>
        <v>35.330548199700971</v>
      </c>
      <c r="Y38" s="109">
        <f>VLOOKUP(E38,'Appendix 4. LT MOH 2019'!$E$4:$Q$1683,13,FALSE)</f>
        <v>36.913653118423376</v>
      </c>
      <c r="Z38" s="129">
        <f t="shared" si="29"/>
        <v>-1.5831049187224053</v>
      </c>
    </row>
    <row r="39" spans="2:26" x14ac:dyDescent="0.2">
      <c r="B39" s="155" t="str">
        <f t="shared" si="32"/>
        <v>Female</v>
      </c>
      <c r="C39" s="13" t="str">
        <f t="shared" si="33"/>
        <v>AP</v>
      </c>
      <c r="D39" s="162" t="s">
        <v>128</v>
      </c>
      <c r="E39" s="20" t="str">
        <f t="shared" si="17"/>
        <v>APFemale50-54</v>
      </c>
      <c r="F39" s="21">
        <v>5</v>
      </c>
      <c r="G39" s="108">
        <f>VLOOKUP(E39,'Appendix 4. LT MOH 2019'!$E$4:$H$1683,4,FALSE)</f>
        <v>4.1867400779995413E-3</v>
      </c>
      <c r="H39" s="21">
        <f>VLOOKUP(E39,'Appendix 1a. Pop March 2021'!$E$5:$F$1684,2,FALSE)</f>
        <v>19007.379621438398</v>
      </c>
      <c r="I39" s="21">
        <f>VLOOKUP(E39,'Appendix 2a. Covid Deaths 2021'!$E$4:$F$1684,2,FALSE)</f>
        <v>26.146153846153801</v>
      </c>
      <c r="J39" s="22">
        <f t="shared" si="18"/>
        <v>79.578958038827892</v>
      </c>
      <c r="K39" s="22">
        <f t="shared" si="19"/>
        <v>105.61564473478845</v>
      </c>
      <c r="L39" s="78">
        <f t="shared" si="20"/>
        <v>0.75347698949960207</v>
      </c>
      <c r="M39" s="78">
        <f t="shared" si="21"/>
        <v>1.3271805429175991</v>
      </c>
      <c r="N39" s="77">
        <f>VLOOKUP(E39,'Appendix 4. LT MOH 2019'!$E$4:$L$1683,8,FALSE)</f>
        <v>0.97928313988137472</v>
      </c>
      <c r="O39" s="77">
        <f t="shared" si="30"/>
        <v>0.97259860579424007</v>
      </c>
      <c r="P39" s="78">
        <f t="shared" si="22"/>
        <v>2.7401394205759932E-2</v>
      </c>
      <c r="Q39" s="77">
        <f>VLOOKUP(E39,'Appendix 4. LT MOH 2019'!$E$4:$J$1683,6,FALSE)</f>
        <v>2.4999999999999929</v>
      </c>
      <c r="R39" s="133">
        <f t="shared" si="23"/>
        <v>2.4914585136323537</v>
      </c>
      <c r="S39" s="80">
        <f t="shared" si="31"/>
        <v>92861.136937800591</v>
      </c>
      <c r="T39" s="14">
        <f t="shared" si="24"/>
        <v>2544.524619627729</v>
      </c>
      <c r="U39" s="15">
        <f t="shared" si="25"/>
        <v>5.5566691887761407E-3</v>
      </c>
      <c r="V39" s="14">
        <f t="shared" si="26"/>
        <v>457922.63911758293</v>
      </c>
      <c r="W39" s="14">
        <f t="shared" si="27"/>
        <v>2862584.1363444179</v>
      </c>
      <c r="X39" s="129">
        <f t="shared" si="28"/>
        <v>30.82650321481427</v>
      </c>
      <c r="Y39" s="109">
        <f>VLOOKUP(E39,'Appendix 4. LT MOH 2019'!$E$4:$Q$1683,13,FALSE)</f>
        <v>32.315743816440715</v>
      </c>
      <c r="Z39" s="129">
        <f t="shared" si="29"/>
        <v>-1.4892406016264452</v>
      </c>
    </row>
    <row r="40" spans="2:26" x14ac:dyDescent="0.2">
      <c r="B40" s="155" t="str">
        <f t="shared" si="32"/>
        <v>Female</v>
      </c>
      <c r="C40" s="13" t="str">
        <f t="shared" si="33"/>
        <v>AP</v>
      </c>
      <c r="D40" s="162" t="s">
        <v>129</v>
      </c>
      <c r="E40" s="20" t="str">
        <f t="shared" si="17"/>
        <v>APFemale55-59</v>
      </c>
      <c r="F40" s="21">
        <v>5</v>
      </c>
      <c r="G40" s="108">
        <f>VLOOKUP(E40,'Appendix 4. LT MOH 2019'!$E$4:$H$1683,4,FALSE)</f>
        <v>6.0299992462500944E-3</v>
      </c>
      <c r="H40" s="21">
        <f>VLOOKUP(E40,'Appendix 1a. Pop March 2021'!$E$5:$F$1684,2,FALSE)</f>
        <v>14386.052723655401</v>
      </c>
      <c r="I40" s="21">
        <f>VLOOKUP(E40,'Appendix 2a. Covid Deaths 2021'!$E$4:$F$1684,2,FALSE)</f>
        <v>29.711538461538499</v>
      </c>
      <c r="J40" s="22">
        <f t="shared" si="18"/>
        <v>86.74788708015619</v>
      </c>
      <c r="K40" s="22">
        <f t="shared" si="19"/>
        <v>116.28026498716667</v>
      </c>
      <c r="L40" s="78">
        <f t="shared" si="20"/>
        <v>0.74602416058933263</v>
      </c>
      <c r="M40" s="78">
        <f t="shared" si="21"/>
        <v>1.3404391611258748</v>
      </c>
      <c r="N40" s="77">
        <f>VLOOKUP(E40,'Appendix 4. LT MOH 2019'!$E$4:$L$1683,8,FALSE)</f>
        <v>0.97029776490680919</v>
      </c>
      <c r="O40" s="77">
        <f t="shared" si="30"/>
        <v>0.96038858773833224</v>
      </c>
      <c r="P40" s="78">
        <f t="shared" si="22"/>
        <v>3.9611412261667756E-2</v>
      </c>
      <c r="Q40" s="77">
        <f>VLOOKUP(E40,'Appendix 4. LT MOH 2019'!$E$4:$J$1683,6,FALSE)</f>
        <v>2.5000000000000062</v>
      </c>
      <c r="R40" s="133">
        <f t="shared" si="23"/>
        <v>2.487211587605497</v>
      </c>
      <c r="S40" s="80">
        <f t="shared" si="31"/>
        <v>90316.612318172862</v>
      </c>
      <c r="T40" s="14">
        <f t="shared" si="24"/>
        <v>3577.5685646123657</v>
      </c>
      <c r="U40" s="15">
        <f t="shared" si="25"/>
        <v>8.0831947685854211E-3</v>
      </c>
      <c r="V40" s="14">
        <f t="shared" si="26"/>
        <v>442593.38875715958</v>
      </c>
      <c r="W40" s="14">
        <f t="shared" si="27"/>
        <v>2404661.4972268348</v>
      </c>
      <c r="X40" s="129">
        <f t="shared" si="28"/>
        <v>26.624797315864182</v>
      </c>
      <c r="Y40" s="109">
        <f>VLOOKUP(E40,'Appendix 4. LT MOH 2019'!$E$4:$Q$1683,13,FALSE)</f>
        <v>27.946499691654495</v>
      </c>
      <c r="Z40" s="129">
        <f t="shared" si="29"/>
        <v>-1.3217023757903128</v>
      </c>
    </row>
    <row r="41" spans="2:26" x14ac:dyDescent="0.2">
      <c r="B41" s="155" t="str">
        <f t="shared" si="32"/>
        <v>Female</v>
      </c>
      <c r="C41" s="13" t="str">
        <f t="shared" si="33"/>
        <v>AP</v>
      </c>
      <c r="D41" s="162" t="s">
        <v>130</v>
      </c>
      <c r="E41" s="20" t="str">
        <f t="shared" si="17"/>
        <v>APFemale60-64</v>
      </c>
      <c r="F41" s="21">
        <v>5</v>
      </c>
      <c r="G41" s="108">
        <f>VLOOKUP(E41,'Appendix 4. LT MOH 2019'!$E$4:$H$1683,4,FALSE)</f>
        <v>8.9478859390363808E-3</v>
      </c>
      <c r="H41" s="21">
        <f>VLOOKUP(E41,'Appendix 1a. Pop March 2021'!$E$5:$F$1684,2,FALSE)</f>
        <v>11044.9180088295</v>
      </c>
      <c r="I41" s="21">
        <f>VLOOKUP(E41,'Appendix 2a. Covid Deaths 2021'!$E$4:$F$1684,2,FALSE)</f>
        <v>47.538461538461497</v>
      </c>
      <c r="J41" s="22">
        <f t="shared" si="18"/>
        <v>98.828666549015182</v>
      </c>
      <c r="K41" s="22">
        <f t="shared" si="19"/>
        <v>145.94175935591326</v>
      </c>
      <c r="L41" s="78">
        <f t="shared" si="20"/>
        <v>0.67717880738985925</v>
      </c>
      <c r="M41" s="78">
        <f t="shared" si="21"/>
        <v>1.4767148485559281</v>
      </c>
      <c r="N41" s="77">
        <f>VLOOKUP(E41,'Appendix 4. LT MOH 2019'!$E$4:$L$1683,8,FALSE)</f>
        <v>0.95623948064438569</v>
      </c>
      <c r="O41" s="77">
        <f t="shared" si="30"/>
        <v>0.93605747115120563</v>
      </c>
      <c r="P41" s="78">
        <f t="shared" si="22"/>
        <v>6.3942528848794367E-2</v>
      </c>
      <c r="Q41" s="77">
        <f>VLOOKUP(E41,'Appendix 4. LT MOH 2019'!$E$4:$J$1683,6,FALSE)</f>
        <v>2.5000000000000018</v>
      </c>
      <c r="R41" s="133">
        <f t="shared" si="23"/>
        <v>2.4734417813781406</v>
      </c>
      <c r="S41" s="80">
        <f t="shared" si="31"/>
        <v>86739.043753560502</v>
      </c>
      <c r="T41" s="14">
        <f t="shared" si="24"/>
        <v>5546.3138075288789</v>
      </c>
      <c r="U41" s="15">
        <f t="shared" si="25"/>
        <v>1.3215510877751899E-2</v>
      </c>
      <c r="V41" s="14">
        <f t="shared" si="26"/>
        <v>419682.13403433457</v>
      </c>
      <c r="W41" s="14">
        <f t="shared" si="27"/>
        <v>1962068.1084696753</v>
      </c>
      <c r="X41" s="129">
        <f t="shared" si="28"/>
        <v>22.620356687862788</v>
      </c>
      <c r="Y41" s="109">
        <f>VLOOKUP(E41,'Appendix 4. LT MOH 2019'!$E$4:$Q$1683,13,FALSE)</f>
        <v>23.725454300720219</v>
      </c>
      <c r="Z41" s="129">
        <f t="shared" si="29"/>
        <v>-1.1050976128574312</v>
      </c>
    </row>
    <row r="42" spans="2:26" x14ac:dyDescent="0.2">
      <c r="B42" s="155" t="str">
        <f t="shared" si="32"/>
        <v>Female</v>
      </c>
      <c r="C42" s="13" t="str">
        <f t="shared" si="33"/>
        <v>AP</v>
      </c>
      <c r="D42" s="162" t="s">
        <v>131</v>
      </c>
      <c r="E42" s="20" t="str">
        <f t="shared" si="17"/>
        <v>APFemale65-69</v>
      </c>
      <c r="F42" s="21">
        <v>5</v>
      </c>
      <c r="G42" s="108">
        <f>VLOOKUP(E42,'Appendix 4. LT MOH 2019'!$E$4:$H$1683,4,FALSE)</f>
        <v>1.5132048536759457E-2</v>
      </c>
      <c r="H42" s="21">
        <f>VLOOKUP(E42,'Appendix 1a. Pop March 2021'!$E$5:$F$1684,2,FALSE)</f>
        <v>7850.6137085747296</v>
      </c>
      <c r="I42" s="21">
        <f>VLOOKUP(E42,'Appendix 2a. Covid Deaths 2021'!$E$4:$F$1684,2,FALSE)</f>
        <v>29.711538461538499</v>
      </c>
      <c r="J42" s="22">
        <f t="shared" si="18"/>
        <v>118.79586768150197</v>
      </c>
      <c r="K42" s="22">
        <f t="shared" si="19"/>
        <v>148.05780970093869</v>
      </c>
      <c r="L42" s="78">
        <f t="shared" si="20"/>
        <v>0.80236137439461797</v>
      </c>
      <c r="M42" s="78">
        <f t="shared" si="21"/>
        <v>1.2463212112553403</v>
      </c>
      <c r="N42" s="77">
        <f>VLOOKUP(E42,'Appendix 4. LT MOH 2019'!$E$4:$L$1683,8,FALSE)</f>
        <v>0.92709766162310869</v>
      </c>
      <c r="O42" s="77">
        <f t="shared" si="30"/>
        <v>0.90997151028997825</v>
      </c>
      <c r="P42" s="78">
        <f t="shared" si="22"/>
        <v>9.0028489710021753E-2</v>
      </c>
      <c r="Q42" s="77">
        <f>VLOOKUP(E42,'Appendix 4. LT MOH 2019'!$E$4:$J$1683,6,FALSE)</f>
        <v>2.5000000000000009</v>
      </c>
      <c r="R42" s="133">
        <f t="shared" si="23"/>
        <v>2.4769172802440242</v>
      </c>
      <c r="S42" s="80">
        <f t="shared" si="31"/>
        <v>81192.729946031628</v>
      </c>
      <c r="T42" s="14">
        <f t="shared" si="24"/>
        <v>7309.6588524748831</v>
      </c>
      <c r="U42" s="15">
        <f t="shared" si="25"/>
        <v>1.8862624429703219E-2</v>
      </c>
      <c r="V42" s="14">
        <f t="shared" si="26"/>
        <v>387520.77579216752</v>
      </c>
      <c r="W42" s="14">
        <f t="shared" si="27"/>
        <v>1542385.9744353406</v>
      </c>
      <c r="X42" s="129">
        <f t="shared" si="28"/>
        <v>18.996601979765384</v>
      </c>
      <c r="Y42" s="109">
        <f>VLOOKUP(E42,'Appendix 4. LT MOH 2019'!$E$4:$Q$1683,13,FALSE)</f>
        <v>19.696797695925419</v>
      </c>
      <c r="Z42" s="129">
        <f t="shared" si="29"/>
        <v>-0.70019571616003518</v>
      </c>
    </row>
    <row r="43" spans="2:26" x14ac:dyDescent="0.2">
      <c r="B43" s="155" t="str">
        <f t="shared" si="32"/>
        <v>Female</v>
      </c>
      <c r="C43" s="13" t="str">
        <f t="shared" si="33"/>
        <v>AP</v>
      </c>
      <c r="D43" s="162" t="s">
        <v>132</v>
      </c>
      <c r="E43" s="20" t="str">
        <f t="shared" si="17"/>
        <v>APFemale70-74</v>
      </c>
      <c r="F43" s="21">
        <v>5</v>
      </c>
      <c r="G43" s="108">
        <f>VLOOKUP(E43,'Appendix 4. LT MOH 2019'!$E$4:$H$1683,4,FALSE)</f>
        <v>2.4798927613941018E-2</v>
      </c>
      <c r="H43" s="21">
        <f>VLOOKUP(E43,'Appendix 1a. Pop March 2021'!$E$5:$F$1684,2,FALSE)</f>
        <v>4913.3762643657901</v>
      </c>
      <c r="I43" s="21">
        <f>VLOOKUP(E43,'Appendix 2a. Covid Deaths 2021'!$E$4:$F$1684,2,FALSE)</f>
        <v>26.146153846153801</v>
      </c>
      <c r="J43" s="22">
        <f t="shared" si="18"/>
        <v>121.84646232006315</v>
      </c>
      <c r="K43" s="22">
        <f t="shared" si="19"/>
        <v>147.34421958960323</v>
      </c>
      <c r="L43" s="78">
        <f t="shared" si="20"/>
        <v>0.82695108542052898</v>
      </c>
      <c r="M43" s="78">
        <f t="shared" si="21"/>
        <v>1.2092613670027057</v>
      </c>
      <c r="N43" s="77">
        <f>VLOOKUP(E43,'Appendix 4. LT MOH 2019'!$E$4:$L$1683,8,FALSE)</f>
        <v>0.8832439255285579</v>
      </c>
      <c r="O43" s="77">
        <f t="shared" si="30"/>
        <v>0.86059223725999234</v>
      </c>
      <c r="P43" s="78">
        <f t="shared" si="22"/>
        <v>0.13940776274000766</v>
      </c>
      <c r="Q43" s="77">
        <f>VLOOKUP(E43,'Appendix 4. LT MOH 2019'!$E$4:$J$1683,6,FALSE)</f>
        <v>2.5000000000000013</v>
      </c>
      <c r="R43" s="133">
        <f t="shared" si="23"/>
        <v>2.4680640545727845</v>
      </c>
      <c r="S43" s="80">
        <f t="shared" si="31"/>
        <v>73883.071093556748</v>
      </c>
      <c r="T43" s="14">
        <f t="shared" si="24"/>
        <v>10299.873645513677</v>
      </c>
      <c r="U43" s="15">
        <f t="shared" si="25"/>
        <v>2.9999334737581464E-2</v>
      </c>
      <c r="V43" s="14">
        <f t="shared" si="26"/>
        <v>343336.73515134922</v>
      </c>
      <c r="W43" s="14">
        <f t="shared" si="27"/>
        <v>1154865.1986431731</v>
      </c>
      <c r="X43" s="129">
        <f t="shared" si="28"/>
        <v>15.630985306238678</v>
      </c>
      <c r="Y43" s="109">
        <f>VLOOKUP(E43,'Appendix 4. LT MOH 2019'!$E$4:$Q$1683,13,FALSE)</f>
        <v>16.049068137889879</v>
      </c>
      <c r="Z43" s="129">
        <f t="shared" si="29"/>
        <v>-0.4180828316512013</v>
      </c>
    </row>
    <row r="44" spans="2:26" x14ac:dyDescent="0.2">
      <c r="B44" s="155" t="str">
        <f t="shared" si="32"/>
        <v>Female</v>
      </c>
      <c r="C44" s="13" t="str">
        <f t="shared" si="33"/>
        <v>AP</v>
      </c>
      <c r="D44" s="162" t="s">
        <v>133</v>
      </c>
      <c r="E44" s="20" t="str">
        <f t="shared" si="17"/>
        <v>APFemale75-79</v>
      </c>
      <c r="F44" s="21">
        <v>5</v>
      </c>
      <c r="G44" s="108">
        <f>VLOOKUP(E44,'Appendix 4. LT MOH 2019'!$E$4:$H$1683,4,FALSE)</f>
        <v>3.5108598631359712E-2</v>
      </c>
      <c r="H44" s="21">
        <f>VLOOKUP(E44,'Appendix 1a. Pop March 2021'!$E$5:$F$1684,2,FALSE)</f>
        <v>3565.9742189478802</v>
      </c>
      <c r="I44" s="21">
        <f>VLOOKUP(E44,'Appendix 2a. Covid Deaths 2021'!$E$4:$F$1684,2,FALSE)</f>
        <v>15.45</v>
      </c>
      <c r="J44" s="22">
        <f t="shared" si="18"/>
        <v>125.19635758281757</v>
      </c>
      <c r="K44" s="22">
        <f t="shared" si="19"/>
        <v>140.10392973396307</v>
      </c>
      <c r="L44" s="78">
        <f t="shared" si="20"/>
        <v>0.89359633109897196</v>
      </c>
      <c r="M44" s="78">
        <f t="shared" si="21"/>
        <v>1.1190735292860587</v>
      </c>
      <c r="N44" s="77">
        <f>VLOOKUP(E44,'Appendix 4. LT MOH 2019'!$E$4:$L$1683,8,FALSE)</f>
        <v>0.8386214442013129</v>
      </c>
      <c r="O44" s="77">
        <f t="shared" si="30"/>
        <v>0.82122978623631282</v>
      </c>
      <c r="P44" s="78">
        <f t="shared" si="22"/>
        <v>0.17877021376368718</v>
      </c>
      <c r="Q44" s="77">
        <f>VLOOKUP(E44,'Appendix 4. LT MOH 2019'!$E$4:$J$1683,6,FALSE)</f>
        <v>2.5000000000000022</v>
      </c>
      <c r="R44" s="133">
        <f t="shared" si="23"/>
        <v>2.4744888118295814</v>
      </c>
      <c r="S44" s="80">
        <f t="shared" si="31"/>
        <v>63583.197448043073</v>
      </c>
      <c r="T44" s="14">
        <f t="shared" si="24"/>
        <v>11366.78179956539</v>
      </c>
      <c r="U44" s="15">
        <f t="shared" si="25"/>
        <v>3.9302994481407172E-2</v>
      </c>
      <c r="V44" s="14">
        <f t="shared" si="26"/>
        <v>289209.05263192108</v>
      </c>
      <c r="W44" s="14">
        <f t="shared" si="27"/>
        <v>811528.46349182376</v>
      </c>
      <c r="X44" s="129">
        <f t="shared" si="28"/>
        <v>12.763253439007423</v>
      </c>
      <c r="Y44" s="109">
        <f>VLOOKUP(E44,'Appendix 4. LT MOH 2019'!$E$4:$Q$1683,13,FALSE)</f>
        <v>12.84012037476707</v>
      </c>
      <c r="Z44" s="129">
        <f t="shared" si="29"/>
        <v>-7.6866935759646537E-2</v>
      </c>
    </row>
    <row r="45" spans="2:26" x14ac:dyDescent="0.2">
      <c r="B45" s="155" t="str">
        <f t="shared" si="32"/>
        <v>Female</v>
      </c>
      <c r="C45" s="13" t="str">
        <f t="shared" si="33"/>
        <v>AP</v>
      </c>
      <c r="D45" s="162" t="s">
        <v>134</v>
      </c>
      <c r="E45" s="20" t="str">
        <f t="shared" si="17"/>
        <v>APFemale80-84</v>
      </c>
      <c r="F45" s="21">
        <v>5</v>
      </c>
      <c r="G45" s="108">
        <f>VLOOKUP(E45,'Appendix 4. LT MOH 2019'!$E$4:$H$1683,4,FALSE)</f>
        <v>6.1977373339891784E-2</v>
      </c>
      <c r="H45" s="21">
        <f>VLOOKUP(E45,'Appendix 1a. Pop March 2021'!$E$5:$F$1684,2,FALSE)</f>
        <v>2225.5435162212498</v>
      </c>
      <c r="I45" s="21">
        <f>VLOOKUP(E45,'Appendix 2a. Covid Deaths 2021'!$E$4:$F$1684,2,FALSE)</f>
        <v>9.5076923076923094</v>
      </c>
      <c r="J45" s="22">
        <f t="shared" si="18"/>
        <v>137.93334138901992</v>
      </c>
      <c r="K45" s="22">
        <f t="shared" si="19"/>
        <v>146.85177190095754</v>
      </c>
      <c r="L45" s="78">
        <f t="shared" si="20"/>
        <v>0.93926916647657099</v>
      </c>
      <c r="M45" s="78">
        <f t="shared" si="21"/>
        <v>1.0646575398096429</v>
      </c>
      <c r="N45" s="77">
        <f>VLOOKUP(E45,'Appendix 4. LT MOH 2019'!$E$4:$L$1683,8,FALSE)</f>
        <v>0.73168654173764902</v>
      </c>
      <c r="O45" s="77">
        <f t="shared" si="30"/>
        <v>0.71705531545727264</v>
      </c>
      <c r="P45" s="78">
        <f t="shared" si="22"/>
        <v>0.28294468454272736</v>
      </c>
      <c r="Q45" s="77">
        <f>VLOOKUP(E45,'Appendix 4. LT MOH 2019'!$E$4:$J$1683,6,FALSE)</f>
        <v>2.4999999999999996</v>
      </c>
      <c r="R45" s="133">
        <f t="shared" si="23"/>
        <v>2.4759912274630995</v>
      </c>
      <c r="S45" s="80">
        <f t="shared" si="31"/>
        <v>52216.415648477683</v>
      </c>
      <c r="T45" s="14">
        <f t="shared" si="24"/>
        <v>14774.357253610451</v>
      </c>
      <c r="U45" s="15">
        <f t="shared" si="25"/>
        <v>6.6018410766498087E-2</v>
      </c>
      <c r="V45" s="14">
        <f t="shared" si="26"/>
        <v>223791.47092568144</v>
      </c>
      <c r="W45" s="14">
        <f t="shared" si="27"/>
        <v>522319.41085990274</v>
      </c>
      <c r="X45" s="129">
        <f t="shared" si="28"/>
        <v>10.002973286718321</v>
      </c>
      <c r="Y45" s="109">
        <f>VLOOKUP(E45,'Appendix 4. LT MOH 2019'!$E$4:$Q$1683,13,FALSE)</f>
        <v>9.8299021820444885</v>
      </c>
      <c r="Z45" s="129">
        <f t="shared" si="29"/>
        <v>0.17307110467383247</v>
      </c>
    </row>
    <row r="46" spans="2:26" x14ac:dyDescent="0.2">
      <c r="B46" s="155" t="str">
        <f t="shared" si="32"/>
        <v>Female</v>
      </c>
      <c r="C46" s="13" t="str">
        <f t="shared" si="33"/>
        <v>AP</v>
      </c>
      <c r="D46" s="162" t="s">
        <v>135</v>
      </c>
      <c r="E46" s="20" t="str">
        <f t="shared" si="17"/>
        <v>APFemale85-89</v>
      </c>
      <c r="F46" s="21">
        <v>5</v>
      </c>
      <c r="G46" s="108">
        <f>VLOOKUP(E46,'Appendix 4. LT MOH 2019'!$E$4:$H$1683,4,FALSE)</f>
        <v>0.10397830018083183</v>
      </c>
      <c r="H46" s="21">
        <f>VLOOKUP(E46,'Appendix 1a. Pop March 2021'!$E$5:$F$1684,2,FALSE)</f>
        <v>1219.90695675804</v>
      </c>
      <c r="I46" s="21">
        <f>VLOOKUP(E46,'Appendix 2a. Covid Deaths 2021'!$E$4:$F$1684,2,FALSE)</f>
        <v>8.3192307692307708</v>
      </c>
      <c r="J46" s="22">
        <f t="shared" si="18"/>
        <v>126.84385174247252</v>
      </c>
      <c r="K46" s="22">
        <f t="shared" si="19"/>
        <v>134.29806303750661</v>
      </c>
      <c r="L46" s="78">
        <f t="shared" si="20"/>
        <v>0.94449502005883523</v>
      </c>
      <c r="M46" s="78">
        <f t="shared" si="21"/>
        <v>1.058766831759163</v>
      </c>
      <c r="N46" s="77">
        <f>VLOOKUP(E46,'Appendix 4. LT MOH 2019'!$E$4:$L$1683,8,FALSE)</f>
        <v>0.58736993182633657</v>
      </c>
      <c r="O46" s="77">
        <f t="shared" si="30"/>
        <v>0.56928715405191532</v>
      </c>
      <c r="P46" s="78">
        <f t="shared" si="22"/>
        <v>0.43071284594808468</v>
      </c>
      <c r="Q46" s="77">
        <f>VLOOKUP(E46,'Appendix 4. LT MOH 2019'!$E$4:$J$1683,6,FALSE)</f>
        <v>2.5000000000000009</v>
      </c>
      <c r="R46" s="133">
        <f t="shared" si="23"/>
        <v>2.4642094258464753</v>
      </c>
      <c r="S46" s="80">
        <f t="shared" si="31"/>
        <v>37442.058394867228</v>
      </c>
      <c r="T46" s="14">
        <f t="shared" si="24"/>
        <v>16126.77552940764</v>
      </c>
      <c r="U46" s="15">
        <f t="shared" si="25"/>
        <v>0.11021868536239694</v>
      </c>
      <c r="V46" s="14">
        <f t="shared" si="26"/>
        <v>146316.16659537453</v>
      </c>
      <c r="W46" s="14">
        <f t="shared" si="27"/>
        <v>298527.93993422133</v>
      </c>
      <c r="X46" s="129">
        <f t="shared" si="28"/>
        <v>7.9730643221032222</v>
      </c>
      <c r="Y46" s="109">
        <f>VLOOKUP(E46,'Appendix 4. LT MOH 2019'!$E$4:$Q$1683,13,FALSE)</f>
        <v>7.5178174176021315</v>
      </c>
      <c r="Z46" s="129">
        <f t="shared" si="29"/>
        <v>0.45524690450109073</v>
      </c>
    </row>
    <row r="47" spans="2:26" x14ac:dyDescent="0.2">
      <c r="B47" s="155" t="str">
        <f t="shared" si="32"/>
        <v>Female</v>
      </c>
      <c r="C47" s="13" t="str">
        <f t="shared" si="33"/>
        <v>AP</v>
      </c>
      <c r="D47" s="162" t="s">
        <v>8</v>
      </c>
      <c r="E47" s="20" t="str">
        <f t="shared" si="17"/>
        <v>APFemale90+</v>
      </c>
      <c r="F47" s="21" t="s">
        <v>19</v>
      </c>
      <c r="G47" s="108">
        <f>VLOOKUP(E47,'Appendix 4. LT MOH 2019'!$E$4:$H$1683,4,FALSE)</f>
        <v>0.16548463356973994</v>
      </c>
      <c r="H47" s="21">
        <f>VLOOKUP(E47,'Appendix 1a. Pop March 2021'!$E$5:$F$1684,2,FALSE)</f>
        <v>914.43965253281397</v>
      </c>
      <c r="I47" s="21">
        <f>VLOOKUP(E47,'Appendix 2a. Covid Deaths 2021'!$E$4:$F$1684,2,FALSE)</f>
        <v>7.1307692307692303</v>
      </c>
      <c r="J47" s="22">
        <f t="shared" si="18"/>
        <v>151.32571082103303</v>
      </c>
      <c r="K47" s="22">
        <f t="shared" si="19"/>
        <v>157.27644731857805</v>
      </c>
      <c r="L47" s="78">
        <f t="shared" si="20"/>
        <v>0.96216384208188999</v>
      </c>
      <c r="M47" s="78">
        <f t="shared" si="21"/>
        <v>1.0393240280535192</v>
      </c>
      <c r="N47" s="77">
        <f>VLOOKUP(E47,'Appendix 4. LT MOH 2019'!$E$4:$L$1683,8,FALSE)</f>
        <v>0</v>
      </c>
      <c r="O47" s="77">
        <v>0</v>
      </c>
      <c r="P47" s="78">
        <f t="shared" si="22"/>
        <v>1</v>
      </c>
      <c r="Q47" s="77">
        <f>VLOOKUP(E47,'Appendix 4. LT MOH 2019'!$E$4:$J$1683,6,FALSE)</f>
        <v>7.421780624832846</v>
      </c>
      <c r="R47" s="133">
        <f>Q47*L47</f>
        <v>7.1409689610781015</v>
      </c>
      <c r="S47" s="80">
        <f t="shared" si="31"/>
        <v>21315.282865459587</v>
      </c>
      <c r="T47" s="14">
        <f t="shared" si="24"/>
        <v>21315.282865459587</v>
      </c>
      <c r="U47" s="15">
        <f t="shared" si="25"/>
        <v>0.14003701814844829</v>
      </c>
      <c r="V47" s="14">
        <f>T47*R47</f>
        <v>152211.7733388468</v>
      </c>
      <c r="W47" s="14">
        <f>V47</f>
        <v>152211.7733388468</v>
      </c>
      <c r="X47" s="129">
        <f t="shared" si="28"/>
        <v>7.1409689610781015</v>
      </c>
      <c r="Y47" s="109">
        <f>VLOOKUP(E47,'Appendix 4. LT MOH 2019'!$E$4:$Q$1683,13,FALSE)</f>
        <v>6.0428571428571436</v>
      </c>
      <c r="Z47" s="129">
        <f t="shared" si="29"/>
        <v>1.0981118182209579</v>
      </c>
    </row>
    <row r="48" spans="2:26" x14ac:dyDescent="0.2">
      <c r="H48" s="43"/>
      <c r="I48" s="43"/>
      <c r="K48" s="43"/>
      <c r="L48" s="9"/>
      <c r="M48" s="9"/>
      <c r="N48" s="131"/>
      <c r="O48" s="131"/>
      <c r="P48" s="79"/>
      <c r="Q48" s="131"/>
      <c r="R48" s="111"/>
      <c r="S48" s="9"/>
      <c r="T48" s="9"/>
      <c r="U48" s="9"/>
      <c r="V48" s="111"/>
      <c r="W48" s="111"/>
      <c r="X48" s="9"/>
      <c r="Y48" s="131"/>
      <c r="Z48" s="9"/>
    </row>
    <row r="49" spans="1:26" x14ac:dyDescent="0.2">
      <c r="H49" s="43"/>
      <c r="I49" s="43"/>
      <c r="K49" s="43"/>
      <c r="L49" s="9"/>
      <c r="M49" s="9"/>
      <c r="N49" s="131"/>
      <c r="O49" s="131"/>
      <c r="P49" s="9"/>
      <c r="Q49" s="131"/>
      <c r="R49" s="111"/>
      <c r="S49" s="9"/>
      <c r="T49" s="9"/>
      <c r="U49" s="9"/>
      <c r="V49" s="111"/>
      <c r="W49" s="111"/>
      <c r="X49" s="9"/>
      <c r="Y49" s="131"/>
      <c r="Z49" s="9"/>
    </row>
    <row r="50" spans="1:26" s="13" customFormat="1" ht="47" customHeight="1" x14ac:dyDescent="0.2">
      <c r="A50" s="12"/>
      <c r="B50" s="10" t="s">
        <v>17</v>
      </c>
      <c r="C50" s="10" t="s">
        <v>14</v>
      </c>
      <c r="D50" s="160" t="s">
        <v>0</v>
      </c>
      <c r="E50" s="10" t="s">
        <v>137</v>
      </c>
      <c r="F50" s="10" t="s">
        <v>9</v>
      </c>
      <c r="G50" s="12" t="s">
        <v>116</v>
      </c>
      <c r="H50" s="12" t="s">
        <v>118</v>
      </c>
      <c r="I50" s="12" t="s">
        <v>110</v>
      </c>
      <c r="J50" s="12" t="s">
        <v>38</v>
      </c>
      <c r="K50" s="12" t="s">
        <v>1828</v>
      </c>
      <c r="L50" s="12" t="s">
        <v>26</v>
      </c>
      <c r="M50" s="12" t="s">
        <v>27</v>
      </c>
      <c r="N50" s="10" t="s">
        <v>10</v>
      </c>
      <c r="O50" s="12" t="s">
        <v>111</v>
      </c>
      <c r="P50" s="12" t="s">
        <v>112</v>
      </c>
      <c r="Q50" s="12" t="s">
        <v>28</v>
      </c>
      <c r="R50" s="12" t="s">
        <v>113</v>
      </c>
      <c r="S50" s="10" t="s">
        <v>104</v>
      </c>
      <c r="T50" s="10" t="s">
        <v>105</v>
      </c>
      <c r="U50" s="12" t="s">
        <v>106</v>
      </c>
      <c r="V50" s="12" t="s">
        <v>107</v>
      </c>
      <c r="W50" s="12" t="s">
        <v>108</v>
      </c>
      <c r="X50" s="10" t="s">
        <v>109</v>
      </c>
      <c r="Y50" s="12" t="s">
        <v>29</v>
      </c>
      <c r="Z50" s="12" t="s">
        <v>11</v>
      </c>
    </row>
    <row r="51" spans="1:26" x14ac:dyDescent="0.2">
      <c r="B51" s="155" t="s">
        <v>70</v>
      </c>
      <c r="C51" s="13" t="str">
        <f>$C$4</f>
        <v>AP</v>
      </c>
      <c r="D51" s="162">
        <v>0</v>
      </c>
      <c r="E51" s="20" t="str">
        <f t="shared" ref="E51:E70" si="34">_xlfn.CONCAT(C51,B51,D51)</f>
        <v>APMale0</v>
      </c>
      <c r="F51" s="21">
        <v>1</v>
      </c>
      <c r="G51" s="108">
        <f>VLOOKUP(E51,'Appendix 4. LT MOH 2019'!$E$4:$H$1683,4,FALSE)</f>
        <v>1.9393641831348962E-2</v>
      </c>
      <c r="H51" s="21">
        <f>VLOOKUP(E51,'Appendix 1a. Pop March 2021'!$E$5:$F$1684,2,FALSE)</f>
        <v>8107.3247735606001</v>
      </c>
      <c r="I51" s="21">
        <f>VLOOKUP(E51,'Appendix 2a. Covid Deaths 2021'!$E$4:$F$1684,2,FALSE)</f>
        <v>0</v>
      </c>
      <c r="J51" s="22">
        <f t="shared" ref="J51:J70" si="35">G51*H51</f>
        <v>157.23055286885659</v>
      </c>
      <c r="K51" s="22">
        <f t="shared" ref="K51:K70" si="36">G51*(H51-I51)+I51</f>
        <v>157.23055286885659</v>
      </c>
      <c r="L51" s="78">
        <f t="shared" ref="L51:L70" si="37">J51/K51</f>
        <v>1</v>
      </c>
      <c r="M51" s="78">
        <f t="shared" ref="M51:M70" si="38">K51/J51</f>
        <v>1</v>
      </c>
      <c r="N51" s="77">
        <f>VLOOKUP(E51,'Appendix 4. LT MOH 2019'!$E$4:$L$1683,8,FALSE)</f>
        <v>0.98093592544317032</v>
      </c>
      <c r="O51" s="77">
        <f>EXP((1/L51)*LN(N51))</f>
        <v>0.98093592544317032</v>
      </c>
      <c r="P51" s="78">
        <f t="shared" ref="P51:P70" si="39">1-O51</f>
        <v>1.906407455682968E-2</v>
      </c>
      <c r="Q51" s="77">
        <f>VLOOKUP(E51,'Appendix 4. LT MOH 2019'!$E$4:$J$1683,6,FALSE)</f>
        <v>0.10860748706447551</v>
      </c>
      <c r="R51" s="133">
        <f t="shared" ref="R51:R69" si="40">F51+(Q51-F51)*M51*(1-N51)/(1-O51)</f>
        <v>0.10860748706447543</v>
      </c>
      <c r="S51" s="14">
        <v>100000</v>
      </c>
      <c r="T51" s="14">
        <f t="shared" ref="T51:T70" si="41">P51*S51</f>
        <v>1906.407455682968</v>
      </c>
      <c r="U51" s="15">
        <f t="shared" ref="U51:U70" si="42">T51/V51</f>
        <v>1.9393641831348941E-2</v>
      </c>
      <c r="V51" s="14">
        <f t="shared" ref="V51:V69" si="43">(S52*F51)+R51*T51</f>
        <v>98300.642667399734</v>
      </c>
      <c r="W51" s="14">
        <f t="shared" ref="W51:W69" si="44">W52+V51</f>
        <v>7010809.2081303652</v>
      </c>
      <c r="X51" s="2">
        <f t="shared" ref="X51:X70" si="45">W51/S51</f>
        <v>70.108092081303653</v>
      </c>
      <c r="Y51" s="109">
        <f>VLOOKUP(E51,'Appendix 4. LT MOH 2019'!$E$4:$Q$1683,13,FALSE)</f>
        <v>72.459514013188709</v>
      </c>
      <c r="Z51" s="129">
        <f t="shared" ref="Z51:Z70" si="46">X51-Y51</f>
        <v>-2.3514219318850564</v>
      </c>
    </row>
    <row r="52" spans="1:26" x14ac:dyDescent="0.2">
      <c r="B52" s="155" t="str">
        <f>$B$51</f>
        <v>Male</v>
      </c>
      <c r="C52" s="13" t="str">
        <f>$C$4</f>
        <v>AP</v>
      </c>
      <c r="D52" s="163" t="s">
        <v>139</v>
      </c>
      <c r="E52" s="20" t="str">
        <f t="shared" si="34"/>
        <v>APMale01-04</v>
      </c>
      <c r="F52" s="21">
        <v>4</v>
      </c>
      <c r="G52" s="108">
        <f>VLOOKUP(E52,'Appendix 4. LT MOH 2019'!$E$4:$H$1683,4,FALSE)</f>
        <v>9.0478631963084716E-4</v>
      </c>
      <c r="H52" s="21">
        <f>VLOOKUP(E52,'Appendix 1a. Pop March 2021'!$E$5:$F$1684,2,FALSE)</f>
        <v>32780.863246939101</v>
      </c>
      <c r="I52" s="21">
        <f>VLOOKUP(E52,'Appendix 2a. Covid Deaths 2021'!$E$4:$F$1684,2,FALSE)</f>
        <v>1.18846153846154</v>
      </c>
      <c r="J52" s="22">
        <f t="shared" si="35"/>
        <v>29.659676611520133</v>
      </c>
      <c r="K52" s="22">
        <f t="shared" si="36"/>
        <v>30.847062846240263</v>
      </c>
      <c r="L52" s="78">
        <f t="shared" si="37"/>
        <v>0.96150731625118557</v>
      </c>
      <c r="M52" s="78">
        <f t="shared" si="38"/>
        <v>1.0400336878339036</v>
      </c>
      <c r="N52" s="77">
        <f>VLOOKUP(E52,'Appendix 4. LT MOH 2019'!$E$4:$L$1683,8,FALSE)</f>
        <v>0.99638874970070357</v>
      </c>
      <c r="O52" s="77">
        <f t="shared" ref="O52:O69" si="47">EXP((1/L52)*LN(N52))</f>
        <v>0.9962444498405354</v>
      </c>
      <c r="P52" s="78">
        <f t="shared" si="39"/>
        <v>3.7555501594646046E-3</v>
      </c>
      <c r="Q52" s="77">
        <f>VLOOKUP(E52,'Appendix 4. LT MOH 2019'!$E$4:$J$1683,6,FALSE)</f>
        <v>1.5837193535563356</v>
      </c>
      <c r="R52" s="133">
        <f t="shared" si="40"/>
        <v>1.5835444758485893</v>
      </c>
      <c r="S52" s="132">
        <f t="shared" ref="S52:S70" si="48">S51-T51</f>
        <v>98093.592544317027</v>
      </c>
      <c r="T52" s="14">
        <f t="shared" si="41"/>
        <v>368.39540712226574</v>
      </c>
      <c r="U52" s="15">
        <f t="shared" si="42"/>
        <v>9.4102251290629493E-4</v>
      </c>
      <c r="V52" s="14">
        <f t="shared" si="43"/>
        <v>391484.15906065551</v>
      </c>
      <c r="W52" s="14">
        <f t="shared" si="44"/>
        <v>6912508.5654629655</v>
      </c>
      <c r="X52" s="2">
        <f t="shared" si="45"/>
        <v>70.468502439035561</v>
      </c>
      <c r="Y52" s="109">
        <f>VLOOKUP(E52,'Appendix 4. LT MOH 2019'!$E$4:$Q$1683,13,FALSE)</f>
        <v>72.865623260992137</v>
      </c>
      <c r="Z52" s="129">
        <f t="shared" si="46"/>
        <v>-2.3971208219565767</v>
      </c>
    </row>
    <row r="53" spans="1:26" x14ac:dyDescent="0.2">
      <c r="B53" s="155" t="str">
        <f t="shared" ref="B53:B70" si="49">$B$51</f>
        <v>Male</v>
      </c>
      <c r="C53" s="13" t="str">
        <f t="shared" ref="C53:C70" si="50">$C$4</f>
        <v>AP</v>
      </c>
      <c r="D53" s="163" t="s">
        <v>138</v>
      </c>
      <c r="E53" s="20" t="str">
        <f t="shared" si="34"/>
        <v>APMale05-09</v>
      </c>
      <c r="F53" s="21">
        <v>5</v>
      </c>
      <c r="G53" s="108">
        <f>VLOOKUP(E53,'Appendix 4. LT MOH 2019'!$E$4:$H$1683,4,FALSE)</f>
        <v>3.8975908016857078E-4</v>
      </c>
      <c r="H53" s="21">
        <f>VLOOKUP(E53,'Appendix 1a. Pop March 2021'!$E$5:$F$1684,2,FALSE)</f>
        <v>41350.881368190203</v>
      </c>
      <c r="I53" s="21">
        <f>VLOOKUP(E53,'Appendix 2a. Covid Deaths 2021'!$E$4:$F$1684,2,FALSE)</f>
        <v>0</v>
      </c>
      <c r="J53" s="22">
        <f t="shared" si="35"/>
        <v>16.116881486225505</v>
      </c>
      <c r="K53" s="22">
        <f t="shared" si="36"/>
        <v>16.116881486225505</v>
      </c>
      <c r="L53" s="78">
        <f t="shared" si="37"/>
        <v>1</v>
      </c>
      <c r="M53" s="78">
        <f t="shared" si="38"/>
        <v>1</v>
      </c>
      <c r="N53" s="77">
        <f>VLOOKUP(E53,'Appendix 4. LT MOH 2019'!$E$4:$L$1683,8,FALSE)</f>
        <v>0.99805310165243</v>
      </c>
      <c r="O53" s="77">
        <f t="shared" si="47"/>
        <v>0.99805310165243</v>
      </c>
      <c r="P53" s="78">
        <f t="shared" si="39"/>
        <v>1.946898347570003E-3</v>
      </c>
      <c r="Q53" s="77">
        <f>VLOOKUP(E53,'Appendix 4. LT MOH 2019'!$E$4:$J$1683,6,FALSE)</f>
        <v>2.4999999999998401</v>
      </c>
      <c r="R53" s="133">
        <f t="shared" si="40"/>
        <v>2.4999999999998401</v>
      </c>
      <c r="S53" s="132">
        <f t="shared" si="48"/>
        <v>97725.197137194758</v>
      </c>
      <c r="T53" s="14">
        <f t="shared" si="41"/>
        <v>190.26102482235726</v>
      </c>
      <c r="U53" s="15">
        <f t="shared" si="42"/>
        <v>3.8975908016856584E-4</v>
      </c>
      <c r="V53" s="14">
        <f t="shared" si="43"/>
        <v>488150.33312391792</v>
      </c>
      <c r="W53" s="14">
        <f t="shared" si="44"/>
        <v>6521024.4064023104</v>
      </c>
      <c r="X53" s="2">
        <f t="shared" si="45"/>
        <v>66.728178580674069</v>
      </c>
      <c r="Y53" s="109">
        <f>VLOOKUP(E53,'Appendix 4. LT MOH 2019'!$E$4:$Q$1683,13,FALSE)</f>
        <v>69.123973023469347</v>
      </c>
      <c r="Z53" s="129">
        <f t="shared" si="46"/>
        <v>-2.3957944427952782</v>
      </c>
    </row>
    <row r="54" spans="1:26" x14ac:dyDescent="0.2">
      <c r="B54" s="155" t="str">
        <f t="shared" si="49"/>
        <v>Male</v>
      </c>
      <c r="C54" s="13" t="str">
        <f t="shared" si="50"/>
        <v>AP</v>
      </c>
      <c r="D54" s="163" t="s">
        <v>120</v>
      </c>
      <c r="E54" s="20" t="str">
        <f t="shared" si="34"/>
        <v>APMale10-14</v>
      </c>
      <c r="F54" s="21">
        <v>5</v>
      </c>
      <c r="G54" s="108">
        <f>VLOOKUP(E54,'Appendix 4. LT MOH 2019'!$E$4:$H$1683,4,FALSE)</f>
        <v>4.1529253694882128E-4</v>
      </c>
      <c r="H54" s="21">
        <f>VLOOKUP(E54,'Appendix 1a. Pop March 2021'!$E$5:$F$1684,2,FALSE)</f>
        <v>41392.287234918898</v>
      </c>
      <c r="I54" s="21">
        <f>VLOOKUP(E54,'Appendix 2a. Covid Deaths 2021'!$E$4:$F$1684,2,FALSE)</f>
        <v>1.18846153846154</v>
      </c>
      <c r="J54" s="22">
        <f t="shared" si="35"/>
        <v>17.189907975903779</v>
      </c>
      <c r="K54" s="22">
        <f t="shared" si="36"/>
        <v>18.377875955157943</v>
      </c>
      <c r="L54" s="78">
        <f t="shared" si="37"/>
        <v>0.93535879869072958</v>
      </c>
      <c r="M54" s="78">
        <f t="shared" si="38"/>
        <v>1.0691084548514986</v>
      </c>
      <c r="N54" s="77">
        <f>VLOOKUP(E54,'Appendix 4. LT MOH 2019'!$E$4:$L$1683,8,FALSE)</f>
        <v>0.99792569092794825</v>
      </c>
      <c r="O54" s="77">
        <f t="shared" si="47"/>
        <v>0.99778249768893068</v>
      </c>
      <c r="P54" s="78">
        <f t="shared" si="39"/>
        <v>2.2175023110693193E-3</v>
      </c>
      <c r="Q54" s="77">
        <f>VLOOKUP(E54,'Appendix 4. LT MOH 2019'!$E$4:$J$1683,6,FALSE)</f>
        <v>2.5000000000001643</v>
      </c>
      <c r="R54" s="133">
        <f t="shared" si="40"/>
        <v>2.4998206813185346</v>
      </c>
      <c r="S54" s="132">
        <f t="shared" si="48"/>
        <v>97534.936112372408</v>
      </c>
      <c r="T54" s="14">
        <f t="shared" si="41"/>
        <v>216.28394623918422</v>
      </c>
      <c r="U54" s="15">
        <f t="shared" si="42"/>
        <v>4.4399277502604409E-4</v>
      </c>
      <c r="V54" s="14">
        <f t="shared" si="43"/>
        <v>487133.93191251199</v>
      </c>
      <c r="W54" s="14">
        <f t="shared" si="44"/>
        <v>6032874.0732783927</v>
      </c>
      <c r="X54" s="2">
        <f t="shared" si="45"/>
        <v>61.853468241654141</v>
      </c>
      <c r="Y54" s="109">
        <f>VLOOKUP(E54,'Appendix 4. LT MOH 2019'!$E$4:$Q$1683,13,FALSE)</f>
        <v>64.253936151456415</v>
      </c>
      <c r="Z54" s="129">
        <f t="shared" si="46"/>
        <v>-2.4004679098022734</v>
      </c>
    </row>
    <row r="55" spans="1:26" x14ac:dyDescent="0.2">
      <c r="B55" s="155" t="str">
        <f t="shared" si="49"/>
        <v>Male</v>
      </c>
      <c r="C55" s="13" t="str">
        <f t="shared" si="50"/>
        <v>AP</v>
      </c>
      <c r="D55" s="162" t="s">
        <v>121</v>
      </c>
      <c r="E55" s="20" t="str">
        <f t="shared" si="34"/>
        <v>APMale15-19</v>
      </c>
      <c r="F55" s="21">
        <v>5</v>
      </c>
      <c r="G55" s="108">
        <f>VLOOKUP(E55,'Appendix 4. LT MOH 2019'!$E$4:$H$1683,4,FALSE)</f>
        <v>3.1706805306227124E-3</v>
      </c>
      <c r="H55" s="21">
        <f>VLOOKUP(E55,'Appendix 1a. Pop March 2021'!$E$5:$F$1684,2,FALSE)</f>
        <v>42236.4960477969</v>
      </c>
      <c r="I55" s="21">
        <f>VLOOKUP(E55,'Appendix 2a. Covid Deaths 2021'!$E$4:$F$1684,2,FALSE)</f>
        <v>1.18846153846154</v>
      </c>
      <c r="J55" s="22">
        <f t="shared" si="35"/>
        <v>133.91843570047277</v>
      </c>
      <c r="K55" s="22">
        <f t="shared" si="36"/>
        <v>135.10312900707294</v>
      </c>
      <c r="L55" s="78">
        <f t="shared" si="37"/>
        <v>0.99123119267994053</v>
      </c>
      <c r="M55" s="78">
        <f t="shared" si="38"/>
        <v>1.0088463795175289</v>
      </c>
      <c r="N55" s="77">
        <f>VLOOKUP(E55,'Appendix 4. LT MOH 2019'!$E$4:$L$1683,8,FALSE)</f>
        <v>0.98427127425808991</v>
      </c>
      <c r="O55" s="77">
        <f t="shared" si="47"/>
        <v>0.98413324170852257</v>
      </c>
      <c r="P55" s="78">
        <f t="shared" si="39"/>
        <v>1.5866758291477434E-2</v>
      </c>
      <c r="Q55" s="77">
        <f>VLOOKUP(E55,'Appendix 4. LT MOH 2019'!$E$4:$J$1683,6,FALSE)</f>
        <v>2.5000000000000551</v>
      </c>
      <c r="R55" s="133">
        <f t="shared" si="40"/>
        <v>2.4998251489604901</v>
      </c>
      <c r="S55" s="132">
        <f t="shared" si="48"/>
        <v>97318.652166133223</v>
      </c>
      <c r="T55" s="14">
        <f t="shared" si="41"/>
        <v>1544.1315311724027</v>
      </c>
      <c r="U55" s="15">
        <f t="shared" si="42"/>
        <v>3.1987301723977266E-3</v>
      </c>
      <c r="V55" s="14">
        <f t="shared" si="43"/>
        <v>482732.66200973175</v>
      </c>
      <c r="W55" s="14">
        <f t="shared" si="44"/>
        <v>5545740.1413658811</v>
      </c>
      <c r="X55" s="2">
        <f t="shared" si="45"/>
        <v>56.985377601600121</v>
      </c>
      <c r="Y55" s="109">
        <f>VLOOKUP(E55,'Appendix 4. LT MOH 2019'!$E$4:$Q$1683,13,FALSE)</f>
        <v>59.382299166015905</v>
      </c>
      <c r="Z55" s="129">
        <f t="shared" si="46"/>
        <v>-2.3969215644157842</v>
      </c>
    </row>
    <row r="56" spans="1:26" x14ac:dyDescent="0.2">
      <c r="B56" s="155" t="str">
        <f t="shared" si="49"/>
        <v>Male</v>
      </c>
      <c r="C56" s="13" t="str">
        <f t="shared" si="50"/>
        <v>AP</v>
      </c>
      <c r="D56" s="162" t="s">
        <v>122</v>
      </c>
      <c r="E56" s="20" t="str">
        <f t="shared" si="34"/>
        <v>APMale20-24</v>
      </c>
      <c r="F56" s="21">
        <v>5</v>
      </c>
      <c r="G56" s="108">
        <f>VLOOKUP(E56,'Appendix 4. LT MOH 2019'!$E$4:$H$1683,4,FALSE)</f>
        <v>3.7495766606995985E-3</v>
      </c>
      <c r="H56" s="21">
        <f>VLOOKUP(E56,'Appendix 1a. Pop March 2021'!$E$5:$F$1684,2,FALSE)</f>
        <v>42529.392392438502</v>
      </c>
      <c r="I56" s="21">
        <f>VLOOKUP(E56,'Appendix 2a. Covid Deaths 2021'!$E$4:$F$1684,2,FALSE)</f>
        <v>1.18846153846154</v>
      </c>
      <c r="J56" s="22">
        <f t="shared" si="35"/>
        <v>159.46721710842246</v>
      </c>
      <c r="K56" s="22">
        <f t="shared" si="36"/>
        <v>160.65122241923726</v>
      </c>
      <c r="L56" s="78">
        <f t="shared" si="37"/>
        <v>0.99262996388707825</v>
      </c>
      <c r="M56" s="78">
        <f t="shared" si="38"/>
        <v>1.0074247568389545</v>
      </c>
      <c r="N56" s="77">
        <f>VLOOKUP(E56,'Appendix 4. LT MOH 2019'!$E$4:$L$1683,8,FALSE)</f>
        <v>0.98142622616864983</v>
      </c>
      <c r="O56" s="77">
        <f t="shared" si="47"/>
        <v>0.98128961864150077</v>
      </c>
      <c r="P56" s="78">
        <f t="shared" si="39"/>
        <v>1.8710381358499228E-2</v>
      </c>
      <c r="Q56" s="77">
        <f>VLOOKUP(E56,'Appendix 4. LT MOH 2019'!$E$4:$J$1683,6,FALSE)</f>
        <v>2.4999999999999805</v>
      </c>
      <c r="R56" s="133">
        <f t="shared" si="40"/>
        <v>2.4998265365219279</v>
      </c>
      <c r="S56" s="132">
        <f t="shared" si="48"/>
        <v>95774.52063496082</v>
      </c>
      <c r="T56" s="14">
        <f t="shared" si="41"/>
        <v>1791.9778055075706</v>
      </c>
      <c r="U56" s="15">
        <f t="shared" si="42"/>
        <v>3.7774171816822915E-3</v>
      </c>
      <c r="V56" s="14">
        <f t="shared" si="43"/>
        <v>474392.34781833238</v>
      </c>
      <c r="W56" s="14">
        <f t="shared" si="44"/>
        <v>5063007.4793561492</v>
      </c>
      <c r="X56" s="2">
        <f t="shared" si="45"/>
        <v>52.863824802146667</v>
      </c>
      <c r="Y56" s="109">
        <f>VLOOKUP(E56,'Appendix 4. LT MOH 2019'!$E$4:$Q$1683,13,FALSE)</f>
        <v>55.291282397113378</v>
      </c>
      <c r="Z56" s="129">
        <f t="shared" si="46"/>
        <v>-2.427457594966711</v>
      </c>
    </row>
    <row r="57" spans="1:26" x14ac:dyDescent="0.2">
      <c r="B57" s="155" t="str">
        <f t="shared" si="49"/>
        <v>Male</v>
      </c>
      <c r="C57" s="13" t="str">
        <f t="shared" si="50"/>
        <v>AP</v>
      </c>
      <c r="D57" s="162" t="s">
        <v>123</v>
      </c>
      <c r="E57" s="20" t="str">
        <f t="shared" si="34"/>
        <v>APMale25-29</v>
      </c>
      <c r="F57" s="21">
        <v>5</v>
      </c>
      <c r="G57" s="108">
        <f>VLOOKUP(E57,'Appendix 4. LT MOH 2019'!$E$4:$H$1683,4,FALSE)</f>
        <v>2.4742905744993427E-3</v>
      </c>
      <c r="H57" s="21">
        <f>VLOOKUP(E57,'Appendix 1a. Pop March 2021'!$E$5:$F$1684,2,FALSE)</f>
        <v>40005.1436326365</v>
      </c>
      <c r="I57" s="21">
        <f>VLOOKUP(E57,'Appendix 2a. Covid Deaths 2021'!$E$4:$F$1684,2,FALSE)</f>
        <v>3.56538461538462</v>
      </c>
      <c r="J57" s="22">
        <f t="shared" si="35"/>
        <v>98.984349821724891</v>
      </c>
      <c r="K57" s="22">
        <f t="shared" si="36"/>
        <v>102.54091263956118</v>
      </c>
      <c r="L57" s="78">
        <f t="shared" si="37"/>
        <v>0.96531567033796672</v>
      </c>
      <c r="M57" s="78">
        <f t="shared" si="38"/>
        <v>1.03593055694402</v>
      </c>
      <c r="N57" s="77">
        <f>VLOOKUP(E57,'Appendix 4. LT MOH 2019'!$E$4:$L$1683,8,FALSE)</f>
        <v>0.98770460308921848</v>
      </c>
      <c r="O57" s="77">
        <f t="shared" si="47"/>
        <v>0.98726564733279365</v>
      </c>
      <c r="P57" s="78">
        <f t="shared" si="39"/>
        <v>1.273435266720635E-2</v>
      </c>
      <c r="Q57" s="77">
        <f>VLOOKUP(E57,'Appendix 4. LT MOH 2019'!$E$4:$J$1683,6,FALSE)</f>
        <v>2.499999999999976</v>
      </c>
      <c r="R57" s="133">
        <f t="shared" si="40"/>
        <v>2.4994454562196298</v>
      </c>
      <c r="S57" s="132">
        <f t="shared" si="48"/>
        <v>93982.542829453247</v>
      </c>
      <c r="T57" s="14">
        <f t="shared" si="41"/>
        <v>1196.8068449510829</v>
      </c>
      <c r="U57" s="15">
        <f t="shared" si="42"/>
        <v>2.5631944647061832E-3</v>
      </c>
      <c r="V57" s="14">
        <f t="shared" si="43"/>
        <v>466920.03335309628</v>
      </c>
      <c r="W57" s="14">
        <f t="shared" si="44"/>
        <v>4588615.1315378165</v>
      </c>
      <c r="X57" s="2">
        <f t="shared" si="45"/>
        <v>48.824121942142085</v>
      </c>
      <c r="Y57" s="109">
        <f>VLOOKUP(E57,'Appendix 4. LT MOH 2019'!$E$4:$Q$1683,13,FALSE)</f>
        <v>51.290372612318627</v>
      </c>
      <c r="Z57" s="129">
        <f t="shared" si="46"/>
        <v>-2.4662506701765423</v>
      </c>
    </row>
    <row r="58" spans="1:26" x14ac:dyDescent="0.2">
      <c r="B58" s="155" t="str">
        <f t="shared" si="49"/>
        <v>Male</v>
      </c>
      <c r="C58" s="13" t="str">
        <f t="shared" si="50"/>
        <v>AP</v>
      </c>
      <c r="D58" s="162" t="s">
        <v>124</v>
      </c>
      <c r="E58" s="20" t="str">
        <f t="shared" si="34"/>
        <v>APMale30-34</v>
      </c>
      <c r="F58" s="21">
        <v>5</v>
      </c>
      <c r="G58" s="108">
        <f>VLOOKUP(E58,'Appendix 4. LT MOH 2019'!$E$4:$H$1683,4,FALSE)</f>
        <v>2.4775903346138856E-3</v>
      </c>
      <c r="H58" s="21">
        <f>VLOOKUP(E58,'Appendix 1a. Pop March 2021'!$E$5:$F$1684,2,FALSE)</f>
        <v>37274.107055235603</v>
      </c>
      <c r="I58" s="21">
        <f>VLOOKUP(E58,'Appendix 2a. Covid Deaths 2021'!$E$4:$F$1684,2,FALSE)</f>
        <v>8.3192307692307708</v>
      </c>
      <c r="J58" s="22">
        <f t="shared" si="35"/>
        <v>92.349967371414976</v>
      </c>
      <c r="K58" s="22">
        <f t="shared" si="36"/>
        <v>100.64858649490048</v>
      </c>
      <c r="L58" s="78">
        <f t="shared" si="37"/>
        <v>0.91754857755597019</v>
      </c>
      <c r="M58" s="78">
        <f t="shared" si="38"/>
        <v>1.0898605528479501</v>
      </c>
      <c r="N58" s="77">
        <f>VLOOKUP(E58,'Appendix 4. LT MOH 2019'!$E$4:$L$1683,8,FALSE)</f>
        <v>0.98768830665799778</v>
      </c>
      <c r="O58" s="77">
        <f t="shared" si="47"/>
        <v>0.98658942139692563</v>
      </c>
      <c r="P58" s="78">
        <f t="shared" si="39"/>
        <v>1.3410578603074375E-2</v>
      </c>
      <c r="Q58" s="77">
        <f>VLOOKUP(E58,'Appendix 4. LT MOH 2019'!$E$4:$J$1683,6,FALSE)</f>
        <v>2.4999999999999885</v>
      </c>
      <c r="R58" s="133">
        <f t="shared" si="40"/>
        <v>2.4986111134062217</v>
      </c>
      <c r="S58" s="132">
        <f t="shared" si="48"/>
        <v>92785.735984502156</v>
      </c>
      <c r="T58" s="14">
        <f t="shared" si="41"/>
        <v>1244.3104056642726</v>
      </c>
      <c r="U58" s="15">
        <f t="shared" si="42"/>
        <v>2.7002316135449787E-3</v>
      </c>
      <c r="V58" s="14">
        <f t="shared" si="43"/>
        <v>460816.17570230912</v>
      </c>
      <c r="W58" s="14">
        <f t="shared" si="44"/>
        <v>4121695.0981847201</v>
      </c>
      <c r="X58" s="2">
        <f t="shared" si="45"/>
        <v>44.421645789102321</v>
      </c>
      <c r="Y58" s="109">
        <f>VLOOKUP(E58,'Appendix 4. LT MOH 2019'!$E$4:$Q$1683,13,FALSE)</f>
        <v>46.89773740014801</v>
      </c>
      <c r="Z58" s="129">
        <f t="shared" si="46"/>
        <v>-2.476091611045689</v>
      </c>
    </row>
    <row r="59" spans="1:26" x14ac:dyDescent="0.2">
      <c r="B59" s="155" t="str">
        <f t="shared" si="49"/>
        <v>Male</v>
      </c>
      <c r="C59" s="13" t="str">
        <f t="shared" si="50"/>
        <v>AP</v>
      </c>
      <c r="D59" s="162" t="s">
        <v>125</v>
      </c>
      <c r="E59" s="20" t="str">
        <f t="shared" si="34"/>
        <v>APMale35-39</v>
      </c>
      <c r="F59" s="21">
        <v>5</v>
      </c>
      <c r="G59" s="108">
        <f>VLOOKUP(E59,'Appendix 4. LT MOH 2019'!$E$4:$H$1683,4,FALSE)</f>
        <v>2.2488053221725959E-3</v>
      </c>
      <c r="H59" s="21">
        <f>VLOOKUP(E59,'Appendix 1a. Pop March 2021'!$E$5:$F$1684,2,FALSE)</f>
        <v>33545.051268187803</v>
      </c>
      <c r="I59" s="21">
        <f>VLOOKUP(E59,'Appendix 2a. Covid Deaths 2021'!$E$4:$F$1684,2,FALSE)</f>
        <v>11.884615384615399</v>
      </c>
      <c r="J59" s="22">
        <f t="shared" si="35"/>
        <v>75.436289824453311</v>
      </c>
      <c r="K59" s="22">
        <f t="shared" si="36"/>
        <v>87.294179022739812</v>
      </c>
      <c r="L59" s="78">
        <f t="shared" si="37"/>
        <v>0.86416174215697061</v>
      </c>
      <c r="M59" s="78">
        <f t="shared" si="38"/>
        <v>1.157190779476043</v>
      </c>
      <c r="N59" s="77">
        <f>VLOOKUP(E59,'Appendix 4. LT MOH 2019'!$E$4:$L$1683,8,FALSE)</f>
        <v>0.98881883405286208</v>
      </c>
      <c r="O59" s="77">
        <f t="shared" si="47"/>
        <v>0.98707266417660255</v>
      </c>
      <c r="P59" s="78">
        <f t="shared" si="39"/>
        <v>1.2927335823397446E-2</v>
      </c>
      <c r="Q59" s="77">
        <f>VLOOKUP(E59,'Appendix 4. LT MOH 2019'!$E$4:$J$1683,6,FALSE)</f>
        <v>2.4999999999999893</v>
      </c>
      <c r="R59" s="133">
        <f t="shared" si="40"/>
        <v>2.4977941482727091</v>
      </c>
      <c r="S59" s="132">
        <f t="shared" si="48"/>
        <v>91541.42557883788</v>
      </c>
      <c r="T59" s="14">
        <f t="shared" si="41"/>
        <v>1183.3867502101821</v>
      </c>
      <c r="U59" s="15">
        <f t="shared" si="42"/>
        <v>2.6023024246983866E-3</v>
      </c>
      <c r="V59" s="14">
        <f t="shared" si="43"/>
        <v>454746.05064295692</v>
      </c>
      <c r="W59" s="14">
        <f t="shared" si="44"/>
        <v>3660878.9224824109</v>
      </c>
      <c r="X59" s="2">
        <f t="shared" si="45"/>
        <v>39.991500015799581</v>
      </c>
      <c r="Y59" s="109">
        <f>VLOOKUP(E59,'Appendix 4. LT MOH 2019'!$E$4:$Q$1683,13,FALSE)</f>
        <v>42.451162326073181</v>
      </c>
      <c r="Z59" s="129">
        <f t="shared" si="46"/>
        <v>-2.4596623102736004</v>
      </c>
    </row>
    <row r="60" spans="1:26" x14ac:dyDescent="0.2">
      <c r="B60" s="155" t="str">
        <f t="shared" si="49"/>
        <v>Male</v>
      </c>
      <c r="C60" s="13" t="str">
        <f t="shared" si="50"/>
        <v>AP</v>
      </c>
      <c r="D60" s="162" t="s">
        <v>126</v>
      </c>
      <c r="E60" s="20" t="str">
        <f t="shared" si="34"/>
        <v>APMale40-44</v>
      </c>
      <c r="F60" s="21">
        <v>5</v>
      </c>
      <c r="G60" s="108">
        <f>VLOOKUP(E60,'Appendix 4. LT MOH 2019'!$E$4:$H$1683,4,FALSE)</f>
        <v>2.8872848417545809E-3</v>
      </c>
      <c r="H60" s="21">
        <f>VLOOKUP(E60,'Appendix 1a. Pop March 2021'!$E$5:$F$1684,2,FALSE)</f>
        <v>28617.847635951199</v>
      </c>
      <c r="I60" s="21">
        <f>VLOOKUP(E60,'Appendix 2a. Covid Deaths 2021'!$E$4:$F$1684,2,FALSE)</f>
        <v>29.711538461538499</v>
      </c>
      <c r="J60" s="22">
        <f t="shared" si="35"/>
        <v>82.627877682924066</v>
      </c>
      <c r="K60" s="22">
        <f t="shared" si="36"/>
        <v>112.25363046983735</v>
      </c>
      <c r="L60" s="78">
        <f t="shared" si="37"/>
        <v>0.7360820076561021</v>
      </c>
      <c r="M60" s="78">
        <f t="shared" si="38"/>
        <v>1.3585442784891444</v>
      </c>
      <c r="N60" s="77">
        <f>VLOOKUP(E60,'Appendix 4. LT MOH 2019'!$E$4:$L$1683,8,FALSE)</f>
        <v>0.98566703417861079</v>
      </c>
      <c r="O60" s="77">
        <f t="shared" si="47"/>
        <v>0.98057821878468299</v>
      </c>
      <c r="P60" s="78">
        <f t="shared" si="39"/>
        <v>1.9421781215317013E-2</v>
      </c>
      <c r="Q60" s="77">
        <f>VLOOKUP(E60,'Appendix 4. LT MOH 2019'!$E$4:$J$1683,6,FALSE)</f>
        <v>2.4999999999999911</v>
      </c>
      <c r="R60" s="133">
        <f t="shared" si="40"/>
        <v>2.4935397924428981</v>
      </c>
      <c r="S60" s="132">
        <f t="shared" si="48"/>
        <v>90358.038828627701</v>
      </c>
      <c r="T60" s="14">
        <f t="shared" si="41"/>
        <v>1754.9140611747268</v>
      </c>
      <c r="U60" s="15">
        <f t="shared" si="42"/>
        <v>3.9225460904324608E-3</v>
      </c>
      <c r="V60" s="14">
        <f t="shared" si="43"/>
        <v>447391.57188112161</v>
      </c>
      <c r="W60" s="14">
        <f t="shared" si="44"/>
        <v>3206132.8718394539</v>
      </c>
      <c r="X60" s="2">
        <f t="shared" si="45"/>
        <v>35.482541602304792</v>
      </c>
      <c r="Y60" s="109">
        <f>VLOOKUP(E60,'Appendix 4. LT MOH 2019'!$E$4:$Q$1683,13,FALSE)</f>
        <v>37.902914012393701</v>
      </c>
      <c r="Z60" s="129">
        <f t="shared" si="46"/>
        <v>-2.420372410088909</v>
      </c>
    </row>
    <row r="61" spans="1:26" x14ac:dyDescent="0.2">
      <c r="B61" s="155" t="str">
        <f t="shared" si="49"/>
        <v>Male</v>
      </c>
      <c r="C61" s="13" t="str">
        <f t="shared" si="50"/>
        <v>AP</v>
      </c>
      <c r="D61" s="162" t="s">
        <v>127</v>
      </c>
      <c r="E61" s="20" t="str">
        <f t="shared" si="34"/>
        <v>APMale45-49</v>
      </c>
      <c r="F61" s="21">
        <v>5</v>
      </c>
      <c r="G61" s="108">
        <f>VLOOKUP(E61,'Appendix 4. LT MOH 2019'!$E$4:$H$1683,4,FALSE)</f>
        <v>4.0150011030222806E-3</v>
      </c>
      <c r="H61" s="21">
        <f>VLOOKUP(E61,'Appendix 1a. Pop March 2021'!$E$5:$F$1684,2,FALSE)</f>
        <v>24085.0136521776</v>
      </c>
      <c r="I61" s="21">
        <f>VLOOKUP(E61,'Appendix 2a. Covid Deaths 2021'!$E$4:$F$1684,2,FALSE)</f>
        <v>26.146153846153801</v>
      </c>
      <c r="J61" s="22">
        <f t="shared" si="35"/>
        <v>96.701356379799748</v>
      </c>
      <c r="K61" s="22">
        <f t="shared" si="36"/>
        <v>122.74253338942145</v>
      </c>
      <c r="L61" s="78">
        <f t="shared" si="37"/>
        <v>0.78783901317238036</v>
      </c>
      <c r="M61" s="78">
        <f t="shared" si="38"/>
        <v>1.2692948473994883</v>
      </c>
      <c r="N61" s="77">
        <f>VLOOKUP(E61,'Appendix 4. LT MOH 2019'!$E$4:$L$1683,8,FALSE)</f>
        <v>0.98012449492191767</v>
      </c>
      <c r="O61" s="77">
        <f t="shared" si="47"/>
        <v>0.97483996797493155</v>
      </c>
      <c r="P61" s="78">
        <f t="shared" si="39"/>
        <v>2.5160032025068446E-2</v>
      </c>
      <c r="Q61" s="77">
        <f>VLOOKUP(E61,'Appendix 4. LT MOH 2019'!$E$4:$J$1683,6,FALSE)</f>
        <v>2.5000000000000102</v>
      </c>
      <c r="R61" s="133">
        <f t="shared" si="40"/>
        <v>2.4932587367201955</v>
      </c>
      <c r="S61" s="132">
        <f t="shared" si="48"/>
        <v>88603.124767452973</v>
      </c>
      <c r="T61" s="14">
        <f t="shared" si="41"/>
        <v>2229.2574566702519</v>
      </c>
      <c r="U61" s="15">
        <f t="shared" si="42"/>
        <v>5.0962907004102314E-3</v>
      </c>
      <c r="V61" s="14">
        <f t="shared" si="43"/>
        <v>437427.45218415535</v>
      </c>
      <c r="W61" s="14">
        <f t="shared" si="44"/>
        <v>2758741.2999583324</v>
      </c>
      <c r="X61" s="2">
        <f t="shared" si="45"/>
        <v>31.135936878060473</v>
      </c>
      <c r="Y61" s="109">
        <f>VLOOKUP(E61,'Appendix 4. LT MOH 2019'!$E$4:$Q$1683,13,FALSE)</f>
        <v>33.417721486846851</v>
      </c>
      <c r="Z61" s="129">
        <f t="shared" si="46"/>
        <v>-2.2817846087863778</v>
      </c>
    </row>
    <row r="62" spans="1:26" x14ac:dyDescent="0.2">
      <c r="B62" s="155" t="str">
        <f t="shared" si="49"/>
        <v>Male</v>
      </c>
      <c r="C62" s="13" t="str">
        <f t="shared" si="50"/>
        <v>AP</v>
      </c>
      <c r="D62" s="162" t="s">
        <v>128</v>
      </c>
      <c r="E62" s="20" t="str">
        <f t="shared" si="34"/>
        <v>APMale50-54</v>
      </c>
      <c r="F62" s="21">
        <v>5</v>
      </c>
      <c r="G62" s="108">
        <f>VLOOKUP(E62,'Appendix 4. LT MOH 2019'!$E$4:$H$1683,4,FALSE)</f>
        <v>5.9953369601421121E-3</v>
      </c>
      <c r="H62" s="21">
        <f>VLOOKUP(E62,'Appendix 1a. Pop March 2021'!$E$5:$F$1684,2,FALSE)</f>
        <v>19437.7207116639</v>
      </c>
      <c r="I62" s="21">
        <f>VLOOKUP(E62,'Appendix 2a. Covid Deaths 2021'!$E$4:$F$1684,2,FALSE)</f>
        <v>33.276923076923097</v>
      </c>
      <c r="J62" s="22">
        <f t="shared" si="35"/>
        <v>116.53568540355842</v>
      </c>
      <c r="K62" s="22">
        <f t="shared" si="36"/>
        <v>149.61310211363863</v>
      </c>
      <c r="L62" s="78">
        <f t="shared" si="37"/>
        <v>0.77891363628730681</v>
      </c>
      <c r="M62" s="78">
        <f t="shared" si="38"/>
        <v>1.2838393801481018</v>
      </c>
      <c r="N62" s="77">
        <f>VLOOKUP(E62,'Appendix 4. LT MOH 2019'!$E$4:$L$1683,8,FALSE)</f>
        <v>0.97046598118573613</v>
      </c>
      <c r="O62" s="77">
        <f t="shared" si="47"/>
        <v>0.96224312579466176</v>
      </c>
      <c r="P62" s="78">
        <f t="shared" si="39"/>
        <v>3.7756874205338242E-2</v>
      </c>
      <c r="Q62" s="77">
        <f>VLOOKUP(E62,'Appendix 4. LT MOH 2019'!$E$4:$J$1683,6,FALSE)</f>
        <v>2.5000000000000111</v>
      </c>
      <c r="R62" s="133">
        <f t="shared" si="40"/>
        <v>2.4894017840580491</v>
      </c>
      <c r="S62" s="132">
        <f t="shared" si="48"/>
        <v>86373.86731078272</v>
      </c>
      <c r="T62" s="14">
        <f t="shared" si="41"/>
        <v>3261.2072426817999</v>
      </c>
      <c r="U62" s="15">
        <f t="shared" si="42"/>
        <v>7.6973039329359186E-3</v>
      </c>
      <c r="V62" s="14">
        <f t="shared" si="43"/>
        <v>423681.75546861964</v>
      </c>
      <c r="W62" s="14">
        <f t="shared" si="44"/>
        <v>2321313.8477741773</v>
      </c>
      <c r="X62" s="2">
        <f t="shared" si="45"/>
        <v>26.87518713758449</v>
      </c>
      <c r="Y62" s="109">
        <f>VLOOKUP(E62,'Appendix 4. LT MOH 2019'!$E$4:$Q$1683,13,FALSE)</f>
        <v>29.044688095270928</v>
      </c>
      <c r="Z62" s="129">
        <f t="shared" si="46"/>
        <v>-2.1695009576864379</v>
      </c>
    </row>
    <row r="63" spans="1:26" x14ac:dyDescent="0.2">
      <c r="B63" s="155" t="str">
        <f t="shared" si="49"/>
        <v>Male</v>
      </c>
      <c r="C63" s="13" t="str">
        <f t="shared" si="50"/>
        <v>AP</v>
      </c>
      <c r="D63" s="162" t="s">
        <v>129</v>
      </c>
      <c r="E63" s="20" t="str">
        <f t="shared" si="34"/>
        <v>APMale55-59</v>
      </c>
      <c r="F63" s="21">
        <v>5</v>
      </c>
      <c r="G63" s="108">
        <f>VLOOKUP(E63,'Appendix 4. LT MOH 2019'!$E$4:$H$1683,4,FALSE)</f>
        <v>1.020408163265306E-2</v>
      </c>
      <c r="H63" s="21">
        <f>VLOOKUP(E63,'Appendix 1a. Pop March 2021'!$E$5:$F$1684,2,FALSE)</f>
        <v>14943.5133347909</v>
      </c>
      <c r="I63" s="21">
        <f>VLOOKUP(E63,'Appendix 2a. Covid Deaths 2021'!$E$4:$F$1684,2,FALSE)</f>
        <v>34.4653846153846</v>
      </c>
      <c r="J63" s="22">
        <f t="shared" si="35"/>
        <v>152.48482994684591</v>
      </c>
      <c r="K63" s="22">
        <f t="shared" si="36"/>
        <v>186.59852696411434</v>
      </c>
      <c r="L63" s="78">
        <f t="shared" si="37"/>
        <v>0.81718131663585425</v>
      </c>
      <c r="M63" s="78">
        <f t="shared" si="38"/>
        <v>1.2237186284639594</v>
      </c>
      <c r="N63" s="77">
        <f>VLOOKUP(E63,'Appendix 4. LT MOH 2019'!$E$4:$L$1683,8,FALSE)</f>
        <v>0.95024875621890548</v>
      </c>
      <c r="O63" s="77">
        <f t="shared" si="47"/>
        <v>0.93946175129025067</v>
      </c>
      <c r="P63" s="78">
        <f t="shared" si="39"/>
        <v>6.0538248709749332E-2</v>
      </c>
      <c r="Q63" s="77">
        <f>VLOOKUP(E63,'Appendix 4. LT MOH 2019'!$E$4:$J$1683,6,FALSE)</f>
        <v>2.5000000000000049</v>
      </c>
      <c r="R63" s="133">
        <f t="shared" si="40"/>
        <v>2.4858240409268584</v>
      </c>
      <c r="S63" s="132">
        <f t="shared" si="48"/>
        <v>83112.660068100915</v>
      </c>
      <c r="T63" s="14">
        <f t="shared" si="41"/>
        <v>5031.4948861315452</v>
      </c>
      <c r="U63" s="15">
        <f t="shared" si="42"/>
        <v>1.2487787508169944E-2</v>
      </c>
      <c r="V63" s="14">
        <f t="shared" si="43"/>
        <v>402913.23685959313</v>
      </c>
      <c r="W63" s="14">
        <f t="shared" si="44"/>
        <v>1897632.0923055578</v>
      </c>
      <c r="X63" s="2">
        <f t="shared" si="45"/>
        <v>22.832046173840116</v>
      </c>
      <c r="Y63" s="109">
        <f>VLOOKUP(E63,'Appendix 4. LT MOH 2019'!$E$4:$Q$1683,13,FALSE)</f>
        <v>24.852517872741974</v>
      </c>
      <c r="Z63" s="129">
        <f t="shared" si="46"/>
        <v>-2.0204716989018578</v>
      </c>
    </row>
    <row r="64" spans="1:26" x14ac:dyDescent="0.2">
      <c r="B64" s="155" t="str">
        <f t="shared" si="49"/>
        <v>Male</v>
      </c>
      <c r="C64" s="13" t="str">
        <f t="shared" si="50"/>
        <v>AP</v>
      </c>
      <c r="D64" s="162" t="s">
        <v>130</v>
      </c>
      <c r="E64" s="20" t="str">
        <f t="shared" si="34"/>
        <v>APMale60-64</v>
      </c>
      <c r="F64" s="21">
        <v>5</v>
      </c>
      <c r="G64" s="108">
        <f>VLOOKUP(E64,'Appendix 4. LT MOH 2019'!$E$4:$H$1683,4,FALSE)</f>
        <v>1.5665297545133249E-2</v>
      </c>
      <c r="H64" s="21">
        <f>VLOOKUP(E64,'Appendix 1a. Pop March 2021'!$E$5:$F$1684,2,FALSE)</f>
        <v>11375.8098719727</v>
      </c>
      <c r="I64" s="21">
        <f>VLOOKUP(E64,'Appendix 2a. Covid Deaths 2021'!$E$4:$F$1684,2,FALSE)</f>
        <v>55.857692307692297</v>
      </c>
      <c r="J64" s="22">
        <f t="shared" si="35"/>
        <v>178.20544646131651</v>
      </c>
      <c r="K64" s="22">
        <f t="shared" si="36"/>
        <v>233.18811139882433</v>
      </c>
      <c r="L64" s="78">
        <f t="shared" si="37"/>
        <v>0.76421325852470101</v>
      </c>
      <c r="M64" s="78">
        <f t="shared" si="38"/>
        <v>1.3085352666224095</v>
      </c>
      <c r="N64" s="77">
        <f>VLOOKUP(E64,'Appendix 4. LT MOH 2019'!$E$4:$L$1683,8,FALSE)</f>
        <v>0.92462542513098633</v>
      </c>
      <c r="O64" s="77">
        <f t="shared" si="47"/>
        <v>0.90253715591294992</v>
      </c>
      <c r="P64" s="78">
        <f t="shared" si="39"/>
        <v>9.7462844087050082E-2</v>
      </c>
      <c r="Q64" s="77">
        <f>VLOOKUP(E64,'Appendix 4. LT MOH 2019'!$E$4:$J$1683,6,FALSE)</f>
        <v>2.4999999999999982</v>
      </c>
      <c r="R64" s="133">
        <f t="shared" si="40"/>
        <v>2.4700540922373753</v>
      </c>
      <c r="S64" s="132">
        <f t="shared" si="48"/>
        <v>78081.165181969365</v>
      </c>
      <c r="T64" s="14">
        <f t="shared" si="41"/>
        <v>7610.0124282654833</v>
      </c>
      <c r="U64" s="15">
        <f t="shared" si="42"/>
        <v>2.0503712359541473E-2</v>
      </c>
      <c r="V64" s="14">
        <f t="shared" si="43"/>
        <v>371152.90610893385</v>
      </c>
      <c r="W64" s="14">
        <f t="shared" si="44"/>
        <v>1494718.8554459647</v>
      </c>
      <c r="X64" s="2">
        <f t="shared" si="45"/>
        <v>19.143142292542628</v>
      </c>
      <c r="Y64" s="109">
        <f>VLOOKUP(E64,'Appendix 4. LT MOH 2019'!$E$4:$Q$1683,13,FALSE)</f>
        <v>21.022806766602812</v>
      </c>
      <c r="Z64" s="129">
        <f t="shared" si="46"/>
        <v>-1.8796644740601849</v>
      </c>
    </row>
    <row r="65" spans="2:26" x14ac:dyDescent="0.2">
      <c r="B65" s="155" t="str">
        <f t="shared" si="49"/>
        <v>Male</v>
      </c>
      <c r="C65" s="13" t="str">
        <f t="shared" si="50"/>
        <v>AP</v>
      </c>
      <c r="D65" s="162" t="s">
        <v>131</v>
      </c>
      <c r="E65" s="20" t="str">
        <f t="shared" si="34"/>
        <v>APMale65-69</v>
      </c>
      <c r="F65" s="21">
        <v>5</v>
      </c>
      <c r="G65" s="108">
        <f>VLOOKUP(E65,'Appendix 4. LT MOH 2019'!$E$4:$H$1683,4,FALSE)</f>
        <v>2.3001725129384705E-2</v>
      </c>
      <c r="H65" s="21">
        <f>VLOOKUP(E65,'Appendix 1a. Pop March 2021'!$E$5:$F$1684,2,FALSE)</f>
        <v>7818.6300643672403</v>
      </c>
      <c r="I65" s="21">
        <f>VLOOKUP(E65,'Appendix 2a. Covid Deaths 2021'!$E$4:$F$1684,2,FALSE)</f>
        <v>39.219230769230798</v>
      </c>
      <c r="J65" s="22">
        <f t="shared" si="35"/>
        <v>179.84197962891869</v>
      </c>
      <c r="K65" s="22">
        <f t="shared" si="36"/>
        <v>218.15910043220973</v>
      </c>
      <c r="L65" s="78">
        <f t="shared" si="37"/>
        <v>0.82436157498184404</v>
      </c>
      <c r="M65" s="78">
        <f t="shared" si="38"/>
        <v>1.2130599367419865</v>
      </c>
      <c r="N65" s="77">
        <f>VLOOKUP(E65,'Appendix 4. LT MOH 2019'!$E$4:$L$1683,8,FALSE)</f>
        <v>0.89124524197933663</v>
      </c>
      <c r="O65" s="77">
        <f t="shared" si="47"/>
        <v>0.86964826752299884</v>
      </c>
      <c r="P65" s="78">
        <f t="shared" si="39"/>
        <v>0.13035173247700116</v>
      </c>
      <c r="Q65" s="77">
        <f>VLOOKUP(E65,'Appendix 4. LT MOH 2019'!$E$4:$J$1683,6,FALSE)</f>
        <v>2.499999999999996</v>
      </c>
      <c r="R65" s="133">
        <f t="shared" si="40"/>
        <v>2.4698065499779074</v>
      </c>
      <c r="S65" s="132">
        <f t="shared" si="48"/>
        <v>70471.152753703878</v>
      </c>
      <c r="T65" s="14">
        <f t="shared" si="41"/>
        <v>9186.036851096691</v>
      </c>
      <c r="U65" s="15">
        <f t="shared" si="42"/>
        <v>2.7911471442805647E-2</v>
      </c>
      <c r="V65" s="14">
        <f t="shared" si="43"/>
        <v>329113.313496213</v>
      </c>
      <c r="W65" s="14">
        <f t="shared" si="44"/>
        <v>1123565.949337031</v>
      </c>
      <c r="X65" s="2">
        <f t="shared" si="45"/>
        <v>15.943629491401753</v>
      </c>
      <c r="Y65" s="109">
        <f>VLOOKUP(E65,'Appendix 4. LT MOH 2019'!$E$4:$Q$1683,13,FALSE)</f>
        <v>17.532768149306289</v>
      </c>
      <c r="Z65" s="129">
        <f t="shared" si="46"/>
        <v>-1.5891386579045363</v>
      </c>
    </row>
    <row r="66" spans="2:26" x14ac:dyDescent="0.2">
      <c r="B66" s="155" t="str">
        <f t="shared" si="49"/>
        <v>Male</v>
      </c>
      <c r="C66" s="13" t="str">
        <f t="shared" si="50"/>
        <v>AP</v>
      </c>
      <c r="D66" s="162" t="s">
        <v>132</v>
      </c>
      <c r="E66" s="20" t="str">
        <f t="shared" si="34"/>
        <v>APMale70-74</v>
      </c>
      <c r="F66" s="21">
        <v>5</v>
      </c>
      <c r="G66" s="108">
        <f>VLOOKUP(E66,'Appendix 4. LT MOH 2019'!$E$4:$H$1683,4,FALSE)</f>
        <v>3.7198622273249139E-2</v>
      </c>
      <c r="H66" s="21">
        <f>VLOOKUP(E66,'Appendix 1a. Pop March 2021'!$E$5:$F$1684,2,FALSE)</f>
        <v>4782.9646242294002</v>
      </c>
      <c r="I66" s="21">
        <f>VLOOKUP(E66,'Appendix 2a. Covid Deaths 2021'!$E$4:$F$1684,2,FALSE)</f>
        <v>34.4653846153846</v>
      </c>
      <c r="J66" s="22">
        <f t="shared" si="35"/>
        <v>177.91969440302248</v>
      </c>
      <c r="K66" s="22">
        <f t="shared" si="36"/>
        <v>211.10301419459714</v>
      </c>
      <c r="L66" s="78">
        <f t="shared" si="37"/>
        <v>0.84280982477594613</v>
      </c>
      <c r="M66" s="78">
        <f t="shared" si="38"/>
        <v>1.186507288599586</v>
      </c>
      <c r="N66" s="77">
        <f>VLOOKUP(E66,'Appendix 4. LT MOH 2019'!$E$4:$L$1683,8,FALSE)</f>
        <v>0.82983193277310918</v>
      </c>
      <c r="O66" s="77">
        <f t="shared" si="47"/>
        <v>0.80145882270039803</v>
      </c>
      <c r="P66" s="78">
        <f t="shared" si="39"/>
        <v>0.19854117729960197</v>
      </c>
      <c r="Q66" s="77">
        <f>VLOOKUP(E66,'Appendix 4. LT MOH 2019'!$E$4:$J$1683,6,FALSE)</f>
        <v>2.5000000000000018</v>
      </c>
      <c r="R66" s="133">
        <f t="shared" si="40"/>
        <v>2.4576350508523079</v>
      </c>
      <c r="S66" s="132">
        <f t="shared" si="48"/>
        <v>61285.115902607184</v>
      </c>
      <c r="T66" s="14">
        <f t="shared" si="41"/>
        <v>12167.619062246189</v>
      </c>
      <c r="U66" s="15">
        <f t="shared" si="42"/>
        <v>4.4167021052290333E-2</v>
      </c>
      <c r="V66" s="14">
        <f t="shared" si="43"/>
        <v>275491.05129459989</v>
      </c>
      <c r="W66" s="14">
        <f t="shared" si="44"/>
        <v>794452.63584081805</v>
      </c>
      <c r="X66" s="2">
        <f t="shared" si="45"/>
        <v>12.963223192778861</v>
      </c>
      <c r="Y66" s="109">
        <f>VLOOKUP(E66,'Appendix 4. LT MOH 2019'!$E$4:$Q$1683,13,FALSE)</f>
        <v>14.36715108393793</v>
      </c>
      <c r="Z66" s="129">
        <f t="shared" si="46"/>
        <v>-1.4039278911590696</v>
      </c>
    </row>
    <row r="67" spans="2:26" x14ac:dyDescent="0.2">
      <c r="B67" s="155" t="str">
        <f t="shared" si="49"/>
        <v>Male</v>
      </c>
      <c r="C67" s="13" t="str">
        <f t="shared" si="50"/>
        <v>AP</v>
      </c>
      <c r="D67" s="162" t="s">
        <v>133</v>
      </c>
      <c r="E67" s="20" t="str">
        <f t="shared" si="34"/>
        <v>APMale75-79</v>
      </c>
      <c r="F67" s="21">
        <v>5</v>
      </c>
      <c r="G67" s="108">
        <f>VLOOKUP(E67,'Appendix 4. LT MOH 2019'!$E$4:$H$1683,4,FALSE)</f>
        <v>5.0756302521008406E-2</v>
      </c>
      <c r="H67" s="21">
        <f>VLOOKUP(E67,'Appendix 1a. Pop March 2021'!$E$5:$F$1684,2,FALSE)</f>
        <v>3176.5656853239898</v>
      </c>
      <c r="I67" s="21">
        <f>VLOOKUP(E67,'Appendix 2a. Covid Deaths 2021'!$E$4:$F$1684,2,FALSE)</f>
        <v>28.5230769230769</v>
      </c>
      <c r="J67" s="22">
        <f t="shared" si="35"/>
        <v>161.23072890215883</v>
      </c>
      <c r="K67" s="22">
        <f t="shared" si="36"/>
        <v>188.30607990409803</v>
      </c>
      <c r="L67" s="78">
        <f t="shared" si="37"/>
        <v>0.85621626760151159</v>
      </c>
      <c r="M67" s="78">
        <f t="shared" si="38"/>
        <v>1.1679292228367311</v>
      </c>
      <c r="N67" s="77">
        <f>VLOOKUP(E67,'Appendix 4. LT MOH 2019'!$E$4:$L$1683,8,FALSE)</f>
        <v>0.77479492915734527</v>
      </c>
      <c r="O67" s="77">
        <f t="shared" si="47"/>
        <v>0.74229748662882433</v>
      </c>
      <c r="P67" s="78">
        <f t="shared" si="39"/>
        <v>0.25770251337117567</v>
      </c>
      <c r="Q67" s="77">
        <f>VLOOKUP(E67,'Appendix 4. LT MOH 2019'!$E$4:$J$1683,6,FALSE)</f>
        <v>2.5000000000000004</v>
      </c>
      <c r="R67" s="133">
        <f t="shared" si="40"/>
        <v>2.4483797235097886</v>
      </c>
      <c r="S67" s="132">
        <f t="shared" si="48"/>
        <v>49117.496840360996</v>
      </c>
      <c r="T67" s="14">
        <f t="shared" si="41"/>
        <v>12657.702386261808</v>
      </c>
      <c r="U67" s="15">
        <f t="shared" si="42"/>
        <v>5.9345080544244547E-2</v>
      </c>
      <c r="V67" s="14">
        <f t="shared" si="43"/>
        <v>213289.83413924085</v>
      </c>
      <c r="W67" s="14">
        <f t="shared" si="44"/>
        <v>518961.58454621816</v>
      </c>
      <c r="X67" s="2">
        <f t="shared" si="45"/>
        <v>10.565717268388468</v>
      </c>
      <c r="Y67" s="109">
        <f>VLOOKUP(E67,'Appendix 4. LT MOH 2019'!$E$4:$Q$1683,13,FALSE)</f>
        <v>11.800668141656848</v>
      </c>
      <c r="Z67" s="129">
        <f t="shared" si="46"/>
        <v>-1.2349508732683798</v>
      </c>
    </row>
    <row r="68" spans="2:26" x14ac:dyDescent="0.2">
      <c r="B68" s="155" t="str">
        <f t="shared" si="49"/>
        <v>Male</v>
      </c>
      <c r="C68" s="13" t="str">
        <f t="shared" si="50"/>
        <v>AP</v>
      </c>
      <c r="D68" s="162" t="s">
        <v>134</v>
      </c>
      <c r="E68" s="20" t="str">
        <f t="shared" si="34"/>
        <v>APMale80-84</v>
      </c>
      <c r="F68" s="21">
        <v>5</v>
      </c>
      <c r="G68" s="108">
        <f>VLOOKUP(E68,'Appendix 4. LT MOH 2019'!$E$4:$H$1683,4,FALSE)</f>
        <v>7.4526572999389126E-2</v>
      </c>
      <c r="H68" s="21">
        <f>VLOOKUP(E68,'Appendix 1a. Pop March 2021'!$E$5:$F$1684,2,FALSE)</f>
        <v>1805.27256274348</v>
      </c>
      <c r="I68" s="21">
        <f>VLOOKUP(E68,'Appendix 2a. Covid Deaths 2021'!$E$4:$F$1684,2,FALSE)</f>
        <v>22.580769230769199</v>
      </c>
      <c r="J68" s="22">
        <f t="shared" si="35"/>
        <v>134.54077743109625</v>
      </c>
      <c r="K68" s="22">
        <f t="shared" si="36"/>
        <v>155.43867931540615</v>
      </c>
      <c r="L68" s="78">
        <f t="shared" si="37"/>
        <v>0.86555533039556243</v>
      </c>
      <c r="M68" s="78">
        <f t="shared" si="38"/>
        <v>1.1553276432865311</v>
      </c>
      <c r="N68" s="77">
        <f>VLOOKUP(E68,'Appendix 4. LT MOH 2019'!$E$4:$L$1683,8,FALSE)</f>
        <v>0.68589083419155505</v>
      </c>
      <c r="O68" s="77">
        <f t="shared" si="47"/>
        <v>0.64687575525967966</v>
      </c>
      <c r="P68" s="78">
        <f t="shared" si="39"/>
        <v>0.35312424474032034</v>
      </c>
      <c r="Q68" s="77">
        <f>VLOOKUP(E68,'Appendix 4. LT MOH 2019'!$E$4:$J$1683,6,FALSE)</f>
        <v>2.5000000000000009</v>
      </c>
      <c r="R68" s="133">
        <f t="shared" si="40"/>
        <v>2.430798028785615</v>
      </c>
      <c r="S68" s="132">
        <f t="shared" si="48"/>
        <v>36459.794454099188</v>
      </c>
      <c r="T68" s="14">
        <f t="shared" si="41"/>
        <v>12874.837379991095</v>
      </c>
      <c r="U68" s="15">
        <f t="shared" si="42"/>
        <v>8.6280381046634616E-2</v>
      </c>
      <c r="V68" s="14">
        <f t="shared" si="43"/>
        <v>149220.91469475819</v>
      </c>
      <c r="W68" s="14">
        <f t="shared" si="44"/>
        <v>305671.75040697731</v>
      </c>
      <c r="X68" s="2">
        <f t="shared" si="45"/>
        <v>8.38380344661023</v>
      </c>
      <c r="Y68" s="109">
        <f>VLOOKUP(E68,'Appendix 4. LT MOH 2019'!$E$4:$Q$1683,13,FALSE)</f>
        <v>9.504038477345361</v>
      </c>
      <c r="Z68" s="129">
        <f t="shared" si="46"/>
        <v>-1.120235030735131</v>
      </c>
    </row>
    <row r="69" spans="2:26" x14ac:dyDescent="0.2">
      <c r="B69" s="155" t="str">
        <f t="shared" si="49"/>
        <v>Male</v>
      </c>
      <c r="C69" s="13" t="str">
        <f t="shared" si="50"/>
        <v>AP</v>
      </c>
      <c r="D69" s="162" t="s">
        <v>135</v>
      </c>
      <c r="E69" s="20" t="str">
        <f t="shared" si="34"/>
        <v>APMale85-89</v>
      </c>
      <c r="F69" s="21">
        <v>5</v>
      </c>
      <c r="G69" s="108">
        <f>VLOOKUP(E69,'Appendix 4. LT MOH 2019'!$E$4:$H$1683,4,FALSE)</f>
        <v>0.11951219512195121</v>
      </c>
      <c r="H69" s="21">
        <f>VLOOKUP(E69,'Appendix 1a. Pop March 2021'!$E$5:$F$1684,2,FALSE)</f>
        <v>892.40019043554696</v>
      </c>
      <c r="I69" s="21">
        <f>VLOOKUP(E69,'Appendix 2a. Covid Deaths 2021'!$E$4:$F$1684,2,FALSE)</f>
        <v>9.5076923076923094</v>
      </c>
      <c r="J69" s="22">
        <f t="shared" si="35"/>
        <v>106.65270568619951</v>
      </c>
      <c r="K69" s="22">
        <f t="shared" si="36"/>
        <v>115.02411281565543</v>
      </c>
      <c r="L69" s="78">
        <f t="shared" si="37"/>
        <v>0.92722041557605894</v>
      </c>
      <c r="M69" s="78">
        <f t="shared" si="38"/>
        <v>1.0784922152288083</v>
      </c>
      <c r="N69" s="77">
        <f>VLOOKUP(E69,'Appendix 4. LT MOH 2019'!$E$4:$L$1683,8,FALSE)</f>
        <v>0.539906103286385</v>
      </c>
      <c r="O69" s="77">
        <f t="shared" si="47"/>
        <v>0.5144075123538645</v>
      </c>
      <c r="P69" s="78">
        <f t="shared" si="39"/>
        <v>0.4855924876461355</v>
      </c>
      <c r="Q69" s="77">
        <f>VLOOKUP(E69,'Appendix 4. LT MOH 2019'!$E$4:$J$1683,6,FALSE)</f>
        <v>2.4999999999999996</v>
      </c>
      <c r="R69" s="133">
        <f t="shared" si="40"/>
        <v>2.4453492460043917</v>
      </c>
      <c r="S69" s="132">
        <f t="shared" si="48"/>
        <v>23584.957074108093</v>
      </c>
      <c r="T69" s="14">
        <f t="shared" si="41"/>
        <v>11452.67797664347</v>
      </c>
      <c r="U69" s="15">
        <f t="shared" si="42"/>
        <v>0.12916477444035152</v>
      </c>
      <c r="V69" s="14">
        <f t="shared" si="43"/>
        <v>88667.19294223933</v>
      </c>
      <c r="W69" s="14">
        <f t="shared" si="44"/>
        <v>156450.83571221912</v>
      </c>
      <c r="X69" s="2">
        <f t="shared" si="45"/>
        <v>6.6335009735494967</v>
      </c>
      <c r="Y69" s="109">
        <f>VLOOKUP(E69,'Appendix 4. LT MOH 2019'!$E$4:$Q$1683,13,FALSE)</f>
        <v>7.711593635889411</v>
      </c>
      <c r="Z69" s="129">
        <f t="shared" si="46"/>
        <v>-1.0780926623399143</v>
      </c>
    </row>
    <row r="70" spans="2:26" x14ac:dyDescent="0.2">
      <c r="B70" s="155" t="str">
        <f t="shared" si="49"/>
        <v>Male</v>
      </c>
      <c r="C70" s="13" t="str">
        <f t="shared" si="50"/>
        <v>AP</v>
      </c>
      <c r="D70" s="162" t="s">
        <v>8</v>
      </c>
      <c r="E70" s="20" t="str">
        <f t="shared" si="34"/>
        <v>APMale90+</v>
      </c>
      <c r="F70" s="21" t="s">
        <v>19</v>
      </c>
      <c r="G70" s="108">
        <f>VLOOKUP(E70,'Appendix 4. LT MOH 2019'!$E$4:$H$1683,4,FALSE)</f>
        <v>0.13980582524271845</v>
      </c>
      <c r="H70" s="21">
        <f>VLOOKUP(E70,'Appendix 1a. Pop March 2021'!$E$5:$F$1684,2,FALSE)</f>
        <v>563.82054213686899</v>
      </c>
      <c r="I70" s="21">
        <f>VLOOKUP(E70,'Appendix 2a. Covid Deaths 2021'!$E$4:$F$1684,2,FALSE)</f>
        <v>4.7538461538461503</v>
      </c>
      <c r="J70" s="22">
        <f t="shared" si="35"/>
        <v>78.825396182241874</v>
      </c>
      <c r="K70" s="22">
        <f t="shared" si="36"/>
        <v>82.914626951472655</v>
      </c>
      <c r="L70" s="78">
        <f t="shared" si="37"/>
        <v>0.95068143077307599</v>
      </c>
      <c r="M70" s="78">
        <f t="shared" si="38"/>
        <v>1.0518770722036919</v>
      </c>
      <c r="N70" s="77">
        <f>VLOOKUP(E70,'Appendix 4. LT MOH 2019'!$E$4:$L$1683,8,FALSE)</f>
        <v>0</v>
      </c>
      <c r="O70" s="77">
        <v>0</v>
      </c>
      <c r="P70" s="78">
        <f t="shared" si="39"/>
        <v>1</v>
      </c>
      <c r="Q70" s="77">
        <f>VLOOKUP(E70,'Appendix 4. LT MOH 2019'!$E$4:$J$1683,6,FALSE)</f>
        <v>5.876889175347725</v>
      </c>
      <c r="R70" s="133">
        <f>Q70*L70</f>
        <v>5.5870494097143775</v>
      </c>
      <c r="S70" s="132">
        <f t="shared" si="48"/>
        <v>12132.279097464623</v>
      </c>
      <c r="T70" s="14">
        <f t="shared" si="41"/>
        <v>12132.279097464623</v>
      </c>
      <c r="U70" s="15">
        <f t="shared" si="42"/>
        <v>0.17898535106227426</v>
      </c>
      <c r="V70" s="14">
        <f>T70*R70</f>
        <v>67783.642769979808</v>
      </c>
      <c r="W70" s="14">
        <f>V70</f>
        <v>67783.642769979808</v>
      </c>
      <c r="X70" s="2">
        <f t="shared" si="45"/>
        <v>5.5870494097143775</v>
      </c>
      <c r="Y70" s="109">
        <f>VLOOKUP(E70,'Appendix 4. LT MOH 2019'!$E$4:$Q$1683,13,FALSE)</f>
        <v>7.1527777777777777</v>
      </c>
      <c r="Z70" s="129">
        <f t="shared" si="46"/>
        <v>-1.5657283680634002</v>
      </c>
    </row>
    <row r="71" spans="2:26" x14ac:dyDescent="0.2">
      <c r="H71" s="43"/>
      <c r="I71" s="43"/>
      <c r="K71" s="9"/>
      <c r="L71" s="9"/>
      <c r="M71" s="9"/>
      <c r="N71" s="131"/>
      <c r="O71" s="131"/>
      <c r="P71" s="79"/>
      <c r="Q71" s="131"/>
      <c r="R71" s="111"/>
      <c r="S71" s="9"/>
      <c r="T71" s="9"/>
      <c r="U71" s="9"/>
      <c r="V71" s="111"/>
      <c r="W71" s="111"/>
      <c r="X71" s="9"/>
      <c r="Y71" s="131"/>
      <c r="Z71" s="9"/>
    </row>
    <row r="72" spans="2:26" x14ac:dyDescent="0.2">
      <c r="F72" s="43"/>
      <c r="H72" s="43"/>
      <c r="I72" s="43"/>
      <c r="N72" s="43"/>
      <c r="O72" s="43"/>
      <c r="Q72" s="43"/>
      <c r="R72" s="43"/>
      <c r="V72" s="43"/>
      <c r="W72" s="43"/>
    </row>
    <row r="73" spans="2:26" x14ac:dyDescent="0.2">
      <c r="D73" s="53"/>
      <c r="E73" s="24"/>
      <c r="F73" s="43"/>
      <c r="G73" s="112"/>
      <c r="H73" s="24"/>
      <c r="I73" s="8"/>
      <c r="L73" s="49"/>
      <c r="M73" s="49"/>
      <c r="N73" s="49"/>
      <c r="O73" s="49"/>
      <c r="P73" s="48"/>
      <c r="Q73" s="47"/>
      <c r="R73" s="14"/>
      <c r="S73" s="15"/>
      <c r="T73" s="14"/>
      <c r="U73" s="14"/>
      <c r="V73" s="2"/>
      <c r="W73" s="2"/>
      <c r="X73" s="6"/>
    </row>
    <row r="74" spans="2:26" x14ac:dyDescent="0.2">
      <c r="D74" s="53"/>
      <c r="E74" s="24"/>
      <c r="F74" s="43"/>
      <c r="G74" s="112"/>
      <c r="H74" s="24"/>
      <c r="I74" s="8"/>
      <c r="L74" s="49"/>
      <c r="M74" s="49"/>
      <c r="N74" s="49"/>
      <c r="O74" s="49"/>
      <c r="P74" s="48"/>
      <c r="Q74" s="47"/>
      <c r="R74" s="14"/>
      <c r="S74" s="15"/>
      <c r="T74" s="14"/>
      <c r="U74" s="14"/>
      <c r="V74" s="2"/>
      <c r="W74" s="2"/>
      <c r="X74" s="6"/>
    </row>
    <row r="75" spans="2:26" x14ac:dyDescent="0.2">
      <c r="D75" s="53"/>
      <c r="E75" s="24"/>
      <c r="G75" s="112"/>
      <c r="H75" s="24"/>
      <c r="I75" s="8"/>
      <c r="L75" s="49"/>
      <c r="M75" s="49"/>
      <c r="N75" s="49"/>
      <c r="O75" s="49"/>
      <c r="P75" s="48"/>
      <c r="Q75" s="47"/>
      <c r="R75" s="14"/>
      <c r="S75" s="15"/>
      <c r="T75" s="14"/>
      <c r="U75" s="14"/>
      <c r="V75" s="2"/>
      <c r="W75" s="2"/>
      <c r="X75" s="6"/>
    </row>
    <row r="76" spans="2:26" x14ac:dyDescent="0.2">
      <c r="D76" s="53"/>
      <c r="E76" s="24"/>
      <c r="G76" s="112"/>
      <c r="H76" s="24"/>
      <c r="I76" s="8"/>
      <c r="L76" s="49"/>
      <c r="M76" s="49"/>
      <c r="N76" s="49"/>
      <c r="O76" s="49"/>
      <c r="P76" s="48"/>
      <c r="Q76" s="47"/>
      <c r="R76" s="14"/>
      <c r="S76" s="15"/>
      <c r="T76" s="14"/>
      <c r="U76" s="14"/>
      <c r="V76" s="2"/>
      <c r="W76" s="2"/>
      <c r="X76" s="6"/>
    </row>
    <row r="77" spans="2:26" x14ac:dyDescent="0.2">
      <c r="D77" s="53"/>
      <c r="E77" s="24"/>
      <c r="G77" s="112"/>
      <c r="H77" s="24"/>
      <c r="I77" s="8"/>
      <c r="L77" s="49"/>
      <c r="M77" s="49"/>
      <c r="N77" s="49"/>
      <c r="O77" s="49"/>
      <c r="P77" s="48"/>
      <c r="Q77" s="47"/>
      <c r="R77" s="14"/>
      <c r="S77" s="15"/>
      <c r="T77" s="14"/>
      <c r="U77" s="14"/>
      <c r="V77" s="2"/>
      <c r="W77" s="2"/>
      <c r="X77" s="6"/>
    </row>
    <row r="78" spans="2:26" x14ac:dyDescent="0.2">
      <c r="N78" s="44"/>
    </row>
    <row r="81" spans="1:25" s="13" customFormat="1" ht="47" customHeight="1" x14ac:dyDescent="0.2">
      <c r="A81" s="12"/>
      <c r="B81" s="10"/>
      <c r="C81" s="10"/>
      <c r="D81" s="160"/>
      <c r="E81" s="10"/>
      <c r="F81"/>
      <c r="G81" s="12"/>
      <c r="H81" s="12"/>
      <c r="I81" s="12"/>
      <c r="J81" s="43"/>
      <c r="K81"/>
      <c r="L81" s="10"/>
      <c r="M81" s="12"/>
      <c r="N81" s="12"/>
      <c r="O81" s="12"/>
      <c r="P81" s="12"/>
      <c r="Q81" s="10"/>
      <c r="R81" s="10"/>
      <c r="S81" s="12"/>
      <c r="T81" s="12"/>
      <c r="U81" s="12"/>
      <c r="V81" s="10"/>
      <c r="W81" s="12"/>
      <c r="X81" s="12"/>
      <c r="Y81" s="43"/>
    </row>
    <row r="82" spans="1:25" x14ac:dyDescent="0.2">
      <c r="D82" s="53"/>
      <c r="E82" s="52"/>
      <c r="G82" s="113"/>
      <c r="H82" s="52"/>
      <c r="I82" s="8"/>
      <c r="L82" s="51"/>
      <c r="M82" s="51"/>
      <c r="N82" s="51"/>
      <c r="O82" s="51"/>
      <c r="P82" s="48"/>
      <c r="Q82" s="14"/>
      <c r="R82" s="14"/>
      <c r="S82" s="15"/>
      <c r="T82" s="14"/>
      <c r="U82" s="14"/>
      <c r="V82" s="2"/>
      <c r="W82" s="2"/>
      <c r="X82" s="6"/>
    </row>
    <row r="83" spans="1:25" x14ac:dyDescent="0.2">
      <c r="D83" s="53"/>
      <c r="E83" s="52"/>
      <c r="G83" s="113"/>
      <c r="H83" s="52"/>
      <c r="I83" s="8"/>
      <c r="L83" s="51"/>
      <c r="M83" s="51"/>
      <c r="N83" s="51"/>
      <c r="O83" s="51"/>
      <c r="P83" s="48"/>
      <c r="Q83" s="47"/>
      <c r="R83" s="14"/>
      <c r="S83" s="15"/>
      <c r="T83" s="14"/>
      <c r="U83" s="14"/>
      <c r="V83" s="2"/>
      <c r="W83" s="2"/>
      <c r="X83" s="6"/>
    </row>
    <row r="84" spans="1:25" x14ac:dyDescent="0.2">
      <c r="D84" s="53"/>
      <c r="E84" s="52"/>
      <c r="G84" s="113"/>
      <c r="H84" s="52"/>
      <c r="I84" s="8"/>
      <c r="L84" s="51"/>
      <c r="M84" s="51"/>
      <c r="N84" s="51"/>
      <c r="O84" s="51"/>
      <c r="P84" s="48"/>
      <c r="Q84" s="47"/>
      <c r="R84" s="14"/>
      <c r="S84" s="15"/>
      <c r="T84" s="14"/>
      <c r="U84" s="14"/>
      <c r="V84" s="2"/>
      <c r="W84" s="2"/>
      <c r="X84" s="6"/>
    </row>
    <row r="85" spans="1:25" x14ac:dyDescent="0.2">
      <c r="D85" s="53"/>
      <c r="E85" s="52"/>
      <c r="G85" s="113"/>
      <c r="H85" s="52"/>
      <c r="I85" s="8"/>
      <c r="L85" s="51"/>
      <c r="M85" s="51"/>
      <c r="N85" s="51"/>
      <c r="O85" s="51"/>
      <c r="P85" s="48"/>
      <c r="Q85" s="47"/>
      <c r="R85" s="14"/>
      <c r="S85" s="15"/>
      <c r="T85" s="14"/>
      <c r="U85" s="14"/>
      <c r="V85" s="2"/>
      <c r="W85" s="2"/>
      <c r="X85" s="6"/>
    </row>
    <row r="86" spans="1:25" x14ac:dyDescent="0.2">
      <c r="D86" s="53"/>
      <c r="E86" s="52"/>
      <c r="G86" s="113"/>
      <c r="H86" s="52"/>
      <c r="I86" s="8"/>
      <c r="L86" s="51"/>
      <c r="M86" s="51"/>
      <c r="N86" s="51"/>
      <c r="O86" s="51"/>
      <c r="P86" s="48"/>
      <c r="Q86" s="47"/>
      <c r="R86" s="14"/>
      <c r="S86" s="15"/>
      <c r="T86" s="14"/>
      <c r="U86" s="14"/>
      <c r="V86" s="2"/>
      <c r="W86" s="2"/>
      <c r="X86" s="6"/>
    </row>
    <row r="87" spans="1:25" x14ac:dyDescent="0.2">
      <c r="D87" s="53"/>
      <c r="E87" s="52"/>
      <c r="G87" s="113"/>
      <c r="H87" s="52"/>
      <c r="I87" s="8"/>
      <c r="L87" s="51"/>
      <c r="M87" s="51"/>
      <c r="N87" s="51"/>
      <c r="O87" s="51"/>
      <c r="P87" s="48"/>
      <c r="Q87" s="47"/>
      <c r="R87" s="14"/>
      <c r="S87" s="15"/>
      <c r="T87" s="14"/>
      <c r="U87" s="14"/>
      <c r="V87" s="2"/>
      <c r="W87" s="2"/>
      <c r="X87" s="6"/>
    </row>
    <row r="88" spans="1:25" x14ac:dyDescent="0.2">
      <c r="D88" s="53"/>
      <c r="E88" s="52"/>
      <c r="G88" s="113"/>
      <c r="H88" s="52"/>
      <c r="I88" s="8"/>
      <c r="L88" s="51"/>
      <c r="M88" s="51"/>
      <c r="N88" s="51"/>
      <c r="O88" s="51"/>
      <c r="P88" s="48"/>
      <c r="Q88" s="47"/>
      <c r="R88" s="14"/>
      <c r="S88" s="15"/>
      <c r="T88" s="14"/>
      <c r="U88" s="14"/>
      <c r="V88" s="2"/>
      <c r="W88" s="2"/>
      <c r="X88" s="6"/>
    </row>
    <row r="89" spans="1:25" x14ac:dyDescent="0.2">
      <c r="D89" s="53"/>
      <c r="E89" s="52"/>
      <c r="G89" s="113"/>
      <c r="H89" s="52"/>
      <c r="I89" s="8"/>
      <c r="L89" s="51"/>
      <c r="M89" s="51"/>
      <c r="N89" s="51"/>
      <c r="O89" s="51"/>
      <c r="P89" s="48"/>
      <c r="Q89" s="47"/>
      <c r="R89" s="14"/>
      <c r="S89" s="15"/>
      <c r="T89" s="14"/>
      <c r="U89" s="14"/>
      <c r="V89" s="2"/>
      <c r="W89" s="2"/>
      <c r="X89" s="6"/>
    </row>
    <row r="90" spans="1:25" x14ac:dyDescent="0.2">
      <c r="D90" s="53"/>
      <c r="E90" s="52"/>
      <c r="G90" s="113"/>
      <c r="H90" s="52"/>
      <c r="I90" s="8"/>
      <c r="L90" s="51"/>
      <c r="M90" s="51"/>
      <c r="N90" s="51"/>
      <c r="O90" s="51"/>
      <c r="P90" s="48"/>
      <c r="Q90" s="47"/>
      <c r="R90" s="14"/>
      <c r="S90" s="15"/>
      <c r="T90" s="14"/>
      <c r="U90" s="14"/>
      <c r="V90" s="2"/>
      <c r="W90" s="2"/>
      <c r="X90" s="6"/>
    </row>
    <row r="91" spans="1:25" x14ac:dyDescent="0.2">
      <c r="D91" s="53"/>
      <c r="E91" s="52"/>
      <c r="G91" s="113"/>
      <c r="H91" s="52"/>
      <c r="I91" s="8"/>
      <c r="L91" s="51"/>
      <c r="M91" s="51"/>
      <c r="N91" s="51"/>
      <c r="O91" s="51"/>
      <c r="P91" s="48"/>
      <c r="Q91" s="47"/>
      <c r="R91" s="14"/>
      <c r="S91" s="15"/>
      <c r="T91" s="14"/>
      <c r="U91" s="14"/>
      <c r="V91" s="2"/>
      <c r="W91" s="2"/>
      <c r="X91" s="6"/>
    </row>
    <row r="92" spans="1:25" x14ac:dyDescent="0.2">
      <c r="D92" s="53"/>
      <c r="E92" s="52"/>
      <c r="G92" s="113"/>
      <c r="H92" s="52"/>
      <c r="I92" s="8"/>
      <c r="L92" s="51"/>
      <c r="M92" s="51"/>
      <c r="N92" s="51"/>
      <c r="O92" s="51"/>
      <c r="P92" s="48"/>
      <c r="Q92" s="47"/>
      <c r="R92" s="14"/>
      <c r="S92" s="15"/>
      <c r="T92" s="14"/>
      <c r="U92" s="14"/>
      <c r="V92" s="2"/>
      <c r="W92" s="2"/>
      <c r="X92" s="6"/>
    </row>
    <row r="93" spans="1:25" x14ac:dyDescent="0.2">
      <c r="D93" s="53"/>
      <c r="E93" s="52"/>
      <c r="G93" s="113"/>
      <c r="H93" s="52"/>
      <c r="I93" s="8"/>
      <c r="L93" s="51"/>
      <c r="M93" s="51"/>
      <c r="N93" s="51"/>
      <c r="O93" s="51"/>
      <c r="P93" s="48"/>
      <c r="Q93" s="47"/>
      <c r="R93" s="14"/>
      <c r="S93" s="15"/>
      <c r="T93" s="14"/>
      <c r="U93" s="14"/>
      <c r="V93" s="2"/>
      <c r="W93" s="2"/>
      <c r="X93" s="6"/>
    </row>
    <row r="94" spans="1:25" x14ac:dyDescent="0.2">
      <c r="D94" s="53"/>
      <c r="E94" s="52"/>
      <c r="G94" s="113"/>
      <c r="H94" s="52"/>
      <c r="I94" s="8"/>
      <c r="L94" s="51"/>
      <c r="M94" s="51"/>
      <c r="N94" s="51"/>
      <c r="O94" s="51"/>
      <c r="P94" s="48"/>
      <c r="Q94" s="47"/>
      <c r="R94" s="14"/>
      <c r="S94" s="15"/>
      <c r="T94" s="14"/>
      <c r="U94" s="14"/>
      <c r="V94" s="2"/>
      <c r="W94" s="2"/>
      <c r="X94" s="6"/>
    </row>
    <row r="95" spans="1:25" x14ac:dyDescent="0.2">
      <c r="D95" s="53"/>
      <c r="E95" s="52"/>
      <c r="G95" s="113"/>
      <c r="H95" s="52"/>
      <c r="I95" s="8"/>
      <c r="L95" s="51"/>
      <c r="M95" s="51"/>
      <c r="N95" s="51"/>
      <c r="O95" s="51"/>
      <c r="P95" s="48"/>
      <c r="Q95" s="47"/>
      <c r="R95" s="14"/>
      <c r="S95" s="15"/>
      <c r="T95" s="14"/>
      <c r="U95" s="14"/>
      <c r="V95" s="2"/>
      <c r="W95" s="2"/>
      <c r="X95" s="6"/>
    </row>
    <row r="96" spans="1:25" x14ac:dyDescent="0.2">
      <c r="D96" s="53"/>
      <c r="E96" s="52"/>
      <c r="G96" s="113"/>
      <c r="H96" s="52"/>
      <c r="I96" s="8"/>
      <c r="L96" s="51"/>
      <c r="M96" s="51"/>
      <c r="N96" s="51"/>
      <c r="O96" s="51"/>
      <c r="P96" s="48"/>
      <c r="Q96" s="47"/>
      <c r="R96" s="14"/>
      <c r="S96" s="15"/>
      <c r="T96" s="14"/>
      <c r="U96" s="14"/>
      <c r="V96" s="2"/>
      <c r="W96" s="2"/>
      <c r="X96" s="6"/>
    </row>
    <row r="97" spans="1:25" x14ac:dyDescent="0.2">
      <c r="D97" s="53"/>
      <c r="E97" s="52"/>
      <c r="G97" s="113"/>
      <c r="H97" s="52"/>
      <c r="I97" s="8"/>
      <c r="L97" s="51"/>
      <c r="M97" s="51"/>
      <c r="N97" s="51"/>
      <c r="O97" s="51"/>
      <c r="P97" s="48"/>
      <c r="Q97" s="47"/>
      <c r="R97" s="14"/>
      <c r="S97" s="15"/>
      <c r="T97" s="14"/>
      <c r="U97" s="14"/>
      <c r="V97" s="2"/>
      <c r="W97" s="2"/>
      <c r="X97" s="6"/>
    </row>
    <row r="98" spans="1:25" x14ac:dyDescent="0.2">
      <c r="N98" s="50"/>
    </row>
    <row r="99" spans="1:25" x14ac:dyDescent="0.2">
      <c r="N99" s="50"/>
    </row>
    <row r="100" spans="1:25" s="13" customFormat="1" ht="47" customHeight="1" x14ac:dyDescent="0.2">
      <c r="A100" s="12"/>
      <c r="B100" s="10"/>
      <c r="C100" s="10"/>
      <c r="D100" s="160"/>
      <c r="E100" s="10"/>
      <c r="F100"/>
      <c r="G100" s="12"/>
      <c r="H100" s="12"/>
      <c r="I100" s="12"/>
      <c r="J100" s="43"/>
      <c r="K100"/>
      <c r="L100" s="10"/>
      <c r="M100" s="12"/>
      <c r="N100" s="12"/>
      <c r="O100" s="12"/>
      <c r="P100" s="12"/>
      <c r="Q100" s="10"/>
      <c r="R100" s="10"/>
      <c r="S100" s="12"/>
      <c r="T100" s="12"/>
      <c r="U100" s="12"/>
      <c r="V100" s="10"/>
      <c r="W100" s="12"/>
      <c r="X100" s="12"/>
      <c r="Y100" s="43"/>
    </row>
    <row r="101" spans="1:25" x14ac:dyDescent="0.2">
      <c r="D101" s="53"/>
      <c r="E101" s="24"/>
      <c r="G101" s="112"/>
      <c r="H101" s="24"/>
      <c r="I101" s="8"/>
      <c r="L101" s="49"/>
      <c r="M101" s="49"/>
      <c r="N101" s="49"/>
      <c r="O101" s="49"/>
      <c r="P101" s="48"/>
      <c r="Q101" s="14"/>
      <c r="R101" s="14"/>
      <c r="S101" s="15"/>
      <c r="T101" s="14"/>
      <c r="U101" s="14"/>
      <c r="V101" s="2"/>
      <c r="W101" s="2"/>
      <c r="X101" s="6"/>
    </row>
    <row r="102" spans="1:25" x14ac:dyDescent="0.2">
      <c r="D102" s="53"/>
      <c r="E102" s="24"/>
      <c r="G102" s="112"/>
      <c r="H102" s="24"/>
      <c r="I102" s="8"/>
      <c r="L102" s="49"/>
      <c r="M102" s="49"/>
      <c r="N102" s="49"/>
      <c r="O102" s="49"/>
      <c r="P102" s="48"/>
      <c r="Q102" s="47"/>
      <c r="R102" s="14"/>
      <c r="S102" s="15"/>
      <c r="T102" s="14"/>
      <c r="U102" s="14"/>
      <c r="V102" s="2"/>
      <c r="W102" s="2"/>
      <c r="X102" s="6"/>
    </row>
    <row r="103" spans="1:25" x14ac:dyDescent="0.2">
      <c r="D103" s="53"/>
      <c r="E103" s="24"/>
      <c r="G103" s="112"/>
      <c r="H103" s="24"/>
      <c r="I103" s="8"/>
      <c r="L103" s="49"/>
      <c r="M103" s="49"/>
      <c r="N103" s="49"/>
      <c r="O103" s="49"/>
      <c r="P103" s="48"/>
      <c r="Q103" s="47"/>
      <c r="R103" s="14"/>
      <c r="S103" s="15"/>
      <c r="T103" s="14"/>
      <c r="U103" s="14"/>
      <c r="V103" s="2"/>
      <c r="W103" s="2"/>
      <c r="X103" s="6"/>
    </row>
    <row r="104" spans="1:25" x14ac:dyDescent="0.2">
      <c r="D104" s="53"/>
      <c r="E104" s="24"/>
      <c r="G104" s="112"/>
      <c r="H104" s="24"/>
      <c r="I104" s="8"/>
      <c r="L104" s="49"/>
      <c r="M104" s="49"/>
      <c r="N104" s="49"/>
      <c r="O104" s="49"/>
      <c r="P104" s="48"/>
      <c r="Q104" s="47"/>
      <c r="R104" s="14"/>
      <c r="S104" s="15"/>
      <c r="T104" s="14"/>
      <c r="U104" s="14"/>
      <c r="V104" s="2"/>
      <c r="W104" s="2"/>
      <c r="X104" s="6"/>
    </row>
    <row r="105" spans="1:25" x14ac:dyDescent="0.2">
      <c r="D105" s="53"/>
      <c r="E105" s="24"/>
      <c r="G105" s="112"/>
      <c r="H105" s="24"/>
      <c r="I105" s="8"/>
      <c r="L105" s="49"/>
      <c r="M105" s="49"/>
      <c r="N105" s="49"/>
      <c r="O105" s="49"/>
      <c r="P105" s="48"/>
      <c r="Q105" s="47"/>
      <c r="R105" s="14"/>
      <c r="S105" s="15"/>
      <c r="T105" s="14"/>
      <c r="U105" s="14"/>
      <c r="V105" s="2"/>
      <c r="W105" s="2"/>
      <c r="X105" s="6"/>
    </row>
    <row r="106" spans="1:25" x14ac:dyDescent="0.2">
      <c r="D106" s="53"/>
      <c r="E106" s="24"/>
      <c r="G106" s="112"/>
      <c r="H106" s="24"/>
      <c r="I106" s="8"/>
      <c r="L106" s="49"/>
      <c r="M106" s="49"/>
      <c r="N106" s="49"/>
      <c r="O106" s="49"/>
      <c r="P106" s="48"/>
      <c r="Q106" s="47"/>
      <c r="R106" s="14"/>
      <c r="S106" s="15"/>
      <c r="T106" s="14"/>
      <c r="U106" s="14"/>
      <c r="V106" s="2"/>
      <c r="W106" s="2"/>
      <c r="X106" s="6"/>
    </row>
    <row r="107" spans="1:25" x14ac:dyDescent="0.2">
      <c r="D107" s="53"/>
      <c r="E107" s="24"/>
      <c r="G107" s="112"/>
      <c r="H107" s="24"/>
      <c r="I107" s="8"/>
      <c r="L107" s="49"/>
      <c r="M107" s="49"/>
      <c r="N107" s="49"/>
      <c r="O107" s="49"/>
      <c r="P107" s="48"/>
      <c r="Q107" s="47"/>
      <c r="R107" s="14"/>
      <c r="S107" s="15"/>
      <c r="T107" s="14"/>
      <c r="U107" s="14"/>
      <c r="V107" s="2"/>
      <c r="W107" s="2"/>
      <c r="X107" s="6"/>
    </row>
    <row r="108" spans="1:25" x14ac:dyDescent="0.2">
      <c r="D108" s="53"/>
      <c r="E108" s="24"/>
      <c r="G108" s="112"/>
      <c r="H108" s="24"/>
      <c r="I108" s="8"/>
      <c r="L108" s="49"/>
      <c r="M108" s="49"/>
      <c r="N108" s="49"/>
      <c r="O108" s="49"/>
      <c r="P108" s="48"/>
      <c r="Q108" s="47"/>
      <c r="R108" s="14"/>
      <c r="S108" s="15"/>
      <c r="T108" s="14"/>
      <c r="U108" s="14"/>
      <c r="V108" s="2"/>
      <c r="W108" s="2"/>
      <c r="X108" s="6"/>
    </row>
    <row r="109" spans="1:25" x14ac:dyDescent="0.2">
      <c r="D109" s="53"/>
      <c r="E109" s="24"/>
      <c r="G109" s="112"/>
      <c r="H109" s="24"/>
      <c r="I109" s="8"/>
      <c r="L109" s="49"/>
      <c r="M109" s="49"/>
      <c r="N109" s="49"/>
      <c r="O109" s="49"/>
      <c r="P109" s="48"/>
      <c r="Q109" s="47"/>
      <c r="R109" s="14"/>
      <c r="S109" s="15"/>
      <c r="T109" s="14"/>
      <c r="U109" s="14"/>
      <c r="V109" s="2"/>
      <c r="W109" s="2"/>
      <c r="X109" s="6"/>
    </row>
    <row r="110" spans="1:25" x14ac:dyDescent="0.2">
      <c r="D110" s="53"/>
      <c r="E110" s="24"/>
      <c r="G110" s="112"/>
      <c r="H110" s="24"/>
      <c r="I110" s="8"/>
      <c r="L110" s="49"/>
      <c r="M110" s="49"/>
      <c r="N110" s="49"/>
      <c r="O110" s="49"/>
      <c r="P110" s="48"/>
      <c r="Q110" s="47"/>
      <c r="R110" s="14"/>
      <c r="S110" s="15"/>
      <c r="T110" s="14"/>
      <c r="U110" s="14"/>
      <c r="V110" s="2"/>
      <c r="W110" s="2"/>
      <c r="X110" s="6"/>
    </row>
    <row r="111" spans="1:25" x14ac:dyDescent="0.2">
      <c r="D111" s="53"/>
      <c r="E111" s="24"/>
      <c r="G111" s="112"/>
      <c r="H111" s="24"/>
      <c r="I111" s="8"/>
      <c r="L111" s="49"/>
      <c r="M111" s="49"/>
      <c r="N111" s="49"/>
      <c r="O111" s="49"/>
      <c r="P111" s="48"/>
      <c r="Q111" s="47"/>
      <c r="R111" s="14"/>
      <c r="S111" s="15"/>
      <c r="T111" s="14"/>
      <c r="U111" s="14"/>
      <c r="V111" s="2"/>
      <c r="W111" s="2"/>
      <c r="X111" s="6"/>
    </row>
    <row r="112" spans="1:25" x14ac:dyDescent="0.2">
      <c r="D112" s="53"/>
      <c r="E112" s="24"/>
      <c r="G112" s="112"/>
      <c r="H112" s="24"/>
      <c r="I112" s="8"/>
      <c r="L112" s="49"/>
      <c r="M112" s="49"/>
      <c r="N112" s="49"/>
      <c r="O112" s="49"/>
      <c r="P112" s="48"/>
      <c r="Q112" s="47"/>
      <c r="R112" s="14"/>
      <c r="S112" s="15"/>
      <c r="T112" s="14"/>
      <c r="U112" s="14"/>
      <c r="V112" s="2"/>
      <c r="W112" s="2"/>
      <c r="X112" s="6"/>
    </row>
    <row r="113" spans="4:24" x14ac:dyDescent="0.2">
      <c r="D113" s="53"/>
      <c r="E113" s="24"/>
      <c r="G113" s="112"/>
      <c r="H113" s="24"/>
      <c r="I113" s="8"/>
      <c r="L113" s="49"/>
      <c r="M113" s="49"/>
      <c r="N113" s="49"/>
      <c r="O113" s="49"/>
      <c r="P113" s="48"/>
      <c r="Q113" s="47"/>
      <c r="R113" s="14"/>
      <c r="S113" s="15"/>
      <c r="T113" s="14"/>
      <c r="U113" s="14"/>
      <c r="V113" s="2"/>
      <c r="W113" s="2"/>
      <c r="X113" s="6"/>
    </row>
    <row r="114" spans="4:24" x14ac:dyDescent="0.2">
      <c r="D114" s="53"/>
      <c r="E114" s="24"/>
      <c r="G114" s="112"/>
      <c r="H114" s="24"/>
      <c r="I114" s="8"/>
      <c r="L114" s="49"/>
      <c r="M114" s="49"/>
      <c r="N114" s="49"/>
      <c r="O114" s="49"/>
      <c r="P114" s="48"/>
      <c r="Q114" s="47"/>
      <c r="R114" s="14"/>
      <c r="S114" s="15"/>
      <c r="T114" s="14"/>
      <c r="U114" s="14"/>
      <c r="V114" s="2"/>
      <c r="W114" s="2"/>
      <c r="X114" s="6"/>
    </row>
    <row r="115" spans="4:24" x14ac:dyDescent="0.2">
      <c r="D115" s="53"/>
      <c r="E115" s="24"/>
      <c r="G115" s="112"/>
      <c r="H115" s="24"/>
      <c r="I115" s="8"/>
      <c r="L115" s="49"/>
      <c r="M115" s="49"/>
      <c r="N115" s="49"/>
      <c r="O115" s="49"/>
      <c r="P115" s="48"/>
      <c r="Q115" s="47"/>
      <c r="R115" s="14"/>
      <c r="S115" s="15"/>
      <c r="T115" s="14"/>
      <c r="U115" s="14"/>
      <c r="V115" s="2"/>
      <c r="W115" s="2"/>
      <c r="X115" s="6"/>
    </row>
    <row r="116" spans="4:24" x14ac:dyDescent="0.2">
      <c r="D116" s="53"/>
      <c r="E116" s="24"/>
      <c r="G116" s="112"/>
      <c r="H116" s="24"/>
      <c r="I116" s="8"/>
      <c r="L116" s="49"/>
      <c r="M116" s="49"/>
      <c r="N116" s="49"/>
      <c r="O116" s="49"/>
      <c r="P116" s="48"/>
      <c r="Q116" s="47"/>
      <c r="R116" s="14"/>
      <c r="S116" s="15"/>
      <c r="T116" s="14"/>
      <c r="U116" s="14"/>
      <c r="V116" s="2"/>
      <c r="W116" s="2"/>
      <c r="X116" s="6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4A74D-B854-2244-864A-7FBB08E91BD0}">
  <sheetPr>
    <tabColor theme="9"/>
  </sheetPr>
  <dimension ref="A1:AA116"/>
  <sheetViews>
    <sheetView zoomScaleNormal="100" workbookViewId="0">
      <pane xSplit="4" ySplit="3" topLeftCell="E4" activePane="bottomRight" state="frozen"/>
      <selection pane="topRight" activeCell="F1" sqref="F1"/>
      <selection pane="bottomLeft" activeCell="A4" sqref="A4"/>
      <selection pane="bottomRight" activeCell="H1" sqref="H1:H1048576"/>
    </sheetView>
  </sheetViews>
  <sheetFormatPr baseColWidth="10" defaultRowHeight="16" x14ac:dyDescent="0.2"/>
  <cols>
    <col min="1" max="1" width="6" customWidth="1"/>
    <col min="2" max="3" width="12.1640625" style="155" customWidth="1"/>
    <col min="4" max="4" width="12.1640625" style="9" customWidth="1"/>
    <col min="5" max="5" width="12.83203125" hidden="1" customWidth="1"/>
    <col min="6" max="6" width="13.33203125" customWidth="1"/>
    <col min="7" max="7" width="12.83203125" style="43" customWidth="1"/>
    <col min="10" max="10" width="14.6640625" style="43" customWidth="1"/>
    <col min="11" max="11" width="13.33203125" customWidth="1"/>
    <col min="17" max="17" width="11.5" customWidth="1"/>
    <col min="18" max="20" width="10.33203125" customWidth="1"/>
    <col min="21" max="21" width="8.33203125" customWidth="1"/>
    <col min="22" max="22" width="10" customWidth="1"/>
    <col min="23" max="23" width="8.33203125" customWidth="1"/>
    <col min="24" max="24" width="11" customWidth="1"/>
    <col min="25" max="25" width="10.5" style="43" customWidth="1"/>
    <col min="26" max="26" width="17.6640625" bestFit="1" customWidth="1"/>
  </cols>
  <sheetData>
    <row r="1" spans="1:27" ht="18" x14ac:dyDescent="0.2">
      <c r="B1" s="166" t="s">
        <v>45</v>
      </c>
      <c r="C1" s="166"/>
      <c r="D1" s="166"/>
      <c r="H1" s="43"/>
      <c r="I1" s="43"/>
      <c r="K1" s="12"/>
      <c r="N1" s="10"/>
      <c r="O1" s="12"/>
      <c r="Q1" s="12"/>
      <c r="R1" s="12"/>
      <c r="S1" s="10"/>
      <c r="T1" s="10"/>
      <c r="U1" s="12"/>
      <c r="V1" s="12"/>
      <c r="W1" s="12"/>
      <c r="Y1" s="12"/>
    </row>
    <row r="2" spans="1:27" s="3" customFormat="1" ht="100" customHeight="1" x14ac:dyDescent="0.2">
      <c r="B2" s="159" t="s">
        <v>32</v>
      </c>
      <c r="C2" s="159" t="s">
        <v>14</v>
      </c>
      <c r="D2" s="164" t="s">
        <v>30</v>
      </c>
      <c r="E2" s="42"/>
      <c r="F2" s="3" t="s">
        <v>31</v>
      </c>
      <c r="G2" s="110" t="s">
        <v>115</v>
      </c>
      <c r="H2" s="110" t="s">
        <v>119</v>
      </c>
      <c r="I2" s="110" t="s">
        <v>117</v>
      </c>
      <c r="J2" s="110" t="s">
        <v>20</v>
      </c>
      <c r="K2" s="4" t="s">
        <v>1827</v>
      </c>
      <c r="L2" s="3" t="s">
        <v>16</v>
      </c>
      <c r="M2" s="5" t="s">
        <v>114</v>
      </c>
      <c r="N2" s="3" t="s">
        <v>143</v>
      </c>
      <c r="O2" s="3" t="s">
        <v>21</v>
      </c>
      <c r="P2" s="5" t="s">
        <v>22</v>
      </c>
      <c r="Q2" s="3" t="s">
        <v>142</v>
      </c>
      <c r="R2" s="3" t="s">
        <v>23</v>
      </c>
      <c r="S2" s="5" t="s">
        <v>33</v>
      </c>
      <c r="T2" s="5" t="s">
        <v>34</v>
      </c>
      <c r="U2" s="5" t="s">
        <v>35</v>
      </c>
      <c r="V2" s="3" t="s">
        <v>36</v>
      </c>
      <c r="W2" s="3" t="s">
        <v>37</v>
      </c>
      <c r="X2" s="5" t="s">
        <v>80</v>
      </c>
      <c r="Y2" s="3" t="s">
        <v>25</v>
      </c>
      <c r="Z2" s="5" t="s">
        <v>24</v>
      </c>
    </row>
    <row r="3" spans="1:27" s="13" customFormat="1" ht="47" customHeight="1" x14ac:dyDescent="0.2">
      <c r="A3" s="12"/>
      <c r="B3" s="10" t="s">
        <v>17</v>
      </c>
      <c r="C3" s="10" t="s">
        <v>14</v>
      </c>
      <c r="D3" s="160" t="s">
        <v>0</v>
      </c>
      <c r="E3" s="10" t="s">
        <v>137</v>
      </c>
      <c r="F3" s="10" t="s">
        <v>9</v>
      </c>
      <c r="G3" s="12" t="s">
        <v>116</v>
      </c>
      <c r="H3" s="12" t="s">
        <v>136</v>
      </c>
      <c r="I3" s="12" t="s">
        <v>110</v>
      </c>
      <c r="J3" s="12" t="s">
        <v>1826</v>
      </c>
      <c r="K3" s="12" t="s">
        <v>1828</v>
      </c>
      <c r="L3" s="12" t="s">
        <v>26</v>
      </c>
      <c r="M3" s="12" t="s">
        <v>27</v>
      </c>
      <c r="N3" s="10" t="s">
        <v>1620</v>
      </c>
      <c r="O3" s="12" t="s">
        <v>111</v>
      </c>
      <c r="P3" s="12" t="s">
        <v>112</v>
      </c>
      <c r="Q3" s="12" t="s">
        <v>1621</v>
      </c>
      <c r="R3" s="12" t="s">
        <v>113</v>
      </c>
      <c r="S3" s="10" t="s">
        <v>104</v>
      </c>
      <c r="T3" s="10" t="s">
        <v>105</v>
      </c>
      <c r="U3" s="12" t="s">
        <v>106</v>
      </c>
      <c r="V3" s="12" t="s">
        <v>107</v>
      </c>
      <c r="W3" s="12" t="s">
        <v>108</v>
      </c>
      <c r="X3" s="10" t="s">
        <v>109</v>
      </c>
      <c r="Y3" s="12" t="s">
        <v>29</v>
      </c>
      <c r="Z3" s="12" t="s">
        <v>11</v>
      </c>
    </row>
    <row r="4" spans="1:27" s="11" customFormat="1" ht="17" customHeight="1" x14ac:dyDescent="0.2">
      <c r="A4" s="17"/>
      <c r="B4" s="13" t="s">
        <v>18</v>
      </c>
      <c r="C4" s="13" t="str">
        <f>$B$1</f>
        <v>TO</v>
      </c>
      <c r="D4" s="162">
        <v>0</v>
      </c>
      <c r="E4" s="20" t="str">
        <f t="shared" ref="E4:E23" si="0">_xlfn.CONCAT(C4,B4,D4)</f>
        <v>TOTotal0</v>
      </c>
      <c r="F4" s="21">
        <v>1</v>
      </c>
      <c r="G4" s="108">
        <f>VLOOKUP(E4,'Appendix 4. LT MOH 2019'!$E$4:$H$1683,4,FALSE)</f>
        <v>1.1037011037011038E-2</v>
      </c>
      <c r="H4" s="21">
        <f>VLOOKUP(E4,'Appendix 1a. Pop March 2021'!$E$5:$F$1684,2,FALSE)</f>
        <v>25503.969282186099</v>
      </c>
      <c r="I4" s="21">
        <f>VLOOKUP(E4,'Appendix 2a. Covid Deaths 2021'!$E$4:$F$1684,2,FALSE)</f>
        <v>4.0090909090909097</v>
      </c>
      <c r="J4" s="22">
        <f t="shared" ref="J4:J23" si="1">G4*H4</f>
        <v>281.48759045507848</v>
      </c>
      <c r="K4" s="22">
        <f t="shared" ref="K4:K23" si="2">G4*(H4-I4)+I4</f>
        <v>285.45243298355734</v>
      </c>
      <c r="L4" s="77">
        <f t="shared" ref="L4:L23" si="3">J4/K4</f>
        <v>0.98611032147444599</v>
      </c>
      <c r="M4" s="77">
        <f t="shared" ref="M4:M23" si="4">K4/J4</f>
        <v>1.0140853190794981</v>
      </c>
      <c r="N4" s="77">
        <f>VLOOKUP(E4,'Appendix 4. LT MOH 2019'!$E$4:$L$1683,8,FALSE)</f>
        <v>0.98907232379700816</v>
      </c>
      <c r="O4" s="77">
        <f>EXP((1/L4)*LN(N4))</f>
        <v>0.98891925990893026</v>
      </c>
      <c r="P4" s="77">
        <f t="shared" ref="P4:P23" si="5">1-O4</f>
        <v>1.1080740091069741E-2</v>
      </c>
      <c r="Q4" s="77">
        <f>VLOOKUP(E4,'Appendix 4. LT MOH 2019'!$E$4:$J$1683,6,FALSE)</f>
        <v>9.3476107021577381E-2</v>
      </c>
      <c r="R4" s="18">
        <f t="shared" ref="R4:R22" si="6">F4+(Q4-F4)*M4*(1-N4)/(1-O4)</f>
        <v>9.3406083706697784E-2</v>
      </c>
      <c r="S4" s="14">
        <v>100000</v>
      </c>
      <c r="T4" s="14">
        <f t="shared" ref="T4:T23" si="7">P4*S4</f>
        <v>1108.074009106974</v>
      </c>
      <c r="U4" s="15">
        <f t="shared" ref="U4:U23" si="8">T4/V4</f>
        <v>1.1193183810874986E-2</v>
      </c>
      <c r="V4" s="14">
        <f t="shared" ref="V4:V22" si="9">(S5*F4)+R4*T4</f>
        <v>98995.426844540882</v>
      </c>
      <c r="W4" s="14">
        <f t="shared" ref="W4:W22" si="10">W5+V4</f>
        <v>7498841.7785366159</v>
      </c>
      <c r="X4" s="129">
        <f t="shared" ref="X4:X23" si="11">W4/S4</f>
        <v>74.988417785366153</v>
      </c>
      <c r="Y4" s="109">
        <f>VLOOKUP(E4,'Appendix 4. LT MOH 2019'!$E$4:$Q$1683,13,FALSE)</f>
        <v>76.845040872463827</v>
      </c>
      <c r="Z4" s="109">
        <f t="shared" ref="Z4:Z23" si="12">X4-Y4</f>
        <v>-1.8566230870976739</v>
      </c>
    </row>
    <row r="5" spans="1:27" s="11" customFormat="1" x14ac:dyDescent="0.2">
      <c r="A5" s="17"/>
      <c r="B5" s="13" t="str">
        <f>$B$4</f>
        <v>Total</v>
      </c>
      <c r="C5" s="13" t="str">
        <f>$C$4</f>
        <v>TO</v>
      </c>
      <c r="D5" s="163" t="s">
        <v>139</v>
      </c>
      <c r="E5" s="20" t="str">
        <f t="shared" si="0"/>
        <v>TOTotal01-04</v>
      </c>
      <c r="F5" s="21">
        <v>4</v>
      </c>
      <c r="G5" s="108">
        <f>VLOOKUP(E5,'Appendix 4. LT MOH 2019'!$E$4:$H$1683,4,FALSE)</f>
        <v>5.9122975789642452E-4</v>
      </c>
      <c r="H5" s="21">
        <f>VLOOKUP(E5,'Appendix 1a. Pop March 2021'!$E$5:$F$1684,2,FALSE)</f>
        <v>100583.415496496</v>
      </c>
      <c r="I5" s="21">
        <f>VLOOKUP(E5,'Appendix 2a. Covid Deaths 2021'!$E$4:$F$1684,2,FALSE)</f>
        <v>1.33636363636364</v>
      </c>
      <c r="J5" s="22">
        <f t="shared" si="1"/>
        <v>59.467908392388807</v>
      </c>
      <c r="K5" s="22">
        <f t="shared" si="2"/>
        <v>60.803481930803258</v>
      </c>
      <c r="L5" s="77">
        <f t="shared" si="3"/>
        <v>0.97803458788866093</v>
      </c>
      <c r="M5" s="77">
        <f t="shared" si="4"/>
        <v>1.0224587273122487</v>
      </c>
      <c r="N5" s="77">
        <f>VLOOKUP(E5,'Appendix 4. LT MOH 2019'!$E$4:$L$1683,8,FALSE)</f>
        <v>0.99763857070770279</v>
      </c>
      <c r="O5" s="77">
        <f t="shared" ref="O5:O22" si="13">EXP((1/L5)*LN(N5))</f>
        <v>0.9975856000856651</v>
      </c>
      <c r="P5" s="77">
        <f t="shared" si="5"/>
        <v>2.4143999143348971E-3</v>
      </c>
      <c r="Q5" s="77">
        <f>VLOOKUP(E5,'Appendix 4. LT MOH 2019'!$E$4:$J$1683,6,FALSE)</f>
        <v>1.5004504420298614</v>
      </c>
      <c r="R5" s="18">
        <f t="shared" si="6"/>
        <v>1.5003841077825251</v>
      </c>
      <c r="S5" s="132">
        <f t="shared" ref="S5:S23" si="14">S4-T4</f>
        <v>98891.925990893025</v>
      </c>
      <c r="T5" s="14">
        <f t="shared" si="7"/>
        <v>238.76465764082511</v>
      </c>
      <c r="U5" s="15">
        <f t="shared" si="8"/>
        <v>6.0451204707581956E-4</v>
      </c>
      <c r="V5" s="14">
        <f t="shared" si="9"/>
        <v>394970.8840308332</v>
      </c>
      <c r="W5" s="14">
        <f t="shared" si="10"/>
        <v>7399846.3516920749</v>
      </c>
      <c r="X5" s="129">
        <f t="shared" si="11"/>
        <v>74.827608801688498</v>
      </c>
      <c r="Y5" s="109">
        <f>VLOOKUP(E5,'Appendix 4. LT MOH 2019'!$E$4:$Q$1683,13,FALSE)</f>
        <v>76.69302360097646</v>
      </c>
      <c r="Z5" s="109">
        <f t="shared" si="12"/>
        <v>-1.8654147992879615</v>
      </c>
      <c r="AA5" s="19"/>
    </row>
    <row r="6" spans="1:27" s="11" customFormat="1" x14ac:dyDescent="0.2">
      <c r="A6" s="17"/>
      <c r="B6" s="13" t="str">
        <f t="shared" ref="B6:B23" si="15">$B$4</f>
        <v>Total</v>
      </c>
      <c r="C6" s="13" t="str">
        <f t="shared" ref="C6:C23" si="16">$C$4</f>
        <v>TO</v>
      </c>
      <c r="D6" s="163" t="s">
        <v>138</v>
      </c>
      <c r="E6" s="20" t="str">
        <f t="shared" si="0"/>
        <v>TOTotal05-09</v>
      </c>
      <c r="F6" s="21">
        <v>5</v>
      </c>
      <c r="G6" s="108">
        <f>VLOOKUP(E6,'Appendix 4. LT MOH 2019'!$E$4:$H$1683,4,FALSE)</f>
        <v>2.6300059772863118E-4</v>
      </c>
      <c r="H6" s="21">
        <f>VLOOKUP(E6,'Appendix 1a. Pop March 2021'!$E$5:$F$1684,2,FALSE)</f>
        <v>124979.51879925</v>
      </c>
      <c r="I6" s="21">
        <f>VLOOKUP(E6,'Appendix 2a. Covid Deaths 2021'!$E$4:$F$1684,2,FALSE)</f>
        <v>0</v>
      </c>
      <c r="J6" s="22">
        <f t="shared" si="1"/>
        <v>32.869688148039451</v>
      </c>
      <c r="K6" s="22">
        <f t="shared" si="2"/>
        <v>32.869688148039451</v>
      </c>
      <c r="L6" s="77">
        <f t="shared" si="3"/>
        <v>1</v>
      </c>
      <c r="M6" s="77">
        <f t="shared" si="4"/>
        <v>1</v>
      </c>
      <c r="N6" s="77">
        <f>VLOOKUP(E6,'Appendix 4. LT MOH 2019'!$E$4:$L$1683,8,FALSE)</f>
        <v>0.99868586105967383</v>
      </c>
      <c r="O6" s="77">
        <f t="shared" si="13"/>
        <v>0.99868586105967383</v>
      </c>
      <c r="P6" s="77">
        <f t="shared" si="5"/>
        <v>1.3141389403261705E-3</v>
      </c>
      <c r="Q6" s="77">
        <f>VLOOKUP(E6,'Appendix 4. LT MOH 2019'!$E$4:$J$1683,6,FALSE)</f>
        <v>2.5000000000000537</v>
      </c>
      <c r="R6" s="18">
        <f t="shared" si="6"/>
        <v>2.5000000000000537</v>
      </c>
      <c r="S6" s="132">
        <f t="shared" si="14"/>
        <v>98653.161333252196</v>
      </c>
      <c r="T6" s="14">
        <f t="shared" si="7"/>
        <v>129.64396089430679</v>
      </c>
      <c r="U6" s="15">
        <f t="shared" si="8"/>
        <v>2.6300059772863622E-4</v>
      </c>
      <c r="V6" s="14">
        <f t="shared" si="9"/>
        <v>492941.69676402526</v>
      </c>
      <c r="W6" s="14">
        <f t="shared" si="10"/>
        <v>7004875.467661242</v>
      </c>
      <c r="X6" s="129">
        <f t="shared" si="11"/>
        <v>71.005078529603765</v>
      </c>
      <c r="Y6" s="109">
        <f>VLOOKUP(E6,'Appendix 4. LT MOH 2019'!$E$4:$Q$1683,13,FALSE)</f>
        <v>72.871005838265845</v>
      </c>
      <c r="Z6" s="109">
        <f t="shared" si="12"/>
        <v>-1.86592730866208</v>
      </c>
    </row>
    <row r="7" spans="1:27" s="11" customFormat="1" x14ac:dyDescent="0.2">
      <c r="A7" s="17"/>
      <c r="B7" s="13" t="str">
        <f t="shared" si="15"/>
        <v>Total</v>
      </c>
      <c r="C7" s="13" t="str">
        <f t="shared" si="16"/>
        <v>TO</v>
      </c>
      <c r="D7" s="163" t="s">
        <v>120</v>
      </c>
      <c r="E7" s="20" t="str">
        <f t="shared" si="0"/>
        <v>TOTotal10-14</v>
      </c>
      <c r="F7" s="21">
        <v>5</v>
      </c>
      <c r="G7" s="108">
        <f>VLOOKUP(E7,'Appendix 4. LT MOH 2019'!$E$4:$H$1683,4,FALSE)</f>
        <v>4.4038724220551902E-4</v>
      </c>
      <c r="H7" s="21">
        <f>VLOOKUP(E7,'Appendix 1a. Pop March 2021'!$E$5:$F$1684,2,FALSE)</f>
        <v>130465.70841335801</v>
      </c>
      <c r="I7" s="21">
        <f>VLOOKUP(E7,'Appendix 2a. Covid Deaths 2021'!$E$4:$F$1684,2,FALSE)</f>
        <v>0</v>
      </c>
      <c r="J7" s="22">
        <f t="shared" si="1"/>
        <v>57.455433530548113</v>
      </c>
      <c r="K7" s="22">
        <f t="shared" si="2"/>
        <v>57.455433530548113</v>
      </c>
      <c r="L7" s="77">
        <f t="shared" si="3"/>
        <v>1</v>
      </c>
      <c r="M7" s="77">
        <f t="shared" si="4"/>
        <v>1</v>
      </c>
      <c r="N7" s="77">
        <f>VLOOKUP(E7,'Appendix 4. LT MOH 2019'!$E$4:$L$1683,8,FALSE)</f>
        <v>0.99780048538441179</v>
      </c>
      <c r="O7" s="77">
        <f t="shared" si="13"/>
        <v>0.99780048538441179</v>
      </c>
      <c r="P7" s="77">
        <f t="shared" si="5"/>
        <v>2.199514615588205E-3</v>
      </c>
      <c r="Q7" s="77">
        <f>VLOOKUP(E7,'Appendix 4. LT MOH 2019'!$E$4:$J$1683,6,FALSE)</f>
        <v>2.5000000000000577</v>
      </c>
      <c r="R7" s="18">
        <f t="shared" si="6"/>
        <v>2.5000000000000577</v>
      </c>
      <c r="S7" s="132">
        <f t="shared" si="14"/>
        <v>98523.517372357892</v>
      </c>
      <c r="T7" s="14">
        <f t="shared" si="7"/>
        <v>216.70391643965962</v>
      </c>
      <c r="U7" s="15">
        <f t="shared" si="8"/>
        <v>4.4038724220551583E-4</v>
      </c>
      <c r="V7" s="14">
        <f t="shared" si="9"/>
        <v>492075.82707069034</v>
      </c>
      <c r="W7" s="14">
        <f t="shared" si="10"/>
        <v>6511933.7708972171</v>
      </c>
      <c r="X7" s="129">
        <f t="shared" si="11"/>
        <v>66.095222182193709</v>
      </c>
      <c r="Y7" s="109">
        <f>VLOOKUP(E7,'Appendix 4. LT MOH 2019'!$E$4:$Q$1683,13,FALSE)</f>
        <v>67.963604805216136</v>
      </c>
      <c r="Z7" s="109">
        <f t="shared" si="12"/>
        <v>-1.868382623022427</v>
      </c>
      <c r="AA7" s="19"/>
    </row>
    <row r="8" spans="1:27" s="11" customFormat="1" x14ac:dyDescent="0.2">
      <c r="A8" s="17"/>
      <c r="B8" s="13" t="str">
        <f t="shared" si="15"/>
        <v>Total</v>
      </c>
      <c r="C8" s="13" t="str">
        <f t="shared" si="16"/>
        <v>TO</v>
      </c>
      <c r="D8" s="162" t="s">
        <v>121</v>
      </c>
      <c r="E8" s="20" t="str">
        <f t="shared" si="0"/>
        <v>TOTotal15-19</v>
      </c>
      <c r="F8" s="21">
        <v>5</v>
      </c>
      <c r="G8" s="108">
        <f>VLOOKUP(E8,'Appendix 4. LT MOH 2019'!$E$4:$H$1683,4,FALSE)</f>
        <v>1.1994392982557552E-3</v>
      </c>
      <c r="H8" s="21">
        <f>VLOOKUP(E8,'Appendix 1a. Pop March 2021'!$E$5:$F$1684,2,FALSE)</f>
        <v>137021.33197011301</v>
      </c>
      <c r="I8" s="21">
        <f>VLOOKUP(E8,'Appendix 2a. Covid Deaths 2021'!$E$4:$F$1684,2,FALSE)</f>
        <v>2.6727272727272702</v>
      </c>
      <c r="J8" s="22">
        <f t="shared" si="1"/>
        <v>164.34877026430124</v>
      </c>
      <c r="K8" s="22">
        <f t="shared" si="2"/>
        <v>167.01829176290406</v>
      </c>
      <c r="L8" s="77">
        <f t="shared" si="3"/>
        <v>0.98401659201261371</v>
      </c>
      <c r="M8" s="77">
        <f t="shared" si="4"/>
        <v>1.0162430269134948</v>
      </c>
      <c r="N8" s="77">
        <f>VLOOKUP(E8,'Appendix 4. LT MOH 2019'!$E$4:$L$1683,8,FALSE)</f>
        <v>0.99402073292847215</v>
      </c>
      <c r="O8" s="77">
        <f t="shared" si="13"/>
        <v>0.99392390718644874</v>
      </c>
      <c r="P8" s="77">
        <f t="shared" si="5"/>
        <v>6.0760928135512593E-3</v>
      </c>
      <c r="Q8" s="77">
        <f>VLOOKUP(E8,'Appendix 4. LT MOH 2019'!$E$4:$J$1683,6,FALSE)</f>
        <v>2.4999999999998899</v>
      </c>
      <c r="R8" s="18">
        <f t="shared" si="6"/>
        <v>2.4998783535934481</v>
      </c>
      <c r="S8" s="132">
        <f t="shared" si="14"/>
        <v>98306.813455918236</v>
      </c>
      <c r="T8" s="14">
        <f t="shared" si="7"/>
        <v>597.32132276262905</v>
      </c>
      <c r="U8" s="15">
        <f t="shared" si="8"/>
        <v>1.2189218841500646E-3</v>
      </c>
      <c r="V8" s="14">
        <f t="shared" si="9"/>
        <v>490040.69131069211</v>
      </c>
      <c r="W8" s="14">
        <f t="shared" si="10"/>
        <v>6019857.9438265264</v>
      </c>
      <c r="X8" s="129">
        <f t="shared" si="11"/>
        <v>61.235409146141137</v>
      </c>
      <c r="Y8" s="109">
        <f>VLOOKUP(E8,'Appendix 4. LT MOH 2019'!$E$4:$Q$1683,13,FALSE)</f>
        <v>63.107910362957647</v>
      </c>
      <c r="Z8" s="109">
        <f t="shared" si="12"/>
        <v>-1.8725012168165094</v>
      </c>
    </row>
    <row r="9" spans="1:27" s="11" customFormat="1" x14ac:dyDescent="0.2">
      <c r="A9" s="17"/>
      <c r="B9" s="13" t="str">
        <f t="shared" si="15"/>
        <v>Total</v>
      </c>
      <c r="C9" s="13" t="str">
        <f t="shared" si="16"/>
        <v>TO</v>
      </c>
      <c r="D9" s="162" t="s">
        <v>122</v>
      </c>
      <c r="E9" s="20" t="str">
        <f t="shared" si="0"/>
        <v>TOTotal20-24</v>
      </c>
      <c r="F9" s="21">
        <v>5</v>
      </c>
      <c r="G9" s="108">
        <f>VLOOKUP(E9,'Appendix 4. LT MOH 2019'!$E$4:$H$1683,4,FALSE)</f>
        <v>1.3251925345174496E-3</v>
      </c>
      <c r="H9" s="21">
        <f>VLOOKUP(E9,'Appendix 1a. Pop March 2021'!$E$5:$F$1684,2,FALSE)</f>
        <v>143140.225534161</v>
      </c>
      <c r="I9" s="21">
        <f>VLOOKUP(E9,'Appendix 2a. Covid Deaths 2021'!$E$4:$F$1684,2,FALSE)</f>
        <v>9.3545454545454607</v>
      </c>
      <c r="J9" s="22">
        <f t="shared" si="1"/>
        <v>189.68835826701417</v>
      </c>
      <c r="K9" s="22">
        <f t="shared" si="2"/>
        <v>199.03050714775947</v>
      </c>
      <c r="L9" s="77">
        <f t="shared" si="3"/>
        <v>0.95306172398078792</v>
      </c>
      <c r="M9" s="77">
        <f t="shared" si="4"/>
        <v>1.0492499854292314</v>
      </c>
      <c r="N9" s="77">
        <f>VLOOKUP(E9,'Appendix 4. LT MOH 2019'!$E$4:$L$1683,8,FALSE)</f>
        <v>0.99339591653268333</v>
      </c>
      <c r="O9" s="77">
        <f t="shared" si="13"/>
        <v>0.9930717947708162</v>
      </c>
      <c r="P9" s="77">
        <f t="shared" si="5"/>
        <v>6.9282052291838037E-3</v>
      </c>
      <c r="Q9" s="77">
        <f>VLOOKUP(E9,'Appendix 4. LT MOH 2019'!$E$4:$J$1683,6,FALSE)</f>
        <v>2.4999999999999529</v>
      </c>
      <c r="R9" s="18">
        <f t="shared" si="6"/>
        <v>2.4995925161587986</v>
      </c>
      <c r="S9" s="132">
        <f t="shared" si="14"/>
        <v>97709.492133155611</v>
      </c>
      <c r="T9" s="14">
        <f t="shared" si="7"/>
        <v>676.95141433782248</v>
      </c>
      <c r="U9" s="15">
        <f t="shared" si="8"/>
        <v>1.3904585219275522E-3</v>
      </c>
      <c r="V9" s="14">
        <f t="shared" si="9"/>
        <v>486854.80628317088</v>
      </c>
      <c r="W9" s="14">
        <f t="shared" si="10"/>
        <v>5529817.2525158348</v>
      </c>
      <c r="X9" s="129">
        <f t="shared" si="11"/>
        <v>56.594473390363781</v>
      </c>
      <c r="Y9" s="109">
        <f>VLOOKUP(E9,'Appendix 4. LT MOH 2019'!$E$4:$Q$1683,13,FALSE)</f>
        <v>58.47248111153722</v>
      </c>
      <c r="Z9" s="109">
        <f t="shared" si="12"/>
        <v>-1.8780077211734394</v>
      </c>
    </row>
    <row r="10" spans="1:27" s="11" customFormat="1" x14ac:dyDescent="0.2">
      <c r="A10" s="17"/>
      <c r="B10" s="13" t="str">
        <f t="shared" si="15"/>
        <v>Total</v>
      </c>
      <c r="C10" s="13" t="str">
        <f t="shared" si="16"/>
        <v>TO</v>
      </c>
      <c r="D10" s="162" t="s">
        <v>123</v>
      </c>
      <c r="E10" s="20" t="str">
        <f t="shared" si="0"/>
        <v>TOTotal25-29</v>
      </c>
      <c r="F10" s="21">
        <v>5</v>
      </c>
      <c r="G10" s="108">
        <f>VLOOKUP(E10,'Appendix 4. LT MOH 2019'!$E$4:$H$1683,4,FALSE)</f>
        <v>1.5695708617237409E-3</v>
      </c>
      <c r="H10" s="21">
        <f>VLOOKUP(E10,'Appendix 1a. Pop March 2021'!$E$5:$F$1684,2,FALSE)</f>
        <v>138581.50284391301</v>
      </c>
      <c r="I10" s="21">
        <f>VLOOKUP(E10,'Appendix 2a. Covid Deaths 2021'!$E$4:$F$1684,2,FALSE)</f>
        <v>16.0363636363636</v>
      </c>
      <c r="J10" s="22">
        <f t="shared" si="1"/>
        <v>217.5134888376916</v>
      </c>
      <c r="K10" s="22">
        <f t="shared" si="2"/>
        <v>233.52468226496353</v>
      </c>
      <c r="L10" s="77">
        <f t="shared" si="3"/>
        <v>0.93143682598353694</v>
      </c>
      <c r="M10" s="77">
        <f t="shared" si="4"/>
        <v>1.0736101172981483</v>
      </c>
      <c r="N10" s="77">
        <f>VLOOKUP(E10,'Appendix 4. LT MOH 2019'!$E$4:$L$1683,8,FALSE)</f>
        <v>0.99218281973728428</v>
      </c>
      <c r="O10" s="77">
        <f t="shared" si="13"/>
        <v>0.99160981668298842</v>
      </c>
      <c r="P10" s="77">
        <f t="shared" si="5"/>
        <v>8.3901833170115792E-3</v>
      </c>
      <c r="Q10" s="77">
        <f>VLOOKUP(E10,'Appendix 4. LT MOH 2019'!$E$4:$J$1683,6,FALSE)</f>
        <v>2.5000000000000062</v>
      </c>
      <c r="R10" s="18">
        <f t="shared" si="6"/>
        <v>2.4992787696966992</v>
      </c>
      <c r="S10" s="132">
        <f t="shared" si="14"/>
        <v>97032.540718817792</v>
      </c>
      <c r="T10" s="14">
        <f t="shared" si="7"/>
        <v>814.12080434627183</v>
      </c>
      <c r="U10" s="15">
        <f t="shared" si="8"/>
        <v>1.6851078848369981E-3</v>
      </c>
      <c r="V10" s="14">
        <f t="shared" si="9"/>
        <v>483126.81441462866</v>
      </c>
      <c r="W10" s="14">
        <f t="shared" si="10"/>
        <v>5042962.4462326635</v>
      </c>
      <c r="X10" s="129">
        <f t="shared" si="11"/>
        <v>51.971868497664389</v>
      </c>
      <c r="Y10" s="109">
        <f>VLOOKUP(E10,'Appendix 4. LT MOH 2019'!$E$4:$Q$1683,13,FALSE)</f>
        <v>53.844585456825456</v>
      </c>
      <c r="Z10" s="109">
        <f t="shared" si="12"/>
        <v>-1.8727169591610675</v>
      </c>
    </row>
    <row r="11" spans="1:27" s="11" customFormat="1" x14ac:dyDescent="0.2">
      <c r="A11" s="17"/>
      <c r="B11" s="13" t="str">
        <f t="shared" si="15"/>
        <v>Total</v>
      </c>
      <c r="C11" s="13" t="str">
        <f t="shared" si="16"/>
        <v>TO</v>
      </c>
      <c r="D11" s="162" t="s">
        <v>124</v>
      </c>
      <c r="E11" s="20" t="str">
        <f t="shared" si="0"/>
        <v>TOTotal30-34</v>
      </c>
      <c r="F11" s="21">
        <v>5</v>
      </c>
      <c r="G11" s="108">
        <f>VLOOKUP(E11,'Appendix 4. LT MOH 2019'!$E$4:$H$1683,4,FALSE)</f>
        <v>1.8784454139096965E-3</v>
      </c>
      <c r="H11" s="21">
        <f>VLOOKUP(E11,'Appendix 1a. Pop March 2021'!$E$5:$F$1684,2,FALSE)</f>
        <v>131973.193389116</v>
      </c>
      <c r="I11" s="21">
        <f>VLOOKUP(E11,'Appendix 2a. Covid Deaths 2021'!$E$4:$F$1684,2,FALSE)</f>
        <v>25.390909090909101</v>
      </c>
      <c r="J11" s="22">
        <f t="shared" si="1"/>
        <v>247.90443988080244</v>
      </c>
      <c r="K11" s="22">
        <f t="shared" si="2"/>
        <v>273.24765353497475</v>
      </c>
      <c r="L11" s="77">
        <f t="shared" si="3"/>
        <v>0.9072518525728952</v>
      </c>
      <c r="M11" s="77">
        <f t="shared" si="4"/>
        <v>1.1022297691253848</v>
      </c>
      <c r="N11" s="77">
        <f>VLOOKUP(E11,'Appendix 4. LT MOH 2019'!$E$4:$L$1683,8,FALSE)</f>
        <v>0.99065167373196628</v>
      </c>
      <c r="O11" s="77">
        <f t="shared" si="13"/>
        <v>0.98970093398225356</v>
      </c>
      <c r="P11" s="77">
        <f t="shared" si="5"/>
        <v>1.0299066017746439E-2</v>
      </c>
      <c r="Q11" s="77">
        <f>VLOOKUP(E11,'Appendix 4. LT MOH 2019'!$E$4:$J$1683,6,FALSE)</f>
        <v>2.4999999999999698</v>
      </c>
      <c r="R11" s="18">
        <f t="shared" si="6"/>
        <v>2.4988014722964293</v>
      </c>
      <c r="S11" s="132">
        <f t="shared" si="14"/>
        <v>96218.419914471524</v>
      </c>
      <c r="T11" s="14">
        <f t="shared" si="7"/>
        <v>990.95985882239086</v>
      </c>
      <c r="U11" s="15">
        <f t="shared" si="8"/>
        <v>2.0704803217947839E-3</v>
      </c>
      <c r="V11" s="14">
        <f t="shared" si="9"/>
        <v>478613.51223245775</v>
      </c>
      <c r="W11" s="14">
        <f t="shared" si="10"/>
        <v>4559835.6318180347</v>
      </c>
      <c r="X11" s="129">
        <f t="shared" si="11"/>
        <v>47.390464693467933</v>
      </c>
      <c r="Y11" s="109">
        <f>VLOOKUP(E11,'Appendix 4. LT MOH 2019'!$E$4:$Q$1683,13,FALSE)</f>
        <v>49.249117637836903</v>
      </c>
      <c r="Z11" s="109">
        <f t="shared" si="12"/>
        <v>-1.8586529443689699</v>
      </c>
    </row>
    <row r="12" spans="1:27" s="11" customFormat="1" x14ac:dyDescent="0.2">
      <c r="A12" s="17"/>
      <c r="B12" s="13" t="str">
        <f t="shared" si="15"/>
        <v>Total</v>
      </c>
      <c r="C12" s="13" t="str">
        <f t="shared" si="16"/>
        <v>TO</v>
      </c>
      <c r="D12" s="162" t="s">
        <v>125</v>
      </c>
      <c r="E12" s="20" t="str">
        <f t="shared" si="0"/>
        <v>TOTotal35-39</v>
      </c>
      <c r="F12" s="21">
        <v>5</v>
      </c>
      <c r="G12" s="108">
        <f>VLOOKUP(E12,'Appendix 4. LT MOH 2019'!$E$4:$H$1683,4,FALSE)</f>
        <v>2.0958973411815724E-3</v>
      </c>
      <c r="H12" s="21">
        <f>VLOOKUP(E12,'Appendix 1a. Pop March 2021'!$E$5:$F$1684,2,FALSE)</f>
        <v>126865.53925819301</v>
      </c>
      <c r="I12" s="21">
        <f>VLOOKUP(E12,'Appendix 2a. Covid Deaths 2021'!$E$4:$F$1684,2,FALSE)</f>
        <v>49.445454545454602</v>
      </c>
      <c r="J12" s="22">
        <f t="shared" si="1"/>
        <v>265.89714641881312</v>
      </c>
      <c r="K12" s="22">
        <f t="shared" si="2"/>
        <v>315.23896836755239</v>
      </c>
      <c r="L12" s="77">
        <f t="shared" si="3"/>
        <v>0.84347803761618312</v>
      </c>
      <c r="M12" s="77">
        <f t="shared" si="4"/>
        <v>1.1855673241074247</v>
      </c>
      <c r="N12" s="77">
        <f>VLOOKUP(E12,'Appendix 4. LT MOH 2019'!$E$4:$L$1683,8,FALSE)</f>
        <v>0.98957513690121945</v>
      </c>
      <c r="O12" s="77">
        <f t="shared" si="13"/>
        <v>0.98765261163955542</v>
      </c>
      <c r="P12" s="77">
        <f t="shared" si="5"/>
        <v>1.2347388360444578E-2</v>
      </c>
      <c r="Q12" s="77">
        <f>VLOOKUP(E12,'Appendix 4. LT MOH 2019'!$E$4:$J$1683,6,FALSE)</f>
        <v>2.5000000000000502</v>
      </c>
      <c r="R12" s="18">
        <f t="shared" si="6"/>
        <v>2.4975726268153458</v>
      </c>
      <c r="S12" s="132">
        <f t="shared" si="14"/>
        <v>95227.460055649135</v>
      </c>
      <c r="T12" s="14">
        <f t="shared" si="7"/>
        <v>1175.8104318858232</v>
      </c>
      <c r="U12" s="15">
        <f t="shared" si="8"/>
        <v>2.4848331670959305E-3</v>
      </c>
      <c r="V12" s="14">
        <f t="shared" si="9"/>
        <v>473194.92006781849</v>
      </c>
      <c r="W12" s="14">
        <f t="shared" si="10"/>
        <v>4081222.1195855769</v>
      </c>
      <c r="X12" s="129">
        <f t="shared" si="11"/>
        <v>42.857618140823952</v>
      </c>
      <c r="Y12" s="109">
        <f>VLOOKUP(E12,'Appendix 4. LT MOH 2019'!$E$4:$Q$1683,13,FALSE)</f>
        <v>44.690267656566334</v>
      </c>
      <c r="Z12" s="109">
        <f t="shared" si="12"/>
        <v>-1.8326495157423821</v>
      </c>
    </row>
    <row r="13" spans="1:27" s="11" customFormat="1" x14ac:dyDescent="0.2">
      <c r="A13" s="17"/>
      <c r="B13" s="13" t="str">
        <f t="shared" si="15"/>
        <v>Total</v>
      </c>
      <c r="C13" s="13" t="str">
        <f t="shared" si="16"/>
        <v>TO</v>
      </c>
      <c r="D13" s="162" t="s">
        <v>126</v>
      </c>
      <c r="E13" s="20" t="str">
        <f t="shared" si="0"/>
        <v>TOTotal40-44</v>
      </c>
      <c r="F13" s="21">
        <v>5</v>
      </c>
      <c r="G13" s="108">
        <f>VLOOKUP(E13,'Appendix 4. LT MOH 2019'!$E$4:$H$1683,4,FALSE)</f>
        <v>2.5638267355134825E-3</v>
      </c>
      <c r="H13" s="21">
        <f>VLOOKUP(E13,'Appendix 1a. Pop March 2021'!$E$5:$F$1684,2,FALSE)</f>
        <v>116912.296583009</v>
      </c>
      <c r="I13" s="21">
        <f>VLOOKUP(E13,'Appendix 2a. Covid Deaths 2021'!$E$4:$F$1684,2,FALSE)</f>
        <v>64.145454545454498</v>
      </c>
      <c r="J13" s="22">
        <f t="shared" si="1"/>
        <v>299.74287168980004</v>
      </c>
      <c r="K13" s="22">
        <f t="shared" si="2"/>
        <v>363.72386840392926</v>
      </c>
      <c r="L13" s="77">
        <f t="shared" si="3"/>
        <v>0.82409458858202878</v>
      </c>
      <c r="M13" s="77">
        <f t="shared" si="4"/>
        <v>1.2134529383582551</v>
      </c>
      <c r="N13" s="77">
        <f>VLOOKUP(E13,'Appendix 4. LT MOH 2019'!$E$4:$L$1683,8,FALSE)</f>
        <v>0.98726250812794503</v>
      </c>
      <c r="O13" s="77">
        <f t="shared" si="13"/>
        <v>0.98456473541600509</v>
      </c>
      <c r="P13" s="77">
        <f t="shared" si="5"/>
        <v>1.5435264583994912E-2</v>
      </c>
      <c r="Q13" s="77">
        <f>VLOOKUP(E13,'Appendix 4. LT MOH 2019'!$E$4:$J$1683,6,FALSE)</f>
        <v>2.4999999999999933</v>
      </c>
      <c r="R13" s="18">
        <f t="shared" si="6"/>
        <v>2.4965853589114229</v>
      </c>
      <c r="S13" s="132">
        <f t="shared" si="14"/>
        <v>94051.649623763311</v>
      </c>
      <c r="T13" s="14">
        <f t="shared" si="7"/>
        <v>1451.7120965039721</v>
      </c>
      <c r="U13" s="15">
        <f t="shared" si="8"/>
        <v>3.1110960064175603E-3</v>
      </c>
      <c r="V13" s="14">
        <f t="shared" si="9"/>
        <v>466624.01080178318</v>
      </c>
      <c r="W13" s="14">
        <f t="shared" si="10"/>
        <v>3608027.1995177586</v>
      </c>
      <c r="X13" s="129">
        <f t="shared" si="11"/>
        <v>38.362189434752302</v>
      </c>
      <c r="Y13" s="109">
        <f>VLOOKUP(E13,'Appendix 4. LT MOH 2019'!$E$4:$Q$1683,13,FALSE)</f>
        <v>40.134728868271694</v>
      </c>
      <c r="Z13" s="109">
        <f t="shared" si="12"/>
        <v>-1.7725394335193911</v>
      </c>
    </row>
    <row r="14" spans="1:27" s="11" customFormat="1" x14ac:dyDescent="0.2">
      <c r="A14" s="17"/>
      <c r="B14" s="13" t="str">
        <f t="shared" si="15"/>
        <v>Total</v>
      </c>
      <c r="C14" s="13" t="str">
        <f t="shared" si="16"/>
        <v>TO</v>
      </c>
      <c r="D14" s="162" t="s">
        <v>127</v>
      </c>
      <c r="E14" s="20" t="str">
        <f t="shared" si="0"/>
        <v>TOTotal45-49</v>
      </c>
      <c r="F14" s="21">
        <v>5</v>
      </c>
      <c r="G14" s="108">
        <f>VLOOKUP(E14,'Appendix 4. LT MOH 2019'!$E$4:$H$1683,4,FALSE)</f>
        <v>3.5779537149817297E-3</v>
      </c>
      <c r="H14" s="21">
        <f>VLOOKUP(E14,'Appendix 1a. Pop March 2021'!$E$5:$F$1684,2,FALSE)</f>
        <v>96802.952640069998</v>
      </c>
      <c r="I14" s="21">
        <f>VLOOKUP(E14,'Appendix 2a. Covid Deaths 2021'!$E$4:$F$1684,2,FALSE)</f>
        <v>76.1727272727273</v>
      </c>
      <c r="J14" s="22">
        <f t="shared" si="1"/>
        <v>346.3564840197389</v>
      </c>
      <c r="K14" s="22">
        <f t="shared" si="2"/>
        <v>422.25666879994043</v>
      </c>
      <c r="L14" s="77">
        <f t="shared" si="3"/>
        <v>0.82025106910469658</v>
      </c>
      <c r="M14" s="77">
        <f t="shared" si="4"/>
        <v>1.2191389169312503</v>
      </c>
      <c r="N14" s="77">
        <f>VLOOKUP(E14,'Appendix 4. LT MOH 2019'!$E$4:$L$1683,8,FALSE)</f>
        <v>0.98226883464745163</v>
      </c>
      <c r="O14" s="77">
        <f t="shared" si="13"/>
        <v>0.97842543854873953</v>
      </c>
      <c r="P14" s="77">
        <f t="shared" si="5"/>
        <v>2.1574561451260466E-2</v>
      </c>
      <c r="Q14" s="77">
        <f>VLOOKUP(E14,'Appendix 4. LT MOH 2019'!$E$4:$J$1683,6,FALSE)</f>
        <v>2.5000000000000169</v>
      </c>
      <c r="R14" s="18">
        <f t="shared" si="6"/>
        <v>2.4951108771469768</v>
      </c>
      <c r="S14" s="132">
        <f t="shared" si="14"/>
        <v>92599.937527259346</v>
      </c>
      <c r="T14" s="14">
        <f t="shared" si="7"/>
        <v>1997.8030425647369</v>
      </c>
      <c r="U14" s="15">
        <f t="shared" si="8"/>
        <v>4.3620590685590228E-3</v>
      </c>
      <c r="V14" s="14">
        <f t="shared" si="9"/>
        <v>457995.41252537369</v>
      </c>
      <c r="W14" s="14">
        <f t="shared" si="10"/>
        <v>3141403.1887159753</v>
      </c>
      <c r="X14" s="129">
        <f t="shared" si="11"/>
        <v>33.924463370088304</v>
      </c>
      <c r="Y14" s="109">
        <f>VLOOKUP(E14,'Appendix 4. LT MOH 2019'!$E$4:$Q$1683,13,FALSE)</f>
        <v>35.620285697504073</v>
      </c>
      <c r="Z14" s="109">
        <f t="shared" si="12"/>
        <v>-1.6958223274157689</v>
      </c>
    </row>
    <row r="15" spans="1:27" s="11" customFormat="1" x14ac:dyDescent="0.2">
      <c r="A15" s="17"/>
      <c r="B15" s="13" t="str">
        <f t="shared" si="15"/>
        <v>Total</v>
      </c>
      <c r="C15" s="13" t="str">
        <f t="shared" si="16"/>
        <v>TO</v>
      </c>
      <c r="D15" s="162" t="s">
        <v>128</v>
      </c>
      <c r="E15" s="20" t="str">
        <f t="shared" si="0"/>
        <v>TOTotal50-54</v>
      </c>
      <c r="F15" s="21">
        <v>5</v>
      </c>
      <c r="G15" s="108">
        <f>VLOOKUP(E15,'Appendix 4. LT MOH 2019'!$E$4:$H$1683,4,FALSE)</f>
        <v>4.9529593309771518E-3</v>
      </c>
      <c r="H15" s="21">
        <f>VLOOKUP(E15,'Appendix 1a. Pop March 2021'!$E$5:$F$1684,2,FALSE)</f>
        <v>83835.965554480499</v>
      </c>
      <c r="I15" s="21">
        <f>VLOOKUP(E15,'Appendix 2a. Covid Deaths 2021'!$E$4:$F$1684,2,FALSE)</f>
        <v>73.5</v>
      </c>
      <c r="J15" s="22">
        <f t="shared" si="1"/>
        <v>415.23612786454328</v>
      </c>
      <c r="K15" s="22">
        <f t="shared" si="2"/>
        <v>488.37208535371644</v>
      </c>
      <c r="L15" s="77">
        <f t="shared" si="3"/>
        <v>0.85024541802752196</v>
      </c>
      <c r="M15" s="77">
        <f t="shared" si="4"/>
        <v>1.176131007350669</v>
      </c>
      <c r="N15" s="77">
        <f>VLOOKUP(E15,'Appendix 4. LT MOH 2019'!$E$4:$L$1683,8,FALSE)</f>
        <v>0.9755381003306659</v>
      </c>
      <c r="O15" s="77">
        <f t="shared" si="13"/>
        <v>0.97129200098679946</v>
      </c>
      <c r="P15" s="77">
        <f t="shared" si="5"/>
        <v>2.8707999013200536E-2</v>
      </c>
      <c r="Q15" s="77">
        <f>VLOOKUP(E15,'Appendix 4. LT MOH 2019'!$E$4:$J$1683,6,FALSE)</f>
        <v>2.5000000000000004</v>
      </c>
      <c r="R15" s="18">
        <f t="shared" si="6"/>
        <v>2.494566001746092</v>
      </c>
      <c r="S15" s="132">
        <f t="shared" si="14"/>
        <v>90602.134484694616</v>
      </c>
      <c r="T15" s="14">
        <f t="shared" si="7"/>
        <v>2601.0059873804753</v>
      </c>
      <c r="U15" s="15">
        <f t="shared" si="8"/>
        <v>5.8253993333430348E-3</v>
      </c>
      <c r="V15" s="14">
        <f t="shared" si="9"/>
        <v>446494.02359302813</v>
      </c>
      <c r="W15" s="14">
        <f t="shared" si="10"/>
        <v>2683407.7761906018</v>
      </c>
      <c r="X15" s="129">
        <f t="shared" si="11"/>
        <v>29.617489603889066</v>
      </c>
      <c r="Y15" s="109">
        <f>VLOOKUP(E15,'Appendix 4. LT MOH 2019'!$E$4:$Q$1683,13,FALSE)</f>
        <v>31.218147750652545</v>
      </c>
      <c r="Z15" s="109">
        <f t="shared" si="12"/>
        <v>-1.6006581467634788</v>
      </c>
    </row>
    <row r="16" spans="1:27" s="11" customFormat="1" x14ac:dyDescent="0.2">
      <c r="A16" s="17"/>
      <c r="B16" s="13" t="str">
        <f t="shared" si="15"/>
        <v>Total</v>
      </c>
      <c r="C16" s="13" t="str">
        <f t="shared" si="16"/>
        <v>TO</v>
      </c>
      <c r="D16" s="162" t="s">
        <v>129</v>
      </c>
      <c r="E16" s="20" t="str">
        <f t="shared" si="0"/>
        <v>TOTotal55-59</v>
      </c>
      <c r="F16" s="21">
        <v>5</v>
      </c>
      <c r="G16" s="108">
        <f>VLOOKUP(E16,'Appendix 4. LT MOH 2019'!$E$4:$H$1683,4,FALSE)</f>
        <v>7.1142253908999115E-3</v>
      </c>
      <c r="H16" s="21">
        <f>VLOOKUP(E16,'Appendix 1a. Pop March 2021'!$E$5:$F$1684,2,FALSE)</f>
        <v>69333.439689091902</v>
      </c>
      <c r="I16" s="21">
        <f>VLOOKUP(E16,'Appendix 2a. Covid Deaths 2021'!$E$4:$F$1684,2,FALSE)</f>
        <v>118.93636363636401</v>
      </c>
      <c r="J16" s="22">
        <f t="shared" si="1"/>
        <v>493.25371707456526</v>
      </c>
      <c r="K16" s="22">
        <f t="shared" si="2"/>
        <v>611.34394061284615</v>
      </c>
      <c r="L16" s="77">
        <f t="shared" si="3"/>
        <v>0.80683504702786368</v>
      </c>
      <c r="M16" s="77">
        <f t="shared" si="4"/>
        <v>1.2394107118718969</v>
      </c>
      <c r="N16" s="77">
        <f>VLOOKUP(E16,'Appendix 4. LT MOH 2019'!$E$4:$L$1683,8,FALSE)</f>
        <v>0.96505047012754697</v>
      </c>
      <c r="O16" s="77">
        <f t="shared" si="13"/>
        <v>0.95686603149826233</v>
      </c>
      <c r="P16" s="77">
        <f t="shared" si="5"/>
        <v>4.3133968501737674E-2</v>
      </c>
      <c r="Q16" s="77">
        <f>VLOOKUP(E16,'Appendix 4. LT MOH 2019'!$E$4:$J$1683,6,FALSE)</f>
        <v>2.4999999999999907</v>
      </c>
      <c r="R16" s="18">
        <f t="shared" si="6"/>
        <v>2.4894020186746633</v>
      </c>
      <c r="S16" s="132">
        <f t="shared" si="14"/>
        <v>88001.128497314145</v>
      </c>
      <c r="T16" s="14">
        <f t="shared" si="7"/>
        <v>3795.8379047205181</v>
      </c>
      <c r="U16" s="15">
        <f t="shared" si="8"/>
        <v>8.8177726430268329E-3</v>
      </c>
      <c r="V16" s="14">
        <f t="shared" si="9"/>
        <v>430475.81950554118</v>
      </c>
      <c r="W16" s="14">
        <f t="shared" si="10"/>
        <v>2236913.7525975737</v>
      </c>
      <c r="X16" s="129">
        <f t="shared" si="11"/>
        <v>25.419148490417889</v>
      </c>
      <c r="Y16" s="109">
        <f>VLOOKUP(E16,'Appendix 4. LT MOH 2019'!$E$4:$Q$1683,13,FALSE)</f>
        <v>26.938263601307128</v>
      </c>
      <c r="Z16" s="109">
        <f t="shared" si="12"/>
        <v>-1.5191151108892385</v>
      </c>
    </row>
    <row r="17" spans="1:26" s="11" customFormat="1" x14ac:dyDescent="0.2">
      <c r="A17" s="17"/>
      <c r="B17" s="13" t="str">
        <f t="shared" si="15"/>
        <v>Total</v>
      </c>
      <c r="C17" s="13" t="str">
        <f t="shared" si="16"/>
        <v>TO</v>
      </c>
      <c r="D17" s="162" t="s">
        <v>130</v>
      </c>
      <c r="E17" s="20" t="str">
        <f t="shared" si="0"/>
        <v>TOTotal60-64</v>
      </c>
      <c r="F17" s="21">
        <v>5</v>
      </c>
      <c r="G17" s="108">
        <f>VLOOKUP(E17,'Appendix 4. LT MOH 2019'!$E$4:$H$1683,4,FALSE)</f>
        <v>1.1486954513969061E-2</v>
      </c>
      <c r="H17" s="21">
        <f>VLOOKUP(E17,'Appendix 1a. Pop March 2021'!$E$5:$F$1684,2,FALSE)</f>
        <v>55131.204494992598</v>
      </c>
      <c r="I17" s="21">
        <f>VLOOKUP(E17,'Appendix 2a. Covid Deaths 2021'!$E$4:$F$1684,2,FALSE)</f>
        <v>136.309090909091</v>
      </c>
      <c r="J17" s="22">
        <f t="shared" si="1"/>
        <v>633.28963833430657</v>
      </c>
      <c r="K17" s="22">
        <f t="shared" si="2"/>
        <v>768.03295291628433</v>
      </c>
      <c r="L17" s="77">
        <f t="shared" si="3"/>
        <v>0.82456050346492782</v>
      </c>
      <c r="M17" s="77">
        <f t="shared" si="4"/>
        <v>1.2127672812338803</v>
      </c>
      <c r="N17" s="77">
        <f>VLOOKUP(E17,'Appendix 4. LT MOH 2019'!$E$4:$L$1683,8,FALSE)</f>
        <v>0.94416856044665154</v>
      </c>
      <c r="O17" s="77">
        <f t="shared" si="13"/>
        <v>0.93269767095816591</v>
      </c>
      <c r="P17" s="77">
        <f t="shared" si="5"/>
        <v>6.7302329041834086E-2</v>
      </c>
      <c r="Q17" s="77">
        <f>VLOOKUP(E17,'Appendix 4. LT MOH 2019'!$E$4:$J$1683,6,FALSE)</f>
        <v>2.500000000000004</v>
      </c>
      <c r="R17" s="18">
        <f t="shared" si="6"/>
        <v>2.484836553263996</v>
      </c>
      <c r="S17" s="132">
        <f t="shared" si="14"/>
        <v>84205.290592593621</v>
      </c>
      <c r="T17" s="14">
        <f t="shared" si="7"/>
        <v>5667.2121745259919</v>
      </c>
      <c r="U17" s="15">
        <f t="shared" si="8"/>
        <v>1.3932142268520374E-2</v>
      </c>
      <c r="V17" s="14">
        <f t="shared" si="9"/>
        <v>406772.48805670306</v>
      </c>
      <c r="W17" s="14">
        <f t="shared" si="10"/>
        <v>1806437.9330920326</v>
      </c>
      <c r="X17" s="129">
        <f t="shared" si="11"/>
        <v>21.452784265445192</v>
      </c>
      <c r="Y17" s="109">
        <f>VLOOKUP(E17,'Appendix 4. LT MOH 2019'!$E$4:$Q$1683,13,FALSE)</f>
        <v>22.823301068468702</v>
      </c>
      <c r="Z17" s="109">
        <f t="shared" si="12"/>
        <v>-1.3705168030235093</v>
      </c>
    </row>
    <row r="18" spans="1:26" s="11" customFormat="1" x14ac:dyDescent="0.2">
      <c r="A18" s="17"/>
      <c r="B18" s="13" t="str">
        <f t="shared" si="15"/>
        <v>Total</v>
      </c>
      <c r="C18" s="13" t="str">
        <f t="shared" si="16"/>
        <v>TO</v>
      </c>
      <c r="D18" s="162" t="s">
        <v>131</v>
      </c>
      <c r="E18" s="20" t="str">
        <f t="shared" si="0"/>
        <v>TOTotal65-69</v>
      </c>
      <c r="F18" s="21">
        <v>5</v>
      </c>
      <c r="G18" s="108">
        <f>VLOOKUP(E18,'Appendix 4. LT MOH 2019'!$E$4:$H$1683,4,FALSE)</f>
        <v>1.583933682029014E-2</v>
      </c>
      <c r="H18" s="21">
        <f>VLOOKUP(E18,'Appendix 1a. Pop March 2021'!$E$5:$F$1684,2,FALSE)</f>
        <v>43105.408175448698</v>
      </c>
      <c r="I18" s="21">
        <f>VLOOKUP(E18,'Appendix 2a. Covid Deaths 2021'!$E$4:$F$1684,2,FALSE)</f>
        <v>169.71818181818199</v>
      </c>
      <c r="J18" s="22">
        <f t="shared" si="1"/>
        <v>682.76107886702016</v>
      </c>
      <c r="K18" s="22">
        <f t="shared" si="2"/>
        <v>849.79103723885669</v>
      </c>
      <c r="L18" s="77">
        <f t="shared" si="3"/>
        <v>0.80344584603463143</v>
      </c>
      <c r="M18" s="77">
        <f t="shared" si="4"/>
        <v>1.2446389572308478</v>
      </c>
      <c r="N18" s="77">
        <f>VLOOKUP(E18,'Appendix 4. LT MOH 2019'!$E$4:$L$1683,8,FALSE)</f>
        <v>0.92381992073474617</v>
      </c>
      <c r="O18" s="77">
        <f t="shared" si="13"/>
        <v>0.90608437538948139</v>
      </c>
      <c r="P18" s="77">
        <f t="shared" si="5"/>
        <v>9.3915624610518611E-2</v>
      </c>
      <c r="Q18" s="77">
        <f>VLOOKUP(E18,'Appendix 4. LT MOH 2019'!$E$4:$J$1683,6,FALSE)</f>
        <v>2.5000000000000018</v>
      </c>
      <c r="R18" s="18">
        <f t="shared" si="6"/>
        <v>2.4760138472249147</v>
      </c>
      <c r="S18" s="132">
        <f t="shared" si="14"/>
        <v>78538.078418067627</v>
      </c>
      <c r="T18" s="14">
        <f t="shared" si="7"/>
        <v>7375.9526903427122</v>
      </c>
      <c r="U18" s="15">
        <f t="shared" si="8"/>
        <v>1.9717918865943904E-2</v>
      </c>
      <c r="V18" s="14">
        <f t="shared" si="9"/>
        <v>374073.58963638899</v>
      </c>
      <c r="W18" s="14">
        <f t="shared" si="10"/>
        <v>1399665.4450353296</v>
      </c>
      <c r="X18" s="129">
        <f t="shared" si="11"/>
        <v>17.821488292401835</v>
      </c>
      <c r="Y18" s="109">
        <f>VLOOKUP(E18,'Appendix 4. LT MOH 2019'!$E$4:$Q$1683,13,FALSE)</f>
        <v>19.025077110017826</v>
      </c>
      <c r="Z18" s="109">
        <f t="shared" si="12"/>
        <v>-1.2035888176159908</v>
      </c>
    </row>
    <row r="19" spans="1:26" s="11" customFormat="1" x14ac:dyDescent="0.2">
      <c r="A19" s="17"/>
      <c r="B19" s="13" t="str">
        <f t="shared" si="15"/>
        <v>Total</v>
      </c>
      <c r="C19" s="13" t="str">
        <f t="shared" si="16"/>
        <v>TO</v>
      </c>
      <c r="D19" s="162" t="s">
        <v>132</v>
      </c>
      <c r="E19" s="20" t="str">
        <f t="shared" si="0"/>
        <v>TOTotal70-74</v>
      </c>
      <c r="F19" s="21">
        <v>5</v>
      </c>
      <c r="G19" s="108">
        <f>VLOOKUP(E19,'Appendix 4. LT MOH 2019'!$E$4:$H$1683,4,FALSE)</f>
        <v>2.2555366269165246E-2</v>
      </c>
      <c r="H19" s="21">
        <f>VLOOKUP(E19,'Appendix 1a. Pop March 2021'!$E$5:$F$1684,2,FALSE)</f>
        <v>31441.667456081501</v>
      </c>
      <c r="I19" s="21">
        <f>VLOOKUP(E19,'Appendix 2a. Covid Deaths 2021'!$E$4:$F$1684,2,FALSE)</f>
        <v>137.64545454545501</v>
      </c>
      <c r="J19" s="22">
        <f t="shared" si="1"/>
        <v>709.17832558521138</v>
      </c>
      <c r="K19" s="22">
        <f t="shared" si="2"/>
        <v>843.71913648810789</v>
      </c>
      <c r="L19" s="77">
        <f t="shared" si="3"/>
        <v>0.8405383911725548</v>
      </c>
      <c r="M19" s="77">
        <f t="shared" si="4"/>
        <v>1.1897136531800714</v>
      </c>
      <c r="N19" s="77">
        <f>VLOOKUP(E19,'Appendix 4. LT MOH 2019'!$E$4:$L$1683,8,FALSE)</f>
        <v>0.89324302531849709</v>
      </c>
      <c r="O19" s="77">
        <f t="shared" si="13"/>
        <v>0.87431494881997296</v>
      </c>
      <c r="P19" s="77">
        <f t="shared" si="5"/>
        <v>0.12568505118002704</v>
      </c>
      <c r="Q19" s="77">
        <f>VLOOKUP(E19,'Appendix 4. LT MOH 2019'!$E$4:$J$1683,6,FALSE)</f>
        <v>2.4999999999999991</v>
      </c>
      <c r="R19" s="18">
        <f t="shared" si="6"/>
        <v>2.4736408753802772</v>
      </c>
      <c r="S19" s="132">
        <f t="shared" si="14"/>
        <v>71162.12572772491</v>
      </c>
      <c r="T19" s="14">
        <f t="shared" si="7"/>
        <v>8944.0154141686235</v>
      </c>
      <c r="U19" s="15">
        <f t="shared" si="8"/>
        <v>2.6841588398759053E-2</v>
      </c>
      <c r="V19" s="14">
        <f t="shared" si="9"/>
        <v>333214.8336863002</v>
      </c>
      <c r="W19" s="14">
        <f t="shared" si="10"/>
        <v>1025591.8553989405</v>
      </c>
      <c r="X19" s="129">
        <f t="shared" si="11"/>
        <v>14.412046364705036</v>
      </c>
      <c r="Y19" s="109">
        <f>VLOOKUP(E19,'Appendix 4. LT MOH 2019'!$E$4:$Q$1683,13,FALSE)</f>
        <v>15.387768751376196</v>
      </c>
      <c r="Z19" s="109">
        <f t="shared" si="12"/>
        <v>-0.97572238667116018</v>
      </c>
    </row>
    <row r="20" spans="1:26" s="11" customFormat="1" x14ac:dyDescent="0.2">
      <c r="A20" s="17"/>
      <c r="B20" s="13" t="str">
        <f t="shared" si="15"/>
        <v>Total</v>
      </c>
      <c r="C20" s="13" t="str">
        <f t="shared" si="16"/>
        <v>TO</v>
      </c>
      <c r="D20" s="162" t="s">
        <v>133</v>
      </c>
      <c r="E20" s="20" t="str">
        <f t="shared" si="0"/>
        <v>TOTotal75-79</v>
      </c>
      <c r="F20" s="21">
        <v>5</v>
      </c>
      <c r="G20" s="108">
        <f>VLOOKUP(E20,'Appendix 4. LT MOH 2019'!$E$4:$H$1683,4,FALSE)</f>
        <v>4.1106798049168905E-2</v>
      </c>
      <c r="H20" s="21">
        <f>VLOOKUP(E20,'Appendix 1a. Pop March 2021'!$E$5:$F$1684,2,FALSE)</f>
        <v>21319.653583351501</v>
      </c>
      <c r="I20" s="21">
        <f>VLOOKUP(E20,'Appendix 2a. Covid Deaths 2021'!$E$4:$F$1684,2,FALSE)</f>
        <v>187.09090909090901</v>
      </c>
      <c r="J20" s="22">
        <f t="shared" si="1"/>
        <v>876.38269432907032</v>
      </c>
      <c r="K20" s="22">
        <f t="shared" si="2"/>
        <v>1055.7828952031441</v>
      </c>
      <c r="L20" s="77">
        <f t="shared" si="3"/>
        <v>0.83007851170049951</v>
      </c>
      <c r="M20" s="77">
        <f t="shared" si="4"/>
        <v>1.2047053211284788</v>
      </c>
      <c r="N20" s="77">
        <f>VLOOKUP(E20,'Appendix 4. LT MOH 2019'!$E$4:$L$1683,8,FALSE)</f>
        <v>0.81361974818358229</v>
      </c>
      <c r="O20" s="77">
        <f t="shared" si="13"/>
        <v>0.7799814637179695</v>
      </c>
      <c r="P20" s="77">
        <f t="shared" si="5"/>
        <v>0.2200185362820305</v>
      </c>
      <c r="Q20" s="77">
        <f>VLOOKUP(E20,'Appendix 4. LT MOH 2019'!$E$4:$J$1683,6,FALSE)</f>
        <v>2.4999999999999987</v>
      </c>
      <c r="R20" s="18">
        <f t="shared" si="6"/>
        <v>2.4487004037163644</v>
      </c>
      <c r="S20" s="132">
        <f t="shared" si="14"/>
        <v>62218.110313556288</v>
      </c>
      <c r="T20" s="14">
        <f t="shared" si="7"/>
        <v>13689.13756142256</v>
      </c>
      <c r="U20" s="15">
        <f t="shared" si="8"/>
        <v>4.9568608398447345E-2</v>
      </c>
      <c r="V20" s="14">
        <f t="shared" si="9"/>
        <v>276165.46043385292</v>
      </c>
      <c r="W20" s="14">
        <f t="shared" si="10"/>
        <v>692377.0217126403</v>
      </c>
      <c r="X20" s="129">
        <f t="shared" si="11"/>
        <v>11.128223249200529</v>
      </c>
      <c r="Y20" s="109">
        <f>VLOOKUP(E20,'Appendix 4. LT MOH 2019'!$E$4:$Q$1683,13,FALSE)</f>
        <v>11.928065359682938</v>
      </c>
      <c r="Z20" s="109">
        <f t="shared" si="12"/>
        <v>-0.79984211048240894</v>
      </c>
    </row>
    <row r="21" spans="1:26" s="11" customFormat="1" x14ac:dyDescent="0.2">
      <c r="A21" s="17"/>
      <c r="B21" s="13" t="str">
        <f t="shared" si="15"/>
        <v>Total</v>
      </c>
      <c r="C21" s="13" t="str">
        <f t="shared" si="16"/>
        <v>TO</v>
      </c>
      <c r="D21" s="162" t="s">
        <v>134</v>
      </c>
      <c r="E21" s="20" t="str">
        <f t="shared" si="0"/>
        <v>TOTotal80-84</v>
      </c>
      <c r="F21" s="21">
        <v>5</v>
      </c>
      <c r="G21" s="108">
        <f>VLOOKUP(E21,'Appendix 4. LT MOH 2019'!$E$4:$H$1683,4,FALSE)</f>
        <v>6.6676815344801341E-2</v>
      </c>
      <c r="H21" s="21">
        <f>VLOOKUP(E21,'Appendix 1a. Pop March 2021'!$E$5:$F$1684,2,FALSE)</f>
        <v>13877.897899398</v>
      </c>
      <c r="I21" s="21">
        <f>VLOOKUP(E21,'Appendix 2a. Covid Deaths 2021'!$E$4:$F$1684,2,FALSE)</f>
        <v>121.60909090909099</v>
      </c>
      <c r="J21" s="22">
        <f t="shared" si="1"/>
        <v>925.33403561216687</v>
      </c>
      <c r="K21" s="22">
        <f t="shared" si="2"/>
        <v>1038.8346196224632</v>
      </c>
      <c r="L21" s="77">
        <f t="shared" si="3"/>
        <v>0.89074239357603902</v>
      </c>
      <c r="M21" s="77">
        <f t="shared" si="4"/>
        <v>1.122659039484275</v>
      </c>
      <c r="N21" s="77">
        <f>VLOOKUP(E21,'Appendix 4. LT MOH 2019'!$E$4:$L$1683,8,FALSE)</f>
        <v>0.71424843423799578</v>
      </c>
      <c r="O21" s="77">
        <f t="shared" si="13"/>
        <v>0.68536605718590771</v>
      </c>
      <c r="P21" s="77">
        <f t="shared" si="5"/>
        <v>0.31463394281409229</v>
      </c>
      <c r="Q21" s="77">
        <f>VLOOKUP(E21,'Appendix 4. LT MOH 2019'!$E$4:$J$1683,6,FALSE)</f>
        <v>2.4999999999999982</v>
      </c>
      <c r="R21" s="18">
        <f t="shared" si="6"/>
        <v>2.4509935619132208</v>
      </c>
      <c r="S21" s="132">
        <f t="shared" si="14"/>
        <v>48528.972752133726</v>
      </c>
      <c r="T21" s="14">
        <f t="shared" si="7"/>
        <v>15268.862037721487</v>
      </c>
      <c r="U21" s="15">
        <f t="shared" si="8"/>
        <v>7.4948603752220191E-2</v>
      </c>
      <c r="V21" s="14">
        <f t="shared" si="9"/>
        <v>203724.43612425774</v>
      </c>
      <c r="W21" s="14">
        <f t="shared" si="10"/>
        <v>416211.56127878744</v>
      </c>
      <c r="X21" s="129">
        <f t="shared" si="11"/>
        <v>8.5765582429413243</v>
      </c>
      <c r="Y21" s="109">
        <f>VLOOKUP(E21,'Appendix 4. LT MOH 2019'!$E$4:$Q$1683,13,FALSE)</f>
        <v>9.0878030010102719</v>
      </c>
      <c r="Z21" s="109">
        <f t="shared" si="12"/>
        <v>-0.51124475806894765</v>
      </c>
    </row>
    <row r="22" spans="1:26" s="11" customFormat="1" x14ac:dyDescent="0.2">
      <c r="A22" s="17"/>
      <c r="B22" s="13" t="str">
        <f t="shared" si="15"/>
        <v>Total</v>
      </c>
      <c r="C22" s="13" t="str">
        <f t="shared" si="16"/>
        <v>TO</v>
      </c>
      <c r="D22" s="162" t="s">
        <v>135</v>
      </c>
      <c r="E22" s="20" t="str">
        <f t="shared" si="0"/>
        <v>TOTotal85-89</v>
      </c>
      <c r="F22" s="21">
        <v>5</v>
      </c>
      <c r="G22" s="108">
        <f>VLOOKUP(E22,'Appendix 4. LT MOH 2019'!$E$4:$H$1683,4,FALSE)</f>
        <v>0.10901852702495789</v>
      </c>
      <c r="H22" s="21">
        <f>VLOOKUP(E22,'Appendix 1a. Pop March 2021'!$E$5:$F$1684,2,FALSE)</f>
        <v>7112.5733098416003</v>
      </c>
      <c r="I22" s="21">
        <f>VLOOKUP(E22,'Appendix 2a. Covid Deaths 2021'!$E$4:$F$1684,2,FALSE)</f>
        <v>80.181818181818201</v>
      </c>
      <c r="J22" s="22">
        <f t="shared" si="1"/>
        <v>775.40226559596067</v>
      </c>
      <c r="K22" s="22">
        <f t="shared" si="2"/>
        <v>846.8427800654141</v>
      </c>
      <c r="L22" s="77">
        <f t="shared" si="3"/>
        <v>0.91563898736441374</v>
      </c>
      <c r="M22" s="77">
        <f t="shared" si="4"/>
        <v>1.0921334868870232</v>
      </c>
      <c r="N22" s="77">
        <f>VLOOKUP(E22,'Appendix 4. LT MOH 2019'!$E$4:$L$1683,8,FALSE)</f>
        <v>0.57165202743352195</v>
      </c>
      <c r="O22" s="77">
        <f t="shared" si="13"/>
        <v>0.54294451388041765</v>
      </c>
      <c r="P22" s="77">
        <f t="shared" si="5"/>
        <v>0.45705548611958235</v>
      </c>
      <c r="Q22" s="77">
        <f>VLOOKUP(E22,'Appendix 4. LT MOH 2019'!$E$4:$J$1683,6,FALSE)</f>
        <v>2.5000000000000004</v>
      </c>
      <c r="R22" s="18">
        <f t="shared" si="6"/>
        <v>2.4411576980961041</v>
      </c>
      <c r="S22" s="132">
        <f t="shared" si="14"/>
        <v>33260.110714412236</v>
      </c>
      <c r="T22" s="14">
        <f t="shared" si="7"/>
        <v>15201.716070966813</v>
      </c>
      <c r="U22" s="15">
        <f t="shared" si="8"/>
        <v>0.11932108425505178</v>
      </c>
      <c r="V22" s="14">
        <f t="shared" si="9"/>
        <v>127401.75942813902</v>
      </c>
      <c r="W22" s="14">
        <f t="shared" si="10"/>
        <v>212487.12515452967</v>
      </c>
      <c r="X22" s="129">
        <f t="shared" si="11"/>
        <v>6.3886475598066781</v>
      </c>
      <c r="Y22" s="109">
        <f>VLOOKUP(E22,'Appendix 4. LT MOH 2019'!$E$4:$Q$1683,13,FALSE)</f>
        <v>6.7234055900151137</v>
      </c>
      <c r="Z22" s="109">
        <f t="shared" si="12"/>
        <v>-0.33475803020843564</v>
      </c>
    </row>
    <row r="23" spans="1:26" s="11" customFormat="1" x14ac:dyDescent="0.2">
      <c r="A23" s="17"/>
      <c r="B23" s="13" t="str">
        <f t="shared" si="15"/>
        <v>Total</v>
      </c>
      <c r="C23" s="13" t="str">
        <f t="shared" si="16"/>
        <v>TO</v>
      </c>
      <c r="D23" s="162" t="s">
        <v>8</v>
      </c>
      <c r="E23" s="20" t="str">
        <f t="shared" si="0"/>
        <v>TOTotal90+</v>
      </c>
      <c r="F23" s="21" t="s">
        <v>19</v>
      </c>
      <c r="G23" s="108">
        <f>VLOOKUP(E23,'Appendix 4. LT MOH 2019'!$E$4:$H$1683,4,FALSE)</f>
        <v>0.20457969267851764</v>
      </c>
      <c r="H23" s="21">
        <f>VLOOKUP(E23,'Appendix 1a. Pop March 2021'!$E$5:$F$1684,2,FALSE)</f>
        <v>3595.6768219707401</v>
      </c>
      <c r="I23" s="21">
        <f>VLOOKUP(E23,'Appendix 2a. Covid Deaths 2021'!$E$4:$F$1684,2,FALSE)</f>
        <v>49.445454545454503</v>
      </c>
      <c r="J23" s="22">
        <f t="shared" si="1"/>
        <v>735.60245921004298</v>
      </c>
      <c r="K23" s="22">
        <f t="shared" si="2"/>
        <v>774.93237786023872</v>
      </c>
      <c r="L23" s="77">
        <f t="shared" si="3"/>
        <v>0.94924728947473536</v>
      </c>
      <c r="M23" s="77">
        <f t="shared" si="4"/>
        <v>1.0534662685772309</v>
      </c>
      <c r="N23" s="77">
        <f>VLOOKUP(E23,'Appendix 4. LT MOH 2019'!$E$4:$L$1683,8,FALSE)</f>
        <v>0</v>
      </c>
      <c r="O23" s="77">
        <v>0</v>
      </c>
      <c r="P23" s="77">
        <f t="shared" si="5"/>
        <v>1</v>
      </c>
      <c r="Q23" s="77">
        <f>VLOOKUP(E23,'Appendix 4. LT MOH 2019'!$E$4:$J$1683,6,FALSE)</f>
        <v>4.9635952980374167</v>
      </c>
      <c r="R23" s="18">
        <f>Q23*L23</f>
        <v>4.7116793827115586</v>
      </c>
      <c r="S23" s="132">
        <f t="shared" si="14"/>
        <v>18058.394643445423</v>
      </c>
      <c r="T23" s="14">
        <f t="shared" si="7"/>
        <v>18058.394643445423</v>
      </c>
      <c r="U23" s="15">
        <f t="shared" si="8"/>
        <v>0.21223854994660157</v>
      </c>
      <c r="V23" s="14">
        <f>T23*R23</f>
        <v>85085.36572639065</v>
      </c>
      <c r="W23" s="14">
        <f>V23</f>
        <v>85085.36572639065</v>
      </c>
      <c r="X23" s="129">
        <f t="shared" si="11"/>
        <v>4.7116793827115586</v>
      </c>
      <c r="Y23" s="109">
        <f>VLOOKUP(E23,'Appendix 4. LT MOH 2019'!$E$4:$Q$1683,13,FALSE)</f>
        <v>4.888070692194403</v>
      </c>
      <c r="Z23" s="109">
        <f t="shared" si="12"/>
        <v>-0.17639130948284443</v>
      </c>
    </row>
    <row r="24" spans="1:26" s="9" customFormat="1" x14ac:dyDescent="0.2">
      <c r="B24" s="157"/>
      <c r="C24" s="157"/>
      <c r="G24" s="111"/>
      <c r="H24" s="111"/>
      <c r="I24" s="130"/>
      <c r="J24" s="130"/>
      <c r="N24" s="111"/>
      <c r="O24" s="111"/>
      <c r="P24" s="23"/>
      <c r="Q24" s="111"/>
      <c r="R24" s="111"/>
      <c r="V24" s="111"/>
      <c r="W24" s="111"/>
      <c r="Y24" s="111"/>
    </row>
    <row r="25" spans="1:26" x14ac:dyDescent="0.2">
      <c r="H25" s="43"/>
      <c r="I25" s="43"/>
      <c r="K25" s="43"/>
      <c r="L25" s="75"/>
      <c r="M25" s="75"/>
      <c r="N25" s="131"/>
      <c r="O25" s="131"/>
      <c r="P25" s="76"/>
      <c r="Q25" s="131"/>
      <c r="R25" s="131"/>
      <c r="S25" s="75"/>
      <c r="T25" s="75"/>
      <c r="U25" s="75"/>
      <c r="V25" s="131"/>
      <c r="W25" s="131"/>
      <c r="X25" s="75"/>
      <c r="Y25" s="131"/>
      <c r="Z25" s="75"/>
    </row>
    <row r="26" spans="1:26" ht="16" customHeight="1" x14ac:dyDescent="0.2">
      <c r="H26" s="43"/>
      <c r="I26" s="43"/>
      <c r="K26" s="43"/>
      <c r="L26" s="75"/>
      <c r="M26" s="75"/>
      <c r="N26" s="131"/>
      <c r="O26" s="131"/>
      <c r="P26" s="75"/>
      <c r="Q26" s="131"/>
      <c r="R26" s="131"/>
      <c r="S26" s="75"/>
      <c r="T26" s="75"/>
      <c r="U26" s="75"/>
      <c r="V26" s="131"/>
      <c r="W26" s="131"/>
      <c r="X26" s="75"/>
      <c r="Y26" s="131"/>
      <c r="Z26" s="75"/>
    </row>
    <row r="27" spans="1:26" s="13" customFormat="1" ht="47" customHeight="1" x14ac:dyDescent="0.2">
      <c r="A27" s="12"/>
      <c r="B27" s="10" t="s">
        <v>17</v>
      </c>
      <c r="C27" s="10" t="s">
        <v>14</v>
      </c>
      <c r="D27" s="160" t="s">
        <v>0</v>
      </c>
      <c r="E27" s="10" t="s">
        <v>137</v>
      </c>
      <c r="F27" s="10" t="s">
        <v>9</v>
      </c>
      <c r="G27" s="12" t="s">
        <v>116</v>
      </c>
      <c r="H27" s="12" t="s">
        <v>118</v>
      </c>
      <c r="I27" s="12" t="s">
        <v>110</v>
      </c>
      <c r="J27" s="12" t="s">
        <v>38</v>
      </c>
      <c r="K27" s="12" t="s">
        <v>1828</v>
      </c>
      <c r="L27" s="12" t="s">
        <v>26</v>
      </c>
      <c r="M27" s="12" t="s">
        <v>27</v>
      </c>
      <c r="N27" s="10" t="s">
        <v>10</v>
      </c>
      <c r="O27" s="12" t="s">
        <v>111</v>
      </c>
      <c r="P27" s="12" t="s">
        <v>112</v>
      </c>
      <c r="Q27" s="12" t="s">
        <v>28</v>
      </c>
      <c r="R27" s="12" t="s">
        <v>113</v>
      </c>
      <c r="S27" s="10" t="s">
        <v>104</v>
      </c>
      <c r="T27" s="10" t="s">
        <v>105</v>
      </c>
      <c r="U27" s="12" t="s">
        <v>106</v>
      </c>
      <c r="V27" s="12" t="s">
        <v>107</v>
      </c>
      <c r="W27" s="12" t="s">
        <v>108</v>
      </c>
      <c r="X27" s="10" t="s">
        <v>109</v>
      </c>
      <c r="Y27" s="12" t="s">
        <v>29</v>
      </c>
      <c r="Z27" s="12" t="s">
        <v>11</v>
      </c>
    </row>
    <row r="28" spans="1:26" x14ac:dyDescent="0.2">
      <c r="B28" s="155" t="s">
        <v>69</v>
      </c>
      <c r="C28" s="13" t="str">
        <f>$C$4</f>
        <v>TO</v>
      </c>
      <c r="D28" s="162">
        <v>0</v>
      </c>
      <c r="E28" s="20" t="str">
        <f t="shared" ref="E28:E47" si="17">_xlfn.CONCAT(C28,B28,D28)</f>
        <v>TOFemale0</v>
      </c>
      <c r="F28" s="21">
        <v>1</v>
      </c>
      <c r="G28" s="108">
        <f>VLOOKUP(E28,'Appendix 4. LT MOH 2019'!$E$4:$H$1683,4,FALSE)</f>
        <v>1.0947738532843216E-2</v>
      </c>
      <c r="H28" s="21">
        <f>VLOOKUP(E28,'Appendix 1a. Pop March 2021'!$E$5:$F$1684,2,FALSE)</f>
        <v>12446.651671384499</v>
      </c>
      <c r="I28" s="21">
        <f>VLOOKUP(E28,'Appendix 2a. Covid Deaths 2021'!$E$4:$F$1684,2,FALSE)</f>
        <v>1.33636363636364</v>
      </c>
      <c r="J28" s="22">
        <f t="shared" ref="J28:J47" si="18">G28*H28</f>
        <v>136.26268810769349</v>
      </c>
      <c r="K28" s="22">
        <f t="shared" ref="K28:K47" si="19">G28*(H28-I28)+I28</f>
        <v>137.58442158438143</v>
      </c>
      <c r="L28" s="78">
        <f t="shared" ref="L28:L47" si="20">J28/K28</f>
        <v>0.99039329117739316</v>
      </c>
      <c r="M28" s="78">
        <f t="shared" ref="M28:M47" si="21">K28/J28</f>
        <v>1.00969989286901</v>
      </c>
      <c r="N28" s="77">
        <f>VLOOKUP(E28,'Appendix 4. LT MOH 2019'!$E$4:$L$1683,8,FALSE)</f>
        <v>0.98915991624804112</v>
      </c>
      <c r="O28" s="77">
        <f>EXP((1/L28)*LN(N28))</f>
        <v>0.98905534609989876</v>
      </c>
      <c r="P28" s="78">
        <f t="shared" ref="P28:P47" si="22">1-O28</f>
        <v>1.0944653900101242E-2</v>
      </c>
      <c r="Q28" s="77">
        <f>VLOOKUP(E28,'Appendix 4. LT MOH 2019'!$E$4:$J$1683,6,FALSE)</f>
        <v>9.285592735803179E-2</v>
      </c>
      <c r="R28" s="133">
        <f t="shared" ref="R28:R46" si="23">F28+(Q28-F28)*M28*(1-N28)/(1-O28)</f>
        <v>9.2808061214778581E-2</v>
      </c>
      <c r="S28" s="14">
        <v>100000</v>
      </c>
      <c r="T28" s="14">
        <f t="shared" ref="T28:T47" si="24">P28*S28</f>
        <v>1094.4653900101241</v>
      </c>
      <c r="U28" s="15">
        <f t="shared" ref="U28:U47" si="25">T28/V28</f>
        <v>1.1054412071920205E-2</v>
      </c>
      <c r="V28" s="14">
        <f t="shared" ref="V28:V46" si="26">(S29*F28)+R28*T28</f>
        <v>99007.109820903395</v>
      </c>
      <c r="W28" s="14">
        <f t="shared" ref="W28:W46" si="27">W29+V28</f>
        <v>7841126.4222616041</v>
      </c>
      <c r="X28" s="129">
        <f t="shared" ref="X28:X47" si="28">W28/S28</f>
        <v>78.41126422261604</v>
      </c>
      <c r="Y28" s="109">
        <f>VLOOKUP(E28,'Appendix 4. LT MOH 2019'!$E$4:$Q$1683,13,FALSE)</f>
        <v>80.200299262445327</v>
      </c>
      <c r="Z28" s="129">
        <f t="shared" ref="Z28:Z47" si="29">X28-Y28</f>
        <v>-1.7890350398292867</v>
      </c>
    </row>
    <row r="29" spans="1:26" x14ac:dyDescent="0.2">
      <c r="B29" s="155" t="str">
        <f>$B$28</f>
        <v>Female</v>
      </c>
      <c r="C29" s="13" t="str">
        <f>$C$4</f>
        <v>TO</v>
      </c>
      <c r="D29" s="163" t="s">
        <v>139</v>
      </c>
      <c r="E29" s="20" t="str">
        <f t="shared" si="17"/>
        <v>TOFemale01-04</v>
      </c>
      <c r="F29" s="21">
        <v>4</v>
      </c>
      <c r="G29" s="108">
        <f>VLOOKUP(E29,'Appendix 4. LT MOH 2019'!$E$4:$H$1683,4,FALSE)</f>
        <v>4.3062789648525614E-4</v>
      </c>
      <c r="H29" s="21">
        <f>VLOOKUP(E29,'Appendix 1a. Pop March 2021'!$E$5:$F$1684,2,FALSE)</f>
        <v>49151.061019582798</v>
      </c>
      <c r="I29" s="21">
        <f>VLOOKUP(E29,'Appendix 2a. Covid Deaths 2021'!$E$4:$F$1684,2,FALSE)</f>
        <v>1.33636363636364</v>
      </c>
      <c r="J29" s="22">
        <f t="shared" si="18"/>
        <v>21.16581801688141</v>
      </c>
      <c r="K29" s="22">
        <f t="shared" si="19"/>
        <v>22.501606177783383</v>
      </c>
      <c r="L29" s="78">
        <f t="shared" si="20"/>
        <v>0.94063587504162949</v>
      </c>
      <c r="M29" s="78">
        <f t="shared" si="21"/>
        <v>1.0631106324280297</v>
      </c>
      <c r="N29" s="77">
        <f>VLOOKUP(E29,'Appendix 4. LT MOH 2019'!$E$4:$L$1683,8,FALSE)</f>
        <v>0.99827934024161591</v>
      </c>
      <c r="O29" s="77">
        <f t="shared" ref="O29:O46" si="30">EXP((1/L29)*LN(N29))</f>
        <v>0.99817084769046738</v>
      </c>
      <c r="P29" s="78">
        <f t="shared" si="22"/>
        <v>1.8291523095326223E-3</v>
      </c>
      <c r="Q29" s="77">
        <f>VLOOKUP(E29,'Appendix 4. LT MOH 2019'!$E$4:$J$1683,6,FALSE)</f>
        <v>1.5007863726809696</v>
      </c>
      <c r="R29" s="133">
        <f t="shared" si="23"/>
        <v>1.5006505951162645</v>
      </c>
      <c r="S29" s="80">
        <f t="shared" ref="S29:S47" si="31">S28-T28</f>
        <v>98905.534609989874</v>
      </c>
      <c r="T29" s="14">
        <f t="shared" si="24"/>
        <v>180.91328705742168</v>
      </c>
      <c r="U29" s="15">
        <f t="shared" si="25"/>
        <v>4.5781132032617951E-4</v>
      </c>
      <c r="V29" s="14">
        <f t="shared" si="26"/>
        <v>395169.97292361694</v>
      </c>
      <c r="W29" s="14">
        <f t="shared" si="27"/>
        <v>7742119.3124407008</v>
      </c>
      <c r="X29" s="129">
        <f t="shared" si="28"/>
        <v>78.27791784322163</v>
      </c>
      <c r="Y29" s="109">
        <f>VLOOKUP(E29,'Appendix 4. LT MOH 2019'!$E$4:$Q$1683,13,FALSE)</f>
        <v>80.078187034324969</v>
      </c>
      <c r="Z29" s="129">
        <f t="shared" si="29"/>
        <v>-1.8002691911033395</v>
      </c>
    </row>
    <row r="30" spans="1:26" x14ac:dyDescent="0.2">
      <c r="B30" s="155" t="str">
        <f t="shared" ref="B30:B47" si="32">$B$28</f>
        <v>Female</v>
      </c>
      <c r="C30" s="13" t="str">
        <f t="shared" ref="C30:C47" si="33">$C$4</f>
        <v>TO</v>
      </c>
      <c r="D30" s="163" t="s">
        <v>138</v>
      </c>
      <c r="E30" s="20" t="str">
        <f t="shared" si="17"/>
        <v>TOFemale05-09</v>
      </c>
      <c r="F30" s="21">
        <v>5</v>
      </c>
      <c r="G30" s="108">
        <f>VLOOKUP(E30,'Appendix 4. LT MOH 2019'!$E$4:$H$1683,4,FALSE)</f>
        <v>2.1185750138522213E-4</v>
      </c>
      <c r="H30" s="21">
        <f>VLOOKUP(E30,'Appendix 1a. Pop March 2021'!$E$5:$F$1684,2,FALSE)</f>
        <v>61117.597386206297</v>
      </c>
      <c r="I30" s="21">
        <f>VLOOKUP(E30,'Appendix 2a. Covid Deaths 2021'!$E$4:$F$1684,2,FALSE)</f>
        <v>0</v>
      </c>
      <c r="J30" s="22">
        <f t="shared" si="18"/>
        <v>12.948221472909649</v>
      </c>
      <c r="K30" s="22">
        <f t="shared" si="19"/>
        <v>12.948221472909649</v>
      </c>
      <c r="L30" s="78">
        <f t="shared" si="20"/>
        <v>1</v>
      </c>
      <c r="M30" s="78">
        <f t="shared" si="21"/>
        <v>1</v>
      </c>
      <c r="N30" s="77">
        <f>VLOOKUP(E30,'Appendix 4. LT MOH 2019'!$E$4:$L$1683,8,FALSE)</f>
        <v>0.99894127324108839</v>
      </c>
      <c r="O30" s="77">
        <f t="shared" si="30"/>
        <v>0.99894127324108839</v>
      </c>
      <c r="P30" s="78">
        <f t="shared" si="22"/>
        <v>1.0587267589116101E-3</v>
      </c>
      <c r="Q30" s="77">
        <f>VLOOKUP(E30,'Appendix 4. LT MOH 2019'!$E$4:$J$1683,6,FALSE)</f>
        <v>2.5000000000000169</v>
      </c>
      <c r="R30" s="133">
        <f t="shared" si="23"/>
        <v>2.5000000000000169</v>
      </c>
      <c r="S30" s="80">
        <f t="shared" si="31"/>
        <v>98724.621322932449</v>
      </c>
      <c r="T30" s="14">
        <f t="shared" si="24"/>
        <v>104.5223983580043</v>
      </c>
      <c r="U30" s="15">
        <f t="shared" si="25"/>
        <v>2.1185750138521837E-4</v>
      </c>
      <c r="V30" s="14">
        <f t="shared" si="26"/>
        <v>493361.80061876721</v>
      </c>
      <c r="W30" s="14">
        <f t="shared" si="27"/>
        <v>7346949.339517084</v>
      </c>
      <c r="X30" s="129">
        <f t="shared" si="28"/>
        <v>74.418612510904438</v>
      </c>
      <c r="Y30" s="109">
        <f>VLOOKUP(E30,'Appendix 4. LT MOH 2019'!$E$4:$Q$1683,13,FALSE)</f>
        <v>76.213625048302291</v>
      </c>
      <c r="Z30" s="129">
        <f t="shared" si="29"/>
        <v>-1.7950125373978523</v>
      </c>
    </row>
    <row r="31" spans="1:26" x14ac:dyDescent="0.2">
      <c r="B31" s="155" t="str">
        <f t="shared" si="32"/>
        <v>Female</v>
      </c>
      <c r="C31" s="13" t="str">
        <f t="shared" si="33"/>
        <v>TO</v>
      </c>
      <c r="D31" s="163" t="s">
        <v>120</v>
      </c>
      <c r="E31" s="20" t="str">
        <f t="shared" si="17"/>
        <v>TOFemale10-14</v>
      </c>
      <c r="F31" s="21">
        <v>5</v>
      </c>
      <c r="G31" s="108">
        <f>VLOOKUP(E31,'Appendix 4. LT MOH 2019'!$E$4:$H$1683,4,FALSE)</f>
        <v>3.3546301520257394E-4</v>
      </c>
      <c r="H31" s="21">
        <f>VLOOKUP(E31,'Appendix 1a. Pop March 2021'!$E$5:$F$1684,2,FALSE)</f>
        <v>63895.831039042103</v>
      </c>
      <c r="I31" s="21">
        <f>VLOOKUP(E31,'Appendix 2a. Covid Deaths 2021'!$E$4:$F$1684,2,FALSE)</f>
        <v>0</v>
      </c>
      <c r="J31" s="22">
        <f t="shared" si="18"/>
        <v>21.434688139231277</v>
      </c>
      <c r="K31" s="22">
        <f t="shared" si="19"/>
        <v>21.434688139231277</v>
      </c>
      <c r="L31" s="78">
        <f t="shared" si="20"/>
        <v>1</v>
      </c>
      <c r="M31" s="78">
        <f t="shared" si="21"/>
        <v>1</v>
      </c>
      <c r="N31" s="77">
        <f>VLOOKUP(E31,'Appendix 4. LT MOH 2019'!$E$4:$L$1683,8,FALSE)</f>
        <v>0.99832409043817416</v>
      </c>
      <c r="O31" s="77">
        <f t="shared" si="30"/>
        <v>0.99832409043817416</v>
      </c>
      <c r="P31" s="78">
        <f t="shared" si="22"/>
        <v>1.6759095618258391E-3</v>
      </c>
      <c r="Q31" s="77">
        <f>VLOOKUP(E31,'Appendix 4. LT MOH 2019'!$E$4:$J$1683,6,FALSE)</f>
        <v>2.5000000000004055</v>
      </c>
      <c r="R31" s="133">
        <f t="shared" si="23"/>
        <v>2.5000000000004055</v>
      </c>
      <c r="S31" s="80">
        <f t="shared" si="31"/>
        <v>98620.098924574442</v>
      </c>
      <c r="T31" s="14">
        <f t="shared" si="24"/>
        <v>165.27836677590446</v>
      </c>
      <c r="U31" s="15">
        <f t="shared" si="25"/>
        <v>3.3546301520257621E-4</v>
      </c>
      <c r="V31" s="14">
        <f t="shared" si="26"/>
        <v>492687.29870593251</v>
      </c>
      <c r="W31" s="14">
        <f t="shared" si="27"/>
        <v>6853587.5388983171</v>
      </c>
      <c r="X31" s="129">
        <f t="shared" si="28"/>
        <v>69.494835369613696</v>
      </c>
      <c r="Y31" s="109">
        <f>VLOOKUP(E31,'Appendix 4. LT MOH 2019'!$E$4:$Q$1683,13,FALSE)</f>
        <v>71.291750348983683</v>
      </c>
      <c r="Z31" s="129">
        <f t="shared" si="29"/>
        <v>-1.796914979369987</v>
      </c>
    </row>
    <row r="32" spans="1:26" x14ac:dyDescent="0.2">
      <c r="B32" s="155" t="str">
        <f t="shared" si="32"/>
        <v>Female</v>
      </c>
      <c r="C32" s="13" t="str">
        <f t="shared" si="33"/>
        <v>TO</v>
      </c>
      <c r="D32" s="162" t="s">
        <v>121</v>
      </c>
      <c r="E32" s="20" t="str">
        <f t="shared" si="17"/>
        <v>TOFemale15-19</v>
      </c>
      <c r="F32" s="21">
        <v>5</v>
      </c>
      <c r="G32" s="108">
        <f>VLOOKUP(E32,'Appendix 4. LT MOH 2019'!$E$4:$H$1683,4,FALSE)</f>
        <v>3.6703712947601781E-4</v>
      </c>
      <c r="H32" s="21">
        <f>VLOOKUP(E32,'Appendix 1a. Pop March 2021'!$E$5:$F$1684,2,FALSE)</f>
        <v>67375.327786699505</v>
      </c>
      <c r="I32" s="21">
        <f>VLOOKUP(E32,'Appendix 2a. Covid Deaths 2021'!$E$4:$F$1684,2,FALSE)</f>
        <v>1.33636363636364</v>
      </c>
      <c r="J32" s="22">
        <f t="shared" si="18"/>
        <v>24.729246908335966</v>
      </c>
      <c r="K32" s="22">
        <f t="shared" si="19"/>
        <v>26.065120049626579</v>
      </c>
      <c r="L32" s="78">
        <f t="shared" si="20"/>
        <v>0.94874862886696154</v>
      </c>
      <c r="M32" s="78">
        <f t="shared" si="21"/>
        <v>1.0540199685919389</v>
      </c>
      <c r="N32" s="77">
        <f>VLOOKUP(E32,'Appendix 4. LT MOH 2019'!$E$4:$L$1683,8,FALSE)</f>
        <v>0.99816649676203328</v>
      </c>
      <c r="O32" s="77">
        <f t="shared" si="30"/>
        <v>0.99806754673550668</v>
      </c>
      <c r="P32" s="78">
        <f t="shared" si="22"/>
        <v>1.9324532644933168E-3</v>
      </c>
      <c r="Q32" s="77">
        <f>VLOOKUP(E32,'Appendix 4. LT MOH 2019'!$E$4:$J$1683,6,FALSE)</f>
        <v>2.5000000000000968</v>
      </c>
      <c r="R32" s="133">
        <f t="shared" si="23"/>
        <v>2.4998761149839117</v>
      </c>
      <c r="S32" s="80">
        <f t="shared" si="31"/>
        <v>98454.820557798535</v>
      </c>
      <c r="T32" s="14">
        <f t="shared" si="24"/>
        <v>190.2593393920215</v>
      </c>
      <c r="U32" s="15">
        <f t="shared" si="25"/>
        <v>3.8686447017604334E-4</v>
      </c>
      <c r="V32" s="14">
        <f t="shared" si="26"/>
        <v>491798.4308702313</v>
      </c>
      <c r="W32" s="14">
        <f t="shared" si="27"/>
        <v>6360900.2401923845</v>
      </c>
      <c r="X32" s="129">
        <f t="shared" si="28"/>
        <v>64.607301137257949</v>
      </c>
      <c r="Y32" s="109">
        <f>VLOOKUP(E32,'Appendix 4. LT MOH 2019'!$E$4:$Q$1683,13,FALSE)</f>
        <v>66.407232639042419</v>
      </c>
      <c r="Z32" s="129">
        <f t="shared" si="29"/>
        <v>-1.7999315017844708</v>
      </c>
    </row>
    <row r="33" spans="2:26" x14ac:dyDescent="0.2">
      <c r="B33" s="155" t="str">
        <f t="shared" si="32"/>
        <v>Female</v>
      </c>
      <c r="C33" s="13" t="str">
        <f t="shared" si="33"/>
        <v>TO</v>
      </c>
      <c r="D33" s="162" t="s">
        <v>122</v>
      </c>
      <c r="E33" s="20" t="str">
        <f t="shared" si="17"/>
        <v>TOFemale20-24</v>
      </c>
      <c r="F33" s="21">
        <v>5</v>
      </c>
      <c r="G33" s="108">
        <f>VLOOKUP(E33,'Appendix 4. LT MOH 2019'!$E$4:$H$1683,4,FALSE)</f>
        <v>3.2421307847366122E-4</v>
      </c>
      <c r="H33" s="21">
        <f>VLOOKUP(E33,'Appendix 1a. Pop March 2021'!$E$5:$F$1684,2,FALSE)</f>
        <v>70524.472792337197</v>
      </c>
      <c r="I33" s="21">
        <f>VLOOKUP(E33,'Appendix 2a. Covid Deaths 2021'!$E$4:$F$1684,2,FALSE)</f>
        <v>6.6818181818181799</v>
      </c>
      <c r="J33" s="22">
        <f t="shared" si="18"/>
        <v>22.864956431735607</v>
      </c>
      <c r="K33" s="22">
        <f t="shared" si="19"/>
        <v>29.544608280711255</v>
      </c>
      <c r="L33" s="78">
        <f t="shared" si="20"/>
        <v>0.77391300011458997</v>
      </c>
      <c r="M33" s="78">
        <f t="shared" si="21"/>
        <v>1.2921349038612018</v>
      </c>
      <c r="N33" s="77">
        <f>VLOOKUP(E33,'Appendix 4. LT MOH 2019'!$E$4:$L$1683,8,FALSE)</f>
        <v>0.99838024747001697</v>
      </c>
      <c r="O33" s="77">
        <f t="shared" si="30"/>
        <v>0.99790755658469865</v>
      </c>
      <c r="P33" s="78">
        <f t="shared" si="22"/>
        <v>2.0924434153013483E-3</v>
      </c>
      <c r="Q33" s="77">
        <f>VLOOKUP(E33,'Appendix 4. LT MOH 2019'!$E$4:$J$1683,6,FALSE)</f>
        <v>2.5000000000000697</v>
      </c>
      <c r="R33" s="133">
        <f t="shared" si="23"/>
        <v>2.4994081508924757</v>
      </c>
      <c r="S33" s="80">
        <f t="shared" si="31"/>
        <v>98264.56121840651</v>
      </c>
      <c r="T33" s="14">
        <f t="shared" si="24"/>
        <v>205.61303407893092</v>
      </c>
      <c r="U33" s="15">
        <f t="shared" si="25"/>
        <v>4.189270774233533E-4</v>
      </c>
      <c r="V33" s="14">
        <f t="shared" si="26"/>
        <v>490808.65181494452</v>
      </c>
      <c r="W33" s="14">
        <f t="shared" si="27"/>
        <v>5869101.8093221532</v>
      </c>
      <c r="X33" s="129">
        <f t="shared" si="28"/>
        <v>59.727553215011739</v>
      </c>
      <c r="Y33" s="109">
        <f>VLOOKUP(E33,'Appendix 4. LT MOH 2019'!$E$4:$Q$1683,13,FALSE)</f>
        <v>61.52462199077209</v>
      </c>
      <c r="Z33" s="129">
        <f t="shared" si="29"/>
        <v>-1.7970687757603514</v>
      </c>
    </row>
    <row r="34" spans="2:26" x14ac:dyDescent="0.2">
      <c r="B34" s="155" t="str">
        <f t="shared" si="32"/>
        <v>Female</v>
      </c>
      <c r="C34" s="13" t="str">
        <f t="shared" si="33"/>
        <v>TO</v>
      </c>
      <c r="D34" s="162" t="s">
        <v>123</v>
      </c>
      <c r="E34" s="20" t="str">
        <f t="shared" si="17"/>
        <v>TOFemale25-29</v>
      </c>
      <c r="F34" s="21">
        <v>5</v>
      </c>
      <c r="G34" s="108">
        <f>VLOOKUP(E34,'Appendix 4. LT MOH 2019'!$E$4:$H$1683,4,FALSE)</f>
        <v>8.0900198573214679E-4</v>
      </c>
      <c r="H34" s="21">
        <f>VLOOKUP(E34,'Appendix 1a. Pop March 2021'!$E$5:$F$1684,2,FALSE)</f>
        <v>68917.491678309496</v>
      </c>
      <c r="I34" s="21">
        <f>VLOOKUP(E34,'Appendix 2a. Covid Deaths 2021'!$E$4:$F$1684,2,FALSE)</f>
        <v>10.6909090909091</v>
      </c>
      <c r="J34" s="22">
        <f t="shared" si="18"/>
        <v>55.754387619431085</v>
      </c>
      <c r="K34" s="22">
        <f t="shared" si="19"/>
        <v>66.436647743656366</v>
      </c>
      <c r="L34" s="78">
        <f t="shared" si="20"/>
        <v>0.83921133159152717</v>
      </c>
      <c r="M34" s="78">
        <f t="shared" si="21"/>
        <v>1.1915949682227769</v>
      </c>
      <c r="N34" s="77">
        <f>VLOOKUP(E34,'Appendix 4. LT MOH 2019'!$E$4:$L$1683,8,FALSE)</f>
        <v>0.99596315461117835</v>
      </c>
      <c r="O34" s="77">
        <f t="shared" si="30"/>
        <v>0.99519157760596266</v>
      </c>
      <c r="P34" s="78">
        <f t="shared" si="22"/>
        <v>4.8084223940373372E-3</v>
      </c>
      <c r="Q34" s="77">
        <f>VLOOKUP(E34,'Appendix 4. LT MOH 2019'!$E$4:$J$1683,6,FALSE)</f>
        <v>2.4999999999999787</v>
      </c>
      <c r="R34" s="133">
        <f t="shared" si="23"/>
        <v>2.499031772469587</v>
      </c>
      <c r="S34" s="80">
        <f t="shared" si="31"/>
        <v>98058.948184327586</v>
      </c>
      <c r="T34" s="14">
        <f t="shared" si="24"/>
        <v>471.50884238526766</v>
      </c>
      <c r="U34" s="15">
        <f t="shared" si="25"/>
        <v>9.6400304332976475E-4</v>
      </c>
      <c r="V34" s="14">
        <f t="shared" si="26"/>
        <v>489115.51228783268</v>
      </c>
      <c r="W34" s="14">
        <f t="shared" si="27"/>
        <v>5378293.1575072091</v>
      </c>
      <c r="X34" s="129">
        <f t="shared" si="28"/>
        <v>54.847550958809926</v>
      </c>
      <c r="Y34" s="109">
        <f>VLOOKUP(E34,'Appendix 4. LT MOH 2019'!$E$4:$Q$1683,13,FALSE)</f>
        <v>56.620382379705184</v>
      </c>
      <c r="Z34" s="129">
        <f t="shared" si="29"/>
        <v>-1.7728314208952582</v>
      </c>
    </row>
    <row r="35" spans="2:26" x14ac:dyDescent="0.2">
      <c r="B35" s="155" t="str">
        <f t="shared" si="32"/>
        <v>Female</v>
      </c>
      <c r="C35" s="13" t="str">
        <f t="shared" si="33"/>
        <v>TO</v>
      </c>
      <c r="D35" s="162" t="s">
        <v>124</v>
      </c>
      <c r="E35" s="20" t="str">
        <f t="shared" si="17"/>
        <v>TOFemale30-34</v>
      </c>
      <c r="F35" s="21">
        <v>5</v>
      </c>
      <c r="G35" s="108">
        <f>VLOOKUP(E35,'Appendix 4. LT MOH 2019'!$E$4:$H$1683,4,FALSE)</f>
        <v>1.0829278709027959E-3</v>
      </c>
      <c r="H35" s="21">
        <f>VLOOKUP(E35,'Appendix 1a. Pop March 2021'!$E$5:$F$1684,2,FALSE)</f>
        <v>66294.306820617901</v>
      </c>
      <c r="I35" s="21">
        <f>VLOOKUP(E35,'Appendix 2a. Covid Deaths 2021'!$E$4:$F$1684,2,FALSE)</f>
        <v>12.027272727272701</v>
      </c>
      <c r="J35" s="22">
        <f t="shared" si="18"/>
        <v>71.791952538228443</v>
      </c>
      <c r="K35" s="22">
        <f t="shared" si="19"/>
        <v>83.806200596653838</v>
      </c>
      <c r="L35" s="78">
        <f t="shared" si="20"/>
        <v>0.85664249216775623</v>
      </c>
      <c r="M35" s="78">
        <f t="shared" si="21"/>
        <v>1.1673481167966275</v>
      </c>
      <c r="N35" s="77">
        <f>VLOOKUP(E35,'Appendix 4. LT MOH 2019'!$E$4:$L$1683,8,FALSE)</f>
        <v>0.99459998022527973</v>
      </c>
      <c r="O35" s="77">
        <f t="shared" si="30"/>
        <v>0.99369914963986605</v>
      </c>
      <c r="P35" s="78">
        <f t="shared" si="22"/>
        <v>6.3008503601339472E-3</v>
      </c>
      <c r="Q35" s="77">
        <f>VLOOKUP(E35,'Appendix 4. LT MOH 2019'!$E$4:$J$1683,6,FALSE)</f>
        <v>2.4999999999999547</v>
      </c>
      <c r="R35" s="133">
        <f t="shared" si="23"/>
        <v>2.4988681866782354</v>
      </c>
      <c r="S35" s="80">
        <f t="shared" si="31"/>
        <v>97587.439341942314</v>
      </c>
      <c r="T35" s="14">
        <f t="shared" si="24"/>
        <v>614.88385232222697</v>
      </c>
      <c r="U35" s="15">
        <f t="shared" si="25"/>
        <v>1.2641544992274853E-3</v>
      </c>
      <c r="V35" s="14">
        <f t="shared" si="26"/>
        <v>486399.29114517063</v>
      </c>
      <c r="W35" s="14">
        <f t="shared" si="27"/>
        <v>4889177.6452193763</v>
      </c>
      <c r="X35" s="129">
        <f t="shared" si="28"/>
        <v>50.100480944969789</v>
      </c>
      <c r="Y35" s="109">
        <f>VLOOKUP(E35,'Appendix 4. LT MOH 2019'!$E$4:$Q$1683,13,FALSE)</f>
        <v>51.839743522774846</v>
      </c>
      <c r="Z35" s="129">
        <f t="shared" si="29"/>
        <v>-1.7392625778050572</v>
      </c>
    </row>
    <row r="36" spans="2:26" x14ac:dyDescent="0.2">
      <c r="B36" s="155" t="str">
        <f t="shared" si="32"/>
        <v>Female</v>
      </c>
      <c r="C36" s="13" t="str">
        <f t="shared" si="33"/>
        <v>TO</v>
      </c>
      <c r="D36" s="162" t="s">
        <v>125</v>
      </c>
      <c r="E36" s="20" t="str">
        <f t="shared" si="17"/>
        <v>TOFemale35-39</v>
      </c>
      <c r="F36" s="21">
        <v>5</v>
      </c>
      <c r="G36" s="108">
        <f>VLOOKUP(E36,'Appendix 4. LT MOH 2019'!$E$4:$H$1683,4,FALSE)</f>
        <v>1.0317132789435257E-3</v>
      </c>
      <c r="H36" s="21">
        <f>VLOOKUP(E36,'Appendix 1a. Pop March 2021'!$E$5:$F$1684,2,FALSE)</f>
        <v>64099.703827323101</v>
      </c>
      <c r="I36" s="21">
        <f>VLOOKUP(E36,'Appendix 2a. Covid Deaths 2021'!$E$4:$F$1684,2,FALSE)</f>
        <v>20.045454545454501</v>
      </c>
      <c r="J36" s="22">
        <f t="shared" si="18"/>
        <v>66.132515614996379</v>
      </c>
      <c r="K36" s="22">
        <f t="shared" si="19"/>
        <v>86.157288998813883</v>
      </c>
      <c r="L36" s="78">
        <f t="shared" si="20"/>
        <v>0.76757888257030482</v>
      </c>
      <c r="M36" s="78">
        <f t="shared" si="21"/>
        <v>1.3027976963767069</v>
      </c>
      <c r="N36" s="77">
        <f>VLOOKUP(E36,'Appendix 4. LT MOH 2019'!$E$4:$L$1683,8,FALSE)</f>
        <v>0.9948547047787919</v>
      </c>
      <c r="O36" s="77">
        <f t="shared" si="30"/>
        <v>0.99330194929536286</v>
      </c>
      <c r="P36" s="78">
        <f t="shared" si="22"/>
        <v>6.6980507046371374E-3</v>
      </c>
      <c r="Q36" s="77">
        <f>VLOOKUP(E36,'Appendix 4. LT MOH 2019'!$E$4:$J$1683,6,FALSE)</f>
        <v>2.5000000000000218</v>
      </c>
      <c r="R36" s="133">
        <f t="shared" si="23"/>
        <v>2.4980486648424525</v>
      </c>
      <c r="S36" s="80">
        <f t="shared" si="31"/>
        <v>96972.555489620092</v>
      </c>
      <c r="T36" s="14">
        <f t="shared" si="24"/>
        <v>649.52709362771373</v>
      </c>
      <c r="U36" s="15">
        <f t="shared" si="25"/>
        <v>1.3441151301297435E-3</v>
      </c>
      <c r="V36" s="14">
        <f t="shared" si="26"/>
        <v>483237.69226897758</v>
      </c>
      <c r="W36" s="14">
        <f t="shared" si="27"/>
        <v>4402778.3540742053</v>
      </c>
      <c r="X36" s="129">
        <f t="shared" si="28"/>
        <v>45.402313384898648</v>
      </c>
      <c r="Y36" s="109">
        <f>VLOOKUP(E36,'Appendix 4. LT MOH 2019'!$E$4:$Q$1683,13,FALSE)</f>
        <v>47.107625682436932</v>
      </c>
      <c r="Z36" s="129">
        <f t="shared" si="29"/>
        <v>-1.7053122975382848</v>
      </c>
    </row>
    <row r="37" spans="2:26" x14ac:dyDescent="0.2">
      <c r="B37" s="155" t="str">
        <f t="shared" si="32"/>
        <v>Female</v>
      </c>
      <c r="C37" s="13" t="str">
        <f t="shared" si="33"/>
        <v>TO</v>
      </c>
      <c r="D37" s="162" t="s">
        <v>126</v>
      </c>
      <c r="E37" s="20" t="str">
        <f t="shared" si="17"/>
        <v>TOFemale40-44</v>
      </c>
      <c r="F37" s="21">
        <v>5</v>
      </c>
      <c r="G37" s="108">
        <f>VLOOKUP(E37,'Appendix 4. LT MOH 2019'!$E$4:$H$1683,4,FALSE)</f>
        <v>1.6352939085301907E-3</v>
      </c>
      <c r="H37" s="21">
        <f>VLOOKUP(E37,'Appendix 1a. Pop March 2021'!$E$5:$F$1684,2,FALSE)</f>
        <v>59243.927015928799</v>
      </c>
      <c r="I37" s="21">
        <f>VLOOKUP(E37,'Appendix 2a. Covid Deaths 2021'!$E$4:$F$1684,2,FALSE)</f>
        <v>28.063636363636402</v>
      </c>
      <c r="J37" s="22">
        <f t="shared" si="18"/>
        <v>96.881232966555558</v>
      </c>
      <c r="K37" s="22">
        <f t="shared" si="19"/>
        <v>124.8989770365953</v>
      </c>
      <c r="L37" s="78">
        <f t="shared" si="20"/>
        <v>0.77567675304633954</v>
      </c>
      <c r="M37" s="78">
        <f t="shared" si="21"/>
        <v>1.2891968156486175</v>
      </c>
      <c r="N37" s="77">
        <f>VLOOKUP(E37,'Appendix 4. LT MOH 2019'!$E$4:$L$1683,8,FALSE)</f>
        <v>0.99185682168209743</v>
      </c>
      <c r="O37" s="77">
        <f t="shared" si="30"/>
        <v>0.98951422586137128</v>
      </c>
      <c r="P37" s="78">
        <f t="shared" si="22"/>
        <v>1.0485774138628723E-2</v>
      </c>
      <c r="Q37" s="77">
        <f>VLOOKUP(E37,'Appendix 4. LT MOH 2019'!$E$4:$J$1683,6,FALSE)</f>
        <v>2.5000000000000102</v>
      </c>
      <c r="R37" s="133">
        <f t="shared" si="23"/>
        <v>2.49704709020375</v>
      </c>
      <c r="S37" s="80">
        <f t="shared" si="31"/>
        <v>96323.028395992384</v>
      </c>
      <c r="T37" s="14">
        <f t="shared" si="24"/>
        <v>1010.0215201090971</v>
      </c>
      <c r="U37" s="15">
        <f t="shared" si="25"/>
        <v>2.1082210481981317E-3</v>
      </c>
      <c r="V37" s="14">
        <f t="shared" si="26"/>
        <v>479087.1056772481</v>
      </c>
      <c r="W37" s="14">
        <f t="shared" si="27"/>
        <v>3919540.6618052274</v>
      </c>
      <c r="X37" s="129">
        <f t="shared" si="28"/>
        <v>40.691626157056163</v>
      </c>
      <c r="Y37" s="109">
        <f>VLOOKUP(E37,'Appendix 4. LT MOH 2019'!$E$4:$Q$1683,13,FALSE)</f>
        <v>42.338332138516179</v>
      </c>
      <c r="Z37" s="129">
        <f t="shared" si="29"/>
        <v>-1.6467059814600162</v>
      </c>
    </row>
    <row r="38" spans="2:26" x14ac:dyDescent="0.2">
      <c r="B38" s="155" t="str">
        <f t="shared" si="32"/>
        <v>Female</v>
      </c>
      <c r="C38" s="13" t="str">
        <f t="shared" si="33"/>
        <v>TO</v>
      </c>
      <c r="D38" s="162" t="s">
        <v>127</v>
      </c>
      <c r="E38" s="20" t="str">
        <f t="shared" si="17"/>
        <v>TOFemale45-49</v>
      </c>
      <c r="F38" s="21">
        <v>5</v>
      </c>
      <c r="G38" s="108">
        <f>VLOOKUP(E38,'Appendix 4. LT MOH 2019'!$E$4:$H$1683,4,FALSE)</f>
        <v>2.4457419852374133E-3</v>
      </c>
      <c r="H38" s="21">
        <f>VLOOKUP(E38,'Appendix 1a. Pop March 2021'!$E$5:$F$1684,2,FALSE)</f>
        <v>48013.603353642502</v>
      </c>
      <c r="I38" s="21">
        <f>VLOOKUP(E38,'Appendix 2a. Covid Deaths 2021'!$E$4:$F$1684,2,FALSE)</f>
        <v>28.063636363636402</v>
      </c>
      <c r="J38" s="22">
        <f t="shared" si="18"/>
        <v>117.42888558453934</v>
      </c>
      <c r="K38" s="22">
        <f t="shared" si="19"/>
        <v>145.42388553446276</v>
      </c>
      <c r="L38" s="78">
        <f t="shared" si="20"/>
        <v>0.80749379754889639</v>
      </c>
      <c r="M38" s="78">
        <f t="shared" si="21"/>
        <v>1.2383996050934951</v>
      </c>
      <c r="N38" s="77">
        <f>VLOOKUP(E38,'Appendix 4. LT MOH 2019'!$E$4:$L$1683,8,FALSE)</f>
        <v>0.98784560635094443</v>
      </c>
      <c r="O38" s="77">
        <f t="shared" si="30"/>
        <v>0.98496987870832509</v>
      </c>
      <c r="P38" s="78">
        <f t="shared" si="22"/>
        <v>1.5030121291674914E-2</v>
      </c>
      <c r="Q38" s="77">
        <f>VLOOKUP(E38,'Appendix 4. LT MOH 2019'!$E$4:$J$1683,6,FALSE)</f>
        <v>2.5000000000000213</v>
      </c>
      <c r="R38" s="133">
        <f t="shared" si="23"/>
        <v>2.496361472565364</v>
      </c>
      <c r="S38" s="80">
        <f t="shared" si="31"/>
        <v>95313.006875883293</v>
      </c>
      <c r="T38" s="14">
        <f t="shared" si="24"/>
        <v>1432.566054018771</v>
      </c>
      <c r="U38" s="15">
        <f t="shared" si="25"/>
        <v>3.0288191456142016E-3</v>
      </c>
      <c r="V38" s="14">
        <f t="shared" si="26"/>
        <v>472978.40681348008</v>
      </c>
      <c r="W38" s="14">
        <f t="shared" si="27"/>
        <v>3440453.5561279794</v>
      </c>
      <c r="X38" s="129">
        <f t="shared" si="28"/>
        <v>36.096369938345788</v>
      </c>
      <c r="Y38" s="109">
        <f>VLOOKUP(E38,'Appendix 4. LT MOH 2019'!$E$4:$Q$1683,13,FALSE)</f>
        <v>37.665406203441798</v>
      </c>
      <c r="Z38" s="129">
        <f t="shared" si="29"/>
        <v>-1.5690362650960097</v>
      </c>
    </row>
    <row r="39" spans="2:26" x14ac:dyDescent="0.2">
      <c r="B39" s="155" t="str">
        <f t="shared" si="32"/>
        <v>Female</v>
      </c>
      <c r="C39" s="13" t="str">
        <f t="shared" si="33"/>
        <v>TO</v>
      </c>
      <c r="D39" s="162" t="s">
        <v>128</v>
      </c>
      <c r="E39" s="20" t="str">
        <f t="shared" si="17"/>
        <v>TOFemale50-54</v>
      </c>
      <c r="F39" s="21">
        <v>5</v>
      </c>
      <c r="G39" s="108">
        <f>VLOOKUP(E39,'Appendix 4. LT MOH 2019'!$E$4:$H$1683,4,FALSE)</f>
        <v>3.0658790099454122E-3</v>
      </c>
      <c r="H39" s="21">
        <f>VLOOKUP(E39,'Appendix 1a. Pop March 2021'!$E$5:$F$1684,2,FALSE)</f>
        <v>41865.294774035101</v>
      </c>
      <c r="I39" s="21">
        <f>VLOOKUP(E39,'Appendix 2a. Covid Deaths 2021'!$E$4:$F$1684,2,FALSE)</f>
        <v>30.736363636363599</v>
      </c>
      <c r="J39" s="22">
        <f t="shared" si="18"/>
        <v>128.35392849289158</v>
      </c>
      <c r="K39" s="22">
        <f t="shared" si="19"/>
        <v>158.9960581571404</v>
      </c>
      <c r="L39" s="78">
        <f t="shared" si="20"/>
        <v>0.8072774254946351</v>
      </c>
      <c r="M39" s="78">
        <f t="shared" si="21"/>
        <v>1.2387315294829158</v>
      </c>
      <c r="N39" s="77">
        <f>VLOOKUP(E39,'Appendix 4. LT MOH 2019'!$E$4:$L$1683,8,FALSE)</f>
        <v>0.98478720641163597</v>
      </c>
      <c r="O39" s="77">
        <f t="shared" si="30"/>
        <v>0.98118978552170677</v>
      </c>
      <c r="P39" s="78">
        <f t="shared" si="22"/>
        <v>1.881021447829323E-2</v>
      </c>
      <c r="Q39" s="77">
        <f>VLOOKUP(E39,'Appendix 4. LT MOH 2019'!$E$4:$J$1683,6,FALSE)</f>
        <v>2.5000000000000013</v>
      </c>
      <c r="R39" s="133">
        <f t="shared" si="23"/>
        <v>2.4954343169281152</v>
      </c>
      <c r="S39" s="80">
        <f t="shared" si="31"/>
        <v>93880.440821864526</v>
      </c>
      <c r="T39" s="14">
        <f t="shared" si="24"/>
        <v>1765.9112271759868</v>
      </c>
      <c r="U39" s="15">
        <f t="shared" si="25"/>
        <v>3.797827099405049E-3</v>
      </c>
      <c r="V39" s="14">
        <f t="shared" si="26"/>
        <v>464979.36345038633</v>
      </c>
      <c r="W39" s="14">
        <f t="shared" si="27"/>
        <v>2967475.1493144995</v>
      </c>
      <c r="X39" s="129">
        <f t="shared" si="28"/>
        <v>31.609088361069794</v>
      </c>
      <c r="Y39" s="109">
        <f>VLOOKUP(E39,'Appendix 4. LT MOH 2019'!$E$4:$Q$1683,13,FALSE)</f>
        <v>33.098079272064759</v>
      </c>
      <c r="Z39" s="129">
        <f t="shared" si="29"/>
        <v>-1.4889909109949642</v>
      </c>
    </row>
    <row r="40" spans="2:26" x14ac:dyDescent="0.2">
      <c r="B40" s="155" t="str">
        <f t="shared" si="32"/>
        <v>Female</v>
      </c>
      <c r="C40" s="13" t="str">
        <f t="shared" si="33"/>
        <v>TO</v>
      </c>
      <c r="D40" s="162" t="s">
        <v>129</v>
      </c>
      <c r="E40" s="20" t="str">
        <f t="shared" si="17"/>
        <v>TOFemale55-59</v>
      </c>
      <c r="F40" s="21">
        <v>5</v>
      </c>
      <c r="G40" s="108">
        <f>VLOOKUP(E40,'Appendix 4. LT MOH 2019'!$E$4:$H$1683,4,FALSE)</f>
        <v>5.2756610002159627E-3</v>
      </c>
      <c r="H40" s="21">
        <f>VLOOKUP(E40,'Appendix 1a. Pop March 2021'!$E$5:$F$1684,2,FALSE)</f>
        <v>34514.445900920997</v>
      </c>
      <c r="I40" s="21">
        <f>VLOOKUP(E40,'Appendix 2a. Covid Deaths 2021'!$E$4:$F$1684,2,FALSE)</f>
        <v>54.790909090909103</v>
      </c>
      <c r="J40" s="22">
        <f t="shared" si="18"/>
        <v>182.08651618355259</v>
      </c>
      <c r="K40" s="22">
        <f t="shared" si="19"/>
        <v>236.58836701220443</v>
      </c>
      <c r="L40" s="78">
        <f t="shared" si="20"/>
        <v>0.76963427442803911</v>
      </c>
      <c r="M40" s="78">
        <f t="shared" si="21"/>
        <v>1.2993184337368022</v>
      </c>
      <c r="N40" s="77">
        <f>VLOOKUP(E40,'Appendix 4. LT MOH 2019'!$E$4:$L$1683,8,FALSE)</f>
        <v>0.9739650736133737</v>
      </c>
      <c r="O40" s="77">
        <f t="shared" si="30"/>
        <v>0.96630495566081431</v>
      </c>
      <c r="P40" s="78">
        <f t="shared" si="22"/>
        <v>3.3695044339185687E-2</v>
      </c>
      <c r="Q40" s="77">
        <f>VLOOKUP(E40,'Appendix 4. LT MOH 2019'!$E$4:$J$1683,6,FALSE)</f>
        <v>2.5000000000000036</v>
      </c>
      <c r="R40" s="133">
        <f t="shared" si="23"/>
        <v>2.4901606127444484</v>
      </c>
      <c r="S40" s="80">
        <f t="shared" si="31"/>
        <v>92114.529594688545</v>
      </c>
      <c r="T40" s="14">
        <f t="shared" si="24"/>
        <v>3103.8031589762627</v>
      </c>
      <c r="U40" s="15">
        <f t="shared" si="25"/>
        <v>6.8549523660437423E-3</v>
      </c>
      <c r="V40" s="14">
        <f t="shared" si="26"/>
        <v>452782.60055475589</v>
      </c>
      <c r="W40" s="14">
        <f t="shared" si="27"/>
        <v>2502495.7858641129</v>
      </c>
      <c r="X40" s="129">
        <f t="shared" si="28"/>
        <v>27.16722103315621</v>
      </c>
      <c r="Y40" s="109">
        <f>VLOOKUP(E40,'Appendix 4. LT MOH 2019'!$E$4:$Q$1683,13,FALSE)</f>
        <v>28.570752212102683</v>
      </c>
      <c r="Z40" s="129">
        <f t="shared" si="29"/>
        <v>-1.4035311789464728</v>
      </c>
    </row>
    <row r="41" spans="2:26" x14ac:dyDescent="0.2">
      <c r="B41" s="155" t="str">
        <f t="shared" si="32"/>
        <v>Female</v>
      </c>
      <c r="C41" s="13" t="str">
        <f t="shared" si="33"/>
        <v>TO</v>
      </c>
      <c r="D41" s="162" t="s">
        <v>130</v>
      </c>
      <c r="E41" s="20" t="str">
        <f t="shared" si="17"/>
        <v>TOFemale60-64</v>
      </c>
      <c r="F41" s="21">
        <v>5</v>
      </c>
      <c r="G41" s="108">
        <f>VLOOKUP(E41,'Appendix 4. LT MOH 2019'!$E$4:$H$1683,4,FALSE)</f>
        <v>8.6738627602158825E-3</v>
      </c>
      <c r="H41" s="21">
        <f>VLOOKUP(E41,'Appendix 1a. Pop March 2021'!$E$5:$F$1684,2,FALSE)</f>
        <v>27621.097155894699</v>
      </c>
      <c r="I41" s="21">
        <f>VLOOKUP(E41,'Appendix 2a. Covid Deaths 2021'!$E$4:$F$1684,2,FALSE)</f>
        <v>61.472727272727298</v>
      </c>
      <c r="J41" s="22">
        <f t="shared" si="18"/>
        <v>239.58160601681985</v>
      </c>
      <c r="K41" s="22">
        <f t="shared" si="19"/>
        <v>300.52112728968734</v>
      </c>
      <c r="L41" s="78">
        <f t="shared" si="20"/>
        <v>0.79722050884587281</v>
      </c>
      <c r="M41" s="78">
        <f t="shared" si="21"/>
        <v>1.2543580965418073</v>
      </c>
      <c r="N41" s="77">
        <f>VLOOKUP(E41,'Appendix 4. LT MOH 2019'!$E$4:$L$1683,8,FALSE)</f>
        <v>0.95755117441750781</v>
      </c>
      <c r="O41" s="77">
        <f t="shared" si="30"/>
        <v>0.94704451633912046</v>
      </c>
      <c r="P41" s="78">
        <f t="shared" si="22"/>
        <v>5.2955483660879543E-2</v>
      </c>
      <c r="Q41" s="77">
        <f>VLOOKUP(E41,'Appendix 4. LT MOH 2019'!$E$4:$J$1683,6,FALSE)</f>
        <v>2.5000000000000107</v>
      </c>
      <c r="R41" s="133">
        <f t="shared" si="23"/>
        <v>2.4862835547367048</v>
      </c>
      <c r="S41" s="80">
        <f t="shared" si="31"/>
        <v>89010.726435712277</v>
      </c>
      <c r="T41" s="14">
        <f t="shared" si="24"/>
        <v>4713.6060694093803</v>
      </c>
      <c r="U41" s="15">
        <f t="shared" si="25"/>
        <v>1.0880775778370355E-2</v>
      </c>
      <c r="V41" s="14">
        <f t="shared" si="26"/>
        <v>433204.96308539418</v>
      </c>
      <c r="W41" s="14">
        <f t="shared" si="27"/>
        <v>2049713.185309357</v>
      </c>
      <c r="X41" s="129">
        <f t="shared" si="28"/>
        <v>23.02770988831055</v>
      </c>
      <c r="Y41" s="109">
        <f>VLOOKUP(E41,'Appendix 4. LT MOH 2019'!$E$4:$Q$1683,13,FALSE)</f>
        <v>24.267645902723363</v>
      </c>
      <c r="Z41" s="129">
        <f t="shared" si="29"/>
        <v>-1.2399360144128124</v>
      </c>
    </row>
    <row r="42" spans="2:26" x14ac:dyDescent="0.2">
      <c r="B42" s="155" t="str">
        <f t="shared" si="32"/>
        <v>Female</v>
      </c>
      <c r="C42" s="13" t="str">
        <f t="shared" si="33"/>
        <v>TO</v>
      </c>
      <c r="D42" s="162" t="s">
        <v>131</v>
      </c>
      <c r="E42" s="20" t="str">
        <f t="shared" si="17"/>
        <v>TOFemale65-69</v>
      </c>
      <c r="F42" s="21">
        <v>5</v>
      </c>
      <c r="G42" s="108">
        <f>VLOOKUP(E42,'Appendix 4. LT MOH 2019'!$E$4:$H$1683,4,FALSE)</f>
        <v>1.2496280868789051E-2</v>
      </c>
      <c r="H42" s="21">
        <f>VLOOKUP(E42,'Appendix 1a. Pop March 2021'!$E$5:$F$1684,2,FALSE)</f>
        <v>21605.017957134201</v>
      </c>
      <c r="I42" s="21">
        <f>VLOOKUP(E42,'Appendix 2a. Covid Deaths 2021'!$E$4:$F$1684,2,FALSE)</f>
        <v>77.509090909090901</v>
      </c>
      <c r="J42" s="22">
        <f t="shared" si="18"/>
        <v>269.98237256758006</v>
      </c>
      <c r="K42" s="22">
        <f t="shared" si="19"/>
        <v>346.52288810678641</v>
      </c>
      <c r="L42" s="78">
        <f t="shared" si="20"/>
        <v>0.77911844162045885</v>
      </c>
      <c r="M42" s="78">
        <f t="shared" si="21"/>
        <v>1.2835018998140231</v>
      </c>
      <c r="N42" s="77">
        <f>VLOOKUP(E42,'Appendix 4. LT MOH 2019'!$E$4:$L$1683,8,FALSE)</f>
        <v>0.93941142527409116</v>
      </c>
      <c r="O42" s="77">
        <f t="shared" si="30"/>
        <v>0.92291226231403145</v>
      </c>
      <c r="P42" s="78">
        <f t="shared" si="22"/>
        <v>7.7087737685968549E-2</v>
      </c>
      <c r="Q42" s="77">
        <f>VLOOKUP(E42,'Appendix 4. LT MOH 2019'!$E$4:$J$1683,6,FALSE)</f>
        <v>2.5000000000000004</v>
      </c>
      <c r="R42" s="133">
        <f t="shared" si="23"/>
        <v>2.4780181290142234</v>
      </c>
      <c r="S42" s="80">
        <f t="shared" si="31"/>
        <v>84297.120366302901</v>
      </c>
      <c r="T42" s="14">
        <f t="shared" si="24"/>
        <v>6498.2743024800748</v>
      </c>
      <c r="U42" s="15">
        <f t="shared" si="25"/>
        <v>1.6041276903919162E-2</v>
      </c>
      <c r="V42" s="14">
        <f t="shared" si="26"/>
        <v>405097.07184796705</v>
      </c>
      <c r="W42" s="14">
        <f t="shared" si="27"/>
        <v>1616508.2222239629</v>
      </c>
      <c r="X42" s="129">
        <f t="shared" si="28"/>
        <v>19.176316049701612</v>
      </c>
      <c r="Y42" s="109">
        <f>VLOOKUP(E42,'Appendix 4. LT MOH 2019'!$E$4:$Q$1683,13,FALSE)</f>
        <v>20.23261887644275</v>
      </c>
      <c r="Z42" s="129">
        <f t="shared" si="29"/>
        <v>-1.0563028267411383</v>
      </c>
    </row>
    <row r="43" spans="2:26" x14ac:dyDescent="0.2">
      <c r="B43" s="155" t="str">
        <f t="shared" si="32"/>
        <v>Female</v>
      </c>
      <c r="C43" s="13" t="str">
        <f t="shared" si="33"/>
        <v>TO</v>
      </c>
      <c r="D43" s="162" t="s">
        <v>132</v>
      </c>
      <c r="E43" s="20" t="str">
        <f t="shared" si="17"/>
        <v>TOFemale70-74</v>
      </c>
      <c r="F43" s="21">
        <v>5</v>
      </c>
      <c r="G43" s="108">
        <f>VLOOKUP(E43,'Appendix 4. LT MOH 2019'!$E$4:$H$1683,4,FALSE)</f>
        <v>1.7273161739605379E-2</v>
      </c>
      <c r="H43" s="21">
        <f>VLOOKUP(E43,'Appendix 1a. Pop March 2021'!$E$5:$F$1684,2,FALSE)</f>
        <v>15824.26137771</v>
      </c>
      <c r="I43" s="21">
        <f>VLOOKUP(E43,'Appendix 2a. Covid Deaths 2021'!$E$4:$F$1684,2,FALSE)</f>
        <v>56.127272727272697</v>
      </c>
      <c r="J43" s="22">
        <f t="shared" si="18"/>
        <v>273.33502618697548</v>
      </c>
      <c r="K43" s="22">
        <f t="shared" si="19"/>
        <v>328.49280345442708</v>
      </c>
      <c r="L43" s="78">
        <f t="shared" si="20"/>
        <v>0.8320883237397807</v>
      </c>
      <c r="M43" s="78">
        <f t="shared" si="21"/>
        <v>1.2017954963068684</v>
      </c>
      <c r="N43" s="77">
        <f>VLOOKUP(E43,'Appendix 4. LT MOH 2019'!$E$4:$L$1683,8,FALSE)</f>
        <v>0.9172093327661246</v>
      </c>
      <c r="O43" s="77">
        <f t="shared" si="30"/>
        <v>0.90135271326692434</v>
      </c>
      <c r="P43" s="78">
        <f t="shared" si="22"/>
        <v>9.8647286733075656E-2</v>
      </c>
      <c r="Q43" s="77">
        <f>VLOOKUP(E43,'Appendix 4. LT MOH 2019'!$E$4:$J$1683,6,FALSE)</f>
        <v>2.4999999999999991</v>
      </c>
      <c r="R43" s="133">
        <f t="shared" si="23"/>
        <v>2.4784544432748343</v>
      </c>
      <c r="S43" s="80">
        <f t="shared" si="31"/>
        <v>77798.846063822828</v>
      </c>
      <c r="T43" s="14">
        <f t="shared" si="24"/>
        <v>7674.6450751603452</v>
      </c>
      <c r="U43" s="15">
        <f t="shared" si="25"/>
        <v>2.0762358205920071E-2</v>
      </c>
      <c r="V43" s="14">
        <f t="shared" si="26"/>
        <v>369642.26313040091</v>
      </c>
      <c r="W43" s="14">
        <f t="shared" si="27"/>
        <v>1211411.1503759958</v>
      </c>
      <c r="X43" s="129">
        <f t="shared" si="28"/>
        <v>15.571068359834106</v>
      </c>
      <c r="Y43" s="109">
        <f>VLOOKUP(E43,'Appendix 4. LT MOH 2019'!$E$4:$Q$1683,13,FALSE)</f>
        <v>16.376307440341083</v>
      </c>
      <c r="Z43" s="129">
        <f t="shared" si="29"/>
        <v>-0.80523908050697734</v>
      </c>
    </row>
    <row r="44" spans="2:26" x14ac:dyDescent="0.2">
      <c r="B44" s="155" t="str">
        <f t="shared" si="32"/>
        <v>Female</v>
      </c>
      <c r="C44" s="13" t="str">
        <f t="shared" si="33"/>
        <v>TO</v>
      </c>
      <c r="D44" s="162" t="s">
        <v>133</v>
      </c>
      <c r="E44" s="20" t="str">
        <f t="shared" si="17"/>
        <v>TOFemale75-79</v>
      </c>
      <c r="F44" s="21">
        <v>5</v>
      </c>
      <c r="G44" s="108">
        <f>VLOOKUP(E44,'Appendix 4. LT MOH 2019'!$E$4:$H$1683,4,FALSE)</f>
        <v>3.6513190891764469E-2</v>
      </c>
      <c r="H44" s="21">
        <f>VLOOKUP(E44,'Appendix 1a. Pop March 2021'!$E$5:$F$1684,2,FALSE)</f>
        <v>10689.357982399501</v>
      </c>
      <c r="I44" s="21">
        <f>VLOOKUP(E44,'Appendix 2a. Covid Deaths 2021'!$E$4:$F$1684,2,FALSE)</f>
        <v>66.818181818181799</v>
      </c>
      <c r="J44" s="22">
        <f t="shared" si="18"/>
        <v>390.30256852175927</v>
      </c>
      <c r="K44" s="22">
        <f t="shared" si="19"/>
        <v>454.68100531217317</v>
      </c>
      <c r="L44" s="78">
        <f t="shared" si="20"/>
        <v>0.85840966295433174</v>
      </c>
      <c r="M44" s="78">
        <f t="shared" si="21"/>
        <v>1.1649449477984279</v>
      </c>
      <c r="N44" s="77">
        <f>VLOOKUP(E44,'Appendix 4. LT MOH 2019'!$E$4:$L$1683,8,FALSE)</f>
        <v>0.83270521187609159</v>
      </c>
      <c r="O44" s="77">
        <f t="shared" si="30"/>
        <v>0.80793555698232089</v>
      </c>
      <c r="P44" s="78">
        <f t="shared" si="22"/>
        <v>0.19206444301767911</v>
      </c>
      <c r="Q44" s="77">
        <f>VLOOKUP(E44,'Appendix 4. LT MOH 2019'!$E$4:$J$1683,6,FALSE)</f>
        <v>2.5000000000000018</v>
      </c>
      <c r="R44" s="133">
        <f t="shared" si="23"/>
        <v>2.4632314139476574</v>
      </c>
      <c r="S44" s="80">
        <f t="shared" si="31"/>
        <v>70124.200988662487</v>
      </c>
      <c r="T44" s="14">
        <f t="shared" si="24"/>
        <v>13468.365604947243</v>
      </c>
      <c r="U44" s="15">
        <f t="shared" si="25"/>
        <v>4.2560145328713599E-2</v>
      </c>
      <c r="V44" s="14">
        <f t="shared" si="26"/>
        <v>316454.87817121443</v>
      </c>
      <c r="W44" s="14">
        <f t="shared" si="27"/>
        <v>841768.88724559499</v>
      </c>
      <c r="X44" s="129">
        <f t="shared" si="28"/>
        <v>12.003971173684961</v>
      </c>
      <c r="Y44" s="109">
        <f>VLOOKUP(E44,'Appendix 4. LT MOH 2019'!$E$4:$Q$1683,13,FALSE)</f>
        <v>12.628833674743412</v>
      </c>
      <c r="Z44" s="129">
        <f t="shared" si="29"/>
        <v>-0.62486250105845009</v>
      </c>
    </row>
    <row r="45" spans="2:26" x14ac:dyDescent="0.2">
      <c r="B45" s="155" t="str">
        <f t="shared" si="32"/>
        <v>Female</v>
      </c>
      <c r="C45" s="13" t="str">
        <f t="shared" si="33"/>
        <v>TO</v>
      </c>
      <c r="D45" s="162" t="s">
        <v>134</v>
      </c>
      <c r="E45" s="20" t="str">
        <f t="shared" si="17"/>
        <v>TOFemale80-84</v>
      </c>
      <c r="F45" s="21">
        <v>5</v>
      </c>
      <c r="G45" s="108">
        <f>VLOOKUP(E45,'Appendix 4. LT MOH 2019'!$E$4:$H$1683,4,FALSE)</f>
        <v>5.7095510695992766E-2</v>
      </c>
      <c r="H45" s="21">
        <f>VLOOKUP(E45,'Appendix 1a. Pop March 2021'!$E$5:$F$1684,2,FALSE)</f>
        <v>7061.0637148591004</v>
      </c>
      <c r="I45" s="21">
        <f>VLOOKUP(E45,'Appendix 2a. Covid Deaths 2021'!$E$4:$F$1684,2,FALSE)</f>
        <v>54.790909090909103</v>
      </c>
      <c r="J45" s="22">
        <f t="shared" si="18"/>
        <v>403.15503885682421</v>
      </c>
      <c r="K45" s="22">
        <f t="shared" si="19"/>
        <v>454.81763301169013</v>
      </c>
      <c r="L45" s="78">
        <f t="shared" si="20"/>
        <v>0.88641030952830702</v>
      </c>
      <c r="M45" s="78">
        <f t="shared" si="21"/>
        <v>1.128145723544369</v>
      </c>
      <c r="N45" s="77">
        <f>VLOOKUP(E45,'Appendix 4. LT MOH 2019'!$E$4:$L$1683,8,FALSE)</f>
        <v>0.75018126689077846</v>
      </c>
      <c r="O45" s="77">
        <f t="shared" si="30"/>
        <v>0.72305161299891851</v>
      </c>
      <c r="P45" s="78">
        <f t="shared" si="22"/>
        <v>0.27694838700108149</v>
      </c>
      <c r="Q45" s="77">
        <f>VLOOKUP(E45,'Appendix 4. LT MOH 2019'!$E$4:$J$1683,6,FALSE)</f>
        <v>2.4999999999999987</v>
      </c>
      <c r="R45" s="133">
        <f t="shared" si="23"/>
        <v>2.4559164392484805</v>
      </c>
      <c r="S45" s="80">
        <f t="shared" si="31"/>
        <v>56655.835383715246</v>
      </c>
      <c r="T45" s="14">
        <f t="shared" si="24"/>
        <v>15690.742223718737</v>
      </c>
      <c r="U45" s="15">
        <f t="shared" si="25"/>
        <v>6.4475272870009759E-2</v>
      </c>
      <c r="V45" s="14">
        <f t="shared" si="26"/>
        <v>243360.61757122364</v>
      </c>
      <c r="W45" s="14">
        <f t="shared" si="27"/>
        <v>525314.00907438062</v>
      </c>
      <c r="X45" s="129">
        <f t="shared" si="28"/>
        <v>9.2720194754267649</v>
      </c>
      <c r="Y45" s="109">
        <f>VLOOKUP(E45,'Appendix 4. LT MOH 2019'!$E$4:$Q$1683,13,FALSE)</f>
        <v>9.6637687987121748</v>
      </c>
      <c r="Z45" s="129">
        <f t="shared" si="29"/>
        <v>-0.3917493232854099</v>
      </c>
    </row>
    <row r="46" spans="2:26" x14ac:dyDescent="0.2">
      <c r="B46" s="155" t="str">
        <f t="shared" si="32"/>
        <v>Female</v>
      </c>
      <c r="C46" s="13" t="str">
        <f t="shared" si="33"/>
        <v>TO</v>
      </c>
      <c r="D46" s="162" t="s">
        <v>135</v>
      </c>
      <c r="E46" s="20" t="str">
        <f t="shared" si="17"/>
        <v>TOFemale85-89</v>
      </c>
      <c r="F46" s="21">
        <v>5</v>
      </c>
      <c r="G46" s="108">
        <f>VLOOKUP(E46,'Appendix 4. LT MOH 2019'!$E$4:$H$1683,4,FALSE)</f>
        <v>9.9401197604790423E-2</v>
      </c>
      <c r="H46" s="21">
        <f>VLOOKUP(E46,'Appendix 1a. Pop March 2021'!$E$5:$F$1684,2,FALSE)</f>
        <v>3674.9570529480602</v>
      </c>
      <c r="I46" s="21">
        <f>VLOOKUP(E46,'Appendix 2a. Covid Deaths 2021'!$E$4:$F$1684,2,FALSE)</f>
        <v>28.063636363636402</v>
      </c>
      <c r="J46" s="22">
        <f t="shared" si="18"/>
        <v>365.29513220920842</v>
      </c>
      <c r="K46" s="22">
        <f t="shared" si="19"/>
        <v>390.56920950915401</v>
      </c>
      <c r="L46" s="78">
        <f t="shared" si="20"/>
        <v>0.9352891198676192</v>
      </c>
      <c r="M46" s="78">
        <f t="shared" si="21"/>
        <v>1.0691881031841148</v>
      </c>
      <c r="N46" s="77">
        <f>VLOOKUP(E46,'Appendix 4. LT MOH 2019'!$E$4:$L$1683,8,FALSE)</f>
        <v>0.60191846522781778</v>
      </c>
      <c r="O46" s="77">
        <f t="shared" si="30"/>
        <v>0.58114471927930622</v>
      </c>
      <c r="P46" s="78">
        <f t="shared" si="22"/>
        <v>0.41885528072069378</v>
      </c>
      <c r="Q46" s="77">
        <f>VLOOKUP(E46,'Appendix 4. LT MOH 2019'!$E$4:$J$1683,6,FALSE)</f>
        <v>2.5000000000000004</v>
      </c>
      <c r="R46" s="133">
        <f t="shared" si="23"/>
        <v>2.459599647739009</v>
      </c>
      <c r="S46" s="80">
        <f t="shared" si="31"/>
        <v>40965.093159996512</v>
      </c>
      <c r="T46" s="14">
        <f t="shared" si="24"/>
        <v>17158.445595279711</v>
      </c>
      <c r="U46" s="15">
        <f t="shared" si="25"/>
        <v>0.10641810892663178</v>
      </c>
      <c r="V46" s="14">
        <f t="shared" si="26"/>
        <v>161236.14456548291</v>
      </c>
      <c r="W46" s="14">
        <f t="shared" si="27"/>
        <v>281953.39150315698</v>
      </c>
      <c r="X46" s="129">
        <f t="shared" si="28"/>
        <v>6.8827718858574904</v>
      </c>
      <c r="Y46" s="109">
        <f>VLOOKUP(E46,'Appendix 4. LT MOH 2019'!$E$4:$Q$1683,13,FALSE)</f>
        <v>7.0493837488149014</v>
      </c>
      <c r="Z46" s="129">
        <f t="shared" si="29"/>
        <v>-0.16661186295741093</v>
      </c>
    </row>
    <row r="47" spans="2:26" x14ac:dyDescent="0.2">
      <c r="B47" s="155" t="str">
        <f t="shared" si="32"/>
        <v>Female</v>
      </c>
      <c r="C47" s="13" t="str">
        <f t="shared" si="33"/>
        <v>TO</v>
      </c>
      <c r="D47" s="162" t="s">
        <v>8</v>
      </c>
      <c r="E47" s="20" t="str">
        <f t="shared" si="17"/>
        <v>TOFemale90+</v>
      </c>
      <c r="F47" s="21" t="s">
        <v>19</v>
      </c>
      <c r="G47" s="108">
        <f>VLOOKUP(E47,'Appendix 4. LT MOH 2019'!$E$4:$H$1683,4,FALSE)</f>
        <v>0.19770114942528735</v>
      </c>
      <c r="H47" s="21">
        <f>VLOOKUP(E47,'Appendix 1a. Pop March 2021'!$E$5:$F$1684,2,FALSE)</f>
        <v>1904.0028629055601</v>
      </c>
      <c r="I47" s="21">
        <f>VLOOKUP(E47,'Appendix 2a. Covid Deaths 2021'!$E$4:$F$1684,2,FALSE)</f>
        <v>16.0363636363636</v>
      </c>
      <c r="J47" s="22">
        <f t="shared" si="18"/>
        <v>376.42355450546705</v>
      </c>
      <c r="K47" s="22">
        <f t="shared" si="19"/>
        <v>389.2895106183197</v>
      </c>
      <c r="L47" s="78">
        <f t="shared" si="20"/>
        <v>0.96695015981186527</v>
      </c>
      <c r="M47" s="78">
        <f t="shared" si="21"/>
        <v>1.0341794660797874</v>
      </c>
      <c r="N47" s="77">
        <f>VLOOKUP(E47,'Appendix 4. LT MOH 2019'!$E$4:$L$1683,8,FALSE)</f>
        <v>0</v>
      </c>
      <c r="O47" s="77">
        <v>0</v>
      </c>
      <c r="P47" s="78">
        <f t="shared" si="22"/>
        <v>1</v>
      </c>
      <c r="Q47" s="77">
        <f>VLOOKUP(E47,'Appendix 4. LT MOH 2019'!$E$4:$J$1683,6,FALSE)</f>
        <v>5.2440520088033136</v>
      </c>
      <c r="R47" s="133">
        <f>Q47*L47</f>
        <v>5.0707369279740968</v>
      </c>
      <c r="S47" s="80">
        <f t="shared" si="31"/>
        <v>23806.647564716801</v>
      </c>
      <c r="T47" s="14">
        <f t="shared" si="24"/>
        <v>23806.647564716801</v>
      </c>
      <c r="U47" s="15">
        <f t="shared" si="25"/>
        <v>0.19720999416933435</v>
      </c>
      <c r="V47" s="14">
        <f>T47*R47</f>
        <v>120717.24693767408</v>
      </c>
      <c r="W47" s="14">
        <f>V47</f>
        <v>120717.24693767408</v>
      </c>
      <c r="X47" s="129">
        <f t="shared" si="28"/>
        <v>5.0707369279740968</v>
      </c>
      <c r="Y47" s="109">
        <f>VLOOKUP(E47,'Appendix 4. LT MOH 2019'!$E$4:$Q$1683,13,FALSE)</f>
        <v>5.058139534883721</v>
      </c>
      <c r="Z47" s="129">
        <f t="shared" si="29"/>
        <v>1.2597393090375775E-2</v>
      </c>
    </row>
    <row r="48" spans="2:26" x14ac:dyDescent="0.2">
      <c r="H48" s="43"/>
      <c r="I48" s="43"/>
      <c r="K48" s="43"/>
      <c r="L48" s="9"/>
      <c r="M48" s="9"/>
      <c r="N48" s="131"/>
      <c r="O48" s="131"/>
      <c r="P48" s="79"/>
      <c r="Q48" s="131"/>
      <c r="R48" s="111"/>
      <c r="S48" s="9"/>
      <c r="T48" s="9"/>
      <c r="U48" s="9"/>
      <c r="V48" s="111"/>
      <c r="W48" s="111"/>
      <c r="X48" s="9"/>
      <c r="Y48" s="131"/>
      <c r="Z48" s="9"/>
    </row>
    <row r="49" spans="1:26" x14ac:dyDescent="0.2">
      <c r="H49" s="43"/>
      <c r="I49" s="43"/>
      <c r="K49" s="43"/>
      <c r="L49" s="9"/>
      <c r="M49" s="9"/>
      <c r="N49" s="131"/>
      <c r="O49" s="131"/>
      <c r="P49" s="9"/>
      <c r="Q49" s="131"/>
      <c r="R49" s="111"/>
      <c r="S49" s="9"/>
      <c r="T49" s="9"/>
      <c r="U49" s="9"/>
      <c r="V49" s="111"/>
      <c r="W49" s="111"/>
      <c r="X49" s="9"/>
      <c r="Y49" s="131"/>
      <c r="Z49" s="9"/>
    </row>
    <row r="50" spans="1:26" s="13" customFormat="1" ht="47" customHeight="1" x14ac:dyDescent="0.2">
      <c r="A50" s="12"/>
      <c r="B50" s="10" t="s">
        <v>17</v>
      </c>
      <c r="C50" s="10" t="s">
        <v>14</v>
      </c>
      <c r="D50" s="160" t="s">
        <v>0</v>
      </c>
      <c r="E50" s="10" t="s">
        <v>137</v>
      </c>
      <c r="F50" s="10" t="s">
        <v>9</v>
      </c>
      <c r="G50" s="12" t="s">
        <v>116</v>
      </c>
      <c r="H50" s="12" t="s">
        <v>118</v>
      </c>
      <c r="I50" s="12" t="s">
        <v>110</v>
      </c>
      <c r="J50" s="12" t="s">
        <v>38</v>
      </c>
      <c r="K50" s="12" t="s">
        <v>1828</v>
      </c>
      <c r="L50" s="12" t="s">
        <v>26</v>
      </c>
      <c r="M50" s="12" t="s">
        <v>27</v>
      </c>
      <c r="N50" s="10" t="s">
        <v>10</v>
      </c>
      <c r="O50" s="12" t="s">
        <v>111</v>
      </c>
      <c r="P50" s="12" t="s">
        <v>112</v>
      </c>
      <c r="Q50" s="12" t="s">
        <v>28</v>
      </c>
      <c r="R50" s="12" t="s">
        <v>113</v>
      </c>
      <c r="S50" s="10" t="s">
        <v>104</v>
      </c>
      <c r="T50" s="10" t="s">
        <v>105</v>
      </c>
      <c r="U50" s="12" t="s">
        <v>106</v>
      </c>
      <c r="V50" s="12" t="s">
        <v>107</v>
      </c>
      <c r="W50" s="12" t="s">
        <v>108</v>
      </c>
      <c r="X50" s="10" t="s">
        <v>109</v>
      </c>
      <c r="Y50" s="12" t="s">
        <v>29</v>
      </c>
      <c r="Z50" s="12" t="s">
        <v>11</v>
      </c>
    </row>
    <row r="51" spans="1:26" x14ac:dyDescent="0.2">
      <c r="B51" s="155" t="s">
        <v>70</v>
      </c>
      <c r="C51" s="13" t="str">
        <f>$C$4</f>
        <v>TO</v>
      </c>
      <c r="D51" s="162">
        <v>0</v>
      </c>
      <c r="E51" s="20" t="str">
        <f t="shared" ref="E51:E70" si="34">_xlfn.CONCAT(C51,B51,D51)</f>
        <v>TOMale0</v>
      </c>
      <c r="F51" s="21">
        <v>1</v>
      </c>
      <c r="G51" s="108">
        <f>VLOOKUP(E51,'Appendix 4. LT MOH 2019'!$E$4:$H$1683,4,FALSE)</f>
        <v>1.1122114725375181E-2</v>
      </c>
      <c r="H51" s="21">
        <f>VLOOKUP(E51,'Appendix 1a. Pop March 2021'!$E$5:$F$1684,2,FALSE)</f>
        <v>13057.317610801099</v>
      </c>
      <c r="I51" s="21">
        <f>VLOOKUP(E51,'Appendix 2a. Covid Deaths 2021'!$E$4:$F$1684,2,FALSE)</f>
        <v>2.6727272727272702</v>
      </c>
      <c r="J51" s="22">
        <f t="shared" ref="J51:J70" si="35">G51*H51</f>
        <v>145.22498447299159</v>
      </c>
      <c r="K51" s="22">
        <f t="shared" ref="K51:K70" si="36">G51*(H51-I51)+I51</f>
        <v>147.86798536636192</v>
      </c>
      <c r="L51" s="78">
        <f t="shared" ref="L51:L70" si="37">J51/K51</f>
        <v>0.98212594236120854</v>
      </c>
      <c r="M51" s="78">
        <f t="shared" ref="M51:M70" si="38">K51/J51</f>
        <v>1.0181993539401057</v>
      </c>
      <c r="N51" s="77">
        <f>VLOOKUP(E51,'Appendix 4. LT MOH 2019'!$E$4:$L$1683,8,FALSE)</f>
        <v>0.98898996545029727</v>
      </c>
      <c r="O51" s="77">
        <f>EXP((1/L51)*LN(N51))</f>
        <v>0.98879071714964628</v>
      </c>
      <c r="P51" s="78">
        <f t="shared" ref="P51:P70" si="39">1-O51</f>
        <v>1.1209282850353719E-2</v>
      </c>
      <c r="Q51" s="77">
        <f>VLOOKUP(E51,'Appendix 4. LT MOH 2019'!$E$4:$J$1683,6,FALSE)</f>
        <v>8.4722575268595335E-2</v>
      </c>
      <c r="R51" s="133">
        <f t="shared" ref="R51:R69" si="40">F51+(Q51-F51)*M51*(1-N51)/(1-O51)</f>
        <v>8.4630534192736029E-2</v>
      </c>
      <c r="S51" s="14">
        <v>100000</v>
      </c>
      <c r="T51" s="14">
        <f t="shared" ref="T51:T70" si="41">P51*S51</f>
        <v>1120.9282850353718</v>
      </c>
      <c r="U51" s="15">
        <f t="shared" ref="U51:U70" si="42">T51/V51</f>
        <v>1.1325489567892024E-2</v>
      </c>
      <c r="V51" s="14">
        <f t="shared" ref="V51:V69" si="43">(S52*F51)+R51*T51</f>
        <v>98973.936474518909</v>
      </c>
      <c r="W51" s="14">
        <f t="shared" ref="W51:W69" si="44">W52+V51</f>
        <v>7197724.5806442713</v>
      </c>
      <c r="X51" s="2">
        <f t="shared" ref="X51:X70" si="45">W51/S51</f>
        <v>71.97724580644271</v>
      </c>
      <c r="Y51" s="109">
        <f>VLOOKUP(E51,'Appendix 4. LT MOH 2019'!$E$4:$Q$1683,13,FALSE)</f>
        <v>73.847243983338899</v>
      </c>
      <c r="Z51" s="129">
        <f t="shared" ref="Z51:Z70" si="46">X51-Y51</f>
        <v>-1.8699981768961891</v>
      </c>
    </row>
    <row r="52" spans="1:26" x14ac:dyDescent="0.2">
      <c r="B52" s="155" t="str">
        <f>$B$51</f>
        <v>Male</v>
      </c>
      <c r="C52" s="13" t="str">
        <f>$C$4</f>
        <v>TO</v>
      </c>
      <c r="D52" s="163" t="s">
        <v>139</v>
      </c>
      <c r="E52" s="20" t="str">
        <f t="shared" si="34"/>
        <v>TOMale01-04</v>
      </c>
      <c r="F52" s="21">
        <v>4</v>
      </c>
      <c r="G52" s="108">
        <f>VLOOKUP(E52,'Appendix 4. LT MOH 2019'!$E$4:$H$1683,4,FALSE)</f>
        <v>7.4471837886567636E-4</v>
      </c>
      <c r="H52" s="21">
        <f>VLOOKUP(E52,'Appendix 1a. Pop March 2021'!$E$5:$F$1684,2,FALSE)</f>
        <v>51432.3544502925</v>
      </c>
      <c r="I52" s="21">
        <f>VLOOKUP(E52,'Appendix 2a. Covid Deaths 2021'!$E$4:$F$1684,2,FALSE)</f>
        <v>0</v>
      </c>
      <c r="J52" s="22">
        <f t="shared" si="35"/>
        <v>38.302619627466683</v>
      </c>
      <c r="K52" s="22">
        <f t="shared" si="36"/>
        <v>38.302619627466683</v>
      </c>
      <c r="L52" s="78">
        <f t="shared" si="37"/>
        <v>1</v>
      </c>
      <c r="M52" s="78">
        <f t="shared" si="38"/>
        <v>1</v>
      </c>
      <c r="N52" s="77">
        <f>VLOOKUP(E52,'Appendix 4. LT MOH 2019'!$E$4:$L$1683,8,FALSE)</f>
        <v>0.99702642185412194</v>
      </c>
      <c r="O52" s="77">
        <f t="shared" ref="O52:O69" si="47">EXP((1/L52)*LN(N52))</f>
        <v>0.99702642185412194</v>
      </c>
      <c r="P52" s="78">
        <f t="shared" si="39"/>
        <v>2.9735781458780641E-3</v>
      </c>
      <c r="Q52" s="77">
        <f>VLOOKUP(E52,'Appendix 4. LT MOH 2019'!$E$4:$J$1683,6,FALSE)</f>
        <v>1.6087507411184931</v>
      </c>
      <c r="R52" s="133">
        <f t="shared" si="40"/>
        <v>1.6087507411184934</v>
      </c>
      <c r="S52" s="132">
        <f t="shared" ref="S52:S70" si="48">S51-T51</f>
        <v>98879.071714964623</v>
      </c>
      <c r="T52" s="14">
        <f t="shared" si="41"/>
        <v>294.02464673632863</v>
      </c>
      <c r="U52" s="15">
        <f t="shared" si="42"/>
        <v>7.4471837886568254E-4</v>
      </c>
      <c r="V52" s="14">
        <f t="shared" si="43"/>
        <v>394813.20064125734</v>
      </c>
      <c r="W52" s="14">
        <f t="shared" si="44"/>
        <v>7098750.6441697525</v>
      </c>
      <c r="X52" s="2">
        <f t="shared" si="45"/>
        <v>71.792246033954314</v>
      </c>
      <c r="Y52" s="109">
        <f>VLOOKUP(E52,'Appendix 4. LT MOH 2019'!$E$4:$Q$1683,13,FALSE)</f>
        <v>73.668412991667793</v>
      </c>
      <c r="Z52" s="129">
        <f t="shared" si="46"/>
        <v>-1.8761669577134796</v>
      </c>
    </row>
    <row r="53" spans="1:26" x14ac:dyDescent="0.2">
      <c r="B53" s="155" t="str">
        <f t="shared" ref="B53:B70" si="49">$B$51</f>
        <v>Male</v>
      </c>
      <c r="C53" s="13" t="str">
        <f t="shared" ref="C53:C70" si="50">$C$4</f>
        <v>TO</v>
      </c>
      <c r="D53" s="163" t="s">
        <v>138</v>
      </c>
      <c r="E53" s="20" t="str">
        <f t="shared" si="34"/>
        <v>TOMale05-09</v>
      </c>
      <c r="F53" s="21">
        <v>5</v>
      </c>
      <c r="G53" s="108">
        <f>VLOOKUP(E53,'Appendix 4. LT MOH 2019'!$E$4:$H$1683,4,FALSE)</f>
        <v>3.1194921466785208E-4</v>
      </c>
      <c r="H53" s="21">
        <f>VLOOKUP(E53,'Appendix 1a. Pop March 2021'!$E$5:$F$1684,2,FALSE)</f>
        <v>63861.921390601397</v>
      </c>
      <c r="I53" s="21">
        <f>VLOOKUP(E53,'Appendix 2a. Covid Deaths 2021'!$E$4:$F$1684,2,FALSE)</f>
        <v>0</v>
      </c>
      <c r="J53" s="22">
        <f t="shared" si="35"/>
        <v>19.92167622497821</v>
      </c>
      <c r="K53" s="22">
        <f t="shared" si="36"/>
        <v>19.92167622497821</v>
      </c>
      <c r="L53" s="78">
        <f t="shared" si="37"/>
        <v>1</v>
      </c>
      <c r="M53" s="78">
        <f t="shared" si="38"/>
        <v>1</v>
      </c>
      <c r="N53" s="77">
        <f>VLOOKUP(E53,'Appendix 4. LT MOH 2019'!$E$4:$L$1683,8,FALSE)</f>
        <v>0.99844146938266598</v>
      </c>
      <c r="O53" s="77">
        <f t="shared" si="47"/>
        <v>0.99844146938266598</v>
      </c>
      <c r="P53" s="78">
        <f t="shared" si="39"/>
        <v>1.5585306173340197E-3</v>
      </c>
      <c r="Q53" s="77">
        <f>VLOOKUP(E53,'Appendix 4. LT MOH 2019'!$E$4:$J$1683,6,FALSE)</f>
        <v>2.5000000000000449</v>
      </c>
      <c r="R53" s="133">
        <f t="shared" si="40"/>
        <v>2.5000000000000449</v>
      </c>
      <c r="S53" s="132">
        <f t="shared" si="48"/>
        <v>98585.04706822829</v>
      </c>
      <c r="T53" s="14">
        <f t="shared" si="41"/>
        <v>153.64781426714922</v>
      </c>
      <c r="U53" s="15">
        <f t="shared" si="42"/>
        <v>3.1194921466786048E-4</v>
      </c>
      <c r="V53" s="14">
        <f t="shared" si="43"/>
        <v>492541.11580547359</v>
      </c>
      <c r="W53" s="14">
        <f t="shared" si="44"/>
        <v>6703937.4435284948</v>
      </c>
      <c r="X53" s="2">
        <f t="shared" si="45"/>
        <v>68.001564566773141</v>
      </c>
      <c r="Y53" s="109">
        <f>VLOOKUP(E53,'Appendix 4. LT MOH 2019'!$E$4:$Q$1683,13,FALSE)</f>
        <v>69.883327092408578</v>
      </c>
      <c r="Z53" s="129">
        <f t="shared" si="46"/>
        <v>-1.8817625256354376</v>
      </c>
    </row>
    <row r="54" spans="1:26" x14ac:dyDescent="0.2">
      <c r="B54" s="155" t="str">
        <f t="shared" si="49"/>
        <v>Male</v>
      </c>
      <c r="C54" s="13" t="str">
        <f t="shared" si="50"/>
        <v>TO</v>
      </c>
      <c r="D54" s="163" t="s">
        <v>120</v>
      </c>
      <c r="E54" s="20" t="str">
        <f t="shared" si="34"/>
        <v>TOMale10-14</v>
      </c>
      <c r="F54" s="21">
        <v>5</v>
      </c>
      <c r="G54" s="108">
        <f>VLOOKUP(E54,'Appendix 4. LT MOH 2019'!$E$4:$H$1683,4,FALSE)</f>
        <v>5.4099894724529186E-4</v>
      </c>
      <c r="H54" s="21">
        <f>VLOOKUP(E54,'Appendix 1a. Pop March 2021'!$E$5:$F$1684,2,FALSE)</f>
        <v>66569.875341280596</v>
      </c>
      <c r="I54" s="21">
        <f>VLOOKUP(E54,'Appendix 2a. Covid Deaths 2021'!$E$4:$F$1684,2,FALSE)</f>
        <v>0</v>
      </c>
      <c r="J54" s="22">
        <f t="shared" si="35"/>
        <v>36.01423247788312</v>
      </c>
      <c r="K54" s="22">
        <f t="shared" si="36"/>
        <v>36.01423247788312</v>
      </c>
      <c r="L54" s="78">
        <f t="shared" si="37"/>
        <v>1</v>
      </c>
      <c r="M54" s="78">
        <f t="shared" si="38"/>
        <v>1</v>
      </c>
      <c r="N54" s="77">
        <f>VLOOKUP(E54,'Appendix 4. LT MOH 2019'!$E$4:$L$1683,8,FALSE)</f>
        <v>0.99729865882060909</v>
      </c>
      <c r="O54" s="77">
        <f t="shared" si="47"/>
        <v>0.99729865882060909</v>
      </c>
      <c r="P54" s="78">
        <f t="shared" si="39"/>
        <v>2.7013411793909148E-3</v>
      </c>
      <c r="Q54" s="77">
        <f>VLOOKUP(E54,'Appendix 4. LT MOH 2019'!$E$4:$J$1683,6,FALSE)</f>
        <v>2.5000000000000417</v>
      </c>
      <c r="R54" s="133">
        <f t="shared" si="40"/>
        <v>2.5000000000000417</v>
      </c>
      <c r="S54" s="132">
        <f t="shared" si="48"/>
        <v>98431.399253961135</v>
      </c>
      <c r="T54" s="14">
        <f t="shared" si="41"/>
        <v>265.89679214979338</v>
      </c>
      <c r="U54" s="15">
        <f t="shared" si="42"/>
        <v>5.409989472452834E-4</v>
      </c>
      <c r="V54" s="14">
        <f t="shared" si="43"/>
        <v>491492.25428943121</v>
      </c>
      <c r="W54" s="14">
        <f t="shared" si="44"/>
        <v>6211396.3277230216</v>
      </c>
      <c r="X54" s="2">
        <f t="shared" si="45"/>
        <v>63.103810113448723</v>
      </c>
      <c r="Y54" s="109">
        <f>VLOOKUP(E54,'Appendix 4. LT MOH 2019'!$E$4:$Q$1683,13,FALSE)</f>
        <v>64.988510001564265</v>
      </c>
      <c r="Z54" s="129">
        <f t="shared" si="46"/>
        <v>-1.8846998881155415</v>
      </c>
    </row>
    <row r="55" spans="1:26" x14ac:dyDescent="0.2">
      <c r="B55" s="155" t="str">
        <f t="shared" si="49"/>
        <v>Male</v>
      </c>
      <c r="C55" s="13" t="str">
        <f t="shared" si="50"/>
        <v>TO</v>
      </c>
      <c r="D55" s="162" t="s">
        <v>121</v>
      </c>
      <c r="E55" s="20" t="str">
        <f t="shared" si="34"/>
        <v>TOMale15-19</v>
      </c>
      <c r="F55" s="21">
        <v>5</v>
      </c>
      <c r="G55" s="108">
        <f>VLOOKUP(E55,'Appendix 4. LT MOH 2019'!$E$4:$H$1683,4,FALSE)</f>
        <v>2.0061179483531338E-3</v>
      </c>
      <c r="H55" s="21">
        <f>VLOOKUP(E55,'Appendix 1a. Pop March 2021'!$E$5:$F$1684,2,FALSE)</f>
        <v>69645.984358839807</v>
      </c>
      <c r="I55" s="21">
        <f>VLOOKUP(E55,'Appendix 2a. Covid Deaths 2021'!$E$4:$F$1684,2,FALSE)</f>
        <v>1.33636363636364</v>
      </c>
      <c r="J55" s="22">
        <f t="shared" si="35"/>
        <v>139.71805925299017</v>
      </c>
      <c r="K55" s="22">
        <f t="shared" si="36"/>
        <v>141.05174198627736</v>
      </c>
      <c r="L55" s="78">
        <f t="shared" si="37"/>
        <v>0.99054472695972129</v>
      </c>
      <c r="M55" s="78">
        <f t="shared" si="38"/>
        <v>1.0095455286196917</v>
      </c>
      <c r="N55" s="77">
        <f>VLOOKUP(E55,'Appendix 4. LT MOH 2019'!$E$4:$L$1683,8,FALSE)</f>
        <v>0.99001946558131304</v>
      </c>
      <c r="O55" s="77">
        <f t="shared" si="47"/>
        <v>0.9899246776520696</v>
      </c>
      <c r="P55" s="78">
        <f t="shared" si="39"/>
        <v>1.0075322347930404E-2</v>
      </c>
      <c r="Q55" s="77">
        <f>VLOOKUP(E55,'Appendix 4. LT MOH 2019'!$E$4:$J$1683,6,FALSE)</f>
        <v>2.4999999999999325</v>
      </c>
      <c r="R55" s="133">
        <f t="shared" si="40"/>
        <v>2.4998805130809734</v>
      </c>
      <c r="S55" s="132">
        <f t="shared" si="48"/>
        <v>98165.502461811338</v>
      </c>
      <c r="T55" s="14">
        <f t="shared" si="41"/>
        <v>989.04908074930495</v>
      </c>
      <c r="U55" s="15">
        <f t="shared" si="42"/>
        <v>2.0252675690168682E-3</v>
      </c>
      <c r="V55" s="14">
        <f t="shared" si="43"/>
        <v>488354.77142875601</v>
      </c>
      <c r="W55" s="14">
        <f t="shared" si="44"/>
        <v>5719904.0734335901</v>
      </c>
      <c r="X55" s="2">
        <f t="shared" si="45"/>
        <v>58.267965120015205</v>
      </c>
      <c r="Y55" s="109">
        <f>VLOOKUP(E55,'Appendix 4. LT MOH 2019'!$E$4:$Q$1683,13,FALSE)</f>
        <v>60.157770015917073</v>
      </c>
      <c r="Z55" s="129">
        <f t="shared" si="46"/>
        <v>-1.8898048959018681</v>
      </c>
    </row>
    <row r="56" spans="1:26" x14ac:dyDescent="0.2">
      <c r="B56" s="155" t="str">
        <f t="shared" si="49"/>
        <v>Male</v>
      </c>
      <c r="C56" s="13" t="str">
        <f t="shared" si="50"/>
        <v>TO</v>
      </c>
      <c r="D56" s="162" t="s">
        <v>122</v>
      </c>
      <c r="E56" s="20" t="str">
        <f t="shared" si="34"/>
        <v>TOMale20-24</v>
      </c>
      <c r="F56" s="21">
        <v>5</v>
      </c>
      <c r="G56" s="108">
        <f>VLOOKUP(E56,'Appendix 4. LT MOH 2019'!$E$4:$H$1683,4,FALSE)</f>
        <v>2.2954269084151991E-3</v>
      </c>
      <c r="H56" s="21">
        <f>VLOOKUP(E56,'Appendix 1a. Pop March 2021'!$E$5:$F$1684,2,FALSE)</f>
        <v>72615.726030712802</v>
      </c>
      <c r="I56" s="21">
        <f>VLOOKUP(E56,'Appendix 2a. Covid Deaths 2021'!$E$4:$F$1684,2,FALSE)</f>
        <v>2.6727272727272702</v>
      </c>
      <c r="J56" s="22">
        <f t="shared" si="35"/>
        <v>166.68409150500418</v>
      </c>
      <c r="K56" s="22">
        <f t="shared" si="36"/>
        <v>169.35068372763075</v>
      </c>
      <c r="L56" s="78">
        <f t="shared" si="37"/>
        <v>0.98425402151363439</v>
      </c>
      <c r="M56" s="78">
        <f t="shared" si="38"/>
        <v>1.0159978807728423</v>
      </c>
      <c r="N56" s="77">
        <f>VLOOKUP(E56,'Appendix 4. LT MOH 2019'!$E$4:$L$1683,8,FALSE)</f>
        <v>0.98858835196783001</v>
      </c>
      <c r="O56" s="77">
        <f t="shared" si="47"/>
        <v>0.98840685209930645</v>
      </c>
      <c r="P56" s="78">
        <f t="shared" si="39"/>
        <v>1.1593147900693546E-2</v>
      </c>
      <c r="Q56" s="77">
        <f>VLOOKUP(E56,'Appendix 4. LT MOH 2019'!$E$4:$J$1683,6,FALSE)</f>
        <v>2.4999999999999534</v>
      </c>
      <c r="R56" s="133">
        <f t="shared" si="40"/>
        <v>2.4997709172422256</v>
      </c>
      <c r="S56" s="132">
        <f t="shared" si="48"/>
        <v>97176.453381062034</v>
      </c>
      <c r="T56" s="14">
        <f t="shared" si="41"/>
        <v>1126.5809965115036</v>
      </c>
      <c r="U56" s="15">
        <f t="shared" si="42"/>
        <v>2.3321492947287453E-3</v>
      </c>
      <c r="V56" s="14">
        <f t="shared" si="43"/>
        <v>483065.55633374985</v>
      </c>
      <c r="W56" s="14">
        <f t="shared" si="44"/>
        <v>5231549.3020048337</v>
      </c>
      <c r="X56" s="2">
        <f t="shared" si="45"/>
        <v>53.83556530397486</v>
      </c>
      <c r="Y56" s="109">
        <f>VLOOKUP(E56,'Appendix 4. LT MOH 2019'!$E$4:$Q$1683,13,FALSE)</f>
        <v>55.73902662566536</v>
      </c>
      <c r="Z56" s="129">
        <f t="shared" si="46"/>
        <v>-1.9034613216905001</v>
      </c>
    </row>
    <row r="57" spans="1:26" x14ac:dyDescent="0.2">
      <c r="B57" s="155" t="str">
        <f t="shared" si="49"/>
        <v>Male</v>
      </c>
      <c r="C57" s="13" t="str">
        <f t="shared" si="50"/>
        <v>TO</v>
      </c>
      <c r="D57" s="162" t="s">
        <v>123</v>
      </c>
      <c r="E57" s="20" t="str">
        <f t="shared" si="34"/>
        <v>TOMale25-29</v>
      </c>
      <c r="F57" s="21">
        <v>5</v>
      </c>
      <c r="G57" s="108">
        <f>VLOOKUP(E57,'Appendix 4. LT MOH 2019'!$E$4:$H$1683,4,FALSE)</f>
        <v>2.3259896427631002E-3</v>
      </c>
      <c r="H57" s="21">
        <f>VLOOKUP(E57,'Appendix 1a. Pop March 2021'!$E$5:$F$1684,2,FALSE)</f>
        <v>69663.966349355003</v>
      </c>
      <c r="I57" s="21">
        <f>VLOOKUP(E57,'Appendix 2a. Covid Deaths 2021'!$E$4:$F$1684,2,FALSE)</f>
        <v>5.3454545454545501</v>
      </c>
      <c r="J57" s="22">
        <f t="shared" si="35"/>
        <v>162.03766420239688</v>
      </c>
      <c r="K57" s="22">
        <f t="shared" si="36"/>
        <v>167.37068527594283</v>
      </c>
      <c r="L57" s="78">
        <f t="shared" si="37"/>
        <v>0.9681364686727939</v>
      </c>
      <c r="M57" s="78">
        <f t="shared" si="38"/>
        <v>1.0329122312383163</v>
      </c>
      <c r="N57" s="77">
        <f>VLOOKUP(E57,'Appendix 4. LT MOH 2019'!$E$4:$L$1683,8,FALSE)</f>
        <v>0.98843728865327141</v>
      </c>
      <c r="O57" s="77">
        <f t="shared" si="47"/>
        <v>0.98805901507536964</v>
      </c>
      <c r="P57" s="78">
        <f t="shared" si="39"/>
        <v>1.194098492463036E-2</v>
      </c>
      <c r="Q57" s="77">
        <f>VLOOKUP(E57,'Appendix 4. LT MOH 2019'!$E$4:$J$1683,6,FALSE)</f>
        <v>2.5000000000000022</v>
      </c>
      <c r="R57" s="133">
        <f t="shared" si="40"/>
        <v>2.49952243225788</v>
      </c>
      <c r="S57" s="132">
        <f t="shared" si="48"/>
        <v>96049.87238455053</v>
      </c>
      <c r="T57" s="14">
        <f t="shared" si="41"/>
        <v>1146.9300781565878</v>
      </c>
      <c r="U57" s="15">
        <f t="shared" si="42"/>
        <v>2.4025440965082826E-3</v>
      </c>
      <c r="V57" s="14">
        <f t="shared" si="43"/>
        <v>477381.48899055342</v>
      </c>
      <c r="W57" s="14">
        <f t="shared" si="44"/>
        <v>4748483.7456710842</v>
      </c>
      <c r="X57" s="2">
        <f t="shared" si="45"/>
        <v>49.437689273128804</v>
      </c>
      <c r="Y57" s="109">
        <f>VLOOKUP(E57,'Appendix 4. LT MOH 2019'!$E$4:$Q$1683,13,FALSE)</f>
        <v>51.35358478045049</v>
      </c>
      <c r="Z57" s="129">
        <f t="shared" si="46"/>
        <v>-1.9158955073216859</v>
      </c>
    </row>
    <row r="58" spans="1:26" x14ac:dyDescent="0.2">
      <c r="B58" s="155" t="str">
        <f t="shared" si="49"/>
        <v>Male</v>
      </c>
      <c r="C58" s="13" t="str">
        <f t="shared" si="50"/>
        <v>TO</v>
      </c>
      <c r="D58" s="162" t="s">
        <v>124</v>
      </c>
      <c r="E58" s="20" t="str">
        <f t="shared" si="34"/>
        <v>TOMale30-34</v>
      </c>
      <c r="F58" s="21">
        <v>5</v>
      </c>
      <c r="G58" s="108">
        <f>VLOOKUP(E58,'Appendix 4. LT MOH 2019'!$E$4:$H$1683,4,FALSE)</f>
        <v>2.682535767143562E-3</v>
      </c>
      <c r="H58" s="21">
        <f>VLOOKUP(E58,'Appendix 1a. Pop March 2021'!$E$5:$F$1684,2,FALSE)</f>
        <v>65678.883861716095</v>
      </c>
      <c r="I58" s="21">
        <f>VLOOKUP(E58,'Appendix 2a. Covid Deaths 2021'!$E$4:$F$1684,2,FALSE)</f>
        <v>13.363636363636401</v>
      </c>
      <c r="J58" s="22">
        <f t="shared" si="35"/>
        <v>176.18595510512151</v>
      </c>
      <c r="K58" s="22">
        <f t="shared" si="36"/>
        <v>189.51374303623336</v>
      </c>
      <c r="L58" s="78">
        <f t="shared" si="37"/>
        <v>0.92967376551386194</v>
      </c>
      <c r="M58" s="78">
        <f t="shared" si="38"/>
        <v>1.0756461428674029</v>
      </c>
      <c r="N58" s="77">
        <f>VLOOKUP(E58,'Appendix 4. LT MOH 2019'!$E$4:$L$1683,8,FALSE)</f>
        <v>0.98667667192453179</v>
      </c>
      <c r="O58" s="77">
        <f t="shared" si="47"/>
        <v>0.98567606528720642</v>
      </c>
      <c r="P58" s="78">
        <f t="shared" si="39"/>
        <v>1.4323934712793585E-2</v>
      </c>
      <c r="Q58" s="77">
        <f>VLOOKUP(E58,'Appendix 4. LT MOH 2019'!$E$4:$J$1683,6,FALSE)</f>
        <v>2.4999999999999796</v>
      </c>
      <c r="R58" s="133">
        <f t="shared" si="40"/>
        <v>2.4987343314029467</v>
      </c>
      <c r="S58" s="132">
        <f t="shared" si="48"/>
        <v>94902.942306393947</v>
      </c>
      <c r="T58" s="14">
        <f t="shared" si="41"/>
        <v>1359.3835496488032</v>
      </c>
      <c r="U58" s="15">
        <f t="shared" si="42"/>
        <v>2.8854629966651511E-3</v>
      </c>
      <c r="V58" s="14">
        <f t="shared" si="43"/>
        <v>471114.53212877759</v>
      </c>
      <c r="W58" s="14">
        <f t="shared" si="44"/>
        <v>4271102.2566805305</v>
      </c>
      <c r="X58" s="2">
        <f t="shared" si="45"/>
        <v>45.004950878037967</v>
      </c>
      <c r="Y58" s="109">
        <f>VLOOKUP(E58,'Appendix 4. LT MOH 2019'!$E$4:$Q$1683,13,FALSE)</f>
        <v>46.925072628545458</v>
      </c>
      <c r="Z58" s="129">
        <f t="shared" si="46"/>
        <v>-1.9201217505074908</v>
      </c>
    </row>
    <row r="59" spans="1:26" x14ac:dyDescent="0.2">
      <c r="B59" s="155" t="str">
        <f t="shared" si="49"/>
        <v>Male</v>
      </c>
      <c r="C59" s="13" t="str">
        <f t="shared" si="50"/>
        <v>TO</v>
      </c>
      <c r="D59" s="162" t="s">
        <v>125</v>
      </c>
      <c r="E59" s="20" t="str">
        <f t="shared" si="34"/>
        <v>TOMale35-39</v>
      </c>
      <c r="F59" s="21">
        <v>5</v>
      </c>
      <c r="G59" s="108">
        <f>VLOOKUP(E59,'Appendix 4. LT MOH 2019'!$E$4:$H$1683,4,FALSE)</f>
        <v>3.1855933167552457E-3</v>
      </c>
      <c r="H59" s="21">
        <f>VLOOKUP(E59,'Appendix 1a. Pop March 2021'!$E$5:$F$1684,2,FALSE)</f>
        <v>62765.826689086098</v>
      </c>
      <c r="I59" s="21">
        <f>VLOOKUP(E59,'Appendix 2a. Covid Deaths 2021'!$E$4:$F$1684,2,FALSE)</f>
        <v>29.4</v>
      </c>
      <c r="J59" s="22">
        <f t="shared" si="35"/>
        <v>199.9463980213707</v>
      </c>
      <c r="K59" s="22">
        <f t="shared" si="36"/>
        <v>229.2527415778581</v>
      </c>
      <c r="L59" s="78">
        <f t="shared" si="37"/>
        <v>0.87216578805215961</v>
      </c>
      <c r="M59" s="78">
        <f t="shared" si="38"/>
        <v>1.1465710002605551</v>
      </c>
      <c r="N59" s="77">
        <f>VLOOKUP(E59,'Appendix 4. LT MOH 2019'!$E$4:$L$1683,8,FALSE)</f>
        <v>0.9841978812261154</v>
      </c>
      <c r="O59" s="77">
        <f t="shared" si="47"/>
        <v>0.98190282602352585</v>
      </c>
      <c r="P59" s="78">
        <f t="shared" si="39"/>
        <v>1.8097173976474146E-2</v>
      </c>
      <c r="Q59" s="77">
        <f>VLOOKUP(E59,'Appendix 4. LT MOH 2019'!$E$4:$J$1683,6,FALSE)</f>
        <v>2.5000000000000084</v>
      </c>
      <c r="R59" s="133">
        <f t="shared" si="40"/>
        <v>2.4970883365046177</v>
      </c>
      <c r="S59" s="132">
        <f t="shared" si="48"/>
        <v>93543.558756745144</v>
      </c>
      <c r="T59" s="14">
        <f t="shared" si="41"/>
        <v>1692.8740571993485</v>
      </c>
      <c r="U59" s="15">
        <f t="shared" si="42"/>
        <v>3.6525234639819761E-3</v>
      </c>
      <c r="V59" s="14">
        <f t="shared" si="43"/>
        <v>463480.67956113268</v>
      </c>
      <c r="W59" s="14">
        <f t="shared" si="44"/>
        <v>3799987.7245517531</v>
      </c>
      <c r="X59" s="2">
        <f t="shared" si="45"/>
        <v>40.622655103740613</v>
      </c>
      <c r="Y59" s="109">
        <f>VLOOKUP(E59,'Appendix 4. LT MOH 2019'!$E$4:$Q$1683,13,FALSE)</f>
        <v>42.524954873913764</v>
      </c>
      <c r="Z59" s="129">
        <f t="shared" si="46"/>
        <v>-1.9022997701731512</v>
      </c>
    </row>
    <row r="60" spans="1:26" x14ac:dyDescent="0.2">
      <c r="B60" s="155" t="str">
        <f t="shared" si="49"/>
        <v>Male</v>
      </c>
      <c r="C60" s="13" t="str">
        <f t="shared" si="50"/>
        <v>TO</v>
      </c>
      <c r="D60" s="162" t="s">
        <v>126</v>
      </c>
      <c r="E60" s="20" t="str">
        <f t="shared" si="34"/>
        <v>TOMale40-44</v>
      </c>
      <c r="F60" s="21">
        <v>5</v>
      </c>
      <c r="G60" s="108">
        <f>VLOOKUP(E60,'Appendix 4. LT MOH 2019'!$E$4:$H$1683,4,FALSE)</f>
        <v>3.508581556435715E-3</v>
      </c>
      <c r="H60" s="21">
        <f>VLOOKUP(E60,'Appendix 1a. Pop March 2021'!$E$5:$F$1684,2,FALSE)</f>
        <v>57668.318040059297</v>
      </c>
      <c r="I60" s="21">
        <f>VLOOKUP(E60,'Appendix 2a. Covid Deaths 2021'!$E$4:$F$1684,2,FALSE)</f>
        <v>36.0818181818182</v>
      </c>
      <c r="J60" s="22">
        <f t="shared" si="35"/>
        <v>202.33399706602108</v>
      </c>
      <c r="K60" s="22">
        <f t="shared" si="36"/>
        <v>238.28921924604387</v>
      </c>
      <c r="L60" s="78">
        <f t="shared" si="37"/>
        <v>0.84911099925633871</v>
      </c>
      <c r="M60" s="78">
        <f t="shared" si="38"/>
        <v>1.1777023273468505</v>
      </c>
      <c r="N60" s="77">
        <f>VLOOKUP(E60,'Appendix 4. LT MOH 2019'!$E$4:$L$1683,8,FALSE)</f>
        <v>0.98260963103732657</v>
      </c>
      <c r="O60" s="77">
        <f t="shared" si="47"/>
        <v>0.97955111986402887</v>
      </c>
      <c r="P60" s="78">
        <f t="shared" si="39"/>
        <v>2.0448880135971126E-2</v>
      </c>
      <c r="Q60" s="77">
        <f>VLOOKUP(E60,'Appendix 4. LT MOH 2019'!$E$4:$J$1683,6,FALSE)</f>
        <v>2.5000000000000009</v>
      </c>
      <c r="R60" s="133">
        <f t="shared" si="40"/>
        <v>2.4961125175830698</v>
      </c>
      <c r="S60" s="132">
        <f t="shared" si="48"/>
        <v>91850.684699545789</v>
      </c>
      <c r="T60" s="14">
        <f t="shared" si="41"/>
        <v>1878.243641827889</v>
      </c>
      <c r="U60" s="15">
        <f t="shared" si="42"/>
        <v>4.1320900298802924E-3</v>
      </c>
      <c r="V60" s="14">
        <f t="shared" si="43"/>
        <v>454550.51275402686</v>
      </c>
      <c r="W60" s="14">
        <f t="shared" si="44"/>
        <v>3336507.0449906206</v>
      </c>
      <c r="X60" s="2">
        <f t="shared" si="45"/>
        <v>36.325336669015819</v>
      </c>
      <c r="Y60" s="109">
        <f>VLOOKUP(E60,'Appendix 4. LT MOH 2019'!$E$4:$Q$1683,13,FALSE)</f>
        <v>38.167588944664878</v>
      </c>
      <c r="Z60" s="129">
        <f t="shared" si="46"/>
        <v>-1.8422522756490594</v>
      </c>
    </row>
    <row r="61" spans="1:26" x14ac:dyDescent="0.2">
      <c r="B61" s="155" t="str">
        <f t="shared" si="49"/>
        <v>Male</v>
      </c>
      <c r="C61" s="13" t="str">
        <f t="shared" si="50"/>
        <v>TO</v>
      </c>
      <c r="D61" s="162" t="s">
        <v>127</v>
      </c>
      <c r="E61" s="20" t="str">
        <f t="shared" si="34"/>
        <v>TOMale45-49</v>
      </c>
      <c r="F61" s="21">
        <v>5</v>
      </c>
      <c r="G61" s="108">
        <f>VLOOKUP(E61,'Appendix 4. LT MOH 2019'!$E$4:$H$1683,4,FALSE)</f>
        <v>4.6814267614405051E-3</v>
      </c>
      <c r="H61" s="21">
        <f>VLOOKUP(E61,'Appendix 1a. Pop March 2021'!$E$5:$F$1684,2,FALSE)</f>
        <v>48789.166855458199</v>
      </c>
      <c r="I61" s="21">
        <f>VLOOKUP(E61,'Appendix 2a. Covid Deaths 2021'!$E$4:$F$1684,2,FALSE)</f>
        <v>48.109090909090902</v>
      </c>
      <c r="J61" s="22">
        <f t="shared" si="35"/>
        <v>228.40291138552811</v>
      </c>
      <c r="K61" s="22">
        <f t="shared" si="36"/>
        <v>276.28678310896862</v>
      </c>
      <c r="L61" s="78">
        <f t="shared" si="37"/>
        <v>0.82668779452777907</v>
      </c>
      <c r="M61" s="78">
        <f t="shared" si="38"/>
        <v>1.2096465033346966</v>
      </c>
      <c r="N61" s="77">
        <f>VLOOKUP(E61,'Appendix 4. LT MOH 2019'!$E$4:$L$1683,8,FALSE)</f>
        <v>0.97686364408218718</v>
      </c>
      <c r="O61" s="77">
        <f t="shared" si="47"/>
        <v>0.97208148042116915</v>
      </c>
      <c r="P61" s="78">
        <f t="shared" si="39"/>
        <v>2.7918519578830847E-2</v>
      </c>
      <c r="Q61" s="77">
        <f>VLOOKUP(E61,'Appendix 4. LT MOH 2019'!$E$4:$J$1683,6,FALSE)</f>
        <v>2.4999999999999987</v>
      </c>
      <c r="R61" s="133">
        <f t="shared" si="40"/>
        <v>2.4938846634699208</v>
      </c>
      <c r="S61" s="132">
        <f t="shared" si="48"/>
        <v>89972.441057717893</v>
      </c>
      <c r="T61" s="14">
        <f t="shared" si="41"/>
        <v>2511.8973572251016</v>
      </c>
      <c r="U61" s="15">
        <f t="shared" si="42"/>
        <v>5.6629478442086247E-3</v>
      </c>
      <c r="V61" s="14">
        <f t="shared" si="43"/>
        <v>443567.10079785832</v>
      </c>
      <c r="W61" s="14">
        <f t="shared" si="44"/>
        <v>2881956.5322365938</v>
      </c>
      <c r="X61" s="2">
        <f t="shared" si="45"/>
        <v>32.031547642325279</v>
      </c>
      <c r="Y61" s="109">
        <f>VLOOKUP(E61,'Appendix 4. LT MOH 2019'!$E$4:$Q$1683,13,FALSE)</f>
        <v>33.798839150407197</v>
      </c>
      <c r="Z61" s="129">
        <f t="shared" si="46"/>
        <v>-1.767291508081918</v>
      </c>
    </row>
    <row r="62" spans="1:26" x14ac:dyDescent="0.2">
      <c r="B62" s="155" t="str">
        <f t="shared" si="49"/>
        <v>Male</v>
      </c>
      <c r="C62" s="13" t="str">
        <f t="shared" si="50"/>
        <v>TO</v>
      </c>
      <c r="D62" s="162" t="s">
        <v>128</v>
      </c>
      <c r="E62" s="20" t="str">
        <f t="shared" si="34"/>
        <v>TOMale50-54</v>
      </c>
      <c r="F62" s="21">
        <v>5</v>
      </c>
      <c r="G62" s="108">
        <f>VLOOKUP(E62,'Appendix 4. LT MOH 2019'!$E$4:$H$1683,4,FALSE)</f>
        <v>6.8345055545890598E-3</v>
      </c>
      <c r="H62" s="21">
        <f>VLOOKUP(E62,'Appendix 1a. Pop March 2021'!$E$5:$F$1684,2,FALSE)</f>
        <v>41970.666626253798</v>
      </c>
      <c r="I62" s="21">
        <f>VLOOKUP(E62,'Appendix 2a. Covid Deaths 2021'!$E$4:$F$1684,2,FALSE)</f>
        <v>42.763636363636401</v>
      </c>
      <c r="J62" s="22">
        <f t="shared" si="35"/>
        <v>286.84875418693724</v>
      </c>
      <c r="K62" s="22">
        <f t="shared" si="36"/>
        <v>329.320122240312</v>
      </c>
      <c r="L62" s="78">
        <f t="shared" si="37"/>
        <v>0.87103318265386021</v>
      </c>
      <c r="M62" s="78">
        <f t="shared" si="38"/>
        <v>1.1480618877838893</v>
      </c>
      <c r="N62" s="77">
        <f>VLOOKUP(E62,'Appendix 4. LT MOH 2019'!$E$4:$L$1683,8,FALSE)</f>
        <v>0.96640154430719982</v>
      </c>
      <c r="O62" s="77">
        <f t="shared" si="47"/>
        <v>0.9615237673427981</v>
      </c>
      <c r="P62" s="78">
        <f t="shared" si="39"/>
        <v>3.8476232657201903E-2</v>
      </c>
      <c r="Q62" s="77">
        <f>VLOOKUP(E62,'Appendix 4. LT MOH 2019'!$E$4:$J$1683,6,FALSE)</f>
        <v>2.500000000000012</v>
      </c>
      <c r="R62" s="133">
        <f t="shared" si="40"/>
        <v>2.4937056069807735</v>
      </c>
      <c r="S62" s="132">
        <f t="shared" si="48"/>
        <v>87460.543700492795</v>
      </c>
      <c r="T62" s="14">
        <f t="shared" si="41"/>
        <v>3365.1522277455351</v>
      </c>
      <c r="U62" s="15">
        <f t="shared" si="42"/>
        <v>7.8465800146019383E-3</v>
      </c>
      <c r="V62" s="14">
        <f t="shared" si="43"/>
        <v>428868.6563424092</v>
      </c>
      <c r="W62" s="14">
        <f t="shared" si="44"/>
        <v>2438389.4314387352</v>
      </c>
      <c r="X62" s="2">
        <f t="shared" si="45"/>
        <v>27.879879637942338</v>
      </c>
      <c r="Y62" s="109">
        <f>VLOOKUP(E62,'Appendix 4. LT MOH 2019'!$E$4:$Q$1683,13,FALSE)</f>
        <v>29.540131025465726</v>
      </c>
      <c r="Z62" s="129">
        <f t="shared" si="46"/>
        <v>-1.6602513875233882</v>
      </c>
    </row>
    <row r="63" spans="1:26" x14ac:dyDescent="0.2">
      <c r="B63" s="155" t="str">
        <f t="shared" si="49"/>
        <v>Male</v>
      </c>
      <c r="C63" s="13" t="str">
        <f t="shared" si="50"/>
        <v>TO</v>
      </c>
      <c r="D63" s="162" t="s">
        <v>129</v>
      </c>
      <c r="E63" s="20" t="str">
        <f t="shared" si="34"/>
        <v>TOMale55-59</v>
      </c>
      <c r="F63" s="21">
        <v>5</v>
      </c>
      <c r="G63" s="108">
        <f>VLOOKUP(E63,'Appendix 4. LT MOH 2019'!$E$4:$H$1683,4,FALSE)</f>
        <v>8.9228808158062466E-3</v>
      </c>
      <c r="H63" s="21">
        <f>VLOOKUP(E63,'Appendix 1a. Pop March 2021'!$E$5:$F$1684,2,FALSE)</f>
        <v>34818.932254092499</v>
      </c>
      <c r="I63" s="21">
        <f>VLOOKUP(E63,'Appendix 2a. Covid Deaths 2021'!$E$4:$F$1684,2,FALSE)</f>
        <v>64.145454545454498</v>
      </c>
      <c r="J63" s="22">
        <f t="shared" si="35"/>
        <v>310.6851826368993</v>
      </c>
      <c r="K63" s="22">
        <f t="shared" si="36"/>
        <v>374.25827493656902</v>
      </c>
      <c r="L63" s="78">
        <f t="shared" si="37"/>
        <v>0.83013577372352187</v>
      </c>
      <c r="M63" s="78">
        <f t="shared" si="38"/>
        <v>1.2046222216331708</v>
      </c>
      <c r="N63" s="77">
        <f>VLOOKUP(E63,'Appendix 4. LT MOH 2019'!$E$4:$L$1683,8,FALSE)</f>
        <v>0.95635910224438903</v>
      </c>
      <c r="O63" s="77">
        <f t="shared" si="47"/>
        <v>0.94766670108670237</v>
      </c>
      <c r="P63" s="78">
        <f t="shared" si="39"/>
        <v>5.2333298913297632E-2</v>
      </c>
      <c r="Q63" s="77">
        <f>VLOOKUP(E63,'Appendix 4. LT MOH 2019'!$E$4:$J$1683,6,FALSE)</f>
        <v>2.5000000000000107</v>
      </c>
      <c r="R63" s="133">
        <f t="shared" si="40"/>
        <v>2.4886546281209143</v>
      </c>
      <c r="S63" s="132">
        <f t="shared" si="48"/>
        <v>84095.391472747258</v>
      </c>
      <c r="T63" s="14">
        <f t="shared" si="41"/>
        <v>4400.9892591740627</v>
      </c>
      <c r="U63" s="15">
        <f t="shared" si="42"/>
        <v>1.0749206961574507E-2</v>
      </c>
      <c r="V63" s="14">
        <f t="shared" si="43"/>
        <v>409424.55335601995</v>
      </c>
      <c r="W63" s="14">
        <f t="shared" si="44"/>
        <v>2009520.7750963259</v>
      </c>
      <c r="X63" s="2">
        <f t="shared" si="45"/>
        <v>23.895730073954766</v>
      </c>
      <c r="Y63" s="109">
        <f>VLOOKUP(E63,'Appendix 4. LT MOH 2019'!$E$4:$Q$1683,13,FALSE)</f>
        <v>25.480223318921151</v>
      </c>
      <c r="Z63" s="129">
        <f t="shared" si="46"/>
        <v>-1.5844932449663851</v>
      </c>
    </row>
    <row r="64" spans="1:26" x14ac:dyDescent="0.2">
      <c r="B64" s="155" t="str">
        <f t="shared" si="49"/>
        <v>Male</v>
      </c>
      <c r="C64" s="13" t="str">
        <f t="shared" si="50"/>
        <v>TO</v>
      </c>
      <c r="D64" s="162" t="s">
        <v>130</v>
      </c>
      <c r="E64" s="20" t="str">
        <f t="shared" si="34"/>
        <v>TOMale60-64</v>
      </c>
      <c r="F64" s="21">
        <v>5</v>
      </c>
      <c r="G64" s="108">
        <f>VLOOKUP(E64,'Appendix 4. LT MOH 2019'!$E$4:$H$1683,4,FALSE)</f>
        <v>1.4290104486785495E-2</v>
      </c>
      <c r="H64" s="21">
        <f>VLOOKUP(E64,'Appendix 1a. Pop March 2021'!$E$5:$F$1684,2,FALSE)</f>
        <v>27510.093782421602</v>
      </c>
      <c r="I64" s="21">
        <f>VLOOKUP(E64,'Appendix 2a. Covid Deaths 2021'!$E$4:$F$1684,2,FALSE)</f>
        <v>74.8363636363636</v>
      </c>
      <c r="J64" s="22">
        <f t="shared" si="35"/>
        <v>393.12211459207271</v>
      </c>
      <c r="K64" s="22">
        <f t="shared" si="36"/>
        <v>466.8890587726616</v>
      </c>
      <c r="L64" s="78">
        <f t="shared" si="37"/>
        <v>0.84200327081019133</v>
      </c>
      <c r="M64" s="78">
        <f t="shared" si="38"/>
        <v>1.1876438425681901</v>
      </c>
      <c r="N64" s="77">
        <f>VLOOKUP(E64,'Appendix 4. LT MOH 2019'!$E$4:$L$1683,8,FALSE)</f>
        <v>0.93101401973147391</v>
      </c>
      <c r="O64" s="77">
        <f t="shared" si="47"/>
        <v>0.9186097420243533</v>
      </c>
      <c r="P64" s="78">
        <f t="shared" si="39"/>
        <v>8.1390257975646696E-2</v>
      </c>
      <c r="Q64" s="77">
        <f>VLOOKUP(E64,'Appendix 4. LT MOH 2019'!$E$4:$J$1683,6,FALSE)</f>
        <v>2.5000000000000049</v>
      </c>
      <c r="R64" s="133">
        <f t="shared" si="40"/>
        <v>2.483397376810117</v>
      </c>
      <c r="S64" s="132">
        <f t="shared" si="48"/>
        <v>79694.402213573194</v>
      </c>
      <c r="T64" s="14">
        <f t="shared" si="41"/>
        <v>6486.3479553776715</v>
      </c>
      <c r="U64" s="15">
        <f t="shared" si="42"/>
        <v>1.6973372368761886E-2</v>
      </c>
      <c r="V64" s="14">
        <f t="shared" si="43"/>
        <v>382148.45078844018</v>
      </c>
      <c r="W64" s="14">
        <f t="shared" si="44"/>
        <v>1600096.2217403059</v>
      </c>
      <c r="X64" s="2">
        <f t="shared" si="45"/>
        <v>20.077899793415913</v>
      </c>
      <c r="Y64" s="109">
        <f>VLOOKUP(E64,'Appendix 4. LT MOH 2019'!$E$4:$Q$1683,13,FALSE)</f>
        <v>21.528864539471662</v>
      </c>
      <c r="Z64" s="129">
        <f t="shared" si="46"/>
        <v>-1.4509647460557495</v>
      </c>
    </row>
    <row r="65" spans="2:26" x14ac:dyDescent="0.2">
      <c r="B65" s="155" t="str">
        <f t="shared" si="49"/>
        <v>Male</v>
      </c>
      <c r="C65" s="13" t="str">
        <f t="shared" si="50"/>
        <v>TO</v>
      </c>
      <c r="D65" s="162" t="s">
        <v>131</v>
      </c>
      <c r="E65" s="20" t="str">
        <f t="shared" si="34"/>
        <v>TOMale65-69</v>
      </c>
      <c r="F65" s="21">
        <v>5</v>
      </c>
      <c r="G65" s="108">
        <f>VLOOKUP(E65,'Appendix 4. LT MOH 2019'!$E$4:$H$1683,4,FALSE)</f>
        <v>1.9149562997152116E-2</v>
      </c>
      <c r="H65" s="21">
        <f>VLOOKUP(E65,'Appendix 1a. Pop March 2021'!$E$5:$F$1684,2,FALSE)</f>
        <v>21500.288566646501</v>
      </c>
      <c r="I65" s="21">
        <f>VLOOKUP(E65,'Appendix 2a. Covid Deaths 2021'!$E$4:$F$1684,2,FALSE)</f>
        <v>92.209090909090904</v>
      </c>
      <c r="J65" s="22">
        <f t="shared" si="35"/>
        <v>411.72113036394654</v>
      </c>
      <c r="K65" s="22">
        <f t="shared" si="36"/>
        <v>502.16445747776368</v>
      </c>
      <c r="L65" s="78">
        <f t="shared" si="37"/>
        <v>0.81989301359939026</v>
      </c>
      <c r="M65" s="78">
        <f t="shared" si="38"/>
        <v>1.2196713271283126</v>
      </c>
      <c r="N65" s="77">
        <f>VLOOKUP(E65,'Appendix 4. LT MOH 2019'!$E$4:$L$1683,8,FALSE)</f>
        <v>0.90862658732018176</v>
      </c>
      <c r="O65" s="77">
        <f t="shared" si="47"/>
        <v>0.88970066474272957</v>
      </c>
      <c r="P65" s="78">
        <f t="shared" si="39"/>
        <v>0.11029933525727043</v>
      </c>
      <c r="Q65" s="77">
        <f>VLOOKUP(E65,'Appendix 4. LT MOH 2019'!$E$4:$J$1683,6,FALSE)</f>
        <v>2.4999999999999987</v>
      </c>
      <c r="R65" s="133">
        <f t="shared" si="40"/>
        <v>2.4740207806444827</v>
      </c>
      <c r="S65" s="132">
        <f t="shared" si="48"/>
        <v>73208.054258195523</v>
      </c>
      <c r="T65" s="14">
        <f t="shared" si="41"/>
        <v>8074.7997201571516</v>
      </c>
      <c r="U65" s="15">
        <f t="shared" si="42"/>
        <v>2.3361642377264541E-2</v>
      </c>
      <c r="V65" s="14">
        <f t="shared" si="43"/>
        <v>345643.49499740289</v>
      </c>
      <c r="W65" s="14">
        <f t="shared" si="44"/>
        <v>1217947.7709518657</v>
      </c>
      <c r="X65" s="2">
        <f t="shared" si="45"/>
        <v>16.636800189447985</v>
      </c>
      <c r="Y65" s="109">
        <f>VLOOKUP(E65,'Appendix 4. LT MOH 2019'!$E$4:$Q$1683,13,FALSE)</f>
        <v>17.938859282656164</v>
      </c>
      <c r="Z65" s="129">
        <f t="shared" si="46"/>
        <v>-1.3020590932081788</v>
      </c>
    </row>
    <row r="66" spans="2:26" x14ac:dyDescent="0.2">
      <c r="B66" s="155" t="str">
        <f t="shared" si="49"/>
        <v>Male</v>
      </c>
      <c r="C66" s="13" t="str">
        <f t="shared" si="50"/>
        <v>TO</v>
      </c>
      <c r="D66" s="162" t="s">
        <v>132</v>
      </c>
      <c r="E66" s="20" t="str">
        <f t="shared" si="34"/>
        <v>TOMale70-74</v>
      </c>
      <c r="F66" s="21">
        <v>5</v>
      </c>
      <c r="G66" s="108">
        <f>VLOOKUP(E66,'Appendix 4. LT MOH 2019'!$E$4:$H$1683,4,FALSE)</f>
        <v>2.7817452220635246E-2</v>
      </c>
      <c r="H66" s="21">
        <f>VLOOKUP(E66,'Appendix 1a. Pop March 2021'!$E$5:$F$1684,2,FALSE)</f>
        <v>15617.328169889401</v>
      </c>
      <c r="I66" s="21">
        <f>VLOOKUP(E66,'Appendix 2a. Covid Deaths 2021'!$E$4:$F$1684,2,FALSE)</f>
        <v>81.518181818181802</v>
      </c>
      <c r="J66" s="22">
        <f t="shared" si="35"/>
        <v>434.43428017987929</v>
      </c>
      <c r="K66" s="22">
        <f t="shared" si="36"/>
        <v>513.6848338702207</v>
      </c>
      <c r="L66" s="78">
        <f t="shared" si="37"/>
        <v>0.84572144539824279</v>
      </c>
      <c r="M66" s="78">
        <f t="shared" si="38"/>
        <v>1.1824224222304174</v>
      </c>
      <c r="N66" s="77">
        <f>VLOOKUP(E66,'Appendix 4. LT MOH 2019'!$E$4:$L$1683,8,FALSE)</f>
        <v>0.86995644017678286</v>
      </c>
      <c r="O66" s="77">
        <f t="shared" si="47"/>
        <v>0.84812623275256582</v>
      </c>
      <c r="P66" s="78">
        <f t="shared" si="39"/>
        <v>0.15187376724743418</v>
      </c>
      <c r="Q66" s="77">
        <f>VLOOKUP(E66,'Appendix 4. LT MOH 2019'!$E$4:$J$1683,6,FALSE)</f>
        <v>2.5000000000000036</v>
      </c>
      <c r="R66" s="133">
        <f t="shared" si="40"/>
        <v>2.468844952810108</v>
      </c>
      <c r="S66" s="132">
        <f t="shared" si="48"/>
        <v>65133.254538038374</v>
      </c>
      <c r="T66" s="14">
        <f t="shared" si="41"/>
        <v>9892.0327397779256</v>
      </c>
      <c r="U66" s="15">
        <f t="shared" si="42"/>
        <v>3.2904561800859454E-2</v>
      </c>
      <c r="V66" s="14">
        <f t="shared" si="43"/>
        <v>300628.00409393536</v>
      </c>
      <c r="W66" s="14">
        <f t="shared" si="44"/>
        <v>872304.2759544627</v>
      </c>
      <c r="X66" s="2">
        <f t="shared" si="45"/>
        <v>13.392609998399966</v>
      </c>
      <c r="Y66" s="109">
        <f>VLOOKUP(E66,'Appendix 4. LT MOH 2019'!$E$4:$Q$1683,13,FALSE)</f>
        <v>14.491423647628547</v>
      </c>
      <c r="Z66" s="129">
        <f t="shared" si="46"/>
        <v>-1.0988136492285818</v>
      </c>
    </row>
    <row r="67" spans="2:26" x14ac:dyDescent="0.2">
      <c r="B67" s="155" t="str">
        <f t="shared" si="49"/>
        <v>Male</v>
      </c>
      <c r="C67" s="13" t="str">
        <f t="shared" si="50"/>
        <v>TO</v>
      </c>
      <c r="D67" s="162" t="s">
        <v>133</v>
      </c>
      <c r="E67" s="20" t="str">
        <f t="shared" si="34"/>
        <v>TOMale75-79</v>
      </c>
      <c r="F67" s="21">
        <v>5</v>
      </c>
      <c r="G67" s="108">
        <f>VLOOKUP(E67,'Appendix 4. LT MOH 2019'!$E$4:$H$1683,4,FALSE)</f>
        <v>4.5629629629629631E-2</v>
      </c>
      <c r="H67" s="21">
        <f>VLOOKUP(E67,'Appendix 1a. Pop March 2021'!$E$5:$F$1684,2,FALSE)</f>
        <v>10630.194173968899</v>
      </c>
      <c r="I67" s="21">
        <f>VLOOKUP(E67,'Appendix 2a. Covid Deaths 2021'!$E$4:$F$1684,2,FALSE)</f>
        <v>120.272727272727</v>
      </c>
      <c r="J67" s="22">
        <f t="shared" si="35"/>
        <v>485.05182304924756</v>
      </c>
      <c r="K67" s="22">
        <f t="shared" si="36"/>
        <v>599.83655032197464</v>
      </c>
      <c r="L67" s="78">
        <f t="shared" si="37"/>
        <v>0.80863999165920453</v>
      </c>
      <c r="M67" s="78">
        <f t="shared" si="38"/>
        <v>1.2366442549398953</v>
      </c>
      <c r="N67" s="77">
        <f>VLOOKUP(E67,'Appendix 4. LT MOH 2019'!$E$4:$L$1683,8,FALSE)</f>
        <v>0.79521276595744683</v>
      </c>
      <c r="O67" s="77">
        <f t="shared" si="47"/>
        <v>0.75323986756554173</v>
      </c>
      <c r="P67" s="78">
        <f t="shared" si="39"/>
        <v>0.24676013243445827</v>
      </c>
      <c r="Q67" s="77">
        <f>VLOOKUP(E67,'Appendix 4. LT MOH 2019'!$E$4:$J$1683,6,FALSE)</f>
        <v>2.4999999999999991</v>
      </c>
      <c r="R67" s="133">
        <f t="shared" si="40"/>
        <v>2.4342598015603225</v>
      </c>
      <c r="S67" s="132">
        <f t="shared" si="48"/>
        <v>55241.221798260449</v>
      </c>
      <c r="T67" s="14">
        <f t="shared" si="41"/>
        <v>13631.331206780031</v>
      </c>
      <c r="U67" s="15">
        <f t="shared" si="42"/>
        <v>5.6507224277341728E-2</v>
      </c>
      <c r="V67" s="14">
        <f t="shared" si="43"/>
        <v>241231.6545558215</v>
      </c>
      <c r="W67" s="14">
        <f t="shared" si="44"/>
        <v>571676.27186052734</v>
      </c>
      <c r="X67" s="2">
        <f t="shared" si="45"/>
        <v>10.348726064536999</v>
      </c>
      <c r="Y67" s="109">
        <f>VLOOKUP(E67,'Appendix 4. LT MOH 2019'!$E$4:$Q$1683,13,FALSE)</f>
        <v>11.283935716588045</v>
      </c>
      <c r="Z67" s="129">
        <f t="shared" si="46"/>
        <v>-0.93520965205104645</v>
      </c>
    </row>
    <row r="68" spans="2:26" x14ac:dyDescent="0.2">
      <c r="B68" s="155" t="str">
        <f t="shared" si="49"/>
        <v>Male</v>
      </c>
      <c r="C68" s="13" t="str">
        <f t="shared" si="50"/>
        <v>TO</v>
      </c>
      <c r="D68" s="162" t="s">
        <v>134</v>
      </c>
      <c r="E68" s="20" t="str">
        <f t="shared" si="34"/>
        <v>TOMale80-84</v>
      </c>
      <c r="F68" s="21">
        <v>5</v>
      </c>
      <c r="G68" s="108">
        <f>VLOOKUP(E68,'Appendix 4. LT MOH 2019'!$E$4:$H$1683,4,FALSE)</f>
        <v>7.6461538461538456E-2</v>
      </c>
      <c r="H68" s="21">
        <f>VLOOKUP(E68,'Appendix 1a. Pop March 2021'!$E$5:$F$1684,2,FALSE)</f>
        <v>6816.8080312235197</v>
      </c>
      <c r="I68" s="21">
        <f>VLOOKUP(E68,'Appendix 2a. Covid Deaths 2021'!$E$4:$F$1684,2,FALSE)</f>
        <v>66.818181818181799</v>
      </c>
      <c r="J68" s="22">
        <f t="shared" si="35"/>
        <v>521.22362946432145</v>
      </c>
      <c r="K68" s="22">
        <f t="shared" si="36"/>
        <v>582.93279030348219</v>
      </c>
      <c r="L68" s="78">
        <f t="shared" si="37"/>
        <v>0.89414017899553366</v>
      </c>
      <c r="M68" s="78">
        <f t="shared" si="38"/>
        <v>1.1183928689161335</v>
      </c>
      <c r="N68" s="77">
        <f>VLOOKUP(E68,'Appendix 4. LT MOH 2019'!$E$4:$L$1683,8,FALSE)</f>
        <v>0.67904423635776556</v>
      </c>
      <c r="O68" s="77">
        <f t="shared" si="47"/>
        <v>0.64862845532514879</v>
      </c>
      <c r="P68" s="78">
        <f t="shared" si="39"/>
        <v>0.35137154467485121</v>
      </c>
      <c r="Q68" s="77">
        <f>VLOOKUP(E68,'Appendix 4. LT MOH 2019'!$E$4:$J$1683,6,FALSE)</f>
        <v>2.4999999999999982</v>
      </c>
      <c r="R68" s="133">
        <f t="shared" si="40"/>
        <v>2.4460464803206157</v>
      </c>
      <c r="S68" s="132">
        <f t="shared" si="48"/>
        <v>41609.89059148042</v>
      </c>
      <c r="T68" s="14">
        <f t="shared" si="41"/>
        <v>14620.531530880033</v>
      </c>
      <c r="U68" s="15">
        <f t="shared" si="42"/>
        <v>8.5645784732159544E-2</v>
      </c>
      <c r="V68" s="14">
        <f t="shared" si="43"/>
        <v>170709.29499452762</v>
      </c>
      <c r="W68" s="14">
        <f t="shared" si="44"/>
        <v>330444.61730470578</v>
      </c>
      <c r="X68" s="2">
        <f t="shared" si="45"/>
        <v>7.9414920973708103</v>
      </c>
      <c r="Y68" s="109">
        <f>VLOOKUP(E68,'Appendix 4. LT MOH 2019'!$E$4:$Q$1683,13,FALSE)</f>
        <v>8.546019496445167</v>
      </c>
      <c r="Z68" s="129">
        <f t="shared" si="46"/>
        <v>-0.60452739907435671</v>
      </c>
    </row>
    <row r="69" spans="2:26" x14ac:dyDescent="0.2">
      <c r="B69" s="155" t="str">
        <f t="shared" si="49"/>
        <v>Male</v>
      </c>
      <c r="C69" s="13" t="str">
        <f t="shared" si="50"/>
        <v>TO</v>
      </c>
      <c r="D69" s="162" t="s">
        <v>135</v>
      </c>
      <c r="E69" s="20" t="str">
        <f t="shared" si="34"/>
        <v>TOMale85-89</v>
      </c>
      <c r="F69" s="21">
        <v>5</v>
      </c>
      <c r="G69" s="108">
        <f>VLOOKUP(E69,'Appendix 4. LT MOH 2019'!$E$4:$H$1683,4,FALSE)</f>
        <v>0.11908492635537449</v>
      </c>
      <c r="H69" s="21">
        <f>VLOOKUP(E69,'Appendix 1a. Pop March 2021'!$E$5:$F$1684,2,FALSE)</f>
        <v>3437.57921832997</v>
      </c>
      <c r="I69" s="21">
        <f>VLOOKUP(E69,'Appendix 2a. Covid Deaths 2021'!$E$4:$F$1684,2,FALSE)</f>
        <v>52.118181818181803</v>
      </c>
      <c r="J69" s="22">
        <f t="shared" si="35"/>
        <v>409.36386805559027</v>
      </c>
      <c r="K69" s="22">
        <f t="shared" si="36"/>
        <v>455.27556003017793</v>
      </c>
      <c r="L69" s="78">
        <f t="shared" si="37"/>
        <v>0.89915625611103656</v>
      </c>
      <c r="M69" s="78">
        <f t="shared" si="38"/>
        <v>1.1121537476980088</v>
      </c>
      <c r="N69" s="77">
        <f>VLOOKUP(E69,'Appendix 4. LT MOH 2019'!$E$4:$L$1683,8,FALSE)</f>
        <v>0.54117362955807768</v>
      </c>
      <c r="O69" s="77">
        <f t="shared" si="47"/>
        <v>0.50516043583125259</v>
      </c>
      <c r="P69" s="78">
        <f t="shared" si="39"/>
        <v>0.49483956416874741</v>
      </c>
      <c r="Q69" s="77">
        <f>VLOOKUP(E69,'Appendix 4. LT MOH 2019'!$E$4:$J$1683,6,FALSE)</f>
        <v>2.5000000000000009</v>
      </c>
      <c r="R69" s="133">
        <f t="shared" si="40"/>
        <v>2.4219650954604957</v>
      </c>
      <c r="S69" s="132">
        <f t="shared" si="48"/>
        <v>26989.359060600385</v>
      </c>
      <c r="T69" s="14">
        <f t="shared" si="41"/>
        <v>13355.402674741328</v>
      </c>
      <c r="U69" s="15">
        <f t="shared" si="42"/>
        <v>0.13286829210559023</v>
      </c>
      <c r="V69" s="14">
        <f t="shared" si="43"/>
        <v>100516.10104333854</v>
      </c>
      <c r="W69" s="14">
        <f t="shared" si="44"/>
        <v>159735.32231017816</v>
      </c>
      <c r="X69" s="2">
        <f t="shared" si="45"/>
        <v>5.9184555643399115</v>
      </c>
      <c r="Y69" s="109">
        <f>VLOOKUP(E69,'Appendix 4. LT MOH 2019'!$E$4:$Q$1683,13,FALSE)</f>
        <v>6.4037196293346108</v>
      </c>
      <c r="Z69" s="129">
        <f t="shared" si="46"/>
        <v>-0.48526406499469932</v>
      </c>
    </row>
    <row r="70" spans="2:26" x14ac:dyDescent="0.2">
      <c r="B70" s="155" t="str">
        <f t="shared" si="49"/>
        <v>Male</v>
      </c>
      <c r="C70" s="13" t="str">
        <f t="shared" si="50"/>
        <v>TO</v>
      </c>
      <c r="D70" s="162" t="s">
        <v>8</v>
      </c>
      <c r="E70" s="20" t="str">
        <f t="shared" si="34"/>
        <v>TOMale90+</v>
      </c>
      <c r="F70" s="21" t="s">
        <v>19</v>
      </c>
      <c r="G70" s="108">
        <f>VLOOKUP(E70,'Appendix 4. LT MOH 2019'!$E$4:$H$1683,4,FALSE)</f>
        <v>0.21215959468017734</v>
      </c>
      <c r="H70" s="21">
        <f>VLOOKUP(E70,'Appendix 1a. Pop March 2021'!$E$5:$F$1684,2,FALSE)</f>
        <v>1691.6562854963499</v>
      </c>
      <c r="I70" s="21">
        <f>VLOOKUP(E70,'Appendix 2a. Covid Deaths 2021'!$E$4:$F$1684,2,FALSE)</f>
        <v>33.409090909090899</v>
      </c>
      <c r="J70" s="22">
        <f t="shared" si="35"/>
        <v>358.90111186907995</v>
      </c>
      <c r="K70" s="22">
        <f t="shared" si="36"/>
        <v>385.2221435922649</v>
      </c>
      <c r="L70" s="78">
        <f t="shared" si="37"/>
        <v>0.93167310820261617</v>
      </c>
      <c r="M70" s="78">
        <f t="shared" si="38"/>
        <v>1.0733378383424634</v>
      </c>
      <c r="N70" s="77">
        <f>VLOOKUP(E70,'Appendix 4. LT MOH 2019'!$E$4:$L$1683,8,FALSE)</f>
        <v>0</v>
      </c>
      <c r="O70" s="77">
        <v>0</v>
      </c>
      <c r="P70" s="78">
        <f t="shared" si="39"/>
        <v>1</v>
      </c>
      <c r="Q70" s="77">
        <f>VLOOKUP(E70,'Appendix 4. LT MOH 2019'!$E$4:$J$1683,6,FALSE)</f>
        <v>4.6620532693503041</v>
      </c>
      <c r="R70" s="133">
        <f>Q70*L70</f>
        <v>4.3435096600617662</v>
      </c>
      <c r="S70" s="132">
        <f t="shared" si="48"/>
        <v>13633.956385859057</v>
      </c>
      <c r="T70" s="14">
        <f t="shared" si="41"/>
        <v>13633.956385859057</v>
      </c>
      <c r="U70" s="15">
        <f t="shared" si="42"/>
        <v>0.23022856589797011</v>
      </c>
      <c r="V70" s="14">
        <f>T70*R70</f>
        <v>59219.221266839617</v>
      </c>
      <c r="W70" s="14">
        <f>V70</f>
        <v>59219.221266839617</v>
      </c>
      <c r="X70" s="2">
        <f t="shared" si="45"/>
        <v>4.3435096600617662</v>
      </c>
      <c r="Y70" s="109">
        <f>VLOOKUP(E70,'Appendix 4. LT MOH 2019'!$E$4:$Q$1683,13,FALSE)</f>
        <v>4.7134328358208952</v>
      </c>
      <c r="Z70" s="129">
        <f t="shared" si="46"/>
        <v>-0.36992317575912903</v>
      </c>
    </row>
    <row r="71" spans="2:26" x14ac:dyDescent="0.2">
      <c r="H71" s="43"/>
      <c r="I71" s="43"/>
      <c r="K71" s="9"/>
      <c r="L71" s="9"/>
      <c r="M71" s="9"/>
      <c r="N71" s="131"/>
      <c r="O71" s="131"/>
      <c r="P71" s="79"/>
      <c r="Q71" s="131"/>
      <c r="R71" s="111"/>
      <c r="S71" s="9"/>
      <c r="T71" s="9"/>
      <c r="U71" s="9"/>
      <c r="V71" s="111"/>
      <c r="W71" s="111"/>
      <c r="X71" s="9"/>
      <c r="Y71" s="131"/>
      <c r="Z71" s="9"/>
    </row>
    <row r="72" spans="2:26" x14ac:dyDescent="0.2">
      <c r="F72" s="43"/>
      <c r="H72" s="43"/>
      <c r="I72" s="43"/>
      <c r="N72" s="43"/>
      <c r="O72" s="43"/>
      <c r="Q72" s="43"/>
      <c r="R72" s="43"/>
      <c r="V72" s="43"/>
      <c r="W72" s="43"/>
    </row>
    <row r="73" spans="2:26" x14ac:dyDescent="0.2">
      <c r="D73" s="53"/>
      <c r="E73" s="24"/>
      <c r="F73" s="43"/>
      <c r="G73" s="112"/>
      <c r="H73" s="24"/>
      <c r="I73" s="8"/>
      <c r="L73" s="49"/>
      <c r="M73" s="49"/>
      <c r="N73" s="49"/>
      <c r="O73" s="49"/>
      <c r="P73" s="48"/>
      <c r="Q73" s="47"/>
      <c r="R73" s="14"/>
      <c r="S73" s="15"/>
      <c r="T73" s="14"/>
      <c r="U73" s="14"/>
      <c r="V73" s="2"/>
      <c r="W73" s="2"/>
      <c r="X73" s="6"/>
    </row>
    <row r="74" spans="2:26" x14ac:dyDescent="0.2">
      <c r="D74" s="53"/>
      <c r="E74" s="24"/>
      <c r="F74" s="43"/>
      <c r="G74" s="112"/>
      <c r="H74" s="24"/>
      <c r="I74" s="8"/>
      <c r="L74" s="49"/>
      <c r="M74" s="49"/>
      <c r="N74" s="49"/>
      <c r="O74" s="49"/>
      <c r="P74" s="48"/>
      <c r="Q74" s="47"/>
      <c r="R74" s="14"/>
      <c r="S74" s="15"/>
      <c r="T74" s="14"/>
      <c r="U74" s="14"/>
      <c r="V74" s="2"/>
      <c r="W74" s="2"/>
      <c r="X74" s="6"/>
    </row>
    <row r="75" spans="2:26" x14ac:dyDescent="0.2">
      <c r="D75" s="53"/>
      <c r="E75" s="24"/>
      <c r="G75" s="112"/>
      <c r="H75" s="24"/>
      <c r="I75" s="8"/>
      <c r="L75" s="49"/>
      <c r="M75" s="49"/>
      <c r="N75" s="49"/>
      <c r="O75" s="49"/>
      <c r="P75" s="48"/>
      <c r="Q75" s="47"/>
      <c r="R75" s="14"/>
      <c r="S75" s="15"/>
      <c r="T75" s="14"/>
      <c r="U75" s="14"/>
      <c r="V75" s="2"/>
      <c r="W75" s="2"/>
      <c r="X75" s="6"/>
    </row>
    <row r="76" spans="2:26" x14ac:dyDescent="0.2">
      <c r="D76" s="53"/>
      <c r="E76" s="24"/>
      <c r="G76" s="112"/>
      <c r="H76" s="24"/>
      <c r="I76" s="8"/>
      <c r="L76" s="49"/>
      <c r="M76" s="49"/>
      <c r="N76" s="49"/>
      <c r="O76" s="49"/>
      <c r="P76" s="48"/>
      <c r="Q76" s="47"/>
      <c r="R76" s="14"/>
      <c r="S76" s="15"/>
      <c r="T76" s="14"/>
      <c r="U76" s="14"/>
      <c r="V76" s="2"/>
      <c r="W76" s="2"/>
      <c r="X76" s="6"/>
    </row>
    <row r="77" spans="2:26" x14ac:dyDescent="0.2">
      <c r="D77" s="53"/>
      <c r="E77" s="24"/>
      <c r="G77" s="112"/>
      <c r="H77" s="24"/>
      <c r="I77" s="8"/>
      <c r="L77" s="49"/>
      <c r="M77" s="49"/>
      <c r="N77" s="49"/>
      <c r="O77" s="49"/>
      <c r="P77" s="48"/>
      <c r="Q77" s="47"/>
      <c r="R77" s="14"/>
      <c r="S77" s="15"/>
      <c r="T77" s="14"/>
      <c r="U77" s="14"/>
      <c r="V77" s="2"/>
      <c r="W77" s="2"/>
      <c r="X77" s="6"/>
    </row>
    <row r="78" spans="2:26" x14ac:dyDescent="0.2">
      <c r="N78" s="44"/>
    </row>
    <row r="81" spans="1:25" s="13" customFormat="1" ht="47" customHeight="1" x14ac:dyDescent="0.2">
      <c r="A81" s="12"/>
      <c r="B81" s="10"/>
      <c r="C81" s="10"/>
      <c r="D81" s="160"/>
      <c r="E81" s="10"/>
      <c r="F81"/>
      <c r="G81" s="12"/>
      <c r="H81" s="12"/>
      <c r="I81" s="12"/>
      <c r="J81" s="43"/>
      <c r="K81"/>
      <c r="L81" s="10"/>
      <c r="M81" s="12"/>
      <c r="N81" s="12"/>
      <c r="O81" s="12"/>
      <c r="P81" s="12"/>
      <c r="Q81" s="10"/>
      <c r="R81" s="10"/>
      <c r="S81" s="12"/>
      <c r="T81" s="12"/>
      <c r="U81" s="12"/>
      <c r="V81" s="10"/>
      <c r="W81" s="12"/>
      <c r="X81" s="12"/>
      <c r="Y81" s="43"/>
    </row>
    <row r="82" spans="1:25" x14ac:dyDescent="0.2">
      <c r="D82" s="53"/>
      <c r="E82" s="52"/>
      <c r="G82" s="113"/>
      <c r="H82" s="52"/>
      <c r="I82" s="8"/>
      <c r="L82" s="51"/>
      <c r="M82" s="51"/>
      <c r="N82" s="51"/>
      <c r="O82" s="51"/>
      <c r="P82" s="48"/>
      <c r="Q82" s="14"/>
      <c r="R82" s="14"/>
      <c r="S82" s="15"/>
      <c r="T82" s="14"/>
      <c r="U82" s="14"/>
      <c r="V82" s="2"/>
      <c r="W82" s="2"/>
      <c r="X82" s="6"/>
    </row>
    <row r="83" spans="1:25" x14ac:dyDescent="0.2">
      <c r="D83" s="53"/>
      <c r="E83" s="52"/>
      <c r="G83" s="113"/>
      <c r="H83" s="52"/>
      <c r="I83" s="8"/>
      <c r="L83" s="51"/>
      <c r="M83" s="51"/>
      <c r="N83" s="51"/>
      <c r="O83" s="51"/>
      <c r="P83" s="48"/>
      <c r="Q83" s="47"/>
      <c r="R83" s="14"/>
      <c r="S83" s="15"/>
      <c r="T83" s="14"/>
      <c r="U83" s="14"/>
      <c r="V83" s="2"/>
      <c r="W83" s="2"/>
      <c r="X83" s="6"/>
    </row>
    <row r="84" spans="1:25" x14ac:dyDescent="0.2">
      <c r="D84" s="53"/>
      <c r="E84" s="52"/>
      <c r="G84" s="113"/>
      <c r="H84" s="52"/>
      <c r="I84" s="8"/>
      <c r="L84" s="51"/>
      <c r="M84" s="51"/>
      <c r="N84" s="51"/>
      <c r="O84" s="51"/>
      <c r="P84" s="48"/>
      <c r="Q84" s="47"/>
      <c r="R84" s="14"/>
      <c r="S84" s="15"/>
      <c r="T84" s="14"/>
      <c r="U84" s="14"/>
      <c r="V84" s="2"/>
      <c r="W84" s="2"/>
      <c r="X84" s="6"/>
    </row>
    <row r="85" spans="1:25" x14ac:dyDescent="0.2">
      <c r="D85" s="53"/>
      <c r="E85" s="52"/>
      <c r="G85" s="113"/>
      <c r="H85" s="52"/>
      <c r="I85" s="8"/>
      <c r="L85" s="51"/>
      <c r="M85" s="51"/>
      <c r="N85" s="51"/>
      <c r="O85" s="51"/>
      <c r="P85" s="48"/>
      <c r="Q85" s="47"/>
      <c r="R85" s="14"/>
      <c r="S85" s="15"/>
      <c r="T85" s="14"/>
      <c r="U85" s="14"/>
      <c r="V85" s="2"/>
      <c r="W85" s="2"/>
      <c r="X85" s="6"/>
    </row>
    <row r="86" spans="1:25" x14ac:dyDescent="0.2">
      <c r="D86" s="53"/>
      <c r="E86" s="52"/>
      <c r="G86" s="113"/>
      <c r="H86" s="52"/>
      <c r="I86" s="8"/>
      <c r="L86" s="51"/>
      <c r="M86" s="51"/>
      <c r="N86" s="51"/>
      <c r="O86" s="51"/>
      <c r="P86" s="48"/>
      <c r="Q86" s="47"/>
      <c r="R86" s="14"/>
      <c r="S86" s="15"/>
      <c r="T86" s="14"/>
      <c r="U86" s="14"/>
      <c r="V86" s="2"/>
      <c r="W86" s="2"/>
      <c r="X86" s="6"/>
    </row>
    <row r="87" spans="1:25" x14ac:dyDescent="0.2">
      <c r="D87" s="53"/>
      <c r="E87" s="52"/>
      <c r="G87" s="113"/>
      <c r="H87" s="52"/>
      <c r="I87" s="8"/>
      <c r="L87" s="51"/>
      <c r="M87" s="51"/>
      <c r="N87" s="51"/>
      <c r="O87" s="51"/>
      <c r="P87" s="48"/>
      <c r="Q87" s="47"/>
      <c r="R87" s="14"/>
      <c r="S87" s="15"/>
      <c r="T87" s="14"/>
      <c r="U87" s="14"/>
      <c r="V87" s="2"/>
      <c r="W87" s="2"/>
      <c r="X87" s="6"/>
    </row>
    <row r="88" spans="1:25" x14ac:dyDescent="0.2">
      <c r="D88" s="53"/>
      <c r="E88" s="52"/>
      <c r="G88" s="113"/>
      <c r="H88" s="52"/>
      <c r="I88" s="8"/>
      <c r="L88" s="51"/>
      <c r="M88" s="51"/>
      <c r="N88" s="51"/>
      <c r="O88" s="51"/>
      <c r="P88" s="48"/>
      <c r="Q88" s="47"/>
      <c r="R88" s="14"/>
      <c r="S88" s="15"/>
      <c r="T88" s="14"/>
      <c r="U88" s="14"/>
      <c r="V88" s="2"/>
      <c r="W88" s="2"/>
      <c r="X88" s="6"/>
    </row>
    <row r="89" spans="1:25" x14ac:dyDescent="0.2">
      <c r="D89" s="53"/>
      <c r="E89" s="52"/>
      <c r="G89" s="113"/>
      <c r="H89" s="52"/>
      <c r="I89" s="8"/>
      <c r="L89" s="51"/>
      <c r="M89" s="51"/>
      <c r="N89" s="51"/>
      <c r="O89" s="51"/>
      <c r="P89" s="48"/>
      <c r="Q89" s="47"/>
      <c r="R89" s="14"/>
      <c r="S89" s="15"/>
      <c r="T89" s="14"/>
      <c r="U89" s="14"/>
      <c r="V89" s="2"/>
      <c r="W89" s="2"/>
      <c r="X89" s="6"/>
    </row>
    <row r="90" spans="1:25" x14ac:dyDescent="0.2">
      <c r="D90" s="53"/>
      <c r="E90" s="52"/>
      <c r="G90" s="113"/>
      <c r="H90" s="52"/>
      <c r="I90" s="8"/>
      <c r="L90" s="51"/>
      <c r="M90" s="51"/>
      <c r="N90" s="51"/>
      <c r="O90" s="51"/>
      <c r="P90" s="48"/>
      <c r="Q90" s="47"/>
      <c r="R90" s="14"/>
      <c r="S90" s="15"/>
      <c r="T90" s="14"/>
      <c r="U90" s="14"/>
      <c r="V90" s="2"/>
      <c r="W90" s="2"/>
      <c r="X90" s="6"/>
    </row>
    <row r="91" spans="1:25" x14ac:dyDescent="0.2">
      <c r="D91" s="53"/>
      <c r="E91" s="52"/>
      <c r="G91" s="113"/>
      <c r="H91" s="52"/>
      <c r="I91" s="8"/>
      <c r="L91" s="51"/>
      <c r="M91" s="51"/>
      <c r="N91" s="51"/>
      <c r="O91" s="51"/>
      <c r="P91" s="48"/>
      <c r="Q91" s="47"/>
      <c r="R91" s="14"/>
      <c r="S91" s="15"/>
      <c r="T91" s="14"/>
      <c r="U91" s="14"/>
      <c r="V91" s="2"/>
      <c r="W91" s="2"/>
      <c r="X91" s="6"/>
    </row>
    <row r="92" spans="1:25" x14ac:dyDescent="0.2">
      <c r="D92" s="53"/>
      <c r="E92" s="52"/>
      <c r="G92" s="113"/>
      <c r="H92" s="52"/>
      <c r="I92" s="8"/>
      <c r="L92" s="51"/>
      <c r="M92" s="51"/>
      <c r="N92" s="51"/>
      <c r="O92" s="51"/>
      <c r="P92" s="48"/>
      <c r="Q92" s="47"/>
      <c r="R92" s="14"/>
      <c r="S92" s="15"/>
      <c r="T92" s="14"/>
      <c r="U92" s="14"/>
      <c r="V92" s="2"/>
      <c r="W92" s="2"/>
      <c r="X92" s="6"/>
    </row>
    <row r="93" spans="1:25" x14ac:dyDescent="0.2">
      <c r="D93" s="53"/>
      <c r="E93" s="52"/>
      <c r="G93" s="113"/>
      <c r="H93" s="52"/>
      <c r="I93" s="8"/>
      <c r="L93" s="51"/>
      <c r="M93" s="51"/>
      <c r="N93" s="51"/>
      <c r="O93" s="51"/>
      <c r="P93" s="48"/>
      <c r="Q93" s="47"/>
      <c r="R93" s="14"/>
      <c r="S93" s="15"/>
      <c r="T93" s="14"/>
      <c r="U93" s="14"/>
      <c r="V93" s="2"/>
      <c r="W93" s="2"/>
      <c r="X93" s="6"/>
    </row>
    <row r="94" spans="1:25" x14ac:dyDescent="0.2">
      <c r="D94" s="53"/>
      <c r="E94" s="52"/>
      <c r="G94" s="113"/>
      <c r="H94" s="52"/>
      <c r="I94" s="8"/>
      <c r="L94" s="51"/>
      <c r="M94" s="51"/>
      <c r="N94" s="51"/>
      <c r="O94" s="51"/>
      <c r="P94" s="48"/>
      <c r="Q94" s="47"/>
      <c r="R94" s="14"/>
      <c r="S94" s="15"/>
      <c r="T94" s="14"/>
      <c r="U94" s="14"/>
      <c r="V94" s="2"/>
      <c r="W94" s="2"/>
      <c r="X94" s="6"/>
    </row>
    <row r="95" spans="1:25" x14ac:dyDescent="0.2">
      <c r="D95" s="53"/>
      <c r="E95" s="52"/>
      <c r="G95" s="113"/>
      <c r="H95" s="52"/>
      <c r="I95" s="8"/>
      <c r="L95" s="51"/>
      <c r="M95" s="51"/>
      <c r="N95" s="51"/>
      <c r="O95" s="51"/>
      <c r="P95" s="48"/>
      <c r="Q95" s="47"/>
      <c r="R95" s="14"/>
      <c r="S95" s="15"/>
      <c r="T95" s="14"/>
      <c r="U95" s="14"/>
      <c r="V95" s="2"/>
      <c r="W95" s="2"/>
      <c r="X95" s="6"/>
    </row>
    <row r="96" spans="1:25" x14ac:dyDescent="0.2">
      <c r="D96" s="53"/>
      <c r="E96" s="52"/>
      <c r="G96" s="113"/>
      <c r="H96" s="52"/>
      <c r="I96" s="8"/>
      <c r="L96" s="51"/>
      <c r="M96" s="51"/>
      <c r="N96" s="51"/>
      <c r="O96" s="51"/>
      <c r="P96" s="48"/>
      <c r="Q96" s="47"/>
      <c r="R96" s="14"/>
      <c r="S96" s="15"/>
      <c r="T96" s="14"/>
      <c r="U96" s="14"/>
      <c r="V96" s="2"/>
      <c r="W96" s="2"/>
      <c r="X96" s="6"/>
    </row>
    <row r="97" spans="1:25" x14ac:dyDescent="0.2">
      <c r="D97" s="53"/>
      <c r="E97" s="52"/>
      <c r="G97" s="113"/>
      <c r="H97" s="52"/>
      <c r="I97" s="8"/>
      <c r="L97" s="51"/>
      <c r="M97" s="51"/>
      <c r="N97" s="51"/>
      <c r="O97" s="51"/>
      <c r="P97" s="48"/>
      <c r="Q97" s="47"/>
      <c r="R97" s="14"/>
      <c r="S97" s="15"/>
      <c r="T97" s="14"/>
      <c r="U97" s="14"/>
      <c r="V97" s="2"/>
      <c r="W97" s="2"/>
      <c r="X97" s="6"/>
    </row>
    <row r="98" spans="1:25" x14ac:dyDescent="0.2">
      <c r="N98" s="50"/>
    </row>
    <row r="99" spans="1:25" x14ac:dyDescent="0.2">
      <c r="N99" s="50"/>
    </row>
    <row r="100" spans="1:25" s="13" customFormat="1" ht="47" customHeight="1" x14ac:dyDescent="0.2">
      <c r="A100" s="12"/>
      <c r="B100" s="10"/>
      <c r="C100" s="10"/>
      <c r="D100" s="160"/>
      <c r="E100" s="10"/>
      <c r="F100"/>
      <c r="G100" s="12"/>
      <c r="H100" s="12"/>
      <c r="I100" s="12"/>
      <c r="J100" s="43"/>
      <c r="K100"/>
      <c r="L100" s="10"/>
      <c r="M100" s="12"/>
      <c r="N100" s="12"/>
      <c r="O100" s="12"/>
      <c r="P100" s="12"/>
      <c r="Q100" s="10"/>
      <c r="R100" s="10"/>
      <c r="S100" s="12"/>
      <c r="T100" s="12"/>
      <c r="U100" s="12"/>
      <c r="V100" s="10"/>
      <c r="W100" s="12"/>
      <c r="X100" s="12"/>
      <c r="Y100" s="43"/>
    </row>
    <row r="101" spans="1:25" x14ac:dyDescent="0.2">
      <c r="D101" s="53"/>
      <c r="E101" s="24"/>
      <c r="G101" s="112"/>
      <c r="H101" s="24"/>
      <c r="I101" s="8"/>
      <c r="L101" s="49"/>
      <c r="M101" s="49"/>
      <c r="N101" s="49"/>
      <c r="O101" s="49"/>
      <c r="P101" s="48"/>
      <c r="Q101" s="14"/>
      <c r="R101" s="14"/>
      <c r="S101" s="15"/>
      <c r="T101" s="14"/>
      <c r="U101" s="14"/>
      <c r="V101" s="2"/>
      <c r="W101" s="2"/>
      <c r="X101" s="6"/>
    </row>
    <row r="102" spans="1:25" x14ac:dyDescent="0.2">
      <c r="D102" s="53"/>
      <c r="E102" s="24"/>
      <c r="G102" s="112"/>
      <c r="H102" s="24"/>
      <c r="I102" s="8"/>
      <c r="L102" s="49"/>
      <c r="M102" s="49"/>
      <c r="N102" s="49"/>
      <c r="O102" s="49"/>
      <c r="P102" s="48"/>
      <c r="Q102" s="47"/>
      <c r="R102" s="14"/>
      <c r="S102" s="15"/>
      <c r="T102" s="14"/>
      <c r="U102" s="14"/>
      <c r="V102" s="2"/>
      <c r="W102" s="2"/>
      <c r="X102" s="6"/>
    </row>
    <row r="103" spans="1:25" x14ac:dyDescent="0.2">
      <c r="D103" s="53"/>
      <c r="E103" s="24"/>
      <c r="G103" s="112"/>
      <c r="H103" s="24"/>
      <c r="I103" s="8"/>
      <c r="L103" s="49"/>
      <c r="M103" s="49"/>
      <c r="N103" s="49"/>
      <c r="O103" s="49"/>
      <c r="P103" s="48"/>
      <c r="Q103" s="47"/>
      <c r="R103" s="14"/>
      <c r="S103" s="15"/>
      <c r="T103" s="14"/>
      <c r="U103" s="14"/>
      <c r="V103" s="2"/>
      <c r="W103" s="2"/>
      <c r="X103" s="6"/>
    </row>
    <row r="104" spans="1:25" x14ac:dyDescent="0.2">
      <c r="D104" s="53"/>
      <c r="E104" s="24"/>
      <c r="G104" s="112"/>
      <c r="H104" s="24"/>
      <c r="I104" s="8"/>
      <c r="L104" s="49"/>
      <c r="M104" s="49"/>
      <c r="N104" s="49"/>
      <c r="O104" s="49"/>
      <c r="P104" s="48"/>
      <c r="Q104" s="47"/>
      <c r="R104" s="14"/>
      <c r="S104" s="15"/>
      <c r="T104" s="14"/>
      <c r="U104" s="14"/>
      <c r="V104" s="2"/>
      <c r="W104" s="2"/>
      <c r="X104" s="6"/>
    </row>
    <row r="105" spans="1:25" x14ac:dyDescent="0.2">
      <c r="D105" s="53"/>
      <c r="E105" s="24"/>
      <c r="G105" s="112"/>
      <c r="H105" s="24"/>
      <c r="I105" s="8"/>
      <c r="L105" s="49"/>
      <c r="M105" s="49"/>
      <c r="N105" s="49"/>
      <c r="O105" s="49"/>
      <c r="P105" s="48"/>
      <c r="Q105" s="47"/>
      <c r="R105" s="14"/>
      <c r="S105" s="15"/>
      <c r="T105" s="14"/>
      <c r="U105" s="14"/>
      <c r="V105" s="2"/>
      <c r="W105" s="2"/>
      <c r="X105" s="6"/>
    </row>
    <row r="106" spans="1:25" x14ac:dyDescent="0.2">
      <c r="D106" s="53"/>
      <c r="E106" s="24"/>
      <c r="G106" s="112"/>
      <c r="H106" s="24"/>
      <c r="I106" s="8"/>
      <c r="L106" s="49"/>
      <c r="M106" s="49"/>
      <c r="N106" s="49"/>
      <c r="O106" s="49"/>
      <c r="P106" s="48"/>
      <c r="Q106" s="47"/>
      <c r="R106" s="14"/>
      <c r="S106" s="15"/>
      <c r="T106" s="14"/>
      <c r="U106" s="14"/>
      <c r="V106" s="2"/>
      <c r="W106" s="2"/>
      <c r="X106" s="6"/>
    </row>
    <row r="107" spans="1:25" x14ac:dyDescent="0.2">
      <c r="D107" s="53"/>
      <c r="E107" s="24"/>
      <c r="G107" s="112"/>
      <c r="H107" s="24"/>
      <c r="I107" s="8"/>
      <c r="L107" s="49"/>
      <c r="M107" s="49"/>
      <c r="N107" s="49"/>
      <c r="O107" s="49"/>
      <c r="P107" s="48"/>
      <c r="Q107" s="47"/>
      <c r="R107" s="14"/>
      <c r="S107" s="15"/>
      <c r="T107" s="14"/>
      <c r="U107" s="14"/>
      <c r="V107" s="2"/>
      <c r="W107" s="2"/>
      <c r="X107" s="6"/>
    </row>
    <row r="108" spans="1:25" x14ac:dyDescent="0.2">
      <c r="D108" s="53"/>
      <c r="E108" s="24"/>
      <c r="G108" s="112"/>
      <c r="H108" s="24"/>
      <c r="I108" s="8"/>
      <c r="L108" s="49"/>
      <c r="M108" s="49"/>
      <c r="N108" s="49"/>
      <c r="O108" s="49"/>
      <c r="P108" s="48"/>
      <c r="Q108" s="47"/>
      <c r="R108" s="14"/>
      <c r="S108" s="15"/>
      <c r="T108" s="14"/>
      <c r="U108" s="14"/>
      <c r="V108" s="2"/>
      <c r="W108" s="2"/>
      <c r="X108" s="6"/>
    </row>
    <row r="109" spans="1:25" x14ac:dyDescent="0.2">
      <c r="D109" s="53"/>
      <c r="E109" s="24"/>
      <c r="G109" s="112"/>
      <c r="H109" s="24"/>
      <c r="I109" s="8"/>
      <c r="L109" s="49"/>
      <c r="M109" s="49"/>
      <c r="N109" s="49"/>
      <c r="O109" s="49"/>
      <c r="P109" s="48"/>
      <c r="Q109" s="47"/>
      <c r="R109" s="14"/>
      <c r="S109" s="15"/>
      <c r="T109" s="14"/>
      <c r="U109" s="14"/>
      <c r="V109" s="2"/>
      <c r="W109" s="2"/>
      <c r="X109" s="6"/>
    </row>
    <row r="110" spans="1:25" x14ac:dyDescent="0.2">
      <c r="D110" s="53"/>
      <c r="E110" s="24"/>
      <c r="G110" s="112"/>
      <c r="H110" s="24"/>
      <c r="I110" s="8"/>
      <c r="L110" s="49"/>
      <c r="M110" s="49"/>
      <c r="N110" s="49"/>
      <c r="O110" s="49"/>
      <c r="P110" s="48"/>
      <c r="Q110" s="47"/>
      <c r="R110" s="14"/>
      <c r="S110" s="15"/>
      <c r="T110" s="14"/>
      <c r="U110" s="14"/>
      <c r="V110" s="2"/>
      <c r="W110" s="2"/>
      <c r="X110" s="6"/>
    </row>
    <row r="111" spans="1:25" x14ac:dyDescent="0.2">
      <c r="D111" s="53"/>
      <c r="E111" s="24"/>
      <c r="G111" s="112"/>
      <c r="H111" s="24"/>
      <c r="I111" s="8"/>
      <c r="L111" s="49"/>
      <c r="M111" s="49"/>
      <c r="N111" s="49"/>
      <c r="O111" s="49"/>
      <c r="P111" s="48"/>
      <c r="Q111" s="47"/>
      <c r="R111" s="14"/>
      <c r="S111" s="15"/>
      <c r="T111" s="14"/>
      <c r="U111" s="14"/>
      <c r="V111" s="2"/>
      <c r="W111" s="2"/>
      <c r="X111" s="6"/>
    </row>
    <row r="112" spans="1:25" x14ac:dyDescent="0.2">
      <c r="D112" s="53"/>
      <c r="E112" s="24"/>
      <c r="G112" s="112"/>
      <c r="H112" s="24"/>
      <c r="I112" s="8"/>
      <c r="L112" s="49"/>
      <c r="M112" s="49"/>
      <c r="N112" s="49"/>
      <c r="O112" s="49"/>
      <c r="P112" s="48"/>
      <c r="Q112" s="47"/>
      <c r="R112" s="14"/>
      <c r="S112" s="15"/>
      <c r="T112" s="14"/>
      <c r="U112" s="14"/>
      <c r="V112" s="2"/>
      <c r="W112" s="2"/>
      <c r="X112" s="6"/>
    </row>
    <row r="113" spans="4:24" x14ac:dyDescent="0.2">
      <c r="D113" s="53"/>
      <c r="E113" s="24"/>
      <c r="G113" s="112"/>
      <c r="H113" s="24"/>
      <c r="I113" s="8"/>
      <c r="L113" s="49"/>
      <c r="M113" s="49"/>
      <c r="N113" s="49"/>
      <c r="O113" s="49"/>
      <c r="P113" s="48"/>
      <c r="Q113" s="47"/>
      <c r="R113" s="14"/>
      <c r="S113" s="15"/>
      <c r="T113" s="14"/>
      <c r="U113" s="14"/>
      <c r="V113" s="2"/>
      <c r="W113" s="2"/>
      <c r="X113" s="6"/>
    </row>
    <row r="114" spans="4:24" x14ac:dyDescent="0.2">
      <c r="D114" s="53"/>
      <c r="E114" s="24"/>
      <c r="G114" s="112"/>
      <c r="H114" s="24"/>
      <c r="I114" s="8"/>
      <c r="L114" s="49"/>
      <c r="M114" s="49"/>
      <c r="N114" s="49"/>
      <c r="O114" s="49"/>
      <c r="P114" s="48"/>
      <c r="Q114" s="47"/>
      <c r="R114" s="14"/>
      <c r="S114" s="15"/>
      <c r="T114" s="14"/>
      <c r="U114" s="14"/>
      <c r="V114" s="2"/>
      <c r="W114" s="2"/>
      <c r="X114" s="6"/>
    </row>
    <row r="115" spans="4:24" x14ac:dyDescent="0.2">
      <c r="D115" s="53"/>
      <c r="E115" s="24"/>
      <c r="G115" s="112"/>
      <c r="H115" s="24"/>
      <c r="I115" s="8"/>
      <c r="L115" s="49"/>
      <c r="M115" s="49"/>
      <c r="N115" s="49"/>
      <c r="O115" s="49"/>
      <c r="P115" s="48"/>
      <c r="Q115" s="47"/>
      <c r="R115" s="14"/>
      <c r="S115" s="15"/>
      <c r="T115" s="14"/>
      <c r="U115" s="14"/>
      <c r="V115" s="2"/>
      <c r="W115" s="2"/>
      <c r="X115" s="6"/>
    </row>
    <row r="116" spans="4:24" x14ac:dyDescent="0.2">
      <c r="D116" s="53"/>
      <c r="E116" s="24"/>
      <c r="G116" s="112"/>
      <c r="H116" s="24"/>
      <c r="I116" s="8"/>
      <c r="L116" s="49"/>
      <c r="M116" s="49"/>
      <c r="N116" s="49"/>
      <c r="O116" s="49"/>
      <c r="P116" s="48"/>
      <c r="Q116" s="47"/>
      <c r="R116" s="14"/>
      <c r="S116" s="15"/>
      <c r="T116" s="14"/>
      <c r="U116" s="14"/>
      <c r="V116" s="2"/>
      <c r="W116" s="2"/>
      <c r="X116" s="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D80FB2-639E-0C42-9FD0-D936AC559FCF}">
  <sheetPr>
    <tabColor theme="7"/>
  </sheetPr>
  <dimension ref="A1:AA116"/>
  <sheetViews>
    <sheetView zoomScaleNormal="100" workbookViewId="0">
      <pane xSplit="4" ySplit="3" topLeftCell="E4" activePane="bottomRight" state="frozen"/>
      <selection pane="topRight" activeCell="F1" sqref="F1"/>
      <selection pane="bottomLeft" activeCell="A4" sqref="A4"/>
      <selection pane="bottomRight" activeCell="B1" sqref="B1:D2"/>
    </sheetView>
  </sheetViews>
  <sheetFormatPr baseColWidth="10" defaultRowHeight="16" x14ac:dyDescent="0.2"/>
  <cols>
    <col min="1" max="1" width="6" customWidth="1"/>
    <col min="2" max="3" width="12.1640625" style="155" customWidth="1"/>
    <col min="4" max="4" width="12.1640625" style="9" customWidth="1"/>
    <col min="5" max="5" width="12.83203125" hidden="1" customWidth="1"/>
    <col min="6" max="6" width="13.33203125" customWidth="1"/>
    <col min="7" max="7" width="12.83203125" style="43" customWidth="1"/>
    <col min="10" max="10" width="14.6640625" style="43" customWidth="1"/>
    <col min="11" max="11" width="13.33203125" customWidth="1"/>
    <col min="17" max="17" width="11.5" customWidth="1"/>
    <col min="18" max="20" width="10.33203125" customWidth="1"/>
    <col min="21" max="21" width="8.33203125" customWidth="1"/>
    <col min="22" max="22" width="10" customWidth="1"/>
    <col min="23" max="23" width="8.33203125" customWidth="1"/>
    <col min="24" max="24" width="10.33203125" customWidth="1"/>
    <col min="25" max="25" width="10.5" style="43" customWidth="1"/>
    <col min="26" max="26" width="17.6640625" bestFit="1" customWidth="1"/>
  </cols>
  <sheetData>
    <row r="1" spans="1:27" ht="18" x14ac:dyDescent="0.2">
      <c r="B1" s="166" t="s">
        <v>47</v>
      </c>
      <c r="C1" s="166"/>
      <c r="D1" s="166"/>
      <c r="H1" s="43"/>
      <c r="I1" s="43"/>
      <c r="K1" s="12"/>
      <c r="N1" s="10"/>
      <c r="O1" s="12"/>
      <c r="Q1" s="12"/>
      <c r="R1" s="12"/>
      <c r="S1" s="10"/>
      <c r="T1" s="10"/>
      <c r="U1" s="12"/>
      <c r="V1" s="12"/>
      <c r="W1" s="12"/>
      <c r="Y1" s="12"/>
    </row>
    <row r="2" spans="1:27" s="3" customFormat="1" ht="100" customHeight="1" x14ac:dyDescent="0.2">
      <c r="B2" s="159" t="s">
        <v>32</v>
      </c>
      <c r="C2" s="159" t="s">
        <v>14</v>
      </c>
      <c r="D2" s="164" t="s">
        <v>30</v>
      </c>
      <c r="E2" s="42"/>
      <c r="F2" s="3" t="s">
        <v>31</v>
      </c>
      <c r="G2" s="110" t="s">
        <v>115</v>
      </c>
      <c r="H2" s="110" t="s">
        <v>119</v>
      </c>
      <c r="I2" s="110" t="s">
        <v>117</v>
      </c>
      <c r="J2" s="110" t="s">
        <v>20</v>
      </c>
      <c r="K2" s="4" t="s">
        <v>1827</v>
      </c>
      <c r="L2" s="3" t="s">
        <v>16</v>
      </c>
      <c r="M2" s="5" t="s">
        <v>114</v>
      </c>
      <c r="N2" s="3" t="s">
        <v>143</v>
      </c>
      <c r="O2" s="3" t="s">
        <v>21</v>
      </c>
      <c r="P2" s="5" t="s">
        <v>22</v>
      </c>
      <c r="Q2" s="3" t="s">
        <v>142</v>
      </c>
      <c r="R2" s="3" t="s">
        <v>23</v>
      </c>
      <c r="S2" s="5" t="s">
        <v>33</v>
      </c>
      <c r="T2" s="5" t="s">
        <v>34</v>
      </c>
      <c r="U2" s="5" t="s">
        <v>35</v>
      </c>
      <c r="V2" s="3" t="s">
        <v>36</v>
      </c>
      <c r="W2" s="3" t="s">
        <v>37</v>
      </c>
      <c r="X2" s="5" t="s">
        <v>80</v>
      </c>
      <c r="Y2" s="3" t="s">
        <v>25</v>
      </c>
      <c r="Z2" s="5" t="s">
        <v>24</v>
      </c>
    </row>
    <row r="3" spans="1:27" s="13" customFormat="1" ht="47" customHeight="1" x14ac:dyDescent="0.2">
      <c r="A3" s="12"/>
      <c r="B3" s="10" t="s">
        <v>17</v>
      </c>
      <c r="C3" s="10" t="s">
        <v>14</v>
      </c>
      <c r="D3" s="160" t="s">
        <v>0</v>
      </c>
      <c r="E3" s="10" t="s">
        <v>137</v>
      </c>
      <c r="F3" s="10" t="s">
        <v>9</v>
      </c>
      <c r="G3" s="12" t="s">
        <v>116</v>
      </c>
      <c r="H3" s="12" t="s">
        <v>136</v>
      </c>
      <c r="I3" s="12" t="s">
        <v>110</v>
      </c>
      <c r="J3" s="12" t="s">
        <v>1826</v>
      </c>
      <c r="K3" s="12" t="s">
        <v>1828</v>
      </c>
      <c r="L3" s="12" t="s">
        <v>26</v>
      </c>
      <c r="M3" s="12" t="s">
        <v>27</v>
      </c>
      <c r="N3" s="10" t="s">
        <v>1620</v>
      </c>
      <c r="O3" s="12" t="s">
        <v>111</v>
      </c>
      <c r="P3" s="12" t="s">
        <v>112</v>
      </c>
      <c r="Q3" s="12" t="s">
        <v>1621</v>
      </c>
      <c r="R3" s="12" t="s">
        <v>113</v>
      </c>
      <c r="S3" s="10" t="s">
        <v>104</v>
      </c>
      <c r="T3" s="10" t="s">
        <v>105</v>
      </c>
      <c r="U3" s="12" t="s">
        <v>106</v>
      </c>
      <c r="V3" s="12" t="s">
        <v>107</v>
      </c>
      <c r="W3" s="12" t="s">
        <v>108</v>
      </c>
      <c r="X3" s="10" t="s">
        <v>109</v>
      </c>
      <c r="Y3" s="12" t="s">
        <v>29</v>
      </c>
      <c r="Z3" s="12" t="s">
        <v>11</v>
      </c>
    </row>
    <row r="4" spans="1:27" s="11" customFormat="1" ht="17" customHeight="1" x14ac:dyDescent="0.2">
      <c r="A4" s="17"/>
      <c r="B4" s="13" t="s">
        <v>18</v>
      </c>
      <c r="C4" s="13" t="str">
        <f>$B$1</f>
        <v>MA</v>
      </c>
      <c r="D4" s="162">
        <v>0</v>
      </c>
      <c r="E4" s="20" t="str">
        <f t="shared" ref="E4:E23" si="0">_xlfn.CONCAT(C4,B4,D4)</f>
        <v>MATotal0</v>
      </c>
      <c r="F4" s="21">
        <v>1</v>
      </c>
      <c r="G4" s="108">
        <f>VLOOKUP(E4,'Appendix 4. LT MOH 2019'!$E$4:$H$1683,4,FALSE)</f>
        <v>1.360091627225413E-2</v>
      </c>
      <c r="H4" s="21">
        <f>VLOOKUP(E4,'Appendix 1a. Pop March 2021'!$E$5:$F$1684,2,FALSE)</f>
        <v>117415.03907296799</v>
      </c>
      <c r="I4" s="21">
        <f>VLOOKUP(E4,'Appendix 2a. Covid Deaths 2021'!$E$4:$F$1684,2,FALSE)</f>
        <v>4.0368395540474999</v>
      </c>
      <c r="J4" s="22">
        <f t="shared" ref="J4:J23" si="1">G4*H4</f>
        <v>1596.9521155348848</v>
      </c>
      <c r="K4" s="22">
        <f t="shared" ref="K4:K23" si="2">G4*(H4-I4)+I4</f>
        <v>1600.9340503721533</v>
      </c>
      <c r="L4" s="77">
        <f t="shared" ref="L4:L23" si="3">J4/K4</f>
        <v>0.9975127427414372</v>
      </c>
      <c r="M4" s="77">
        <f t="shared" ref="M4:M23" si="4">K4/J4</f>
        <v>1.00249345913289</v>
      </c>
      <c r="N4" s="77">
        <f>VLOOKUP(E4,'Appendix 4. LT MOH 2019'!$E$4:$L$1683,8,FALSE)</f>
        <v>0.98656252301076863</v>
      </c>
      <c r="O4" s="77">
        <f>EXP((1/L4)*LN(N4))</f>
        <v>0.98652924390422103</v>
      </c>
      <c r="P4" s="77">
        <f t="shared" ref="P4:P23" si="5">1-O4</f>
        <v>1.3470756095778968E-2</v>
      </c>
      <c r="Q4" s="77">
        <f>VLOOKUP(E4,'Appendix 4. LT MOH 2019'!$E$4:$J$1683,6,FALSE)</f>
        <v>0.10572611635465323</v>
      </c>
      <c r="R4" s="18">
        <f t="shared" ref="R4:R22" si="6">F4+(Q4-F4)*M4*(1-N4)/(1-O4)</f>
        <v>0.10571106702974187</v>
      </c>
      <c r="S4" s="14">
        <v>100000</v>
      </c>
      <c r="T4" s="14">
        <f t="shared" ref="T4:T23" si="7">P4*S4</f>
        <v>1347.0756095778968</v>
      </c>
      <c r="U4" s="15">
        <f t="shared" ref="U4:U23" si="8">T4/V4</f>
        <v>1.3635013670744996E-2</v>
      </c>
      <c r="V4" s="14">
        <f t="shared" ref="V4:V22" si="9">(S5*F4)+R4*T4</f>
        <v>98795.325190480333</v>
      </c>
      <c r="W4" s="14">
        <f t="shared" ref="W4:W22" si="10">W5+V4</f>
        <v>7605181.9028683957</v>
      </c>
      <c r="X4" s="129">
        <f t="shared" ref="X4:X23" si="11">W4/S4</f>
        <v>76.051819028683951</v>
      </c>
      <c r="Y4" s="109">
        <f>VLOOKUP(E4,'Appendix 4. LT MOH 2019'!$E$4:$Q$1683,13,FALSE)</f>
        <v>77.304133939621323</v>
      </c>
      <c r="Z4" s="109">
        <f t="shared" ref="Z4:Z23" si="12">X4-Y4</f>
        <v>-1.2523149109373719</v>
      </c>
    </row>
    <row r="5" spans="1:27" s="11" customFormat="1" x14ac:dyDescent="0.2">
      <c r="A5" s="17"/>
      <c r="B5" s="13" t="str">
        <f>$B$4</f>
        <v>Total</v>
      </c>
      <c r="C5" s="13" t="str">
        <f>$C$4</f>
        <v>MA</v>
      </c>
      <c r="D5" s="163" t="s">
        <v>139</v>
      </c>
      <c r="E5" s="20" t="str">
        <f t="shared" si="0"/>
        <v>MATotal01-04</v>
      </c>
      <c r="F5" s="21">
        <v>4</v>
      </c>
      <c r="G5" s="108">
        <f>VLOOKUP(E5,'Appendix 4. LT MOH 2019'!$E$4:$H$1683,4,FALSE)</f>
        <v>6.2043307078248934E-4</v>
      </c>
      <c r="H5" s="21">
        <f>VLOOKUP(E5,'Appendix 1a. Pop March 2021'!$E$5:$F$1684,2,FALSE)</f>
        <v>469615.98424904002</v>
      </c>
      <c r="I5" s="21">
        <f>VLOOKUP(E5,'Appendix 2a. Covid Deaths 2021'!$E$4:$F$1684,2,FALSE)</f>
        <v>1.3456131846824999</v>
      </c>
      <c r="J5" s="22">
        <f t="shared" si="1"/>
        <v>291.36528719617303</v>
      </c>
      <c r="K5" s="22">
        <f t="shared" si="2"/>
        <v>292.71006551793533</v>
      </c>
      <c r="L5" s="77">
        <f t="shared" si="3"/>
        <v>0.99540576672898906</v>
      </c>
      <c r="M5" s="77">
        <f t="shared" si="4"/>
        <v>1.004615437668307</v>
      </c>
      <c r="N5" s="77">
        <f>VLOOKUP(E5,'Appendix 4. LT MOH 2019'!$E$4:$L$1683,8,FALSE)</f>
        <v>0.99752212062118006</v>
      </c>
      <c r="O5" s="77">
        <f t="shared" ref="O5:O22" si="13">EXP((1/L5)*LN(N5))</f>
        <v>0.99751069836960271</v>
      </c>
      <c r="P5" s="77">
        <f t="shared" si="5"/>
        <v>2.4893016303972892E-3</v>
      </c>
      <c r="Q5" s="77">
        <f>VLOOKUP(E5,'Appendix 4. LT MOH 2019'!$E$4:$J$1683,6,FALSE)</f>
        <v>1.4938150203079239</v>
      </c>
      <c r="R5" s="18">
        <f t="shared" si="6"/>
        <v>1.4938006774395332</v>
      </c>
      <c r="S5" s="132">
        <f t="shared" ref="S5:S23" si="14">S4-T4</f>
        <v>98652.924390422108</v>
      </c>
      <c r="T5" s="14">
        <f t="shared" si="7"/>
        <v>245.57688552853824</v>
      </c>
      <c r="U5" s="15">
        <f t="shared" si="8"/>
        <v>6.2329754702875355E-4</v>
      </c>
      <c r="V5" s="14">
        <f t="shared" si="9"/>
        <v>393996.23293754028</v>
      </c>
      <c r="W5" s="14">
        <f t="shared" si="10"/>
        <v>7506386.5776779158</v>
      </c>
      <c r="X5" s="129">
        <f t="shared" si="11"/>
        <v>76.088839981784531</v>
      </c>
      <c r="Y5" s="109">
        <f>VLOOKUP(E5,'Appendix 4. LT MOH 2019'!$E$4:$Q$1683,13,FALSE)</f>
        <v>77.355615021189948</v>
      </c>
      <c r="Z5" s="109">
        <f t="shared" si="12"/>
        <v>-1.2667750394054167</v>
      </c>
      <c r="AA5" s="19"/>
    </row>
    <row r="6" spans="1:27" s="11" customFormat="1" x14ac:dyDescent="0.2">
      <c r="A6" s="17"/>
      <c r="B6" s="13" t="str">
        <f t="shared" ref="B6:B23" si="15">$B$4</f>
        <v>Total</v>
      </c>
      <c r="C6" s="13" t="str">
        <f t="shared" ref="C6:C23" si="16">$C$4</f>
        <v>MA</v>
      </c>
      <c r="D6" s="163" t="s">
        <v>138</v>
      </c>
      <c r="E6" s="20" t="str">
        <f t="shared" si="0"/>
        <v>MATotal05-09</v>
      </c>
      <c r="F6" s="21">
        <v>5</v>
      </c>
      <c r="G6" s="108">
        <f>VLOOKUP(E6,'Appendix 4. LT MOH 2019'!$E$4:$H$1683,4,FALSE)</f>
        <v>2.4937571821891818E-4</v>
      </c>
      <c r="H6" s="21">
        <f>VLOOKUP(E6,'Appendix 1a. Pop March 2021'!$E$5:$F$1684,2,FALSE)</f>
        <v>582576.22190868203</v>
      </c>
      <c r="I6" s="21">
        <f>VLOOKUP(E6,'Appendix 2a. Covid Deaths 2021'!$E$4:$F$1684,2,FALSE)</f>
        <v>0</v>
      </c>
      <c r="J6" s="22">
        <f t="shared" si="1"/>
        <v>145.28036375574143</v>
      </c>
      <c r="K6" s="22">
        <f t="shared" si="2"/>
        <v>145.28036375574143</v>
      </c>
      <c r="L6" s="77">
        <f t="shared" si="3"/>
        <v>1</v>
      </c>
      <c r="M6" s="77">
        <f t="shared" si="4"/>
        <v>1</v>
      </c>
      <c r="N6" s="77">
        <f>VLOOKUP(E6,'Appendix 4. LT MOH 2019'!$E$4:$L$1683,8,FALSE)</f>
        <v>0.99875389827768535</v>
      </c>
      <c r="O6" s="77">
        <f t="shared" si="13"/>
        <v>0.99875389827768535</v>
      </c>
      <c r="P6" s="77">
        <f t="shared" si="5"/>
        <v>1.246101722314652E-3</v>
      </c>
      <c r="Q6" s="77">
        <f>VLOOKUP(E6,'Appendix 4. LT MOH 2019'!$E$4:$J$1683,6,FALSE)</f>
        <v>2.5000000000003233</v>
      </c>
      <c r="R6" s="18">
        <f t="shared" si="6"/>
        <v>2.5000000000003233</v>
      </c>
      <c r="S6" s="132">
        <f t="shared" si="14"/>
        <v>98407.347504893565</v>
      </c>
      <c r="T6" s="14">
        <f t="shared" si="7"/>
        <v>122.62556521426434</v>
      </c>
      <c r="U6" s="15">
        <f t="shared" si="8"/>
        <v>2.493757182189184E-4</v>
      </c>
      <c r="V6" s="14">
        <f t="shared" si="9"/>
        <v>491730.1736114322</v>
      </c>
      <c r="W6" s="14">
        <f t="shared" si="10"/>
        <v>7112390.3447403759</v>
      </c>
      <c r="X6" s="129">
        <f t="shared" si="11"/>
        <v>72.274992925570857</v>
      </c>
      <c r="Y6" s="109">
        <f>VLOOKUP(E6,'Appendix 4. LT MOH 2019'!$E$4:$Q$1683,13,FALSE)</f>
        <v>73.544058350893053</v>
      </c>
      <c r="Z6" s="109">
        <f t="shared" si="12"/>
        <v>-1.2690654253221965</v>
      </c>
    </row>
    <row r="7" spans="1:27" s="11" customFormat="1" x14ac:dyDescent="0.2">
      <c r="A7" s="17"/>
      <c r="B7" s="13" t="str">
        <f t="shared" si="15"/>
        <v>Total</v>
      </c>
      <c r="C7" s="13" t="str">
        <f t="shared" si="16"/>
        <v>MA</v>
      </c>
      <c r="D7" s="163" t="s">
        <v>120</v>
      </c>
      <c r="E7" s="20" t="str">
        <f t="shared" si="0"/>
        <v>MATotal10-14</v>
      </c>
      <c r="F7" s="21">
        <v>5</v>
      </c>
      <c r="G7" s="108">
        <f>VLOOKUP(E7,'Appendix 4. LT MOH 2019'!$E$4:$H$1683,4,FALSE)</f>
        <v>3.3070548526210262E-4</v>
      </c>
      <c r="H7" s="21">
        <f>VLOOKUP(E7,'Appendix 1a. Pop March 2021'!$E$5:$F$1684,2,FALSE)</f>
        <v>642226.51671137195</v>
      </c>
      <c r="I7" s="21">
        <f>VLOOKUP(E7,'Appendix 2a. Covid Deaths 2021'!$E$4:$F$1684,2,FALSE)</f>
        <v>4.0368395540474999</v>
      </c>
      <c r="J7" s="22">
        <f t="shared" si="1"/>
        <v>212.38783185722411</v>
      </c>
      <c r="K7" s="22">
        <f t="shared" si="2"/>
        <v>216.42333640628797</v>
      </c>
      <c r="L7" s="77">
        <f t="shared" si="3"/>
        <v>0.98135365337179692</v>
      </c>
      <c r="M7" s="77">
        <f t="shared" si="4"/>
        <v>1.0190006391316084</v>
      </c>
      <c r="N7" s="77">
        <f>VLOOKUP(E7,'Appendix 4. LT MOH 2019'!$E$4:$L$1683,8,FALSE)</f>
        <v>0.99834783852084874</v>
      </c>
      <c r="O7" s="77">
        <f t="shared" si="13"/>
        <v>0.99831647283624603</v>
      </c>
      <c r="P7" s="77">
        <f t="shared" si="5"/>
        <v>1.6835271637539728E-3</v>
      </c>
      <c r="Q7" s="77">
        <f>VLOOKUP(E7,'Appendix 4. LT MOH 2019'!$E$4:$J$1683,6,FALSE)</f>
        <v>2.4999999999998934</v>
      </c>
      <c r="R7" s="18">
        <f t="shared" si="6"/>
        <v>2.4999607380112043</v>
      </c>
      <c r="S7" s="132">
        <f t="shared" si="14"/>
        <v>98284.721939679308</v>
      </c>
      <c r="T7" s="14">
        <f t="shared" si="7"/>
        <v>165.46499916745617</v>
      </c>
      <c r="U7" s="15">
        <f t="shared" si="8"/>
        <v>3.369891023595535E-4</v>
      </c>
      <c r="V7" s="14">
        <f t="shared" si="9"/>
        <v>491009.94070399296</v>
      </c>
      <c r="W7" s="14">
        <f t="shared" si="10"/>
        <v>6620660.1711289436</v>
      </c>
      <c r="X7" s="129">
        <f t="shared" si="11"/>
        <v>67.362048144087638</v>
      </c>
      <c r="Y7" s="109">
        <f>VLOOKUP(E7,'Appendix 4. LT MOH 2019'!$E$4:$Q$1683,13,FALSE)</f>
        <v>68.632696927046723</v>
      </c>
      <c r="Z7" s="109">
        <f t="shared" si="12"/>
        <v>-1.2706487829590856</v>
      </c>
      <c r="AA7" s="19"/>
    </row>
    <row r="8" spans="1:27" s="11" customFormat="1" x14ac:dyDescent="0.2">
      <c r="A8" s="17"/>
      <c r="B8" s="13" t="str">
        <f t="shared" si="15"/>
        <v>Total</v>
      </c>
      <c r="C8" s="13" t="str">
        <f t="shared" si="16"/>
        <v>MA</v>
      </c>
      <c r="D8" s="162" t="s">
        <v>121</v>
      </c>
      <c r="E8" s="20" t="str">
        <f t="shared" si="0"/>
        <v>MATotal15-19</v>
      </c>
      <c r="F8" s="21">
        <v>5</v>
      </c>
      <c r="G8" s="108">
        <f>VLOOKUP(E8,'Appendix 4. LT MOH 2019'!$E$4:$H$1683,4,FALSE)</f>
        <v>9.0794240539031075E-4</v>
      </c>
      <c r="H8" s="21">
        <f>VLOOKUP(E8,'Appendix 1a. Pop March 2021'!$E$5:$F$1684,2,FALSE)</f>
        <v>668784.14119518502</v>
      </c>
      <c r="I8" s="21">
        <f>VLOOKUP(E8,'Appendix 2a. Covid Deaths 2021'!$E$4:$F$1684,2,FALSE)</f>
        <v>9.4192922927775093</v>
      </c>
      <c r="J8" s="22">
        <f t="shared" si="1"/>
        <v>607.21748184364947</v>
      </c>
      <c r="K8" s="22">
        <f t="shared" si="2"/>
        <v>616.62822196152558</v>
      </c>
      <c r="L8" s="77">
        <f t="shared" si="3"/>
        <v>0.98473838889835419</v>
      </c>
      <c r="M8" s="77">
        <f t="shared" si="4"/>
        <v>1.0154981376512793</v>
      </c>
      <c r="N8" s="77">
        <f>VLOOKUP(E8,'Appendix 4. LT MOH 2019'!$E$4:$L$1683,8,FALSE)</f>
        <v>0.99547056912894871</v>
      </c>
      <c r="O8" s="77">
        <f t="shared" si="13"/>
        <v>0.99540053306811072</v>
      </c>
      <c r="P8" s="77">
        <f t="shared" si="5"/>
        <v>4.5994669318892845E-3</v>
      </c>
      <c r="Q8" s="77">
        <f>VLOOKUP(E8,'Appendix 4. LT MOH 2019'!$E$4:$J$1683,6,FALSE)</f>
        <v>2.4999999999999316</v>
      </c>
      <c r="R8" s="18">
        <f t="shared" si="6"/>
        <v>2.4999121190096427</v>
      </c>
      <c r="S8" s="132">
        <f t="shared" si="14"/>
        <v>98119.256940511856</v>
      </c>
      <c r="T8" s="14">
        <f t="shared" si="7"/>
        <v>451.29627767943242</v>
      </c>
      <c r="U8" s="15">
        <f t="shared" si="8"/>
        <v>9.2201384701455264E-4</v>
      </c>
      <c r="V8" s="14">
        <f t="shared" si="9"/>
        <v>489468.0043479969</v>
      </c>
      <c r="W8" s="14">
        <f t="shared" si="10"/>
        <v>6129650.2304249508</v>
      </c>
      <c r="X8" s="129">
        <f t="shared" si="11"/>
        <v>62.471429376409368</v>
      </c>
      <c r="Y8" s="109">
        <f>VLOOKUP(E8,'Appendix 4. LT MOH 2019'!$E$4:$Q$1683,13,FALSE)</f>
        <v>63.742139638453942</v>
      </c>
      <c r="Z8" s="109">
        <f t="shared" si="12"/>
        <v>-1.2707102620445738</v>
      </c>
    </row>
    <row r="9" spans="1:27" s="11" customFormat="1" x14ac:dyDescent="0.2">
      <c r="A9" s="17"/>
      <c r="B9" s="13" t="str">
        <f t="shared" si="15"/>
        <v>Total</v>
      </c>
      <c r="C9" s="13" t="str">
        <f t="shared" si="16"/>
        <v>MA</v>
      </c>
      <c r="D9" s="162" t="s">
        <v>122</v>
      </c>
      <c r="E9" s="20" t="str">
        <f t="shared" si="0"/>
        <v>MATotal20-24</v>
      </c>
      <c r="F9" s="21">
        <v>5</v>
      </c>
      <c r="G9" s="108">
        <f>VLOOKUP(E9,'Appendix 4. LT MOH 2019'!$E$4:$H$1683,4,FALSE)</f>
        <v>1.2880586415809695E-3</v>
      </c>
      <c r="H9" s="21">
        <f>VLOOKUP(E9,'Appendix 1a. Pop March 2021'!$E$5:$F$1684,2,FALSE)</f>
        <v>667763.165436454</v>
      </c>
      <c r="I9" s="21">
        <f>VLOOKUP(E9,'Appendix 2a. Covid Deaths 2021'!$E$4:$F$1684,2,FALSE)</f>
        <v>13.456131846825</v>
      </c>
      <c r="J9" s="22">
        <f t="shared" si="1"/>
        <v>860.11811576988714</v>
      </c>
      <c r="K9" s="22">
        <f t="shared" si="2"/>
        <v>873.5569153298045</v>
      </c>
      <c r="L9" s="77">
        <f t="shared" si="3"/>
        <v>0.98461600002920968</v>
      </c>
      <c r="M9" s="77">
        <f t="shared" si="4"/>
        <v>1.0156243652046422</v>
      </c>
      <c r="N9" s="77">
        <f>VLOOKUP(E9,'Appendix 4. LT MOH 2019'!$E$4:$L$1683,8,FALSE)</f>
        <v>0.99358037891313666</v>
      </c>
      <c r="O9" s="77">
        <f t="shared" si="13"/>
        <v>0.9934804040821027</v>
      </c>
      <c r="P9" s="77">
        <f t="shared" si="5"/>
        <v>6.5195959178973029E-3</v>
      </c>
      <c r="Q9" s="77">
        <f>VLOOKUP(E9,'Appendix 4. LT MOH 2019'!$E$4:$J$1683,6,FALSE)</f>
        <v>2.5000000000000622</v>
      </c>
      <c r="R9" s="18">
        <f t="shared" si="6"/>
        <v>2.4998743506090815</v>
      </c>
      <c r="S9" s="132">
        <f t="shared" si="14"/>
        <v>97667.960662832425</v>
      </c>
      <c r="T9" s="14">
        <f t="shared" si="7"/>
        <v>636.75563764675667</v>
      </c>
      <c r="U9" s="15">
        <f t="shared" si="8"/>
        <v>1.3081838128309116E-3</v>
      </c>
      <c r="V9" s="14">
        <f t="shared" si="9"/>
        <v>486747.83421208721</v>
      </c>
      <c r="W9" s="14">
        <f t="shared" si="10"/>
        <v>5640182.226076954</v>
      </c>
      <c r="X9" s="129">
        <f t="shared" si="11"/>
        <v>57.748540952420306</v>
      </c>
      <c r="Y9" s="109">
        <f>VLOOKUP(E9,'Appendix 4. LT MOH 2019'!$E$4:$Q$1683,13,FALSE)</f>
        <v>59.020793821199256</v>
      </c>
      <c r="Z9" s="109">
        <f t="shared" si="12"/>
        <v>-1.2722528687789492</v>
      </c>
    </row>
    <row r="10" spans="1:27" s="11" customFormat="1" x14ac:dyDescent="0.2">
      <c r="A10" s="17"/>
      <c r="B10" s="13" t="str">
        <f t="shared" si="15"/>
        <v>Total</v>
      </c>
      <c r="C10" s="13" t="str">
        <f t="shared" si="16"/>
        <v>MA</v>
      </c>
      <c r="D10" s="162" t="s">
        <v>123</v>
      </c>
      <c r="E10" s="20" t="str">
        <f t="shared" si="0"/>
        <v>MATotal25-29</v>
      </c>
      <c r="F10" s="21">
        <v>5</v>
      </c>
      <c r="G10" s="108">
        <f>VLOOKUP(E10,'Appendix 4. LT MOH 2019'!$E$4:$H$1683,4,FALSE)</f>
        <v>1.5039868114482479E-3</v>
      </c>
      <c r="H10" s="21">
        <f>VLOOKUP(E10,'Appendix 1a. Pop March 2021'!$E$5:$F$1684,2,FALSE)</f>
        <v>606269.54788781703</v>
      </c>
      <c r="I10" s="21">
        <f>VLOOKUP(E10,'Appendix 2a. Covid Deaths 2021'!$E$4:$F$1684,2,FALSE)</f>
        <v>39.022782355792501</v>
      </c>
      <c r="J10" s="22">
        <f t="shared" si="1"/>
        <v>911.82140420596875</v>
      </c>
      <c r="K10" s="22">
        <f t="shared" si="2"/>
        <v>950.78549681175218</v>
      </c>
      <c r="L10" s="77">
        <f t="shared" si="3"/>
        <v>0.95901905031530155</v>
      </c>
      <c r="M10" s="77">
        <f t="shared" si="4"/>
        <v>1.0427321539350287</v>
      </c>
      <c r="N10" s="77">
        <f>VLOOKUP(E10,'Appendix 4. LT MOH 2019'!$E$4:$L$1683,8,FALSE)</f>
        <v>0.99250823473314831</v>
      </c>
      <c r="O10" s="77">
        <f t="shared" si="13"/>
        <v>0.99218934891547128</v>
      </c>
      <c r="P10" s="77">
        <f t="shared" si="5"/>
        <v>7.8106510845287191E-3</v>
      </c>
      <c r="Q10" s="77">
        <f>VLOOKUP(E10,'Appendix 4. LT MOH 2019'!$E$4:$J$1683,6,FALSE)</f>
        <v>2.4999999999999969</v>
      </c>
      <c r="R10" s="18">
        <f t="shared" si="6"/>
        <v>2.4995988013874819</v>
      </c>
      <c r="S10" s="132">
        <f t="shared" si="14"/>
        <v>97031.205025185671</v>
      </c>
      <c r="T10" s="14">
        <f t="shared" si="7"/>
        <v>757.87688676309494</v>
      </c>
      <c r="U10" s="15">
        <f t="shared" si="8"/>
        <v>1.5682557490033918E-3</v>
      </c>
      <c r="V10" s="14">
        <f t="shared" si="9"/>
        <v>483261.02884986514</v>
      </c>
      <c r="W10" s="14">
        <f t="shared" si="10"/>
        <v>5153434.3918648669</v>
      </c>
      <c r="X10" s="129">
        <f t="shared" si="11"/>
        <v>53.111103696251412</v>
      </c>
      <c r="Y10" s="109">
        <f>VLOOKUP(E10,'Appendix 4. LT MOH 2019'!$E$4:$Q$1683,13,FALSE)</f>
        <v>54.385980259620808</v>
      </c>
      <c r="Z10" s="109">
        <f t="shared" si="12"/>
        <v>-1.2748765633693964</v>
      </c>
    </row>
    <row r="11" spans="1:27" s="11" customFormat="1" x14ac:dyDescent="0.2">
      <c r="A11" s="17"/>
      <c r="B11" s="13" t="str">
        <f t="shared" si="15"/>
        <v>Total</v>
      </c>
      <c r="C11" s="13" t="str">
        <f t="shared" si="16"/>
        <v>MA</v>
      </c>
      <c r="D11" s="162" t="s">
        <v>124</v>
      </c>
      <c r="E11" s="20" t="str">
        <f t="shared" si="0"/>
        <v>MATotal30-34</v>
      </c>
      <c r="F11" s="21">
        <v>5</v>
      </c>
      <c r="G11" s="108">
        <f>VLOOKUP(E11,'Appendix 4. LT MOH 2019'!$E$4:$H$1683,4,FALSE)</f>
        <v>1.8057999846966104E-3</v>
      </c>
      <c r="H11" s="21">
        <f>VLOOKUP(E11,'Appendix 1a. Pop March 2021'!$E$5:$F$1684,2,FALSE)</f>
        <v>584557.89704988198</v>
      </c>
      <c r="I11" s="21">
        <f>VLOOKUP(E11,'Appendix 2a. Covid Deaths 2021'!$E$4:$F$1684,2,FALSE)</f>
        <v>56.515753756665099</v>
      </c>
      <c r="J11" s="22">
        <f t="shared" si="1"/>
        <v>1055.5946415469596</v>
      </c>
      <c r="K11" s="22">
        <f t="shared" si="2"/>
        <v>1112.008339156356</v>
      </c>
      <c r="L11" s="77">
        <f t="shared" si="3"/>
        <v>0.94926863799223338</v>
      </c>
      <c r="M11" s="77">
        <f t="shared" si="4"/>
        <v>1.0534425767136548</v>
      </c>
      <c r="N11" s="77">
        <f>VLOOKUP(E11,'Appendix 4. LT MOH 2019'!$E$4:$L$1683,8,FALSE)</f>
        <v>0.99101157830591102</v>
      </c>
      <c r="O11" s="77">
        <f t="shared" si="13"/>
        <v>0.99053349460207796</v>
      </c>
      <c r="P11" s="77">
        <f t="shared" si="5"/>
        <v>9.4665053979220426E-3</v>
      </c>
      <c r="Q11" s="77">
        <f>VLOOKUP(E11,'Appendix 4. LT MOH 2019'!$E$4:$J$1683,6,FALSE)</f>
        <v>2.5000000000000173</v>
      </c>
      <c r="R11" s="18">
        <f t="shared" si="6"/>
        <v>2.4993976890119347</v>
      </c>
      <c r="S11" s="132">
        <f t="shared" si="14"/>
        <v>96273.32813842257</v>
      </c>
      <c r="T11" s="14">
        <f t="shared" si="7"/>
        <v>911.37198049829738</v>
      </c>
      <c r="U11" s="15">
        <f t="shared" si="8"/>
        <v>1.9023073502921167E-3</v>
      </c>
      <c r="V11" s="14">
        <f t="shared" si="9"/>
        <v>479087.661811509</v>
      </c>
      <c r="W11" s="14">
        <f t="shared" si="10"/>
        <v>4670173.3630150016</v>
      </c>
      <c r="X11" s="129">
        <f t="shared" si="11"/>
        <v>48.509524427162098</v>
      </c>
      <c r="Y11" s="109">
        <f>VLOOKUP(E11,'Appendix 4. LT MOH 2019'!$E$4:$Q$1683,13,FALSE)</f>
        <v>49.777632007326552</v>
      </c>
      <c r="Z11" s="109">
        <f t="shared" si="12"/>
        <v>-1.2681075801644539</v>
      </c>
    </row>
    <row r="12" spans="1:27" s="11" customFormat="1" x14ac:dyDescent="0.2">
      <c r="A12" s="17"/>
      <c r="B12" s="13" t="str">
        <f t="shared" si="15"/>
        <v>Total</v>
      </c>
      <c r="C12" s="13" t="str">
        <f t="shared" si="16"/>
        <v>MA</v>
      </c>
      <c r="D12" s="162" t="s">
        <v>125</v>
      </c>
      <c r="E12" s="20" t="str">
        <f t="shared" si="0"/>
        <v>MATotal35-39</v>
      </c>
      <c r="F12" s="21">
        <v>5</v>
      </c>
      <c r="G12" s="108">
        <f>VLOOKUP(E12,'Appendix 4. LT MOH 2019'!$E$4:$H$1683,4,FALSE)</f>
        <v>2.2658192870958827E-3</v>
      </c>
      <c r="H12" s="21">
        <f>VLOOKUP(E12,'Appendix 1a. Pop March 2021'!$E$5:$F$1684,2,FALSE)</f>
        <v>557432.17339409003</v>
      </c>
      <c r="I12" s="21">
        <f>VLOOKUP(E12,'Appendix 2a. Covid Deaths 2021'!$E$4:$F$1684,2,FALSE)</f>
        <v>107.6490547746</v>
      </c>
      <c r="J12" s="22">
        <f t="shared" si="1"/>
        <v>1263.0405697241056</v>
      </c>
      <c r="K12" s="22">
        <f t="shared" si="2"/>
        <v>1370.4457111941597</v>
      </c>
      <c r="L12" s="77">
        <f t="shared" si="3"/>
        <v>0.92162758393656841</v>
      </c>
      <c r="M12" s="77">
        <f t="shared" si="4"/>
        <v>1.0850369687598518</v>
      </c>
      <c r="N12" s="77">
        <f>VLOOKUP(E12,'Appendix 4. LT MOH 2019'!$E$4:$L$1683,8,FALSE)</f>
        <v>0.98873471630718501</v>
      </c>
      <c r="O12" s="77">
        <f t="shared" si="13"/>
        <v>0.9877826256804626</v>
      </c>
      <c r="P12" s="77">
        <f t="shared" si="5"/>
        <v>1.22173743195374E-2</v>
      </c>
      <c r="Q12" s="77">
        <f>VLOOKUP(E12,'Appendix 4. LT MOH 2019'!$E$4:$J$1683,6,FALSE)</f>
        <v>2.4999999999999742</v>
      </c>
      <c r="R12" s="18">
        <f t="shared" si="6"/>
        <v>2.4987978286944408</v>
      </c>
      <c r="S12" s="132">
        <f t="shared" si="14"/>
        <v>95361.956157924273</v>
      </c>
      <c r="T12" s="14">
        <f t="shared" si="7"/>
        <v>1165.0727142246753</v>
      </c>
      <c r="U12" s="15">
        <f t="shared" si="8"/>
        <v>2.458500294875128E-3</v>
      </c>
      <c r="V12" s="14">
        <f t="shared" si="9"/>
        <v>473895.6983870737</v>
      </c>
      <c r="W12" s="14">
        <f t="shared" si="10"/>
        <v>4191085.7012034929</v>
      </c>
      <c r="X12" s="129">
        <f t="shared" si="11"/>
        <v>43.949242130298174</v>
      </c>
      <c r="Y12" s="109">
        <f>VLOOKUP(E12,'Appendix 4. LT MOH 2019'!$E$4:$Q$1683,13,FALSE)</f>
        <v>45.2064375858711</v>
      </c>
      <c r="Z12" s="109">
        <f t="shared" si="12"/>
        <v>-1.2571954555729263</v>
      </c>
    </row>
    <row r="13" spans="1:27" s="11" customFormat="1" x14ac:dyDescent="0.2">
      <c r="A13" s="17"/>
      <c r="B13" s="13" t="str">
        <f t="shared" si="15"/>
        <v>Total</v>
      </c>
      <c r="C13" s="13" t="str">
        <f t="shared" si="16"/>
        <v>MA</v>
      </c>
      <c r="D13" s="162" t="s">
        <v>126</v>
      </c>
      <c r="E13" s="20" t="str">
        <f t="shared" si="0"/>
        <v>MATotal40-44</v>
      </c>
      <c r="F13" s="21">
        <v>5</v>
      </c>
      <c r="G13" s="108">
        <f>VLOOKUP(E13,'Appendix 4. LT MOH 2019'!$E$4:$H$1683,4,FALSE)</f>
        <v>2.7339987741878996E-3</v>
      </c>
      <c r="H13" s="21">
        <f>VLOOKUP(E13,'Appendix 1a. Pop March 2021'!$E$5:$F$1684,2,FALSE)</f>
        <v>483669.81648453401</v>
      </c>
      <c r="I13" s="21">
        <f>VLOOKUP(E13,'Appendix 2a. Covid Deaths 2021'!$E$4:$F$1684,2,FALSE)</f>
        <v>129.17886572952</v>
      </c>
      <c r="J13" s="22">
        <f t="shared" si="1"/>
        <v>1322.3526853804024</v>
      </c>
      <c r="K13" s="22">
        <f t="shared" si="2"/>
        <v>1451.1783762493669</v>
      </c>
      <c r="L13" s="77">
        <f t="shared" si="3"/>
        <v>0.91122683952752925</v>
      </c>
      <c r="M13" s="77">
        <f t="shared" si="4"/>
        <v>1.0974215822247944</v>
      </c>
      <c r="N13" s="77">
        <f>VLOOKUP(E13,'Appendix 4. LT MOH 2019'!$E$4:$L$1683,8,FALSE)</f>
        <v>0.98642280620702771</v>
      </c>
      <c r="O13" s="77">
        <f t="shared" si="13"/>
        <v>0.98510998915969161</v>
      </c>
      <c r="P13" s="77">
        <f t="shared" si="5"/>
        <v>1.4890010840308388E-2</v>
      </c>
      <c r="Q13" s="77">
        <f>VLOOKUP(E13,'Appendix 4. LT MOH 2019'!$E$4:$J$1683,6,FALSE)</f>
        <v>2.5000000000000071</v>
      </c>
      <c r="R13" s="18">
        <f t="shared" si="6"/>
        <v>2.4983387093780536</v>
      </c>
      <c r="S13" s="132">
        <f t="shared" si="14"/>
        <v>94196.883443699597</v>
      </c>
      <c r="T13" s="14">
        <f t="shared" si="7"/>
        <v>1402.5926155999528</v>
      </c>
      <c r="U13" s="15">
        <f t="shared" si="8"/>
        <v>3.0003546685674299E-3</v>
      </c>
      <c r="V13" s="14">
        <f t="shared" si="9"/>
        <v>467475.60556553944</v>
      </c>
      <c r="W13" s="14">
        <f t="shared" si="10"/>
        <v>3717190.0028164191</v>
      </c>
      <c r="X13" s="129">
        <f t="shared" si="11"/>
        <v>39.461921317578849</v>
      </c>
      <c r="Y13" s="109">
        <f>VLOOKUP(E13,'Appendix 4. LT MOH 2019'!$E$4:$Q$1683,13,FALSE)</f>
        <v>40.693019200716371</v>
      </c>
      <c r="Z13" s="109">
        <f t="shared" si="12"/>
        <v>-1.2310978831375223</v>
      </c>
    </row>
    <row r="14" spans="1:27" s="11" customFormat="1" x14ac:dyDescent="0.2">
      <c r="A14" s="17"/>
      <c r="B14" s="13" t="str">
        <f t="shared" si="15"/>
        <v>Total</v>
      </c>
      <c r="C14" s="13" t="str">
        <f t="shared" si="16"/>
        <v>MA</v>
      </c>
      <c r="D14" s="162" t="s">
        <v>127</v>
      </c>
      <c r="E14" s="20" t="str">
        <f t="shared" si="0"/>
        <v>MATotal45-49</v>
      </c>
      <c r="F14" s="21">
        <v>5</v>
      </c>
      <c r="G14" s="108">
        <f>VLOOKUP(E14,'Appendix 4. LT MOH 2019'!$E$4:$H$1683,4,FALSE)</f>
        <v>3.7298819996056751E-3</v>
      </c>
      <c r="H14" s="21">
        <f>VLOOKUP(E14,'Appendix 1a. Pop March 2021'!$E$5:$F$1684,2,FALSE)</f>
        <v>388949.31086528703</v>
      </c>
      <c r="I14" s="21">
        <f>VLOOKUP(E14,'Appendix 2a. Covid Deaths 2021'!$E$4:$F$1684,2,FALSE)</f>
        <v>157.43674260785301</v>
      </c>
      <c r="J14" s="22">
        <f t="shared" si="1"/>
        <v>1450.7350333554662</v>
      </c>
      <c r="K14" s="22">
        <f t="shared" si="2"/>
        <v>1607.5845554909895</v>
      </c>
      <c r="L14" s="77">
        <f t="shared" si="3"/>
        <v>0.90243155695930521</v>
      </c>
      <c r="M14" s="77">
        <f t="shared" si="4"/>
        <v>1.1081172774691594</v>
      </c>
      <c r="N14" s="77">
        <f>VLOOKUP(E14,'Appendix 4. LT MOH 2019'!$E$4:$L$1683,8,FALSE)</f>
        <v>0.98152288366106466</v>
      </c>
      <c r="O14" s="77">
        <f t="shared" si="13"/>
        <v>0.97954575270071853</v>
      </c>
      <c r="P14" s="77">
        <f t="shared" si="5"/>
        <v>2.0454247299281469E-2</v>
      </c>
      <c r="Q14" s="77">
        <f>VLOOKUP(E14,'Appendix 4. LT MOH 2019'!$E$4:$J$1683,6,FALSE)</f>
        <v>2.5000000000000173</v>
      </c>
      <c r="R14" s="18">
        <f t="shared" si="6"/>
        <v>2.4974865179100156</v>
      </c>
      <c r="S14" s="132">
        <f t="shared" si="14"/>
        <v>92794.290828099649</v>
      </c>
      <c r="T14" s="14">
        <f t="shared" si="7"/>
        <v>1898.0373725593965</v>
      </c>
      <c r="U14" s="15">
        <f t="shared" si="8"/>
        <v>4.1331623202891712E-3</v>
      </c>
      <c r="V14" s="14">
        <f t="shared" si="9"/>
        <v>459221.59002615773</v>
      </c>
      <c r="W14" s="14">
        <f t="shared" si="10"/>
        <v>3249714.3972508796</v>
      </c>
      <c r="X14" s="129">
        <f t="shared" si="11"/>
        <v>35.020628621117844</v>
      </c>
      <c r="Y14" s="109">
        <f>VLOOKUP(E14,'Appendix 4. LT MOH 2019'!$E$4:$Q$1683,13,FALSE)</f>
        <v>36.218710638468878</v>
      </c>
      <c r="Z14" s="109">
        <f t="shared" si="12"/>
        <v>-1.1980820173510338</v>
      </c>
    </row>
    <row r="15" spans="1:27" s="11" customFormat="1" x14ac:dyDescent="0.2">
      <c r="A15" s="17"/>
      <c r="B15" s="13" t="str">
        <f t="shared" si="15"/>
        <v>Total</v>
      </c>
      <c r="C15" s="13" t="str">
        <f t="shared" si="16"/>
        <v>MA</v>
      </c>
      <c r="D15" s="162" t="s">
        <v>128</v>
      </c>
      <c r="E15" s="20" t="str">
        <f t="shared" si="0"/>
        <v>MATotal50-54</v>
      </c>
      <c r="F15" s="21">
        <v>5</v>
      </c>
      <c r="G15" s="108">
        <f>VLOOKUP(E15,'Appendix 4. LT MOH 2019'!$E$4:$H$1683,4,FALSE)</f>
        <v>4.9912953291106421E-3</v>
      </c>
      <c r="H15" s="21">
        <f>VLOOKUP(E15,'Appendix 1a. Pop March 2021'!$E$5:$F$1684,2,FALSE)</f>
        <v>334576.53901288798</v>
      </c>
      <c r="I15" s="21">
        <f>VLOOKUP(E15,'Appendix 2a. Covid Deaths 2021'!$E$4:$F$1684,2,FALSE)</f>
        <v>199.15075133300999</v>
      </c>
      <c r="J15" s="22">
        <f t="shared" si="1"/>
        <v>1669.9703164050322</v>
      </c>
      <c r="K15" s="22">
        <f t="shared" si="2"/>
        <v>1868.1270475231252</v>
      </c>
      <c r="L15" s="77">
        <f t="shared" si="3"/>
        <v>0.89392759374646336</v>
      </c>
      <c r="M15" s="77">
        <f t="shared" si="4"/>
        <v>1.1186588343346531</v>
      </c>
      <c r="N15" s="77">
        <f>VLOOKUP(E15,'Appendix 4. LT MOH 2019'!$E$4:$L$1683,8,FALSE)</f>
        <v>0.97535109822518762</v>
      </c>
      <c r="O15" s="77">
        <f t="shared" si="13"/>
        <v>0.97246690764057164</v>
      </c>
      <c r="P15" s="77">
        <f t="shared" si="5"/>
        <v>2.7533092359428357E-2</v>
      </c>
      <c r="Q15" s="77">
        <f>VLOOKUP(E15,'Appendix 4. LT MOH 2019'!$E$4:$J$1683,6,FALSE)</f>
        <v>2.4999999999999947</v>
      </c>
      <c r="R15" s="18">
        <f t="shared" si="6"/>
        <v>2.496311768481867</v>
      </c>
      <c r="S15" s="132">
        <f t="shared" si="14"/>
        <v>90896.253455540253</v>
      </c>
      <c r="T15" s="14">
        <f t="shared" si="7"/>
        <v>2502.6549415173986</v>
      </c>
      <c r="U15" s="15">
        <f t="shared" si="8"/>
        <v>5.5835987429545186E-3</v>
      </c>
      <c r="V15" s="14">
        <f t="shared" si="9"/>
        <v>448215.39955307351</v>
      </c>
      <c r="W15" s="14">
        <f t="shared" si="10"/>
        <v>2790492.8072247216</v>
      </c>
      <c r="X15" s="129">
        <f t="shared" si="11"/>
        <v>30.699756053087768</v>
      </c>
      <c r="Y15" s="109">
        <f>VLOOKUP(E15,'Appendix 4. LT MOH 2019'!$E$4:$Q$1683,13,FALSE)</f>
        <v>31.85346358171358</v>
      </c>
      <c r="Z15" s="109">
        <f t="shared" si="12"/>
        <v>-1.1537075286258123</v>
      </c>
    </row>
    <row r="16" spans="1:27" s="11" customFormat="1" x14ac:dyDescent="0.2">
      <c r="A16" s="17"/>
      <c r="B16" s="13" t="str">
        <f t="shared" si="15"/>
        <v>Total</v>
      </c>
      <c r="C16" s="13" t="str">
        <f t="shared" si="16"/>
        <v>MA</v>
      </c>
      <c r="D16" s="162" t="s">
        <v>129</v>
      </c>
      <c r="E16" s="20" t="str">
        <f t="shared" si="0"/>
        <v>MATotal55-59</v>
      </c>
      <c r="F16" s="21">
        <v>5</v>
      </c>
      <c r="G16" s="108">
        <f>VLOOKUP(E16,'Appendix 4. LT MOH 2019'!$E$4:$H$1683,4,FALSE)</f>
        <v>7.4886055072453002E-3</v>
      </c>
      <c r="H16" s="21">
        <f>VLOOKUP(E16,'Appendix 1a. Pop March 2021'!$E$5:$F$1684,2,FALSE)</f>
        <v>281007.77636309399</v>
      </c>
      <c r="I16" s="21">
        <f>VLOOKUP(E16,'Appendix 2a. Covid Deaths 2021'!$E$4:$F$1684,2,FALSE)</f>
        <v>242.21037324285001</v>
      </c>
      <c r="J16" s="22">
        <f t="shared" si="1"/>
        <v>2104.3563816514215</v>
      </c>
      <c r="K16" s="22">
        <f t="shared" si="2"/>
        <v>2344.752936959293</v>
      </c>
      <c r="L16" s="77">
        <f t="shared" si="3"/>
        <v>0.89747467568177097</v>
      </c>
      <c r="M16" s="77">
        <f t="shared" si="4"/>
        <v>1.1142375680298111</v>
      </c>
      <c r="N16" s="77">
        <f>VLOOKUP(E16,'Appendix 4. LT MOH 2019'!$E$4:$L$1683,8,FALSE)</f>
        <v>0.96324508020083943</v>
      </c>
      <c r="O16" s="77">
        <f t="shared" si="13"/>
        <v>0.95913321517977979</v>
      </c>
      <c r="P16" s="77">
        <f t="shared" si="5"/>
        <v>4.0866784820220214E-2</v>
      </c>
      <c r="Q16" s="77">
        <f>VLOOKUP(E16,'Appendix 4. LT MOH 2019'!$E$4:$J$1683,6,FALSE)</f>
        <v>2.4999999999999947</v>
      </c>
      <c r="R16" s="18">
        <f t="shared" si="6"/>
        <v>2.4946822566107345</v>
      </c>
      <c r="S16" s="132">
        <f t="shared" si="14"/>
        <v>88393.598514022859</v>
      </c>
      <c r="T16" s="14">
        <f t="shared" si="7"/>
        <v>3612.3621699575096</v>
      </c>
      <c r="U16" s="15">
        <f t="shared" si="8"/>
        <v>8.3442203647636423E-3</v>
      </c>
      <c r="V16" s="14">
        <f t="shared" si="9"/>
        <v>432917.87753017154</v>
      </c>
      <c r="W16" s="14">
        <f t="shared" si="10"/>
        <v>2342277.4076716481</v>
      </c>
      <c r="X16" s="129">
        <f t="shared" si="11"/>
        <v>26.498269637705345</v>
      </c>
      <c r="Y16" s="109">
        <f>VLOOKUP(E16,'Appendix 4. LT MOH 2019'!$E$4:$Q$1683,13,FALSE)</f>
        <v>27.595279161654766</v>
      </c>
      <c r="Z16" s="109">
        <f t="shared" si="12"/>
        <v>-1.0970095239494206</v>
      </c>
    </row>
    <row r="17" spans="1:26" s="11" customFormat="1" x14ac:dyDescent="0.2">
      <c r="A17" s="17"/>
      <c r="B17" s="13" t="str">
        <f t="shared" si="15"/>
        <v>Total</v>
      </c>
      <c r="C17" s="13" t="str">
        <f t="shared" si="16"/>
        <v>MA</v>
      </c>
      <c r="D17" s="162" t="s">
        <v>130</v>
      </c>
      <c r="E17" s="20" t="str">
        <f t="shared" si="0"/>
        <v>MATotal60-64</v>
      </c>
      <c r="F17" s="21">
        <v>5</v>
      </c>
      <c r="G17" s="108">
        <f>VLOOKUP(E17,'Appendix 4. LT MOH 2019'!$E$4:$H$1683,4,FALSE)</f>
        <v>1.1013487863666925E-2</v>
      </c>
      <c r="H17" s="21">
        <f>VLOOKUP(E17,'Appendix 1a. Pop March 2021'!$E$5:$F$1684,2,FALSE)</f>
        <v>227808.539552562</v>
      </c>
      <c r="I17" s="21">
        <f>VLOOKUP(E17,'Appendix 2a. Covid Deaths 2021'!$E$4:$F$1684,2,FALSE)</f>
        <v>331.020843431895</v>
      </c>
      <c r="J17" s="22">
        <f t="shared" si="1"/>
        <v>2508.9665856018282</v>
      </c>
      <c r="K17" s="22">
        <f t="shared" si="2"/>
        <v>2836.3417349919655</v>
      </c>
      <c r="L17" s="77">
        <f t="shared" si="3"/>
        <v>0.88457838300959712</v>
      </c>
      <c r="M17" s="77">
        <f t="shared" si="4"/>
        <v>1.1304820683020813</v>
      </c>
      <c r="N17" s="77">
        <f>VLOOKUP(E17,'Appendix 4. LT MOH 2019'!$E$4:$L$1683,8,FALSE)</f>
        <v>0.94640814382558613</v>
      </c>
      <c r="O17" s="77">
        <f t="shared" si="13"/>
        <v>0.93963057033811648</v>
      </c>
      <c r="P17" s="77">
        <f t="shared" si="5"/>
        <v>6.0369429661883522E-2</v>
      </c>
      <c r="Q17" s="77">
        <f>VLOOKUP(E17,'Appendix 4. LT MOH 2019'!$E$4:$J$1683,6,FALSE)</f>
        <v>2.5000000000000036</v>
      </c>
      <c r="R17" s="18">
        <f t="shared" si="6"/>
        <v>2.4910880907969171</v>
      </c>
      <c r="S17" s="132">
        <f t="shared" si="14"/>
        <v>84781.236344065343</v>
      </c>
      <c r="T17" s="14">
        <f t="shared" si="7"/>
        <v>5118.1948841205758</v>
      </c>
      <c r="U17" s="15">
        <f t="shared" si="8"/>
        <v>1.2451057297121365E-2</v>
      </c>
      <c r="V17" s="14">
        <f t="shared" si="9"/>
        <v>411065.08162193437</v>
      </c>
      <c r="W17" s="14">
        <f t="shared" si="10"/>
        <v>1909359.5301414768</v>
      </c>
      <c r="X17" s="129">
        <f t="shared" si="11"/>
        <v>22.521015409503772</v>
      </c>
      <c r="Y17" s="109">
        <f>VLOOKUP(E17,'Appendix 4. LT MOH 2019'!$E$4:$Q$1683,13,FALSE)</f>
        <v>23.552849557687153</v>
      </c>
      <c r="Z17" s="109">
        <f t="shared" si="12"/>
        <v>-1.0318341481833819</v>
      </c>
    </row>
    <row r="18" spans="1:26" s="11" customFormat="1" x14ac:dyDescent="0.2">
      <c r="A18" s="17"/>
      <c r="B18" s="13" t="str">
        <f t="shared" si="15"/>
        <v>Total</v>
      </c>
      <c r="C18" s="13" t="str">
        <f t="shared" si="16"/>
        <v>MA</v>
      </c>
      <c r="D18" s="162" t="s">
        <v>131</v>
      </c>
      <c r="E18" s="20" t="str">
        <f t="shared" si="0"/>
        <v>MATotal65-69</v>
      </c>
      <c r="F18" s="21">
        <v>5</v>
      </c>
      <c r="G18" s="108">
        <f>VLOOKUP(E18,'Appendix 4. LT MOH 2019'!$E$4:$H$1683,4,FALSE)</f>
        <v>1.7456373379746256E-2</v>
      </c>
      <c r="H18" s="21">
        <f>VLOOKUP(E18,'Appendix 1a. Pop March 2021'!$E$5:$F$1684,2,FALSE)</f>
        <v>182318.14479411801</v>
      </c>
      <c r="I18" s="21">
        <f>VLOOKUP(E18,'Appendix 2a. Covid Deaths 2021'!$E$4:$F$1684,2,FALSE)</f>
        <v>379.46291808046499</v>
      </c>
      <c r="J18" s="22">
        <f t="shared" si="1"/>
        <v>3182.6136094287649</v>
      </c>
      <c r="K18" s="22">
        <f t="shared" si="2"/>
        <v>3555.4524811274491</v>
      </c>
      <c r="L18" s="77">
        <f t="shared" si="3"/>
        <v>0.89513602736143016</v>
      </c>
      <c r="M18" s="77">
        <f t="shared" si="4"/>
        <v>1.1171486449357588</v>
      </c>
      <c r="N18" s="77">
        <f>VLOOKUP(E18,'Appendix 4. LT MOH 2019'!$E$4:$L$1683,8,FALSE)</f>
        <v>0.91636791534205764</v>
      </c>
      <c r="O18" s="77">
        <f t="shared" si="13"/>
        <v>0.90703994254013376</v>
      </c>
      <c r="P18" s="77">
        <f t="shared" si="5"/>
        <v>9.2960057459866241E-2</v>
      </c>
      <c r="Q18" s="77">
        <f>VLOOKUP(E18,'Appendix 4. LT MOH 2019'!$E$4:$J$1683,6,FALSE)</f>
        <v>2.4999999999999987</v>
      </c>
      <c r="R18" s="18">
        <f t="shared" si="6"/>
        <v>2.4873759601238028</v>
      </c>
      <c r="S18" s="132">
        <f t="shared" si="14"/>
        <v>79663.041459944769</v>
      </c>
      <c r="T18" s="14">
        <f t="shared" si="7"/>
        <v>7405.4809115441722</v>
      </c>
      <c r="U18" s="15">
        <f t="shared" si="8"/>
        <v>1.9503093328993037E-2</v>
      </c>
      <c r="V18" s="14">
        <f t="shared" si="9"/>
        <v>379708.01793453365</v>
      </c>
      <c r="W18" s="14">
        <f t="shared" si="10"/>
        <v>1498294.4485195423</v>
      </c>
      <c r="X18" s="129">
        <f t="shared" si="11"/>
        <v>18.807899134417269</v>
      </c>
      <c r="Y18" s="109">
        <f>VLOOKUP(E18,'Appendix 4. LT MOH 2019'!$E$4:$Q$1683,13,FALSE)</f>
        <v>19.745000420840622</v>
      </c>
      <c r="Z18" s="109">
        <f t="shared" si="12"/>
        <v>-0.93710128642335278</v>
      </c>
    </row>
    <row r="19" spans="1:26" s="11" customFormat="1" x14ac:dyDescent="0.2">
      <c r="A19" s="17"/>
      <c r="B19" s="13" t="str">
        <f t="shared" si="15"/>
        <v>Total</v>
      </c>
      <c r="C19" s="13" t="str">
        <f t="shared" si="16"/>
        <v>MA</v>
      </c>
      <c r="D19" s="162" t="s">
        <v>132</v>
      </c>
      <c r="E19" s="20" t="str">
        <f t="shared" si="0"/>
        <v>MATotal70-74</v>
      </c>
      <c r="F19" s="21">
        <v>5</v>
      </c>
      <c r="G19" s="108">
        <f>VLOOKUP(E19,'Appendix 4. LT MOH 2019'!$E$4:$H$1683,4,FALSE)</f>
        <v>2.5249839695969722E-2</v>
      </c>
      <c r="H19" s="21">
        <f>VLOOKUP(E19,'Appendix 1a. Pop March 2021'!$E$5:$F$1684,2,FALSE)</f>
        <v>134494.24150211399</v>
      </c>
      <c r="I19" s="21">
        <f>VLOOKUP(E19,'Appendix 2a. Covid Deaths 2021'!$E$4:$F$1684,2,FALSE)</f>
        <v>378.11730489578298</v>
      </c>
      <c r="J19" s="22">
        <f t="shared" si="1"/>
        <v>3395.9580379594163</v>
      </c>
      <c r="K19" s="22">
        <f t="shared" si="2"/>
        <v>3764.527941520309</v>
      </c>
      <c r="L19" s="77">
        <f t="shared" si="3"/>
        <v>0.90209399178691041</v>
      </c>
      <c r="M19" s="77">
        <f t="shared" si="4"/>
        <v>1.1085319369206226</v>
      </c>
      <c r="N19" s="77">
        <f>VLOOKUP(E19,'Appendix 4. LT MOH 2019'!$E$4:$L$1683,8,FALSE)</f>
        <v>0.88124703485357236</v>
      </c>
      <c r="O19" s="77">
        <f t="shared" si="13"/>
        <v>0.86923861744637732</v>
      </c>
      <c r="P19" s="77">
        <f t="shared" si="5"/>
        <v>0.13076138255362268</v>
      </c>
      <c r="Q19" s="77">
        <f>VLOOKUP(E19,'Appendix 4. LT MOH 2019'!$E$4:$J$1683,6,FALSE)</f>
        <v>2.5</v>
      </c>
      <c r="R19" s="18">
        <f t="shared" si="6"/>
        <v>2.4831740859184284</v>
      </c>
      <c r="S19" s="132">
        <f t="shared" si="14"/>
        <v>72257.560548400594</v>
      </c>
      <c r="T19" s="14">
        <f t="shared" si="7"/>
        <v>9448.4985172609649</v>
      </c>
      <c r="U19" s="15">
        <f t="shared" si="8"/>
        <v>2.7994922680421169E-2</v>
      </c>
      <c r="V19" s="14">
        <f t="shared" si="9"/>
        <v>337507.57682459929</v>
      </c>
      <c r="W19" s="14">
        <f t="shared" si="10"/>
        <v>1118586.4305850086</v>
      </c>
      <c r="X19" s="129">
        <f t="shared" si="11"/>
        <v>15.480545178877732</v>
      </c>
      <c r="Y19" s="109">
        <f>VLOOKUP(E19,'Appendix 4. LT MOH 2019'!$E$4:$Q$1683,13,FALSE)</f>
        <v>16.318860996899353</v>
      </c>
      <c r="Z19" s="109">
        <f t="shared" si="12"/>
        <v>-0.83831581802162169</v>
      </c>
    </row>
    <row r="20" spans="1:26" s="11" customFormat="1" x14ac:dyDescent="0.2">
      <c r="A20" s="17"/>
      <c r="B20" s="13" t="str">
        <f t="shared" si="15"/>
        <v>Total</v>
      </c>
      <c r="C20" s="13" t="str">
        <f t="shared" si="16"/>
        <v>MA</v>
      </c>
      <c r="D20" s="162" t="s">
        <v>133</v>
      </c>
      <c r="E20" s="20" t="str">
        <f t="shared" si="0"/>
        <v>MATotal75-79</v>
      </c>
      <c r="F20" s="21">
        <v>5</v>
      </c>
      <c r="G20" s="108">
        <f>VLOOKUP(E20,'Appendix 4. LT MOH 2019'!$E$4:$H$1683,4,FALSE)</f>
        <v>4.1199699964701728E-2</v>
      </c>
      <c r="H20" s="21">
        <f>VLOOKUP(E20,'Appendix 1a. Pop March 2021'!$E$5:$F$1684,2,FALSE)</f>
        <v>93961.269588694297</v>
      </c>
      <c r="I20" s="21">
        <f>VLOOKUP(E20,'Appendix 2a. Covid Deaths 2021'!$E$4:$F$1684,2,FALSE)</f>
        <v>298.72612699951497</v>
      </c>
      <c r="J20" s="22">
        <f t="shared" si="1"/>
        <v>3871.1761153566581</v>
      </c>
      <c r="K20" s="22">
        <f t="shared" si="2"/>
        <v>4157.5948155521755</v>
      </c>
      <c r="L20" s="77">
        <f t="shared" si="3"/>
        <v>0.931109520551613</v>
      </c>
      <c r="M20" s="77">
        <f t="shared" si="4"/>
        <v>1.0739875148173488</v>
      </c>
      <c r="N20" s="77">
        <f>VLOOKUP(E20,'Appendix 4. LT MOH 2019'!$E$4:$L$1683,8,FALSE)</f>
        <v>0.81323786046092994</v>
      </c>
      <c r="O20" s="77">
        <f t="shared" si="13"/>
        <v>0.80089357870867994</v>
      </c>
      <c r="P20" s="77">
        <f t="shared" si="5"/>
        <v>0.19910642129132006</v>
      </c>
      <c r="Q20" s="77">
        <f>VLOOKUP(E20,'Appendix 4. LT MOH 2019'!$E$4:$J$1683,6,FALSE)</f>
        <v>2.5000000000000013</v>
      </c>
      <c r="R20" s="18">
        <f t="shared" si="6"/>
        <v>2.4814950115036689</v>
      </c>
      <c r="S20" s="132">
        <f t="shared" si="14"/>
        <v>62809.062031139627</v>
      </c>
      <c r="T20" s="14">
        <f t="shared" si="7"/>
        <v>12505.687565684741</v>
      </c>
      <c r="U20" s="15">
        <f t="shared" si="8"/>
        <v>4.4260138066036576E-2</v>
      </c>
      <c r="V20" s="14">
        <f t="shared" si="9"/>
        <v>282549.67363694456</v>
      </c>
      <c r="W20" s="14">
        <f t="shared" si="10"/>
        <v>781078.8537604094</v>
      </c>
      <c r="X20" s="129">
        <f t="shared" si="11"/>
        <v>12.435766886204481</v>
      </c>
      <c r="Y20" s="109">
        <f>VLOOKUP(E20,'Appendix 4. LT MOH 2019'!$E$4:$Q$1683,13,FALSE)</f>
        <v>13.181029779800044</v>
      </c>
      <c r="Z20" s="109">
        <f t="shared" si="12"/>
        <v>-0.7452628935955623</v>
      </c>
    </row>
    <row r="21" spans="1:26" s="11" customFormat="1" x14ac:dyDescent="0.2">
      <c r="A21" s="17"/>
      <c r="B21" s="13" t="str">
        <f t="shared" si="15"/>
        <v>Total</v>
      </c>
      <c r="C21" s="13" t="str">
        <f t="shared" si="16"/>
        <v>MA</v>
      </c>
      <c r="D21" s="162" t="s">
        <v>134</v>
      </c>
      <c r="E21" s="20" t="str">
        <f t="shared" si="0"/>
        <v>MATotal80-84</v>
      </c>
      <c r="F21" s="21">
        <v>5</v>
      </c>
      <c r="G21" s="108">
        <f>VLOOKUP(E21,'Appendix 4. LT MOH 2019'!$E$4:$H$1683,4,FALSE)</f>
        <v>6.0429913233213436E-2</v>
      </c>
      <c r="H21" s="21">
        <f>VLOOKUP(E21,'Appendix 1a. Pop March 2021'!$E$5:$F$1684,2,FALSE)</f>
        <v>61313.6434763875</v>
      </c>
      <c r="I21" s="21">
        <f>VLOOKUP(E21,'Appendix 2a. Covid Deaths 2021'!$E$4:$F$1684,2,FALSE)</f>
        <v>199.15075133300999</v>
      </c>
      <c r="J21" s="22">
        <f t="shared" si="1"/>
        <v>3705.1781552902798</v>
      </c>
      <c r="K21" s="22">
        <f t="shared" si="2"/>
        <v>3892.2942439999065</v>
      </c>
      <c r="L21" s="77">
        <f t="shared" si="3"/>
        <v>0.95192653047798947</v>
      </c>
      <c r="M21" s="77">
        <f t="shared" si="4"/>
        <v>1.0505012393108442</v>
      </c>
      <c r="N21" s="77">
        <f>VLOOKUP(E21,'Appendix 4. LT MOH 2019'!$E$4:$L$1683,8,FALSE)</f>
        <v>0.73750657159147281</v>
      </c>
      <c r="O21" s="77">
        <f t="shared" si="13"/>
        <v>0.72625294796083195</v>
      </c>
      <c r="P21" s="77">
        <f t="shared" si="5"/>
        <v>0.27374705203916805</v>
      </c>
      <c r="Q21" s="77">
        <f>VLOOKUP(E21,'Appendix 4. LT MOH 2019'!$E$4:$J$1683,6,FALSE)</f>
        <v>2.5</v>
      </c>
      <c r="R21" s="18">
        <f t="shared" si="6"/>
        <v>2.4817110376164382</v>
      </c>
      <c r="S21" s="132">
        <f t="shared" si="14"/>
        <v>50303.374465454886</v>
      </c>
      <c r="T21" s="14">
        <f t="shared" si="7"/>
        <v>13770.400467540636</v>
      </c>
      <c r="U21" s="15">
        <f t="shared" si="8"/>
        <v>6.3505176150038978E-2</v>
      </c>
      <c r="V21" s="14">
        <f t="shared" si="9"/>
        <v>216839.02482226538</v>
      </c>
      <c r="W21" s="14">
        <f t="shared" si="10"/>
        <v>498529.18012346479</v>
      </c>
      <c r="X21" s="129">
        <f t="shared" si="11"/>
        <v>9.9104520406642393</v>
      </c>
      <c r="Y21" s="109">
        <f>VLOOKUP(E21,'Appendix 4. LT MOH 2019'!$E$4:$Q$1683,13,FALSE)</f>
        <v>10.633955388828321</v>
      </c>
      <c r="Z21" s="109">
        <f t="shared" si="12"/>
        <v>-0.72350334816408157</v>
      </c>
    </row>
    <row r="22" spans="1:26" s="11" customFormat="1" x14ac:dyDescent="0.2">
      <c r="A22" s="17"/>
      <c r="B22" s="13" t="str">
        <f t="shared" si="15"/>
        <v>Total</v>
      </c>
      <c r="C22" s="13" t="str">
        <f t="shared" si="16"/>
        <v>MA</v>
      </c>
      <c r="D22" s="162" t="s">
        <v>135</v>
      </c>
      <c r="E22" s="20" t="str">
        <f t="shared" si="0"/>
        <v>MATotal85-89</v>
      </c>
      <c r="F22" s="21">
        <v>5</v>
      </c>
      <c r="G22" s="108">
        <f>VLOOKUP(E22,'Appendix 4. LT MOH 2019'!$E$4:$H$1683,4,FALSE)</f>
        <v>9.3357740585774063E-2</v>
      </c>
      <c r="H22" s="21">
        <f>VLOOKUP(E22,'Appendix 1a. Pop March 2021'!$E$5:$F$1684,2,FALSE)</f>
        <v>32917.932749779102</v>
      </c>
      <c r="I22" s="21">
        <f>VLOOKUP(E22,'Appendix 2a. Covid Deaths 2021'!$E$4:$F$1684,2,FALSE)</f>
        <v>153.39990305380499</v>
      </c>
      <c r="J22" s="22">
        <f t="shared" si="1"/>
        <v>3073.1438262738338</v>
      </c>
      <c r="K22" s="22">
        <f t="shared" si="2"/>
        <v>3212.2226609724585</v>
      </c>
      <c r="L22" s="77">
        <f t="shared" si="3"/>
        <v>0.95670323966380333</v>
      </c>
      <c r="M22" s="77">
        <f t="shared" si="4"/>
        <v>1.0452562075063232</v>
      </c>
      <c r="N22" s="77">
        <f>VLOOKUP(E22,'Appendix 4. LT MOH 2019'!$E$4:$L$1683,8,FALSE)</f>
        <v>0.62154139722251656</v>
      </c>
      <c r="O22" s="77">
        <f t="shared" si="13"/>
        <v>0.60830767771103167</v>
      </c>
      <c r="P22" s="77">
        <f t="shared" si="5"/>
        <v>0.39169232228896833</v>
      </c>
      <c r="Q22" s="77">
        <f>VLOOKUP(E22,'Appendix 4. LT MOH 2019'!$E$4:$J$1683,6,FALSE)</f>
        <v>2.5000000000000009</v>
      </c>
      <c r="R22" s="18">
        <f t="shared" si="6"/>
        <v>2.4751470648849403</v>
      </c>
      <c r="S22" s="132">
        <f t="shared" si="14"/>
        <v>36532.973997914247</v>
      </c>
      <c r="T22" s="14">
        <f t="shared" si="7"/>
        <v>14309.685425365527</v>
      </c>
      <c r="U22" s="15">
        <f t="shared" si="8"/>
        <v>9.7653690893407405E-2</v>
      </c>
      <c r="V22" s="14">
        <f t="shared" si="9"/>
        <v>146535.0187427639</v>
      </c>
      <c r="W22" s="14">
        <f t="shared" si="10"/>
        <v>281690.15530119941</v>
      </c>
      <c r="X22" s="129">
        <f t="shared" si="11"/>
        <v>7.7105727915083442</v>
      </c>
      <c r="Y22" s="109">
        <f>VLOOKUP(E22,'Appendix 4. LT MOH 2019'!$E$4:$Q$1683,13,FALSE)</f>
        <v>8.5289937773381137</v>
      </c>
      <c r="Z22" s="109">
        <f t="shared" si="12"/>
        <v>-0.81842098582976952</v>
      </c>
    </row>
    <row r="23" spans="1:26" s="11" customFormat="1" x14ac:dyDescent="0.2">
      <c r="A23" s="17"/>
      <c r="B23" s="13" t="str">
        <f t="shared" si="15"/>
        <v>Total</v>
      </c>
      <c r="C23" s="13" t="str">
        <f t="shared" si="16"/>
        <v>MA</v>
      </c>
      <c r="D23" s="162" t="s">
        <v>8</v>
      </c>
      <c r="E23" s="20" t="str">
        <f t="shared" si="0"/>
        <v>MATotal90+</v>
      </c>
      <c r="F23" s="21" t="s">
        <v>19</v>
      </c>
      <c r="G23" s="108">
        <f>VLOOKUP(E23,'Appendix 4. LT MOH 2019'!$E$4:$H$1683,4,FALSE)</f>
        <v>0.13888757843091004</v>
      </c>
      <c r="H23" s="21">
        <f>VLOOKUP(E23,'Appendix 1a. Pop March 2021'!$E$5:$F$1684,2,FALSE)</f>
        <v>22407.2538654993</v>
      </c>
      <c r="I23" s="21">
        <f>VLOOKUP(E23,'Appendix 2a. Covid Deaths 2021'!$E$4:$F$1684,2,FALSE)</f>
        <v>72.663111972855106</v>
      </c>
      <c r="J23" s="22">
        <f t="shared" si="1"/>
        <v>3112.0892286658463</v>
      </c>
      <c r="K23" s="22">
        <f t="shared" si="2"/>
        <v>3174.6603369755371</v>
      </c>
      <c r="L23" s="77">
        <f t="shared" si="3"/>
        <v>0.98029045577540386</v>
      </c>
      <c r="M23" s="77">
        <f t="shared" si="4"/>
        <v>1.0201058207886009</v>
      </c>
      <c r="N23" s="77">
        <f>VLOOKUP(E23,'Appendix 4. LT MOH 2019'!$E$4:$L$1683,8,FALSE)</f>
        <v>0</v>
      </c>
      <c r="O23" s="77">
        <v>0</v>
      </c>
      <c r="P23" s="77">
        <f t="shared" si="5"/>
        <v>1</v>
      </c>
      <c r="Q23" s="77">
        <f>VLOOKUP(E23,'Appendix 4. LT MOH 2019'!$E$4:$J$1683,6,FALSE)</f>
        <v>6.2039666659886281</v>
      </c>
      <c r="R23" s="18">
        <f>Q23*L23</f>
        <v>6.0816893106174046</v>
      </c>
      <c r="S23" s="132">
        <f t="shared" si="14"/>
        <v>22223.288572548721</v>
      </c>
      <c r="T23" s="14">
        <f t="shared" si="7"/>
        <v>22223.288572548721</v>
      </c>
      <c r="U23" s="15">
        <f t="shared" si="8"/>
        <v>0.16442799836127792</v>
      </c>
      <c r="V23" s="14">
        <f>T23*R23</f>
        <v>135155.13655843548</v>
      </c>
      <c r="W23" s="14">
        <f>V23</f>
        <v>135155.13655843548</v>
      </c>
      <c r="X23" s="129">
        <f t="shared" si="11"/>
        <v>6.0816893106174046</v>
      </c>
      <c r="Y23" s="109">
        <f>VLOOKUP(E23,'Appendix 4. LT MOH 2019'!$E$4:$Q$1683,13,FALSE)</f>
        <v>7.2000679347826084</v>
      </c>
      <c r="Z23" s="109">
        <f t="shared" si="12"/>
        <v>-1.1183786241652038</v>
      </c>
    </row>
    <row r="24" spans="1:26" s="9" customFormat="1" x14ac:dyDescent="0.2">
      <c r="B24" s="157"/>
      <c r="C24" s="157"/>
      <c r="G24" s="111"/>
      <c r="H24" s="111"/>
      <c r="I24" s="130"/>
      <c r="J24" s="130"/>
      <c r="N24" s="111"/>
      <c r="O24" s="111"/>
      <c r="P24" s="23"/>
      <c r="Q24" s="111"/>
      <c r="R24" s="111"/>
      <c r="V24" s="111"/>
      <c r="W24" s="111"/>
      <c r="Y24" s="111"/>
    </row>
    <row r="25" spans="1:26" x14ac:dyDescent="0.2">
      <c r="H25" s="43"/>
      <c r="I25" s="43"/>
      <c r="K25" s="43"/>
      <c r="L25" s="75"/>
      <c r="M25" s="75"/>
      <c r="N25" s="131"/>
      <c r="O25" s="131"/>
      <c r="P25" s="76"/>
      <c r="Q25" s="131"/>
      <c r="R25" s="131"/>
      <c r="S25" s="75"/>
      <c r="T25" s="75"/>
      <c r="U25" s="75"/>
      <c r="V25" s="131"/>
      <c r="W25" s="131"/>
      <c r="X25" s="75"/>
      <c r="Y25" s="131"/>
      <c r="Z25" s="75"/>
    </row>
    <row r="26" spans="1:26" ht="16" customHeight="1" x14ac:dyDescent="0.2">
      <c r="H26" s="43"/>
      <c r="I26" s="43"/>
      <c r="K26" s="43"/>
      <c r="L26" s="75"/>
      <c r="M26" s="75"/>
      <c r="N26" s="131"/>
      <c r="O26" s="131"/>
      <c r="P26" s="75"/>
      <c r="Q26" s="131"/>
      <c r="R26" s="131"/>
      <c r="S26" s="75"/>
      <c r="T26" s="75"/>
      <c r="U26" s="75"/>
      <c r="V26" s="131"/>
      <c r="W26" s="131"/>
      <c r="X26" s="75"/>
      <c r="Y26" s="131"/>
      <c r="Z26" s="75"/>
    </row>
    <row r="27" spans="1:26" s="13" customFormat="1" ht="47" customHeight="1" x14ac:dyDescent="0.2">
      <c r="A27" s="12"/>
      <c r="B27" s="10" t="s">
        <v>17</v>
      </c>
      <c r="C27" s="10" t="s">
        <v>14</v>
      </c>
      <c r="D27" s="160" t="s">
        <v>0</v>
      </c>
      <c r="E27" s="10" t="s">
        <v>137</v>
      </c>
      <c r="F27" s="10" t="s">
        <v>9</v>
      </c>
      <c r="G27" s="12" t="s">
        <v>116</v>
      </c>
      <c r="H27" s="12" t="s">
        <v>118</v>
      </c>
      <c r="I27" s="12" t="s">
        <v>110</v>
      </c>
      <c r="J27" s="12" t="s">
        <v>38</v>
      </c>
      <c r="K27" s="12" t="s">
        <v>1828</v>
      </c>
      <c r="L27" s="12" t="s">
        <v>26</v>
      </c>
      <c r="M27" s="12" t="s">
        <v>27</v>
      </c>
      <c r="N27" s="10" t="s">
        <v>10</v>
      </c>
      <c r="O27" s="12" t="s">
        <v>111</v>
      </c>
      <c r="P27" s="12" t="s">
        <v>112</v>
      </c>
      <c r="Q27" s="12" t="s">
        <v>28</v>
      </c>
      <c r="R27" s="12" t="s">
        <v>113</v>
      </c>
      <c r="S27" s="10" t="s">
        <v>104</v>
      </c>
      <c r="T27" s="10" t="s">
        <v>105</v>
      </c>
      <c r="U27" s="12" t="s">
        <v>106</v>
      </c>
      <c r="V27" s="12" t="s">
        <v>107</v>
      </c>
      <c r="W27" s="12" t="s">
        <v>108</v>
      </c>
      <c r="X27" s="10" t="s">
        <v>109</v>
      </c>
      <c r="Y27" s="12" t="s">
        <v>29</v>
      </c>
      <c r="Z27" s="12" t="s">
        <v>11</v>
      </c>
    </row>
    <row r="28" spans="1:26" x14ac:dyDescent="0.2">
      <c r="B28" s="155" t="s">
        <v>69</v>
      </c>
      <c r="C28" s="13" t="str">
        <f>$C$4</f>
        <v>MA</v>
      </c>
      <c r="D28" s="162">
        <v>0</v>
      </c>
      <c r="E28" s="20" t="str">
        <f t="shared" ref="E28:E47" si="17">_xlfn.CONCAT(C28,B28,D28)</f>
        <v>MAFemale0</v>
      </c>
      <c r="F28" s="21">
        <v>1</v>
      </c>
      <c r="G28" s="108">
        <f>VLOOKUP(E28,'Appendix 4. LT MOH 2019'!$E$4:$H$1683,4,FALSE)</f>
        <v>1.1824324324324325E-2</v>
      </c>
      <c r="H28" s="21">
        <f>VLOOKUP(E28,'Appendix 1a. Pop March 2021'!$E$5:$F$1684,2,FALSE)</f>
        <v>57359.019219350899</v>
      </c>
      <c r="I28" s="21">
        <f>VLOOKUP(E28,'Appendix 2a. Covid Deaths 2021'!$E$4:$F$1684,2,FALSE)</f>
        <v>1.3456131846824999</v>
      </c>
      <c r="J28" s="22">
        <f t="shared" ref="J28:J47" si="18">G28*H28</f>
        <v>678.23164617475732</v>
      </c>
      <c r="K28" s="22">
        <f t="shared" ref="K28:K47" si="19">G28*(H28-I28)+I28</f>
        <v>679.56134839272897</v>
      </c>
      <c r="L28" s="78">
        <f t="shared" ref="L28:L47" si="20">J28/K28</f>
        <v>0.99804329333750863</v>
      </c>
      <c r="M28" s="78">
        <f t="shared" ref="M28:M47" si="21">K28/J28</f>
        <v>1.0019605428697869</v>
      </c>
      <c r="N28" s="77">
        <f>VLOOKUP(E28,'Appendix 4. LT MOH 2019'!$E$4:$L$1683,8,FALSE)</f>
        <v>0.98830007498892569</v>
      </c>
      <c r="O28" s="77">
        <f>EXP((1/L28)*LN(N28))</f>
        <v>0.98827727176149194</v>
      </c>
      <c r="P28" s="78">
        <f t="shared" ref="P28:P47" si="22">1-O28</f>
        <v>1.1722728238508062E-2</v>
      </c>
      <c r="Q28" s="77">
        <f>VLOOKUP(E28,'Appendix 4. LT MOH 2019'!$E$4:$J$1683,6,FALSE)</f>
        <v>0.10079529356829883</v>
      </c>
      <c r="R28" s="133">
        <f t="shared" ref="R28:R46" si="23">F28+(Q28-F28)*M28*(1-N28)/(1-O28)</f>
        <v>0.10078494000021587</v>
      </c>
      <c r="S28" s="14">
        <v>100000</v>
      </c>
      <c r="T28" s="14">
        <f t="shared" ref="T28:T47" si="24">P28*S28</f>
        <v>1172.2728238508062</v>
      </c>
      <c r="U28" s="15">
        <f t="shared" ref="U28:U47" si="25">T28/V28</f>
        <v>1.1847616975693856E-2</v>
      </c>
      <c r="V28" s="14">
        <f t="shared" ref="V28:V46" si="26">(S29*F28)+R28*T28</f>
        <v>98945.874622364892</v>
      </c>
      <c r="W28" s="14">
        <f t="shared" ref="W28:W46" si="27">W29+V28</f>
        <v>7966400.6249341918</v>
      </c>
      <c r="X28" s="129">
        <f t="shared" ref="X28:X47" si="28">W28/S28</f>
        <v>79.664006249341924</v>
      </c>
      <c r="Y28" s="109">
        <f>VLOOKUP(E28,'Appendix 4. LT MOH 2019'!$E$4:$Q$1683,13,FALSE)</f>
        <v>81.059953941476834</v>
      </c>
      <c r="Z28" s="129">
        <f t="shared" ref="Z28:Z47" si="29">X28-Y28</f>
        <v>-1.3959476921349108</v>
      </c>
    </row>
    <row r="29" spans="1:26" x14ac:dyDescent="0.2">
      <c r="B29" s="155" t="str">
        <f>$B$28</f>
        <v>Female</v>
      </c>
      <c r="C29" s="13" t="str">
        <f>$C$4</f>
        <v>MA</v>
      </c>
      <c r="D29" s="163" t="s">
        <v>139</v>
      </c>
      <c r="E29" s="20" t="str">
        <f t="shared" si="17"/>
        <v>MAFemale01-04</v>
      </c>
      <c r="F29" s="21">
        <v>4</v>
      </c>
      <c r="G29" s="108">
        <f>VLOOKUP(E29,'Appendix 4. LT MOH 2019'!$E$4:$H$1683,4,FALSE)</f>
        <v>5.1272915299751024E-4</v>
      </c>
      <c r="H29" s="21">
        <f>VLOOKUP(E29,'Appendix 1a. Pop March 2021'!$E$5:$F$1684,2,FALSE)</f>
        <v>229580.99581373701</v>
      </c>
      <c r="I29" s="21">
        <f>VLOOKUP(E29,'Appendix 2a. Covid Deaths 2021'!$E$4:$F$1684,2,FALSE)</f>
        <v>0</v>
      </c>
      <c r="J29" s="22">
        <f t="shared" si="18"/>
        <v>117.71286952790233</v>
      </c>
      <c r="K29" s="22">
        <f t="shared" si="19"/>
        <v>117.71286952790233</v>
      </c>
      <c r="L29" s="78">
        <f t="shared" si="20"/>
        <v>1</v>
      </c>
      <c r="M29" s="78">
        <f t="shared" si="21"/>
        <v>1</v>
      </c>
      <c r="N29" s="77">
        <f>VLOOKUP(E29,'Appendix 4. LT MOH 2019'!$E$4:$L$1683,8,FALSE)</f>
        <v>0.99795171262022786</v>
      </c>
      <c r="O29" s="77">
        <f t="shared" ref="O29:O46" si="30">EXP((1/L29)*LN(N29))</f>
        <v>0.99795171262022786</v>
      </c>
      <c r="P29" s="78">
        <f t="shared" si="22"/>
        <v>2.0482873797721401E-3</v>
      </c>
      <c r="Q29" s="77">
        <f>VLOOKUP(E29,'Appendix 4. LT MOH 2019'!$E$4:$J$1683,6,FALSE)</f>
        <v>1.4964858826504275</v>
      </c>
      <c r="R29" s="133">
        <f t="shared" si="23"/>
        <v>1.4964858826504273</v>
      </c>
      <c r="S29" s="80">
        <f t="shared" ref="S29:S47" si="31">S28-T28</f>
        <v>98827.727176149201</v>
      </c>
      <c r="T29" s="14">
        <f t="shared" si="24"/>
        <v>202.42758634647058</v>
      </c>
      <c r="U29" s="15">
        <f t="shared" si="25"/>
        <v>5.1272915299750439E-4</v>
      </c>
      <c r="V29" s="14">
        <f t="shared" si="26"/>
        <v>394804.12838443741</v>
      </c>
      <c r="W29" s="14">
        <f t="shared" si="27"/>
        <v>7867454.7503118273</v>
      </c>
      <c r="X29" s="129">
        <f t="shared" si="28"/>
        <v>79.607767729890043</v>
      </c>
      <c r="Y29" s="109">
        <f>VLOOKUP(E29,'Appendix 4. LT MOH 2019'!$E$4:$Q$1683,13,FALSE)</f>
        <v>81.018383581534096</v>
      </c>
      <c r="Z29" s="129">
        <f t="shared" si="29"/>
        <v>-1.410615851644053</v>
      </c>
    </row>
    <row r="30" spans="1:26" x14ac:dyDescent="0.2">
      <c r="B30" s="155" t="str">
        <f t="shared" ref="B30:B47" si="32">$B$28</f>
        <v>Female</v>
      </c>
      <c r="C30" s="13" t="str">
        <f t="shared" ref="C30:C47" si="33">$C$4</f>
        <v>MA</v>
      </c>
      <c r="D30" s="163" t="s">
        <v>138</v>
      </c>
      <c r="E30" s="20" t="str">
        <f t="shared" si="17"/>
        <v>MAFemale05-09</v>
      </c>
      <c r="F30" s="21">
        <v>5</v>
      </c>
      <c r="G30" s="108">
        <f>VLOOKUP(E30,'Appendix 4. LT MOH 2019'!$E$4:$H$1683,4,FALSE)</f>
        <v>1.894272065686467E-4</v>
      </c>
      <c r="H30" s="21">
        <f>VLOOKUP(E30,'Appendix 1a. Pop March 2021'!$E$5:$F$1684,2,FALSE)</f>
        <v>284886.52631862502</v>
      </c>
      <c r="I30" s="21">
        <f>VLOOKUP(E30,'Appendix 2a. Covid Deaths 2021'!$E$4:$F$1684,2,FALSE)</f>
        <v>0</v>
      </c>
      <c r="J30" s="22">
        <f t="shared" si="18"/>
        <v>53.965258869582385</v>
      </c>
      <c r="K30" s="22">
        <f t="shared" si="19"/>
        <v>53.965258869582385</v>
      </c>
      <c r="L30" s="78">
        <f t="shared" si="20"/>
        <v>1</v>
      </c>
      <c r="M30" s="78">
        <f t="shared" si="21"/>
        <v>1</v>
      </c>
      <c r="N30" s="77">
        <f>VLOOKUP(E30,'Appendix 4. LT MOH 2019'!$E$4:$L$1683,8,FALSE)</f>
        <v>0.99905331228817862</v>
      </c>
      <c r="O30" s="77">
        <f t="shared" si="30"/>
        <v>0.99905331228817862</v>
      </c>
      <c r="P30" s="78">
        <f t="shared" si="22"/>
        <v>9.4668771182138123E-4</v>
      </c>
      <c r="Q30" s="77">
        <f>VLOOKUP(E30,'Appendix 4. LT MOH 2019'!$E$4:$J$1683,6,FALSE)</f>
        <v>2.4999999999997318</v>
      </c>
      <c r="R30" s="133">
        <f t="shared" si="23"/>
        <v>2.4999999999997318</v>
      </c>
      <c r="S30" s="80">
        <f t="shared" si="31"/>
        <v>98625.299589802729</v>
      </c>
      <c r="T30" s="14">
        <f t="shared" si="24"/>
        <v>93.367359196368554</v>
      </c>
      <c r="U30" s="15">
        <f t="shared" si="25"/>
        <v>1.8942720656864789E-4</v>
      </c>
      <c r="V30" s="14">
        <f t="shared" si="26"/>
        <v>492893.07955102262</v>
      </c>
      <c r="W30" s="14">
        <f t="shared" si="27"/>
        <v>7472650.6219273899</v>
      </c>
      <c r="X30" s="129">
        <f t="shared" si="28"/>
        <v>75.768090469760338</v>
      </c>
      <c r="Y30" s="109">
        <f>VLOOKUP(E30,'Appendix 4. LT MOH 2019'!$E$4:$Q$1683,13,FALSE)</f>
        <v>77.181601598410381</v>
      </c>
      <c r="Z30" s="129">
        <f t="shared" si="29"/>
        <v>-1.4135111286500432</v>
      </c>
    </row>
    <row r="31" spans="1:26" x14ac:dyDescent="0.2">
      <c r="B31" s="155" t="str">
        <f t="shared" si="32"/>
        <v>Female</v>
      </c>
      <c r="C31" s="13" t="str">
        <f t="shared" si="33"/>
        <v>MA</v>
      </c>
      <c r="D31" s="163" t="s">
        <v>120</v>
      </c>
      <c r="E31" s="20" t="str">
        <f t="shared" si="17"/>
        <v>MAFemale10-14</v>
      </c>
      <c r="F31" s="21">
        <v>5</v>
      </c>
      <c r="G31" s="108">
        <f>VLOOKUP(E31,'Appendix 4. LT MOH 2019'!$E$4:$H$1683,4,FALSE)</f>
        <v>2.7878618917461109E-4</v>
      </c>
      <c r="H31" s="21">
        <f>VLOOKUP(E31,'Appendix 1a. Pop March 2021'!$E$5:$F$1684,2,FALSE)</f>
        <v>313991.53065739502</v>
      </c>
      <c r="I31" s="21">
        <f>VLOOKUP(E31,'Appendix 2a. Covid Deaths 2021'!$E$4:$F$1684,2,FALSE)</f>
        <v>2.6912263693649998</v>
      </c>
      <c r="J31" s="22">
        <f t="shared" si="18"/>
        <v>87.536502265078227</v>
      </c>
      <c r="K31" s="22">
        <f t="shared" si="19"/>
        <v>90.226978357699508</v>
      </c>
      <c r="L31" s="78">
        <f t="shared" si="20"/>
        <v>0.97018102410617091</v>
      </c>
      <c r="M31" s="78">
        <f t="shared" si="21"/>
        <v>1.0307354763213405</v>
      </c>
      <c r="N31" s="77">
        <f>VLOOKUP(E31,'Appendix 4. LT MOH 2019'!$E$4:$L$1683,8,FALSE)</f>
        <v>0.99860703989922239</v>
      </c>
      <c r="O31" s="77">
        <f t="shared" si="30"/>
        <v>0.9985642573559631</v>
      </c>
      <c r="P31" s="78">
        <f t="shared" si="22"/>
        <v>1.435742644036897E-3</v>
      </c>
      <c r="Q31" s="77">
        <f>VLOOKUP(E31,'Appendix 4. LT MOH 2019'!$E$4:$J$1683,6,FALSE)</f>
        <v>2.4999999999999694</v>
      </c>
      <c r="R31" s="133">
        <f t="shared" si="23"/>
        <v>2.499946458136356</v>
      </c>
      <c r="S31" s="80">
        <f t="shared" si="31"/>
        <v>98531.932230606355</v>
      </c>
      <c r="T31" s="14">
        <f t="shared" si="24"/>
        <v>141.46649690283513</v>
      </c>
      <c r="U31" s="15">
        <f t="shared" si="25"/>
        <v>2.873548170076804E-4</v>
      </c>
      <c r="V31" s="14">
        <f t="shared" si="26"/>
        <v>492305.98733639478</v>
      </c>
      <c r="W31" s="14">
        <f t="shared" si="27"/>
        <v>6979757.5423763674</v>
      </c>
      <c r="X31" s="129">
        <f t="shared" si="28"/>
        <v>70.837518197052972</v>
      </c>
      <c r="Y31" s="109">
        <f>VLOOKUP(E31,'Appendix 4. LT MOH 2019'!$E$4:$Q$1683,13,FALSE)</f>
        <v>72.252368747333023</v>
      </c>
      <c r="Z31" s="129">
        <f t="shared" si="29"/>
        <v>-1.4148505502800504</v>
      </c>
    </row>
    <row r="32" spans="1:26" x14ac:dyDescent="0.2">
      <c r="B32" s="155" t="str">
        <f t="shared" si="32"/>
        <v>Female</v>
      </c>
      <c r="C32" s="13" t="str">
        <f t="shared" si="33"/>
        <v>MA</v>
      </c>
      <c r="D32" s="162" t="s">
        <v>121</v>
      </c>
      <c r="E32" s="20" t="str">
        <f t="shared" si="17"/>
        <v>MAFemale15-19</v>
      </c>
      <c r="F32" s="21">
        <v>5</v>
      </c>
      <c r="G32" s="108">
        <f>VLOOKUP(E32,'Appendix 4. LT MOH 2019'!$E$4:$H$1683,4,FALSE)</f>
        <v>4.3469934308721649E-4</v>
      </c>
      <c r="H32" s="21">
        <f>VLOOKUP(E32,'Appendix 1a. Pop March 2021'!$E$5:$F$1684,2,FALSE)</f>
        <v>327939.55162133998</v>
      </c>
      <c r="I32" s="21">
        <f>VLOOKUP(E32,'Appendix 2a. Covid Deaths 2021'!$E$4:$F$1684,2,FALSE)</f>
        <v>6.72806592341251</v>
      </c>
      <c r="J32" s="22">
        <f t="shared" si="18"/>
        <v>142.55510766211282</v>
      </c>
      <c r="K32" s="22">
        <f t="shared" si="19"/>
        <v>149.28024889968816</v>
      </c>
      <c r="L32" s="78">
        <f t="shared" si="20"/>
        <v>0.95494955771346257</v>
      </c>
      <c r="M32" s="78">
        <f t="shared" si="21"/>
        <v>1.0471757297782371</v>
      </c>
      <c r="N32" s="77">
        <f>VLOOKUP(E32,'Appendix 4. LT MOH 2019'!$E$4:$L$1683,8,FALSE)</f>
        <v>0.99782886276438909</v>
      </c>
      <c r="O32" s="77">
        <f t="shared" si="30"/>
        <v>0.99772655429601209</v>
      </c>
      <c r="P32" s="78">
        <f t="shared" si="22"/>
        <v>2.2734457039879086E-3</v>
      </c>
      <c r="Q32" s="77">
        <f>VLOOKUP(E32,'Appendix 4. LT MOH 2019'!$E$4:$J$1683,6,FALSE)</f>
        <v>2.500000000000028</v>
      </c>
      <c r="R32" s="133">
        <f t="shared" si="23"/>
        <v>2.499871873824147</v>
      </c>
      <c r="S32" s="80">
        <f t="shared" si="31"/>
        <v>98390.465733703517</v>
      </c>
      <c r="T32" s="14">
        <f t="shared" si="24"/>
        <v>223.68538163565779</v>
      </c>
      <c r="U32" s="15">
        <f t="shared" si="25"/>
        <v>4.5520661107400421E-4</v>
      </c>
      <c r="V32" s="14">
        <f t="shared" si="26"/>
        <v>491393.08655447589</v>
      </c>
      <c r="W32" s="14">
        <f t="shared" si="27"/>
        <v>6487451.555039973</v>
      </c>
      <c r="X32" s="129">
        <f t="shared" si="28"/>
        <v>65.9357744336574</v>
      </c>
      <c r="Y32" s="109">
        <f>VLOOKUP(E32,'Appendix 4. LT MOH 2019'!$E$4:$Q$1683,13,FALSE)</f>
        <v>67.349666545884062</v>
      </c>
      <c r="Z32" s="129">
        <f t="shared" si="29"/>
        <v>-1.4138921122266623</v>
      </c>
    </row>
    <row r="33" spans="2:26" x14ac:dyDescent="0.2">
      <c r="B33" s="155" t="str">
        <f t="shared" si="32"/>
        <v>Female</v>
      </c>
      <c r="C33" s="13" t="str">
        <f t="shared" si="33"/>
        <v>MA</v>
      </c>
      <c r="D33" s="162" t="s">
        <v>122</v>
      </c>
      <c r="E33" s="20" t="str">
        <f t="shared" si="17"/>
        <v>MAFemale20-24</v>
      </c>
      <c r="F33" s="21">
        <v>5</v>
      </c>
      <c r="G33" s="108">
        <f>VLOOKUP(E33,'Appendix 4. LT MOH 2019'!$E$4:$H$1683,4,FALSE)</f>
        <v>5.597645995288398E-4</v>
      </c>
      <c r="H33" s="21">
        <f>VLOOKUP(E33,'Appendix 1a. Pop March 2021'!$E$5:$F$1684,2,FALSE)</f>
        <v>330729.643255734</v>
      </c>
      <c r="I33" s="21">
        <f>VLOOKUP(E33,'Appendix 2a. Covid Deaths 2021'!$E$4:$F$1684,2,FALSE)</f>
        <v>8.0736791080950105</v>
      </c>
      <c r="J33" s="22">
        <f t="shared" si="18"/>
        <v>185.130746309362</v>
      </c>
      <c r="K33" s="22">
        <f t="shared" si="19"/>
        <v>193.19990605770431</v>
      </c>
      <c r="L33" s="78">
        <f t="shared" si="20"/>
        <v>0.95823414248487138</v>
      </c>
      <c r="M33" s="78">
        <f t="shared" si="21"/>
        <v>1.0435862756954395</v>
      </c>
      <c r="N33" s="77">
        <f>VLOOKUP(E33,'Appendix 4. LT MOH 2019'!$E$4:$L$1683,8,FALSE)</f>
        <v>0.99720508823401932</v>
      </c>
      <c r="O33" s="77">
        <f t="shared" si="30"/>
        <v>0.99708344625557821</v>
      </c>
      <c r="P33" s="78">
        <f t="shared" si="22"/>
        <v>2.9165537444217904E-3</v>
      </c>
      <c r="Q33" s="77">
        <f>VLOOKUP(E33,'Appendix 4. LT MOH 2019'!$E$4:$J$1683,6,FALSE)</f>
        <v>2.5000000000000888</v>
      </c>
      <c r="R33" s="133">
        <f t="shared" si="23"/>
        <v>2.4998475800972408</v>
      </c>
      <c r="S33" s="80">
        <f t="shared" si="31"/>
        <v>98166.780352067857</v>
      </c>
      <c r="T33" s="14">
        <f t="shared" si="24"/>
        <v>286.30869081365495</v>
      </c>
      <c r="U33" s="15">
        <f t="shared" si="25"/>
        <v>5.8416267173499092E-4</v>
      </c>
      <c r="V33" s="14">
        <f t="shared" si="26"/>
        <v>490118.08639416227</v>
      </c>
      <c r="W33" s="14">
        <f t="shared" si="27"/>
        <v>5996058.4684854969</v>
      </c>
      <c r="X33" s="129">
        <f t="shared" si="28"/>
        <v>61.080321132883029</v>
      </c>
      <c r="Y33" s="109">
        <f>VLOOKUP(E33,'Appendix 4. LT MOH 2019'!$E$4:$Q$1683,13,FALSE)</f>
        <v>62.490770427530308</v>
      </c>
      <c r="Z33" s="129">
        <f t="shared" si="29"/>
        <v>-1.4104492946472789</v>
      </c>
    </row>
    <row r="34" spans="2:26" x14ac:dyDescent="0.2">
      <c r="B34" s="155" t="str">
        <f t="shared" si="32"/>
        <v>Female</v>
      </c>
      <c r="C34" s="13" t="str">
        <f t="shared" si="33"/>
        <v>MA</v>
      </c>
      <c r="D34" s="162" t="s">
        <v>123</v>
      </c>
      <c r="E34" s="20" t="str">
        <f t="shared" si="17"/>
        <v>MAFemale25-29</v>
      </c>
      <c r="F34" s="21">
        <v>5</v>
      </c>
      <c r="G34" s="108">
        <f>VLOOKUP(E34,'Appendix 4. LT MOH 2019'!$E$4:$H$1683,4,FALSE)</f>
        <v>6.5603305623280366E-4</v>
      </c>
      <c r="H34" s="21">
        <f>VLOOKUP(E34,'Appendix 1a. Pop March 2021'!$E$5:$F$1684,2,FALSE)</f>
        <v>307392.230803732</v>
      </c>
      <c r="I34" s="21">
        <f>VLOOKUP(E34,'Appendix 2a. Covid Deaths 2021'!$E$4:$F$1684,2,FALSE)</f>
        <v>22.875424139602501</v>
      </c>
      <c r="J34" s="22">
        <f t="shared" si="18"/>
        <v>201.65946463639168</v>
      </c>
      <c r="K34" s="22">
        <f t="shared" si="19"/>
        <v>224.51988174158325</v>
      </c>
      <c r="L34" s="78">
        <f t="shared" si="20"/>
        <v>0.89818087855799189</v>
      </c>
      <c r="M34" s="78">
        <f t="shared" si="21"/>
        <v>1.1133614886185021</v>
      </c>
      <c r="N34" s="77">
        <f>VLOOKUP(E34,'Appendix 4. LT MOH 2019'!$E$4:$L$1683,8,FALSE)</f>
        <v>0.99672520565219724</v>
      </c>
      <c r="O34" s="77">
        <f t="shared" si="30"/>
        <v>0.99635464751401803</v>
      </c>
      <c r="P34" s="78">
        <f t="shared" si="22"/>
        <v>3.6453524859819675E-3</v>
      </c>
      <c r="Q34" s="77">
        <f>VLOOKUP(E34,'Appendix 4. LT MOH 2019'!$E$4:$J$1683,6,FALSE)</f>
        <v>2.4999999999999258</v>
      </c>
      <c r="R34" s="133">
        <f t="shared" si="23"/>
        <v>2.4995354194073962</v>
      </c>
      <c r="S34" s="80">
        <f t="shared" si="31"/>
        <v>97880.471661254196</v>
      </c>
      <c r="T34" s="14">
        <f t="shared" si="24"/>
        <v>356.8088206994405</v>
      </c>
      <c r="U34" s="15">
        <f t="shared" si="25"/>
        <v>7.3040203102210535E-4</v>
      </c>
      <c r="V34" s="14">
        <f t="shared" si="26"/>
        <v>488510.17048806895</v>
      </c>
      <c r="W34" s="14">
        <f t="shared" si="27"/>
        <v>5505940.382091335</v>
      </c>
      <c r="X34" s="129">
        <f t="shared" si="28"/>
        <v>56.251673992196864</v>
      </c>
      <c r="Y34" s="109">
        <f>VLOOKUP(E34,'Appendix 4. LT MOH 2019'!$E$4:$Q$1683,13,FALSE)</f>
        <v>57.658909270880052</v>
      </c>
      <c r="Z34" s="129">
        <f t="shared" si="29"/>
        <v>-1.4072352786831885</v>
      </c>
    </row>
    <row r="35" spans="2:26" x14ac:dyDescent="0.2">
      <c r="B35" s="155" t="str">
        <f t="shared" si="32"/>
        <v>Female</v>
      </c>
      <c r="C35" s="13" t="str">
        <f t="shared" si="33"/>
        <v>MA</v>
      </c>
      <c r="D35" s="162" t="s">
        <v>124</v>
      </c>
      <c r="E35" s="20" t="str">
        <f t="shared" si="17"/>
        <v>MAFemale30-34</v>
      </c>
      <c r="F35" s="21">
        <v>5</v>
      </c>
      <c r="G35" s="108">
        <f>VLOOKUP(E35,'Appendix 4. LT MOH 2019'!$E$4:$H$1683,4,FALSE)</f>
        <v>9.4475332721054176E-4</v>
      </c>
      <c r="H35" s="21">
        <f>VLOOKUP(E35,'Appendix 1a. Pop March 2021'!$E$5:$F$1684,2,FALSE)</f>
        <v>302304.23230630701</v>
      </c>
      <c r="I35" s="21">
        <f>VLOOKUP(E35,'Appendix 2a. Covid Deaths 2021'!$E$4:$F$1684,2,FALSE)</f>
        <v>18.838584585555001</v>
      </c>
      <c r="J35" s="22">
        <f t="shared" si="18"/>
        <v>285.6029293012121</v>
      </c>
      <c r="K35" s="22">
        <f t="shared" si="19"/>
        <v>304.42371607129991</v>
      </c>
      <c r="L35" s="78">
        <f t="shared" si="20"/>
        <v>0.9381756881067711</v>
      </c>
      <c r="M35" s="78">
        <f t="shared" si="21"/>
        <v>1.0658984374429801</v>
      </c>
      <c r="N35" s="77">
        <f>VLOOKUP(E35,'Appendix 4. LT MOH 2019'!$E$4:$L$1683,8,FALSE)</f>
        <v>0.9952873640601575</v>
      </c>
      <c r="O35" s="77">
        <f t="shared" si="30"/>
        <v>0.99497758985207529</v>
      </c>
      <c r="P35" s="78">
        <f t="shared" si="22"/>
        <v>5.0224101479247052E-3</v>
      </c>
      <c r="Q35" s="77">
        <f>VLOOKUP(E35,'Appendix 4. LT MOH 2019'!$E$4:$J$1683,6,FALSE)</f>
        <v>2.4999999999999578</v>
      </c>
      <c r="R35" s="133">
        <f t="shared" si="23"/>
        <v>2.4996111744321321</v>
      </c>
      <c r="S35" s="80">
        <f t="shared" si="31"/>
        <v>97523.662840554753</v>
      </c>
      <c r="T35" s="14">
        <f t="shared" si="24"/>
        <v>489.80383391318969</v>
      </c>
      <c r="U35" s="15">
        <f t="shared" si="25"/>
        <v>1.0070112346135011E-3</v>
      </c>
      <c r="V35" s="14">
        <f t="shared" si="26"/>
        <v>486393.61416973692</v>
      </c>
      <c r="W35" s="14">
        <f t="shared" si="27"/>
        <v>5017430.2116032662</v>
      </c>
      <c r="X35" s="129">
        <f t="shared" si="28"/>
        <v>51.448336387923192</v>
      </c>
      <c r="Y35" s="109">
        <f>VLOOKUP(E35,'Appendix 4. LT MOH 2019'!$E$4:$Q$1683,13,FALSE)</f>
        <v>52.84013683820443</v>
      </c>
      <c r="Z35" s="129">
        <f t="shared" si="29"/>
        <v>-1.391800450281238</v>
      </c>
    </row>
    <row r="36" spans="2:26" x14ac:dyDescent="0.2">
      <c r="B36" s="155" t="str">
        <f t="shared" si="32"/>
        <v>Female</v>
      </c>
      <c r="C36" s="13" t="str">
        <f t="shared" si="33"/>
        <v>MA</v>
      </c>
      <c r="D36" s="162" t="s">
        <v>125</v>
      </c>
      <c r="E36" s="20" t="str">
        <f t="shared" si="17"/>
        <v>MAFemale35-39</v>
      </c>
      <c r="F36" s="21">
        <v>5</v>
      </c>
      <c r="G36" s="108">
        <f>VLOOKUP(E36,'Appendix 4. LT MOH 2019'!$E$4:$H$1683,4,FALSE)</f>
        <v>1.2610967634217995E-3</v>
      </c>
      <c r="H36" s="21">
        <f>VLOOKUP(E36,'Appendix 1a. Pop March 2021'!$E$5:$F$1684,2,FALSE)</f>
        <v>289773.77033831598</v>
      </c>
      <c r="I36" s="21">
        <f>VLOOKUP(E36,'Appendix 2a. Covid Deaths 2021'!$E$4:$F$1684,2,FALSE)</f>
        <v>36.331555986427503</v>
      </c>
      <c r="J36" s="22">
        <f t="shared" si="18"/>
        <v>365.43276389818215</v>
      </c>
      <c r="K36" s="22">
        <f t="shared" si="19"/>
        <v>401.71850227694506</v>
      </c>
      <c r="L36" s="78">
        <f t="shared" si="20"/>
        <v>0.90967371885264203</v>
      </c>
      <c r="M36" s="78">
        <f t="shared" si="21"/>
        <v>1.0992952519957213</v>
      </c>
      <c r="N36" s="77">
        <f>VLOOKUP(E36,'Appendix 4. LT MOH 2019'!$E$4:$L$1683,8,FALSE)</f>
        <v>0.99371433326782077</v>
      </c>
      <c r="O36" s="77">
        <f t="shared" si="30"/>
        <v>0.99309235681883201</v>
      </c>
      <c r="P36" s="78">
        <f t="shared" si="22"/>
        <v>6.9076431811679884E-3</v>
      </c>
      <c r="Q36" s="77">
        <f>VLOOKUP(E36,'Appendix 4. LT MOH 2019'!$E$4:$J$1683,6,FALSE)</f>
        <v>2.5000000000000471</v>
      </c>
      <c r="R36" s="133">
        <f t="shared" si="23"/>
        <v>2.4992181077223776</v>
      </c>
      <c r="S36" s="80">
        <f t="shared" si="31"/>
        <v>97033.859006641564</v>
      </c>
      <c r="T36" s="14">
        <f t="shared" si="24"/>
        <v>670.27527450964362</v>
      </c>
      <c r="U36" s="15">
        <f t="shared" si="25"/>
        <v>1.3863182295763912E-3</v>
      </c>
      <c r="V36" s="14">
        <f t="shared" si="26"/>
        <v>483493.08276387275</v>
      </c>
      <c r="W36" s="14">
        <f t="shared" si="27"/>
        <v>4531036.5974335289</v>
      </c>
      <c r="X36" s="129">
        <f t="shared" si="28"/>
        <v>46.695417906891635</v>
      </c>
      <c r="Y36" s="109">
        <f>VLOOKUP(E36,'Appendix 4. LT MOH 2019'!$E$4:$Q$1683,13,FALSE)</f>
        <v>48.078494870916245</v>
      </c>
      <c r="Z36" s="129">
        <f t="shared" si="29"/>
        <v>-1.3830769640246103</v>
      </c>
    </row>
    <row r="37" spans="2:26" x14ac:dyDescent="0.2">
      <c r="B37" s="155" t="str">
        <f t="shared" si="32"/>
        <v>Female</v>
      </c>
      <c r="C37" s="13" t="str">
        <f t="shared" si="33"/>
        <v>MA</v>
      </c>
      <c r="D37" s="162" t="s">
        <v>126</v>
      </c>
      <c r="E37" s="20" t="str">
        <f t="shared" si="17"/>
        <v>MAFemale40-44</v>
      </c>
      <c r="F37" s="21">
        <v>5</v>
      </c>
      <c r="G37" s="108">
        <f>VLOOKUP(E37,'Appendix 4. LT MOH 2019'!$E$4:$H$1683,4,FALSE)</f>
        <v>1.7114604462474645E-3</v>
      </c>
      <c r="H37" s="21">
        <f>VLOOKUP(E37,'Appendix 1a. Pop March 2021'!$E$5:$F$1684,2,FALSE)</f>
        <v>251265.81610962699</v>
      </c>
      <c r="I37" s="21">
        <f>VLOOKUP(E37,'Appendix 2a. Covid Deaths 2021'!$E$4:$F$1684,2,FALSE)</f>
        <v>37.677169171110002</v>
      </c>
      <c r="J37" s="22">
        <f t="shared" si="18"/>
        <v>430.03150576571556</v>
      </c>
      <c r="K37" s="22">
        <f t="shared" si="19"/>
        <v>467.64419195206261</v>
      </c>
      <c r="L37" s="78">
        <f t="shared" si="20"/>
        <v>0.91956986351238024</v>
      </c>
      <c r="M37" s="78">
        <f t="shared" si="21"/>
        <v>1.0874649547348252</v>
      </c>
      <c r="N37" s="77">
        <f>VLOOKUP(E37,'Appendix 4. LT MOH 2019'!$E$4:$L$1683,8,FALSE)</f>
        <v>0.99147915548963295</v>
      </c>
      <c r="O37" s="77">
        <f t="shared" si="30"/>
        <v>0.9907373421013157</v>
      </c>
      <c r="P37" s="78">
        <f t="shared" si="22"/>
        <v>9.2626578986843011E-3</v>
      </c>
      <c r="Q37" s="77">
        <f>VLOOKUP(E37,'Appendix 4. LT MOH 2019'!$E$4:$J$1683,6,FALSE)</f>
        <v>2.4999999999999774</v>
      </c>
      <c r="R37" s="133">
        <f t="shared" si="23"/>
        <v>2.4990656323696609</v>
      </c>
      <c r="S37" s="80">
        <f t="shared" si="31"/>
        <v>96363.583732131927</v>
      </c>
      <c r="T37" s="14">
        <f t="shared" si="24"/>
        <v>892.58291000195777</v>
      </c>
      <c r="U37" s="15">
        <f t="shared" si="25"/>
        <v>1.8611544196366658E-3</v>
      </c>
      <c r="V37" s="14">
        <f t="shared" si="26"/>
        <v>479585.62738507619</v>
      </c>
      <c r="W37" s="14">
        <f t="shared" si="27"/>
        <v>4047543.5146696563</v>
      </c>
      <c r="X37" s="129">
        <f t="shared" si="28"/>
        <v>42.002832998831529</v>
      </c>
      <c r="Y37" s="109">
        <f>VLOOKUP(E37,'Appendix 4. LT MOH 2019'!$E$4:$Q$1683,13,FALSE)</f>
        <v>43.366798278969938</v>
      </c>
      <c r="Z37" s="129">
        <f t="shared" si="29"/>
        <v>-1.3639652801384088</v>
      </c>
    </row>
    <row r="38" spans="2:26" x14ac:dyDescent="0.2">
      <c r="B38" s="155" t="str">
        <f t="shared" si="32"/>
        <v>Female</v>
      </c>
      <c r="C38" s="13" t="str">
        <f t="shared" si="33"/>
        <v>MA</v>
      </c>
      <c r="D38" s="162" t="s">
        <v>127</v>
      </c>
      <c r="E38" s="20" t="str">
        <f t="shared" si="17"/>
        <v>MAFemale45-49</v>
      </c>
      <c r="F38" s="21">
        <v>5</v>
      </c>
      <c r="G38" s="108">
        <f>VLOOKUP(E38,'Appendix 4. LT MOH 2019'!$E$4:$H$1683,4,FALSE)</f>
        <v>2.5383627038263468E-3</v>
      </c>
      <c r="H38" s="21">
        <f>VLOOKUP(E38,'Appendix 1a. Pop March 2021'!$E$5:$F$1684,2,FALSE)</f>
        <v>201583.170932159</v>
      </c>
      <c r="I38" s="21">
        <f>VLOOKUP(E38,'Appendix 2a. Covid Deaths 2021'!$E$4:$F$1684,2,FALSE)</f>
        <v>65.935046049442604</v>
      </c>
      <c r="J38" s="22">
        <f t="shared" si="18"/>
        <v>511.69120281324376</v>
      </c>
      <c r="K38" s="22">
        <f t="shared" si="19"/>
        <v>577.45888180091936</v>
      </c>
      <c r="L38" s="78">
        <f t="shared" si="20"/>
        <v>0.88610846406489385</v>
      </c>
      <c r="M38" s="78">
        <f t="shared" si="21"/>
        <v>1.1285300169830736</v>
      </c>
      <c r="N38" s="77">
        <f>VLOOKUP(E38,'Appendix 4. LT MOH 2019'!$E$4:$L$1683,8,FALSE)</f>
        <v>0.98738821966295931</v>
      </c>
      <c r="O38" s="77">
        <f t="shared" si="30"/>
        <v>0.98577880544280228</v>
      </c>
      <c r="P38" s="78">
        <f t="shared" si="22"/>
        <v>1.4221194557197725E-2</v>
      </c>
      <c r="Q38" s="77">
        <f>VLOOKUP(E38,'Appendix 4. LT MOH 2019'!$E$4:$J$1683,6,FALSE)</f>
        <v>2.4999999999999787</v>
      </c>
      <c r="R38" s="133">
        <f t="shared" si="23"/>
        <v>2.4979646363912758</v>
      </c>
      <c r="S38" s="80">
        <f t="shared" si="31"/>
        <v>95471.000822129965</v>
      </c>
      <c r="T38" s="14">
        <f t="shared" si="24"/>
        <v>1357.7116772618942</v>
      </c>
      <c r="U38" s="15">
        <f t="shared" si="25"/>
        <v>2.864624687431469E-3</v>
      </c>
      <c r="V38" s="14">
        <f t="shared" si="26"/>
        <v>473957.96148055611</v>
      </c>
      <c r="W38" s="14">
        <f t="shared" si="27"/>
        <v>3567957.8872845802</v>
      </c>
      <c r="X38" s="129">
        <f t="shared" si="28"/>
        <v>37.372163867140856</v>
      </c>
      <c r="Y38" s="109">
        <f>VLOOKUP(E38,'Appendix 4. LT MOH 2019'!$E$4:$Q$1683,13,FALSE)</f>
        <v>38.718010537789112</v>
      </c>
      <c r="Z38" s="129">
        <f t="shared" si="29"/>
        <v>-1.3458466706482568</v>
      </c>
    </row>
    <row r="39" spans="2:26" x14ac:dyDescent="0.2">
      <c r="B39" s="155" t="str">
        <f t="shared" si="32"/>
        <v>Female</v>
      </c>
      <c r="C39" s="13" t="str">
        <f t="shared" si="33"/>
        <v>MA</v>
      </c>
      <c r="D39" s="162" t="s">
        <v>128</v>
      </c>
      <c r="E39" s="20" t="str">
        <f t="shared" si="17"/>
        <v>MAFemale50-54</v>
      </c>
      <c r="F39" s="21">
        <v>5</v>
      </c>
      <c r="G39" s="108">
        <f>VLOOKUP(E39,'Appendix 4. LT MOH 2019'!$E$4:$H$1683,4,FALSE)</f>
        <v>3.7272307090626816E-3</v>
      </c>
      <c r="H39" s="21">
        <f>VLOOKUP(E39,'Appendix 1a. Pop March 2021'!$E$5:$F$1684,2,FALSE)</f>
        <v>174197.187339639</v>
      </c>
      <c r="I39" s="21">
        <f>VLOOKUP(E39,'Appendix 2a. Covid Deaths 2021'!$E$4:$F$1684,2,FALSE)</f>
        <v>72.663111972855106</v>
      </c>
      <c r="J39" s="22">
        <f t="shared" si="18"/>
        <v>649.27310608464745</v>
      </c>
      <c r="K39" s="22">
        <f t="shared" si="19"/>
        <v>721.66538587514128</v>
      </c>
      <c r="L39" s="78">
        <f t="shared" si="20"/>
        <v>0.89968719408274522</v>
      </c>
      <c r="M39" s="78">
        <f t="shared" si="21"/>
        <v>1.1114974255241306</v>
      </c>
      <c r="N39" s="77">
        <f>VLOOKUP(E39,'Appendix 4. LT MOH 2019'!$E$4:$L$1683,8,FALSE)</f>
        <v>0.98153589638966598</v>
      </c>
      <c r="O39" s="77">
        <f t="shared" si="30"/>
        <v>0.97949843806070913</v>
      </c>
      <c r="P39" s="78">
        <f t="shared" si="22"/>
        <v>2.0501561939290869E-2</v>
      </c>
      <c r="Q39" s="77">
        <f>VLOOKUP(E39,'Appendix 4. LT MOH 2019'!$E$4:$J$1683,6,FALSE)</f>
        <v>2.5000000000000133</v>
      </c>
      <c r="R39" s="133">
        <f t="shared" si="23"/>
        <v>2.4974097475756984</v>
      </c>
      <c r="S39" s="80">
        <f t="shared" si="31"/>
        <v>94113.289144868075</v>
      </c>
      <c r="T39" s="14">
        <f t="shared" si="24"/>
        <v>1929.4694267139039</v>
      </c>
      <c r="U39" s="15">
        <f t="shared" si="25"/>
        <v>4.1428235651031634E-3</v>
      </c>
      <c r="V39" s="14">
        <f t="shared" si="26"/>
        <v>465737.77434469544</v>
      </c>
      <c r="W39" s="14">
        <f t="shared" si="27"/>
        <v>3093999.9258040241</v>
      </c>
      <c r="X39" s="129">
        <f t="shared" si="28"/>
        <v>32.875271429961892</v>
      </c>
      <c r="Y39" s="109">
        <f>VLOOKUP(E39,'Appendix 4. LT MOH 2019'!$E$4:$Q$1683,13,FALSE)</f>
        <v>34.180618440183508</v>
      </c>
      <c r="Z39" s="129">
        <f t="shared" si="29"/>
        <v>-1.3053470102216167</v>
      </c>
    </row>
    <row r="40" spans="2:26" x14ac:dyDescent="0.2">
      <c r="B40" s="155" t="str">
        <f t="shared" si="32"/>
        <v>Female</v>
      </c>
      <c r="C40" s="13" t="str">
        <f t="shared" si="33"/>
        <v>MA</v>
      </c>
      <c r="D40" s="162" t="s">
        <v>129</v>
      </c>
      <c r="E40" s="20" t="str">
        <f t="shared" si="17"/>
        <v>MAFemale55-59</v>
      </c>
      <c r="F40" s="21">
        <v>5</v>
      </c>
      <c r="G40" s="108">
        <f>VLOOKUP(E40,'Appendix 4. LT MOH 2019'!$E$4:$H$1683,4,FALSE)</f>
        <v>5.7641157338488352E-3</v>
      </c>
      <c r="H40" s="21">
        <f>VLOOKUP(E40,'Appendix 1a. Pop March 2021'!$E$5:$F$1684,2,FALSE)</f>
        <v>147997.752296936</v>
      </c>
      <c r="I40" s="21">
        <f>VLOOKUP(E40,'Appendix 2a. Covid Deaths 2021'!$E$4:$F$1684,2,FALSE)</f>
        <v>92.847309743092595</v>
      </c>
      <c r="J40" s="22">
        <f t="shared" si="18"/>
        <v>853.07617258903144</v>
      </c>
      <c r="K40" s="22">
        <f t="shared" si="19"/>
        <v>945.3882996931884</v>
      </c>
      <c r="L40" s="78">
        <f t="shared" si="20"/>
        <v>0.90235533152450109</v>
      </c>
      <c r="M40" s="78">
        <f t="shared" si="21"/>
        <v>1.1082108844090623</v>
      </c>
      <c r="N40" s="77">
        <f>VLOOKUP(E40,'Appendix 4. LT MOH 2019'!$E$4:$L$1683,8,FALSE)</f>
        <v>0.97158883444671251</v>
      </c>
      <c r="O40" s="77">
        <f t="shared" si="30"/>
        <v>0.96856325100805085</v>
      </c>
      <c r="P40" s="78">
        <f t="shared" si="22"/>
        <v>3.1436748991949148E-2</v>
      </c>
      <c r="Q40" s="77">
        <f>VLOOKUP(E40,'Appendix 4. LT MOH 2019'!$E$4:$J$1683,6,FALSE)</f>
        <v>2.5000000000000053</v>
      </c>
      <c r="R40" s="133">
        <f t="shared" si="23"/>
        <v>2.4961180851617084</v>
      </c>
      <c r="S40" s="80">
        <f t="shared" si="31"/>
        <v>92183.819718154176</v>
      </c>
      <c r="T40" s="14">
        <f t="shared" si="24"/>
        <v>2897.9596015987054</v>
      </c>
      <c r="U40" s="15">
        <f t="shared" si="25"/>
        <v>6.3879133217513585E-3</v>
      </c>
      <c r="V40" s="14">
        <f t="shared" si="26"/>
        <v>453662.94995439588</v>
      </c>
      <c r="W40" s="14">
        <f t="shared" si="27"/>
        <v>2628262.1514593288</v>
      </c>
      <c r="X40" s="129">
        <f t="shared" si="28"/>
        <v>28.511100532556185</v>
      </c>
      <c r="Y40" s="109">
        <f>VLOOKUP(E40,'Appendix 4. LT MOH 2019'!$E$4:$Q$1683,13,FALSE)</f>
        <v>29.77657649273219</v>
      </c>
      <c r="Z40" s="129">
        <f t="shared" si="29"/>
        <v>-1.2654759601760048</v>
      </c>
    </row>
    <row r="41" spans="2:26" x14ac:dyDescent="0.2">
      <c r="B41" s="155" t="str">
        <f t="shared" si="32"/>
        <v>Female</v>
      </c>
      <c r="C41" s="13" t="str">
        <f t="shared" si="33"/>
        <v>MA</v>
      </c>
      <c r="D41" s="162" t="s">
        <v>130</v>
      </c>
      <c r="E41" s="20" t="str">
        <f t="shared" si="17"/>
        <v>MAFemale60-64</v>
      </c>
      <c r="F41" s="21">
        <v>5</v>
      </c>
      <c r="G41" s="108">
        <f>VLOOKUP(E41,'Appendix 4. LT MOH 2019'!$E$4:$H$1683,4,FALSE)</f>
        <v>8.6464230571281532E-3</v>
      </c>
      <c r="H41" s="21">
        <f>VLOOKUP(E41,'Appendix 1a. Pop March 2021'!$E$5:$F$1684,2,FALSE)</f>
        <v>121514.099907948</v>
      </c>
      <c r="I41" s="21">
        <f>VLOOKUP(E41,'Appendix 2a. Covid Deaths 2021'!$E$4:$F$1684,2,FALSE)</f>
        <v>173.58410082404299</v>
      </c>
      <c r="J41" s="22">
        <f t="shared" si="18"/>
        <v>1050.6623152102557</v>
      </c>
      <c r="K41" s="22">
        <f t="shared" si="19"/>
        <v>1222.7455344625826</v>
      </c>
      <c r="L41" s="78">
        <f t="shared" si="20"/>
        <v>0.85926489657722582</v>
      </c>
      <c r="M41" s="78">
        <f t="shared" si="21"/>
        <v>1.1637854682338065</v>
      </c>
      <c r="N41" s="77">
        <f>VLOOKUP(E41,'Appendix 4. LT MOH 2019'!$E$4:$L$1683,8,FALSE)</f>
        <v>0.95768261964735513</v>
      </c>
      <c r="O41" s="77">
        <f t="shared" si="30"/>
        <v>0.95092437036457966</v>
      </c>
      <c r="P41" s="78">
        <f t="shared" si="22"/>
        <v>4.9075629635420337E-2</v>
      </c>
      <c r="Q41" s="77">
        <f>VLOOKUP(E41,'Appendix 4. LT MOH 2019'!$E$4:$J$1683,6,FALSE)</f>
        <v>2.4999999999999907</v>
      </c>
      <c r="R41" s="133">
        <f t="shared" si="23"/>
        <v>2.4912011993532284</v>
      </c>
      <c r="S41" s="80">
        <f t="shared" si="31"/>
        <v>89285.860116555472</v>
      </c>
      <c r="T41" s="14">
        <f t="shared" si="24"/>
        <v>4381.7598027600243</v>
      </c>
      <c r="U41" s="15">
        <f t="shared" si="25"/>
        <v>1.0062916967105815E-2</v>
      </c>
      <c r="V41" s="14">
        <f t="shared" si="26"/>
        <v>435436.3468448908</v>
      </c>
      <c r="W41" s="14">
        <f t="shared" si="27"/>
        <v>2174599.2015049327</v>
      </c>
      <c r="X41" s="129">
        <f t="shared" si="28"/>
        <v>24.355471276931972</v>
      </c>
      <c r="Y41" s="109">
        <f>VLOOKUP(E41,'Appendix 4. LT MOH 2019'!$E$4:$Q$1683,13,FALSE)</f>
        <v>25.574197155904212</v>
      </c>
      <c r="Z41" s="129">
        <f t="shared" si="29"/>
        <v>-1.2187258789722399</v>
      </c>
    </row>
    <row r="42" spans="2:26" x14ac:dyDescent="0.2">
      <c r="B42" s="155" t="str">
        <f t="shared" si="32"/>
        <v>Female</v>
      </c>
      <c r="C42" s="13" t="str">
        <f t="shared" si="33"/>
        <v>MA</v>
      </c>
      <c r="D42" s="162" t="s">
        <v>131</v>
      </c>
      <c r="E42" s="20" t="str">
        <f t="shared" si="17"/>
        <v>MAFemale65-69</v>
      </c>
      <c r="F42" s="21">
        <v>5</v>
      </c>
      <c r="G42" s="108">
        <f>VLOOKUP(E42,'Appendix 4. LT MOH 2019'!$E$4:$H$1683,4,FALSE)</f>
        <v>1.3655328025884457E-2</v>
      </c>
      <c r="H42" s="21">
        <f>VLOOKUP(E42,'Appendix 1a. Pop March 2021'!$E$5:$F$1684,2,FALSE)</f>
        <v>98749.525381047497</v>
      </c>
      <c r="I42" s="21">
        <f>VLOOKUP(E42,'Appendix 2a. Covid Deaths 2021'!$E$4:$F$1684,2,FALSE)</f>
        <v>176.275327193408</v>
      </c>
      <c r="J42" s="22">
        <f t="shared" si="18"/>
        <v>1348.4571614786064</v>
      </c>
      <c r="K42" s="22">
        <f t="shared" si="19"/>
        <v>1522.3253912563184</v>
      </c>
      <c r="L42" s="78">
        <f t="shared" si="20"/>
        <v>0.88578773580448189</v>
      </c>
      <c r="M42" s="78">
        <f t="shared" si="21"/>
        <v>1.1289386379816935</v>
      </c>
      <c r="N42" s="77">
        <f>VLOOKUP(E42,'Appendix 4. LT MOH 2019'!$E$4:$L$1683,8,FALSE)</f>
        <v>0.93397726512527857</v>
      </c>
      <c r="O42" s="77">
        <f t="shared" si="30"/>
        <v>0.92578791710379049</v>
      </c>
      <c r="P42" s="78">
        <f t="shared" si="22"/>
        <v>7.4212082896209508E-2</v>
      </c>
      <c r="Q42" s="77">
        <f>VLOOKUP(E42,'Appendix 4. LT MOH 2019'!$E$4:$J$1683,6,FALSE)</f>
        <v>2.5000000000000009</v>
      </c>
      <c r="R42" s="133">
        <f t="shared" si="23"/>
        <v>2.4891010507838254</v>
      </c>
      <c r="S42" s="80">
        <f t="shared" si="31"/>
        <v>84904.100313795454</v>
      </c>
      <c r="T42" s="14">
        <f t="shared" si="24"/>
        <v>6300.910130715476</v>
      </c>
      <c r="U42" s="15">
        <f t="shared" si="25"/>
        <v>1.5416973386314205E-2</v>
      </c>
      <c r="V42" s="14">
        <f t="shared" si="26"/>
        <v>408699.55294265825</v>
      </c>
      <c r="W42" s="14">
        <f t="shared" si="27"/>
        <v>1739162.8546600421</v>
      </c>
      <c r="X42" s="129">
        <f t="shared" si="28"/>
        <v>20.483849993490338</v>
      </c>
      <c r="Y42" s="109">
        <f>VLOOKUP(E42,'Appendix 4. LT MOH 2019'!$E$4:$Q$1683,13,FALSE)</f>
        <v>21.593782932388148</v>
      </c>
      <c r="Z42" s="129">
        <f t="shared" si="29"/>
        <v>-1.1099329388978099</v>
      </c>
    </row>
    <row r="43" spans="2:26" x14ac:dyDescent="0.2">
      <c r="B43" s="155" t="str">
        <f t="shared" si="32"/>
        <v>Female</v>
      </c>
      <c r="C43" s="13" t="str">
        <f t="shared" si="33"/>
        <v>MA</v>
      </c>
      <c r="D43" s="162" t="s">
        <v>132</v>
      </c>
      <c r="E43" s="20" t="str">
        <f t="shared" si="17"/>
        <v>MAFemale70-74</v>
      </c>
      <c r="F43" s="21">
        <v>5</v>
      </c>
      <c r="G43" s="108">
        <f>VLOOKUP(E43,'Appendix 4. LT MOH 2019'!$E$4:$H$1683,4,FALSE)</f>
        <v>2.0829082004489404E-2</v>
      </c>
      <c r="H43" s="21">
        <f>VLOOKUP(E43,'Appendix 1a. Pop March 2021'!$E$5:$F$1684,2,FALSE)</f>
        <v>72878.441306123103</v>
      </c>
      <c r="I43" s="21">
        <f>VLOOKUP(E43,'Appendix 2a. Covid Deaths 2021'!$E$4:$F$1684,2,FALSE)</f>
        <v>176.275327193408</v>
      </c>
      <c r="J43" s="22">
        <f t="shared" si="18"/>
        <v>1517.9910303246061</v>
      </c>
      <c r="K43" s="22">
        <f t="shared" si="19"/>
        <v>1690.5947042725343</v>
      </c>
      <c r="L43" s="78">
        <f t="shared" si="20"/>
        <v>0.89790357587675051</v>
      </c>
      <c r="M43" s="78">
        <f t="shared" si="21"/>
        <v>1.1137053319155772</v>
      </c>
      <c r="N43" s="77">
        <f>VLOOKUP(E43,'Appendix 4. LT MOH 2019'!$E$4:$L$1683,8,FALSE)</f>
        <v>0.9010093033243971</v>
      </c>
      <c r="O43" s="77">
        <f t="shared" si="30"/>
        <v>0.89039303169450779</v>
      </c>
      <c r="P43" s="78">
        <f t="shared" si="22"/>
        <v>0.10960696830549221</v>
      </c>
      <c r="Q43" s="77">
        <f>VLOOKUP(E43,'Appendix 4. LT MOH 2019'!$E$4:$J$1683,6,FALSE)</f>
        <v>2.4999999999999964</v>
      </c>
      <c r="R43" s="133">
        <f t="shared" si="23"/>
        <v>2.485413829019016</v>
      </c>
      <c r="S43" s="80">
        <f t="shared" si="31"/>
        <v>78603.190183079976</v>
      </c>
      <c r="T43" s="14">
        <f t="shared" si="24"/>
        <v>8615.457375107424</v>
      </c>
      <c r="U43" s="15">
        <f t="shared" si="25"/>
        <v>2.3200267415603999E-2</v>
      </c>
      <c r="V43" s="14">
        <f t="shared" si="26"/>
        <v>371351.64094327867</v>
      </c>
      <c r="W43" s="14">
        <f t="shared" si="27"/>
        <v>1330463.3017173838</v>
      </c>
      <c r="X43" s="129">
        <f t="shared" si="28"/>
        <v>16.926327018261119</v>
      </c>
      <c r="Y43" s="109">
        <f>VLOOKUP(E43,'Appendix 4. LT MOH 2019'!$E$4:$Q$1683,13,FALSE)</f>
        <v>17.943520035604948</v>
      </c>
      <c r="Z43" s="129">
        <f t="shared" si="29"/>
        <v>-1.0171930173438284</v>
      </c>
    </row>
    <row r="44" spans="2:26" x14ac:dyDescent="0.2">
      <c r="B44" s="155" t="str">
        <f t="shared" si="32"/>
        <v>Female</v>
      </c>
      <c r="C44" s="13" t="str">
        <f t="shared" si="33"/>
        <v>MA</v>
      </c>
      <c r="D44" s="162" t="s">
        <v>133</v>
      </c>
      <c r="E44" s="20" t="str">
        <f t="shared" si="17"/>
        <v>MAFemale75-79</v>
      </c>
      <c r="F44" s="21">
        <v>5</v>
      </c>
      <c r="G44" s="108">
        <f>VLOOKUP(E44,'Appendix 4. LT MOH 2019'!$E$4:$H$1683,4,FALSE)</f>
        <v>3.2781277041031939E-2</v>
      </c>
      <c r="H44" s="21">
        <f>VLOOKUP(E44,'Appendix 1a. Pop March 2021'!$E$5:$F$1684,2,FALSE)</f>
        <v>51781.049095933799</v>
      </c>
      <c r="I44" s="21">
        <f>VLOOKUP(E44,'Appendix 2a. Covid Deaths 2021'!$E$4:$F$1684,2,FALSE)</f>
        <v>125.14202617547301</v>
      </c>
      <c r="J44" s="22">
        <f t="shared" si="18"/>
        <v>1697.4489158890822</v>
      </c>
      <c r="K44" s="22">
        <f t="shared" si="19"/>
        <v>1818.4886266350209</v>
      </c>
      <c r="L44" s="78">
        <f t="shared" si="20"/>
        <v>0.93343939083638161</v>
      </c>
      <c r="M44" s="78">
        <f t="shared" si="21"/>
        <v>1.0713068355771644</v>
      </c>
      <c r="N44" s="77">
        <f>VLOOKUP(E44,'Appendix 4. LT MOH 2019'!$E$4:$L$1683,8,FALSE)</f>
        <v>0.84850880211287905</v>
      </c>
      <c r="O44" s="77">
        <f t="shared" si="30"/>
        <v>0.83862742769451792</v>
      </c>
      <c r="P44" s="78">
        <f t="shared" si="22"/>
        <v>0.16137257230548208</v>
      </c>
      <c r="Q44" s="77">
        <f>VLOOKUP(E44,'Appendix 4. LT MOH 2019'!$E$4:$J$1683,6,FALSE)</f>
        <v>2.5000000000000004</v>
      </c>
      <c r="R44" s="133">
        <f t="shared" si="23"/>
        <v>2.485732031354436</v>
      </c>
      <c r="S44" s="80">
        <f t="shared" si="31"/>
        <v>69987.732807972556</v>
      </c>
      <c r="T44" s="14">
        <f t="shared" si="24"/>
        <v>11294.10047305131</v>
      </c>
      <c r="U44" s="15">
        <f t="shared" si="25"/>
        <v>3.5124776934226019E-2</v>
      </c>
      <c r="V44" s="14">
        <f t="shared" si="26"/>
        <v>321542.26898580522</v>
      </c>
      <c r="W44" s="14">
        <f t="shared" si="27"/>
        <v>959111.66077410523</v>
      </c>
      <c r="X44" s="129">
        <f t="shared" si="28"/>
        <v>13.70399671904859</v>
      </c>
      <c r="Y44" s="109">
        <f>VLOOKUP(E44,'Appendix 4. LT MOH 2019'!$E$4:$Q$1683,13,FALSE)</f>
        <v>14.640244810596261</v>
      </c>
      <c r="Z44" s="129">
        <f t="shared" si="29"/>
        <v>-0.93624809154767163</v>
      </c>
    </row>
    <row r="45" spans="2:26" x14ac:dyDescent="0.2">
      <c r="B45" s="155" t="str">
        <f t="shared" si="32"/>
        <v>Female</v>
      </c>
      <c r="C45" s="13" t="str">
        <f t="shared" si="33"/>
        <v>MA</v>
      </c>
      <c r="D45" s="162" t="s">
        <v>134</v>
      </c>
      <c r="E45" s="20" t="str">
        <f t="shared" si="17"/>
        <v>MAFemale80-84</v>
      </c>
      <c r="F45" s="21">
        <v>5</v>
      </c>
      <c r="G45" s="108">
        <f>VLOOKUP(E45,'Appendix 4. LT MOH 2019'!$E$4:$H$1683,4,FALSE)</f>
        <v>5.1039640987284966E-2</v>
      </c>
      <c r="H45" s="21">
        <f>VLOOKUP(E45,'Appendix 1a. Pop March 2021'!$E$5:$F$1684,2,FALSE)</f>
        <v>35243.494119678799</v>
      </c>
      <c r="I45" s="21">
        <f>VLOOKUP(E45,'Appendix 2a. Covid Deaths 2021'!$E$4:$F$1684,2,FALSE)</f>
        <v>87.464857004362599</v>
      </c>
      <c r="J45" s="22">
        <f t="shared" si="18"/>
        <v>1798.8152870058948</v>
      </c>
      <c r="K45" s="22">
        <f t="shared" si="19"/>
        <v>1881.8159691097503</v>
      </c>
      <c r="L45" s="78">
        <f t="shared" si="20"/>
        <v>0.95589330547390272</v>
      </c>
      <c r="M45" s="78">
        <f t="shared" si="21"/>
        <v>1.0461418594246044</v>
      </c>
      <c r="N45" s="77">
        <f>VLOOKUP(E45,'Appendix 4. LT MOH 2019'!$E$4:$L$1683,8,FALSE)</f>
        <v>0.77368002122578938</v>
      </c>
      <c r="O45" s="77">
        <f t="shared" si="30"/>
        <v>0.76457377427697037</v>
      </c>
      <c r="P45" s="78">
        <f t="shared" si="22"/>
        <v>0.23542622572302963</v>
      </c>
      <c r="Q45" s="77">
        <f>VLOOKUP(E45,'Appendix 4. LT MOH 2019'!$E$4:$J$1683,6,FALSE)</f>
        <v>2.4999999999999991</v>
      </c>
      <c r="R45" s="133">
        <f t="shared" si="23"/>
        <v>2.4858068308590586</v>
      </c>
      <c r="S45" s="80">
        <f t="shared" si="31"/>
        <v>58693.632334921247</v>
      </c>
      <c r="T45" s="14">
        <f t="shared" si="24"/>
        <v>13818.020334585681</v>
      </c>
      <c r="U45" s="15">
        <f t="shared" si="25"/>
        <v>5.3407726692616883E-2</v>
      </c>
      <c r="V45" s="14">
        <f t="shared" si="26"/>
        <v>258726.9893383403</v>
      </c>
      <c r="W45" s="14">
        <f t="shared" si="27"/>
        <v>637569.39178830001</v>
      </c>
      <c r="X45" s="129">
        <f t="shared" si="28"/>
        <v>10.862667148459343</v>
      </c>
      <c r="Y45" s="109">
        <f>VLOOKUP(E45,'Appendix 4. LT MOH 2019'!$E$4:$Q$1683,13,FALSE)</f>
        <v>11.807741746892589</v>
      </c>
      <c r="Z45" s="129">
        <f t="shared" si="29"/>
        <v>-0.94507459843324604</v>
      </c>
    </row>
    <row r="46" spans="2:26" x14ac:dyDescent="0.2">
      <c r="B46" s="155" t="str">
        <f t="shared" si="32"/>
        <v>Female</v>
      </c>
      <c r="C46" s="13" t="str">
        <f t="shared" si="33"/>
        <v>MA</v>
      </c>
      <c r="D46" s="162" t="s">
        <v>135</v>
      </c>
      <c r="E46" s="20" t="str">
        <f t="shared" si="17"/>
        <v>MAFemale85-89</v>
      </c>
      <c r="F46" s="21">
        <v>5</v>
      </c>
      <c r="G46" s="108">
        <f>VLOOKUP(E46,'Appendix 4. LT MOH 2019'!$E$4:$H$1683,4,FALSE)</f>
        <v>8.3239847431007402E-2</v>
      </c>
      <c r="H46" s="21">
        <f>VLOOKUP(E46,'Appendix 1a. Pop March 2021'!$E$5:$F$1684,2,FALSE)</f>
        <v>19452.297629127799</v>
      </c>
      <c r="I46" s="21">
        <f>VLOOKUP(E46,'Appendix 2a. Covid Deaths 2021'!$E$4:$F$1684,2,FALSE)</f>
        <v>53.824527387300002</v>
      </c>
      <c r="J46" s="22">
        <f t="shared" si="18"/>
        <v>1619.206286831145</v>
      </c>
      <c r="K46" s="22">
        <f t="shared" si="19"/>
        <v>1668.55046877068</v>
      </c>
      <c r="L46" s="78">
        <f t="shared" si="20"/>
        <v>0.9704269167381615</v>
      </c>
      <c r="M46" s="78">
        <f t="shared" si="21"/>
        <v>1.0304743023423555</v>
      </c>
      <c r="N46" s="77">
        <f>VLOOKUP(E46,'Appendix 4. LT MOH 2019'!$E$4:$L$1683,8,FALSE)</f>
        <v>0.65549261769895062</v>
      </c>
      <c r="O46" s="77">
        <f t="shared" si="30"/>
        <v>0.64710959113032551</v>
      </c>
      <c r="P46" s="78">
        <f t="shared" si="22"/>
        <v>0.35289040886967449</v>
      </c>
      <c r="Q46" s="77">
        <f>VLOOKUP(E46,'Appendix 4. LT MOH 2019'!$E$4:$J$1683,6,FALSE)</f>
        <v>2.4999999999999996</v>
      </c>
      <c r="R46" s="133">
        <f t="shared" si="23"/>
        <v>2.4850123756156552</v>
      </c>
      <c r="S46" s="80">
        <f t="shared" si="31"/>
        <v>44875.612000335568</v>
      </c>
      <c r="T46" s="14">
        <f t="shared" si="24"/>
        <v>15836.17306707529</v>
      </c>
      <c r="U46" s="15">
        <f t="shared" si="25"/>
        <v>8.5809531176329099E-2</v>
      </c>
      <c r="V46" s="14">
        <f t="shared" si="26"/>
        <v>184550.28072037481</v>
      </c>
      <c r="W46" s="14">
        <f t="shared" si="27"/>
        <v>378842.40244995971</v>
      </c>
      <c r="X46" s="129">
        <f t="shared" si="28"/>
        <v>8.4420553963058342</v>
      </c>
      <c r="Y46" s="109">
        <f>VLOOKUP(E46,'Appendix 4. LT MOH 2019'!$E$4:$Q$1683,13,FALSE)</f>
        <v>9.5304796447318818</v>
      </c>
      <c r="Z46" s="129">
        <f t="shared" si="29"/>
        <v>-1.0884242484260476</v>
      </c>
    </row>
    <row r="47" spans="2:26" x14ac:dyDescent="0.2">
      <c r="B47" s="155" t="str">
        <f t="shared" si="32"/>
        <v>Female</v>
      </c>
      <c r="C47" s="13" t="str">
        <f t="shared" si="33"/>
        <v>MA</v>
      </c>
      <c r="D47" s="162" t="s">
        <v>8</v>
      </c>
      <c r="E47" s="20" t="str">
        <f t="shared" si="17"/>
        <v>MAFemale90+</v>
      </c>
      <c r="F47" s="21" t="s">
        <v>19</v>
      </c>
      <c r="G47" s="108">
        <f>VLOOKUP(E47,'Appendix 4. LT MOH 2019'!$E$4:$H$1683,4,FALSE)</f>
        <v>0.12157330154946365</v>
      </c>
      <c r="H47" s="21">
        <f>VLOOKUP(E47,'Appendix 1a. Pop March 2021'!$E$5:$F$1684,2,FALSE)</f>
        <v>14305.823305792201</v>
      </c>
      <c r="I47" s="21">
        <f>VLOOKUP(E47,'Appendix 2a. Covid Deaths 2021'!$E$4:$F$1684,2,FALSE)</f>
        <v>36.331555986427503</v>
      </c>
      <c r="J47" s="22">
        <f t="shared" si="18"/>
        <v>1739.2061706684201</v>
      </c>
      <c r="K47" s="22">
        <f t="shared" si="19"/>
        <v>1771.1207794431484</v>
      </c>
      <c r="L47" s="78">
        <f t="shared" si="20"/>
        <v>0.98198055765301195</v>
      </c>
      <c r="M47" s="78">
        <f t="shared" si="21"/>
        <v>1.0183501009328082</v>
      </c>
      <c r="N47" s="77">
        <f>VLOOKUP(E47,'Appendix 4. LT MOH 2019'!$E$4:$L$1683,8,FALSE)</f>
        <v>0</v>
      </c>
      <c r="O47" s="77">
        <v>0</v>
      </c>
      <c r="P47" s="78">
        <f t="shared" si="22"/>
        <v>1</v>
      </c>
      <c r="Q47" s="77">
        <f>VLOOKUP(E47,'Appendix 4. LT MOH 2019'!$E$4:$J$1683,6,FALSE)</f>
        <v>6.8134030491600353</v>
      </c>
      <c r="R47" s="133">
        <f>Q47*L47</f>
        <v>6.6906293257289038</v>
      </c>
      <c r="S47" s="80">
        <f t="shared" si="31"/>
        <v>29039.43893326028</v>
      </c>
      <c r="T47" s="14">
        <f t="shared" si="24"/>
        <v>29039.43893326028</v>
      </c>
      <c r="U47" s="15">
        <f t="shared" si="25"/>
        <v>0.14946277118573686</v>
      </c>
      <c r="V47" s="14">
        <f>T47*R47</f>
        <v>194292.12172958491</v>
      </c>
      <c r="W47" s="14">
        <f>V47</f>
        <v>194292.12172958491</v>
      </c>
      <c r="X47" s="129">
        <f t="shared" si="28"/>
        <v>6.6906293257289038</v>
      </c>
      <c r="Y47" s="109">
        <f>VLOOKUP(E47,'Appendix 4. LT MOH 2019'!$E$4:$Q$1683,13,FALSE)</f>
        <v>8.2254901960784306</v>
      </c>
      <c r="Z47" s="129">
        <f t="shared" si="29"/>
        <v>-1.5348608703495268</v>
      </c>
    </row>
    <row r="48" spans="2:26" x14ac:dyDescent="0.2">
      <c r="H48" s="43"/>
      <c r="I48" s="43"/>
      <c r="K48" s="43"/>
      <c r="L48" s="9"/>
      <c r="M48" s="9"/>
      <c r="N48" s="131"/>
      <c r="O48" s="131"/>
      <c r="P48" s="79"/>
      <c r="Q48" s="131"/>
      <c r="R48" s="111"/>
      <c r="S48" s="9"/>
      <c r="T48" s="9"/>
      <c r="U48" s="9"/>
      <c r="V48" s="111"/>
      <c r="W48" s="111"/>
      <c r="X48" s="9"/>
      <c r="Y48" s="131"/>
      <c r="Z48" s="9"/>
    </row>
    <row r="49" spans="1:26" x14ac:dyDescent="0.2">
      <c r="H49" s="43"/>
      <c r="I49" s="43"/>
      <c r="K49" s="43"/>
      <c r="L49" s="9"/>
      <c r="M49" s="9"/>
      <c r="N49" s="131"/>
      <c r="O49" s="131"/>
      <c r="P49" s="9"/>
      <c r="Q49" s="131"/>
      <c r="R49" s="111"/>
      <c r="S49" s="9"/>
      <c r="T49" s="9"/>
      <c r="U49" s="9"/>
      <c r="V49" s="111"/>
      <c r="W49" s="111"/>
      <c r="X49" s="9"/>
      <c r="Y49" s="131"/>
      <c r="Z49" s="9"/>
    </row>
    <row r="50" spans="1:26" s="13" customFormat="1" ht="47" customHeight="1" x14ac:dyDescent="0.2">
      <c r="A50" s="12"/>
      <c r="B50" s="10" t="s">
        <v>17</v>
      </c>
      <c r="C50" s="10" t="s">
        <v>14</v>
      </c>
      <c r="D50" s="160" t="s">
        <v>0</v>
      </c>
      <c r="E50" s="10" t="s">
        <v>137</v>
      </c>
      <c r="F50" s="10" t="s">
        <v>9</v>
      </c>
      <c r="G50" s="12" t="s">
        <v>116</v>
      </c>
      <c r="H50" s="12" t="s">
        <v>118</v>
      </c>
      <c r="I50" s="12" t="s">
        <v>110</v>
      </c>
      <c r="J50" s="12" t="s">
        <v>38</v>
      </c>
      <c r="K50" s="12" t="s">
        <v>1828</v>
      </c>
      <c r="L50" s="12" t="s">
        <v>26</v>
      </c>
      <c r="M50" s="12" t="s">
        <v>27</v>
      </c>
      <c r="N50" s="10" t="s">
        <v>10</v>
      </c>
      <c r="O50" s="12" t="s">
        <v>111</v>
      </c>
      <c r="P50" s="12" t="s">
        <v>112</v>
      </c>
      <c r="Q50" s="12" t="s">
        <v>28</v>
      </c>
      <c r="R50" s="12" t="s">
        <v>113</v>
      </c>
      <c r="S50" s="10" t="s">
        <v>104</v>
      </c>
      <c r="T50" s="10" t="s">
        <v>105</v>
      </c>
      <c r="U50" s="12" t="s">
        <v>106</v>
      </c>
      <c r="V50" s="12" t="s">
        <v>107</v>
      </c>
      <c r="W50" s="12" t="s">
        <v>108</v>
      </c>
      <c r="X50" s="10" t="s">
        <v>109</v>
      </c>
      <c r="Y50" s="12" t="s">
        <v>29</v>
      </c>
      <c r="Z50" s="12" t="s">
        <v>11</v>
      </c>
    </row>
    <row r="51" spans="1:26" x14ac:dyDescent="0.2">
      <c r="B51" s="155" t="s">
        <v>70</v>
      </c>
      <c r="C51" s="13" t="str">
        <f>$C$4</f>
        <v>MA</v>
      </c>
      <c r="D51" s="162">
        <v>0</v>
      </c>
      <c r="E51" s="20" t="str">
        <f t="shared" ref="E51:E70" si="34">_xlfn.CONCAT(C51,B51,D51)</f>
        <v>MAMale0</v>
      </c>
      <c r="F51" s="21">
        <v>1</v>
      </c>
      <c r="G51" s="108">
        <f>VLOOKUP(E51,'Appendix 4. LT MOH 2019'!$E$4:$H$1683,4,FALSE)</f>
        <v>1.5298224813094886E-2</v>
      </c>
      <c r="H51" s="21">
        <f>VLOOKUP(E51,'Appendix 1a. Pop March 2021'!$E$5:$F$1684,2,FALSE)</f>
        <v>60056.019764570803</v>
      </c>
      <c r="I51" s="21">
        <f>VLOOKUP(E51,'Appendix 2a. Covid Deaths 2021'!$E$4:$F$1684,2,FALSE)</f>
        <v>2.6912263693649998</v>
      </c>
      <c r="J51" s="22">
        <f t="shared" ref="J51:J70" si="35">G51*H51</f>
        <v>918.75049173807395</v>
      </c>
      <c r="K51" s="22">
        <f t="shared" ref="K51:K70" si="36">G51*(H51-I51)+I51</f>
        <v>921.4005471214175</v>
      </c>
      <c r="L51" s="78">
        <f t="shared" ref="L51:L70" si="37">J51/K51</f>
        <v>0.99712388342765512</v>
      </c>
      <c r="M51" s="78">
        <f t="shared" ref="M51:M70" si="38">K51/J51</f>
        <v>1.0028844124788769</v>
      </c>
      <c r="N51" s="77">
        <f>VLOOKUP(E51,'Appendix 4. LT MOH 2019'!$E$4:$L$1683,8,FALSE)</f>
        <v>0.98490945490131532</v>
      </c>
      <c r="O51" s="77">
        <f>EXP((1/L51)*LN(N51))</f>
        <v>0.98486625858239218</v>
      </c>
      <c r="P51" s="78">
        <f t="shared" ref="P51:P70" si="39">1-O51</f>
        <v>1.5133741417607816E-2</v>
      </c>
      <c r="Q51" s="77">
        <f>VLOOKUP(E51,'Appendix 4. LT MOH 2019'!$E$4:$J$1683,6,FALSE)</f>
        <v>0.10040276573596314</v>
      </c>
      <c r="R51" s="133">
        <f t="shared" ref="R51:R69" si="40">F51+(Q51-F51)*M51*(1-N51)/(1-O51)</f>
        <v>0.10038308781452521</v>
      </c>
      <c r="S51" s="14">
        <v>100000</v>
      </c>
      <c r="T51" s="14">
        <f t="shared" ref="T51:T70" si="41">P51*S51</f>
        <v>1513.3741417607816</v>
      </c>
      <c r="U51" s="15">
        <f t="shared" ref="U51:U70" si="42">T51/V51</f>
        <v>1.5342624650662218E-2</v>
      </c>
      <c r="V51" s="14">
        <f t="shared" ref="V51:V69" si="43">(S52*F51)+R51*T51</f>
        <v>98638.543027607826</v>
      </c>
      <c r="W51" s="14">
        <f t="shared" ref="W51:W69" si="44">W52+V51</f>
        <v>7254060.2487365464</v>
      </c>
      <c r="X51" s="2">
        <f t="shared" ref="X51:X70" si="45">W51/S51</f>
        <v>72.540602487365462</v>
      </c>
      <c r="Y51" s="109">
        <f>VLOOKUP(E51,'Appendix 4. LT MOH 2019'!$E$4:$Q$1683,13,FALSE)</f>
        <v>73.693607496860977</v>
      </c>
      <c r="Z51" s="129">
        <f t="shared" ref="Z51:Z70" si="46">X51-Y51</f>
        <v>-1.1530050094955158</v>
      </c>
    </row>
    <row r="52" spans="1:26" x14ac:dyDescent="0.2">
      <c r="B52" s="155" t="str">
        <f>$B$51</f>
        <v>Male</v>
      </c>
      <c r="C52" s="13" t="str">
        <f>$C$4</f>
        <v>MA</v>
      </c>
      <c r="D52" s="163" t="s">
        <v>139</v>
      </c>
      <c r="E52" s="20" t="str">
        <f t="shared" si="34"/>
        <v>MAMale01-04</v>
      </c>
      <c r="F52" s="21">
        <v>4</v>
      </c>
      <c r="G52" s="108">
        <f>VLOOKUP(E52,'Appendix 4. LT MOH 2019'!$E$4:$H$1683,4,FALSE)</f>
        <v>7.2349874011426289E-4</v>
      </c>
      <c r="H52" s="21">
        <f>VLOOKUP(E52,'Appendix 1a. Pop March 2021'!$E$5:$F$1684,2,FALSE)</f>
        <v>240034.987395745</v>
      </c>
      <c r="I52" s="21">
        <f>VLOOKUP(E52,'Appendix 2a. Covid Deaths 2021'!$E$4:$F$1684,2,FALSE)</f>
        <v>1.3456131846824999</v>
      </c>
      <c r="J52" s="22">
        <f t="shared" si="35"/>
        <v>173.66501096416448</v>
      </c>
      <c r="K52" s="22">
        <f t="shared" si="36"/>
        <v>175.00965059940319</v>
      </c>
      <c r="L52" s="78">
        <f t="shared" si="37"/>
        <v>0.99231676864313856</v>
      </c>
      <c r="M52" s="78">
        <f t="shared" si="38"/>
        <v>1.0077427204695606</v>
      </c>
      <c r="N52" s="77">
        <f>VLOOKUP(E52,'Appendix 4. LT MOH 2019'!$E$4:$L$1683,8,FALSE)</f>
        <v>0.99711103748214425</v>
      </c>
      <c r="O52" s="77">
        <f t="shared" ref="O52:O69" si="47">EXP((1/L52)*LN(N52))</f>
        <v>0.99708870164502938</v>
      </c>
      <c r="P52" s="78">
        <f t="shared" si="39"/>
        <v>2.9112983549706151E-3</v>
      </c>
      <c r="Q52" s="77">
        <f>VLOOKUP(E52,'Appendix 4. LT MOH 2019'!$E$4:$J$1683,6,FALSE)</f>
        <v>1.5923179015087066</v>
      </c>
      <c r="R52" s="133">
        <f t="shared" si="40"/>
        <v>1.5922909474060161</v>
      </c>
      <c r="S52" s="132">
        <f t="shared" ref="S52:S70" si="48">S51-T51</f>
        <v>98486.625858239218</v>
      </c>
      <c r="T52" s="14">
        <f t="shared" si="41"/>
        <v>286.72395184769829</v>
      </c>
      <c r="U52" s="15">
        <f t="shared" si="42"/>
        <v>7.2910226014368256E-4</v>
      </c>
      <c r="V52" s="14">
        <f t="shared" si="43"/>
        <v>393256.15557849762</v>
      </c>
      <c r="W52" s="14">
        <f t="shared" si="44"/>
        <v>7155421.7057089387</v>
      </c>
      <c r="X52" s="2">
        <f t="shared" si="45"/>
        <v>72.653739970830046</v>
      </c>
      <c r="Y52" s="109">
        <f>VLOOKUP(E52,'Appendix 4. LT MOH 2019'!$E$4:$Q$1683,13,FALSE)</f>
        <v>73.821184828386393</v>
      </c>
      <c r="Z52" s="129">
        <f t="shared" si="46"/>
        <v>-1.1674448575563474</v>
      </c>
    </row>
    <row r="53" spans="1:26" x14ac:dyDescent="0.2">
      <c r="B53" s="155" t="str">
        <f t="shared" ref="B53:B70" si="49">$B$51</f>
        <v>Male</v>
      </c>
      <c r="C53" s="13" t="str">
        <f t="shared" ref="C53:C70" si="50">$C$4</f>
        <v>MA</v>
      </c>
      <c r="D53" s="163" t="s">
        <v>138</v>
      </c>
      <c r="E53" s="20" t="str">
        <f t="shared" si="34"/>
        <v>MAMale05-09</v>
      </c>
      <c r="F53" s="21">
        <v>5</v>
      </c>
      <c r="G53" s="108">
        <f>VLOOKUP(E53,'Appendix 4. LT MOH 2019'!$E$4:$H$1683,4,FALSE)</f>
        <v>3.0679602682650848E-4</v>
      </c>
      <c r="H53" s="21">
        <f>VLOOKUP(E53,'Appendix 1a. Pop March 2021'!$E$5:$F$1684,2,FALSE)</f>
        <v>297689.69175617001</v>
      </c>
      <c r="I53" s="21">
        <f>VLOOKUP(E53,'Appendix 2a. Covid Deaths 2021'!$E$4:$F$1684,2,FALSE)</f>
        <v>0</v>
      </c>
      <c r="J53" s="22">
        <f t="shared" si="35"/>
        <v>91.330014658000977</v>
      </c>
      <c r="K53" s="22">
        <f t="shared" si="36"/>
        <v>91.330014658000977</v>
      </c>
      <c r="L53" s="78">
        <f t="shared" si="37"/>
        <v>1</v>
      </c>
      <c r="M53" s="78">
        <f t="shared" si="38"/>
        <v>1</v>
      </c>
      <c r="N53" s="77">
        <f>VLOOKUP(E53,'Appendix 4. LT MOH 2019'!$E$4:$L$1683,8,FALSE)</f>
        <v>0.99846719551168472</v>
      </c>
      <c r="O53" s="77">
        <f t="shared" si="47"/>
        <v>0.99846719551168472</v>
      </c>
      <c r="P53" s="78">
        <f t="shared" si="39"/>
        <v>1.5328044883152758E-3</v>
      </c>
      <c r="Q53" s="77">
        <f>VLOOKUP(E53,'Appendix 4. LT MOH 2019'!$E$4:$J$1683,6,FALSE)</f>
        <v>2.4999999999999218</v>
      </c>
      <c r="R53" s="133">
        <f t="shared" si="40"/>
        <v>2.4999999999999218</v>
      </c>
      <c r="S53" s="132">
        <f t="shared" si="48"/>
        <v>98199.901906391518</v>
      </c>
      <c r="T53" s="14">
        <f t="shared" si="41"/>
        <v>150.52125039423672</v>
      </c>
      <c r="U53" s="15">
        <f t="shared" si="42"/>
        <v>3.0679602682651358E-4</v>
      </c>
      <c r="V53" s="14">
        <f t="shared" si="43"/>
        <v>490623.20640597207</v>
      </c>
      <c r="W53" s="14">
        <f t="shared" si="44"/>
        <v>6762165.5501304409</v>
      </c>
      <c r="X53" s="2">
        <f t="shared" si="45"/>
        <v>68.861225101593647</v>
      </c>
      <c r="Y53" s="109">
        <f>VLOOKUP(E53,'Appendix 4. LT MOH 2019'!$E$4:$Q$1683,13,FALSE)</f>
        <v>70.030455893909703</v>
      </c>
      <c r="Z53" s="129">
        <f t="shared" si="46"/>
        <v>-1.169230792316057</v>
      </c>
    </row>
    <row r="54" spans="1:26" x14ac:dyDescent="0.2">
      <c r="B54" s="155" t="str">
        <f t="shared" si="49"/>
        <v>Male</v>
      </c>
      <c r="C54" s="13" t="str">
        <f t="shared" si="50"/>
        <v>MA</v>
      </c>
      <c r="D54" s="163" t="s">
        <v>120</v>
      </c>
      <c r="E54" s="20" t="str">
        <f t="shared" si="34"/>
        <v>MAMale10-14</v>
      </c>
      <c r="F54" s="21">
        <v>5</v>
      </c>
      <c r="G54" s="108">
        <f>VLOOKUP(E54,'Appendix 4. LT MOH 2019'!$E$4:$H$1683,4,FALSE)</f>
        <v>3.8046666705391009E-4</v>
      </c>
      <c r="H54" s="21">
        <f>VLOOKUP(E54,'Appendix 1a. Pop March 2021'!$E$5:$F$1684,2,FALSE)</f>
        <v>328234.96760329802</v>
      </c>
      <c r="I54" s="21">
        <f>VLOOKUP(E54,'Appendix 2a. Covid Deaths 2021'!$E$4:$F$1684,2,FALSE)</f>
        <v>1.3456131846824999</v>
      </c>
      <c r="J54" s="22">
        <f t="shared" si="35"/>
        <v>124.88246413457495</v>
      </c>
      <c r="K54" s="22">
        <f t="shared" si="36"/>
        <v>126.22756535829394</v>
      </c>
      <c r="L54" s="78">
        <f t="shared" si="37"/>
        <v>0.9893438392802637</v>
      </c>
      <c r="M54" s="78">
        <f t="shared" si="38"/>
        <v>1.0107709375614937</v>
      </c>
      <c r="N54" s="77">
        <f>VLOOKUP(E54,'Appendix 4. LT MOH 2019'!$E$4:$L$1683,8,FALSE)</f>
        <v>0.99809947438134994</v>
      </c>
      <c r="O54" s="77">
        <f t="shared" si="47"/>
        <v>0.99807902361273082</v>
      </c>
      <c r="P54" s="78">
        <f t="shared" si="39"/>
        <v>1.9209763872691799E-3</v>
      </c>
      <c r="Q54" s="77">
        <f>VLOOKUP(E54,'Appendix 4. LT MOH 2019'!$E$4:$J$1683,6,FALSE)</f>
        <v>2.5000000000000302</v>
      </c>
      <c r="R54" s="133">
        <f t="shared" si="40"/>
        <v>2.4999743956335325</v>
      </c>
      <c r="S54" s="132">
        <f t="shared" si="48"/>
        <v>98049.380655997287</v>
      </c>
      <c r="T54" s="14">
        <f t="shared" si="41"/>
        <v>188.35054502653827</v>
      </c>
      <c r="U54" s="15">
        <f t="shared" si="42"/>
        <v>3.8456465104384476E-4</v>
      </c>
      <c r="V54" s="14">
        <f t="shared" si="43"/>
        <v>489776.02209482371</v>
      </c>
      <c r="W54" s="14">
        <f t="shared" si="44"/>
        <v>6271542.3437244687</v>
      </c>
      <c r="X54" s="2">
        <f t="shared" si="45"/>
        <v>63.963100039641745</v>
      </c>
      <c r="Y54" s="109">
        <f>VLOOKUP(E54,'Appendix 4. LT MOH 2019'!$E$4:$Q$1683,13,FALSE)</f>
        <v>65.134125785476968</v>
      </c>
      <c r="Z54" s="129">
        <f t="shared" si="46"/>
        <v>-1.1710257458352231</v>
      </c>
    </row>
    <row r="55" spans="1:26" x14ac:dyDescent="0.2">
      <c r="B55" s="155" t="str">
        <f t="shared" si="49"/>
        <v>Male</v>
      </c>
      <c r="C55" s="13" t="str">
        <f t="shared" si="50"/>
        <v>MA</v>
      </c>
      <c r="D55" s="162" t="s">
        <v>121</v>
      </c>
      <c r="E55" s="20" t="str">
        <f t="shared" si="34"/>
        <v>MAMale15-19</v>
      </c>
      <c r="F55" s="21">
        <v>5</v>
      </c>
      <c r="G55" s="108">
        <f>VLOOKUP(E55,'Appendix 4. LT MOH 2019'!$E$4:$H$1683,4,FALSE)</f>
        <v>1.3649052051320435E-3</v>
      </c>
      <c r="H55" s="21">
        <f>VLOOKUP(E55,'Appendix 1a. Pop March 2021'!$E$5:$F$1684,2,FALSE)</f>
        <v>340844.45786316501</v>
      </c>
      <c r="I55" s="21">
        <f>VLOOKUP(E55,'Appendix 2a. Covid Deaths 2021'!$E$4:$F$1684,2,FALSE)</f>
        <v>2.6912263693649998</v>
      </c>
      <c r="J55" s="22">
        <f t="shared" si="35"/>
        <v>465.22037467784338</v>
      </c>
      <c r="K55" s="22">
        <f t="shared" si="36"/>
        <v>467.90792777832866</v>
      </c>
      <c r="L55" s="78">
        <f t="shared" si="37"/>
        <v>0.99425623516736283</v>
      </c>
      <c r="M55" s="78">
        <f t="shared" si="38"/>
        <v>1.0057769462533672</v>
      </c>
      <c r="N55" s="77">
        <f>VLOOKUP(E55,'Appendix 4. LT MOH 2019'!$E$4:$L$1683,8,FALSE)</f>
        <v>0.99319868186066518</v>
      </c>
      <c r="O55" s="77">
        <f t="shared" si="47"/>
        <v>0.99315952570193089</v>
      </c>
      <c r="P55" s="78">
        <f t="shared" si="39"/>
        <v>6.8404742980691102E-3</v>
      </c>
      <c r="Q55" s="77">
        <f>VLOOKUP(E55,'Appendix 4. LT MOH 2019'!$E$4:$J$1683,6,FALSE)</f>
        <v>2.4999999999999893</v>
      </c>
      <c r="R55" s="133">
        <f t="shared" si="40"/>
        <v>2.4999507743897347</v>
      </c>
      <c r="S55" s="132">
        <f t="shared" si="48"/>
        <v>97861.030110970751</v>
      </c>
      <c r="T55" s="14">
        <f t="shared" si="41"/>
        <v>669.41586125666265</v>
      </c>
      <c r="U55" s="15">
        <f t="shared" si="42"/>
        <v>1.3727902201736667E-3</v>
      </c>
      <c r="V55" s="14">
        <f t="shared" si="43"/>
        <v>487631.57794930774</v>
      </c>
      <c r="W55" s="14">
        <f t="shared" si="44"/>
        <v>5781766.3216296453</v>
      </c>
      <c r="X55" s="2">
        <f t="shared" si="45"/>
        <v>59.081396497393683</v>
      </c>
      <c r="Y55" s="109">
        <f>VLOOKUP(E55,'Appendix 4. LT MOH 2019'!$E$4:$Q$1683,13,FALSE)</f>
        <v>60.25339021123056</v>
      </c>
      <c r="Z55" s="129">
        <f t="shared" si="46"/>
        <v>-1.1719937138368763</v>
      </c>
    </row>
    <row r="56" spans="1:26" x14ac:dyDescent="0.2">
      <c r="B56" s="155" t="str">
        <f t="shared" si="49"/>
        <v>Male</v>
      </c>
      <c r="C56" s="13" t="str">
        <f t="shared" si="50"/>
        <v>MA</v>
      </c>
      <c r="D56" s="162" t="s">
        <v>122</v>
      </c>
      <c r="E56" s="20" t="str">
        <f t="shared" si="34"/>
        <v>MAMale20-24</v>
      </c>
      <c r="F56" s="21">
        <v>5</v>
      </c>
      <c r="G56" s="108">
        <f>VLOOKUP(E56,'Appendix 4. LT MOH 2019'!$E$4:$H$1683,4,FALSE)</f>
        <v>2.0056807959013324E-3</v>
      </c>
      <c r="H56" s="21">
        <f>VLOOKUP(E56,'Appendix 1a. Pop March 2021'!$E$5:$F$1684,2,FALSE)</f>
        <v>337033.47617472301</v>
      </c>
      <c r="I56" s="21">
        <f>VLOOKUP(E56,'Appendix 2a. Covid Deaths 2021'!$E$4:$F$1684,2,FALSE)</f>
        <v>5.3824527387299996</v>
      </c>
      <c r="J56" s="22">
        <f t="shared" si="35"/>
        <v>675.9815707395112</v>
      </c>
      <c r="K56" s="22">
        <f t="shared" si="36"/>
        <v>681.35322799614823</v>
      </c>
      <c r="L56" s="78">
        <f t="shared" si="37"/>
        <v>0.99211619313460209</v>
      </c>
      <c r="M56" s="78">
        <f t="shared" si="38"/>
        <v>1.0079464551833277</v>
      </c>
      <c r="N56" s="77">
        <f>VLOOKUP(E56,'Appendix 4. LT MOH 2019'!$E$4:$L$1683,8,FALSE)</f>
        <v>0.99002162958528128</v>
      </c>
      <c r="O56" s="77">
        <f t="shared" si="47"/>
        <v>0.98994273698380331</v>
      </c>
      <c r="P56" s="78">
        <f t="shared" si="39"/>
        <v>1.0057263016196694E-2</v>
      </c>
      <c r="Q56" s="77">
        <f>VLOOKUP(E56,'Appendix 4. LT MOH 2019'!$E$4:$J$1683,6,FALSE)</f>
        <v>2.5000000000000204</v>
      </c>
      <c r="R56" s="133">
        <f t="shared" si="40"/>
        <v>2.4999005515157302</v>
      </c>
      <c r="S56" s="132">
        <f t="shared" si="48"/>
        <v>97191.614249714083</v>
      </c>
      <c r="T56" s="14">
        <f t="shared" si="41"/>
        <v>977.481627478105</v>
      </c>
      <c r="U56" s="15">
        <f t="shared" si="42"/>
        <v>2.0216189845588596E-3</v>
      </c>
      <c r="V56" s="14">
        <f t="shared" si="43"/>
        <v>483514.26997080888</v>
      </c>
      <c r="W56" s="14">
        <f t="shared" si="44"/>
        <v>5294134.7436803374</v>
      </c>
      <c r="X56" s="2">
        <f t="shared" si="45"/>
        <v>54.471106221964121</v>
      </c>
      <c r="Y56" s="109">
        <f>VLOOKUP(E56,'Appendix 4. LT MOH 2019'!$E$4:$Q$1683,13,FALSE)</f>
        <v>55.648879238376523</v>
      </c>
      <c r="Z56" s="129">
        <f t="shared" si="46"/>
        <v>-1.1777730164124023</v>
      </c>
    </row>
    <row r="57" spans="1:26" x14ac:dyDescent="0.2">
      <c r="B57" s="155" t="str">
        <f t="shared" si="49"/>
        <v>Male</v>
      </c>
      <c r="C57" s="13" t="str">
        <f t="shared" si="50"/>
        <v>MA</v>
      </c>
      <c r="D57" s="162" t="s">
        <v>123</v>
      </c>
      <c r="E57" s="20" t="str">
        <f t="shared" si="34"/>
        <v>MAMale25-29</v>
      </c>
      <c r="F57" s="21">
        <v>5</v>
      </c>
      <c r="G57" s="108">
        <f>VLOOKUP(E57,'Appendix 4. LT MOH 2019'!$E$4:$H$1683,4,FALSE)</f>
        <v>2.3836368745915821E-3</v>
      </c>
      <c r="H57" s="21">
        <f>VLOOKUP(E57,'Appendix 1a. Pop March 2021'!$E$5:$F$1684,2,FALSE)</f>
        <v>298876.79167449899</v>
      </c>
      <c r="I57" s="21">
        <f>VLOOKUP(E57,'Appendix 2a. Covid Deaths 2021'!$E$4:$F$1684,2,FALSE)</f>
        <v>16.14735821619</v>
      </c>
      <c r="J57" s="22">
        <f t="shared" si="35"/>
        <v>712.41374159496218</v>
      </c>
      <c r="K57" s="22">
        <f t="shared" si="36"/>
        <v>728.5226103726809</v>
      </c>
      <c r="L57" s="78">
        <f t="shared" si="37"/>
        <v>0.97788830634991808</v>
      </c>
      <c r="M57" s="78">
        <f t="shared" si="38"/>
        <v>1.0226116761050312</v>
      </c>
      <c r="N57" s="77">
        <f>VLOOKUP(E57,'Appendix 4. LT MOH 2019'!$E$4:$L$1683,8,FALSE)</f>
        <v>0.98815241646948737</v>
      </c>
      <c r="O57" s="77">
        <f t="shared" si="47"/>
        <v>0.98788615187911633</v>
      </c>
      <c r="P57" s="78">
        <f t="shared" si="39"/>
        <v>1.2113848120883675E-2</v>
      </c>
      <c r="Q57" s="77">
        <f>VLOOKUP(E57,'Appendix 4. LT MOH 2019'!$E$4:$J$1683,6,FALSE)</f>
        <v>2.5000000000000142</v>
      </c>
      <c r="R57" s="133">
        <f t="shared" si="40"/>
        <v>2.4996637874621088</v>
      </c>
      <c r="S57" s="132">
        <f t="shared" si="48"/>
        <v>96214.132622235978</v>
      </c>
      <c r="T57" s="14">
        <f t="shared" si="41"/>
        <v>1165.523389668326</v>
      </c>
      <c r="U57" s="15">
        <f t="shared" si="42"/>
        <v>2.4375355775973122E-3</v>
      </c>
      <c r="V57" s="14">
        <f t="shared" si="43"/>
        <v>478156.46277343231</v>
      </c>
      <c r="W57" s="14">
        <f t="shared" si="44"/>
        <v>4810620.4737095283</v>
      </c>
      <c r="X57" s="2">
        <f t="shared" si="45"/>
        <v>49.999104524460989</v>
      </c>
      <c r="Y57" s="109">
        <f>VLOOKUP(E57,'Appendix 4. LT MOH 2019'!$E$4:$Q$1683,13,FALSE)</f>
        <v>51.184563700533005</v>
      </c>
      <c r="Z57" s="129">
        <f t="shared" si="46"/>
        <v>-1.1854591760720155</v>
      </c>
    </row>
    <row r="58" spans="1:26" x14ac:dyDescent="0.2">
      <c r="B58" s="155" t="str">
        <f t="shared" si="49"/>
        <v>Male</v>
      </c>
      <c r="C58" s="13" t="str">
        <f t="shared" si="50"/>
        <v>MA</v>
      </c>
      <c r="D58" s="162" t="s">
        <v>124</v>
      </c>
      <c r="E58" s="20" t="str">
        <f t="shared" si="34"/>
        <v>MAMale30-34</v>
      </c>
      <c r="F58" s="21">
        <v>5</v>
      </c>
      <c r="G58" s="108">
        <f>VLOOKUP(E58,'Appendix 4. LT MOH 2019'!$E$4:$H$1683,4,FALSE)</f>
        <v>2.7257827392885531E-3</v>
      </c>
      <c r="H58" s="21">
        <f>VLOOKUP(E58,'Appendix 1a. Pop March 2021'!$E$5:$F$1684,2,FALSE)</f>
        <v>282253.65135388402</v>
      </c>
      <c r="I58" s="21">
        <f>VLOOKUP(E58,'Appendix 2a. Covid Deaths 2021'!$E$4:$F$1684,2,FALSE)</f>
        <v>37.677169171110002</v>
      </c>
      <c r="J58" s="22">
        <f t="shared" si="35"/>
        <v>769.36213096158622</v>
      </c>
      <c r="K58" s="22">
        <f t="shared" si="36"/>
        <v>806.93660035530434</v>
      </c>
      <c r="L58" s="78">
        <f t="shared" si="37"/>
        <v>0.9534356610207374</v>
      </c>
      <c r="M58" s="78">
        <f t="shared" si="38"/>
        <v>1.0488384700540898</v>
      </c>
      <c r="N58" s="77">
        <f>VLOOKUP(E58,'Appendix 4. LT MOH 2019'!$E$4:$L$1683,8,FALSE)</f>
        <v>0.98646333134795527</v>
      </c>
      <c r="O58" s="77">
        <f t="shared" si="47"/>
        <v>0.98580693458584279</v>
      </c>
      <c r="P58" s="78">
        <f t="shared" si="39"/>
        <v>1.4193065414157213E-2</v>
      </c>
      <c r="Q58" s="77">
        <f>VLOOKUP(E58,'Appendix 4. LT MOH 2019'!$E$4:$J$1683,6,FALSE)</f>
        <v>2.5000000000000111</v>
      </c>
      <c r="R58" s="133">
        <f t="shared" si="40"/>
        <v>2.4991697663004904</v>
      </c>
      <c r="S58" s="132">
        <f t="shared" si="48"/>
        <v>95048.609232567658</v>
      </c>
      <c r="T58" s="14">
        <f t="shared" si="41"/>
        <v>1349.0311283625001</v>
      </c>
      <c r="U58" s="15">
        <f t="shared" si="42"/>
        <v>2.8589081556886684E-3</v>
      </c>
      <c r="V58" s="14">
        <f t="shared" si="43"/>
        <v>471869.34833082755</v>
      </c>
      <c r="W58" s="14">
        <f t="shared" si="44"/>
        <v>4332464.0109360963</v>
      </c>
      <c r="X58" s="2">
        <f t="shared" si="45"/>
        <v>45.581561328638692</v>
      </c>
      <c r="Y58" s="109">
        <f>VLOOKUP(E58,'Appendix 4. LT MOH 2019'!$E$4:$Q$1683,13,FALSE)</f>
        <v>46.7682736884612</v>
      </c>
      <c r="Z58" s="129">
        <f t="shared" si="46"/>
        <v>-1.1867123598225078</v>
      </c>
    </row>
    <row r="59" spans="1:26" x14ac:dyDescent="0.2">
      <c r="B59" s="155" t="str">
        <f t="shared" si="49"/>
        <v>Male</v>
      </c>
      <c r="C59" s="13" t="str">
        <f t="shared" si="50"/>
        <v>MA</v>
      </c>
      <c r="D59" s="162" t="s">
        <v>125</v>
      </c>
      <c r="E59" s="20" t="str">
        <f t="shared" si="34"/>
        <v>MAMale35-39</v>
      </c>
      <c r="F59" s="21">
        <v>5</v>
      </c>
      <c r="G59" s="108">
        <f>VLOOKUP(E59,'Appendix 4. LT MOH 2019'!$E$4:$H$1683,4,FALSE)</f>
        <v>3.348013575716762E-3</v>
      </c>
      <c r="H59" s="21">
        <f>VLOOKUP(E59,'Appendix 1a. Pop March 2021'!$E$5:$F$1684,2,FALSE)</f>
        <v>267658.27822258999</v>
      </c>
      <c r="I59" s="21">
        <f>VLOOKUP(E59,'Appendix 2a. Covid Deaths 2021'!$E$4:$F$1684,2,FALSE)</f>
        <v>71.3174987881726</v>
      </c>
      <c r="J59" s="22">
        <f t="shared" si="35"/>
        <v>896.12354914220543</v>
      </c>
      <c r="K59" s="22">
        <f t="shared" si="36"/>
        <v>967.20227597624898</v>
      </c>
      <c r="L59" s="78">
        <f t="shared" si="37"/>
        <v>0.92651100126672059</v>
      </c>
      <c r="M59" s="78">
        <f t="shared" si="38"/>
        <v>1.0793179990661803</v>
      </c>
      <c r="N59" s="77">
        <f>VLOOKUP(E59,'Appendix 4. LT MOH 2019'!$E$4:$L$1683,8,FALSE)</f>
        <v>0.98339888402555242</v>
      </c>
      <c r="O59" s="77">
        <f t="shared" si="47"/>
        <v>0.98209397415173771</v>
      </c>
      <c r="P59" s="78">
        <f t="shared" si="39"/>
        <v>1.7906025848262286E-2</v>
      </c>
      <c r="Q59" s="77">
        <f>VLOOKUP(E59,'Appendix 4. LT MOH 2019'!$E$4:$J$1683,6,FALSE)</f>
        <v>2.4999999999999822</v>
      </c>
      <c r="R59" s="133">
        <f t="shared" si="40"/>
        <v>2.4983444920100242</v>
      </c>
      <c r="S59" s="132">
        <f t="shared" si="48"/>
        <v>93699.578104205153</v>
      </c>
      <c r="T59" s="14">
        <f t="shared" si="41"/>
        <v>1677.7870675051684</v>
      </c>
      <c r="U59" s="15">
        <f t="shared" si="42"/>
        <v>3.6135790131350859E-3</v>
      </c>
      <c r="V59" s="14">
        <f t="shared" si="43"/>
        <v>464300.64526236715</v>
      </c>
      <c r="W59" s="14">
        <f t="shared" si="44"/>
        <v>3860594.6626052689</v>
      </c>
      <c r="X59" s="2">
        <f t="shared" si="45"/>
        <v>41.201836131127777</v>
      </c>
      <c r="Y59" s="109">
        <f>VLOOKUP(E59,'Appendix 4. LT MOH 2019'!$E$4:$Q$1683,13,FALSE)</f>
        <v>42.375741734840467</v>
      </c>
      <c r="Z59" s="129">
        <f t="shared" si="46"/>
        <v>-1.17390560371269</v>
      </c>
    </row>
    <row r="60" spans="1:26" x14ac:dyDescent="0.2">
      <c r="B60" s="155" t="str">
        <f t="shared" si="49"/>
        <v>Male</v>
      </c>
      <c r="C60" s="13" t="str">
        <f t="shared" si="50"/>
        <v>MA</v>
      </c>
      <c r="D60" s="162" t="s">
        <v>126</v>
      </c>
      <c r="E60" s="20" t="str">
        <f t="shared" si="34"/>
        <v>MAMale40-44</v>
      </c>
      <c r="F60" s="21">
        <v>5</v>
      </c>
      <c r="G60" s="108">
        <f>VLOOKUP(E60,'Appendix 4. LT MOH 2019'!$E$4:$H$1683,4,FALSE)</f>
        <v>3.832879200726612E-3</v>
      </c>
      <c r="H60" s="21">
        <f>VLOOKUP(E60,'Appendix 1a. Pop March 2021'!$E$5:$F$1684,2,FALSE)</f>
        <v>232403.83154643999</v>
      </c>
      <c r="I60" s="21">
        <f>VLOOKUP(E60,'Appendix 2a. Covid Deaths 2021'!$E$4:$F$1684,2,FALSE)</f>
        <v>91.501696558410103</v>
      </c>
      <c r="J60" s="22">
        <f t="shared" si="35"/>
        <v>890.77581210352105</v>
      </c>
      <c r="K60" s="22">
        <f t="shared" si="36"/>
        <v>981.92679371236125</v>
      </c>
      <c r="L60" s="78">
        <f t="shared" si="37"/>
        <v>0.90717130625978082</v>
      </c>
      <c r="M60" s="78">
        <f t="shared" si="38"/>
        <v>1.1023276343725499</v>
      </c>
      <c r="N60" s="77">
        <f>VLOOKUP(E60,'Appendix 4. LT MOH 2019'!$E$4:$L$1683,8,FALSE)</f>
        <v>0.98101749808825511</v>
      </c>
      <c r="O60" s="77">
        <f t="shared" si="47"/>
        <v>0.97909550271681534</v>
      </c>
      <c r="P60" s="78">
        <f t="shared" si="39"/>
        <v>2.0904497283184664E-2</v>
      </c>
      <c r="Q60" s="77">
        <f>VLOOKUP(E60,'Appendix 4. LT MOH 2019'!$E$4:$J$1683,6,FALSE)</f>
        <v>2.4999999999999898</v>
      </c>
      <c r="R60" s="133">
        <f t="shared" si="40"/>
        <v>2.4975556523334808</v>
      </c>
      <c r="S60" s="132">
        <f t="shared" si="48"/>
        <v>92021.791036699986</v>
      </c>
      <c r="T60" s="14">
        <f t="shared" si="41"/>
        <v>1923.6692807204818</v>
      </c>
      <c r="U60" s="15">
        <f t="shared" si="42"/>
        <v>4.2251044779357269E-3</v>
      </c>
      <c r="V60" s="14">
        <f t="shared" si="43"/>
        <v>455295.07986518124</v>
      </c>
      <c r="W60" s="14">
        <f t="shared" si="44"/>
        <v>3396294.0173429018</v>
      </c>
      <c r="X60" s="2">
        <f t="shared" si="45"/>
        <v>36.907497442517688</v>
      </c>
      <c r="Y60" s="109">
        <f>VLOOKUP(E60,'Appendix 4. LT MOH 2019'!$E$4:$Q$1683,13,FALSE)</f>
        <v>38.048898704876244</v>
      </c>
      <c r="Z60" s="129">
        <f t="shared" si="46"/>
        <v>-1.1414012623585563</v>
      </c>
    </row>
    <row r="61" spans="1:26" x14ac:dyDescent="0.2">
      <c r="B61" s="155" t="str">
        <f t="shared" si="49"/>
        <v>Male</v>
      </c>
      <c r="C61" s="13" t="str">
        <f t="shared" si="50"/>
        <v>MA</v>
      </c>
      <c r="D61" s="162" t="s">
        <v>127</v>
      </c>
      <c r="E61" s="20" t="str">
        <f t="shared" si="34"/>
        <v>MAMale45-49</v>
      </c>
      <c r="F61" s="21">
        <v>5</v>
      </c>
      <c r="G61" s="108">
        <f>VLOOKUP(E61,'Appendix 4. LT MOH 2019'!$E$4:$H$1683,4,FALSE)</f>
        <v>5.0058448132176674E-3</v>
      </c>
      <c r="H61" s="21">
        <f>VLOOKUP(E61,'Appendix 1a. Pop March 2021'!$E$5:$F$1684,2,FALSE)</f>
        <v>187366.031019911</v>
      </c>
      <c r="I61" s="21">
        <f>VLOOKUP(E61,'Appendix 2a. Covid Deaths 2021'!$E$4:$F$1684,2,FALSE)</f>
        <v>91.501696558410103</v>
      </c>
      <c r="J61" s="22">
        <f t="shared" si="35"/>
        <v>937.92527455420202</v>
      </c>
      <c r="K61" s="22">
        <f t="shared" si="36"/>
        <v>1028.9689278194946</v>
      </c>
      <c r="L61" s="78">
        <f t="shared" si="37"/>
        <v>0.91151953105306616</v>
      </c>
      <c r="M61" s="78">
        <f t="shared" si="38"/>
        <v>1.0970691970195237</v>
      </c>
      <c r="N61" s="77">
        <f>VLOOKUP(E61,'Appendix 4. LT MOH 2019'!$E$4:$L$1683,8,FALSE)</f>
        <v>0.97528013544828573</v>
      </c>
      <c r="O61" s="77">
        <f t="shared" si="47"/>
        <v>0.97291338002276651</v>
      </c>
      <c r="P61" s="78">
        <f t="shared" si="39"/>
        <v>2.7086619977233495E-2</v>
      </c>
      <c r="Q61" s="77">
        <f>VLOOKUP(E61,'Appendix 4. LT MOH 2019'!$E$4:$J$1683,6,FALSE)</f>
        <v>2.4999999999999853</v>
      </c>
      <c r="R61" s="133">
        <f t="shared" si="40"/>
        <v>2.4969743385318308</v>
      </c>
      <c r="S61" s="132">
        <f t="shared" si="48"/>
        <v>90098.121755979504</v>
      </c>
      <c r="T61" s="14">
        <f t="shared" si="41"/>
        <v>2440.4535846667304</v>
      </c>
      <c r="U61" s="15">
        <f t="shared" si="42"/>
        <v>5.491791039774708E-3</v>
      </c>
      <c r="V61" s="14">
        <f t="shared" si="43"/>
        <v>444382.09083185473</v>
      </c>
      <c r="W61" s="14">
        <f t="shared" si="44"/>
        <v>2940998.9374777204</v>
      </c>
      <c r="X61" s="2">
        <f t="shared" si="45"/>
        <v>32.642178107142797</v>
      </c>
      <c r="Y61" s="109">
        <f>VLOOKUP(E61,'Appendix 4. LT MOH 2019'!$E$4:$Q$1683,13,FALSE)</f>
        <v>33.736763130272081</v>
      </c>
      <c r="Z61" s="129">
        <f t="shared" si="46"/>
        <v>-1.0945850231292837</v>
      </c>
    </row>
    <row r="62" spans="1:26" x14ac:dyDescent="0.2">
      <c r="B62" s="155" t="str">
        <f t="shared" si="49"/>
        <v>Male</v>
      </c>
      <c r="C62" s="13" t="str">
        <f t="shared" si="50"/>
        <v>MA</v>
      </c>
      <c r="D62" s="162" t="s">
        <v>128</v>
      </c>
      <c r="E62" s="20" t="str">
        <f t="shared" si="34"/>
        <v>MAMale50-54</v>
      </c>
      <c r="F62" s="21">
        <v>5</v>
      </c>
      <c r="G62" s="108">
        <f>VLOOKUP(E62,'Appendix 4. LT MOH 2019'!$E$4:$H$1683,4,FALSE)</f>
        <v>6.3657332835070808E-3</v>
      </c>
      <c r="H62" s="21">
        <f>VLOOKUP(E62,'Appendix 1a. Pop March 2021'!$E$5:$F$1684,2,FALSE)</f>
        <v>160379.34929331599</v>
      </c>
      <c r="I62" s="21">
        <f>VLOOKUP(E62,'Appendix 2a. Covid Deaths 2021'!$E$4:$F$1684,2,FALSE)</f>
        <v>126.487639360155</v>
      </c>
      <c r="J62" s="22">
        <f t="shared" si="35"/>
        <v>1020.9321617836694</v>
      </c>
      <c r="K62" s="22">
        <f t="shared" si="36"/>
        <v>1146.6146145679973</v>
      </c>
      <c r="L62" s="78">
        <f t="shared" si="37"/>
        <v>0.89038823403478029</v>
      </c>
      <c r="M62" s="78">
        <f t="shared" si="38"/>
        <v>1.1231055867264954</v>
      </c>
      <c r="N62" s="77">
        <f>VLOOKUP(E62,'Appendix 4. LT MOH 2019'!$E$4:$L$1683,8,FALSE)</f>
        <v>0.96866993074405738</v>
      </c>
      <c r="O62" s="77">
        <f t="shared" si="47"/>
        <v>0.96488151133865641</v>
      </c>
      <c r="P62" s="78">
        <f t="shared" si="39"/>
        <v>3.5118488661343594E-2</v>
      </c>
      <c r="Q62" s="77">
        <f>VLOOKUP(E62,'Appendix 4. LT MOH 2019'!$E$4:$J$1683,6,FALSE)</f>
        <v>2.5000000000000031</v>
      </c>
      <c r="R62" s="133">
        <f t="shared" si="40"/>
        <v>2.4951245657811496</v>
      </c>
      <c r="S62" s="132">
        <f t="shared" si="48"/>
        <v>87657.668171312776</v>
      </c>
      <c r="T62" s="14">
        <f t="shared" si="41"/>
        <v>3078.4048257540671</v>
      </c>
      <c r="U62" s="15">
        <f t="shared" si="42"/>
        <v>7.1494820584041257E-3</v>
      </c>
      <c r="V62" s="14">
        <f t="shared" si="43"/>
        <v>430577.32023195177</v>
      </c>
      <c r="W62" s="14">
        <f t="shared" si="44"/>
        <v>2496616.8466458656</v>
      </c>
      <c r="X62" s="2">
        <f t="shared" si="45"/>
        <v>28.481442624809851</v>
      </c>
      <c r="Y62" s="109">
        <f>VLOOKUP(E62,'Appendix 4. LT MOH 2019'!$E$4:$Q$1683,13,FALSE)</f>
        <v>29.528503396015712</v>
      </c>
      <c r="Z62" s="129">
        <f t="shared" si="46"/>
        <v>-1.0470607712058602</v>
      </c>
    </row>
    <row r="63" spans="1:26" x14ac:dyDescent="0.2">
      <c r="B63" s="155" t="str">
        <f t="shared" si="49"/>
        <v>Male</v>
      </c>
      <c r="C63" s="13" t="str">
        <f t="shared" si="50"/>
        <v>MA</v>
      </c>
      <c r="D63" s="162" t="s">
        <v>129</v>
      </c>
      <c r="E63" s="20" t="str">
        <f t="shared" si="34"/>
        <v>MAMale55-59</v>
      </c>
      <c r="F63" s="21">
        <v>5</v>
      </c>
      <c r="G63" s="108">
        <f>VLOOKUP(E63,'Appendix 4. LT MOH 2019'!$E$4:$H$1683,4,FALSE)</f>
        <v>9.406134776810229E-3</v>
      </c>
      <c r="H63" s="21">
        <f>VLOOKUP(E63,'Appendix 1a. Pop March 2021'!$E$5:$F$1684,2,FALSE)</f>
        <v>133010.02369055501</v>
      </c>
      <c r="I63" s="21">
        <f>VLOOKUP(E63,'Appendix 2a. Covid Deaths 2021'!$E$4:$F$1684,2,FALSE)</f>
        <v>149.363063499758</v>
      </c>
      <c r="J63" s="22">
        <f t="shared" si="35"/>
        <v>1251.110209500082</v>
      </c>
      <c r="K63" s="22">
        <f t="shared" si="36"/>
        <v>1399.0683438938838</v>
      </c>
      <c r="L63" s="78">
        <f t="shared" si="37"/>
        <v>0.89424524181427401</v>
      </c>
      <c r="M63" s="78">
        <f t="shared" si="38"/>
        <v>1.1182614715077122</v>
      </c>
      <c r="N63" s="77">
        <f>VLOOKUP(E63,'Appendix 4. LT MOH 2019'!$E$4:$L$1683,8,FALSE)</f>
        <v>0.95404985916032725</v>
      </c>
      <c r="O63" s="77">
        <f t="shared" si="47"/>
        <v>0.94875726974003927</v>
      </c>
      <c r="P63" s="78">
        <f t="shared" si="39"/>
        <v>5.1242730259960734E-2</v>
      </c>
      <c r="Q63" s="77">
        <f>VLOOKUP(E63,'Appendix 4. LT MOH 2019'!$E$4:$J$1683,6,FALSE)</f>
        <v>2.4999999999999996</v>
      </c>
      <c r="R63" s="133">
        <f t="shared" si="40"/>
        <v>2.4930945399142335</v>
      </c>
      <c r="S63" s="132">
        <f t="shared" si="48"/>
        <v>84579.263345558706</v>
      </c>
      <c r="T63" s="14">
        <f t="shared" si="41"/>
        <v>4334.0723772026486</v>
      </c>
      <c r="U63" s="15">
        <f t="shared" si="42"/>
        <v>1.0518796400249344E-2</v>
      </c>
      <c r="V63" s="14">
        <f t="shared" si="43"/>
        <v>412031.20702097728</v>
      </c>
      <c r="W63" s="14">
        <f t="shared" si="44"/>
        <v>2066039.526413914</v>
      </c>
      <c r="X63" s="2">
        <f t="shared" si="45"/>
        <v>24.427258463730787</v>
      </c>
      <c r="Y63" s="109">
        <f>VLOOKUP(E63,'Appendix 4. LT MOH 2019'!$E$4:$Q$1683,13,FALSE)</f>
        <v>25.402696819807861</v>
      </c>
      <c r="Z63" s="129">
        <f t="shared" si="46"/>
        <v>-0.97543835607707408</v>
      </c>
    </row>
    <row r="64" spans="1:26" x14ac:dyDescent="0.2">
      <c r="B64" s="155" t="str">
        <f t="shared" si="49"/>
        <v>Male</v>
      </c>
      <c r="C64" s="13" t="str">
        <f t="shared" si="50"/>
        <v>MA</v>
      </c>
      <c r="D64" s="162" t="s">
        <v>130</v>
      </c>
      <c r="E64" s="20" t="str">
        <f t="shared" si="34"/>
        <v>MAMale60-64</v>
      </c>
      <c r="F64" s="21">
        <v>5</v>
      </c>
      <c r="G64" s="108">
        <f>VLOOKUP(E64,'Appendix 4. LT MOH 2019'!$E$4:$H$1683,4,FALSE)</f>
        <v>1.3717286720686648E-2</v>
      </c>
      <c r="H64" s="21">
        <f>VLOOKUP(E64,'Appendix 1a. Pop March 2021'!$E$5:$F$1684,2,FALSE)</f>
        <v>106294.43876670599</v>
      </c>
      <c r="I64" s="21">
        <f>VLOOKUP(E64,'Appendix 2a. Covid Deaths 2021'!$E$4:$F$1684,2,FALSE)</f>
        <v>157.43674260785301</v>
      </c>
      <c r="J64" s="22">
        <f t="shared" si="35"/>
        <v>1458.0712933773762</v>
      </c>
      <c r="K64" s="22">
        <f t="shared" si="36"/>
        <v>1613.3484310465062</v>
      </c>
      <c r="L64" s="78">
        <f t="shared" si="37"/>
        <v>0.90375474095920572</v>
      </c>
      <c r="M64" s="78">
        <f t="shared" si="38"/>
        <v>1.1064948870294653</v>
      </c>
      <c r="N64" s="77">
        <f>VLOOKUP(E64,'Appendix 4. LT MOH 2019'!$E$4:$L$1683,8,FALSE)</f>
        <v>0.93368763084851414</v>
      </c>
      <c r="O64" s="77">
        <f t="shared" si="47"/>
        <v>0.92689006857259792</v>
      </c>
      <c r="P64" s="78">
        <f t="shared" si="39"/>
        <v>7.3109931427402075E-2</v>
      </c>
      <c r="Q64" s="77">
        <f>VLOOKUP(E64,'Appendix 4. LT MOH 2019'!$E$4:$J$1683,6,FALSE)</f>
        <v>2.4999999999999987</v>
      </c>
      <c r="R64" s="133">
        <f t="shared" si="40"/>
        <v>2.4909599838091072</v>
      </c>
      <c r="S64" s="132">
        <f t="shared" si="48"/>
        <v>80245.190968356052</v>
      </c>
      <c r="T64" s="14">
        <f t="shared" si="41"/>
        <v>5866.7204090752948</v>
      </c>
      <c r="U64" s="15">
        <f t="shared" si="42"/>
        <v>1.5178855203526071E-2</v>
      </c>
      <c r="V64" s="14">
        <f t="shared" si="43"/>
        <v>386506.11857160658</v>
      </c>
      <c r="W64" s="14">
        <f t="shared" si="44"/>
        <v>1654008.3193929368</v>
      </c>
      <c r="X64" s="2">
        <f t="shared" si="45"/>
        <v>20.611930751653137</v>
      </c>
      <c r="Y64" s="109">
        <f>VLOOKUP(E64,'Appendix 4. LT MOH 2019'!$E$4:$Q$1683,13,FALSE)</f>
        <v>21.505765107459741</v>
      </c>
      <c r="Z64" s="129">
        <f t="shared" si="46"/>
        <v>-0.89383435580660375</v>
      </c>
    </row>
    <row r="65" spans="2:26" x14ac:dyDescent="0.2">
      <c r="B65" s="155" t="str">
        <f t="shared" si="49"/>
        <v>Male</v>
      </c>
      <c r="C65" s="13" t="str">
        <f t="shared" si="50"/>
        <v>MA</v>
      </c>
      <c r="D65" s="162" t="s">
        <v>131</v>
      </c>
      <c r="E65" s="20" t="str">
        <f t="shared" si="34"/>
        <v>MAMale65-69</v>
      </c>
      <c r="F65" s="21">
        <v>5</v>
      </c>
      <c r="G65" s="108">
        <f>VLOOKUP(E65,'Appendix 4. LT MOH 2019'!$E$4:$H$1683,4,FALSE)</f>
        <v>2.188135005203945E-2</v>
      </c>
      <c r="H65" s="21">
        <f>VLOOKUP(E65,'Appendix 1a. Pop March 2021'!$E$5:$F$1684,2,FALSE)</f>
        <v>83568.363461799599</v>
      </c>
      <c r="I65" s="21">
        <f>VLOOKUP(E65,'Appendix 2a. Covid Deaths 2021'!$E$4:$F$1684,2,FALSE)</f>
        <v>203.18759088705801</v>
      </c>
      <c r="J65" s="22">
        <f t="shared" si="35"/>
        <v>1828.5886141837004</v>
      </c>
      <c r="K65" s="22">
        <f t="shared" si="36"/>
        <v>2027.3301862683279</v>
      </c>
      <c r="L65" s="78">
        <f t="shared" si="37"/>
        <v>0.90196881917372929</v>
      </c>
      <c r="M65" s="78">
        <f t="shared" si="38"/>
        <v>1.1086857757633735</v>
      </c>
      <c r="N65" s="77">
        <f>VLOOKUP(E65,'Appendix 4. LT MOH 2019'!$E$4:$L$1683,8,FALSE)</f>
        <v>0.89626775372108591</v>
      </c>
      <c r="O65" s="77">
        <f t="shared" si="47"/>
        <v>0.88566286148193663</v>
      </c>
      <c r="P65" s="78">
        <f t="shared" si="39"/>
        <v>0.11433713851806337</v>
      </c>
      <c r="Q65" s="77">
        <f>VLOOKUP(E65,'Appendix 4. LT MOH 2019'!$E$4:$J$1683,6,FALSE)</f>
        <v>2.5</v>
      </c>
      <c r="R65" s="133">
        <f t="shared" si="40"/>
        <v>2.4853650478744918</v>
      </c>
      <c r="S65" s="132">
        <f t="shared" si="48"/>
        <v>74378.470559280759</v>
      </c>
      <c r="T65" s="14">
        <f t="shared" si="41"/>
        <v>8504.221491098182</v>
      </c>
      <c r="U65" s="15">
        <f t="shared" si="42"/>
        <v>2.4262605988178886E-2</v>
      </c>
      <c r="V65" s="14">
        <f t="shared" si="43"/>
        <v>350507.34019427135</v>
      </c>
      <c r="W65" s="14">
        <f t="shared" si="44"/>
        <v>1267502.2008213303</v>
      </c>
      <c r="X65" s="2">
        <f t="shared" si="45"/>
        <v>17.041251202000879</v>
      </c>
      <c r="Y65" s="109">
        <f>VLOOKUP(E65,'Appendix 4. LT MOH 2019'!$E$4:$Q$1683,13,FALSE)</f>
        <v>17.85559268380554</v>
      </c>
      <c r="Z65" s="129">
        <f t="shared" si="46"/>
        <v>-0.81434148180466082</v>
      </c>
    </row>
    <row r="66" spans="2:26" x14ac:dyDescent="0.2">
      <c r="B66" s="155" t="str">
        <f t="shared" si="49"/>
        <v>Male</v>
      </c>
      <c r="C66" s="13" t="str">
        <f t="shared" si="50"/>
        <v>MA</v>
      </c>
      <c r="D66" s="162" t="s">
        <v>132</v>
      </c>
      <c r="E66" s="20" t="str">
        <f t="shared" si="34"/>
        <v>MAMale70-74</v>
      </c>
      <c r="F66" s="21">
        <v>5</v>
      </c>
      <c r="G66" s="108">
        <f>VLOOKUP(E66,'Appendix 4. LT MOH 2019'!$E$4:$H$1683,4,FALSE)</f>
        <v>3.0366421485930224E-2</v>
      </c>
      <c r="H66" s="21">
        <f>VLOOKUP(E66,'Appendix 1a. Pop March 2021'!$E$5:$F$1684,2,FALSE)</f>
        <v>61615.082568511098</v>
      </c>
      <c r="I66" s="21">
        <f>VLOOKUP(E66,'Appendix 2a. Covid Deaths 2021'!$E$4:$F$1684,2,FALSE)</f>
        <v>201.841977702375</v>
      </c>
      <c r="J66" s="22">
        <f t="shared" si="35"/>
        <v>1871.0295671658002</v>
      </c>
      <c r="K66" s="22">
        <f t="shared" si="36"/>
        <v>2066.7423262997113</v>
      </c>
      <c r="L66" s="78">
        <f t="shared" si="37"/>
        <v>0.90530374462097818</v>
      </c>
      <c r="M66" s="78">
        <f t="shared" si="38"/>
        <v>1.1046016388882476</v>
      </c>
      <c r="N66" s="77">
        <f>VLOOKUP(E66,'Appendix 4. LT MOH 2019'!$E$4:$L$1683,8,FALSE)</f>
        <v>0.85888108379327655</v>
      </c>
      <c r="O66" s="77">
        <f t="shared" si="47"/>
        <v>0.84532229863926234</v>
      </c>
      <c r="P66" s="78">
        <f t="shared" si="39"/>
        <v>0.15467770136073766</v>
      </c>
      <c r="Q66" s="77">
        <f>VLOOKUP(E66,'Appendix 4. LT MOH 2019'!$E$4:$J$1683,6,FALSE)</f>
        <v>2.5000000000000013</v>
      </c>
      <c r="R66" s="133">
        <f t="shared" si="40"/>
        <v>2.4805646717535286</v>
      </c>
      <c r="S66" s="132">
        <f t="shared" si="48"/>
        <v>65874.249068182573</v>
      </c>
      <c r="T66" s="14">
        <f t="shared" si="41"/>
        <v>10189.277424731195</v>
      </c>
      <c r="U66" s="15">
        <f t="shared" si="42"/>
        <v>3.3550466774781809E-2</v>
      </c>
      <c r="V66" s="14">
        <f t="shared" si="43"/>
        <v>303700.01982774085</v>
      </c>
      <c r="W66" s="14">
        <f t="shared" si="44"/>
        <v>916994.86062705901</v>
      </c>
      <c r="X66" s="2">
        <f t="shared" si="45"/>
        <v>13.920384271522115</v>
      </c>
      <c r="Y66" s="109">
        <f>VLOOKUP(E66,'Appendix 4. LT MOH 2019'!$E$4:$Q$1683,13,FALSE)</f>
        <v>14.632818424017653</v>
      </c>
      <c r="Z66" s="129">
        <f t="shared" si="46"/>
        <v>-0.71243415249553799</v>
      </c>
    </row>
    <row r="67" spans="2:26" x14ac:dyDescent="0.2">
      <c r="B67" s="155" t="str">
        <f t="shared" si="49"/>
        <v>Male</v>
      </c>
      <c r="C67" s="13" t="str">
        <f t="shared" si="50"/>
        <v>MA</v>
      </c>
      <c r="D67" s="162" t="s">
        <v>133</v>
      </c>
      <c r="E67" s="20" t="str">
        <f t="shared" si="34"/>
        <v>MAMale75-79</v>
      </c>
      <c r="F67" s="21">
        <v>5</v>
      </c>
      <c r="G67" s="108">
        <f>VLOOKUP(E67,'Appendix 4. LT MOH 2019'!$E$4:$H$1683,4,FALSE)</f>
        <v>5.1412250079339895E-2</v>
      </c>
      <c r="H67" s="21">
        <f>VLOOKUP(E67,'Appendix 1a. Pop March 2021'!$E$5:$F$1684,2,FALSE)</f>
        <v>42180.0656869636</v>
      </c>
      <c r="I67" s="21">
        <f>VLOOKUP(E67,'Appendix 2a. Covid Deaths 2021'!$E$4:$F$1684,2,FALSE)</f>
        <v>173.58410082404299</v>
      </c>
      <c r="J67" s="22">
        <f t="shared" si="35"/>
        <v>2168.5720854611563</v>
      </c>
      <c r="K67" s="22">
        <f t="shared" si="36"/>
        <v>2333.2318370838361</v>
      </c>
      <c r="L67" s="78">
        <f t="shared" si="37"/>
        <v>0.92942846527052458</v>
      </c>
      <c r="M67" s="78">
        <f t="shared" si="38"/>
        <v>1.0759300337427631</v>
      </c>
      <c r="N67" s="77">
        <f>VLOOKUP(E67,'Appendix 4. LT MOH 2019'!$E$4:$L$1683,8,FALSE)</f>
        <v>0.77221597300337463</v>
      </c>
      <c r="O67" s="77">
        <f t="shared" si="47"/>
        <v>0.75720728294088335</v>
      </c>
      <c r="P67" s="78">
        <f t="shared" si="39"/>
        <v>0.24279271705911665</v>
      </c>
      <c r="Q67" s="77">
        <f>VLOOKUP(E67,'Appendix 4. LT MOH 2019'!$E$4:$J$1683,6,FALSE)</f>
        <v>2.5</v>
      </c>
      <c r="R67" s="133">
        <f t="shared" si="40"/>
        <v>2.4764515301248915</v>
      </c>
      <c r="S67" s="132">
        <f t="shared" si="48"/>
        <v>55684.971643451376</v>
      </c>
      <c r="T67" s="14">
        <f t="shared" si="41"/>
        <v>13519.905564673423</v>
      </c>
      <c r="U67" s="15">
        <f t="shared" si="42"/>
        <v>5.5339883804027525E-2</v>
      </c>
      <c r="V67" s="14">
        <f t="shared" si="43"/>
        <v>244306.72121666928</v>
      </c>
      <c r="W67" s="14">
        <f t="shared" si="44"/>
        <v>613294.84079931816</v>
      </c>
      <c r="X67" s="2">
        <f t="shared" si="45"/>
        <v>11.013650949240313</v>
      </c>
      <c r="Y67" s="109">
        <f>VLOOKUP(E67,'Appendix 4. LT MOH 2019'!$E$4:$Q$1683,13,FALSE)</f>
        <v>11.626307649520772</v>
      </c>
      <c r="Z67" s="129">
        <f t="shared" si="46"/>
        <v>-0.61265670028045882</v>
      </c>
    </row>
    <row r="68" spans="2:26" x14ac:dyDescent="0.2">
      <c r="B68" s="155" t="str">
        <f t="shared" si="49"/>
        <v>Male</v>
      </c>
      <c r="C68" s="13" t="str">
        <f t="shared" si="50"/>
        <v>MA</v>
      </c>
      <c r="D68" s="162" t="s">
        <v>134</v>
      </c>
      <c r="E68" s="20" t="str">
        <f t="shared" si="34"/>
        <v>MAMale80-84</v>
      </c>
      <c r="F68" s="21">
        <v>5</v>
      </c>
      <c r="G68" s="108">
        <f>VLOOKUP(E68,'Appendix 4. LT MOH 2019'!$E$4:$H$1683,4,FALSE)</f>
        <v>7.2866312703066802E-2</v>
      </c>
      <c r="H68" s="21">
        <f>VLOOKUP(E68,'Appendix 1a. Pop March 2021'!$E$5:$F$1684,2,FALSE)</f>
        <v>26069.989155059098</v>
      </c>
      <c r="I68" s="21">
        <f>VLOOKUP(E68,'Appendix 2a. Covid Deaths 2021'!$E$4:$F$1684,2,FALSE)</f>
        <v>111.685894328648</v>
      </c>
      <c r="J68" s="22">
        <f t="shared" si="35"/>
        <v>1899.6239819380964</v>
      </c>
      <c r="K68" s="22">
        <f t="shared" si="36"/>
        <v>2003.1717369660714</v>
      </c>
      <c r="L68" s="78">
        <f t="shared" si="37"/>
        <v>0.94830809904256907</v>
      </c>
      <c r="M68" s="78">
        <f t="shared" si="38"/>
        <v>1.0545096061181172</v>
      </c>
      <c r="N68" s="77">
        <f>VLOOKUP(E68,'Appendix 4. LT MOH 2019'!$E$4:$L$1683,8,FALSE)</f>
        <v>0.69181009200449128</v>
      </c>
      <c r="O68" s="77">
        <f t="shared" si="47"/>
        <v>0.67805456111052809</v>
      </c>
      <c r="P68" s="78">
        <f t="shared" si="39"/>
        <v>0.32194543888947191</v>
      </c>
      <c r="Q68" s="77">
        <f>VLOOKUP(E68,'Appendix 4. LT MOH 2019'!$E$4:$J$1683,6,FALSE)</f>
        <v>2.5</v>
      </c>
      <c r="R68" s="133">
        <f t="shared" si="40"/>
        <v>2.4763641658432087</v>
      </c>
      <c r="S68" s="132">
        <f t="shared" si="48"/>
        <v>42165.066078777949</v>
      </c>
      <c r="T68" s="14">
        <f t="shared" si="41"/>
        <v>13574.850704535751</v>
      </c>
      <c r="U68" s="15">
        <f t="shared" si="42"/>
        <v>7.6881998001046295E-2</v>
      </c>
      <c r="V68" s="14">
        <f t="shared" si="43"/>
        <v>176567.35071259478</v>
      </c>
      <c r="W68" s="14">
        <f t="shared" si="44"/>
        <v>368988.11958264885</v>
      </c>
      <c r="X68" s="2">
        <f t="shared" si="45"/>
        <v>8.751038570490083</v>
      </c>
      <c r="Y68" s="109">
        <f>VLOOKUP(E68,'Appendix 4. LT MOH 2019'!$E$4:$Q$1683,13,FALSE)</f>
        <v>9.3183357617246418</v>
      </c>
      <c r="Z68" s="129">
        <f t="shared" si="46"/>
        <v>-0.5672971912345588</v>
      </c>
    </row>
    <row r="69" spans="2:26" x14ac:dyDescent="0.2">
      <c r="B69" s="155" t="str">
        <f t="shared" si="49"/>
        <v>Male</v>
      </c>
      <c r="C69" s="13" t="str">
        <f t="shared" si="50"/>
        <v>MA</v>
      </c>
      <c r="D69" s="162" t="s">
        <v>135</v>
      </c>
      <c r="E69" s="20" t="str">
        <f t="shared" si="34"/>
        <v>MAMale85-89</v>
      </c>
      <c r="F69" s="21">
        <v>5</v>
      </c>
      <c r="G69" s="108">
        <f>VLOOKUP(E69,'Appendix 4. LT MOH 2019'!$E$4:$H$1683,4,FALSE)</f>
        <v>0.10748981510498276</v>
      </c>
      <c r="H69" s="21">
        <f>VLOOKUP(E69,'Appendix 1a. Pop March 2021'!$E$5:$F$1684,2,FALSE)</f>
        <v>13465.2149491863</v>
      </c>
      <c r="I69" s="21">
        <f>VLOOKUP(E69,'Appendix 2a. Covid Deaths 2021'!$E$4:$F$1684,2,FALSE)</f>
        <v>99.575375666505096</v>
      </c>
      <c r="J69" s="22">
        <f t="shared" si="35"/>
        <v>1447.3734652368853</v>
      </c>
      <c r="K69" s="22">
        <f t="shared" si="36"/>
        <v>1536.2455021839885</v>
      </c>
      <c r="L69" s="78">
        <f t="shared" si="37"/>
        <v>0.94214984726024642</v>
      </c>
      <c r="M69" s="78">
        <f t="shared" si="38"/>
        <v>1.061402284262934</v>
      </c>
      <c r="N69" s="77">
        <f>VLOOKUP(E69,'Appendix 4. LT MOH 2019'!$E$4:$L$1683,8,FALSE)</f>
        <v>0.57638631591947642</v>
      </c>
      <c r="O69" s="77">
        <f t="shared" si="47"/>
        <v>0.55721260701621467</v>
      </c>
      <c r="P69" s="78">
        <f t="shared" si="39"/>
        <v>0.44278739298378533</v>
      </c>
      <c r="Q69" s="77">
        <f>VLOOKUP(E69,'Appendix 4. LT MOH 2019'!$E$4:$J$1683,6,FALSE)</f>
        <v>2.5000000000000004</v>
      </c>
      <c r="R69" s="133">
        <f t="shared" si="40"/>
        <v>2.4613971679599644</v>
      </c>
      <c r="S69" s="132">
        <f t="shared" si="48"/>
        <v>28590.215374242198</v>
      </c>
      <c r="T69" s="14">
        <f t="shared" si="41"/>
        <v>12659.386930405641</v>
      </c>
      <c r="U69" s="15">
        <f t="shared" si="42"/>
        <v>0.11424004110035413</v>
      </c>
      <c r="V69" s="14">
        <f t="shared" si="43"/>
        <v>110813.92135779263</v>
      </c>
      <c r="W69" s="14">
        <f t="shared" si="44"/>
        <v>192420.7688700541</v>
      </c>
      <c r="X69" s="2">
        <f t="shared" si="45"/>
        <v>6.7303014808140231</v>
      </c>
      <c r="Y69" s="109">
        <f>VLOOKUP(E69,'Appendix 4. LT MOH 2019'!$E$4:$Q$1683,13,FALSE)</f>
        <v>7.3557911203185755</v>
      </c>
      <c r="Z69" s="129">
        <f t="shared" si="46"/>
        <v>-0.62548963950455239</v>
      </c>
    </row>
    <row r="70" spans="2:26" x14ac:dyDescent="0.2">
      <c r="B70" s="155" t="str">
        <f t="shared" si="49"/>
        <v>Male</v>
      </c>
      <c r="C70" s="13" t="str">
        <f t="shared" si="50"/>
        <v>MA</v>
      </c>
      <c r="D70" s="162" t="s">
        <v>8</v>
      </c>
      <c r="E70" s="20" t="str">
        <f t="shared" si="34"/>
        <v>MAMale90+</v>
      </c>
      <c r="F70" s="21" t="s">
        <v>19</v>
      </c>
      <c r="G70" s="108">
        <f>VLOOKUP(E70,'Appendix 4. LT MOH 2019'!$E$4:$H$1683,4,FALSE)</f>
        <v>0.16878939920236716</v>
      </c>
      <c r="H70" s="21">
        <f>VLOOKUP(E70,'Appendix 1a. Pop March 2021'!$E$5:$F$1684,2,FALSE)</f>
        <v>8101.3382562516399</v>
      </c>
      <c r="I70" s="21">
        <f>VLOOKUP(E70,'Appendix 2a. Covid Deaths 2021'!$E$4:$F$1684,2,FALSE)</f>
        <v>36.331555986427503</v>
      </c>
      <c r="J70" s="22">
        <f t="shared" si="35"/>
        <v>1367.420017007867</v>
      </c>
      <c r="K70" s="22">
        <f t="shared" si="36"/>
        <v>1397.6191914872584</v>
      </c>
      <c r="L70" s="78">
        <f t="shared" si="37"/>
        <v>0.97839241571428681</v>
      </c>
      <c r="M70" s="78">
        <f t="shared" si="38"/>
        <v>1.0220847830979336</v>
      </c>
      <c r="N70" s="77">
        <f>VLOOKUP(E70,'Appendix 4. LT MOH 2019'!$E$4:$L$1683,8,FALSE)</f>
        <v>0</v>
      </c>
      <c r="O70" s="77">
        <v>0</v>
      </c>
      <c r="P70" s="78">
        <f t="shared" si="39"/>
        <v>1</v>
      </c>
      <c r="Q70" s="77">
        <f>VLOOKUP(E70,'Appendix 4. LT MOH 2019'!$E$4:$J$1683,6,FALSE)</f>
        <v>5.2357049310355155</v>
      </c>
      <c r="R70" s="133">
        <f>Q70*L70</f>
        <v>5.1225739954430418</v>
      </c>
      <c r="S70" s="132">
        <f t="shared" si="48"/>
        <v>15930.828443836557</v>
      </c>
      <c r="T70" s="14">
        <f t="shared" si="41"/>
        <v>15930.828443836557</v>
      </c>
      <c r="U70" s="15">
        <f t="shared" si="42"/>
        <v>0.19521435920488092</v>
      </c>
      <c r="V70" s="14">
        <f>T70*R70</f>
        <v>81606.847512261491</v>
      </c>
      <c r="W70" s="14">
        <f>V70</f>
        <v>81606.847512261491</v>
      </c>
      <c r="X70" s="2">
        <f t="shared" si="45"/>
        <v>5.1225739954430418</v>
      </c>
      <c r="Y70" s="109">
        <f>VLOOKUP(E70,'Appendix 4. LT MOH 2019'!$E$4:$Q$1683,13,FALSE)</f>
        <v>5.9245426829268295</v>
      </c>
      <c r="Z70" s="129">
        <f t="shared" si="46"/>
        <v>-0.80196868748378769</v>
      </c>
    </row>
    <row r="71" spans="2:26" x14ac:dyDescent="0.2">
      <c r="H71" s="43"/>
      <c r="I71" s="43"/>
      <c r="K71" s="9"/>
      <c r="L71" s="9"/>
      <c r="M71" s="9"/>
      <c r="N71" s="131"/>
      <c r="O71" s="131"/>
      <c r="P71" s="79"/>
      <c r="Q71" s="131"/>
      <c r="R71" s="111"/>
      <c r="S71" s="9"/>
      <c r="T71" s="9"/>
      <c r="U71" s="9"/>
      <c r="V71" s="111"/>
      <c r="W71" s="111"/>
      <c r="X71" s="9"/>
      <c r="Y71" s="131"/>
      <c r="Z71" s="9"/>
    </row>
    <row r="72" spans="2:26" x14ac:dyDescent="0.2">
      <c r="F72" s="43"/>
      <c r="H72" s="43"/>
      <c r="I72" s="43"/>
      <c r="N72" s="43"/>
      <c r="O72" s="43"/>
      <c r="Q72" s="43"/>
      <c r="R72" s="43"/>
      <c r="V72" s="43"/>
      <c r="W72" s="43"/>
    </row>
    <row r="73" spans="2:26" x14ac:dyDescent="0.2">
      <c r="D73" s="53"/>
      <c r="E73" s="24"/>
      <c r="F73" s="43"/>
      <c r="G73" s="112"/>
      <c r="H73" s="24"/>
      <c r="I73" s="8"/>
      <c r="L73" s="49"/>
      <c r="M73" s="49"/>
      <c r="N73" s="49"/>
      <c r="O73" s="49"/>
      <c r="P73" s="48"/>
      <c r="Q73" s="47"/>
      <c r="R73" s="14"/>
      <c r="S73" s="15"/>
      <c r="T73" s="14"/>
      <c r="U73" s="14"/>
      <c r="V73" s="2"/>
      <c r="W73" s="2"/>
      <c r="X73" s="6"/>
    </row>
    <row r="74" spans="2:26" x14ac:dyDescent="0.2">
      <c r="D74" s="53"/>
      <c r="E74" s="24"/>
      <c r="F74" s="43"/>
      <c r="G74" s="112"/>
      <c r="H74" s="24"/>
      <c r="I74" s="8"/>
      <c r="L74" s="49"/>
      <c r="M74" s="49"/>
      <c r="N74" s="49"/>
      <c r="O74" s="49"/>
      <c r="P74" s="48"/>
      <c r="Q74" s="47"/>
      <c r="R74" s="14"/>
      <c r="S74" s="15"/>
      <c r="T74" s="14"/>
      <c r="U74" s="14"/>
      <c r="V74" s="2"/>
      <c r="W74" s="2"/>
      <c r="X74" s="6"/>
    </row>
    <row r="75" spans="2:26" x14ac:dyDescent="0.2">
      <c r="D75" s="53"/>
      <c r="E75" s="24"/>
      <c r="G75" s="112"/>
      <c r="H75" s="24"/>
      <c r="I75" s="8"/>
      <c r="L75" s="49"/>
      <c r="M75" s="49"/>
      <c r="N75" s="49"/>
      <c r="O75" s="49"/>
      <c r="P75" s="48"/>
      <c r="Q75" s="47"/>
      <c r="R75" s="14"/>
      <c r="S75" s="15"/>
      <c r="T75" s="14"/>
      <c r="U75" s="14"/>
      <c r="V75" s="2"/>
      <c r="W75" s="2"/>
      <c r="X75" s="6"/>
    </row>
    <row r="76" spans="2:26" x14ac:dyDescent="0.2">
      <c r="D76" s="53"/>
      <c r="E76" s="24"/>
      <c r="G76" s="112"/>
      <c r="H76" s="24"/>
      <c r="I76" s="8"/>
      <c r="L76" s="49"/>
      <c r="M76" s="49"/>
      <c r="N76" s="49"/>
      <c r="O76" s="49"/>
      <c r="P76" s="48"/>
      <c r="Q76" s="47"/>
      <c r="R76" s="14"/>
      <c r="S76" s="15"/>
      <c r="T76" s="14"/>
      <c r="U76" s="14"/>
      <c r="V76" s="2"/>
      <c r="W76" s="2"/>
      <c r="X76" s="6"/>
    </row>
    <row r="77" spans="2:26" x14ac:dyDescent="0.2">
      <c r="D77" s="53"/>
      <c r="E77" s="24"/>
      <c r="G77" s="112"/>
      <c r="H77" s="24"/>
      <c r="I77" s="8"/>
      <c r="L77" s="49"/>
      <c r="M77" s="49"/>
      <c r="N77" s="49"/>
      <c r="O77" s="49"/>
      <c r="P77" s="48"/>
      <c r="Q77" s="47"/>
      <c r="R77" s="14"/>
      <c r="S77" s="15"/>
      <c r="T77" s="14"/>
      <c r="U77" s="14"/>
      <c r="V77" s="2"/>
      <c r="W77" s="2"/>
      <c r="X77" s="6"/>
    </row>
    <row r="78" spans="2:26" x14ac:dyDescent="0.2">
      <c r="N78" s="44"/>
    </row>
    <row r="81" spans="1:25" s="13" customFormat="1" ht="47" customHeight="1" x14ac:dyDescent="0.2">
      <c r="A81" s="12"/>
      <c r="B81" s="10"/>
      <c r="C81" s="10"/>
      <c r="D81" s="160"/>
      <c r="E81" s="10"/>
      <c r="F81"/>
      <c r="G81" s="12"/>
      <c r="H81" s="12"/>
      <c r="I81" s="12"/>
      <c r="J81" s="43"/>
      <c r="K81"/>
      <c r="L81" s="10"/>
      <c r="M81" s="12"/>
      <c r="N81" s="12"/>
      <c r="O81" s="12"/>
      <c r="P81" s="12"/>
      <c r="Q81" s="10"/>
      <c r="R81" s="10"/>
      <c r="S81" s="12"/>
      <c r="T81" s="12"/>
      <c r="U81" s="12"/>
      <c r="V81" s="10"/>
      <c r="W81" s="12"/>
      <c r="X81" s="12"/>
      <c r="Y81" s="43"/>
    </row>
    <row r="82" spans="1:25" x14ac:dyDescent="0.2">
      <c r="D82" s="53"/>
      <c r="E82" s="52"/>
      <c r="G82" s="113"/>
      <c r="H82" s="52"/>
      <c r="I82" s="8"/>
      <c r="L82" s="51"/>
      <c r="M82" s="51"/>
      <c r="N82" s="51"/>
      <c r="O82" s="51"/>
      <c r="P82" s="48"/>
      <c r="Q82" s="14"/>
      <c r="R82" s="14"/>
      <c r="S82" s="15"/>
      <c r="T82" s="14"/>
      <c r="U82" s="14"/>
      <c r="V82" s="2"/>
      <c r="W82" s="2"/>
      <c r="X82" s="6"/>
    </row>
    <row r="83" spans="1:25" x14ac:dyDescent="0.2">
      <c r="D83" s="53"/>
      <c r="E83" s="52"/>
      <c r="G83" s="113"/>
      <c r="H83" s="52"/>
      <c r="I83" s="8"/>
      <c r="L83" s="51"/>
      <c r="M83" s="51"/>
      <c r="N83" s="51"/>
      <c r="O83" s="51"/>
      <c r="P83" s="48"/>
      <c r="Q83" s="47"/>
      <c r="R83" s="14"/>
      <c r="S83" s="15"/>
      <c r="T83" s="14"/>
      <c r="U83" s="14"/>
      <c r="V83" s="2"/>
      <c r="W83" s="2"/>
      <c r="X83" s="6"/>
    </row>
    <row r="84" spans="1:25" x14ac:dyDescent="0.2">
      <c r="D84" s="53"/>
      <c r="E84" s="52"/>
      <c r="G84" s="113"/>
      <c r="H84" s="52"/>
      <c r="I84" s="8"/>
      <c r="L84" s="51"/>
      <c r="M84" s="51"/>
      <c r="N84" s="51"/>
      <c r="O84" s="51"/>
      <c r="P84" s="48"/>
      <c r="Q84" s="47"/>
      <c r="R84" s="14"/>
      <c r="S84" s="15"/>
      <c r="T84" s="14"/>
      <c r="U84" s="14"/>
      <c r="V84" s="2"/>
      <c r="W84" s="2"/>
      <c r="X84" s="6"/>
    </row>
    <row r="85" spans="1:25" x14ac:dyDescent="0.2">
      <c r="D85" s="53"/>
      <c r="E85" s="52"/>
      <c r="G85" s="113"/>
      <c r="H85" s="52"/>
      <c r="I85" s="8"/>
      <c r="L85" s="51"/>
      <c r="M85" s="51"/>
      <c r="N85" s="51"/>
      <c r="O85" s="51"/>
      <c r="P85" s="48"/>
      <c r="Q85" s="47"/>
      <c r="R85" s="14"/>
      <c r="S85" s="15"/>
      <c r="T85" s="14"/>
      <c r="U85" s="14"/>
      <c r="V85" s="2"/>
      <c r="W85" s="2"/>
      <c r="X85" s="6"/>
    </row>
    <row r="86" spans="1:25" x14ac:dyDescent="0.2">
      <c r="D86" s="53"/>
      <c r="E86" s="52"/>
      <c r="G86" s="113"/>
      <c r="H86" s="52"/>
      <c r="I86" s="8"/>
      <c r="L86" s="51"/>
      <c r="M86" s="51"/>
      <c r="N86" s="51"/>
      <c r="O86" s="51"/>
      <c r="P86" s="48"/>
      <c r="Q86" s="47"/>
      <c r="R86" s="14"/>
      <c r="S86" s="15"/>
      <c r="T86" s="14"/>
      <c r="U86" s="14"/>
      <c r="V86" s="2"/>
      <c r="W86" s="2"/>
      <c r="X86" s="6"/>
    </row>
    <row r="87" spans="1:25" x14ac:dyDescent="0.2">
      <c r="D87" s="53"/>
      <c r="E87" s="52"/>
      <c r="G87" s="113"/>
      <c r="H87" s="52"/>
      <c r="I87" s="8"/>
      <c r="L87" s="51"/>
      <c r="M87" s="51"/>
      <c r="N87" s="51"/>
      <c r="O87" s="51"/>
      <c r="P87" s="48"/>
      <c r="Q87" s="47"/>
      <c r="R87" s="14"/>
      <c r="S87" s="15"/>
      <c r="T87" s="14"/>
      <c r="U87" s="14"/>
      <c r="V87" s="2"/>
      <c r="W87" s="2"/>
      <c r="X87" s="6"/>
    </row>
    <row r="88" spans="1:25" x14ac:dyDescent="0.2">
      <c r="D88" s="53"/>
      <c r="E88" s="52"/>
      <c r="G88" s="113"/>
      <c r="H88" s="52"/>
      <c r="I88" s="8"/>
      <c r="L88" s="51"/>
      <c r="M88" s="51"/>
      <c r="N88" s="51"/>
      <c r="O88" s="51"/>
      <c r="P88" s="48"/>
      <c r="Q88" s="47"/>
      <c r="R88" s="14"/>
      <c r="S88" s="15"/>
      <c r="T88" s="14"/>
      <c r="U88" s="14"/>
      <c r="V88" s="2"/>
      <c r="W88" s="2"/>
      <c r="X88" s="6"/>
    </row>
    <row r="89" spans="1:25" x14ac:dyDescent="0.2">
      <c r="D89" s="53"/>
      <c r="E89" s="52"/>
      <c r="G89" s="113"/>
      <c r="H89" s="52"/>
      <c r="I89" s="8"/>
      <c r="L89" s="51"/>
      <c r="M89" s="51"/>
      <c r="N89" s="51"/>
      <c r="O89" s="51"/>
      <c r="P89" s="48"/>
      <c r="Q89" s="47"/>
      <c r="R89" s="14"/>
      <c r="S89" s="15"/>
      <c r="T89" s="14"/>
      <c r="U89" s="14"/>
      <c r="V89" s="2"/>
      <c r="W89" s="2"/>
      <c r="X89" s="6"/>
    </row>
    <row r="90" spans="1:25" x14ac:dyDescent="0.2">
      <c r="D90" s="53"/>
      <c r="E90" s="52"/>
      <c r="G90" s="113"/>
      <c r="H90" s="52"/>
      <c r="I90" s="8"/>
      <c r="L90" s="51"/>
      <c r="M90" s="51"/>
      <c r="N90" s="51"/>
      <c r="O90" s="51"/>
      <c r="P90" s="48"/>
      <c r="Q90" s="47"/>
      <c r="R90" s="14"/>
      <c r="S90" s="15"/>
      <c r="T90" s="14"/>
      <c r="U90" s="14"/>
      <c r="V90" s="2"/>
      <c r="W90" s="2"/>
      <c r="X90" s="6"/>
    </row>
    <row r="91" spans="1:25" x14ac:dyDescent="0.2">
      <c r="D91" s="53"/>
      <c r="E91" s="52"/>
      <c r="G91" s="113"/>
      <c r="H91" s="52"/>
      <c r="I91" s="8"/>
      <c r="L91" s="51"/>
      <c r="M91" s="51"/>
      <c r="N91" s="51"/>
      <c r="O91" s="51"/>
      <c r="P91" s="48"/>
      <c r="Q91" s="47"/>
      <c r="R91" s="14"/>
      <c r="S91" s="15"/>
      <c r="T91" s="14"/>
      <c r="U91" s="14"/>
      <c r="V91" s="2"/>
      <c r="W91" s="2"/>
      <c r="X91" s="6"/>
    </row>
    <row r="92" spans="1:25" x14ac:dyDescent="0.2">
      <c r="D92" s="53"/>
      <c r="E92" s="52"/>
      <c r="G92" s="113"/>
      <c r="H92" s="52"/>
      <c r="I92" s="8"/>
      <c r="L92" s="51"/>
      <c r="M92" s="51"/>
      <c r="N92" s="51"/>
      <c r="O92" s="51"/>
      <c r="P92" s="48"/>
      <c r="Q92" s="47"/>
      <c r="R92" s="14"/>
      <c r="S92" s="15"/>
      <c r="T92" s="14"/>
      <c r="U92" s="14"/>
      <c r="V92" s="2"/>
      <c r="W92" s="2"/>
      <c r="X92" s="6"/>
    </row>
    <row r="93" spans="1:25" x14ac:dyDescent="0.2">
      <c r="D93" s="53"/>
      <c r="E93" s="52"/>
      <c r="G93" s="113"/>
      <c r="H93" s="52"/>
      <c r="I93" s="8"/>
      <c r="L93" s="51"/>
      <c r="M93" s="51"/>
      <c r="N93" s="51"/>
      <c r="O93" s="51"/>
      <c r="P93" s="48"/>
      <c r="Q93" s="47"/>
      <c r="R93" s="14"/>
      <c r="S93" s="15"/>
      <c r="T93" s="14"/>
      <c r="U93" s="14"/>
      <c r="V93" s="2"/>
      <c r="W93" s="2"/>
      <c r="X93" s="6"/>
    </row>
    <row r="94" spans="1:25" x14ac:dyDescent="0.2">
      <c r="D94" s="53"/>
      <c r="E94" s="52"/>
      <c r="G94" s="113"/>
      <c r="H94" s="52"/>
      <c r="I94" s="8"/>
      <c r="L94" s="51"/>
      <c r="M94" s="51"/>
      <c r="N94" s="51"/>
      <c r="O94" s="51"/>
      <c r="P94" s="48"/>
      <c r="Q94" s="47"/>
      <c r="R94" s="14"/>
      <c r="S94" s="15"/>
      <c r="T94" s="14"/>
      <c r="U94" s="14"/>
      <c r="V94" s="2"/>
      <c r="W94" s="2"/>
      <c r="X94" s="6"/>
    </row>
    <row r="95" spans="1:25" x14ac:dyDescent="0.2">
      <c r="D95" s="53"/>
      <c r="E95" s="52"/>
      <c r="G95" s="113"/>
      <c r="H95" s="52"/>
      <c r="I95" s="8"/>
      <c r="L95" s="51"/>
      <c r="M95" s="51"/>
      <c r="N95" s="51"/>
      <c r="O95" s="51"/>
      <c r="P95" s="48"/>
      <c r="Q95" s="47"/>
      <c r="R95" s="14"/>
      <c r="S95" s="15"/>
      <c r="T95" s="14"/>
      <c r="U95" s="14"/>
      <c r="V95" s="2"/>
      <c r="W95" s="2"/>
      <c r="X95" s="6"/>
    </row>
    <row r="96" spans="1:25" x14ac:dyDescent="0.2">
      <c r="D96" s="53"/>
      <c r="E96" s="52"/>
      <c r="G96" s="113"/>
      <c r="H96" s="52"/>
      <c r="I96" s="8"/>
      <c r="L96" s="51"/>
      <c r="M96" s="51"/>
      <c r="N96" s="51"/>
      <c r="O96" s="51"/>
      <c r="P96" s="48"/>
      <c r="Q96" s="47"/>
      <c r="R96" s="14"/>
      <c r="S96" s="15"/>
      <c r="T96" s="14"/>
      <c r="U96" s="14"/>
      <c r="V96" s="2"/>
      <c r="W96" s="2"/>
      <c r="X96" s="6"/>
    </row>
    <row r="97" spans="1:25" x14ac:dyDescent="0.2">
      <c r="D97" s="53"/>
      <c r="E97" s="52"/>
      <c r="G97" s="113"/>
      <c r="H97" s="52"/>
      <c r="I97" s="8"/>
      <c r="L97" s="51"/>
      <c r="M97" s="51"/>
      <c r="N97" s="51"/>
      <c r="O97" s="51"/>
      <c r="P97" s="48"/>
      <c r="Q97" s="47"/>
      <c r="R97" s="14"/>
      <c r="S97" s="15"/>
      <c r="T97" s="14"/>
      <c r="U97" s="14"/>
      <c r="V97" s="2"/>
      <c r="W97" s="2"/>
      <c r="X97" s="6"/>
    </row>
    <row r="98" spans="1:25" x14ac:dyDescent="0.2">
      <c r="N98" s="50"/>
    </row>
    <row r="99" spans="1:25" x14ac:dyDescent="0.2">
      <c r="N99" s="50"/>
    </row>
    <row r="100" spans="1:25" s="13" customFormat="1" ht="47" customHeight="1" x14ac:dyDescent="0.2">
      <c r="A100" s="12"/>
      <c r="B100" s="10"/>
      <c r="C100" s="10"/>
      <c r="D100" s="160"/>
      <c r="E100" s="10"/>
      <c r="F100"/>
      <c r="G100" s="12"/>
      <c r="H100" s="12"/>
      <c r="I100" s="12"/>
      <c r="J100" s="43"/>
      <c r="K100"/>
      <c r="L100" s="10"/>
      <c r="M100" s="12"/>
      <c r="N100" s="12"/>
      <c r="O100" s="12"/>
      <c r="P100" s="12"/>
      <c r="Q100" s="10"/>
      <c r="R100" s="10"/>
      <c r="S100" s="12"/>
      <c r="T100" s="12"/>
      <c r="U100" s="12"/>
      <c r="V100" s="10"/>
      <c r="W100" s="12"/>
      <c r="X100" s="12"/>
      <c r="Y100" s="43"/>
    </row>
    <row r="101" spans="1:25" x14ac:dyDescent="0.2">
      <c r="D101" s="53"/>
      <c r="E101" s="24"/>
      <c r="G101" s="112"/>
      <c r="H101" s="24"/>
      <c r="I101" s="8"/>
      <c r="L101" s="49"/>
      <c r="M101" s="49"/>
      <c r="N101" s="49"/>
      <c r="O101" s="49"/>
      <c r="P101" s="48"/>
      <c r="Q101" s="14"/>
      <c r="R101" s="14"/>
      <c r="S101" s="15"/>
      <c r="T101" s="14"/>
      <c r="U101" s="14"/>
      <c r="V101" s="2"/>
      <c r="W101" s="2"/>
      <c r="X101" s="6"/>
    </row>
    <row r="102" spans="1:25" x14ac:dyDescent="0.2">
      <c r="D102" s="53"/>
      <c r="E102" s="24"/>
      <c r="G102" s="112"/>
      <c r="H102" s="24"/>
      <c r="I102" s="8"/>
      <c r="L102" s="49"/>
      <c r="M102" s="49"/>
      <c r="N102" s="49"/>
      <c r="O102" s="49"/>
      <c r="P102" s="48"/>
      <c r="Q102" s="47"/>
      <c r="R102" s="14"/>
      <c r="S102" s="15"/>
      <c r="T102" s="14"/>
      <c r="U102" s="14"/>
      <c r="V102" s="2"/>
      <c r="W102" s="2"/>
      <c r="X102" s="6"/>
    </row>
    <row r="103" spans="1:25" x14ac:dyDescent="0.2">
      <c r="D103" s="53"/>
      <c r="E103" s="24"/>
      <c r="G103" s="112"/>
      <c r="H103" s="24"/>
      <c r="I103" s="8"/>
      <c r="L103" s="49"/>
      <c r="M103" s="49"/>
      <c r="N103" s="49"/>
      <c r="O103" s="49"/>
      <c r="P103" s="48"/>
      <c r="Q103" s="47"/>
      <c r="R103" s="14"/>
      <c r="S103" s="15"/>
      <c r="T103" s="14"/>
      <c r="U103" s="14"/>
      <c r="V103" s="2"/>
      <c r="W103" s="2"/>
      <c r="X103" s="6"/>
    </row>
    <row r="104" spans="1:25" x14ac:dyDescent="0.2">
      <c r="D104" s="53"/>
      <c r="E104" s="24"/>
      <c r="G104" s="112"/>
      <c r="H104" s="24"/>
      <c r="I104" s="8"/>
      <c r="L104" s="49"/>
      <c r="M104" s="49"/>
      <c r="N104" s="49"/>
      <c r="O104" s="49"/>
      <c r="P104" s="48"/>
      <c r="Q104" s="47"/>
      <c r="R104" s="14"/>
      <c r="S104" s="15"/>
      <c r="T104" s="14"/>
      <c r="U104" s="14"/>
      <c r="V104" s="2"/>
      <c r="W104" s="2"/>
      <c r="X104" s="6"/>
    </row>
    <row r="105" spans="1:25" x14ac:dyDescent="0.2">
      <c r="D105" s="53"/>
      <c r="E105" s="24"/>
      <c r="G105" s="112"/>
      <c r="H105" s="24"/>
      <c r="I105" s="8"/>
      <c r="L105" s="49"/>
      <c r="M105" s="49"/>
      <c r="N105" s="49"/>
      <c r="O105" s="49"/>
      <c r="P105" s="48"/>
      <c r="Q105" s="47"/>
      <c r="R105" s="14"/>
      <c r="S105" s="15"/>
      <c r="T105" s="14"/>
      <c r="U105" s="14"/>
      <c r="V105" s="2"/>
      <c r="W105" s="2"/>
      <c r="X105" s="6"/>
    </row>
    <row r="106" spans="1:25" x14ac:dyDescent="0.2">
      <c r="D106" s="53"/>
      <c r="E106" s="24"/>
      <c r="G106" s="112"/>
      <c r="H106" s="24"/>
      <c r="I106" s="8"/>
      <c r="L106" s="49"/>
      <c r="M106" s="49"/>
      <c r="N106" s="49"/>
      <c r="O106" s="49"/>
      <c r="P106" s="48"/>
      <c r="Q106" s="47"/>
      <c r="R106" s="14"/>
      <c r="S106" s="15"/>
      <c r="T106" s="14"/>
      <c r="U106" s="14"/>
      <c r="V106" s="2"/>
      <c r="W106" s="2"/>
      <c r="X106" s="6"/>
    </row>
    <row r="107" spans="1:25" x14ac:dyDescent="0.2">
      <c r="D107" s="53"/>
      <c r="E107" s="24"/>
      <c r="G107" s="112"/>
      <c r="H107" s="24"/>
      <c r="I107" s="8"/>
      <c r="L107" s="49"/>
      <c r="M107" s="49"/>
      <c r="N107" s="49"/>
      <c r="O107" s="49"/>
      <c r="P107" s="48"/>
      <c r="Q107" s="47"/>
      <c r="R107" s="14"/>
      <c r="S107" s="15"/>
      <c r="T107" s="14"/>
      <c r="U107" s="14"/>
      <c r="V107" s="2"/>
      <c r="W107" s="2"/>
      <c r="X107" s="6"/>
    </row>
    <row r="108" spans="1:25" x14ac:dyDescent="0.2">
      <c r="D108" s="53"/>
      <c r="E108" s="24"/>
      <c r="G108" s="112"/>
      <c r="H108" s="24"/>
      <c r="I108" s="8"/>
      <c r="L108" s="49"/>
      <c r="M108" s="49"/>
      <c r="N108" s="49"/>
      <c r="O108" s="49"/>
      <c r="P108" s="48"/>
      <c r="Q108" s="47"/>
      <c r="R108" s="14"/>
      <c r="S108" s="15"/>
      <c r="T108" s="14"/>
      <c r="U108" s="14"/>
      <c r="V108" s="2"/>
      <c r="W108" s="2"/>
      <c r="X108" s="6"/>
    </row>
    <row r="109" spans="1:25" x14ac:dyDescent="0.2">
      <c r="D109" s="53"/>
      <c r="E109" s="24"/>
      <c r="G109" s="112"/>
      <c r="H109" s="24"/>
      <c r="I109" s="8"/>
      <c r="L109" s="49"/>
      <c r="M109" s="49"/>
      <c r="N109" s="49"/>
      <c r="O109" s="49"/>
      <c r="P109" s="48"/>
      <c r="Q109" s="47"/>
      <c r="R109" s="14"/>
      <c r="S109" s="15"/>
      <c r="T109" s="14"/>
      <c r="U109" s="14"/>
      <c r="V109" s="2"/>
      <c r="W109" s="2"/>
      <c r="X109" s="6"/>
    </row>
    <row r="110" spans="1:25" x14ac:dyDescent="0.2">
      <c r="D110" s="53"/>
      <c r="E110" s="24"/>
      <c r="G110" s="112"/>
      <c r="H110" s="24"/>
      <c r="I110" s="8"/>
      <c r="L110" s="49"/>
      <c r="M110" s="49"/>
      <c r="N110" s="49"/>
      <c r="O110" s="49"/>
      <c r="P110" s="48"/>
      <c r="Q110" s="47"/>
      <c r="R110" s="14"/>
      <c r="S110" s="15"/>
      <c r="T110" s="14"/>
      <c r="U110" s="14"/>
      <c r="V110" s="2"/>
      <c r="W110" s="2"/>
      <c r="X110" s="6"/>
    </row>
    <row r="111" spans="1:25" x14ac:dyDescent="0.2">
      <c r="D111" s="53"/>
      <c r="E111" s="24"/>
      <c r="G111" s="112"/>
      <c r="H111" s="24"/>
      <c r="I111" s="8"/>
      <c r="L111" s="49"/>
      <c r="M111" s="49"/>
      <c r="N111" s="49"/>
      <c r="O111" s="49"/>
      <c r="P111" s="48"/>
      <c r="Q111" s="47"/>
      <c r="R111" s="14"/>
      <c r="S111" s="15"/>
      <c r="T111" s="14"/>
      <c r="U111" s="14"/>
      <c r="V111" s="2"/>
      <c r="W111" s="2"/>
      <c r="X111" s="6"/>
    </row>
    <row r="112" spans="1:25" x14ac:dyDescent="0.2">
      <c r="D112" s="53"/>
      <c r="E112" s="24"/>
      <c r="G112" s="112"/>
      <c r="H112" s="24"/>
      <c r="I112" s="8"/>
      <c r="L112" s="49"/>
      <c r="M112" s="49"/>
      <c r="N112" s="49"/>
      <c r="O112" s="49"/>
      <c r="P112" s="48"/>
      <c r="Q112" s="47"/>
      <c r="R112" s="14"/>
      <c r="S112" s="15"/>
      <c r="T112" s="14"/>
      <c r="U112" s="14"/>
      <c r="V112" s="2"/>
      <c r="W112" s="2"/>
      <c r="X112" s="6"/>
    </row>
    <row r="113" spans="4:24" x14ac:dyDescent="0.2">
      <c r="D113" s="53"/>
      <c r="E113" s="24"/>
      <c r="G113" s="112"/>
      <c r="H113" s="24"/>
      <c r="I113" s="8"/>
      <c r="L113" s="49"/>
      <c r="M113" s="49"/>
      <c r="N113" s="49"/>
      <c r="O113" s="49"/>
      <c r="P113" s="48"/>
      <c r="Q113" s="47"/>
      <c r="R113" s="14"/>
      <c r="S113" s="15"/>
      <c r="T113" s="14"/>
      <c r="U113" s="14"/>
      <c r="V113" s="2"/>
      <c r="W113" s="2"/>
      <c r="X113" s="6"/>
    </row>
    <row r="114" spans="4:24" x14ac:dyDescent="0.2">
      <c r="D114" s="53"/>
      <c r="E114" s="24"/>
      <c r="G114" s="112"/>
      <c r="H114" s="24"/>
      <c r="I114" s="8"/>
      <c r="L114" s="49"/>
      <c r="M114" s="49"/>
      <c r="N114" s="49"/>
      <c r="O114" s="49"/>
      <c r="P114" s="48"/>
      <c r="Q114" s="47"/>
      <c r="R114" s="14"/>
      <c r="S114" s="15"/>
      <c r="T114" s="14"/>
      <c r="U114" s="14"/>
      <c r="V114" s="2"/>
      <c r="W114" s="2"/>
      <c r="X114" s="6"/>
    </row>
    <row r="115" spans="4:24" x14ac:dyDescent="0.2">
      <c r="D115" s="53"/>
      <c r="E115" s="24"/>
      <c r="G115" s="112"/>
      <c r="H115" s="24"/>
      <c r="I115" s="8"/>
      <c r="L115" s="49"/>
      <c r="M115" s="49"/>
      <c r="N115" s="49"/>
      <c r="O115" s="49"/>
      <c r="P115" s="48"/>
      <c r="Q115" s="47"/>
      <c r="R115" s="14"/>
      <c r="S115" s="15"/>
      <c r="T115" s="14"/>
      <c r="U115" s="14"/>
      <c r="V115" s="2"/>
      <c r="W115" s="2"/>
      <c r="X115" s="6"/>
    </row>
    <row r="116" spans="4:24" x14ac:dyDescent="0.2">
      <c r="D116" s="53"/>
      <c r="E116" s="24"/>
      <c r="G116" s="112"/>
      <c r="H116" s="24"/>
      <c r="I116" s="8"/>
      <c r="L116" s="49"/>
      <c r="M116" s="49"/>
      <c r="N116" s="49"/>
      <c r="O116" s="49"/>
      <c r="P116" s="48"/>
      <c r="Q116" s="47"/>
      <c r="R116" s="14"/>
      <c r="S116" s="15"/>
      <c r="T116" s="14"/>
      <c r="U116" s="14"/>
      <c r="V116" s="2"/>
      <c r="W116" s="2"/>
      <c r="X116" s="6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A03098-6A7C-3541-AE08-6282612A9502}">
  <sheetPr>
    <tabColor theme="7"/>
  </sheetPr>
  <dimension ref="A1:AA116"/>
  <sheetViews>
    <sheetView zoomScaleNormal="100" workbookViewId="0">
      <pane xSplit="4" ySplit="3" topLeftCell="F4" activePane="bottomRight" state="frozen"/>
      <selection pane="topRight" activeCell="F1" sqref="F1"/>
      <selection pane="bottomLeft" activeCell="A4" sqref="A4"/>
      <selection pane="bottomRight" activeCell="H1" sqref="H1:H1048576"/>
    </sheetView>
  </sheetViews>
  <sheetFormatPr baseColWidth="10" defaultRowHeight="16" x14ac:dyDescent="0.2"/>
  <cols>
    <col min="1" max="1" width="5.83203125" customWidth="1"/>
    <col min="2" max="3" width="12.1640625" style="155" customWidth="1"/>
    <col min="4" max="4" width="12.1640625" style="9" customWidth="1"/>
    <col min="5" max="5" width="12.83203125" hidden="1" customWidth="1"/>
    <col min="6" max="6" width="13.33203125" customWidth="1"/>
    <col min="7" max="7" width="12.83203125" style="43" customWidth="1"/>
    <col min="10" max="10" width="14.6640625" style="43" customWidth="1"/>
    <col min="11" max="11" width="13.33203125" customWidth="1"/>
    <col min="17" max="17" width="11.5" customWidth="1"/>
    <col min="18" max="20" width="10.33203125" customWidth="1"/>
    <col min="21" max="21" width="8.33203125" customWidth="1"/>
    <col min="22" max="22" width="10" customWidth="1"/>
    <col min="23" max="23" width="8.33203125" customWidth="1"/>
    <col min="24" max="24" width="10.5" customWidth="1"/>
    <col min="25" max="25" width="10.5" style="43" customWidth="1"/>
    <col min="26" max="26" width="17.6640625" bestFit="1" customWidth="1"/>
  </cols>
  <sheetData>
    <row r="1" spans="1:27" ht="18" x14ac:dyDescent="0.2">
      <c r="B1" s="157" t="s">
        <v>48</v>
      </c>
      <c r="C1" s="157"/>
      <c r="H1" s="43"/>
      <c r="I1" s="43"/>
      <c r="K1" s="12"/>
      <c r="N1" s="10"/>
      <c r="O1" s="12"/>
      <c r="Q1" s="12"/>
      <c r="R1" s="12"/>
      <c r="S1" s="10"/>
      <c r="T1" s="10"/>
      <c r="U1" s="12"/>
      <c r="V1" s="12"/>
      <c r="W1" s="12"/>
      <c r="Y1" s="12"/>
    </row>
    <row r="2" spans="1:27" s="3" customFormat="1" ht="100" customHeight="1" x14ac:dyDescent="0.2">
      <c r="B2" s="89" t="s">
        <v>32</v>
      </c>
      <c r="C2" s="89" t="s">
        <v>14</v>
      </c>
      <c r="D2" s="164" t="s">
        <v>30</v>
      </c>
      <c r="E2" s="42"/>
      <c r="F2" s="3" t="s">
        <v>31</v>
      </c>
      <c r="G2" s="110" t="s">
        <v>115</v>
      </c>
      <c r="H2" s="110" t="s">
        <v>119</v>
      </c>
      <c r="I2" s="110" t="s">
        <v>117</v>
      </c>
      <c r="J2" s="110" t="s">
        <v>20</v>
      </c>
      <c r="K2" s="4" t="s">
        <v>1827</v>
      </c>
      <c r="L2" s="3" t="s">
        <v>16</v>
      </c>
      <c r="M2" s="5" t="s">
        <v>114</v>
      </c>
      <c r="N2" s="3" t="s">
        <v>143</v>
      </c>
      <c r="O2" s="3" t="s">
        <v>21</v>
      </c>
      <c r="P2" s="5" t="s">
        <v>22</v>
      </c>
      <c r="Q2" s="3" t="s">
        <v>142</v>
      </c>
      <c r="R2" s="3" t="s">
        <v>23</v>
      </c>
      <c r="S2" s="5" t="s">
        <v>33</v>
      </c>
      <c r="T2" s="5" t="s">
        <v>34</v>
      </c>
      <c r="U2" s="5" t="s">
        <v>35</v>
      </c>
      <c r="V2" s="3" t="s">
        <v>36</v>
      </c>
      <c r="W2" s="3" t="s">
        <v>37</v>
      </c>
      <c r="X2" s="5" t="s">
        <v>80</v>
      </c>
      <c r="Y2" s="3" t="s">
        <v>25</v>
      </c>
      <c r="Z2" s="5" t="s">
        <v>24</v>
      </c>
    </row>
    <row r="3" spans="1:27" s="13" customFormat="1" ht="47" customHeight="1" x14ac:dyDescent="0.2">
      <c r="A3" s="12"/>
      <c r="B3" s="10" t="s">
        <v>17</v>
      </c>
      <c r="C3" s="10" t="s">
        <v>14</v>
      </c>
      <c r="D3" s="160" t="s">
        <v>0</v>
      </c>
      <c r="E3" s="10" t="s">
        <v>137</v>
      </c>
      <c r="F3" s="10" t="s">
        <v>9</v>
      </c>
      <c r="G3" s="12" t="s">
        <v>116</v>
      </c>
      <c r="H3" s="12" t="s">
        <v>136</v>
      </c>
      <c r="I3" s="12" t="s">
        <v>110</v>
      </c>
      <c r="J3" s="12" t="s">
        <v>1826</v>
      </c>
      <c r="K3" s="12" t="s">
        <v>1828</v>
      </c>
      <c r="L3" s="12" t="s">
        <v>26</v>
      </c>
      <c r="M3" s="12" t="s">
        <v>27</v>
      </c>
      <c r="N3" s="10" t="s">
        <v>1620</v>
      </c>
      <c r="O3" s="12" t="s">
        <v>111</v>
      </c>
      <c r="P3" s="12" t="s">
        <v>112</v>
      </c>
      <c r="Q3" s="12" t="s">
        <v>1621</v>
      </c>
      <c r="R3" s="12" t="s">
        <v>113</v>
      </c>
      <c r="S3" s="10" t="s">
        <v>104</v>
      </c>
      <c r="T3" s="10" t="s">
        <v>105</v>
      </c>
      <c r="U3" s="12" t="s">
        <v>106</v>
      </c>
      <c r="V3" s="12" t="s">
        <v>107</v>
      </c>
      <c r="W3" s="12" t="s">
        <v>108</v>
      </c>
      <c r="X3" s="10" t="s">
        <v>109</v>
      </c>
      <c r="Y3" s="12" t="s">
        <v>29</v>
      </c>
      <c r="Z3" s="12" t="s">
        <v>11</v>
      </c>
    </row>
    <row r="4" spans="1:27" s="11" customFormat="1" ht="17" customHeight="1" x14ac:dyDescent="0.2">
      <c r="A4" s="17"/>
      <c r="B4" s="13" t="s">
        <v>18</v>
      </c>
      <c r="C4" s="13" t="str">
        <f>$B$1</f>
        <v>PI</v>
      </c>
      <c r="D4" s="162">
        <v>0</v>
      </c>
      <c r="E4" s="20" t="str">
        <f t="shared" ref="E4:E23" si="0">_xlfn.CONCAT(C4,B4,D4)</f>
        <v>PITotal0</v>
      </c>
      <c r="F4" s="21">
        <v>1</v>
      </c>
      <c r="G4" s="108">
        <f>VLOOKUP(E4,'Appendix 4. LT MOH 2019'!$E$4:$H$1683,4,FALSE)</f>
        <v>1.4425575256189071E-2</v>
      </c>
      <c r="H4" s="21">
        <f>VLOOKUP(E4,'Appendix 1a. Pop March 2021'!$E$5:$F$1684,2,FALSE)</f>
        <v>47377.5752482073</v>
      </c>
      <c r="I4" s="21">
        <f>VLOOKUP(E4,'Appendix 2a. Covid Deaths 2021'!$E$4:$F$1684,2,FALSE)</f>
        <v>6.37988826815642</v>
      </c>
      <c r="J4" s="22">
        <f t="shared" ref="J4:J23" si="1">G4*H4</f>
        <v>683.44877719877502</v>
      </c>
      <c r="K4" s="22">
        <f t="shared" ref="K4:K23" si="2">G4*(H4-I4)+I4</f>
        <v>689.73663190859304</v>
      </c>
      <c r="L4" s="77">
        <f t="shared" ref="L4:L23" si="3">J4/K4</f>
        <v>0.99088368745557465</v>
      </c>
      <c r="M4" s="77">
        <f t="shared" ref="M4:M23" si="4">K4/J4</f>
        <v>1.0092001842999703</v>
      </c>
      <c r="N4" s="77">
        <f>VLOOKUP(E4,'Appendix 4. LT MOH 2019'!$E$4:$L$1683,8,FALSE)</f>
        <v>0.98575882927567737</v>
      </c>
      <c r="O4" s="77">
        <f>EXP((1/L4)*LN(N4))</f>
        <v>0.98562875387274373</v>
      </c>
      <c r="P4" s="77">
        <f t="shared" ref="P4:P23" si="5">1-O4</f>
        <v>1.4371246127256265E-2</v>
      </c>
      <c r="Q4" s="77">
        <f>VLOOKUP(E4,'Appendix 4. LT MOH 2019'!$E$4:$J$1683,6,FALSE)</f>
        <v>0.1023795127512829</v>
      </c>
      <c r="R4" s="18">
        <f t="shared" ref="R4:R22" si="6">F4+(Q4-F4)*M4*(1-N4)/(1-O4)</f>
        <v>0.10232042656409501</v>
      </c>
      <c r="S4" s="14">
        <v>100000</v>
      </c>
      <c r="T4" s="14">
        <f t="shared" ref="T4:T23" si="7">P4*S4</f>
        <v>1437.1246127256265</v>
      </c>
      <c r="U4" s="15">
        <f t="shared" ref="U4:U23" si="8">T4/V4</f>
        <v>1.4559069392496932E-2</v>
      </c>
      <c r="V4" s="14">
        <f t="shared" ref="V4:V22" si="9">(S5*F4)+R4*T4</f>
        <v>98709.922590674221</v>
      </c>
      <c r="W4" s="14">
        <f t="shared" ref="W4:W22" si="10">W5+V4</f>
        <v>7475545.3000636259</v>
      </c>
      <c r="X4" s="129">
        <f t="shared" ref="X4:X23" si="11">W4/S4</f>
        <v>74.755453000636265</v>
      </c>
      <c r="Y4" s="109">
        <f>VLOOKUP(E4,'Appendix 4. LT MOH 2019'!$E$4:$Q$1683,13,FALSE)</f>
        <v>75.959973886446178</v>
      </c>
      <c r="Z4" s="109">
        <f t="shared" ref="Z4:Z23" si="12">X4-Y4</f>
        <v>-1.204520885809913</v>
      </c>
    </row>
    <row r="5" spans="1:27" s="11" customFormat="1" x14ac:dyDescent="0.2">
      <c r="A5" s="17"/>
      <c r="B5" s="13" t="str">
        <f>$B$4</f>
        <v>Total</v>
      </c>
      <c r="C5" s="13" t="str">
        <f>$C$4</f>
        <v>PI</v>
      </c>
      <c r="D5" s="163" t="s">
        <v>139</v>
      </c>
      <c r="E5" s="20" t="str">
        <f t="shared" si="0"/>
        <v>PITotal01-04</v>
      </c>
      <c r="F5" s="21">
        <v>4</v>
      </c>
      <c r="G5" s="108">
        <f>VLOOKUP(E5,'Appendix 4. LT MOH 2019'!$E$4:$H$1683,4,FALSE)</f>
        <v>5.3047054312830558E-4</v>
      </c>
      <c r="H5" s="21">
        <f>VLOOKUP(E5,'Appendix 1a. Pop March 2021'!$E$5:$F$1684,2,FALSE)</f>
        <v>189592.26320186799</v>
      </c>
      <c r="I5" s="21">
        <f>VLOOKUP(E5,'Appendix 2a. Covid Deaths 2021'!$E$4:$F$1684,2,FALSE)</f>
        <v>0</v>
      </c>
      <c r="J5" s="22">
        <f t="shared" si="1"/>
        <v>100.57311083361958</v>
      </c>
      <c r="K5" s="22">
        <f t="shared" si="2"/>
        <v>100.57311083361958</v>
      </c>
      <c r="L5" s="77">
        <f t="shared" si="3"/>
        <v>1</v>
      </c>
      <c r="M5" s="77">
        <f t="shared" si="4"/>
        <v>1</v>
      </c>
      <c r="N5" s="77">
        <f>VLOOKUP(E5,'Appendix 4. LT MOH 2019'!$E$4:$L$1683,8,FALSE)</f>
        <v>0.99788093299888636</v>
      </c>
      <c r="O5" s="77">
        <f t="shared" ref="O5:O22" si="13">EXP((1/L5)*LN(N5))</f>
        <v>0.99788093299888636</v>
      </c>
      <c r="P5" s="77">
        <f t="shared" si="5"/>
        <v>2.1190670011136392E-3</v>
      </c>
      <c r="Q5" s="77">
        <f>VLOOKUP(E5,'Appendix 4. LT MOH 2019'!$E$4:$J$1683,6,FALSE)</f>
        <v>1.4956277639263018</v>
      </c>
      <c r="R5" s="18">
        <f t="shared" si="6"/>
        <v>1.4956277639263016</v>
      </c>
      <c r="S5" s="132">
        <f t="shared" ref="S5:S23" si="14">S4-T4</f>
        <v>98562.875387274369</v>
      </c>
      <c r="T5" s="14">
        <f t="shared" si="7"/>
        <v>208.86133676804883</v>
      </c>
      <c r="U5" s="15">
        <f t="shared" si="8"/>
        <v>5.3047054312829831E-4</v>
      </c>
      <c r="V5" s="14">
        <f t="shared" si="9"/>
        <v>393728.43501610635</v>
      </c>
      <c r="W5" s="14">
        <f t="shared" si="10"/>
        <v>7376835.377472952</v>
      </c>
      <c r="X5" s="129">
        <f t="shared" si="11"/>
        <v>74.843954668406397</v>
      </c>
      <c r="Y5" s="109">
        <f>VLOOKUP(E5,'Appendix 4. LT MOH 2019'!$E$4:$Q$1683,13,FALSE)</f>
        <v>76.055881851080883</v>
      </c>
      <c r="Z5" s="109">
        <f t="shared" si="12"/>
        <v>-1.2119271826744864</v>
      </c>
      <c r="AA5" s="19"/>
    </row>
    <row r="6" spans="1:27" s="11" customFormat="1" x14ac:dyDescent="0.2">
      <c r="A6" s="17"/>
      <c r="B6" s="13" t="str">
        <f t="shared" ref="B6:B23" si="15">$B$4</f>
        <v>Total</v>
      </c>
      <c r="C6" s="13" t="str">
        <f t="shared" ref="C6:C23" si="16">$C$4</f>
        <v>PI</v>
      </c>
      <c r="D6" s="163" t="s">
        <v>138</v>
      </c>
      <c r="E6" s="20" t="str">
        <f t="shared" si="0"/>
        <v>PITotal05-09</v>
      </c>
      <c r="F6" s="21">
        <v>5</v>
      </c>
      <c r="G6" s="108">
        <f>VLOOKUP(E6,'Appendix 4. LT MOH 2019'!$E$4:$H$1683,4,FALSE)</f>
        <v>2.1847913314202404E-4</v>
      </c>
      <c r="H6" s="21">
        <f>VLOOKUP(E6,'Appendix 1a. Pop March 2021'!$E$5:$F$1684,2,FALSE)</f>
        <v>235452.79056194599</v>
      </c>
      <c r="I6" s="21">
        <f>VLOOKUP(E6,'Appendix 2a. Covid Deaths 2021'!$E$4:$F$1684,2,FALSE)</f>
        <v>0</v>
      </c>
      <c r="J6" s="22">
        <f t="shared" si="1"/>
        <v>51.441521577844497</v>
      </c>
      <c r="K6" s="22">
        <f t="shared" si="2"/>
        <v>51.441521577844497</v>
      </c>
      <c r="L6" s="77">
        <f t="shared" si="3"/>
        <v>1</v>
      </c>
      <c r="M6" s="77">
        <f t="shared" si="4"/>
        <v>1</v>
      </c>
      <c r="N6" s="77">
        <f>VLOOKUP(E6,'Appendix 4. LT MOH 2019'!$E$4:$L$1683,8,FALSE)</f>
        <v>0.99890820067271635</v>
      </c>
      <c r="O6" s="77">
        <f t="shared" si="13"/>
        <v>0.99890820067271635</v>
      </c>
      <c r="P6" s="77">
        <f t="shared" si="5"/>
        <v>1.091799327283649E-3</v>
      </c>
      <c r="Q6" s="77">
        <f>VLOOKUP(E6,'Appendix 4. LT MOH 2019'!$E$4:$J$1683,6,FALSE)</f>
        <v>2.4999999999997917</v>
      </c>
      <c r="R6" s="18">
        <f t="shared" si="6"/>
        <v>2.4999999999997917</v>
      </c>
      <c r="S6" s="132">
        <f t="shared" si="14"/>
        <v>98354.014050506317</v>
      </c>
      <c r="T6" s="14">
        <f t="shared" si="7"/>
        <v>107.38284637598936</v>
      </c>
      <c r="U6" s="15">
        <f t="shared" si="8"/>
        <v>2.184791331420248E-4</v>
      </c>
      <c r="V6" s="14">
        <f t="shared" si="9"/>
        <v>491501.61313659162</v>
      </c>
      <c r="W6" s="14">
        <f t="shared" si="10"/>
        <v>6983106.9424568452</v>
      </c>
      <c r="X6" s="129">
        <f t="shared" si="11"/>
        <v>70.999714753593196</v>
      </c>
      <c r="Y6" s="109">
        <f>VLOOKUP(E6,'Appendix 4. LT MOH 2019'!$E$4:$Q$1683,13,FALSE)</f>
        <v>72.214215544817193</v>
      </c>
      <c r="Z6" s="109">
        <f t="shared" si="12"/>
        <v>-1.2145007912239976</v>
      </c>
    </row>
    <row r="7" spans="1:27" s="11" customFormat="1" x14ac:dyDescent="0.2">
      <c r="A7" s="17"/>
      <c r="B7" s="13" t="str">
        <f t="shared" si="15"/>
        <v>Total</v>
      </c>
      <c r="C7" s="13" t="str">
        <f t="shared" si="16"/>
        <v>PI</v>
      </c>
      <c r="D7" s="163" t="s">
        <v>120</v>
      </c>
      <c r="E7" s="20" t="str">
        <f t="shared" si="0"/>
        <v>PITotal10-14</v>
      </c>
      <c r="F7" s="21">
        <v>5</v>
      </c>
      <c r="G7" s="108">
        <f>VLOOKUP(E7,'Appendix 4. LT MOH 2019'!$E$4:$H$1683,4,FALSE)</f>
        <v>3.1300438960372892E-4</v>
      </c>
      <c r="H7" s="21">
        <f>VLOOKUP(E7,'Appendix 1a. Pop March 2021'!$E$5:$F$1684,2,FALSE)</f>
        <v>252340.74594429601</v>
      </c>
      <c r="I7" s="21">
        <f>VLOOKUP(E7,'Appendix 2a. Covid Deaths 2021'!$E$4:$F$1684,2,FALSE)</f>
        <v>1.5949720670391101</v>
      </c>
      <c r="J7" s="22">
        <f t="shared" si="1"/>
        <v>78.983761156444004</v>
      </c>
      <c r="K7" s="22">
        <f t="shared" si="2"/>
        <v>80.578233990224831</v>
      </c>
      <c r="L7" s="77">
        <f t="shared" si="3"/>
        <v>0.98021211492455573</v>
      </c>
      <c r="M7" s="77">
        <f t="shared" si="4"/>
        <v>1.0201873500379735</v>
      </c>
      <c r="N7" s="77">
        <f>VLOOKUP(E7,'Appendix 4. LT MOH 2019'!$E$4:$L$1683,8,FALSE)</f>
        <v>0.99843620174127989</v>
      </c>
      <c r="O7" s="77">
        <f t="shared" si="13"/>
        <v>0.99840465799334188</v>
      </c>
      <c r="P7" s="77">
        <f t="shared" si="5"/>
        <v>1.5953420066581181E-3</v>
      </c>
      <c r="Q7" s="77">
        <f>VLOOKUP(E7,'Appendix 4. LT MOH 2019'!$E$4:$J$1683,6,FALSE)</f>
        <v>2.5000000000000169</v>
      </c>
      <c r="R7" s="18">
        <f t="shared" si="6"/>
        <v>2.4999605180277515</v>
      </c>
      <c r="S7" s="132">
        <f t="shared" si="14"/>
        <v>98246.631204130332</v>
      </c>
      <c r="T7" s="14">
        <f t="shared" si="7"/>
        <v>156.73697777259736</v>
      </c>
      <c r="U7" s="15">
        <f t="shared" si="8"/>
        <v>3.193231201479151E-4</v>
      </c>
      <c r="V7" s="14">
        <f t="shared" si="9"/>
        <v>490841.30738793517</v>
      </c>
      <c r="W7" s="14">
        <f t="shared" si="10"/>
        <v>6491605.3293202538</v>
      </c>
      <c r="X7" s="129">
        <f t="shared" si="11"/>
        <v>66.074584438752169</v>
      </c>
      <c r="Y7" s="109">
        <f>VLOOKUP(E7,'Appendix 4. LT MOH 2019'!$E$4:$Q$1683,13,FALSE)</f>
        <v>67.290412670421603</v>
      </c>
      <c r="Z7" s="109">
        <f t="shared" si="12"/>
        <v>-1.215828231669434</v>
      </c>
      <c r="AA7" s="19"/>
    </row>
    <row r="8" spans="1:27" s="11" customFormat="1" x14ac:dyDescent="0.2">
      <c r="A8" s="17"/>
      <c r="B8" s="13" t="str">
        <f t="shared" si="15"/>
        <v>Total</v>
      </c>
      <c r="C8" s="13" t="str">
        <f t="shared" si="16"/>
        <v>PI</v>
      </c>
      <c r="D8" s="162" t="s">
        <v>121</v>
      </c>
      <c r="E8" s="20" t="str">
        <f t="shared" si="0"/>
        <v>PITotal15-19</v>
      </c>
      <c r="F8" s="21">
        <v>5</v>
      </c>
      <c r="G8" s="108">
        <f>VLOOKUP(E8,'Appendix 4. LT MOH 2019'!$E$4:$H$1683,4,FALSE)</f>
        <v>9.0865138989373927E-4</v>
      </c>
      <c r="H8" s="21">
        <f>VLOOKUP(E8,'Appendix 1a. Pop March 2021'!$E$5:$F$1684,2,FALSE)</f>
        <v>280930.35324078199</v>
      </c>
      <c r="I8" s="21">
        <f>VLOOKUP(E8,'Appendix 2a. Covid Deaths 2021'!$E$4:$F$1684,2,FALSE)</f>
        <v>0</v>
      </c>
      <c r="J8" s="22">
        <f t="shared" si="1"/>
        <v>255.26775593557568</v>
      </c>
      <c r="K8" s="22">
        <f t="shared" si="2"/>
        <v>255.26775593557568</v>
      </c>
      <c r="L8" s="77">
        <f t="shared" si="3"/>
        <v>1</v>
      </c>
      <c r="M8" s="77">
        <f t="shared" si="4"/>
        <v>1</v>
      </c>
      <c r="N8" s="77">
        <f>VLOOKUP(E8,'Appendix 4. LT MOH 2019'!$E$4:$L$1683,8,FALSE)</f>
        <v>0.99546704025097199</v>
      </c>
      <c r="O8" s="77">
        <f t="shared" si="13"/>
        <v>0.99546704025097199</v>
      </c>
      <c r="P8" s="77">
        <f t="shared" si="5"/>
        <v>4.5329597490280094E-3</v>
      </c>
      <c r="Q8" s="77">
        <f>VLOOKUP(E8,'Appendix 4. LT MOH 2019'!$E$4:$J$1683,6,FALSE)</f>
        <v>2.4999999999999729</v>
      </c>
      <c r="R8" s="18">
        <f t="shared" si="6"/>
        <v>2.4999999999999729</v>
      </c>
      <c r="S8" s="132">
        <f t="shared" si="14"/>
        <v>98089.894226357734</v>
      </c>
      <c r="T8" s="14">
        <f t="shared" si="7"/>
        <v>444.63754231449451</v>
      </c>
      <c r="U8" s="15">
        <f t="shared" si="8"/>
        <v>9.0865138989374523E-4</v>
      </c>
      <c r="V8" s="14">
        <f t="shared" si="9"/>
        <v>489337.87727600237</v>
      </c>
      <c r="W8" s="14">
        <f t="shared" si="10"/>
        <v>6000764.0219323188</v>
      </c>
      <c r="X8" s="129">
        <f t="shared" si="11"/>
        <v>61.176169770196914</v>
      </c>
      <c r="Y8" s="109">
        <f>VLOOKUP(E8,'Appendix 4. LT MOH 2019'!$E$4:$Q$1683,13,FALSE)</f>
        <v>62.391890495783962</v>
      </c>
      <c r="Z8" s="109">
        <f t="shared" si="12"/>
        <v>-1.2157207255870475</v>
      </c>
    </row>
    <row r="9" spans="1:27" s="11" customFormat="1" x14ac:dyDescent="0.2">
      <c r="A9" s="17"/>
      <c r="B9" s="13" t="str">
        <f t="shared" si="15"/>
        <v>Total</v>
      </c>
      <c r="C9" s="13" t="str">
        <f t="shared" si="16"/>
        <v>PI</v>
      </c>
      <c r="D9" s="162" t="s">
        <v>122</v>
      </c>
      <c r="E9" s="20" t="str">
        <f t="shared" si="0"/>
        <v>PITotal20-24</v>
      </c>
      <c r="F9" s="21">
        <v>5</v>
      </c>
      <c r="G9" s="108">
        <f>VLOOKUP(E9,'Appendix 4. LT MOH 2019'!$E$4:$H$1683,4,FALSE)</f>
        <v>1.3343145818574484E-3</v>
      </c>
      <c r="H9" s="21">
        <f>VLOOKUP(E9,'Appendix 1a. Pop March 2021'!$E$5:$F$1684,2,FALSE)</f>
        <v>290995.72847769002</v>
      </c>
      <c r="I9" s="21">
        <f>VLOOKUP(E9,'Appendix 2a. Covid Deaths 2021'!$E$4:$F$1684,2,FALSE)</f>
        <v>19.139664804469302</v>
      </c>
      <c r="J9" s="22">
        <f t="shared" si="1"/>
        <v>388.27984376601256</v>
      </c>
      <c r="K9" s="22">
        <f t="shared" si="2"/>
        <v>407.39397023664139</v>
      </c>
      <c r="L9" s="77">
        <f t="shared" si="3"/>
        <v>0.95308196029625558</v>
      </c>
      <c r="M9" s="77">
        <f t="shared" si="4"/>
        <v>1.0492277072258933</v>
      </c>
      <c r="N9" s="77">
        <f>VLOOKUP(E9,'Appendix 4. LT MOH 2019'!$E$4:$L$1683,8,FALSE)</f>
        <v>0.99335060804233677</v>
      </c>
      <c r="O9" s="77">
        <f t="shared" si="13"/>
        <v>0.99302441799693031</v>
      </c>
      <c r="P9" s="77">
        <f t="shared" si="5"/>
        <v>6.9755820030696913E-3</v>
      </c>
      <c r="Q9" s="77">
        <f>VLOOKUP(E9,'Appendix 4. LT MOH 2019'!$E$4:$J$1683,6,FALSE)</f>
        <v>2.5000000000000417</v>
      </c>
      <c r="R9" s="18">
        <f t="shared" si="6"/>
        <v>2.4995898997693038</v>
      </c>
      <c r="S9" s="132">
        <f t="shared" si="14"/>
        <v>97645.256684043241</v>
      </c>
      <c r="T9" s="14">
        <f t="shared" si="7"/>
        <v>681.13249521033254</v>
      </c>
      <c r="U9" s="15">
        <f t="shared" si="8"/>
        <v>1.4000001093902607E-3</v>
      </c>
      <c r="V9" s="14">
        <f t="shared" si="9"/>
        <v>486523.172849597</v>
      </c>
      <c r="W9" s="14">
        <f t="shared" si="10"/>
        <v>5511426.1446563164</v>
      </c>
      <c r="X9" s="129">
        <f t="shared" si="11"/>
        <v>56.443357637841814</v>
      </c>
      <c r="Y9" s="109">
        <f>VLOOKUP(E9,'Appendix 4. LT MOH 2019'!$E$4:$Q$1683,13,FALSE)</f>
        <v>57.664614270588324</v>
      </c>
      <c r="Z9" s="109">
        <f t="shared" si="12"/>
        <v>-1.2212566327465098</v>
      </c>
    </row>
    <row r="10" spans="1:27" s="11" customFormat="1" x14ac:dyDescent="0.2">
      <c r="A10" s="17"/>
      <c r="B10" s="13" t="str">
        <f t="shared" si="15"/>
        <v>Total</v>
      </c>
      <c r="C10" s="13" t="str">
        <f t="shared" si="16"/>
        <v>PI</v>
      </c>
      <c r="D10" s="162" t="s">
        <v>123</v>
      </c>
      <c r="E10" s="20" t="str">
        <f t="shared" si="0"/>
        <v>PITotal25-29</v>
      </c>
      <c r="F10" s="21">
        <v>5</v>
      </c>
      <c r="G10" s="108">
        <f>VLOOKUP(E10,'Appendix 4. LT MOH 2019'!$E$4:$H$1683,4,FALSE)</f>
        <v>1.5589670805038521E-3</v>
      </c>
      <c r="H10" s="21">
        <f>VLOOKUP(E10,'Appendix 1a. Pop March 2021'!$E$5:$F$1684,2,FALSE)</f>
        <v>263625.32928516698</v>
      </c>
      <c r="I10" s="21">
        <f>VLOOKUP(E10,'Appendix 2a. Covid Deaths 2021'!$E$4:$F$1684,2,FALSE)</f>
        <v>27.114525139664799</v>
      </c>
      <c r="J10" s="22">
        <f t="shared" si="1"/>
        <v>410.98320994256346</v>
      </c>
      <c r="K10" s="22">
        <f t="shared" si="2"/>
        <v>438.05546443013202</v>
      </c>
      <c r="L10" s="77">
        <f t="shared" si="3"/>
        <v>0.93819902572660074</v>
      </c>
      <c r="M10" s="77">
        <f t="shared" si="4"/>
        <v>1.0658719233113003</v>
      </c>
      <c r="N10" s="77">
        <f>VLOOKUP(E10,'Appendix 4. LT MOH 2019'!$E$4:$L$1683,8,FALSE)</f>
        <v>0.99223542638413398</v>
      </c>
      <c r="O10" s="77">
        <f t="shared" si="13"/>
        <v>0.99172608058522049</v>
      </c>
      <c r="P10" s="77">
        <f t="shared" si="5"/>
        <v>8.273919414779507E-3</v>
      </c>
      <c r="Q10" s="77">
        <f>VLOOKUP(E10,'Appendix 4. LT MOH 2019'!$E$4:$J$1683,6,FALSE)</f>
        <v>2.5000000000000133</v>
      </c>
      <c r="R10" s="18">
        <f t="shared" si="6"/>
        <v>2.4993589498672315</v>
      </c>
      <c r="S10" s="132">
        <f t="shared" si="14"/>
        <v>96964.12418883291</v>
      </c>
      <c r="T10" s="14">
        <f t="shared" si="7"/>
        <v>802.27334966307581</v>
      </c>
      <c r="U10" s="15">
        <f t="shared" si="8"/>
        <v>1.6616598655549235E-3</v>
      </c>
      <c r="V10" s="14">
        <f t="shared" si="9"/>
        <v>482814.42327256949</v>
      </c>
      <c r="W10" s="14">
        <f t="shared" si="10"/>
        <v>5024902.971806719</v>
      </c>
      <c r="X10" s="129">
        <f t="shared" si="11"/>
        <v>51.8222900876304</v>
      </c>
      <c r="Y10" s="109">
        <f>VLOOKUP(E10,'Appendix 4. LT MOH 2019'!$E$4:$Q$1683,13,FALSE)</f>
        <v>53.033880811031025</v>
      </c>
      <c r="Z10" s="109">
        <f t="shared" si="12"/>
        <v>-1.2115907234006258</v>
      </c>
    </row>
    <row r="11" spans="1:27" s="11" customFormat="1" x14ac:dyDescent="0.2">
      <c r="A11" s="17"/>
      <c r="B11" s="13" t="str">
        <f t="shared" si="15"/>
        <v>Total</v>
      </c>
      <c r="C11" s="13" t="str">
        <f t="shared" si="16"/>
        <v>PI</v>
      </c>
      <c r="D11" s="162" t="s">
        <v>124</v>
      </c>
      <c r="E11" s="20" t="str">
        <f t="shared" si="0"/>
        <v>PITotal30-34</v>
      </c>
      <c r="F11" s="21">
        <v>5</v>
      </c>
      <c r="G11" s="108">
        <f>VLOOKUP(E11,'Appendix 4. LT MOH 2019'!$E$4:$H$1683,4,FALSE)</f>
        <v>1.9250291386246569E-3</v>
      </c>
      <c r="H11" s="21">
        <f>VLOOKUP(E11,'Appendix 1a. Pop March 2021'!$E$5:$F$1684,2,FALSE)</f>
        <v>262162.56398903998</v>
      </c>
      <c r="I11" s="21">
        <f>VLOOKUP(E11,'Appendix 2a. Covid Deaths 2021'!$E$4:$F$1684,2,FALSE)</f>
        <v>41.469273743016799</v>
      </c>
      <c r="J11" s="22">
        <f t="shared" si="1"/>
        <v>504.6705747354531</v>
      </c>
      <c r="K11" s="22">
        <f t="shared" si="2"/>
        <v>546.06001891815708</v>
      </c>
      <c r="L11" s="77">
        <f t="shared" si="3"/>
        <v>0.92420348908769423</v>
      </c>
      <c r="M11" s="77">
        <f t="shared" si="4"/>
        <v>1.0820127945925919</v>
      </c>
      <c r="N11" s="77">
        <f>VLOOKUP(E11,'Appendix 4. LT MOH 2019'!$E$4:$L$1683,8,FALSE)</f>
        <v>0.99042095416276899</v>
      </c>
      <c r="O11" s="77">
        <f t="shared" si="13"/>
        <v>0.9896394330896624</v>
      </c>
      <c r="P11" s="77">
        <f t="shared" si="5"/>
        <v>1.0360566910337599E-2</v>
      </c>
      <c r="Q11" s="77">
        <f>VLOOKUP(E11,'Appendix 4. LT MOH 2019'!$E$4:$J$1683,6,FALSE)</f>
        <v>2.5000000000000133</v>
      </c>
      <c r="R11" s="18">
        <f t="shared" si="6"/>
        <v>2.4990147147423136</v>
      </c>
      <c r="S11" s="132">
        <f t="shared" si="14"/>
        <v>96161.850839169827</v>
      </c>
      <c r="T11" s="14">
        <f t="shared" si="7"/>
        <v>996.29128984112276</v>
      </c>
      <c r="U11" s="15">
        <f t="shared" si="8"/>
        <v>2.0829076868078907E-3</v>
      </c>
      <c r="V11" s="14">
        <f t="shared" si="9"/>
        <v>478317.5443401261</v>
      </c>
      <c r="W11" s="14">
        <f t="shared" si="10"/>
        <v>4542088.5485341493</v>
      </c>
      <c r="X11" s="129">
        <f t="shared" si="11"/>
        <v>47.233788751952872</v>
      </c>
      <c r="Y11" s="109">
        <f>VLOOKUP(E11,'Appendix 4. LT MOH 2019'!$E$4:$Q$1683,13,FALSE)</f>
        <v>48.429325306580353</v>
      </c>
      <c r="Z11" s="109">
        <f t="shared" si="12"/>
        <v>-1.1955365546274805</v>
      </c>
    </row>
    <row r="12" spans="1:27" s="11" customFormat="1" x14ac:dyDescent="0.2">
      <c r="A12" s="17"/>
      <c r="B12" s="13" t="str">
        <f t="shared" si="15"/>
        <v>Total</v>
      </c>
      <c r="C12" s="13" t="str">
        <f t="shared" si="16"/>
        <v>PI</v>
      </c>
      <c r="D12" s="162" t="s">
        <v>125</v>
      </c>
      <c r="E12" s="20" t="str">
        <f t="shared" si="0"/>
        <v>PITotal35-39</v>
      </c>
      <c r="F12" s="21">
        <v>5</v>
      </c>
      <c r="G12" s="108">
        <f>VLOOKUP(E12,'Appendix 4. LT MOH 2019'!$E$4:$H$1683,4,FALSE)</f>
        <v>2.3059733426311871E-3</v>
      </c>
      <c r="H12" s="21">
        <f>VLOOKUP(E12,'Appendix 1a. Pop March 2021'!$E$5:$F$1684,2,FALSE)</f>
        <v>254612.56282579401</v>
      </c>
      <c r="I12" s="21">
        <f>VLOOKUP(E12,'Appendix 2a. Covid Deaths 2021'!$E$4:$F$1684,2,FALSE)</f>
        <v>43.064245810055901</v>
      </c>
      <c r="J12" s="22">
        <f t="shared" si="1"/>
        <v>587.12978257528937</v>
      </c>
      <c r="K12" s="22">
        <f t="shared" si="2"/>
        <v>630.09472338248679</v>
      </c>
      <c r="L12" s="77">
        <f t="shared" si="3"/>
        <v>0.93181193364617909</v>
      </c>
      <c r="M12" s="77">
        <f t="shared" si="4"/>
        <v>1.0731779277466442</v>
      </c>
      <c r="N12" s="77">
        <f>VLOOKUP(E12,'Appendix 4. LT MOH 2019'!$E$4:$L$1683,8,FALSE)</f>
        <v>0.98853622120759688</v>
      </c>
      <c r="O12" s="77">
        <f t="shared" si="13"/>
        <v>0.98770250433854589</v>
      </c>
      <c r="P12" s="77">
        <f t="shared" si="5"/>
        <v>1.2297495661454105E-2</v>
      </c>
      <c r="Q12" s="77">
        <f>VLOOKUP(E12,'Appendix 4. LT MOH 2019'!$E$4:$J$1683,6,FALSE)</f>
        <v>2.499999999999968</v>
      </c>
      <c r="R12" s="18">
        <f t="shared" si="6"/>
        <v>2.4989472028968884</v>
      </c>
      <c r="S12" s="132">
        <f t="shared" si="14"/>
        <v>95165.559549328711</v>
      </c>
      <c r="T12" s="14">
        <f t="shared" si="7"/>
        <v>1170.2980556777222</v>
      </c>
      <c r="U12" s="15">
        <f t="shared" si="8"/>
        <v>2.4747219816372429E-3</v>
      </c>
      <c r="V12" s="14">
        <f t="shared" si="9"/>
        <v>472900.82052104647</v>
      </c>
      <c r="W12" s="14">
        <f t="shared" si="10"/>
        <v>4063771.0041940231</v>
      </c>
      <c r="X12" s="129">
        <f t="shared" si="11"/>
        <v>42.70211853362332</v>
      </c>
      <c r="Y12" s="109">
        <f>VLOOKUP(E12,'Appendix 4. LT MOH 2019'!$E$4:$Q$1683,13,FALSE)</f>
        <v>43.87353956773434</v>
      </c>
      <c r="Z12" s="109">
        <f t="shared" si="12"/>
        <v>-1.1714210341110203</v>
      </c>
    </row>
    <row r="13" spans="1:27" s="11" customFormat="1" x14ac:dyDescent="0.2">
      <c r="A13" s="17"/>
      <c r="B13" s="13" t="str">
        <f t="shared" si="15"/>
        <v>Total</v>
      </c>
      <c r="C13" s="13" t="str">
        <f t="shared" si="16"/>
        <v>PI</v>
      </c>
      <c r="D13" s="162" t="s">
        <v>126</v>
      </c>
      <c r="E13" s="20" t="str">
        <f t="shared" si="0"/>
        <v>PITotal40-44</v>
      </c>
      <c r="F13" s="21">
        <v>5</v>
      </c>
      <c r="G13" s="108">
        <f>VLOOKUP(E13,'Appendix 4. LT MOH 2019'!$E$4:$H$1683,4,FALSE)</f>
        <v>2.9372741397671129E-3</v>
      </c>
      <c r="H13" s="21">
        <f>VLOOKUP(E13,'Appendix 1a. Pop March 2021'!$E$5:$F$1684,2,FALSE)</f>
        <v>237982.82256340401</v>
      </c>
      <c r="I13" s="21">
        <f>VLOOKUP(E13,'Appendix 2a. Covid Deaths 2021'!$E$4:$F$1684,2,FALSE)</f>
        <v>87.723463687150797</v>
      </c>
      <c r="J13" s="22">
        <f t="shared" si="1"/>
        <v>699.02079042427204</v>
      </c>
      <c r="K13" s="22">
        <f t="shared" si="2"/>
        <v>786.48658625008375</v>
      </c>
      <c r="L13" s="77">
        <f t="shared" si="3"/>
        <v>0.88878920841759956</v>
      </c>
      <c r="M13" s="77">
        <f t="shared" si="4"/>
        <v>1.1251261722454982</v>
      </c>
      <c r="N13" s="77">
        <f>VLOOKUP(E13,'Appendix 4. LT MOH 2019'!$E$4:$L$1683,8,FALSE)</f>
        <v>0.98542068789223869</v>
      </c>
      <c r="O13" s="77">
        <f t="shared" si="13"/>
        <v>0.98361146055805182</v>
      </c>
      <c r="P13" s="77">
        <f t="shared" si="5"/>
        <v>1.638853944194818E-2</v>
      </c>
      <c r="Q13" s="77">
        <f>VLOOKUP(E13,'Appendix 4. LT MOH 2019'!$E$4:$J$1683,6,FALSE)</f>
        <v>2.4999999999999876</v>
      </c>
      <c r="R13" s="18">
        <f t="shared" si="6"/>
        <v>2.4977078213889872</v>
      </c>
      <c r="S13" s="132">
        <f t="shared" si="14"/>
        <v>93995.261493650993</v>
      </c>
      <c r="T13" s="14">
        <f t="shared" si="7"/>
        <v>1540.4450503449323</v>
      </c>
      <c r="U13" s="15">
        <f t="shared" si="8"/>
        <v>3.3048132488942244E-3</v>
      </c>
      <c r="V13" s="14">
        <f t="shared" si="9"/>
        <v>466121.66386719677</v>
      </c>
      <c r="W13" s="14">
        <f t="shared" si="10"/>
        <v>3590870.1836729767</v>
      </c>
      <c r="X13" s="129">
        <f t="shared" si="11"/>
        <v>38.20267241785934</v>
      </c>
      <c r="Y13" s="109">
        <f>VLOOKUP(E13,'Appendix 4. LT MOH 2019'!$E$4:$Q$1683,13,FALSE)</f>
        <v>39.35333696441834</v>
      </c>
      <c r="Z13" s="109">
        <f t="shared" si="12"/>
        <v>-1.1506645465589997</v>
      </c>
    </row>
    <row r="14" spans="1:27" s="11" customFormat="1" x14ac:dyDescent="0.2">
      <c r="A14" s="17"/>
      <c r="B14" s="13" t="str">
        <f t="shared" si="15"/>
        <v>Total</v>
      </c>
      <c r="C14" s="13" t="str">
        <f t="shared" si="16"/>
        <v>PI</v>
      </c>
      <c r="D14" s="162" t="s">
        <v>127</v>
      </c>
      <c r="E14" s="20" t="str">
        <f t="shared" si="0"/>
        <v>PITotal45-49</v>
      </c>
      <c r="F14" s="21">
        <v>5</v>
      </c>
      <c r="G14" s="108">
        <f>VLOOKUP(E14,'Appendix 4. LT MOH 2019'!$E$4:$H$1683,4,FALSE)</f>
        <v>3.7311308793773514E-3</v>
      </c>
      <c r="H14" s="21">
        <f>VLOOKUP(E14,'Appendix 1a. Pop March 2021'!$E$5:$F$1684,2,FALSE)</f>
        <v>200477.51523452299</v>
      </c>
      <c r="I14" s="21">
        <f>VLOOKUP(E14,'Appendix 2a. Covid Deaths 2021'!$E$4:$F$1684,2,FALSE)</f>
        <v>110.05307262569799</v>
      </c>
      <c r="J14" s="22">
        <f t="shared" si="1"/>
        <v>748.00784771237215</v>
      </c>
      <c r="K14" s="22">
        <f t="shared" si="2"/>
        <v>857.65029792042606</v>
      </c>
      <c r="L14" s="77">
        <f t="shared" si="3"/>
        <v>0.87215949149215277</v>
      </c>
      <c r="M14" s="77">
        <f t="shared" si="4"/>
        <v>1.1465792779358837</v>
      </c>
      <c r="N14" s="77">
        <f>VLOOKUP(E14,'Appendix 4. LT MOH 2019'!$E$4:$L$1683,8,FALSE)</f>
        <v>0.98151675412668582</v>
      </c>
      <c r="O14" s="77">
        <f t="shared" si="13"/>
        <v>0.97883635356001109</v>
      </c>
      <c r="P14" s="77">
        <f t="shared" si="5"/>
        <v>2.1163646439988915E-2</v>
      </c>
      <c r="Q14" s="77">
        <f>VLOOKUP(E14,'Appendix 4. LT MOH 2019'!$E$4:$J$1683,6,FALSE)</f>
        <v>2.4999999999999987</v>
      </c>
      <c r="R14" s="18">
        <f t="shared" si="6"/>
        <v>2.4965908205576826</v>
      </c>
      <c r="S14" s="132">
        <f t="shared" si="14"/>
        <v>92454.816443306059</v>
      </c>
      <c r="T14" s="14">
        <f t="shared" si="7"/>
        <v>1956.6810468802028</v>
      </c>
      <c r="U14" s="15">
        <f t="shared" si="8"/>
        <v>4.278060703069882E-3</v>
      </c>
      <c r="V14" s="14">
        <f t="shared" si="9"/>
        <v>457375.70892252959</v>
      </c>
      <c r="W14" s="14">
        <f t="shared" si="10"/>
        <v>3124748.5198057797</v>
      </c>
      <c r="X14" s="129">
        <f t="shared" si="11"/>
        <v>33.79757420990498</v>
      </c>
      <c r="Y14" s="109">
        <f>VLOOKUP(E14,'Appendix 4. LT MOH 2019'!$E$4:$Q$1683,13,FALSE)</f>
        <v>34.898582572125235</v>
      </c>
      <c r="Z14" s="109">
        <f t="shared" si="12"/>
        <v>-1.1010083622202558</v>
      </c>
    </row>
    <row r="15" spans="1:27" s="11" customFormat="1" x14ac:dyDescent="0.2">
      <c r="A15" s="17"/>
      <c r="B15" s="13" t="str">
        <f t="shared" si="15"/>
        <v>Total</v>
      </c>
      <c r="C15" s="13" t="str">
        <f t="shared" si="16"/>
        <v>PI</v>
      </c>
      <c r="D15" s="162" t="s">
        <v>128</v>
      </c>
      <c r="E15" s="20" t="str">
        <f t="shared" si="0"/>
        <v>PITotal50-54</v>
      </c>
      <c r="F15" s="21">
        <v>5</v>
      </c>
      <c r="G15" s="108">
        <f>VLOOKUP(E15,'Appendix 4. LT MOH 2019'!$E$4:$H$1683,4,FALSE)</f>
        <v>5.5111771626726114E-3</v>
      </c>
      <c r="H15" s="21">
        <f>VLOOKUP(E15,'Appendix 1a. Pop March 2021'!$E$5:$F$1684,2,FALSE)</f>
        <v>181107.23565641799</v>
      </c>
      <c r="I15" s="21">
        <f>VLOOKUP(E15,'Appendix 2a. Covid Deaths 2021'!$E$4:$F$1684,2,FALSE)</f>
        <v>153.11731843575399</v>
      </c>
      <c r="J15" s="22">
        <f t="shared" si="1"/>
        <v>998.11406114441775</v>
      </c>
      <c r="K15" s="22">
        <f t="shared" si="2"/>
        <v>1150.3875229115988</v>
      </c>
      <c r="L15" s="77">
        <f t="shared" si="3"/>
        <v>0.8676328987107047</v>
      </c>
      <c r="M15" s="77">
        <f t="shared" si="4"/>
        <v>1.1525611828297333</v>
      </c>
      <c r="N15" s="77">
        <f>VLOOKUP(E15,'Appendix 4. LT MOH 2019'!$E$4:$L$1683,8,FALSE)</f>
        <v>0.97281861771981792</v>
      </c>
      <c r="O15" s="77">
        <f t="shared" si="13"/>
        <v>0.96873725527033405</v>
      </c>
      <c r="P15" s="77">
        <f t="shared" si="5"/>
        <v>3.1262744729665948E-2</v>
      </c>
      <c r="Q15" s="77">
        <f>VLOOKUP(E15,'Appendix 4. LT MOH 2019'!$E$4:$J$1683,6,FALSE)</f>
        <v>2.5</v>
      </c>
      <c r="R15" s="18">
        <f t="shared" si="6"/>
        <v>2.4947652243353939</v>
      </c>
      <c r="S15" s="132">
        <f t="shared" si="14"/>
        <v>90498.13539642586</v>
      </c>
      <c r="T15" s="14">
        <f t="shared" si="7"/>
        <v>2829.2201054092079</v>
      </c>
      <c r="U15" s="15">
        <f t="shared" si="8"/>
        <v>6.3520480817009662E-3</v>
      </c>
      <c r="V15" s="14">
        <f t="shared" si="9"/>
        <v>445402.81638604862</v>
      </c>
      <c r="W15" s="14">
        <f t="shared" si="10"/>
        <v>2667372.8108832501</v>
      </c>
      <c r="X15" s="129">
        <f t="shared" si="11"/>
        <v>29.474339987214758</v>
      </c>
      <c r="Y15" s="109">
        <f>VLOOKUP(E15,'Appendix 4. LT MOH 2019'!$E$4:$Q$1683,13,FALSE)</f>
        <v>30.508690311101411</v>
      </c>
      <c r="Z15" s="109">
        <f t="shared" si="12"/>
        <v>-1.0343503238866525</v>
      </c>
    </row>
    <row r="16" spans="1:27" s="11" customFormat="1" x14ac:dyDescent="0.2">
      <c r="A16" s="17"/>
      <c r="B16" s="13" t="str">
        <f t="shared" si="15"/>
        <v>Total</v>
      </c>
      <c r="C16" s="13" t="str">
        <f t="shared" si="16"/>
        <v>PI</v>
      </c>
      <c r="D16" s="162" t="s">
        <v>129</v>
      </c>
      <c r="E16" s="20" t="str">
        <f t="shared" si="0"/>
        <v>PITotal55-59</v>
      </c>
      <c r="F16" s="21">
        <v>5</v>
      </c>
      <c r="G16" s="108">
        <f>VLOOKUP(E16,'Appendix 4. LT MOH 2019'!$E$4:$H$1683,4,FALSE)</f>
        <v>7.2893501359031377E-3</v>
      </c>
      <c r="H16" s="21">
        <f>VLOOKUP(E16,'Appendix 1a. Pop March 2021'!$E$5:$F$1684,2,FALSE)</f>
        <v>159590.159529381</v>
      </c>
      <c r="I16" s="21">
        <f>VLOOKUP(E16,'Appendix 2a. Covid Deaths 2021'!$E$4:$F$1684,2,FALSE)</f>
        <v>183.42178770949701</v>
      </c>
      <c r="J16" s="22">
        <f t="shared" si="1"/>
        <v>1163.3085510542967</v>
      </c>
      <c r="K16" s="22">
        <f t="shared" si="2"/>
        <v>1345.393313130626</v>
      </c>
      <c r="L16" s="77">
        <f t="shared" si="3"/>
        <v>0.8646605715226634</v>
      </c>
      <c r="M16" s="77">
        <f t="shared" si="4"/>
        <v>1.1565231871727475</v>
      </c>
      <c r="N16" s="77">
        <f>VLOOKUP(E16,'Appendix 4. LT MOH 2019'!$E$4:$L$1683,8,FALSE)</f>
        <v>0.96420554510708001</v>
      </c>
      <c r="O16" s="77">
        <f t="shared" si="13"/>
        <v>0.95872003671301143</v>
      </c>
      <c r="P16" s="77">
        <f t="shared" si="5"/>
        <v>4.1279963286988575E-2</v>
      </c>
      <c r="Q16" s="77">
        <f>VLOOKUP(E16,'Appendix 4. LT MOH 2019'!$E$4:$J$1683,6,FALSE)</f>
        <v>2.4999999999999898</v>
      </c>
      <c r="R16" s="18">
        <f t="shared" si="6"/>
        <v>2.4929049253224811</v>
      </c>
      <c r="S16" s="132">
        <f t="shared" si="14"/>
        <v>87668.915291016645</v>
      </c>
      <c r="T16" s="14">
        <f t="shared" si="7"/>
        <v>3618.9696046232784</v>
      </c>
      <c r="U16" s="15">
        <f t="shared" si="8"/>
        <v>8.4304916829158229E-3</v>
      </c>
      <c r="V16" s="14">
        <f t="shared" si="9"/>
        <v>429271.4755839245</v>
      </c>
      <c r="W16" s="14">
        <f t="shared" si="10"/>
        <v>2221969.9944972014</v>
      </c>
      <c r="X16" s="129">
        <f t="shared" si="11"/>
        <v>25.345015244244554</v>
      </c>
      <c r="Y16" s="109">
        <f>VLOOKUP(E16,'Appendix 4. LT MOH 2019'!$E$4:$Q$1683,13,FALSE)</f>
        <v>26.291277018064029</v>
      </c>
      <c r="Z16" s="109">
        <f t="shared" si="12"/>
        <v>-0.94626177381947585</v>
      </c>
    </row>
    <row r="17" spans="1:26" s="11" customFormat="1" x14ac:dyDescent="0.2">
      <c r="A17" s="17"/>
      <c r="B17" s="13" t="str">
        <f t="shared" si="15"/>
        <v>Total</v>
      </c>
      <c r="C17" s="13" t="str">
        <f t="shared" si="16"/>
        <v>PI</v>
      </c>
      <c r="D17" s="162" t="s">
        <v>130</v>
      </c>
      <c r="E17" s="20" t="str">
        <f t="shared" si="0"/>
        <v>PITotal60-64</v>
      </c>
      <c r="F17" s="21">
        <v>5</v>
      </c>
      <c r="G17" s="108">
        <f>VLOOKUP(E17,'Appendix 4. LT MOH 2019'!$E$4:$H$1683,4,FALSE)</f>
        <v>1.0257719212883567E-2</v>
      </c>
      <c r="H17" s="21">
        <f>VLOOKUP(E17,'Appendix 1a. Pop March 2021'!$E$5:$F$1684,2,FALSE)</f>
        <v>131040.95295493001</v>
      </c>
      <c r="I17" s="21">
        <f>VLOOKUP(E17,'Appendix 2a. Covid Deaths 2021'!$E$4:$F$1684,2,FALSE)</f>
        <v>280.71508379888297</v>
      </c>
      <c r="J17" s="22">
        <f t="shared" si="1"/>
        <v>1344.1813008003571</v>
      </c>
      <c r="K17" s="22">
        <f t="shared" si="2"/>
        <v>1622.01688809081</v>
      </c>
      <c r="L17" s="77">
        <f t="shared" si="3"/>
        <v>0.82870980608748257</v>
      </c>
      <c r="M17" s="77">
        <f t="shared" si="4"/>
        <v>1.2066950247894559</v>
      </c>
      <c r="N17" s="77">
        <f>VLOOKUP(E17,'Appendix 4. LT MOH 2019'!$E$4:$L$1683,8,FALSE)</f>
        <v>0.94999377838611332</v>
      </c>
      <c r="O17" s="77">
        <f t="shared" si="13"/>
        <v>0.93997380991831347</v>
      </c>
      <c r="P17" s="77">
        <f t="shared" si="5"/>
        <v>6.0026190081686526E-2</v>
      </c>
      <c r="Q17" s="77">
        <f>VLOOKUP(E17,'Appendix 4. LT MOH 2019'!$E$4:$J$1683,6,FALSE)</f>
        <v>2.5</v>
      </c>
      <c r="R17" s="18">
        <f t="shared" si="6"/>
        <v>2.4868362148305865</v>
      </c>
      <c r="S17" s="132">
        <f t="shared" si="14"/>
        <v>84049.945686393359</v>
      </c>
      <c r="T17" s="14">
        <f t="shared" si="7"/>
        <v>5045.1980161268766</v>
      </c>
      <c r="U17" s="15">
        <f t="shared" si="8"/>
        <v>1.2378717916590513E-2</v>
      </c>
      <c r="V17" s="14">
        <f t="shared" si="9"/>
        <v>407570.31948882819</v>
      </c>
      <c r="W17" s="14">
        <f t="shared" si="10"/>
        <v>1792698.518913277</v>
      </c>
      <c r="X17" s="129">
        <f t="shared" si="11"/>
        <v>21.328967012092818</v>
      </c>
      <c r="Y17" s="109">
        <f>VLOOKUP(E17,'Appendix 4. LT MOH 2019'!$E$4:$Q$1683,13,FALSE)</f>
        <v>22.174486823680194</v>
      </c>
      <c r="Z17" s="109">
        <f t="shared" si="12"/>
        <v>-0.84551981158737632</v>
      </c>
    </row>
    <row r="18" spans="1:26" s="11" customFormat="1" x14ac:dyDescent="0.2">
      <c r="A18" s="17"/>
      <c r="B18" s="13" t="str">
        <f t="shared" si="15"/>
        <v>Total</v>
      </c>
      <c r="C18" s="13" t="str">
        <f t="shared" si="16"/>
        <v>PI</v>
      </c>
      <c r="D18" s="162" t="s">
        <v>131</v>
      </c>
      <c r="E18" s="20" t="str">
        <f t="shared" si="0"/>
        <v>PITotal65-69</v>
      </c>
      <c r="F18" s="21">
        <v>5</v>
      </c>
      <c r="G18" s="108">
        <f>VLOOKUP(E18,'Appendix 4. LT MOH 2019'!$E$4:$H$1683,4,FALSE)</f>
        <v>1.7216714021736971E-2</v>
      </c>
      <c r="H18" s="21">
        <f>VLOOKUP(E18,'Appendix 1a. Pop March 2021'!$E$5:$F$1684,2,FALSE)</f>
        <v>104957.154223062</v>
      </c>
      <c r="I18" s="21">
        <f>VLOOKUP(E18,'Appendix 2a. Covid Deaths 2021'!$E$4:$F$1684,2,FALSE)</f>
        <v>275.93016759776498</v>
      </c>
      <c r="J18" s="22">
        <f t="shared" si="1"/>
        <v>1807.0173087938012</v>
      </c>
      <c r="K18" s="22">
        <f t="shared" si="2"/>
        <v>2078.1968656060658</v>
      </c>
      <c r="L18" s="77">
        <f t="shared" si="3"/>
        <v>0.8695120942100063</v>
      </c>
      <c r="M18" s="77">
        <f t="shared" si="4"/>
        <v>1.1500702596995482</v>
      </c>
      <c r="N18" s="77">
        <f>VLOOKUP(E18,'Appendix 4. LT MOH 2019'!$E$4:$L$1683,8,FALSE)</f>
        <v>0.91746872336068497</v>
      </c>
      <c r="O18" s="77">
        <f t="shared" si="13"/>
        <v>0.90568532302355986</v>
      </c>
      <c r="P18" s="77">
        <f t="shared" si="5"/>
        <v>9.4314676976440137E-2</v>
      </c>
      <c r="Q18" s="77">
        <f>VLOOKUP(E18,'Appendix 4. LT MOH 2019'!$E$4:$J$1683,6,FALSE)</f>
        <v>2.5000000000000031</v>
      </c>
      <c r="R18" s="18">
        <f t="shared" si="6"/>
        <v>2.4840404006891088</v>
      </c>
      <c r="S18" s="132">
        <f t="shared" si="14"/>
        <v>79004.747670266486</v>
      </c>
      <c r="T18" s="14">
        <f t="shared" si="7"/>
        <v>7451.3072561263452</v>
      </c>
      <c r="U18" s="15">
        <f t="shared" si="8"/>
        <v>1.9802741493018042E-2</v>
      </c>
      <c r="V18" s="14">
        <f t="shared" si="9"/>
        <v>376276.55033286643</v>
      </c>
      <c r="W18" s="14">
        <f t="shared" si="10"/>
        <v>1385128.1994244487</v>
      </c>
      <c r="X18" s="129">
        <f t="shared" si="11"/>
        <v>17.532214712024743</v>
      </c>
      <c r="Y18" s="109">
        <f>VLOOKUP(E18,'Appendix 4. LT MOH 2019'!$E$4:$Q$1683,13,FALSE)</f>
        <v>18.210121762169834</v>
      </c>
      <c r="Z18" s="109">
        <f t="shared" si="12"/>
        <v>-0.67790705014509101</v>
      </c>
    </row>
    <row r="19" spans="1:26" s="11" customFormat="1" x14ac:dyDescent="0.2">
      <c r="A19" s="17"/>
      <c r="B19" s="13" t="str">
        <f t="shared" si="15"/>
        <v>Total</v>
      </c>
      <c r="C19" s="13" t="str">
        <f t="shared" si="16"/>
        <v>PI</v>
      </c>
      <c r="D19" s="162" t="s">
        <v>132</v>
      </c>
      <c r="E19" s="20" t="str">
        <f t="shared" si="0"/>
        <v>PITotal70-74</v>
      </c>
      <c r="F19" s="21">
        <v>5</v>
      </c>
      <c r="G19" s="108">
        <f>VLOOKUP(E19,'Appendix 4. LT MOH 2019'!$E$4:$H$1683,4,FALSE)</f>
        <v>2.4543537929114127E-2</v>
      </c>
      <c r="H19" s="21">
        <f>VLOOKUP(E19,'Appendix 1a. Pop March 2021'!$E$5:$F$1684,2,FALSE)</f>
        <v>79345.922235084494</v>
      </c>
      <c r="I19" s="21">
        <f>VLOOKUP(E19,'Appendix 2a. Covid Deaths 2021'!$E$4:$F$1684,2,FALSE)</f>
        <v>326.96927374301703</v>
      </c>
      <c r="J19" s="22">
        <f t="shared" si="1"/>
        <v>1947.4296518973363</v>
      </c>
      <c r="K19" s="22">
        <f t="shared" si="2"/>
        <v>2266.3739428685867</v>
      </c>
      <c r="L19" s="77">
        <f t="shared" si="3"/>
        <v>0.85927110926471495</v>
      </c>
      <c r="M19" s="77">
        <f t="shared" si="4"/>
        <v>1.1637770538517322</v>
      </c>
      <c r="N19" s="77">
        <f>VLOOKUP(E19,'Appendix 4. LT MOH 2019'!$E$4:$L$1683,8,FALSE)</f>
        <v>0.88437681539643576</v>
      </c>
      <c r="O19" s="77">
        <f t="shared" si="13"/>
        <v>0.8667578245445503</v>
      </c>
      <c r="P19" s="77">
        <f t="shared" si="5"/>
        <v>0.1332421754554497</v>
      </c>
      <c r="Q19" s="77">
        <f>VLOOKUP(E19,'Appendix 4. LT MOH 2019'!$E$4:$J$1683,6,FALSE)</f>
        <v>2.4999999999999947</v>
      </c>
      <c r="R19" s="18">
        <f t="shared" si="6"/>
        <v>2.4752812186730981</v>
      </c>
      <c r="S19" s="132">
        <f t="shared" si="14"/>
        <v>71553.440414140146</v>
      </c>
      <c r="T19" s="14">
        <f t="shared" si="7"/>
        <v>9533.9360621019259</v>
      </c>
      <c r="U19" s="15">
        <f t="shared" si="8"/>
        <v>2.8570663765601835E-2</v>
      </c>
      <c r="V19" s="14">
        <f t="shared" si="9"/>
        <v>333696.6946347421</v>
      </c>
      <c r="W19" s="14">
        <f t="shared" si="10"/>
        <v>1008851.6490915823</v>
      </c>
      <c r="X19" s="129">
        <f t="shared" si="11"/>
        <v>14.099275216572487</v>
      </c>
      <c r="Y19" s="109">
        <f>VLOOKUP(E19,'Appendix 4. LT MOH 2019'!$E$4:$Q$1683,13,FALSE)</f>
        <v>14.623332231559576</v>
      </c>
      <c r="Z19" s="109">
        <f t="shared" si="12"/>
        <v>-0.52405701498708979</v>
      </c>
    </row>
    <row r="20" spans="1:26" s="11" customFormat="1" x14ac:dyDescent="0.2">
      <c r="A20" s="17"/>
      <c r="B20" s="13" t="str">
        <f t="shared" si="15"/>
        <v>Total</v>
      </c>
      <c r="C20" s="13" t="str">
        <f t="shared" si="16"/>
        <v>PI</v>
      </c>
      <c r="D20" s="162" t="s">
        <v>133</v>
      </c>
      <c r="E20" s="20" t="str">
        <f t="shared" si="0"/>
        <v>PITotal75-79</v>
      </c>
      <c r="F20" s="21">
        <v>5</v>
      </c>
      <c r="G20" s="108">
        <f>VLOOKUP(E20,'Appendix 4. LT MOH 2019'!$E$4:$H$1683,4,FALSE)</f>
        <v>4.2552364667936111E-2</v>
      </c>
      <c r="H20" s="21">
        <f>VLOOKUP(E20,'Appendix 1a. Pop March 2021'!$E$5:$F$1684,2,FALSE)</f>
        <v>53560.094753076803</v>
      </c>
      <c r="I20" s="21">
        <f>VLOOKUP(E20,'Appendix 2a. Covid Deaths 2021'!$E$4:$F$1684,2,FALSE)</f>
        <v>280.71508379888297</v>
      </c>
      <c r="J20" s="22">
        <f t="shared" si="1"/>
        <v>2279.1086835821357</v>
      </c>
      <c r="K20" s="22">
        <f t="shared" si="2"/>
        <v>2547.8786767674183</v>
      </c>
      <c r="L20" s="77">
        <f t="shared" si="3"/>
        <v>0.89451224831227816</v>
      </c>
      <c r="M20" s="77">
        <f t="shared" si="4"/>
        <v>1.117927677219346</v>
      </c>
      <c r="N20" s="77">
        <f>VLOOKUP(E20,'Appendix 4. LT MOH 2019'!$E$4:$L$1683,8,FALSE)</f>
        <v>0.80769568500728828</v>
      </c>
      <c r="O20" s="77">
        <f t="shared" si="13"/>
        <v>0.78760725295657008</v>
      </c>
      <c r="P20" s="77">
        <f t="shared" si="5"/>
        <v>0.21239274704342992</v>
      </c>
      <c r="Q20" s="77">
        <f>VLOOKUP(E20,'Appendix 4. LT MOH 2019'!$E$4:$J$1683,6,FALSE)</f>
        <v>2.4999999999999982</v>
      </c>
      <c r="R20" s="18">
        <f t="shared" si="6"/>
        <v>2.4695190964418807</v>
      </c>
      <c r="S20" s="132">
        <f t="shared" si="14"/>
        <v>62019.504352038217</v>
      </c>
      <c r="T20" s="14">
        <f t="shared" si="7"/>
        <v>13172.492899601353</v>
      </c>
      <c r="U20" s="15">
        <f t="shared" si="8"/>
        <v>4.7594541828580694E-2</v>
      </c>
      <c r="V20" s="14">
        <f t="shared" si="9"/>
        <v>276764.78002549493</v>
      </c>
      <c r="W20" s="14">
        <f t="shared" si="10"/>
        <v>675154.95445684018</v>
      </c>
      <c r="X20" s="129">
        <f t="shared" si="11"/>
        <v>10.886171398992353</v>
      </c>
      <c r="Y20" s="109">
        <f>VLOOKUP(E20,'Appendix 4. LT MOH 2019'!$E$4:$Q$1683,13,FALSE)</f>
        <v>11.208333394204939</v>
      </c>
      <c r="Z20" s="109">
        <f t="shared" si="12"/>
        <v>-0.32216199521258559</v>
      </c>
    </row>
    <row r="21" spans="1:26" s="11" customFormat="1" x14ac:dyDescent="0.2">
      <c r="A21" s="17"/>
      <c r="B21" s="13" t="str">
        <f t="shared" si="15"/>
        <v>Total</v>
      </c>
      <c r="C21" s="13" t="str">
        <f t="shared" si="16"/>
        <v>PI</v>
      </c>
      <c r="D21" s="162" t="s">
        <v>134</v>
      </c>
      <c r="E21" s="20" t="str">
        <f t="shared" si="0"/>
        <v>PITotal80-84</v>
      </c>
      <c r="F21" s="21">
        <v>5</v>
      </c>
      <c r="G21" s="108">
        <f>VLOOKUP(E21,'Appendix 4. LT MOH 2019'!$E$4:$H$1683,4,FALSE)</f>
        <v>7.0043683801089107E-2</v>
      </c>
      <c r="H21" s="21">
        <f>VLOOKUP(E21,'Appendix 1a. Pop March 2021'!$E$5:$F$1684,2,FALSE)</f>
        <v>34648.468743854202</v>
      </c>
      <c r="I21" s="21">
        <f>VLOOKUP(E21,'Appendix 2a. Covid Deaths 2021'!$E$4:$F$1684,2,FALSE)</f>
        <v>236.05586592178801</v>
      </c>
      <c r="J21" s="22">
        <f t="shared" si="1"/>
        <v>2426.906388886443</v>
      </c>
      <c r="K21" s="22">
        <f t="shared" si="2"/>
        <v>2646.4280323762132</v>
      </c>
      <c r="L21" s="77">
        <f t="shared" si="3"/>
        <v>0.9170498344167467</v>
      </c>
      <c r="M21" s="77">
        <f t="shared" si="4"/>
        <v>1.090453280149176</v>
      </c>
      <c r="N21" s="77">
        <f>VLOOKUP(E21,'Appendix 4. LT MOH 2019'!$E$4:$L$1683,8,FALSE)</f>
        <v>0.70196947128543963</v>
      </c>
      <c r="O21" s="77">
        <f t="shared" si="13"/>
        <v>0.67985642214302588</v>
      </c>
      <c r="P21" s="77">
        <f t="shared" si="5"/>
        <v>0.32014357785697412</v>
      </c>
      <c r="Q21" s="77">
        <f>VLOOKUP(E21,'Appendix 4. LT MOH 2019'!$E$4:$J$1683,6,FALSE)</f>
        <v>2.4999999999999987</v>
      </c>
      <c r="R21" s="18">
        <f t="shared" si="6"/>
        <v>2.4621670548817316</v>
      </c>
      <c r="S21" s="132">
        <f t="shared" si="14"/>
        <v>48847.011452436862</v>
      </c>
      <c r="T21" s="14">
        <f t="shared" si="7"/>
        <v>15638.057014003727</v>
      </c>
      <c r="U21" s="15">
        <f t="shared" si="8"/>
        <v>7.6451666763018594E-2</v>
      </c>
      <c r="V21" s="14">
        <f t="shared" si="9"/>
        <v>204548.28097440785</v>
      </c>
      <c r="W21" s="14">
        <f t="shared" si="10"/>
        <v>398390.17443134531</v>
      </c>
      <c r="X21" s="129">
        <f t="shared" si="11"/>
        <v>8.1558761239521154</v>
      </c>
      <c r="Y21" s="109">
        <f>VLOOKUP(E21,'Appendix 4. LT MOH 2019'!$E$4:$Q$1683,13,FALSE)</f>
        <v>8.2817010241008759</v>
      </c>
      <c r="Z21" s="109">
        <f t="shared" si="12"/>
        <v>-0.12582490014876058</v>
      </c>
    </row>
    <row r="22" spans="1:26" s="11" customFormat="1" x14ac:dyDescent="0.2">
      <c r="A22" s="17"/>
      <c r="B22" s="13" t="str">
        <f t="shared" si="15"/>
        <v>Total</v>
      </c>
      <c r="C22" s="13" t="str">
        <f t="shared" si="16"/>
        <v>PI</v>
      </c>
      <c r="D22" s="162" t="s">
        <v>135</v>
      </c>
      <c r="E22" s="20" t="str">
        <f t="shared" si="0"/>
        <v>PITotal85-89</v>
      </c>
      <c r="F22" s="21">
        <v>5</v>
      </c>
      <c r="G22" s="108">
        <f>VLOOKUP(E22,'Appendix 4. LT MOH 2019'!$E$4:$H$1683,4,FALSE)</f>
        <v>0.12603895298350082</v>
      </c>
      <c r="H22" s="21">
        <f>VLOOKUP(E22,'Appendix 1a. Pop March 2021'!$E$5:$F$1684,2,FALSE)</f>
        <v>16997.725834312001</v>
      </c>
      <c r="I22" s="21">
        <f>VLOOKUP(E22,'Appendix 2a. Covid Deaths 2021'!$E$4:$F$1684,2,FALSE)</f>
        <v>133.97765363128499</v>
      </c>
      <c r="J22" s="22">
        <f t="shared" si="1"/>
        <v>2142.3755672572875</v>
      </c>
      <c r="K22" s="22">
        <f t="shared" si="2"/>
        <v>2259.4668177016993</v>
      </c>
      <c r="L22" s="77">
        <f t="shared" si="3"/>
        <v>0.94817748615422659</v>
      </c>
      <c r="M22" s="77">
        <f t="shared" si="4"/>
        <v>1.0546548664174296</v>
      </c>
      <c r="N22" s="77">
        <f>VLOOKUP(E22,'Appendix 4. LT MOH 2019'!$E$4:$L$1683,8,FALSE)</f>
        <v>0.52079992453542112</v>
      </c>
      <c r="O22" s="77">
        <f t="shared" si="13"/>
        <v>0.50255731551059879</v>
      </c>
      <c r="P22" s="77">
        <f t="shared" si="5"/>
        <v>0.49744268448940121</v>
      </c>
      <c r="Q22" s="77">
        <f>VLOOKUP(E22,'Appendix 4. LT MOH 2019'!$E$4:$J$1683,6,FALSE)</f>
        <v>2.5</v>
      </c>
      <c r="R22" s="18">
        <f t="shared" si="6"/>
        <v>2.4600556640255218</v>
      </c>
      <c r="S22" s="132">
        <f t="shared" si="14"/>
        <v>33208.954438433138</v>
      </c>
      <c r="T22" s="14">
        <f t="shared" si="7"/>
        <v>16519.551444940396</v>
      </c>
      <c r="U22" s="15">
        <f t="shared" si="8"/>
        <v>0.13312982374344731</v>
      </c>
      <c r="V22" s="14">
        <f t="shared" si="9"/>
        <v>124086.03106675032</v>
      </c>
      <c r="W22" s="14">
        <f t="shared" si="10"/>
        <v>193841.89345693745</v>
      </c>
      <c r="X22" s="129">
        <f t="shared" si="11"/>
        <v>5.8370369297927009</v>
      </c>
      <c r="Y22" s="109">
        <f>VLOOKUP(E22,'Appendix 4. LT MOH 2019'!$E$4:$Q$1683,13,FALSE)</f>
        <v>5.7363995310415454</v>
      </c>
      <c r="Z22" s="109">
        <f t="shared" si="12"/>
        <v>0.10063739875115552</v>
      </c>
    </row>
    <row r="23" spans="1:26" s="11" customFormat="1" x14ac:dyDescent="0.2">
      <c r="A23" s="17"/>
      <c r="B23" s="13" t="str">
        <f t="shared" si="15"/>
        <v>Total</v>
      </c>
      <c r="C23" s="13" t="str">
        <f t="shared" si="16"/>
        <v>PI</v>
      </c>
      <c r="D23" s="162" t="s">
        <v>8</v>
      </c>
      <c r="E23" s="20" t="str">
        <f t="shared" si="0"/>
        <v>PITotal90+</v>
      </c>
      <c r="F23" s="21" t="s">
        <v>19</v>
      </c>
      <c r="G23" s="108">
        <f>VLOOKUP(E23,'Appendix 4. LT MOH 2019'!$E$4:$H$1683,4,FALSE)</f>
        <v>0.26923076923076922</v>
      </c>
      <c r="H23" s="21">
        <f>VLOOKUP(E23,'Appendix 1a. Pop March 2021'!$E$5:$F$1684,2,FALSE)</f>
        <v>8982.1991935900496</v>
      </c>
      <c r="I23" s="21">
        <f>VLOOKUP(E23,'Appendix 2a. Covid Deaths 2021'!$E$4:$F$1684,2,FALSE)</f>
        <v>76.558659217877107</v>
      </c>
      <c r="J23" s="22">
        <f t="shared" si="1"/>
        <v>2418.2843982742438</v>
      </c>
      <c r="K23" s="22">
        <f t="shared" si="2"/>
        <v>2474.2311107796158</v>
      </c>
      <c r="L23" s="77">
        <f t="shared" si="3"/>
        <v>0.97738824305392247</v>
      </c>
      <c r="M23" s="77">
        <f t="shared" si="4"/>
        <v>1.0231348771655215</v>
      </c>
      <c r="N23" s="77">
        <f>VLOOKUP(E23,'Appendix 4. LT MOH 2019'!$E$4:$L$1683,8,FALSE)</f>
        <v>0</v>
      </c>
      <c r="O23" s="77">
        <v>0</v>
      </c>
      <c r="P23" s="77">
        <f t="shared" si="5"/>
        <v>1</v>
      </c>
      <c r="Q23" s="77">
        <f>VLOOKUP(E23,'Appendix 4. LT MOH 2019'!$E$4:$J$1683,6,FALSE)</f>
        <v>4.2763456383662399</v>
      </c>
      <c r="R23" s="18">
        <f>Q23*L23</f>
        <v>4.1796499501740838</v>
      </c>
      <c r="S23" s="132">
        <f t="shared" si="14"/>
        <v>16689.402993492742</v>
      </c>
      <c r="T23" s="14">
        <f t="shared" si="7"/>
        <v>16689.402993492742</v>
      </c>
      <c r="U23" s="15">
        <f t="shared" si="8"/>
        <v>0.23925448588304618</v>
      </c>
      <c r="V23" s="14">
        <f>T23*R23</f>
        <v>69755.862390187147</v>
      </c>
      <c r="W23" s="14">
        <f>V23</f>
        <v>69755.862390187147</v>
      </c>
      <c r="X23" s="129">
        <f t="shared" si="11"/>
        <v>4.1796499501740838</v>
      </c>
      <c r="Y23" s="109">
        <f>VLOOKUP(E23,'Appendix 4. LT MOH 2019'!$E$4:$Q$1683,13,FALSE)</f>
        <v>3.7142857142857144</v>
      </c>
      <c r="Z23" s="109">
        <f t="shared" si="12"/>
        <v>0.46536423588836939</v>
      </c>
    </row>
    <row r="24" spans="1:26" s="9" customFormat="1" x14ac:dyDescent="0.2">
      <c r="B24" s="157"/>
      <c r="C24" s="157"/>
      <c r="G24" s="111"/>
      <c r="H24" s="111"/>
      <c r="I24" s="130"/>
      <c r="J24" s="130"/>
      <c r="N24" s="111"/>
      <c r="O24" s="111"/>
      <c r="P24" s="23"/>
      <c r="Q24" s="111"/>
      <c r="R24" s="111"/>
      <c r="V24" s="111"/>
      <c r="W24" s="111"/>
      <c r="Y24" s="111"/>
    </row>
    <row r="25" spans="1:26" x14ac:dyDescent="0.2">
      <c r="H25" s="43"/>
      <c r="I25" s="43"/>
      <c r="K25" s="43"/>
      <c r="L25" s="75"/>
      <c r="M25" s="75"/>
      <c r="N25" s="131"/>
      <c r="O25" s="131"/>
      <c r="P25" s="76"/>
      <c r="Q25" s="131"/>
      <c r="R25" s="131"/>
      <c r="S25" s="75"/>
      <c r="T25" s="75"/>
      <c r="U25" s="75"/>
      <c r="V25" s="131"/>
      <c r="W25" s="131"/>
      <c r="X25" s="75"/>
      <c r="Y25" s="131"/>
      <c r="Z25" s="75"/>
    </row>
    <row r="26" spans="1:26" ht="16" customHeight="1" x14ac:dyDescent="0.2">
      <c r="H26" s="43"/>
      <c r="I26" s="43"/>
      <c r="K26" s="43"/>
      <c r="L26" s="75"/>
      <c r="M26" s="75"/>
      <c r="N26" s="131"/>
      <c r="O26" s="131"/>
      <c r="P26" s="75"/>
      <c r="Q26" s="131"/>
      <c r="R26" s="131"/>
      <c r="S26" s="75"/>
      <c r="T26" s="75"/>
      <c r="U26" s="75"/>
      <c r="V26" s="131"/>
      <c r="W26" s="131"/>
      <c r="X26" s="75"/>
      <c r="Y26" s="131"/>
      <c r="Z26" s="75"/>
    </row>
    <row r="27" spans="1:26" s="13" customFormat="1" ht="47" customHeight="1" x14ac:dyDescent="0.2">
      <c r="A27" s="12"/>
      <c r="B27" s="10" t="s">
        <v>17</v>
      </c>
      <c r="C27" s="10" t="s">
        <v>14</v>
      </c>
      <c r="D27" s="160" t="s">
        <v>0</v>
      </c>
      <c r="E27" s="10" t="s">
        <v>137</v>
      </c>
      <c r="F27" s="10" t="s">
        <v>9</v>
      </c>
      <c r="G27" s="12" t="s">
        <v>116</v>
      </c>
      <c r="H27" s="12" t="s">
        <v>118</v>
      </c>
      <c r="I27" s="12" t="s">
        <v>110</v>
      </c>
      <c r="J27" s="12" t="s">
        <v>38</v>
      </c>
      <c r="K27" s="12" t="s">
        <v>1828</v>
      </c>
      <c r="L27" s="12" t="s">
        <v>26</v>
      </c>
      <c r="M27" s="12" t="s">
        <v>27</v>
      </c>
      <c r="N27" s="10" t="s">
        <v>10</v>
      </c>
      <c r="O27" s="12" t="s">
        <v>111</v>
      </c>
      <c r="P27" s="12" t="s">
        <v>112</v>
      </c>
      <c r="Q27" s="12" t="s">
        <v>28</v>
      </c>
      <c r="R27" s="12" t="s">
        <v>113</v>
      </c>
      <c r="S27" s="10" t="s">
        <v>104</v>
      </c>
      <c r="T27" s="10" t="s">
        <v>105</v>
      </c>
      <c r="U27" s="12" t="s">
        <v>106</v>
      </c>
      <c r="V27" s="12" t="s">
        <v>107</v>
      </c>
      <c r="W27" s="12" t="s">
        <v>108</v>
      </c>
      <c r="X27" s="10" t="s">
        <v>109</v>
      </c>
      <c r="Y27" s="12" t="s">
        <v>29</v>
      </c>
      <c r="Z27" s="12" t="s">
        <v>11</v>
      </c>
    </row>
    <row r="28" spans="1:26" x14ac:dyDescent="0.2">
      <c r="B28" s="155" t="s">
        <v>69</v>
      </c>
      <c r="C28" s="13" t="str">
        <f>$C$4</f>
        <v>PI</v>
      </c>
      <c r="D28" s="162">
        <v>0</v>
      </c>
      <c r="E28" s="20" t="str">
        <f t="shared" ref="E28:E47" si="17">_xlfn.CONCAT(C28,B28,D28)</f>
        <v>PIFemale0</v>
      </c>
      <c r="F28" s="21">
        <v>1</v>
      </c>
      <c r="G28" s="108">
        <f>VLOOKUP(E28,'Appendix 4. LT MOH 2019'!$E$4:$H$1683,4,FALSE)</f>
        <v>1.3625138380311675E-2</v>
      </c>
      <c r="H28" s="21">
        <f>VLOOKUP(E28,'Appendix 1a. Pop March 2021'!$E$5:$F$1684,2,FALSE)</f>
        <v>23127.457231715802</v>
      </c>
      <c r="I28" s="21">
        <f>VLOOKUP(E28,'Appendix 2a. Covid Deaths 2021'!$E$4:$F$1684,2,FALSE)</f>
        <v>4.7849162011173201</v>
      </c>
      <c r="J28" s="22">
        <f t="shared" ref="J28:J47" si="18">G28*H28</f>
        <v>315.11480516686777</v>
      </c>
      <c r="K28" s="22">
        <f t="shared" ref="K28:K47" si="19">G28*(H28-I28)+I28</f>
        <v>319.83452622260666</v>
      </c>
      <c r="L28" s="78">
        <f t="shared" ref="L28:L47" si="20">J28/K28</f>
        <v>0.9852432408987204</v>
      </c>
      <c r="M28" s="78">
        <f t="shared" ref="M28:M47" si="21">K28/J28</f>
        <v>1.014977782631443</v>
      </c>
      <c r="N28" s="77">
        <f>VLOOKUP(E28,'Appendix 4. LT MOH 2019'!$E$4:$L$1683,8,FALSE)</f>
        <v>0.98653988415536509</v>
      </c>
      <c r="O28" s="77">
        <f>EXP((1/L28)*LN(N28))</f>
        <v>0.98633966471281798</v>
      </c>
      <c r="P28" s="78">
        <f t="shared" ref="P28:P47" si="22">1-O28</f>
        <v>1.3660335287182024E-2</v>
      </c>
      <c r="Q28" s="77">
        <f>VLOOKUP(E28,'Appendix 4. LT MOH 2019'!$E$4:$J$1683,6,FALSE)</f>
        <v>0.10018436188595088</v>
      </c>
      <c r="R28" s="133">
        <f t="shared" ref="R28:R46" si="23">F28+(Q28-F28)*M28*(1-N28)/(1-O28)</f>
        <v>0.1000932464742913</v>
      </c>
      <c r="S28" s="14">
        <v>100000</v>
      </c>
      <c r="T28" s="14">
        <f t="shared" ref="T28:T47" si="24">P28*S28</f>
        <v>1366.0335287182024</v>
      </c>
      <c r="U28" s="15">
        <f t="shared" ref="U28:U47" si="25">T28/V28</f>
        <v>1.3830352193677139E-2</v>
      </c>
      <c r="V28" s="14">
        <f t="shared" ref="V28:V46" si="26">(S29*F28)+R28*T28</f>
        <v>98770.697201963936</v>
      </c>
      <c r="W28" s="14">
        <f t="shared" ref="W28:W46" si="27">W29+V28</f>
        <v>7823563.2846069708</v>
      </c>
      <c r="X28" s="129">
        <f t="shared" ref="X28:X47" si="28">W28/S28</f>
        <v>78.235632846069706</v>
      </c>
      <c r="Y28" s="109">
        <f>VLOOKUP(E28,'Appendix 4. LT MOH 2019'!$E$4:$Q$1683,13,FALSE)</f>
        <v>79.317781772509946</v>
      </c>
      <c r="Z28" s="129">
        <f t="shared" ref="Z28:Z47" si="29">X28-Y28</f>
        <v>-1.0821489264402402</v>
      </c>
    </row>
    <row r="29" spans="1:26" x14ac:dyDescent="0.2">
      <c r="B29" s="155" t="str">
        <f>$B$28</f>
        <v>Female</v>
      </c>
      <c r="C29" s="13" t="str">
        <f>$C$4</f>
        <v>PI</v>
      </c>
      <c r="D29" s="163" t="s">
        <v>139</v>
      </c>
      <c r="E29" s="20" t="str">
        <f t="shared" si="17"/>
        <v>PIFemale01-04</v>
      </c>
      <c r="F29" s="21">
        <v>4</v>
      </c>
      <c r="G29" s="108">
        <f>VLOOKUP(E29,'Appendix 4. LT MOH 2019'!$E$4:$H$1683,4,FALSE)</f>
        <v>4.6232582143471531E-4</v>
      </c>
      <c r="H29" s="21">
        <f>VLOOKUP(E29,'Appendix 1a. Pop March 2021'!$E$5:$F$1684,2,FALSE)</f>
        <v>92603.630771055905</v>
      </c>
      <c r="I29" s="21">
        <f>VLOOKUP(E29,'Appendix 2a. Covid Deaths 2021'!$E$4:$F$1684,2,FALSE)</f>
        <v>0</v>
      </c>
      <c r="J29" s="22">
        <f t="shared" si="18"/>
        <v>42.813049664065502</v>
      </c>
      <c r="K29" s="22">
        <f t="shared" si="19"/>
        <v>42.813049664065502</v>
      </c>
      <c r="L29" s="78">
        <f t="shared" si="20"/>
        <v>1</v>
      </c>
      <c r="M29" s="78">
        <f t="shared" si="21"/>
        <v>1</v>
      </c>
      <c r="N29" s="77">
        <f>VLOOKUP(E29,'Appendix 4. LT MOH 2019'!$E$4:$L$1683,8,FALSE)</f>
        <v>0.99815283441355385</v>
      </c>
      <c r="O29" s="77">
        <f t="shared" ref="O29:O46" si="30">EXP((1/L29)*LN(N29))</f>
        <v>0.99815283441355385</v>
      </c>
      <c r="P29" s="78">
        <f t="shared" si="22"/>
        <v>1.8471655864461534E-3</v>
      </c>
      <c r="Q29" s="77">
        <f>VLOOKUP(E29,'Appendix 4. LT MOH 2019'!$E$4:$J$1683,6,FALSE)</f>
        <v>1.4968168039785703</v>
      </c>
      <c r="R29" s="133">
        <f t="shared" si="23"/>
        <v>1.4968168039785703</v>
      </c>
      <c r="S29" s="80">
        <f t="shared" ref="S29:S47" si="31">S28-T28</f>
        <v>98633.966471281805</v>
      </c>
      <c r="T29" s="14">
        <f t="shared" si="24"/>
        <v>182.19326852043548</v>
      </c>
      <c r="U29" s="15">
        <f t="shared" si="25"/>
        <v>4.6232582143472355E-4</v>
      </c>
      <c r="V29" s="14">
        <f t="shared" si="26"/>
        <v>394079.80275693862</v>
      </c>
      <c r="W29" s="14">
        <f t="shared" si="27"/>
        <v>7724792.5874050073</v>
      </c>
      <c r="X29" s="129">
        <f t="shared" si="28"/>
        <v>78.31777291095915</v>
      </c>
      <c r="Y29" s="109">
        <f>VLOOKUP(E29,'Appendix 4. LT MOH 2019'!$E$4:$Q$1683,13,FALSE)</f>
        <v>79.398607854867024</v>
      </c>
      <c r="Z29" s="129">
        <f t="shared" si="29"/>
        <v>-1.0808349439078739</v>
      </c>
    </row>
    <row r="30" spans="1:26" x14ac:dyDescent="0.2">
      <c r="B30" s="155" t="str">
        <f t="shared" ref="B30:B47" si="32">$B$28</f>
        <v>Female</v>
      </c>
      <c r="C30" s="13" t="str">
        <f t="shared" ref="C30:C47" si="33">$C$4</f>
        <v>PI</v>
      </c>
      <c r="D30" s="163" t="s">
        <v>138</v>
      </c>
      <c r="E30" s="20" t="str">
        <f t="shared" si="17"/>
        <v>PIFemale05-09</v>
      </c>
      <c r="F30" s="21">
        <v>5</v>
      </c>
      <c r="G30" s="108">
        <f>VLOOKUP(E30,'Appendix 4. LT MOH 2019'!$E$4:$H$1683,4,FALSE)</f>
        <v>1.8025286902483199E-4</v>
      </c>
      <c r="H30" s="21">
        <f>VLOOKUP(E30,'Appendix 1a. Pop March 2021'!$E$5:$F$1684,2,FALSE)</f>
        <v>115219.54627596099</v>
      </c>
      <c r="I30" s="21">
        <f>VLOOKUP(E30,'Appendix 2a. Covid Deaths 2021'!$E$4:$F$1684,2,FALSE)</f>
        <v>0</v>
      </c>
      <c r="J30" s="22">
        <f t="shared" si="18"/>
        <v>20.768653783981364</v>
      </c>
      <c r="K30" s="22">
        <f t="shared" si="19"/>
        <v>20.768653783981364</v>
      </c>
      <c r="L30" s="78">
        <f t="shared" si="20"/>
        <v>1</v>
      </c>
      <c r="M30" s="78">
        <f t="shared" si="21"/>
        <v>1</v>
      </c>
      <c r="N30" s="77">
        <f>VLOOKUP(E30,'Appendix 4. LT MOH 2019'!$E$4:$L$1683,8,FALSE)</f>
        <v>0.99909914161064906</v>
      </c>
      <c r="O30" s="77">
        <f t="shared" si="30"/>
        <v>0.99909914161064906</v>
      </c>
      <c r="P30" s="78">
        <f t="shared" si="22"/>
        <v>9.0085838935094475E-4</v>
      </c>
      <c r="Q30" s="77">
        <f>VLOOKUP(E30,'Appendix 4. LT MOH 2019'!$E$4:$J$1683,6,FALSE)</f>
        <v>2.4999999999997997</v>
      </c>
      <c r="R30" s="133">
        <f t="shared" si="23"/>
        <v>2.4999999999997997</v>
      </c>
      <c r="S30" s="80">
        <f t="shared" si="31"/>
        <v>98451.773202761367</v>
      </c>
      <c r="T30" s="14">
        <f t="shared" si="24"/>
        <v>88.691105836184107</v>
      </c>
      <c r="U30" s="15">
        <f t="shared" si="25"/>
        <v>1.8025286902482174E-4</v>
      </c>
      <c r="V30" s="14">
        <f t="shared" si="26"/>
        <v>492037.13824921637</v>
      </c>
      <c r="W30" s="14">
        <f t="shared" si="27"/>
        <v>7330712.7846480682</v>
      </c>
      <c r="X30" s="129">
        <f t="shared" si="28"/>
        <v>74.459936537155812</v>
      </c>
      <c r="Y30" s="109">
        <f>VLOOKUP(E30,'Appendix 4. LT MOH 2019'!$E$4:$Q$1683,13,FALSE)</f>
        <v>75.542771656832542</v>
      </c>
      <c r="Z30" s="129">
        <f t="shared" si="29"/>
        <v>-1.0828351196767301</v>
      </c>
    </row>
    <row r="31" spans="1:26" x14ac:dyDescent="0.2">
      <c r="B31" s="155" t="str">
        <f t="shared" si="32"/>
        <v>Female</v>
      </c>
      <c r="C31" s="13" t="str">
        <f t="shared" si="33"/>
        <v>PI</v>
      </c>
      <c r="D31" s="163" t="s">
        <v>120</v>
      </c>
      <c r="E31" s="20" t="str">
        <f t="shared" si="17"/>
        <v>PIFemale10-14</v>
      </c>
      <c r="F31" s="21">
        <v>5</v>
      </c>
      <c r="G31" s="108">
        <f>VLOOKUP(E31,'Appendix 4. LT MOH 2019'!$E$4:$H$1683,4,FALSE)</f>
        <v>2.6120692966619292E-4</v>
      </c>
      <c r="H31" s="21">
        <f>VLOOKUP(E31,'Appendix 1a. Pop March 2021'!$E$5:$F$1684,2,FALSE)</f>
        <v>123748.70641820499</v>
      </c>
      <c r="I31" s="21">
        <f>VLOOKUP(E31,'Appendix 2a. Covid Deaths 2021'!$E$4:$F$1684,2,FALSE)</f>
        <v>1.5949720670391101</v>
      </c>
      <c r="J31" s="22">
        <f t="shared" si="18"/>
        <v>32.324019653662432</v>
      </c>
      <c r="K31" s="22">
        <f t="shared" si="19"/>
        <v>33.918575102945006</v>
      </c>
      <c r="L31" s="78">
        <f t="shared" si="20"/>
        <v>0.95298872536823853</v>
      </c>
      <c r="M31" s="78">
        <f t="shared" si="21"/>
        <v>1.0493303576215931</v>
      </c>
      <c r="N31" s="77">
        <f>VLOOKUP(E31,'Appendix 4. LT MOH 2019'!$E$4:$L$1683,8,FALSE)</f>
        <v>0.99869481765834933</v>
      </c>
      <c r="O31" s="77">
        <f t="shared" si="30"/>
        <v>0.9986304766547982</v>
      </c>
      <c r="P31" s="78">
        <f t="shared" si="22"/>
        <v>1.3695233452017952E-3</v>
      </c>
      <c r="Q31" s="77">
        <f>VLOOKUP(E31,'Appendix 4. LT MOH 2019'!$E$4:$J$1683,6,FALSE)</f>
        <v>2.500000000000036</v>
      </c>
      <c r="R31" s="133">
        <f t="shared" si="23"/>
        <v>2.4999194827090325</v>
      </c>
      <c r="S31" s="80">
        <f t="shared" si="31"/>
        <v>98363.08209692518</v>
      </c>
      <c r="T31" s="14">
        <f t="shared" si="24"/>
        <v>134.71053723773977</v>
      </c>
      <c r="U31" s="15">
        <f t="shared" si="25"/>
        <v>2.7409236303016466E-4</v>
      </c>
      <c r="V31" s="14">
        <f t="shared" si="26"/>
        <v>491478.62329500401</v>
      </c>
      <c r="W31" s="14">
        <f t="shared" si="27"/>
        <v>6838675.6463988516</v>
      </c>
      <c r="X31" s="129">
        <f t="shared" si="28"/>
        <v>69.524820701125918</v>
      </c>
      <c r="Y31" s="109">
        <f>VLOOKUP(E31,'Appendix 4. LT MOH 2019'!$E$4:$Q$1683,13,FALSE)</f>
        <v>70.608632181467186</v>
      </c>
      <c r="Z31" s="129">
        <f t="shared" si="29"/>
        <v>-1.083811480341268</v>
      </c>
    </row>
    <row r="32" spans="1:26" x14ac:dyDescent="0.2">
      <c r="B32" s="155" t="str">
        <f t="shared" si="32"/>
        <v>Female</v>
      </c>
      <c r="C32" s="13" t="str">
        <f t="shared" si="33"/>
        <v>PI</v>
      </c>
      <c r="D32" s="162" t="s">
        <v>121</v>
      </c>
      <c r="E32" s="20" t="str">
        <f t="shared" si="17"/>
        <v>PIFemale15-19</v>
      </c>
      <c r="F32" s="21">
        <v>5</v>
      </c>
      <c r="G32" s="108">
        <f>VLOOKUP(E32,'Appendix 4. LT MOH 2019'!$E$4:$H$1683,4,FALSE)</f>
        <v>4.9458051213463732E-4</v>
      </c>
      <c r="H32" s="21">
        <f>VLOOKUP(E32,'Appendix 1a. Pop March 2021'!$E$5:$F$1684,2,FALSE)</f>
        <v>138306.09820836599</v>
      </c>
      <c r="I32" s="21">
        <f>VLOOKUP(E32,'Appendix 2a. Covid Deaths 2021'!$E$4:$F$1684,2,FALSE)</f>
        <v>0</v>
      </c>
      <c r="J32" s="22">
        <f t="shared" si="18"/>
        <v>68.403500883237101</v>
      </c>
      <c r="K32" s="22">
        <f t="shared" si="19"/>
        <v>68.403500883237101</v>
      </c>
      <c r="L32" s="78">
        <f t="shared" si="20"/>
        <v>1</v>
      </c>
      <c r="M32" s="78">
        <f t="shared" si="21"/>
        <v>1</v>
      </c>
      <c r="N32" s="77">
        <f>VLOOKUP(E32,'Appendix 4. LT MOH 2019'!$E$4:$L$1683,8,FALSE)</f>
        <v>0.99753015128693034</v>
      </c>
      <c r="O32" s="77">
        <f t="shared" si="30"/>
        <v>0.99753015128693034</v>
      </c>
      <c r="P32" s="78">
        <f t="shared" si="22"/>
        <v>2.4698487130696556E-3</v>
      </c>
      <c r="Q32" s="77">
        <f>VLOOKUP(E32,'Appendix 4. LT MOH 2019'!$E$4:$J$1683,6,FALSE)</f>
        <v>2.4999999999999902</v>
      </c>
      <c r="R32" s="133">
        <f t="shared" si="23"/>
        <v>2.4999999999999902</v>
      </c>
      <c r="S32" s="80">
        <f t="shared" si="31"/>
        <v>98228.371559687439</v>
      </c>
      <c r="T32" s="14">
        <f t="shared" si="24"/>
        <v>242.60921708362199</v>
      </c>
      <c r="U32" s="15">
        <f t="shared" si="25"/>
        <v>4.9458051213463364E-4</v>
      </c>
      <c r="V32" s="14">
        <f t="shared" si="26"/>
        <v>490535.33475572814</v>
      </c>
      <c r="W32" s="14">
        <f t="shared" si="27"/>
        <v>6347197.0231038481</v>
      </c>
      <c r="X32" s="129">
        <f t="shared" si="28"/>
        <v>64.616738751970871</v>
      </c>
      <c r="Y32" s="109">
        <f>VLOOKUP(E32,'Appendix 4. LT MOH 2019'!$E$4:$Q$1683,13,FALSE)</f>
        <v>65.697642540252943</v>
      </c>
      <c r="Z32" s="129">
        <f t="shared" si="29"/>
        <v>-1.0809037882820718</v>
      </c>
    </row>
    <row r="33" spans="2:26" x14ac:dyDescent="0.2">
      <c r="B33" s="155" t="str">
        <f t="shared" si="32"/>
        <v>Female</v>
      </c>
      <c r="C33" s="13" t="str">
        <f t="shared" si="33"/>
        <v>PI</v>
      </c>
      <c r="D33" s="162" t="s">
        <v>122</v>
      </c>
      <c r="E33" s="20" t="str">
        <f t="shared" si="17"/>
        <v>PIFemale20-24</v>
      </c>
      <c r="F33" s="21">
        <v>5</v>
      </c>
      <c r="G33" s="108">
        <f>VLOOKUP(E33,'Appendix 4. LT MOH 2019'!$E$4:$H$1683,4,FALSE)</f>
        <v>5.6264847668134642E-4</v>
      </c>
      <c r="H33" s="21">
        <f>VLOOKUP(E33,'Appendix 1a. Pop March 2021'!$E$5:$F$1684,2,FALSE)</f>
        <v>143919.496725759</v>
      </c>
      <c r="I33" s="21">
        <f>VLOOKUP(E33,'Appendix 2a. Covid Deaths 2021'!$E$4:$F$1684,2,FALSE)</f>
        <v>7.9748603351955296</v>
      </c>
      <c r="J33" s="22">
        <f t="shared" si="18"/>
        <v>80.976085597494333</v>
      </c>
      <c r="K33" s="22">
        <f t="shared" si="19"/>
        <v>88.94645888967051</v>
      </c>
      <c r="L33" s="78">
        <f t="shared" si="20"/>
        <v>0.91039133663474281</v>
      </c>
      <c r="M33" s="78">
        <f t="shared" si="21"/>
        <v>1.0984287303265596</v>
      </c>
      <c r="N33" s="77">
        <f>VLOOKUP(E33,'Appendix 4. LT MOH 2019'!$E$4:$L$1683,8,FALSE)</f>
        <v>0.99719070922453168</v>
      </c>
      <c r="O33" s="77">
        <f t="shared" si="30"/>
        <v>0.99691462129672137</v>
      </c>
      <c r="P33" s="78">
        <f t="shared" si="22"/>
        <v>3.0853787032786295E-3</v>
      </c>
      <c r="Q33" s="77">
        <f>VLOOKUP(E33,'Appendix 4. LT MOH 2019'!$E$4:$J$1683,6,FALSE)</f>
        <v>2.4999999999999352</v>
      </c>
      <c r="R33" s="133">
        <f t="shared" si="23"/>
        <v>2.4996540162664793</v>
      </c>
      <c r="S33" s="80">
        <f t="shared" si="31"/>
        <v>97985.762342603819</v>
      </c>
      <c r="T33" s="14">
        <f t="shared" si="24"/>
        <v>302.32318435639093</v>
      </c>
      <c r="U33" s="15">
        <f t="shared" si="25"/>
        <v>6.1802929982368864E-4</v>
      </c>
      <c r="V33" s="14">
        <f t="shared" si="26"/>
        <v>489172.89915322408</v>
      </c>
      <c r="W33" s="14">
        <f t="shared" si="27"/>
        <v>5856661.6883481201</v>
      </c>
      <c r="X33" s="129">
        <f t="shared" si="28"/>
        <v>59.770537559023175</v>
      </c>
      <c r="Y33" s="109">
        <f>VLOOKUP(E33,'Appendix 4. LT MOH 2019'!$E$4:$Q$1683,13,FALSE)</f>
        <v>60.854117626139519</v>
      </c>
      <c r="Z33" s="129">
        <f t="shared" si="29"/>
        <v>-1.083580067116344</v>
      </c>
    </row>
    <row r="34" spans="2:26" x14ac:dyDescent="0.2">
      <c r="B34" s="155" t="str">
        <f t="shared" si="32"/>
        <v>Female</v>
      </c>
      <c r="C34" s="13" t="str">
        <f t="shared" si="33"/>
        <v>PI</v>
      </c>
      <c r="D34" s="162" t="s">
        <v>123</v>
      </c>
      <c r="E34" s="20" t="str">
        <f t="shared" si="17"/>
        <v>PIFemale25-29</v>
      </c>
      <c r="F34" s="21">
        <v>5</v>
      </c>
      <c r="G34" s="108">
        <f>VLOOKUP(E34,'Appendix 4. LT MOH 2019'!$E$4:$H$1683,4,FALSE)</f>
        <v>7.0845571413811939E-4</v>
      </c>
      <c r="H34" s="21">
        <f>VLOOKUP(E34,'Appendix 1a. Pop March 2021'!$E$5:$F$1684,2,FALSE)</f>
        <v>133966.80183561699</v>
      </c>
      <c r="I34" s="21">
        <f>VLOOKUP(E34,'Appendix 2a. Covid Deaths 2021'!$E$4:$F$1684,2,FALSE)</f>
        <v>14.354748603352</v>
      </c>
      <c r="J34" s="22">
        <f t="shared" si="18"/>
        <v>94.909546265251961</v>
      </c>
      <c r="K34" s="22">
        <f t="shared" si="19"/>
        <v>109.25412516493088</v>
      </c>
      <c r="L34" s="78">
        <f t="shared" si="20"/>
        <v>0.86870446422023673</v>
      </c>
      <c r="M34" s="78">
        <f t="shared" si="21"/>
        <v>1.1511394739954701</v>
      </c>
      <c r="N34" s="77">
        <f>VLOOKUP(E34,'Appendix 4. LT MOH 2019'!$E$4:$L$1683,8,FALSE)</f>
        <v>0.99646398420579607</v>
      </c>
      <c r="O34" s="77">
        <f t="shared" si="30"/>
        <v>0.99593064141644605</v>
      </c>
      <c r="P34" s="78">
        <f t="shared" si="22"/>
        <v>4.0693585835539503E-3</v>
      </c>
      <c r="Q34" s="77">
        <f>VLOOKUP(E34,'Appendix 4. LT MOH 2019'!$E$4:$J$1683,6,FALSE)</f>
        <v>2.5000000000000355</v>
      </c>
      <c r="R34" s="133">
        <f t="shared" si="23"/>
        <v>2.4993311121376864</v>
      </c>
      <c r="S34" s="80">
        <f t="shared" si="31"/>
        <v>97683.439158247435</v>
      </c>
      <c r="T34" s="14">
        <f t="shared" si="24"/>
        <v>397.50894160968426</v>
      </c>
      <c r="U34" s="15">
        <f t="shared" si="25"/>
        <v>8.1553150574362806E-4</v>
      </c>
      <c r="V34" s="14">
        <f t="shared" si="26"/>
        <v>487423.15754830674</v>
      </c>
      <c r="W34" s="14">
        <f t="shared" si="27"/>
        <v>5367488.7891948959</v>
      </c>
      <c r="X34" s="129">
        <f t="shared" si="28"/>
        <v>54.947786804471015</v>
      </c>
      <c r="Y34" s="109">
        <f>VLOOKUP(E34,'Appendix 4. LT MOH 2019'!$E$4:$Q$1683,13,FALSE)</f>
        <v>56.018513145312767</v>
      </c>
      <c r="Z34" s="129">
        <f t="shared" si="29"/>
        <v>-1.0707263408417518</v>
      </c>
    </row>
    <row r="35" spans="2:26" x14ac:dyDescent="0.2">
      <c r="B35" s="155" t="str">
        <f t="shared" si="32"/>
        <v>Female</v>
      </c>
      <c r="C35" s="13" t="str">
        <f t="shared" si="33"/>
        <v>PI</v>
      </c>
      <c r="D35" s="162" t="s">
        <v>124</v>
      </c>
      <c r="E35" s="20" t="str">
        <f t="shared" si="17"/>
        <v>PIFemale30-34</v>
      </c>
      <c r="F35" s="21">
        <v>5</v>
      </c>
      <c r="G35" s="108">
        <f>VLOOKUP(E35,'Appendix 4. LT MOH 2019'!$E$4:$H$1683,4,FALSE)</f>
        <v>8.4343168563787228E-4</v>
      </c>
      <c r="H35" s="21">
        <f>VLOOKUP(E35,'Appendix 1a. Pop March 2021'!$E$5:$F$1684,2,FALSE)</f>
        <v>136941.81140623899</v>
      </c>
      <c r="I35" s="21">
        <f>VLOOKUP(E35,'Appendix 2a. Covid Deaths 2021'!$E$4:$F$1684,2,FALSE)</f>
        <v>17.5446927374302</v>
      </c>
      <c r="J35" s="22">
        <f t="shared" si="18"/>
        <v>115.50106282866776</v>
      </c>
      <c r="K35" s="22">
        <f t="shared" si="19"/>
        <v>133.03095781632842</v>
      </c>
      <c r="L35" s="78">
        <f t="shared" si="20"/>
        <v>0.86822695051279997</v>
      </c>
      <c r="M35" s="78">
        <f t="shared" si="21"/>
        <v>1.1517725859688772</v>
      </c>
      <c r="N35" s="77">
        <f>VLOOKUP(E35,'Appendix 4. LT MOH 2019'!$E$4:$L$1683,8,FALSE)</f>
        <v>0.99579171507393272</v>
      </c>
      <c r="O35" s="77">
        <f t="shared" si="30"/>
        <v>0.99515456252447987</v>
      </c>
      <c r="P35" s="78">
        <f t="shared" si="22"/>
        <v>4.8454374755201313E-3</v>
      </c>
      <c r="Q35" s="77">
        <f>VLOOKUP(E35,'Appendix 4. LT MOH 2019'!$E$4:$J$1683,6,FALSE)</f>
        <v>2.4999999999999614</v>
      </c>
      <c r="R35" s="133">
        <f t="shared" si="23"/>
        <v>2.4992004146797191</v>
      </c>
      <c r="S35" s="80">
        <f t="shared" si="31"/>
        <v>97285.930216637746</v>
      </c>
      <c r="T35" s="14">
        <f t="shared" si="24"/>
        <v>471.39289211253288</v>
      </c>
      <c r="U35" s="15">
        <f t="shared" si="25"/>
        <v>9.7144177804160963E-4</v>
      </c>
      <c r="V35" s="14">
        <f t="shared" si="26"/>
        <v>485250.79193407076</v>
      </c>
      <c r="W35" s="14">
        <f t="shared" si="27"/>
        <v>4880065.6316465894</v>
      </c>
      <c r="X35" s="129">
        <f t="shared" si="28"/>
        <v>50.162090456241586</v>
      </c>
      <c r="Y35" s="109">
        <f>VLOOKUP(E35,'Appendix 4. LT MOH 2019'!$E$4:$Q$1683,13,FALSE)</f>
        <v>51.208426991436333</v>
      </c>
      <c r="Z35" s="129">
        <f t="shared" si="29"/>
        <v>-1.0463365351947473</v>
      </c>
    </row>
    <row r="36" spans="2:26" x14ac:dyDescent="0.2">
      <c r="B36" s="155" t="str">
        <f t="shared" si="32"/>
        <v>Female</v>
      </c>
      <c r="C36" s="13" t="str">
        <f t="shared" si="33"/>
        <v>PI</v>
      </c>
      <c r="D36" s="162" t="s">
        <v>125</v>
      </c>
      <c r="E36" s="20" t="str">
        <f t="shared" si="17"/>
        <v>PIFemale35-39</v>
      </c>
      <c r="F36" s="21">
        <v>5</v>
      </c>
      <c r="G36" s="108">
        <f>VLOOKUP(E36,'Appendix 4. LT MOH 2019'!$E$4:$H$1683,4,FALSE)</f>
        <v>1.2880153955722577E-3</v>
      </c>
      <c r="H36" s="21">
        <f>VLOOKUP(E36,'Appendix 1a. Pop March 2021'!$E$5:$F$1684,2,FALSE)</f>
        <v>133453.654923864</v>
      </c>
      <c r="I36" s="21">
        <f>VLOOKUP(E36,'Appendix 2a. Covid Deaths 2021'!$E$4:$F$1684,2,FALSE)</f>
        <v>14.354748603352</v>
      </c>
      <c r="J36" s="22">
        <f t="shared" si="18"/>
        <v>171.89036213732427</v>
      </c>
      <c r="K36" s="22">
        <f t="shared" si="19"/>
        <v>186.22662160347556</v>
      </c>
      <c r="L36" s="78">
        <f t="shared" si="20"/>
        <v>0.92301713180043143</v>
      </c>
      <c r="M36" s="78">
        <f t="shared" si="21"/>
        <v>1.0834035095853598</v>
      </c>
      <c r="N36" s="77">
        <f>VLOOKUP(E36,'Appendix 4. LT MOH 2019'!$E$4:$L$1683,8,FALSE)</f>
        <v>0.99358059375731622</v>
      </c>
      <c r="O36" s="77">
        <f t="shared" si="30"/>
        <v>0.99304705821553463</v>
      </c>
      <c r="P36" s="78">
        <f t="shared" si="22"/>
        <v>6.9529417844653718E-3</v>
      </c>
      <c r="Q36" s="77">
        <f>VLOOKUP(E36,'Appendix 4. LT MOH 2019'!$E$4:$J$1683,6,FALSE)</f>
        <v>2.5000000000000027</v>
      </c>
      <c r="R36" s="133">
        <f t="shared" si="23"/>
        <v>2.4993292521459902</v>
      </c>
      <c r="S36" s="80">
        <f t="shared" si="31"/>
        <v>96814.537324525212</v>
      </c>
      <c r="T36" s="14">
        <f t="shared" si="24"/>
        <v>673.14584190737366</v>
      </c>
      <c r="U36" s="15">
        <f t="shared" si="25"/>
        <v>1.3954408680279661E-3</v>
      </c>
      <c r="V36" s="14">
        <f t="shared" si="26"/>
        <v>482389.37050672871</v>
      </c>
      <c r="W36" s="14">
        <f t="shared" si="27"/>
        <v>4394814.8397125183</v>
      </c>
      <c r="X36" s="129">
        <f t="shared" si="28"/>
        <v>45.39416250042045</v>
      </c>
      <c r="Y36" s="109">
        <f>VLOOKUP(E36,'Appendix 4. LT MOH 2019'!$E$4:$Q$1683,13,FALSE)</f>
        <v>46.414272185745155</v>
      </c>
      <c r="Z36" s="129">
        <f t="shared" si="29"/>
        <v>-1.0201096853247051</v>
      </c>
    </row>
    <row r="37" spans="2:26" x14ac:dyDescent="0.2">
      <c r="B37" s="155" t="str">
        <f t="shared" si="32"/>
        <v>Female</v>
      </c>
      <c r="C37" s="13" t="str">
        <f t="shared" si="33"/>
        <v>PI</v>
      </c>
      <c r="D37" s="162" t="s">
        <v>126</v>
      </c>
      <c r="E37" s="20" t="str">
        <f t="shared" si="17"/>
        <v>PIFemale40-44</v>
      </c>
      <c r="F37" s="21">
        <v>5</v>
      </c>
      <c r="G37" s="108">
        <f>VLOOKUP(E37,'Appendix 4. LT MOH 2019'!$E$4:$H$1683,4,FALSE)</f>
        <v>1.755539100265411E-3</v>
      </c>
      <c r="H37" s="21">
        <f>VLOOKUP(E37,'Appendix 1a. Pop March 2021'!$E$5:$F$1684,2,FALSE)</f>
        <v>125132.13136506701</v>
      </c>
      <c r="I37" s="21">
        <f>VLOOKUP(E37,'Appendix 2a. Covid Deaths 2021'!$E$4:$F$1684,2,FALSE)</f>
        <v>36.684357541899402</v>
      </c>
      <c r="J37" s="22">
        <f t="shared" si="18"/>
        <v>219.67434931092293</v>
      </c>
      <c r="K37" s="22">
        <f t="shared" si="19"/>
        <v>256.29430602878938</v>
      </c>
      <c r="L37" s="78">
        <f t="shared" si="20"/>
        <v>0.8571175564323581</v>
      </c>
      <c r="M37" s="78">
        <f t="shared" si="21"/>
        <v>1.1667011047613722</v>
      </c>
      <c r="N37" s="77">
        <f>VLOOKUP(E37,'Appendix 4. LT MOH 2019'!$E$4:$L$1683,8,FALSE)</f>
        <v>0.99126066013080016</v>
      </c>
      <c r="O37" s="77">
        <f t="shared" si="30"/>
        <v>0.9898112478257407</v>
      </c>
      <c r="P37" s="78">
        <f t="shared" si="22"/>
        <v>1.0188752174259297E-2</v>
      </c>
      <c r="Q37" s="77">
        <f>VLOOKUP(E37,'Appendix 4. LT MOH 2019'!$E$4:$J$1683,6,FALSE)</f>
        <v>2.5000000000000204</v>
      </c>
      <c r="R37" s="133">
        <f t="shared" si="23"/>
        <v>2.4981731555803308</v>
      </c>
      <c r="S37" s="80">
        <f t="shared" si="31"/>
        <v>96141.391482617837</v>
      </c>
      <c r="T37" s="14">
        <f t="shared" si="24"/>
        <v>979.56081150483669</v>
      </c>
      <c r="U37" s="15">
        <f t="shared" si="25"/>
        <v>2.0481923215458974E-3</v>
      </c>
      <c r="V37" s="14">
        <f t="shared" si="26"/>
        <v>478256.26587912487</v>
      </c>
      <c r="W37" s="14">
        <f t="shared" si="27"/>
        <v>3912425.4692057897</v>
      </c>
      <c r="X37" s="129">
        <f t="shared" si="28"/>
        <v>40.694495980049844</v>
      </c>
      <c r="Y37" s="109">
        <f>VLOOKUP(E37,'Appendix 4. LT MOH 2019'!$E$4:$Q$1683,13,FALSE)</f>
        <v>41.6979970841412</v>
      </c>
      <c r="Z37" s="129">
        <f t="shared" si="29"/>
        <v>-1.003501104091356</v>
      </c>
    </row>
    <row r="38" spans="2:26" x14ac:dyDescent="0.2">
      <c r="B38" s="155" t="str">
        <f t="shared" si="32"/>
        <v>Female</v>
      </c>
      <c r="C38" s="13" t="str">
        <f t="shared" si="33"/>
        <v>PI</v>
      </c>
      <c r="D38" s="162" t="s">
        <v>127</v>
      </c>
      <c r="E38" s="20" t="str">
        <f t="shared" si="17"/>
        <v>PIFemale45-49</v>
      </c>
      <c r="F38" s="21">
        <v>5</v>
      </c>
      <c r="G38" s="108">
        <f>VLOOKUP(E38,'Appendix 4. LT MOH 2019'!$E$4:$H$1683,4,FALSE)</f>
        <v>2.6057860294335378E-3</v>
      </c>
      <c r="H38" s="21">
        <f>VLOOKUP(E38,'Appendix 1a. Pop March 2021'!$E$5:$F$1684,2,FALSE)</f>
        <v>105320.68237643399</v>
      </c>
      <c r="I38" s="21">
        <f>VLOOKUP(E38,'Appendix 2a. Covid Deaths 2021'!$E$4:$F$1684,2,FALSE)</f>
        <v>47.849162011173199</v>
      </c>
      <c r="J38" s="22">
        <f t="shared" si="18"/>
        <v>274.44316274691869</v>
      </c>
      <c r="K38" s="22">
        <f t="shared" si="19"/>
        <v>322.16764008020306</v>
      </c>
      <c r="L38" s="78">
        <f t="shared" si="20"/>
        <v>0.85186446000162075</v>
      </c>
      <c r="M38" s="78">
        <f t="shared" si="21"/>
        <v>1.1738956687993503</v>
      </c>
      <c r="N38" s="77">
        <f>VLOOKUP(E38,'Appendix 4. LT MOH 2019'!$E$4:$L$1683,8,FALSE)</f>
        <v>0.98705539701685741</v>
      </c>
      <c r="O38" s="77">
        <f t="shared" si="30"/>
        <v>0.9848215506917557</v>
      </c>
      <c r="P38" s="78">
        <f t="shared" si="22"/>
        <v>1.5178449308244302E-2</v>
      </c>
      <c r="Q38" s="77">
        <f>VLOOKUP(E38,'Appendix 4. LT MOH 2019'!$E$4:$J$1683,6,FALSE)</f>
        <v>2.4999999999999898</v>
      </c>
      <c r="R38" s="133">
        <f t="shared" si="23"/>
        <v>2.4971729542910754</v>
      </c>
      <c r="S38" s="80">
        <f t="shared" si="31"/>
        <v>95161.830671112999</v>
      </c>
      <c r="T38" s="14">
        <f t="shared" si="24"/>
        <v>1444.4090229212165</v>
      </c>
      <c r="U38" s="15">
        <f t="shared" si="25"/>
        <v>3.058931028273976E-3</v>
      </c>
      <c r="V38" s="14">
        <f t="shared" si="26"/>
        <v>472194.04738793173</v>
      </c>
      <c r="W38" s="14">
        <f t="shared" si="27"/>
        <v>3434169.2033266649</v>
      </c>
      <c r="X38" s="129">
        <f t="shared" si="28"/>
        <v>36.087674849335677</v>
      </c>
      <c r="Y38" s="109">
        <f>VLOOKUP(E38,'Appendix 4. LT MOH 2019'!$E$4:$Q$1683,13,FALSE)</f>
        <v>37.043581885887505</v>
      </c>
      <c r="Z38" s="129">
        <f t="shared" si="29"/>
        <v>-0.95590703655182807</v>
      </c>
    </row>
    <row r="39" spans="2:26" x14ac:dyDescent="0.2">
      <c r="B39" s="155" t="str">
        <f t="shared" si="32"/>
        <v>Female</v>
      </c>
      <c r="C39" s="13" t="str">
        <f t="shared" si="33"/>
        <v>PI</v>
      </c>
      <c r="D39" s="162" t="s">
        <v>128</v>
      </c>
      <c r="E39" s="20" t="str">
        <f t="shared" si="17"/>
        <v>PIFemale50-54</v>
      </c>
      <c r="F39" s="21">
        <v>5</v>
      </c>
      <c r="G39" s="108">
        <f>VLOOKUP(E39,'Appendix 4. LT MOH 2019'!$E$4:$H$1683,4,FALSE)</f>
        <v>3.8346825734980826E-3</v>
      </c>
      <c r="H39" s="21">
        <f>VLOOKUP(E39,'Appendix 1a. Pop March 2021'!$E$5:$F$1684,2,FALSE)</f>
        <v>95752.160902886899</v>
      </c>
      <c r="I39" s="21">
        <f>VLOOKUP(E39,'Appendix 2a. Covid Deaths 2021'!$E$4:$F$1684,2,FALSE)</f>
        <v>60.608938547485998</v>
      </c>
      <c r="J39" s="22">
        <f t="shared" si="18"/>
        <v>367.17914278908484</v>
      </c>
      <c r="K39" s="22">
        <f t="shared" si="19"/>
        <v>427.55566529612452</v>
      </c>
      <c r="L39" s="78">
        <f t="shared" si="20"/>
        <v>0.85878675595323251</v>
      </c>
      <c r="M39" s="78">
        <f t="shared" si="21"/>
        <v>1.164433420832188</v>
      </c>
      <c r="N39" s="77">
        <f>VLOOKUP(E39,'Appendix 4. LT MOH 2019'!$E$4:$L$1683,8,FALSE)</f>
        <v>0.98100865161426465</v>
      </c>
      <c r="O39" s="77">
        <f t="shared" si="30"/>
        <v>0.97792055267213529</v>
      </c>
      <c r="P39" s="78">
        <f t="shared" si="22"/>
        <v>2.207944732786471E-2</v>
      </c>
      <c r="Q39" s="77">
        <f>VLOOKUP(E39,'Appendix 4. LT MOH 2019'!$E$4:$J$1683,6,FALSE)</f>
        <v>2.4999999999999996</v>
      </c>
      <c r="R39" s="133">
        <f t="shared" si="23"/>
        <v>2.4960694850467164</v>
      </c>
      <c r="S39" s="80">
        <f t="shared" si="31"/>
        <v>93717.421648191783</v>
      </c>
      <c r="T39" s="14">
        <f t="shared" si="24"/>
        <v>2069.2288749845384</v>
      </c>
      <c r="U39" s="15">
        <f t="shared" si="25"/>
        <v>4.4652622289721323E-3</v>
      </c>
      <c r="V39" s="14">
        <f t="shared" si="26"/>
        <v>463405.9029184627</v>
      </c>
      <c r="W39" s="14">
        <f t="shared" si="27"/>
        <v>2961975.1559387329</v>
      </c>
      <c r="X39" s="129">
        <f t="shared" si="28"/>
        <v>31.605384610961309</v>
      </c>
      <c r="Y39" s="109">
        <f>VLOOKUP(E39,'Appendix 4. LT MOH 2019'!$E$4:$Q$1683,13,FALSE)</f>
        <v>32.496598965252964</v>
      </c>
      <c r="Z39" s="129">
        <f t="shared" si="29"/>
        <v>-0.8912143542916553</v>
      </c>
    </row>
    <row r="40" spans="2:26" x14ac:dyDescent="0.2">
      <c r="B40" s="155" t="str">
        <f t="shared" si="32"/>
        <v>Female</v>
      </c>
      <c r="C40" s="13" t="str">
        <f t="shared" si="33"/>
        <v>PI</v>
      </c>
      <c r="D40" s="162" t="s">
        <v>129</v>
      </c>
      <c r="E40" s="20" t="str">
        <f t="shared" si="17"/>
        <v>PIFemale55-59</v>
      </c>
      <c r="F40" s="21">
        <v>5</v>
      </c>
      <c r="G40" s="108">
        <f>VLOOKUP(E40,'Appendix 4. LT MOH 2019'!$E$4:$H$1683,4,FALSE)</f>
        <v>5.231480920837521E-3</v>
      </c>
      <c r="H40" s="21">
        <f>VLOOKUP(E40,'Appendix 1a. Pop March 2021'!$E$5:$F$1684,2,FALSE)</f>
        <v>85676.158730665702</v>
      </c>
      <c r="I40" s="21">
        <f>VLOOKUP(E40,'Appendix 2a. Covid Deaths 2021'!$E$4:$F$1684,2,FALSE)</f>
        <v>65.393854748603403</v>
      </c>
      <c r="J40" s="22">
        <f t="shared" si="18"/>
        <v>448.21318977012464</v>
      </c>
      <c r="K40" s="22">
        <f t="shared" si="19"/>
        <v>513.26493781527063</v>
      </c>
      <c r="L40" s="78">
        <f t="shared" si="20"/>
        <v>0.87325892876680622</v>
      </c>
      <c r="M40" s="78">
        <f t="shared" si="21"/>
        <v>1.1451357290009898</v>
      </c>
      <c r="N40" s="77">
        <f>VLOOKUP(E40,'Appendix 4. LT MOH 2019'!$E$4:$L$1683,8,FALSE)</f>
        <v>0.97418028377780697</v>
      </c>
      <c r="O40" s="77">
        <f t="shared" si="30"/>
        <v>0.97048873228718269</v>
      </c>
      <c r="P40" s="78">
        <f t="shared" si="22"/>
        <v>2.9511267712817313E-2</v>
      </c>
      <c r="Q40" s="77">
        <f>VLOOKUP(E40,'Appendix 4. LT MOH 2019'!$E$4:$J$1683,6,FALSE)</f>
        <v>2.4999999999999978</v>
      </c>
      <c r="R40" s="133">
        <f t="shared" si="23"/>
        <v>2.4952719884464525</v>
      </c>
      <c r="S40" s="80">
        <f t="shared" si="31"/>
        <v>91648.192773207251</v>
      </c>
      <c r="T40" s="14">
        <f t="shared" si="24"/>
        <v>2704.6543523260079</v>
      </c>
      <c r="U40" s="15">
        <f t="shared" si="25"/>
        <v>5.9908190543645472E-3</v>
      </c>
      <c r="V40" s="14">
        <f t="shared" si="26"/>
        <v>451466.54034819512</v>
      </c>
      <c r="W40" s="14">
        <f t="shared" si="27"/>
        <v>2498569.2530202703</v>
      </c>
      <c r="X40" s="129">
        <f t="shared" si="28"/>
        <v>27.26261345058089</v>
      </c>
      <c r="Y40" s="109">
        <f>VLOOKUP(E40,'Appendix 4. LT MOH 2019'!$E$4:$Q$1683,13,FALSE)</f>
        <v>28.077303182691718</v>
      </c>
      <c r="Z40" s="129">
        <f t="shared" si="29"/>
        <v>-0.8146897321108284</v>
      </c>
    </row>
    <row r="41" spans="2:26" x14ac:dyDescent="0.2">
      <c r="B41" s="155" t="str">
        <f t="shared" si="32"/>
        <v>Female</v>
      </c>
      <c r="C41" s="13" t="str">
        <f t="shared" si="33"/>
        <v>PI</v>
      </c>
      <c r="D41" s="162" t="s">
        <v>130</v>
      </c>
      <c r="E41" s="20" t="str">
        <f t="shared" si="17"/>
        <v>PIFemale60-64</v>
      </c>
      <c r="F41" s="21">
        <v>5</v>
      </c>
      <c r="G41" s="108">
        <f>VLOOKUP(E41,'Appendix 4. LT MOH 2019'!$E$4:$H$1683,4,FALSE)</f>
        <v>7.8682897741320888E-3</v>
      </c>
      <c r="H41" s="21">
        <f>VLOOKUP(E41,'Appendix 1a. Pop March 2021'!$E$5:$F$1684,2,FALSE)</f>
        <v>71863.479369165303</v>
      </c>
      <c r="I41" s="21">
        <f>VLOOKUP(E41,'Appendix 2a. Covid Deaths 2021'!$E$4:$F$1684,2,FALSE)</f>
        <v>119.622905027933</v>
      </c>
      <c r="J41" s="22">
        <f t="shared" si="18"/>
        <v>565.44267985395572</v>
      </c>
      <c r="K41" s="22">
        <f t="shared" si="19"/>
        <v>684.1243572015054</v>
      </c>
      <c r="L41" s="78">
        <f t="shared" si="20"/>
        <v>0.8265203159363721</v>
      </c>
      <c r="M41" s="78">
        <f t="shared" si="21"/>
        <v>1.2098916151469201</v>
      </c>
      <c r="N41" s="77">
        <f>VLOOKUP(E41,'Appendix 4. LT MOH 2019'!$E$4:$L$1683,8,FALSE)</f>
        <v>0.96141749691553924</v>
      </c>
      <c r="O41" s="77">
        <f t="shared" si="30"/>
        <v>0.95351032086968246</v>
      </c>
      <c r="P41" s="78">
        <f t="shared" si="22"/>
        <v>4.6489679130317541E-2</v>
      </c>
      <c r="Q41" s="77">
        <f>VLOOKUP(E41,'Appendix 4. LT MOH 2019'!$E$4:$J$1683,6,FALSE)</f>
        <v>2.4999999999999929</v>
      </c>
      <c r="R41" s="133">
        <f t="shared" si="23"/>
        <v>2.4897306323401081</v>
      </c>
      <c r="S41" s="80">
        <f t="shared" si="31"/>
        <v>88943.538420881247</v>
      </c>
      <c r="T41" s="14">
        <f t="shared" si="24"/>
        <v>4134.9565619018395</v>
      </c>
      <c r="U41" s="15">
        <f t="shared" si="25"/>
        <v>9.5201389487654022E-3</v>
      </c>
      <c r="V41" s="14">
        <f t="shared" si="26"/>
        <v>434337.83731045981</v>
      </c>
      <c r="W41" s="14">
        <f t="shared" si="27"/>
        <v>2047102.7126720753</v>
      </c>
      <c r="X41" s="129">
        <f t="shared" si="28"/>
        <v>23.015755264707096</v>
      </c>
      <c r="Y41" s="109">
        <f>VLOOKUP(E41,'Appendix 4. LT MOH 2019'!$E$4:$Q$1683,13,FALSE)</f>
        <v>23.755205128464127</v>
      </c>
      <c r="Z41" s="129">
        <f t="shared" si="29"/>
        <v>-0.73944986375703081</v>
      </c>
    </row>
    <row r="42" spans="2:26" x14ac:dyDescent="0.2">
      <c r="B42" s="155" t="str">
        <f t="shared" si="32"/>
        <v>Female</v>
      </c>
      <c r="C42" s="13" t="str">
        <f t="shared" si="33"/>
        <v>PI</v>
      </c>
      <c r="D42" s="162" t="s">
        <v>131</v>
      </c>
      <c r="E42" s="20" t="str">
        <f t="shared" si="17"/>
        <v>PIFemale65-69</v>
      </c>
      <c r="F42" s="21">
        <v>5</v>
      </c>
      <c r="G42" s="108">
        <f>VLOOKUP(E42,'Appendix 4. LT MOH 2019'!$E$4:$H$1683,4,FALSE)</f>
        <v>1.3680257510729614E-2</v>
      </c>
      <c r="H42" s="21">
        <f>VLOOKUP(E42,'Appendix 1a. Pop March 2021'!$E$5:$F$1684,2,FALSE)</f>
        <v>58719.854002591397</v>
      </c>
      <c r="I42" s="21">
        <f>VLOOKUP(E42,'Appendix 2a. Covid Deaths 2021'!$E$4:$F$1684,2,FALSE)</f>
        <v>114.837988826816</v>
      </c>
      <c r="J42" s="22">
        <f t="shared" si="18"/>
        <v>803.3027237478974</v>
      </c>
      <c r="K42" s="22">
        <f t="shared" si="19"/>
        <v>916.56969931554818</v>
      </c>
      <c r="L42" s="78">
        <f t="shared" si="20"/>
        <v>0.87642295435662632</v>
      </c>
      <c r="M42" s="78">
        <f t="shared" si="21"/>
        <v>1.1410016077615064</v>
      </c>
      <c r="N42" s="77">
        <f>VLOOKUP(E42,'Appendix 4. LT MOH 2019'!$E$4:$L$1683,8,FALSE)</f>
        <v>0.93386071845415641</v>
      </c>
      <c r="O42" s="77">
        <f t="shared" si="30"/>
        <v>0.92489373406845965</v>
      </c>
      <c r="P42" s="78">
        <f t="shared" si="22"/>
        <v>7.510626593154035E-2</v>
      </c>
      <c r="Q42" s="77">
        <f>VLOOKUP(E42,'Appendix 4. LT MOH 2019'!$E$4:$J$1683,6,FALSE)</f>
        <v>2.4999999999999991</v>
      </c>
      <c r="R42" s="133">
        <f t="shared" si="23"/>
        <v>2.4880582317597457</v>
      </c>
      <c r="S42" s="80">
        <f t="shared" si="31"/>
        <v>84808.581858979407</v>
      </c>
      <c r="T42" s="14">
        <f t="shared" si="24"/>
        <v>6369.6559023773161</v>
      </c>
      <c r="U42" s="15">
        <f t="shared" si="25"/>
        <v>1.5610267824454757E-2</v>
      </c>
      <c r="V42" s="14">
        <f t="shared" si="26"/>
        <v>408042.70458439738</v>
      </c>
      <c r="W42" s="14">
        <f t="shared" si="27"/>
        <v>1612764.8753616156</v>
      </c>
      <c r="X42" s="129">
        <f t="shared" si="28"/>
        <v>19.01652922393323</v>
      </c>
      <c r="Y42" s="109">
        <f>VLOOKUP(E42,'Appendix 4. LT MOH 2019'!$E$4:$Q$1683,13,FALSE)</f>
        <v>19.608194615404837</v>
      </c>
      <c r="Z42" s="129">
        <f t="shared" si="29"/>
        <v>-0.5916653914716079</v>
      </c>
    </row>
    <row r="43" spans="2:26" x14ac:dyDescent="0.2">
      <c r="B43" s="155" t="str">
        <f t="shared" si="32"/>
        <v>Female</v>
      </c>
      <c r="C43" s="13" t="str">
        <f t="shared" si="33"/>
        <v>PI</v>
      </c>
      <c r="D43" s="162" t="s">
        <v>132</v>
      </c>
      <c r="E43" s="20" t="str">
        <f t="shared" si="17"/>
        <v>PIFemale70-74</v>
      </c>
      <c r="F43" s="21">
        <v>5</v>
      </c>
      <c r="G43" s="108">
        <f>VLOOKUP(E43,'Appendix 4. LT MOH 2019'!$E$4:$H$1683,4,FALSE)</f>
        <v>1.9303348638188417E-2</v>
      </c>
      <c r="H43" s="21">
        <f>VLOOKUP(E43,'Appendix 1a. Pop March 2021'!$E$5:$F$1684,2,FALSE)</f>
        <v>44296.873096270101</v>
      </c>
      <c r="I43" s="21">
        <f>VLOOKUP(E43,'Appendix 2a. Covid Deaths 2021'!$E$4:$F$1684,2,FALSE)</f>
        <v>148.33240223463699</v>
      </c>
      <c r="J43" s="22">
        <f t="shared" si="18"/>
        <v>855.07798495889062</v>
      </c>
      <c r="K43" s="22">
        <f t="shared" si="19"/>
        <v>1000.5470751188524</v>
      </c>
      <c r="L43" s="78">
        <f t="shared" si="20"/>
        <v>0.85461044884601567</v>
      </c>
      <c r="M43" s="78">
        <f t="shared" si="21"/>
        <v>1.1701237696664071</v>
      </c>
      <c r="N43" s="77">
        <f>VLOOKUP(E43,'Appendix 4. LT MOH 2019'!$E$4:$L$1683,8,FALSE)</f>
        <v>0.90792657058007409</v>
      </c>
      <c r="O43" s="77">
        <f t="shared" si="30"/>
        <v>0.89312893037559649</v>
      </c>
      <c r="P43" s="78">
        <f t="shared" si="22"/>
        <v>0.10687106962440351</v>
      </c>
      <c r="Q43" s="77">
        <f>VLOOKUP(E43,'Appendix 4. LT MOH 2019'!$E$4:$J$1683,6,FALSE)</f>
        <v>2.5000000000000031</v>
      </c>
      <c r="R43" s="133">
        <f t="shared" si="23"/>
        <v>2.4797363613558301</v>
      </c>
      <c r="S43" s="80">
        <f t="shared" si="31"/>
        <v>78438.925956602092</v>
      </c>
      <c r="T43" s="14">
        <f t="shared" si="24"/>
        <v>8382.8519171714543</v>
      </c>
      <c r="U43" s="15">
        <f t="shared" si="25"/>
        <v>2.2591169840052543E-2</v>
      </c>
      <c r="V43" s="14">
        <f t="shared" si="26"/>
        <v>371067.63290802465</v>
      </c>
      <c r="W43" s="14">
        <f t="shared" si="27"/>
        <v>1204722.1707772182</v>
      </c>
      <c r="X43" s="129">
        <f t="shared" si="28"/>
        <v>15.358728540517687</v>
      </c>
      <c r="Y43" s="109">
        <f>VLOOKUP(E43,'Appendix 4. LT MOH 2019'!$E$4:$Q$1683,13,FALSE)</f>
        <v>15.819856780917471</v>
      </c>
      <c r="Z43" s="129">
        <f t="shared" si="29"/>
        <v>-0.46112824039978406</v>
      </c>
    </row>
    <row r="44" spans="2:26" x14ac:dyDescent="0.2">
      <c r="B44" s="155" t="str">
        <f t="shared" si="32"/>
        <v>Female</v>
      </c>
      <c r="C44" s="13" t="str">
        <f t="shared" si="33"/>
        <v>PI</v>
      </c>
      <c r="D44" s="162" t="s">
        <v>133</v>
      </c>
      <c r="E44" s="20" t="str">
        <f t="shared" si="17"/>
        <v>PIFemale75-79</v>
      </c>
      <c r="F44" s="21">
        <v>5</v>
      </c>
      <c r="G44" s="108">
        <f>VLOOKUP(E44,'Appendix 4. LT MOH 2019'!$E$4:$H$1683,4,FALSE)</f>
        <v>3.5904850425143721E-2</v>
      </c>
      <c r="H44" s="21">
        <f>VLOOKUP(E44,'Appendix 1a. Pop March 2021'!$E$5:$F$1684,2,FALSE)</f>
        <v>30357.410352520499</v>
      </c>
      <c r="I44" s="21">
        <f>VLOOKUP(E44,'Appendix 2a. Covid Deaths 2021'!$E$4:$F$1684,2,FALSE)</f>
        <v>114.837988826816</v>
      </c>
      <c r="J44" s="22">
        <f t="shared" si="18"/>
        <v>1089.978278001958</v>
      </c>
      <c r="K44" s="22">
        <f t="shared" si="19"/>
        <v>1200.6930260168228</v>
      </c>
      <c r="L44" s="78">
        <f t="shared" si="20"/>
        <v>0.90779096270580517</v>
      </c>
      <c r="M44" s="78">
        <f t="shared" si="21"/>
        <v>1.1015751875512751</v>
      </c>
      <c r="N44" s="77">
        <f>VLOOKUP(E44,'Appendix 4. LT MOH 2019'!$E$4:$L$1683,8,FALSE)</f>
        <v>0.83526290019427296</v>
      </c>
      <c r="O44" s="77">
        <f t="shared" si="30"/>
        <v>0.82012937562486088</v>
      </c>
      <c r="P44" s="78">
        <f t="shared" si="22"/>
        <v>0.17987062437513912</v>
      </c>
      <c r="Q44" s="77">
        <f>VLOOKUP(E44,'Appendix 4. LT MOH 2019'!$E$4:$J$1683,6,FALSE)</f>
        <v>2.4999999999999991</v>
      </c>
      <c r="R44" s="133">
        <f t="shared" si="23"/>
        <v>2.4777662799920077</v>
      </c>
      <c r="S44" s="80">
        <f t="shared" si="31"/>
        <v>70056.074039430634</v>
      </c>
      <c r="T44" s="14">
        <f t="shared" si="24"/>
        <v>12601.029778743363</v>
      </c>
      <c r="U44" s="15">
        <f t="shared" si="25"/>
        <v>3.956396742596905E-2</v>
      </c>
      <c r="V44" s="14">
        <f t="shared" si="26"/>
        <v>318497.62798238179</v>
      </c>
      <c r="W44" s="14">
        <f t="shared" si="27"/>
        <v>833654.53786919359</v>
      </c>
      <c r="X44" s="129">
        <f t="shared" si="28"/>
        <v>11.89981809999767</v>
      </c>
      <c r="Y44" s="109">
        <f>VLOOKUP(E44,'Appendix 4. LT MOH 2019'!$E$4:$Q$1683,13,FALSE)</f>
        <v>12.170632199261902</v>
      </c>
      <c r="Z44" s="129">
        <f t="shared" si="29"/>
        <v>-0.27081409926423206</v>
      </c>
    </row>
    <row r="45" spans="2:26" x14ac:dyDescent="0.2">
      <c r="B45" s="155" t="str">
        <f t="shared" si="32"/>
        <v>Female</v>
      </c>
      <c r="C45" s="13" t="str">
        <f t="shared" si="33"/>
        <v>PI</v>
      </c>
      <c r="D45" s="162" t="s">
        <v>134</v>
      </c>
      <c r="E45" s="20" t="str">
        <f t="shared" si="17"/>
        <v>PIFemale80-84</v>
      </c>
      <c r="F45" s="21">
        <v>5</v>
      </c>
      <c r="G45" s="108">
        <f>VLOOKUP(E45,'Appendix 4. LT MOH 2019'!$E$4:$H$1683,4,FALSE)</f>
        <v>5.8673978065802594E-2</v>
      </c>
      <c r="H45" s="21">
        <f>VLOOKUP(E45,'Appendix 1a. Pop March 2021'!$E$5:$F$1684,2,FALSE)</f>
        <v>20893.123946067899</v>
      </c>
      <c r="I45" s="21">
        <f>VLOOKUP(E45,'Appendix 2a. Covid Deaths 2021'!$E$4:$F$1684,2,FALSE)</f>
        <v>97.293296089385507</v>
      </c>
      <c r="J45" s="22">
        <f t="shared" si="18"/>
        <v>1225.8826961376828</v>
      </c>
      <c r="K45" s="22">
        <f t="shared" si="19"/>
        <v>1317.4674075063701</v>
      </c>
      <c r="L45" s="78">
        <f t="shared" si="20"/>
        <v>0.93048426788634275</v>
      </c>
      <c r="M45" s="78">
        <f t="shared" si="21"/>
        <v>1.0747091966117459</v>
      </c>
      <c r="N45" s="77">
        <f>VLOOKUP(E45,'Appendix 4. LT MOH 2019'!$E$4:$L$1683,8,FALSE)</f>
        <v>0.74415824366916639</v>
      </c>
      <c r="O45" s="77">
        <f t="shared" si="30"/>
        <v>0.72790971318488706</v>
      </c>
      <c r="P45" s="78">
        <f t="shared" si="22"/>
        <v>0.27209028681511294</v>
      </c>
      <c r="Q45" s="77">
        <f>VLOOKUP(E45,'Appendix 4. LT MOH 2019'!$E$4:$J$1683,6,FALSE)</f>
        <v>2.5000000000000009</v>
      </c>
      <c r="R45" s="133">
        <f t="shared" si="23"/>
        <v>2.4736741650678424</v>
      </c>
      <c r="S45" s="80">
        <f t="shared" si="31"/>
        <v>57455.044260687268</v>
      </c>
      <c r="T45" s="14">
        <f t="shared" si="24"/>
        <v>15632.959471865406</v>
      </c>
      <c r="U45" s="15">
        <f t="shared" si="25"/>
        <v>6.3091771832298929E-2</v>
      </c>
      <c r="V45" s="14">
        <f t="shared" si="26"/>
        <v>247781.2719132154</v>
      </c>
      <c r="W45" s="14">
        <f t="shared" si="27"/>
        <v>515156.90988681174</v>
      </c>
      <c r="X45" s="129">
        <f t="shared" si="28"/>
        <v>8.9662607785910264</v>
      </c>
      <c r="Y45" s="109">
        <f>VLOOKUP(E45,'Appendix 4. LT MOH 2019'!$E$4:$Q$1683,13,FALSE)</f>
        <v>9.0779501244609566</v>
      </c>
      <c r="Z45" s="129">
        <f t="shared" si="29"/>
        <v>-0.11168934586993018</v>
      </c>
    </row>
    <row r="46" spans="2:26" x14ac:dyDescent="0.2">
      <c r="B46" s="155" t="str">
        <f t="shared" si="32"/>
        <v>Female</v>
      </c>
      <c r="C46" s="13" t="str">
        <f t="shared" si="33"/>
        <v>PI</v>
      </c>
      <c r="D46" s="162" t="s">
        <v>135</v>
      </c>
      <c r="E46" s="20" t="str">
        <f t="shared" si="17"/>
        <v>PIFemale85-89</v>
      </c>
      <c r="F46" s="21">
        <v>5</v>
      </c>
      <c r="G46" s="108">
        <f>VLOOKUP(E46,'Appendix 4. LT MOH 2019'!$E$4:$H$1683,4,FALSE)</f>
        <v>0.10662278076999801</v>
      </c>
      <c r="H46" s="21">
        <f>VLOOKUP(E46,'Appendix 1a. Pop March 2021'!$E$5:$F$1684,2,FALSE)</f>
        <v>10726.8416504947</v>
      </c>
      <c r="I46" s="21">
        <f>VLOOKUP(E46,'Appendix 2a. Covid Deaths 2021'!$E$4:$F$1684,2,FALSE)</f>
        <v>71.773743016759795</v>
      </c>
      <c r="J46" s="22">
        <f t="shared" si="18"/>
        <v>1143.7256856551801</v>
      </c>
      <c r="K46" s="22">
        <f t="shared" si="19"/>
        <v>1207.8467126052215</v>
      </c>
      <c r="L46" s="78">
        <f t="shared" si="20"/>
        <v>0.94691294327262954</v>
      </c>
      <c r="M46" s="78">
        <f t="shared" si="21"/>
        <v>1.0560632918839361</v>
      </c>
      <c r="N46" s="77">
        <f>VLOOKUP(E46,'Appendix 4. LT MOH 2019'!$E$4:$L$1683,8,FALSE)</f>
        <v>0.5790841437965113</v>
      </c>
      <c r="O46" s="77">
        <f t="shared" si="30"/>
        <v>0.56161692931421325</v>
      </c>
      <c r="P46" s="78">
        <f t="shared" si="22"/>
        <v>0.43838307068578675</v>
      </c>
      <c r="Q46" s="77">
        <f>VLOOKUP(E46,'Appendix 4. LT MOH 2019'!$E$4:$J$1683,6,FALSE)</f>
        <v>2.5000000000000009</v>
      </c>
      <c r="R46" s="133">
        <f t="shared" si="23"/>
        <v>2.4650379175624626</v>
      </c>
      <c r="S46" s="80">
        <f t="shared" si="31"/>
        <v>41822.084788821863</v>
      </c>
      <c r="T46" s="14">
        <f t="shared" si="24"/>
        <v>18334.093952205061</v>
      </c>
      <c r="U46" s="15">
        <f t="shared" si="25"/>
        <v>0.11273210045223203</v>
      </c>
      <c r="V46" s="14">
        <f t="shared" si="26"/>
        <v>162634.19095942212</v>
      </c>
      <c r="W46" s="14">
        <f t="shared" si="27"/>
        <v>267375.63797359634</v>
      </c>
      <c r="X46" s="129">
        <f t="shared" si="28"/>
        <v>6.3931685692784992</v>
      </c>
      <c r="Y46" s="109">
        <f>VLOOKUP(E46,'Appendix 4. LT MOH 2019'!$E$4:$Q$1683,13,FALSE)</f>
        <v>6.3394507222382455</v>
      </c>
      <c r="Z46" s="129">
        <f t="shared" si="29"/>
        <v>5.371784704025373E-2</v>
      </c>
    </row>
    <row r="47" spans="2:26" x14ac:dyDescent="0.2">
      <c r="B47" s="155" t="str">
        <f t="shared" si="32"/>
        <v>Female</v>
      </c>
      <c r="C47" s="13" t="str">
        <f t="shared" si="33"/>
        <v>PI</v>
      </c>
      <c r="D47" s="162" t="s">
        <v>8</v>
      </c>
      <c r="E47" s="20" t="str">
        <f t="shared" si="17"/>
        <v>PIFemale90+</v>
      </c>
      <c r="F47" s="21" t="s">
        <v>19</v>
      </c>
      <c r="G47" s="108">
        <f>VLOOKUP(E47,'Appendix 4. LT MOH 2019'!$E$4:$H$1683,4,FALSE)</f>
        <v>0.24211831385051363</v>
      </c>
      <c r="H47" s="21">
        <f>VLOOKUP(E47,'Appendix 1a. Pop March 2021'!$E$5:$F$1684,2,FALSE)</f>
        <v>5872.6378034795198</v>
      </c>
      <c r="I47" s="21">
        <f>VLOOKUP(E47,'Appendix 2a. Covid Deaths 2021'!$E$4:$F$1684,2,FALSE)</f>
        <v>35.0893854748603</v>
      </c>
      <c r="J47" s="22">
        <f t="shared" si="18"/>
        <v>1421.8731628332455</v>
      </c>
      <c r="K47" s="22">
        <f t="shared" si="19"/>
        <v>1448.466765462882</v>
      </c>
      <c r="L47" s="78">
        <f t="shared" si="20"/>
        <v>0.98164017065235321</v>
      </c>
      <c r="M47" s="78">
        <f t="shared" si="21"/>
        <v>1.0187032172241339</v>
      </c>
      <c r="N47" s="77">
        <f>VLOOKUP(E47,'Appendix 4. LT MOH 2019'!$E$4:$L$1683,8,FALSE)</f>
        <v>0</v>
      </c>
      <c r="O47" s="77">
        <v>0</v>
      </c>
      <c r="P47" s="78">
        <f t="shared" si="22"/>
        <v>1</v>
      </c>
      <c r="Q47" s="77">
        <f>VLOOKUP(E47,'Appendix 4. LT MOH 2019'!$E$4:$J$1683,6,FALSE)</f>
        <v>4.5427661221541715</v>
      </c>
      <c r="R47" s="133">
        <f>Q47*L47</f>
        <v>4.4593617113851494</v>
      </c>
      <c r="S47" s="80">
        <f t="shared" si="31"/>
        <v>23487.990836616802</v>
      </c>
      <c r="T47" s="14">
        <f t="shared" si="24"/>
        <v>23487.990836616802</v>
      </c>
      <c r="U47" s="15">
        <f t="shared" si="25"/>
        <v>0.2242473395793193</v>
      </c>
      <c r="V47" s="14">
        <f>T47*R47</f>
        <v>104741.44701417421</v>
      </c>
      <c r="W47" s="14">
        <f>V47</f>
        <v>104741.44701417421</v>
      </c>
      <c r="X47" s="129">
        <f t="shared" si="28"/>
        <v>4.4593617113851494</v>
      </c>
      <c r="Y47" s="109">
        <f>VLOOKUP(E47,'Appendix 4. LT MOH 2019'!$E$4:$Q$1683,13,FALSE)</f>
        <v>4.1302121433796639</v>
      </c>
      <c r="Z47" s="129">
        <f t="shared" si="29"/>
        <v>0.32914956800548545</v>
      </c>
    </row>
    <row r="48" spans="2:26" x14ac:dyDescent="0.2">
      <c r="H48" s="43"/>
      <c r="I48" s="43"/>
      <c r="K48" s="43"/>
      <c r="L48" s="9"/>
      <c r="M48" s="9"/>
      <c r="N48" s="131"/>
      <c r="O48" s="131"/>
      <c r="P48" s="79"/>
      <c r="Q48" s="131"/>
      <c r="R48" s="111"/>
      <c r="S48" s="9"/>
      <c r="T48" s="9"/>
      <c r="U48" s="9"/>
      <c r="V48" s="111"/>
      <c r="W48" s="111"/>
      <c r="X48" s="9"/>
      <c r="Y48" s="131"/>
      <c r="Z48" s="9"/>
    </row>
    <row r="49" spans="1:26" x14ac:dyDescent="0.2">
      <c r="H49" s="43"/>
      <c r="I49" s="43"/>
      <c r="K49" s="43"/>
      <c r="L49" s="9"/>
      <c r="M49" s="9"/>
      <c r="N49" s="131"/>
      <c r="O49" s="131"/>
      <c r="P49" s="9"/>
      <c r="Q49" s="131"/>
      <c r="R49" s="111"/>
      <c r="S49" s="9"/>
      <c r="T49" s="9"/>
      <c r="U49" s="9"/>
      <c r="V49" s="111"/>
      <c r="W49" s="111"/>
      <c r="X49" s="9"/>
      <c r="Y49" s="131"/>
      <c r="Z49" s="9"/>
    </row>
    <row r="50" spans="1:26" s="13" customFormat="1" ht="47" customHeight="1" x14ac:dyDescent="0.2">
      <c r="A50" s="12"/>
      <c r="B50" s="10" t="s">
        <v>17</v>
      </c>
      <c r="C50" s="10" t="s">
        <v>14</v>
      </c>
      <c r="D50" s="160" t="s">
        <v>0</v>
      </c>
      <c r="E50" s="10" t="s">
        <v>137</v>
      </c>
      <c r="F50" s="10" t="s">
        <v>9</v>
      </c>
      <c r="G50" s="12" t="s">
        <v>116</v>
      </c>
      <c r="H50" s="12" t="s">
        <v>118</v>
      </c>
      <c r="I50" s="12" t="s">
        <v>110</v>
      </c>
      <c r="J50" s="12" t="s">
        <v>38</v>
      </c>
      <c r="K50" s="12" t="s">
        <v>1828</v>
      </c>
      <c r="L50" s="12" t="s">
        <v>26</v>
      </c>
      <c r="M50" s="12" t="s">
        <v>27</v>
      </c>
      <c r="N50" s="10" t="s">
        <v>10</v>
      </c>
      <c r="O50" s="12" t="s">
        <v>111</v>
      </c>
      <c r="P50" s="12" t="s">
        <v>112</v>
      </c>
      <c r="Q50" s="12" t="s">
        <v>28</v>
      </c>
      <c r="R50" s="12" t="s">
        <v>113</v>
      </c>
      <c r="S50" s="10" t="s">
        <v>104</v>
      </c>
      <c r="T50" s="10" t="s">
        <v>105</v>
      </c>
      <c r="U50" s="12" t="s">
        <v>106</v>
      </c>
      <c r="V50" s="12" t="s">
        <v>107</v>
      </c>
      <c r="W50" s="12" t="s">
        <v>108</v>
      </c>
      <c r="X50" s="10" t="s">
        <v>109</v>
      </c>
      <c r="Y50" s="12" t="s">
        <v>29</v>
      </c>
      <c r="Z50" s="12" t="s">
        <v>11</v>
      </c>
    </row>
    <row r="51" spans="1:26" x14ac:dyDescent="0.2">
      <c r="B51" s="155" t="s">
        <v>70</v>
      </c>
      <c r="C51" s="13" t="str">
        <f>$C$4</f>
        <v>PI</v>
      </c>
      <c r="D51" s="162">
        <v>0</v>
      </c>
      <c r="E51" s="20" t="str">
        <f t="shared" ref="E51:E70" si="34">_xlfn.CONCAT(C51,B51,D51)</f>
        <v>PIMale0</v>
      </c>
      <c r="F51" s="21">
        <v>1</v>
      </c>
      <c r="G51" s="108">
        <f>VLOOKUP(E51,'Appendix 4. LT MOH 2019'!$E$4:$H$1683,4,FALSE)</f>
        <v>1.5189050887381716E-2</v>
      </c>
      <c r="H51" s="21">
        <f>VLOOKUP(E51,'Appendix 1a. Pop March 2021'!$E$5:$F$1684,2,FALSE)</f>
        <v>24250.118006258901</v>
      </c>
      <c r="I51" s="21">
        <f>VLOOKUP(E51,'Appendix 2a. Covid Deaths 2021'!$E$4:$F$1684,2,FALSE)</f>
        <v>1.5949720670391101</v>
      </c>
      <c r="J51" s="22">
        <f t="shared" ref="J51:J70" si="35">G51*H51</f>
        <v>368.33627642207807</v>
      </c>
      <c r="K51" s="22">
        <f t="shared" ref="K51:K70" si="36">G51*(H51-I51)+I51</f>
        <v>369.90702237722701</v>
      </c>
      <c r="L51" s="78">
        <f t="shared" ref="L51:L70" si="37">J51/K51</f>
        <v>0.99575367359869393</v>
      </c>
      <c r="M51" s="78">
        <f t="shared" ref="M51:M70" si="38">K51/J51</f>
        <v>1.0042644345824603</v>
      </c>
      <c r="N51" s="77">
        <f>VLOOKUP(E51,'Appendix 4. LT MOH 2019'!$E$4:$L$1683,8,FALSE)</f>
        <v>0.98501697292128954</v>
      </c>
      <c r="O51" s="77">
        <f>EXP((1/L51)*LN(N51))</f>
        <v>0.98495356189610195</v>
      </c>
      <c r="P51" s="78">
        <f t="shared" ref="P51:P70" si="39">1-O51</f>
        <v>1.5046438103898052E-2</v>
      </c>
      <c r="Q51" s="77">
        <f>VLOOKUP(E51,'Appendix 4. LT MOH 2019'!$E$4:$J$1683,6,FALSE)</f>
        <v>9.4711069576868853E-2</v>
      </c>
      <c r="R51" s="133">
        <f t="shared" ref="R51:R69" si="40">F51+(Q51-F51)*M51*(1-N51)/(1-O51)</f>
        <v>9.4682002403328136E-2</v>
      </c>
      <c r="S51" s="14">
        <v>100000</v>
      </c>
      <c r="T51" s="14">
        <f t="shared" ref="T51:T70" si="41">P51*S51</f>
        <v>1504.6438103898051</v>
      </c>
      <c r="U51" s="15">
        <f t="shared" ref="U51:U70" si="42">T51/V51</f>
        <v>1.5254228322338245E-2</v>
      </c>
      <c r="V51" s="14">
        <f t="shared" ref="V51:V69" si="43">(S52*F51)+R51*T51</f>
        <v>98637.818878481674</v>
      </c>
      <c r="W51" s="14">
        <f t="shared" ref="W51:W69" si="44">W52+V51</f>
        <v>7125395.2461194554</v>
      </c>
      <c r="X51" s="2">
        <f t="shared" ref="X51:X70" si="45">W51/S51</f>
        <v>71.253952461194558</v>
      </c>
      <c r="Y51" s="109">
        <f>VLOOKUP(E51,'Appendix 4. LT MOH 2019'!$E$4:$Q$1683,13,FALSE)</f>
        <v>72.560644003054932</v>
      </c>
      <c r="Z51" s="129">
        <f t="shared" ref="Z51:Z70" si="46">X51-Y51</f>
        <v>-1.3066915418603742</v>
      </c>
    </row>
    <row r="52" spans="1:26" x14ac:dyDescent="0.2">
      <c r="B52" s="155" t="str">
        <f>$B$51</f>
        <v>Male</v>
      </c>
      <c r="C52" s="13" t="str">
        <f>$C$4</f>
        <v>PI</v>
      </c>
      <c r="D52" s="163" t="s">
        <v>139</v>
      </c>
      <c r="E52" s="20" t="str">
        <f t="shared" si="34"/>
        <v>PIMale01-04</v>
      </c>
      <c r="F52" s="21">
        <v>4</v>
      </c>
      <c r="G52" s="108">
        <f>VLOOKUP(E52,'Appendix 4. LT MOH 2019'!$E$4:$H$1683,4,FALSE)</f>
        <v>5.9554980541950324E-4</v>
      </c>
      <c r="H52" s="21">
        <f>VLOOKUP(E52,'Appendix 1a. Pop March 2021'!$E$5:$F$1684,2,FALSE)</f>
        <v>96988.632393306703</v>
      </c>
      <c r="I52" s="21">
        <f>VLOOKUP(E52,'Appendix 2a. Covid Deaths 2021'!$E$4:$F$1684,2,FALSE)</f>
        <v>0</v>
      </c>
      <c r="J52" s="22">
        <f t="shared" si="35"/>
        <v>57.761561149737538</v>
      </c>
      <c r="K52" s="22">
        <f t="shared" si="36"/>
        <v>57.761561149737538</v>
      </c>
      <c r="L52" s="78">
        <f t="shared" si="37"/>
        <v>1</v>
      </c>
      <c r="M52" s="78">
        <f t="shared" si="38"/>
        <v>1</v>
      </c>
      <c r="N52" s="77">
        <f>VLOOKUP(E52,'Appendix 4. LT MOH 2019'!$E$4:$L$1683,8,FALSE)</f>
        <v>0.99762120327169546</v>
      </c>
      <c r="O52" s="77">
        <f t="shared" ref="O52:O69" si="47">EXP((1/L52)*LN(N52))</f>
        <v>0.99762120327169546</v>
      </c>
      <c r="P52" s="78">
        <f t="shared" si="39"/>
        <v>2.3787967283045441E-3</v>
      </c>
      <c r="Q52" s="77">
        <f>VLOOKUP(E52,'Appendix 4. LT MOH 2019'!$E$4:$J$1683,6,FALSE)</f>
        <v>1.5982827990835389</v>
      </c>
      <c r="R52" s="133">
        <f t="shared" si="40"/>
        <v>1.5982827990835391</v>
      </c>
      <c r="S52" s="132">
        <f t="shared" ref="S52:S70" si="48">S51-T51</f>
        <v>98495.356189610189</v>
      </c>
      <c r="T52" s="14">
        <f t="shared" si="41"/>
        <v>234.30043105703544</v>
      </c>
      <c r="U52" s="15">
        <f t="shared" si="42"/>
        <v>5.9554980541951029E-4</v>
      </c>
      <c r="V52" s="14">
        <f t="shared" si="43"/>
        <v>393418.70138298889</v>
      </c>
      <c r="W52" s="14">
        <f t="shared" si="44"/>
        <v>7026757.4272409733</v>
      </c>
      <c r="X52" s="2">
        <f t="shared" si="45"/>
        <v>71.341002246989106</v>
      </c>
      <c r="Y52" s="109">
        <f>VLOOKUP(E52,'Appendix 4. LT MOH 2019'!$E$4:$Q$1683,13,FALSE)</f>
        <v>72.662918446312759</v>
      </c>
      <c r="Z52" s="129">
        <f t="shared" si="46"/>
        <v>-1.3219161993236526</v>
      </c>
    </row>
    <row r="53" spans="1:26" x14ac:dyDescent="0.2">
      <c r="B53" s="155" t="str">
        <f t="shared" ref="B53:B70" si="49">$B$51</f>
        <v>Male</v>
      </c>
      <c r="C53" s="13" t="str">
        <f t="shared" ref="C53:C70" si="50">$C$4</f>
        <v>PI</v>
      </c>
      <c r="D53" s="163" t="s">
        <v>138</v>
      </c>
      <c r="E53" s="20" t="str">
        <f t="shared" si="34"/>
        <v>PIMale05-09</v>
      </c>
      <c r="F53" s="21">
        <v>5</v>
      </c>
      <c r="G53" s="108">
        <f>VLOOKUP(E53,'Appendix 4. LT MOH 2019'!$E$4:$H$1683,4,FALSE)</f>
        <v>2.5513143383865816E-4</v>
      </c>
      <c r="H53" s="21">
        <f>VLOOKUP(E53,'Appendix 1a. Pop March 2021'!$E$5:$F$1684,2,FALSE)</f>
        <v>120233.24360404701</v>
      </c>
      <c r="I53" s="21">
        <f>VLOOKUP(E53,'Appendix 2a. Covid Deaths 2021'!$E$4:$F$1684,2,FALSE)</f>
        <v>0</v>
      </c>
      <c r="J53" s="22">
        <f t="shared" si="35"/>
        <v>30.675279835773189</v>
      </c>
      <c r="K53" s="22">
        <f t="shared" si="36"/>
        <v>30.675279835773189</v>
      </c>
      <c r="L53" s="78">
        <f t="shared" si="37"/>
        <v>1</v>
      </c>
      <c r="M53" s="78">
        <f t="shared" si="38"/>
        <v>1</v>
      </c>
      <c r="N53" s="77">
        <f>VLOOKUP(E53,'Appendix 4. LT MOH 2019'!$E$4:$L$1683,8,FALSE)</f>
        <v>0.99872515596277456</v>
      </c>
      <c r="O53" s="77">
        <f t="shared" si="47"/>
        <v>0.99872515596277456</v>
      </c>
      <c r="P53" s="78">
        <f t="shared" si="39"/>
        <v>1.2748440372254422E-3</v>
      </c>
      <c r="Q53" s="77">
        <f>VLOOKUP(E53,'Appendix 4. LT MOH 2019'!$E$4:$J$1683,6,FALSE)</f>
        <v>2.5000000000000089</v>
      </c>
      <c r="R53" s="133">
        <f t="shared" si="40"/>
        <v>2.5000000000000089</v>
      </c>
      <c r="S53" s="132">
        <f t="shared" si="48"/>
        <v>98261.05575855315</v>
      </c>
      <c r="T53" s="14">
        <f t="shared" si="41"/>
        <v>125.26752102526818</v>
      </c>
      <c r="U53" s="15">
        <f t="shared" si="42"/>
        <v>2.551314338386574E-4</v>
      </c>
      <c r="V53" s="14">
        <f t="shared" si="43"/>
        <v>490992.10999020259</v>
      </c>
      <c r="W53" s="14">
        <f t="shared" si="44"/>
        <v>6633338.7258579843</v>
      </c>
      <c r="X53" s="2">
        <f t="shared" si="45"/>
        <v>67.507301592173093</v>
      </c>
      <c r="Y53" s="109">
        <f>VLOOKUP(E53,'Appendix 4. LT MOH 2019'!$E$4:$Q$1683,13,FALSE)</f>
        <v>68.832369859555968</v>
      </c>
      <c r="Z53" s="129">
        <f t="shared" si="46"/>
        <v>-1.3250682673828749</v>
      </c>
    </row>
    <row r="54" spans="1:26" x14ac:dyDescent="0.2">
      <c r="B54" s="155" t="str">
        <f t="shared" si="49"/>
        <v>Male</v>
      </c>
      <c r="C54" s="13" t="str">
        <f t="shared" si="50"/>
        <v>PI</v>
      </c>
      <c r="D54" s="163" t="s">
        <v>120</v>
      </c>
      <c r="E54" s="20" t="str">
        <f t="shared" si="34"/>
        <v>PIMale10-14</v>
      </c>
      <c r="F54" s="21">
        <v>5</v>
      </c>
      <c r="G54" s="108">
        <f>VLOOKUP(E54,'Appendix 4. LT MOH 2019'!$E$4:$H$1683,4,FALSE)</f>
        <v>3.6294414363699658E-4</v>
      </c>
      <c r="H54" s="21">
        <f>VLOOKUP(E54,'Appendix 1a. Pop March 2021'!$E$5:$F$1684,2,FALSE)</f>
        <v>128592.033225124</v>
      </c>
      <c r="I54" s="21">
        <f>VLOOKUP(E54,'Appendix 2a. Covid Deaths 2021'!$E$4:$F$1684,2,FALSE)</f>
        <v>0</v>
      </c>
      <c r="J54" s="22">
        <f t="shared" si="35"/>
        <v>46.671725377432843</v>
      </c>
      <c r="K54" s="22">
        <f t="shared" si="36"/>
        <v>46.671725377432843</v>
      </c>
      <c r="L54" s="78">
        <f t="shared" si="37"/>
        <v>1</v>
      </c>
      <c r="M54" s="78">
        <f t="shared" si="38"/>
        <v>1</v>
      </c>
      <c r="N54" s="77">
        <f>VLOOKUP(E54,'Appendix 4. LT MOH 2019'!$E$4:$L$1683,8,FALSE)</f>
        <v>0.99818692439474721</v>
      </c>
      <c r="O54" s="77">
        <f t="shared" si="47"/>
        <v>0.99818692439474721</v>
      </c>
      <c r="P54" s="78">
        <f t="shared" si="39"/>
        <v>1.8130756052527897E-3</v>
      </c>
      <c r="Q54" s="77">
        <f>VLOOKUP(E54,'Appendix 4. LT MOH 2019'!$E$4:$J$1683,6,FALSE)</f>
        <v>2.5000000000000959</v>
      </c>
      <c r="R54" s="133">
        <f t="shared" si="40"/>
        <v>2.5000000000000964</v>
      </c>
      <c r="S54" s="132">
        <f t="shared" si="48"/>
        <v>98135.788237527886</v>
      </c>
      <c r="T54" s="14">
        <f t="shared" si="41"/>
        <v>177.92760365571547</v>
      </c>
      <c r="U54" s="15">
        <f t="shared" si="42"/>
        <v>3.6294414363700672E-4</v>
      </c>
      <c r="V54" s="14">
        <f t="shared" si="43"/>
        <v>490234.12217850017</v>
      </c>
      <c r="W54" s="14">
        <f t="shared" si="44"/>
        <v>6142346.6158677815</v>
      </c>
      <c r="X54" s="2">
        <f t="shared" si="45"/>
        <v>62.590281549487777</v>
      </c>
      <c r="Y54" s="109">
        <f>VLOOKUP(E54,'Appendix 4. LT MOH 2019'!$E$4:$Q$1683,13,FALSE)</f>
        <v>63.917041228536327</v>
      </c>
      <c r="Z54" s="129">
        <f t="shared" si="46"/>
        <v>-1.3267596790485499</v>
      </c>
    </row>
    <row r="55" spans="1:26" x14ac:dyDescent="0.2">
      <c r="B55" s="155" t="str">
        <f t="shared" si="49"/>
        <v>Male</v>
      </c>
      <c r="C55" s="13" t="str">
        <f t="shared" si="50"/>
        <v>PI</v>
      </c>
      <c r="D55" s="162" t="s">
        <v>121</v>
      </c>
      <c r="E55" s="20" t="str">
        <f t="shared" si="34"/>
        <v>PIMale15-19</v>
      </c>
      <c r="F55" s="21">
        <v>5</v>
      </c>
      <c r="G55" s="108">
        <f>VLOOKUP(E55,'Appendix 4. LT MOH 2019'!$E$4:$H$1683,4,FALSE)</f>
        <v>1.3100584123982848E-3</v>
      </c>
      <c r="H55" s="21">
        <f>VLOOKUP(E55,'Appendix 1a. Pop March 2021'!$E$5:$F$1684,2,FALSE)</f>
        <v>142624.24073591101</v>
      </c>
      <c r="I55" s="21">
        <f>VLOOKUP(E55,'Appendix 2a. Covid Deaths 2021'!$E$4:$F$1684,2,FALSE)</f>
        <v>0</v>
      </c>
      <c r="J55" s="22">
        <f t="shared" si="35"/>
        <v>186.84608638799835</v>
      </c>
      <c r="K55" s="22">
        <f t="shared" si="36"/>
        <v>186.84608638799835</v>
      </c>
      <c r="L55" s="78">
        <f t="shared" si="37"/>
        <v>1</v>
      </c>
      <c r="M55" s="78">
        <f t="shared" si="38"/>
        <v>1</v>
      </c>
      <c r="N55" s="77">
        <f>VLOOKUP(E55,'Appendix 4. LT MOH 2019'!$E$4:$L$1683,8,FALSE)</f>
        <v>0.99347109106818332</v>
      </c>
      <c r="O55" s="77">
        <f t="shared" si="47"/>
        <v>0.99347109106818332</v>
      </c>
      <c r="P55" s="78">
        <f t="shared" si="39"/>
        <v>6.5289089318166793E-3</v>
      </c>
      <c r="Q55" s="77">
        <f>VLOOKUP(E55,'Appendix 4. LT MOH 2019'!$E$4:$J$1683,6,FALSE)</f>
        <v>2.499999999999972</v>
      </c>
      <c r="R55" s="133">
        <f t="shared" si="40"/>
        <v>2.499999999999972</v>
      </c>
      <c r="S55" s="132">
        <f t="shared" si="48"/>
        <v>97957.860633872173</v>
      </c>
      <c r="T55" s="14">
        <f t="shared" si="41"/>
        <v>639.55795123414146</v>
      </c>
      <c r="U55" s="15">
        <f t="shared" si="42"/>
        <v>1.31005841239829E-3</v>
      </c>
      <c r="V55" s="14">
        <f t="shared" si="43"/>
        <v>488190.40829127555</v>
      </c>
      <c r="W55" s="14">
        <f t="shared" si="44"/>
        <v>5652112.4936892809</v>
      </c>
      <c r="X55" s="2">
        <f t="shared" si="45"/>
        <v>57.699427663234161</v>
      </c>
      <c r="Y55" s="109">
        <f>VLOOKUP(E55,'Appendix 4. LT MOH 2019'!$E$4:$Q$1683,13,FALSE)</f>
        <v>59.028597227194375</v>
      </c>
      <c r="Z55" s="129">
        <f t="shared" si="46"/>
        <v>-1.3291695639602139</v>
      </c>
    </row>
    <row r="56" spans="1:26" x14ac:dyDescent="0.2">
      <c r="B56" s="155" t="str">
        <f t="shared" si="49"/>
        <v>Male</v>
      </c>
      <c r="C56" s="13" t="str">
        <f t="shared" si="50"/>
        <v>PI</v>
      </c>
      <c r="D56" s="162" t="s">
        <v>122</v>
      </c>
      <c r="E56" s="20" t="str">
        <f t="shared" si="34"/>
        <v>PIMale20-24</v>
      </c>
      <c r="F56" s="21">
        <v>5</v>
      </c>
      <c r="G56" s="108">
        <f>VLOOKUP(E56,'Appendix 4. LT MOH 2019'!$E$4:$H$1683,4,FALSE)</f>
        <v>2.0909388110935544E-3</v>
      </c>
      <c r="H56" s="21">
        <f>VLOOKUP(E56,'Appendix 1a. Pop March 2021'!$E$5:$F$1684,2,FALSE)</f>
        <v>147076.22760203699</v>
      </c>
      <c r="I56" s="21">
        <f>VLOOKUP(E56,'Appendix 2a. Covid Deaths 2021'!$E$4:$F$1684,2,FALSE)</f>
        <v>11.164804469273699</v>
      </c>
      <c r="J56" s="22">
        <f t="shared" si="35"/>
        <v>307.52739248232825</v>
      </c>
      <c r="K56" s="22">
        <f t="shared" si="36"/>
        <v>318.66885202861886</v>
      </c>
      <c r="L56" s="78">
        <f t="shared" si="37"/>
        <v>0.96503750060489124</v>
      </c>
      <c r="M56" s="78">
        <f t="shared" si="38"/>
        <v>1.0362291614296792</v>
      </c>
      <c r="N56" s="77">
        <f>VLOOKUP(E56,'Appendix 4. LT MOH 2019'!$E$4:$L$1683,8,FALSE)</f>
        <v>0.98959967206783583</v>
      </c>
      <c r="O56" s="77">
        <f t="shared" si="47"/>
        <v>0.98922491411089386</v>
      </c>
      <c r="P56" s="78">
        <f t="shared" si="39"/>
        <v>1.077508588910614E-2</v>
      </c>
      <c r="Q56" s="77">
        <f>VLOOKUP(E56,'Appendix 4. LT MOH 2019'!$E$4:$J$1683,6,FALSE)</f>
        <v>2.4999999999999925</v>
      </c>
      <c r="R56" s="133">
        <f t="shared" si="40"/>
        <v>2.49952733494308</v>
      </c>
      <c r="S56" s="132">
        <f t="shared" si="48"/>
        <v>97318.302682638037</v>
      </c>
      <c r="T56" s="14">
        <f t="shared" si="41"/>
        <v>1048.6130699874534</v>
      </c>
      <c r="U56" s="15">
        <f t="shared" si="42"/>
        <v>2.1666925338910772E-3</v>
      </c>
      <c r="V56" s="14">
        <f t="shared" si="43"/>
        <v>483969.48509546521</v>
      </c>
      <c r="W56" s="14">
        <f t="shared" si="44"/>
        <v>5163922.0853980053</v>
      </c>
      <c r="X56" s="2">
        <f t="shared" si="45"/>
        <v>53.062188129584683</v>
      </c>
      <c r="Y56" s="109">
        <f>VLOOKUP(E56,'Appendix 4. LT MOH 2019'!$E$4:$Q$1683,13,FALSE)</f>
        <v>54.400092750977429</v>
      </c>
      <c r="Z56" s="129">
        <f t="shared" si="46"/>
        <v>-1.3379046213927452</v>
      </c>
    </row>
    <row r="57" spans="1:26" x14ac:dyDescent="0.2">
      <c r="B57" s="155" t="str">
        <f t="shared" si="49"/>
        <v>Male</v>
      </c>
      <c r="C57" s="13" t="str">
        <f t="shared" si="50"/>
        <v>PI</v>
      </c>
      <c r="D57" s="162" t="s">
        <v>123</v>
      </c>
      <c r="E57" s="20" t="str">
        <f t="shared" si="34"/>
        <v>PIMale25-29</v>
      </c>
      <c r="F57" s="21">
        <v>5</v>
      </c>
      <c r="G57" s="108">
        <f>VLOOKUP(E57,'Appendix 4. LT MOH 2019'!$E$4:$H$1683,4,FALSE)</f>
        <v>2.4495220727438513E-3</v>
      </c>
      <c r="H57" s="21">
        <f>VLOOKUP(E57,'Appendix 1a. Pop March 2021'!$E$5:$F$1684,2,FALSE)</f>
        <v>129658.037756116</v>
      </c>
      <c r="I57" s="21">
        <f>VLOOKUP(E57,'Appendix 2a. Covid Deaths 2021'!$E$4:$F$1684,2,FALSE)</f>
        <v>12.759776536312801</v>
      </c>
      <c r="J57" s="22">
        <f t="shared" si="35"/>
        <v>317.60022539226179</v>
      </c>
      <c r="K57" s="22">
        <f t="shared" si="36"/>
        <v>330.32874657430563</v>
      </c>
      <c r="L57" s="78">
        <f t="shared" si="37"/>
        <v>0.96146711022263198</v>
      </c>
      <c r="M57" s="78">
        <f t="shared" si="38"/>
        <v>1.0400771793103203</v>
      </c>
      <c r="N57" s="77">
        <f>VLOOKUP(E57,'Appendix 4. LT MOH 2019'!$E$4:$L$1683,8,FALSE)</f>
        <v>0.98782693511410813</v>
      </c>
      <c r="O57" s="77">
        <f t="shared" si="47"/>
        <v>0.9873421735049337</v>
      </c>
      <c r="P57" s="78">
        <f t="shared" si="39"/>
        <v>1.2657826495066304E-2</v>
      </c>
      <c r="Q57" s="77">
        <f>VLOOKUP(E57,'Appendix 4. LT MOH 2019'!$E$4:$J$1683,6,FALSE)</f>
        <v>2.5000000000000182</v>
      </c>
      <c r="R57" s="133">
        <f t="shared" si="40"/>
        <v>2.49938763281857</v>
      </c>
      <c r="S57" s="132">
        <f t="shared" si="48"/>
        <v>96269.689612650589</v>
      </c>
      <c r="T57" s="14">
        <f t="shared" si="41"/>
        <v>1218.5650278508181</v>
      </c>
      <c r="U57" s="15">
        <f t="shared" si="42"/>
        <v>2.5476933789452287E-3</v>
      </c>
      <c r="V57" s="14">
        <f t="shared" si="43"/>
        <v>478301.28928439441</v>
      </c>
      <c r="W57" s="14">
        <f t="shared" si="44"/>
        <v>4679952.6003025398</v>
      </c>
      <c r="X57" s="2">
        <f t="shared" si="45"/>
        <v>48.612939536137837</v>
      </c>
      <c r="Y57" s="109">
        <f>VLOOKUP(E57,'Appendix 4. LT MOH 2019'!$E$4:$Q$1683,13,FALSE)</f>
        <v>49.945543603029549</v>
      </c>
      <c r="Z57" s="129">
        <f t="shared" si="46"/>
        <v>-1.3326040668917116</v>
      </c>
    </row>
    <row r="58" spans="1:26" x14ac:dyDescent="0.2">
      <c r="B58" s="155" t="str">
        <f t="shared" si="49"/>
        <v>Male</v>
      </c>
      <c r="C58" s="13" t="str">
        <f t="shared" si="50"/>
        <v>PI</v>
      </c>
      <c r="D58" s="162" t="s">
        <v>124</v>
      </c>
      <c r="E58" s="20" t="str">
        <f t="shared" si="34"/>
        <v>PIMale30-34</v>
      </c>
      <c r="F58" s="21">
        <v>5</v>
      </c>
      <c r="G58" s="108">
        <f>VLOOKUP(E58,'Appendix 4. LT MOH 2019'!$E$4:$H$1683,4,FALSE)</f>
        <v>3.1041013430149859E-3</v>
      </c>
      <c r="H58" s="21">
        <f>VLOOKUP(E58,'Appendix 1a. Pop March 2021'!$E$5:$F$1684,2,FALSE)</f>
        <v>125220.749054178</v>
      </c>
      <c r="I58" s="21">
        <f>VLOOKUP(E58,'Appendix 2a. Covid Deaths 2021'!$E$4:$F$1684,2,FALSE)</f>
        <v>23.9245810055866</v>
      </c>
      <c r="J58" s="22">
        <f t="shared" si="35"/>
        <v>388.69789531241645</v>
      </c>
      <c r="K58" s="22">
        <f t="shared" si="36"/>
        <v>412.54821199397259</v>
      </c>
      <c r="L58" s="78">
        <f t="shared" si="37"/>
        <v>0.94218780741702846</v>
      </c>
      <c r="M58" s="78">
        <f t="shared" si="38"/>
        <v>1.0613595210295297</v>
      </c>
      <c r="N58" s="77">
        <f>VLOOKUP(E58,'Appendix 4. LT MOH 2019'!$E$4:$L$1683,8,FALSE)</f>
        <v>0.98459900887798901</v>
      </c>
      <c r="O58" s="77">
        <f t="shared" si="47"/>
        <v>0.98366177239511499</v>
      </c>
      <c r="P58" s="78">
        <f t="shared" si="39"/>
        <v>1.6338227604885014E-2</v>
      </c>
      <c r="Q58" s="77">
        <f>VLOOKUP(E58,'Appendix 4. LT MOH 2019'!$E$4:$J$1683,6,FALSE)</f>
        <v>2.49999999999998</v>
      </c>
      <c r="R58" s="133">
        <f t="shared" si="40"/>
        <v>2.4988124544564405</v>
      </c>
      <c r="S58" s="132">
        <f t="shared" si="48"/>
        <v>95051.124584799778</v>
      </c>
      <c r="T58" s="14">
        <f t="shared" si="41"/>
        <v>1552.9669075667402</v>
      </c>
      <c r="U58" s="15">
        <f t="shared" si="42"/>
        <v>3.2945720394112086E-3</v>
      </c>
      <c r="V58" s="14">
        <f t="shared" si="43"/>
        <v>471371.36143615172</v>
      </c>
      <c r="W58" s="14">
        <f t="shared" si="44"/>
        <v>4201651.3110181456</v>
      </c>
      <c r="X58" s="2">
        <f t="shared" si="45"/>
        <v>44.204119934106053</v>
      </c>
      <c r="Y58" s="109">
        <f>VLOOKUP(E58,'Appendix 4. LT MOH 2019'!$E$4:$Q$1683,13,FALSE)</f>
        <v>45.530218570167776</v>
      </c>
      <c r="Z58" s="129">
        <f t="shared" si="46"/>
        <v>-1.3260986360617224</v>
      </c>
    </row>
    <row r="59" spans="1:26" x14ac:dyDescent="0.2">
      <c r="B59" s="155" t="str">
        <f t="shared" si="49"/>
        <v>Male</v>
      </c>
      <c r="C59" s="13" t="str">
        <f t="shared" si="50"/>
        <v>PI</v>
      </c>
      <c r="D59" s="162" t="s">
        <v>125</v>
      </c>
      <c r="E59" s="20" t="str">
        <f t="shared" si="34"/>
        <v>PIMale35-39</v>
      </c>
      <c r="F59" s="21">
        <v>5</v>
      </c>
      <c r="G59" s="108">
        <f>VLOOKUP(E59,'Appendix 4. LT MOH 2019'!$E$4:$H$1683,4,FALSE)</f>
        <v>3.4218700686035114E-3</v>
      </c>
      <c r="H59" s="21">
        <f>VLOOKUP(E59,'Appendix 1a. Pop March 2021'!$E$5:$F$1684,2,FALSE)</f>
        <v>121158.833443799</v>
      </c>
      <c r="I59" s="21">
        <f>VLOOKUP(E59,'Appendix 2a. Covid Deaths 2021'!$E$4:$F$1684,2,FALSE)</f>
        <v>28.709497206703901</v>
      </c>
      <c r="J59" s="22">
        <f t="shared" si="35"/>
        <v>414.58978570825388</v>
      </c>
      <c r="K59" s="22">
        <f t="shared" si="36"/>
        <v>443.20104274578148</v>
      </c>
      <c r="L59" s="78">
        <f t="shared" si="37"/>
        <v>0.93544406651150658</v>
      </c>
      <c r="M59" s="78">
        <f t="shared" si="38"/>
        <v>1.0690110032224993</v>
      </c>
      <c r="N59" s="77">
        <f>VLOOKUP(E59,'Appendix 4. LT MOH 2019'!$E$4:$L$1683,8,FALSE)</f>
        <v>0.98303577310758283</v>
      </c>
      <c r="O59" s="77">
        <f t="shared" si="47"/>
        <v>0.9818757265944773</v>
      </c>
      <c r="P59" s="78">
        <f t="shared" si="39"/>
        <v>1.8124273405522695E-2</v>
      </c>
      <c r="Q59" s="77">
        <f>VLOOKUP(E59,'Appendix 4. LT MOH 2019'!$E$4:$J$1683,6,FALSE)</f>
        <v>2.5000000000000342</v>
      </c>
      <c r="R59" s="133">
        <f t="shared" si="40"/>
        <v>2.4985279680741872</v>
      </c>
      <c r="S59" s="132">
        <f t="shared" si="48"/>
        <v>93498.157677233045</v>
      </c>
      <c r="T59" s="14">
        <f t="shared" si="41"/>
        <v>1694.5861726548424</v>
      </c>
      <c r="U59" s="15">
        <f t="shared" si="42"/>
        <v>3.6580237108899314E-3</v>
      </c>
      <c r="V59" s="14">
        <f t="shared" si="43"/>
        <v>463251.82846958091</v>
      </c>
      <c r="W59" s="14">
        <f t="shared" si="44"/>
        <v>3730279.9495819937</v>
      </c>
      <c r="X59" s="2">
        <f t="shared" si="45"/>
        <v>39.896828368098667</v>
      </c>
      <c r="Y59" s="109">
        <f>VLOOKUP(E59,'Appendix 4. LT MOH 2019'!$E$4:$Q$1683,13,FALSE)</f>
        <v>41.203292591370108</v>
      </c>
      <c r="Z59" s="129">
        <f t="shared" si="46"/>
        <v>-1.3064642232714405</v>
      </c>
    </row>
    <row r="60" spans="1:26" x14ac:dyDescent="0.2">
      <c r="B60" s="155" t="str">
        <f t="shared" si="49"/>
        <v>Male</v>
      </c>
      <c r="C60" s="13" t="str">
        <f t="shared" si="50"/>
        <v>PI</v>
      </c>
      <c r="D60" s="162" t="s">
        <v>126</v>
      </c>
      <c r="E60" s="20" t="str">
        <f t="shared" si="34"/>
        <v>PIMale40-44</v>
      </c>
      <c r="F60" s="21">
        <v>5</v>
      </c>
      <c r="G60" s="108">
        <f>VLOOKUP(E60,'Appendix 4. LT MOH 2019'!$E$4:$H$1683,4,FALSE)</f>
        <v>4.2411390487730989E-3</v>
      </c>
      <c r="H60" s="21">
        <f>VLOOKUP(E60,'Appendix 1a. Pop March 2021'!$E$5:$F$1684,2,FALSE)</f>
        <v>112850.645179368</v>
      </c>
      <c r="I60" s="21">
        <f>VLOOKUP(E60,'Appendix 2a. Covid Deaths 2021'!$E$4:$F$1684,2,FALSE)</f>
        <v>51.039106145251402</v>
      </c>
      <c r="J60" s="22">
        <f t="shared" si="35"/>
        <v>478.61527794945533</v>
      </c>
      <c r="K60" s="22">
        <f t="shared" si="36"/>
        <v>529.43792014861958</v>
      </c>
      <c r="L60" s="78">
        <f t="shared" si="37"/>
        <v>0.90400641838254103</v>
      </c>
      <c r="M60" s="78">
        <f t="shared" si="38"/>
        <v>1.1061868363603125</v>
      </c>
      <c r="N60" s="77">
        <f>VLOOKUP(E60,'Appendix 4. LT MOH 2019'!$E$4:$L$1683,8,FALSE)</f>
        <v>0.97901678657074342</v>
      </c>
      <c r="O60" s="77">
        <f t="shared" si="47"/>
        <v>0.97681466789473315</v>
      </c>
      <c r="P60" s="78">
        <f t="shared" si="39"/>
        <v>2.3185332105266854E-2</v>
      </c>
      <c r="Q60" s="77">
        <f>VLOOKUP(E60,'Appendix 4. LT MOH 2019'!$E$4:$J$1683,6,FALSE)</f>
        <v>2.4999999999999996</v>
      </c>
      <c r="R60" s="133">
        <f t="shared" si="40"/>
        <v>2.497194090794391</v>
      </c>
      <c r="S60" s="132">
        <f t="shared" si="48"/>
        <v>91803.571504578198</v>
      </c>
      <c r="T60" s="14">
        <f t="shared" si="41"/>
        <v>2128.4962937832584</v>
      </c>
      <c r="U60" s="15">
        <f t="shared" si="42"/>
        <v>4.6915146255643702E-3</v>
      </c>
      <c r="V60" s="14">
        <f t="shared" si="43"/>
        <v>453690.64442108799</v>
      </c>
      <c r="W60" s="14">
        <f t="shared" si="44"/>
        <v>3267028.1211124128</v>
      </c>
      <c r="X60" s="2">
        <f t="shared" si="45"/>
        <v>35.587157096055762</v>
      </c>
      <c r="Y60" s="109">
        <f>VLOOKUP(E60,'Appendix 4. LT MOH 2019'!$E$4:$Q$1683,13,FALSE)</f>
        <v>36.871194467339535</v>
      </c>
      <c r="Z60" s="129">
        <f t="shared" si="46"/>
        <v>-1.2840373712837732</v>
      </c>
    </row>
    <row r="61" spans="1:26" x14ac:dyDescent="0.2">
      <c r="B61" s="155" t="str">
        <f t="shared" si="49"/>
        <v>Male</v>
      </c>
      <c r="C61" s="13" t="str">
        <f t="shared" si="50"/>
        <v>PI</v>
      </c>
      <c r="D61" s="162" t="s">
        <v>127</v>
      </c>
      <c r="E61" s="20" t="str">
        <f t="shared" si="34"/>
        <v>PIMale45-49</v>
      </c>
      <c r="F61" s="21">
        <v>5</v>
      </c>
      <c r="G61" s="108">
        <f>VLOOKUP(E61,'Appendix 4. LT MOH 2019'!$E$4:$H$1683,4,FALSE)</f>
        <v>4.9713900311119811E-3</v>
      </c>
      <c r="H61" s="21">
        <f>VLOOKUP(E61,'Appendix 1a. Pop March 2021'!$E$5:$F$1684,2,FALSE)</f>
        <v>95156.784468248195</v>
      </c>
      <c r="I61" s="21">
        <f>VLOOKUP(E61,'Appendix 2a. Covid Deaths 2021'!$E$4:$F$1684,2,FALSE)</f>
        <v>62.2039106145251</v>
      </c>
      <c r="J61" s="22">
        <f t="shared" si="35"/>
        <v>473.06148969812045</v>
      </c>
      <c r="K61" s="22">
        <f t="shared" si="36"/>
        <v>534.95616041152039</v>
      </c>
      <c r="L61" s="78">
        <f t="shared" si="37"/>
        <v>0.88429954584355686</v>
      </c>
      <c r="M61" s="78">
        <f t="shared" si="38"/>
        <v>1.1308385316946796</v>
      </c>
      <c r="N61" s="77">
        <f>VLOOKUP(E61,'Appendix 4. LT MOH 2019'!$E$4:$L$1683,8,FALSE)</f>
        <v>0.97544819138591465</v>
      </c>
      <c r="O61" s="77">
        <f t="shared" si="47"/>
        <v>0.97228078336264079</v>
      </c>
      <c r="P61" s="78">
        <f t="shared" si="39"/>
        <v>2.7719216637359212E-2</v>
      </c>
      <c r="Q61" s="77">
        <f>VLOOKUP(E61,'Appendix 4. LT MOH 2019'!$E$4:$J$1683,6,FALSE)</f>
        <v>2.5000000000000115</v>
      </c>
      <c r="R61" s="133">
        <f t="shared" si="40"/>
        <v>2.4959491490299559</v>
      </c>
      <c r="S61" s="132">
        <f t="shared" si="48"/>
        <v>89675.075210794937</v>
      </c>
      <c r="T61" s="14">
        <f t="shared" si="41"/>
        <v>2485.7228367395055</v>
      </c>
      <c r="U61" s="15">
        <f t="shared" si="42"/>
        <v>5.6218867278335187E-3</v>
      </c>
      <c r="V61" s="14">
        <f t="shared" si="43"/>
        <v>442150.99966936145</v>
      </c>
      <c r="W61" s="14">
        <f t="shared" si="44"/>
        <v>2813337.4766913247</v>
      </c>
      <c r="X61" s="2">
        <f t="shared" si="45"/>
        <v>31.372568911463368</v>
      </c>
      <c r="Y61" s="109">
        <f>VLOOKUP(E61,'Appendix 4. LT MOH 2019'!$E$4:$Q$1683,13,FALSE)</f>
        <v>32.607870405096357</v>
      </c>
      <c r="Z61" s="129">
        <f t="shared" si="46"/>
        <v>-1.2353014936329885</v>
      </c>
    </row>
    <row r="62" spans="1:26" x14ac:dyDescent="0.2">
      <c r="B62" s="155" t="str">
        <f t="shared" si="49"/>
        <v>Male</v>
      </c>
      <c r="C62" s="13" t="str">
        <f t="shared" si="50"/>
        <v>PI</v>
      </c>
      <c r="D62" s="162" t="s">
        <v>128</v>
      </c>
      <c r="E62" s="20" t="str">
        <f t="shared" si="34"/>
        <v>PIMale50-54</v>
      </c>
      <c r="F62" s="21">
        <v>5</v>
      </c>
      <c r="G62" s="108">
        <f>VLOOKUP(E62,'Appendix 4. LT MOH 2019'!$E$4:$H$1683,4,FALSE)</f>
        <v>7.3902505999355293E-3</v>
      </c>
      <c r="H62" s="21">
        <f>VLOOKUP(E62,'Appendix 1a. Pop March 2021'!$E$5:$F$1684,2,FALSE)</f>
        <v>85355.072881138098</v>
      </c>
      <c r="I62" s="21">
        <f>VLOOKUP(E62,'Appendix 2a. Covid Deaths 2021'!$E$4:$F$1684,2,FALSE)</f>
        <v>92.508379888268195</v>
      </c>
      <c r="J62" s="22">
        <f t="shared" si="35"/>
        <v>630.7953785673717</v>
      </c>
      <c r="K62" s="22">
        <f t="shared" si="36"/>
        <v>722.62009834567152</v>
      </c>
      <c r="L62" s="78">
        <f t="shared" si="37"/>
        <v>0.87292808491139606</v>
      </c>
      <c r="M62" s="78">
        <f t="shared" si="38"/>
        <v>1.1455697408355261</v>
      </c>
      <c r="N62" s="77">
        <f>VLOOKUP(E62,'Appendix 4. LT MOH 2019'!$E$4:$L$1683,8,FALSE)</f>
        <v>0.96371906009506891</v>
      </c>
      <c r="O62" s="77">
        <f t="shared" si="47"/>
        <v>0.95854856049745063</v>
      </c>
      <c r="P62" s="78">
        <f t="shared" si="39"/>
        <v>4.145143950254937E-2</v>
      </c>
      <c r="Q62" s="77">
        <f>VLOOKUP(E62,'Appendix 4. LT MOH 2019'!$E$4:$J$1683,6,FALSE)</f>
        <v>2.500000000000016</v>
      </c>
      <c r="R62" s="133">
        <f t="shared" si="40"/>
        <v>2.4933110030108394</v>
      </c>
      <c r="S62" s="132">
        <f t="shared" si="48"/>
        <v>87189.352374055437</v>
      </c>
      <c r="T62" s="14">
        <f t="shared" si="41"/>
        <v>3614.1241651996183</v>
      </c>
      <c r="U62" s="15">
        <f t="shared" si="42"/>
        <v>8.4662260118309098E-3</v>
      </c>
      <c r="V62" s="14">
        <f t="shared" si="43"/>
        <v>426887.27659161866</v>
      </c>
      <c r="W62" s="14">
        <f t="shared" si="44"/>
        <v>2371186.4770219633</v>
      </c>
      <c r="X62" s="2">
        <f t="shared" si="45"/>
        <v>27.195826238612447</v>
      </c>
      <c r="Y62" s="109">
        <f>VLOOKUP(E62,'Appendix 4. LT MOH 2019'!$E$4:$Q$1683,13,FALSE)</f>
        <v>28.365678639804702</v>
      </c>
      <c r="Z62" s="129">
        <f t="shared" si="46"/>
        <v>-1.1698524011922551</v>
      </c>
    </row>
    <row r="63" spans="1:26" x14ac:dyDescent="0.2">
      <c r="B63" s="155" t="str">
        <f t="shared" si="49"/>
        <v>Male</v>
      </c>
      <c r="C63" s="13" t="str">
        <f t="shared" si="50"/>
        <v>PI</v>
      </c>
      <c r="D63" s="162" t="s">
        <v>129</v>
      </c>
      <c r="E63" s="20" t="str">
        <f t="shared" si="34"/>
        <v>PIMale55-59</v>
      </c>
      <c r="F63" s="21">
        <v>5</v>
      </c>
      <c r="G63" s="108">
        <f>VLOOKUP(E63,'Appendix 4. LT MOH 2019'!$E$4:$H$1683,4,FALSE)</f>
        <v>9.6757432347034777E-3</v>
      </c>
      <c r="H63" s="21">
        <f>VLOOKUP(E63,'Appendix 1a. Pop March 2021'!$E$5:$F$1684,2,FALSE)</f>
        <v>73914.000644167798</v>
      </c>
      <c r="I63" s="21">
        <f>VLOOKUP(E63,'Appendix 2a. Covid Deaths 2021'!$E$4:$F$1684,2,FALSE)</f>
        <v>118.02793296089401</v>
      </c>
      <c r="J63" s="22">
        <f t="shared" si="35"/>
        <v>715.17289168267507</v>
      </c>
      <c r="K63" s="22">
        <f t="shared" si="36"/>
        <v>832.05881666971663</v>
      </c>
      <c r="L63" s="78">
        <f t="shared" si="37"/>
        <v>0.8595220402148096</v>
      </c>
      <c r="M63" s="78">
        <f t="shared" si="38"/>
        <v>1.1634372979546661</v>
      </c>
      <c r="N63" s="77">
        <f>VLOOKUP(E63,'Appendix 4. LT MOH 2019'!$E$4:$L$1683,8,FALSE)</f>
        <v>0.95276389488766855</v>
      </c>
      <c r="O63" s="77">
        <f t="shared" si="47"/>
        <v>0.9452587450145068</v>
      </c>
      <c r="P63" s="78">
        <f t="shared" si="39"/>
        <v>5.4741254985493204E-2</v>
      </c>
      <c r="Q63" s="77">
        <f>VLOOKUP(E63,'Appendix 4. LT MOH 2019'!$E$4:$J$1683,6,FALSE)</f>
        <v>2.5000000000000022</v>
      </c>
      <c r="R63" s="133">
        <f t="shared" si="40"/>
        <v>2.4901814676902632</v>
      </c>
      <c r="S63" s="132">
        <f t="shared" si="48"/>
        <v>83575.228208855813</v>
      </c>
      <c r="T63" s="14">
        <f t="shared" si="41"/>
        <v>4575.0128778517601</v>
      </c>
      <c r="U63" s="15">
        <f t="shared" si="42"/>
        <v>1.125758839860074E-2</v>
      </c>
      <c r="V63" s="14">
        <f t="shared" si="43"/>
        <v>406393.68893789104</v>
      </c>
      <c r="W63" s="14">
        <f t="shared" si="44"/>
        <v>1944299.2004303448</v>
      </c>
      <c r="X63" s="2">
        <f t="shared" si="45"/>
        <v>23.264060919720261</v>
      </c>
      <c r="Y63" s="109">
        <f>VLOOKUP(E63,'Appendix 4. LT MOH 2019'!$E$4:$Q$1683,13,FALSE)</f>
        <v>24.339438702450384</v>
      </c>
      <c r="Z63" s="129">
        <f t="shared" si="46"/>
        <v>-1.0753777827301221</v>
      </c>
    </row>
    <row r="64" spans="1:26" x14ac:dyDescent="0.2">
      <c r="B64" s="155" t="str">
        <f t="shared" si="49"/>
        <v>Male</v>
      </c>
      <c r="C64" s="13" t="str">
        <f t="shared" si="50"/>
        <v>PI</v>
      </c>
      <c r="D64" s="162" t="s">
        <v>130</v>
      </c>
      <c r="E64" s="20" t="str">
        <f t="shared" si="34"/>
        <v>PIMale60-64</v>
      </c>
      <c r="F64" s="21">
        <v>5</v>
      </c>
      <c r="G64" s="108">
        <f>VLOOKUP(E64,'Appendix 4. LT MOH 2019'!$E$4:$H$1683,4,FALSE)</f>
        <v>1.3159754115735179E-2</v>
      </c>
      <c r="H64" s="21">
        <f>VLOOKUP(E64,'Appendix 1a. Pop March 2021'!$E$5:$F$1684,2,FALSE)</f>
        <v>59177.473541924403</v>
      </c>
      <c r="I64" s="21">
        <f>VLOOKUP(E64,'Appendix 2a. Covid Deaths 2021'!$E$4:$F$1684,2,FALSE)</f>
        <v>161.09217877095</v>
      </c>
      <c r="J64" s="22">
        <f t="shared" si="35"/>
        <v>778.76100100214933</v>
      </c>
      <c r="K64" s="22">
        <f t="shared" si="36"/>
        <v>937.73324631050559</v>
      </c>
      <c r="L64" s="78">
        <f t="shared" si="37"/>
        <v>0.83047178295764845</v>
      </c>
      <c r="M64" s="78">
        <f t="shared" si="38"/>
        <v>1.2041348309735371</v>
      </c>
      <c r="N64" s="77">
        <f>VLOOKUP(E64,'Appendix 4. LT MOH 2019'!$E$4:$L$1683,8,FALSE)</f>
        <v>0.93629701835842971</v>
      </c>
      <c r="O64" s="77">
        <f t="shared" si="47"/>
        <v>0.92380044834321362</v>
      </c>
      <c r="P64" s="78">
        <f t="shared" si="39"/>
        <v>7.619955165678638E-2</v>
      </c>
      <c r="Q64" s="77">
        <f>VLOOKUP(E64,'Appendix 4. LT MOH 2019'!$E$4:$J$1683,6,FALSE)</f>
        <v>2.5000000000000071</v>
      </c>
      <c r="R64" s="133">
        <f t="shared" si="40"/>
        <v>2.4833520222998979</v>
      </c>
      <c r="S64" s="132">
        <f t="shared" si="48"/>
        <v>79000.215331004059</v>
      </c>
      <c r="T64" s="14">
        <f t="shared" si="41"/>
        <v>6019.7809890120907</v>
      </c>
      <c r="U64" s="15">
        <f t="shared" si="42"/>
        <v>1.5847725921329318E-2</v>
      </c>
      <c r="V64" s="14">
        <f t="shared" si="43"/>
        <v>379851.40700282552</v>
      </c>
      <c r="W64" s="14">
        <f t="shared" si="44"/>
        <v>1537905.5114924537</v>
      </c>
      <c r="X64" s="2">
        <f t="shared" si="45"/>
        <v>19.467105311659758</v>
      </c>
      <c r="Y64" s="109">
        <f>VLOOKUP(E64,'Appendix 4. LT MOH 2019'!$E$4:$Q$1683,13,FALSE)</f>
        <v>20.422193861077478</v>
      </c>
      <c r="Z64" s="129">
        <f t="shared" si="46"/>
        <v>-0.95508854941772015</v>
      </c>
    </row>
    <row r="65" spans="2:26" x14ac:dyDescent="0.2">
      <c r="B65" s="155" t="str">
        <f t="shared" si="49"/>
        <v>Male</v>
      </c>
      <c r="C65" s="13" t="str">
        <f t="shared" si="50"/>
        <v>PI</v>
      </c>
      <c r="D65" s="162" t="s">
        <v>131</v>
      </c>
      <c r="E65" s="20" t="str">
        <f t="shared" si="34"/>
        <v>PIMale65-69</v>
      </c>
      <c r="F65" s="21">
        <v>5</v>
      </c>
      <c r="G65" s="108">
        <f>VLOOKUP(E65,'Appendix 4. LT MOH 2019'!$E$4:$H$1683,4,FALSE)</f>
        <v>2.1637087040100138E-2</v>
      </c>
      <c r="H65" s="21">
        <f>VLOOKUP(E65,'Appendix 1a. Pop March 2021'!$E$5:$F$1684,2,FALSE)</f>
        <v>46237.140847158596</v>
      </c>
      <c r="I65" s="21">
        <f>VLOOKUP(E65,'Appendix 2a. Covid Deaths 2021'!$E$4:$F$1684,2,FALSE)</f>
        <v>161.09217877095</v>
      </c>
      <c r="J65" s="22">
        <f t="shared" si="35"/>
        <v>1000.43704099534</v>
      </c>
      <c r="K65" s="22">
        <f t="shared" si="36"/>
        <v>1158.0436542727434</v>
      </c>
      <c r="L65" s="78">
        <f t="shared" si="37"/>
        <v>0.86390270116683898</v>
      </c>
      <c r="M65" s="78">
        <f t="shared" si="38"/>
        <v>1.1575377628167383</v>
      </c>
      <c r="N65" s="77">
        <f>VLOOKUP(E65,'Appendix 4. LT MOH 2019'!$E$4:$L$1683,8,FALSE)</f>
        <v>0.89736630052165056</v>
      </c>
      <c r="O65" s="77">
        <f t="shared" si="47"/>
        <v>0.88218712802415566</v>
      </c>
      <c r="P65" s="78">
        <f t="shared" si="39"/>
        <v>0.11781287197584434</v>
      </c>
      <c r="Q65" s="77">
        <f>VLOOKUP(E65,'Appendix 4. LT MOH 2019'!$E$4:$J$1683,6,FALSE)</f>
        <v>2.5000000000000044</v>
      </c>
      <c r="R65" s="133">
        <f t="shared" si="40"/>
        <v>2.4790024873484882</v>
      </c>
      <c r="S65" s="132">
        <f t="shared" si="48"/>
        <v>72980.434341991975</v>
      </c>
      <c r="T65" s="14">
        <f t="shared" si="41"/>
        <v>8598.0345678746144</v>
      </c>
      <c r="U65" s="15">
        <f t="shared" si="42"/>
        <v>2.5050610505544881E-2</v>
      </c>
      <c r="V65" s="14">
        <f t="shared" si="43"/>
        <v>343226.54795065627</v>
      </c>
      <c r="W65" s="14">
        <f t="shared" si="44"/>
        <v>1158054.1044896282</v>
      </c>
      <c r="X65" s="2">
        <f t="shared" si="45"/>
        <v>15.868007842525257</v>
      </c>
      <c r="Y65" s="109">
        <f>VLOOKUP(E65,'Appendix 4. LT MOH 2019'!$E$4:$Q$1683,13,FALSE)</f>
        <v>16.641568871488779</v>
      </c>
      <c r="Z65" s="129">
        <f t="shared" si="46"/>
        <v>-0.77356102896352219</v>
      </c>
    </row>
    <row r="66" spans="2:26" x14ac:dyDescent="0.2">
      <c r="B66" s="155" t="str">
        <f t="shared" si="49"/>
        <v>Male</v>
      </c>
      <c r="C66" s="13" t="str">
        <f t="shared" si="50"/>
        <v>PI</v>
      </c>
      <c r="D66" s="162" t="s">
        <v>132</v>
      </c>
      <c r="E66" s="20" t="str">
        <f t="shared" si="34"/>
        <v>PIMale70-74</v>
      </c>
      <c r="F66" s="21">
        <v>5</v>
      </c>
      <c r="G66" s="108">
        <f>VLOOKUP(E66,'Appendix 4. LT MOH 2019'!$E$4:$H$1683,4,FALSE)</f>
        <v>3.0989413921580222E-2</v>
      </c>
      <c r="H66" s="21">
        <f>VLOOKUP(E66,'Appendix 1a. Pop March 2021'!$E$5:$F$1684,2,FALSE)</f>
        <v>35048.417279601999</v>
      </c>
      <c r="I66" s="21">
        <f>VLOOKUP(E66,'Appendix 2a. Covid Deaths 2021'!$E$4:$F$1684,2,FALSE)</f>
        <v>178.63687150838001</v>
      </c>
      <c r="J66" s="22">
        <f t="shared" si="35"/>
        <v>1086.1299103738511</v>
      </c>
      <c r="K66" s="22">
        <f t="shared" si="36"/>
        <v>1259.2309299294016</v>
      </c>
      <c r="L66" s="78">
        <f t="shared" si="37"/>
        <v>0.86253433310659278</v>
      </c>
      <c r="M66" s="78">
        <f t="shared" si="38"/>
        <v>1.1593741392279384</v>
      </c>
      <c r="N66" s="77">
        <f>VLOOKUP(E66,'Appendix 4. LT MOH 2019'!$E$4:$L$1683,8,FALSE)</f>
        <v>0.8561940831000604</v>
      </c>
      <c r="O66" s="77">
        <f t="shared" si="47"/>
        <v>0.8352682591499172</v>
      </c>
      <c r="P66" s="78">
        <f t="shared" si="39"/>
        <v>0.1647317408500828</v>
      </c>
      <c r="Q66" s="77">
        <f>VLOOKUP(E66,'Appendix 4. LT MOH 2019'!$E$4:$J$1683,6,FALSE)</f>
        <v>2.4999999999999991</v>
      </c>
      <c r="R66" s="133">
        <f t="shared" si="40"/>
        <v>2.4697520304620126</v>
      </c>
      <c r="S66" s="132">
        <f t="shared" si="48"/>
        <v>64382.399774117359</v>
      </c>
      <c r="T66" s="14">
        <f t="shared" si="41"/>
        <v>10605.824794896331</v>
      </c>
      <c r="U66" s="15">
        <f t="shared" si="42"/>
        <v>3.5942611636762732E-2</v>
      </c>
      <c r="V66" s="14">
        <f t="shared" si="43"/>
        <v>295076.63221802469</v>
      </c>
      <c r="W66" s="14">
        <f t="shared" si="44"/>
        <v>814827.55653897184</v>
      </c>
      <c r="X66" s="2">
        <f t="shared" si="45"/>
        <v>12.656060653187149</v>
      </c>
      <c r="Y66" s="109">
        <f>VLOOKUP(E66,'Appendix 4. LT MOH 2019'!$E$4:$Q$1683,13,FALSE)</f>
        <v>13.258970292586318</v>
      </c>
      <c r="Z66" s="129">
        <f t="shared" si="46"/>
        <v>-0.60290963939916864</v>
      </c>
    </row>
    <row r="67" spans="2:26" x14ac:dyDescent="0.2">
      <c r="B67" s="155" t="str">
        <f t="shared" si="49"/>
        <v>Male</v>
      </c>
      <c r="C67" s="13" t="str">
        <f t="shared" si="50"/>
        <v>PI</v>
      </c>
      <c r="D67" s="162" t="s">
        <v>133</v>
      </c>
      <c r="E67" s="20" t="str">
        <f t="shared" si="34"/>
        <v>PIMale75-79</v>
      </c>
      <c r="F67" s="21">
        <v>5</v>
      </c>
      <c r="G67" s="108">
        <f>VLOOKUP(E67,'Appendix 4. LT MOH 2019'!$E$4:$H$1683,4,FALSE)</f>
        <v>5.1166525404826697E-2</v>
      </c>
      <c r="H67" s="21">
        <f>VLOOKUP(E67,'Appendix 1a. Pop March 2021'!$E$5:$F$1684,2,FALSE)</f>
        <v>23202.596383062399</v>
      </c>
      <c r="I67" s="21">
        <f>VLOOKUP(E67,'Appendix 2a. Covid Deaths 2021'!$E$4:$F$1684,2,FALSE)</f>
        <v>165.877094972067</v>
      </c>
      <c r="J67" s="22">
        <f t="shared" si="35"/>
        <v>1187.1962372919022</v>
      </c>
      <c r="K67" s="22">
        <f t="shared" si="36"/>
        <v>1344.5859776700022</v>
      </c>
      <c r="L67" s="78">
        <f t="shared" si="37"/>
        <v>0.88294557358776227</v>
      </c>
      <c r="M67" s="78">
        <f t="shared" si="38"/>
        <v>1.1325726408442127</v>
      </c>
      <c r="N67" s="77">
        <f>VLOOKUP(E67,'Appendix 4. LT MOH 2019'!$E$4:$L$1683,8,FALSE)</f>
        <v>0.77318119796713392</v>
      </c>
      <c r="O67" s="77">
        <f t="shared" si="47"/>
        <v>0.74725776952457801</v>
      </c>
      <c r="P67" s="78">
        <f t="shared" si="39"/>
        <v>0.25274223047542199</v>
      </c>
      <c r="Q67" s="77">
        <f>VLOOKUP(E67,'Appendix 4. LT MOH 2019'!$E$4:$J$1683,6,FALSE)</f>
        <v>2.5</v>
      </c>
      <c r="R67" s="133">
        <f t="shared" si="40"/>
        <v>2.4589845044072969</v>
      </c>
      <c r="S67" s="132">
        <f t="shared" si="48"/>
        <v>53776.574979221026</v>
      </c>
      <c r="T67" s="14">
        <f t="shared" si="41"/>
        <v>13591.611507577092</v>
      </c>
      <c r="U67" s="15">
        <f t="shared" si="42"/>
        <v>5.7997958149598787E-2</v>
      </c>
      <c r="V67" s="14">
        <f t="shared" si="43"/>
        <v>234346.37944527561</v>
      </c>
      <c r="W67" s="14">
        <f t="shared" si="44"/>
        <v>519750.92432094715</v>
      </c>
      <c r="X67" s="2">
        <f t="shared" si="45"/>
        <v>9.6650060834438793</v>
      </c>
      <c r="Y67" s="109">
        <f>VLOOKUP(E67,'Appendix 4. LT MOH 2019'!$E$4:$Q$1683,13,FALSE)</f>
        <v>10.066041397565877</v>
      </c>
      <c r="Z67" s="129">
        <f t="shared" si="46"/>
        <v>-0.401035314121998</v>
      </c>
    </row>
    <row r="68" spans="2:26" x14ac:dyDescent="0.2">
      <c r="B68" s="155" t="str">
        <f t="shared" si="49"/>
        <v>Male</v>
      </c>
      <c r="C68" s="13" t="str">
        <f t="shared" si="50"/>
        <v>PI</v>
      </c>
      <c r="D68" s="162" t="s">
        <v>134</v>
      </c>
      <c r="E68" s="20" t="str">
        <f t="shared" si="34"/>
        <v>PIMale80-84</v>
      </c>
      <c r="F68" s="21">
        <v>5</v>
      </c>
      <c r="G68" s="108">
        <f>VLOOKUP(E68,'Appendix 4. LT MOH 2019'!$E$4:$H$1683,4,FALSE)</f>
        <v>8.7112707678491247E-2</v>
      </c>
      <c r="H68" s="21">
        <f>VLOOKUP(E68,'Appendix 1a. Pop March 2021'!$E$5:$F$1684,2,FALSE)</f>
        <v>13755.326077972</v>
      </c>
      <c r="I68" s="21">
        <f>VLOOKUP(E68,'Appendix 2a. Covid Deaths 2021'!$E$4:$F$1684,2,FALSE)</f>
        <v>138.76256983240199</v>
      </c>
      <c r="J68" s="22">
        <f t="shared" si="35"/>
        <v>1198.2636996527024</v>
      </c>
      <c r="K68" s="22">
        <f t="shared" si="36"/>
        <v>1324.938286302578</v>
      </c>
      <c r="L68" s="78">
        <f t="shared" si="37"/>
        <v>0.90439208530732518</v>
      </c>
      <c r="M68" s="78">
        <f t="shared" si="38"/>
        <v>1.1057151165361934</v>
      </c>
      <c r="N68" s="77">
        <f>VLOOKUP(E68,'Appendix 4. LT MOH 2019'!$E$4:$L$1683,8,FALSE)</f>
        <v>0.64233038348082594</v>
      </c>
      <c r="O68" s="77">
        <f t="shared" si="47"/>
        <v>0.6129649322897528</v>
      </c>
      <c r="P68" s="78">
        <f t="shared" si="39"/>
        <v>0.3870350677102472</v>
      </c>
      <c r="Q68" s="77">
        <f>VLOOKUP(E68,'Appendix 4. LT MOH 2019'!$E$4:$J$1683,6,FALSE)</f>
        <v>2.4999999999999996</v>
      </c>
      <c r="R68" s="133">
        <f t="shared" si="40"/>
        <v>2.4454465841385349</v>
      </c>
      <c r="S68" s="132">
        <f t="shared" si="48"/>
        <v>40184.963471643932</v>
      </c>
      <c r="T68" s="14">
        <f t="shared" si="41"/>
        <v>15552.99005818152</v>
      </c>
      <c r="U68" s="15">
        <f t="shared" si="42"/>
        <v>9.6486235627818509E-2</v>
      </c>
      <c r="V68" s="14">
        <f t="shared" si="43"/>
        <v>161193.87347823265</v>
      </c>
      <c r="W68" s="14">
        <f t="shared" si="44"/>
        <v>285404.5448756715</v>
      </c>
      <c r="X68" s="2">
        <f t="shared" si="45"/>
        <v>7.1022720992906718</v>
      </c>
      <c r="Y68" s="109">
        <f>VLOOKUP(E68,'Appendix 4. LT MOH 2019'!$E$4:$Q$1683,13,FALSE)</f>
        <v>7.2855993103022794</v>
      </c>
      <c r="Z68" s="129">
        <f t="shared" si="46"/>
        <v>-0.18332721101160754</v>
      </c>
    </row>
    <row r="69" spans="2:26" x14ac:dyDescent="0.2">
      <c r="B69" s="155" t="str">
        <f t="shared" si="49"/>
        <v>Male</v>
      </c>
      <c r="C69" s="13" t="str">
        <f t="shared" si="50"/>
        <v>PI</v>
      </c>
      <c r="D69" s="162" t="s">
        <v>135</v>
      </c>
      <c r="E69" s="20" t="str">
        <f t="shared" si="34"/>
        <v>PIMale85-89</v>
      </c>
      <c r="F69" s="21">
        <v>5</v>
      </c>
      <c r="G69" s="108">
        <f>VLOOKUP(E69,'Appendix 4. LT MOH 2019'!$E$4:$H$1683,4,FALSE)</f>
        <v>0.15797244094488189</v>
      </c>
      <c r="H69" s="21">
        <f>VLOOKUP(E69,'Appendix 1a. Pop March 2021'!$E$5:$F$1684,2,FALSE)</f>
        <v>6270.6459635293904</v>
      </c>
      <c r="I69" s="21">
        <f>VLOOKUP(E69,'Appendix 2a. Covid Deaths 2021'!$E$4:$F$1684,2,FALSE)</f>
        <v>62.2039106145251</v>
      </c>
      <c r="J69" s="22">
        <f t="shared" si="35"/>
        <v>990.5892491599086</v>
      </c>
      <c r="K69" s="22">
        <f t="shared" si="36"/>
        <v>1042.9666561783399</v>
      </c>
      <c r="L69" s="78">
        <f t="shared" si="37"/>
        <v>0.94978036286380074</v>
      </c>
      <c r="M69" s="78">
        <f t="shared" si="38"/>
        <v>1.0528750004735576</v>
      </c>
      <c r="N69" s="77">
        <f>VLOOKUP(E69,'Appendix 4. LT MOH 2019'!$E$4:$L$1683,8,FALSE)</f>
        <v>0.43376256835420701</v>
      </c>
      <c r="O69" s="77">
        <f t="shared" si="47"/>
        <v>0.41502262682042834</v>
      </c>
      <c r="P69" s="78">
        <f t="shared" si="39"/>
        <v>0.58497737317957166</v>
      </c>
      <c r="Q69" s="77">
        <f>VLOOKUP(E69,'Appendix 4. LT MOH 2019'!$E$4:$J$1683,6,FALSE)</f>
        <v>2.5</v>
      </c>
      <c r="R69" s="133">
        <f t="shared" si="40"/>
        <v>2.4521354865754752</v>
      </c>
      <c r="S69" s="132">
        <f t="shared" si="48"/>
        <v>24631.973413462412</v>
      </c>
      <c r="T69" s="14">
        <f t="shared" si="41"/>
        <v>14409.147103636289</v>
      </c>
      <c r="U69" s="15">
        <f t="shared" si="42"/>
        <v>0.16668126154601381</v>
      </c>
      <c r="V69" s="14">
        <f t="shared" si="43"/>
        <v>86447.312493243386</v>
      </c>
      <c r="W69" s="14">
        <f t="shared" si="44"/>
        <v>124210.67139743888</v>
      </c>
      <c r="X69" s="2">
        <f t="shared" si="45"/>
        <v>5.0426601763686749</v>
      </c>
      <c r="Y69" s="109">
        <f>VLOOKUP(E69,'Appendix 4. LT MOH 2019'!$E$4:$Q$1683,13,FALSE)</f>
        <v>4.9503704532375332</v>
      </c>
      <c r="Z69" s="129">
        <f t="shared" si="46"/>
        <v>9.2289723131141699E-2</v>
      </c>
    </row>
    <row r="70" spans="2:26" x14ac:dyDescent="0.2">
      <c r="B70" s="155" t="str">
        <f t="shared" si="49"/>
        <v>Male</v>
      </c>
      <c r="C70" s="13" t="str">
        <f t="shared" si="50"/>
        <v>PI</v>
      </c>
      <c r="D70" s="162" t="s">
        <v>8</v>
      </c>
      <c r="E70" s="20" t="str">
        <f t="shared" si="34"/>
        <v>PIMale90+</v>
      </c>
      <c r="F70" s="21" t="s">
        <v>19</v>
      </c>
      <c r="G70" s="108">
        <f>VLOOKUP(E70,'Appendix 4. LT MOH 2019'!$E$4:$H$1683,4,FALSE)</f>
        <v>0.31755050505050503</v>
      </c>
      <c r="H70" s="21">
        <f>VLOOKUP(E70,'Appendix 1a. Pop March 2021'!$E$5:$F$1684,2,FALSE)</f>
        <v>3109.2921238475501</v>
      </c>
      <c r="I70" s="21">
        <f>VLOOKUP(E70,'Appendix 2a. Covid Deaths 2021'!$E$4:$F$1684,2,FALSE)</f>
        <v>41.469273743016799</v>
      </c>
      <c r="J70" s="22">
        <f t="shared" si="35"/>
        <v>987.35728427734693</v>
      </c>
      <c r="K70" s="22">
        <f t="shared" si="36"/>
        <v>1015.657969199191</v>
      </c>
      <c r="L70" s="78">
        <f t="shared" si="37"/>
        <v>0.97213561476393662</v>
      </c>
      <c r="M70" s="78">
        <f t="shared" si="38"/>
        <v>1.02866306389035</v>
      </c>
      <c r="N70" s="77">
        <f>VLOOKUP(E70,'Appendix 4. LT MOH 2019'!$E$4:$L$1683,8,FALSE)</f>
        <v>0</v>
      </c>
      <c r="O70" s="77">
        <v>0</v>
      </c>
      <c r="P70" s="78">
        <f t="shared" si="39"/>
        <v>1</v>
      </c>
      <c r="Q70" s="77">
        <f>VLOOKUP(E70,'Appendix 4. LT MOH 2019'!$E$4:$J$1683,6,FALSE)</f>
        <v>3.7999053584469431</v>
      </c>
      <c r="R70" s="133">
        <f>Q70*L70</f>
        <v>3.6940233316785958</v>
      </c>
      <c r="S70" s="132">
        <f t="shared" si="48"/>
        <v>10222.826309826123</v>
      </c>
      <c r="T70" s="14">
        <f t="shared" si="41"/>
        <v>10222.826309826123</v>
      </c>
      <c r="U70" s="15">
        <f t="shared" si="42"/>
        <v>0.27070754844030492</v>
      </c>
      <c r="V70" s="14">
        <f>T70*R70</f>
        <v>37763.358904195498</v>
      </c>
      <c r="W70" s="14">
        <f>V70</f>
        <v>37763.358904195498</v>
      </c>
      <c r="X70" s="2">
        <f t="shared" si="45"/>
        <v>3.6940233316785958</v>
      </c>
      <c r="Y70" s="109">
        <f>VLOOKUP(E70,'Appendix 4. LT MOH 2019'!$E$4:$Q$1683,13,FALSE)</f>
        <v>3.1491053677932408</v>
      </c>
      <c r="Z70" s="129">
        <f t="shared" si="46"/>
        <v>0.54491796388535496</v>
      </c>
    </row>
    <row r="71" spans="2:26" x14ac:dyDescent="0.2">
      <c r="H71" s="43"/>
      <c r="I71" s="43"/>
      <c r="K71" s="9"/>
      <c r="L71" s="9"/>
      <c r="M71" s="9"/>
      <c r="N71" s="131"/>
      <c r="O71" s="131"/>
      <c r="P71" s="79"/>
      <c r="Q71" s="131"/>
      <c r="R71" s="111"/>
      <c r="S71" s="9"/>
      <c r="T71" s="9"/>
      <c r="U71" s="9"/>
      <c r="V71" s="111"/>
      <c r="W71" s="111"/>
      <c r="X71" s="9"/>
      <c r="Y71" s="131"/>
      <c r="Z71" s="9"/>
    </row>
    <row r="72" spans="2:26" x14ac:dyDescent="0.2">
      <c r="F72" s="43"/>
      <c r="H72" s="43"/>
      <c r="I72" s="43"/>
      <c r="N72" s="43"/>
      <c r="O72" s="43"/>
      <c r="Q72" s="43"/>
      <c r="R72" s="43"/>
      <c r="V72" s="43"/>
      <c r="W72" s="43"/>
    </row>
    <row r="73" spans="2:26" x14ac:dyDescent="0.2">
      <c r="D73" s="53"/>
      <c r="E73" s="24"/>
      <c r="F73" s="43"/>
      <c r="G73" s="112"/>
      <c r="H73" s="24"/>
      <c r="I73" s="8"/>
      <c r="L73" s="49"/>
      <c r="M73" s="49"/>
      <c r="N73" s="49"/>
      <c r="O73" s="49"/>
      <c r="P73" s="48"/>
      <c r="Q73" s="47"/>
      <c r="R73" s="14"/>
      <c r="S73" s="15"/>
      <c r="T73" s="14"/>
      <c r="U73" s="14"/>
      <c r="V73" s="2"/>
      <c r="W73" s="2"/>
      <c r="X73" s="6"/>
    </row>
    <row r="74" spans="2:26" x14ac:dyDescent="0.2">
      <c r="D74" s="53"/>
      <c r="E74" s="24"/>
      <c r="F74" s="43"/>
      <c r="G74" s="112"/>
      <c r="H74" s="24"/>
      <c r="I74" s="8"/>
      <c r="L74" s="49"/>
      <c r="M74" s="49"/>
      <c r="N74" s="49"/>
      <c r="O74" s="49"/>
      <c r="P74" s="48"/>
      <c r="Q74" s="47"/>
      <c r="R74" s="14"/>
      <c r="S74" s="15"/>
      <c r="T74" s="14"/>
      <c r="U74" s="14"/>
      <c r="V74" s="2"/>
      <c r="W74" s="2"/>
      <c r="X74" s="6"/>
    </row>
    <row r="75" spans="2:26" x14ac:dyDescent="0.2">
      <c r="D75" s="53"/>
      <c r="E75" s="24"/>
      <c r="G75" s="112"/>
      <c r="H75" s="24"/>
      <c r="I75" s="8"/>
      <c r="L75" s="49"/>
      <c r="M75" s="49"/>
      <c r="N75" s="49"/>
      <c r="O75" s="49"/>
      <c r="P75" s="48"/>
      <c r="Q75" s="47"/>
      <c r="R75" s="14"/>
      <c r="S75" s="15"/>
      <c r="T75" s="14"/>
      <c r="U75" s="14"/>
      <c r="V75" s="2"/>
      <c r="W75" s="2"/>
      <c r="X75" s="6"/>
    </row>
    <row r="76" spans="2:26" x14ac:dyDescent="0.2">
      <c r="D76" s="53"/>
      <c r="E76" s="24"/>
      <c r="G76" s="112"/>
      <c r="H76" s="24"/>
      <c r="I76" s="8"/>
      <c r="L76" s="49"/>
      <c r="M76" s="49"/>
      <c r="N76" s="49"/>
      <c r="O76" s="49"/>
      <c r="P76" s="48"/>
      <c r="Q76" s="47"/>
      <c r="R76" s="14"/>
      <c r="S76" s="15"/>
      <c r="T76" s="14"/>
      <c r="U76" s="14"/>
      <c r="V76" s="2"/>
      <c r="W76" s="2"/>
      <c r="X76" s="6"/>
    </row>
    <row r="77" spans="2:26" x14ac:dyDescent="0.2">
      <c r="D77" s="53"/>
      <c r="E77" s="24"/>
      <c r="G77" s="112"/>
      <c r="H77" s="24"/>
      <c r="I77" s="8"/>
      <c r="L77" s="49"/>
      <c r="M77" s="49"/>
      <c r="N77" s="49"/>
      <c r="O77" s="49"/>
      <c r="P77" s="48"/>
      <c r="Q77" s="47"/>
      <c r="R77" s="14"/>
      <c r="S77" s="15"/>
      <c r="T77" s="14"/>
      <c r="U77" s="14"/>
      <c r="V77" s="2"/>
      <c r="W77" s="2"/>
      <c r="X77" s="6"/>
    </row>
    <row r="78" spans="2:26" x14ac:dyDescent="0.2">
      <c r="N78" s="44"/>
    </row>
    <row r="81" spans="1:25" s="13" customFormat="1" ht="47" customHeight="1" x14ac:dyDescent="0.2">
      <c r="A81" s="12"/>
      <c r="B81" s="10"/>
      <c r="C81" s="10"/>
      <c r="D81" s="160"/>
      <c r="E81" s="10"/>
      <c r="F81"/>
      <c r="G81" s="12"/>
      <c r="H81" s="12"/>
      <c r="I81" s="12"/>
      <c r="J81" s="43"/>
      <c r="K81"/>
      <c r="L81" s="10"/>
      <c r="M81" s="12"/>
      <c r="N81" s="12"/>
      <c r="O81" s="12"/>
      <c r="P81" s="12"/>
      <c r="Q81" s="10"/>
      <c r="R81" s="10"/>
      <c r="S81" s="12"/>
      <c r="T81" s="12"/>
      <c r="U81" s="12"/>
      <c r="V81" s="10"/>
      <c r="W81" s="12"/>
      <c r="X81" s="12"/>
      <c r="Y81" s="43"/>
    </row>
    <row r="82" spans="1:25" x14ac:dyDescent="0.2">
      <c r="D82" s="53"/>
      <c r="E82" s="52"/>
      <c r="G82" s="113"/>
      <c r="H82" s="52"/>
      <c r="I82" s="8"/>
      <c r="L82" s="51"/>
      <c r="M82" s="51"/>
      <c r="N82" s="51"/>
      <c r="O82" s="51"/>
      <c r="P82" s="48"/>
      <c r="Q82" s="14"/>
      <c r="R82" s="14"/>
      <c r="S82" s="15"/>
      <c r="T82" s="14"/>
      <c r="U82" s="14"/>
      <c r="V82" s="2"/>
      <c r="W82" s="2"/>
      <c r="X82" s="6"/>
    </row>
    <row r="83" spans="1:25" x14ac:dyDescent="0.2">
      <c r="D83" s="53"/>
      <c r="E83" s="52"/>
      <c r="G83" s="113"/>
      <c r="H83" s="52"/>
      <c r="I83" s="8"/>
      <c r="L83" s="51"/>
      <c r="M83" s="51"/>
      <c r="N83" s="51"/>
      <c r="O83" s="51"/>
      <c r="P83" s="48"/>
      <c r="Q83" s="47"/>
      <c r="R83" s="14"/>
      <c r="S83" s="15"/>
      <c r="T83" s="14"/>
      <c r="U83" s="14"/>
      <c r="V83" s="2"/>
      <c r="W83" s="2"/>
      <c r="X83" s="6"/>
    </row>
    <row r="84" spans="1:25" x14ac:dyDescent="0.2">
      <c r="D84" s="53"/>
      <c r="E84" s="52"/>
      <c r="G84" s="113"/>
      <c r="H84" s="52"/>
      <c r="I84" s="8"/>
      <c r="L84" s="51"/>
      <c r="M84" s="51"/>
      <c r="N84" s="51"/>
      <c r="O84" s="51"/>
      <c r="P84" s="48"/>
      <c r="Q84" s="47"/>
      <c r="R84" s="14"/>
      <c r="S84" s="15"/>
      <c r="T84" s="14"/>
      <c r="U84" s="14"/>
      <c r="V84" s="2"/>
      <c r="W84" s="2"/>
      <c r="X84" s="6"/>
    </row>
    <row r="85" spans="1:25" x14ac:dyDescent="0.2">
      <c r="D85" s="53"/>
      <c r="E85" s="52"/>
      <c r="G85" s="113"/>
      <c r="H85" s="52"/>
      <c r="I85" s="8"/>
      <c r="L85" s="51"/>
      <c r="M85" s="51"/>
      <c r="N85" s="51"/>
      <c r="O85" s="51"/>
      <c r="P85" s="48"/>
      <c r="Q85" s="47"/>
      <c r="R85" s="14"/>
      <c r="S85" s="15"/>
      <c r="T85" s="14"/>
      <c r="U85" s="14"/>
      <c r="V85" s="2"/>
      <c r="W85" s="2"/>
      <c r="X85" s="6"/>
    </row>
    <row r="86" spans="1:25" x14ac:dyDescent="0.2">
      <c r="D86" s="53"/>
      <c r="E86" s="52"/>
      <c r="G86" s="113"/>
      <c r="H86" s="52"/>
      <c r="I86" s="8"/>
      <c r="L86" s="51"/>
      <c r="M86" s="51"/>
      <c r="N86" s="51"/>
      <c r="O86" s="51"/>
      <c r="P86" s="48"/>
      <c r="Q86" s="47"/>
      <c r="R86" s="14"/>
      <c r="S86" s="15"/>
      <c r="T86" s="14"/>
      <c r="U86" s="14"/>
      <c r="V86" s="2"/>
      <c r="W86" s="2"/>
      <c r="X86" s="6"/>
    </row>
    <row r="87" spans="1:25" x14ac:dyDescent="0.2">
      <c r="D87" s="53"/>
      <c r="E87" s="52"/>
      <c r="G87" s="113"/>
      <c r="H87" s="52"/>
      <c r="I87" s="8"/>
      <c r="L87" s="51"/>
      <c r="M87" s="51"/>
      <c r="N87" s="51"/>
      <c r="O87" s="51"/>
      <c r="P87" s="48"/>
      <c r="Q87" s="47"/>
      <c r="R87" s="14"/>
      <c r="S87" s="15"/>
      <c r="T87" s="14"/>
      <c r="U87" s="14"/>
      <c r="V87" s="2"/>
      <c r="W87" s="2"/>
      <c r="X87" s="6"/>
    </row>
    <row r="88" spans="1:25" x14ac:dyDescent="0.2">
      <c r="D88" s="53"/>
      <c r="E88" s="52"/>
      <c r="G88" s="113"/>
      <c r="H88" s="52"/>
      <c r="I88" s="8"/>
      <c r="L88" s="51"/>
      <c r="M88" s="51"/>
      <c r="N88" s="51"/>
      <c r="O88" s="51"/>
      <c r="P88" s="48"/>
      <c r="Q88" s="47"/>
      <c r="R88" s="14"/>
      <c r="S88" s="15"/>
      <c r="T88" s="14"/>
      <c r="U88" s="14"/>
      <c r="V88" s="2"/>
      <c r="W88" s="2"/>
      <c r="X88" s="6"/>
    </row>
    <row r="89" spans="1:25" x14ac:dyDescent="0.2">
      <c r="D89" s="53"/>
      <c r="E89" s="52"/>
      <c r="G89" s="113"/>
      <c r="H89" s="52"/>
      <c r="I89" s="8"/>
      <c r="L89" s="51"/>
      <c r="M89" s="51"/>
      <c r="N89" s="51"/>
      <c r="O89" s="51"/>
      <c r="P89" s="48"/>
      <c r="Q89" s="47"/>
      <c r="R89" s="14"/>
      <c r="S89" s="15"/>
      <c r="T89" s="14"/>
      <c r="U89" s="14"/>
      <c r="V89" s="2"/>
      <c r="W89" s="2"/>
      <c r="X89" s="6"/>
    </row>
    <row r="90" spans="1:25" x14ac:dyDescent="0.2">
      <c r="D90" s="53"/>
      <c r="E90" s="52"/>
      <c r="G90" s="113"/>
      <c r="H90" s="52"/>
      <c r="I90" s="8"/>
      <c r="L90" s="51"/>
      <c r="M90" s="51"/>
      <c r="N90" s="51"/>
      <c r="O90" s="51"/>
      <c r="P90" s="48"/>
      <c r="Q90" s="47"/>
      <c r="R90" s="14"/>
      <c r="S90" s="15"/>
      <c r="T90" s="14"/>
      <c r="U90" s="14"/>
      <c r="V90" s="2"/>
      <c r="W90" s="2"/>
      <c r="X90" s="6"/>
    </row>
    <row r="91" spans="1:25" x14ac:dyDescent="0.2">
      <c r="D91" s="53"/>
      <c r="E91" s="52"/>
      <c r="G91" s="113"/>
      <c r="H91" s="52"/>
      <c r="I91" s="8"/>
      <c r="L91" s="51"/>
      <c r="M91" s="51"/>
      <c r="N91" s="51"/>
      <c r="O91" s="51"/>
      <c r="P91" s="48"/>
      <c r="Q91" s="47"/>
      <c r="R91" s="14"/>
      <c r="S91" s="15"/>
      <c r="T91" s="14"/>
      <c r="U91" s="14"/>
      <c r="V91" s="2"/>
      <c r="W91" s="2"/>
      <c r="X91" s="6"/>
    </row>
    <row r="92" spans="1:25" x14ac:dyDescent="0.2">
      <c r="D92" s="53"/>
      <c r="E92" s="52"/>
      <c r="G92" s="113"/>
      <c r="H92" s="52"/>
      <c r="I92" s="8"/>
      <c r="L92" s="51"/>
      <c r="M92" s="51"/>
      <c r="N92" s="51"/>
      <c r="O92" s="51"/>
      <c r="P92" s="48"/>
      <c r="Q92" s="47"/>
      <c r="R92" s="14"/>
      <c r="S92" s="15"/>
      <c r="T92" s="14"/>
      <c r="U92" s="14"/>
      <c r="V92" s="2"/>
      <c r="W92" s="2"/>
      <c r="X92" s="6"/>
    </row>
    <row r="93" spans="1:25" x14ac:dyDescent="0.2">
      <c r="D93" s="53"/>
      <c r="E93" s="52"/>
      <c r="G93" s="113"/>
      <c r="H93" s="52"/>
      <c r="I93" s="8"/>
      <c r="L93" s="51"/>
      <c r="M93" s="51"/>
      <c r="N93" s="51"/>
      <c r="O93" s="51"/>
      <c r="P93" s="48"/>
      <c r="Q93" s="47"/>
      <c r="R93" s="14"/>
      <c r="S93" s="15"/>
      <c r="T93" s="14"/>
      <c r="U93" s="14"/>
      <c r="V93" s="2"/>
      <c r="W93" s="2"/>
      <c r="X93" s="6"/>
    </row>
    <row r="94" spans="1:25" x14ac:dyDescent="0.2">
      <c r="D94" s="53"/>
      <c r="E94" s="52"/>
      <c r="G94" s="113"/>
      <c r="H94" s="52"/>
      <c r="I94" s="8"/>
      <c r="L94" s="51"/>
      <c r="M94" s="51"/>
      <c r="N94" s="51"/>
      <c r="O94" s="51"/>
      <c r="P94" s="48"/>
      <c r="Q94" s="47"/>
      <c r="R94" s="14"/>
      <c r="S94" s="15"/>
      <c r="T94" s="14"/>
      <c r="U94" s="14"/>
      <c r="V94" s="2"/>
      <c r="W94" s="2"/>
      <c r="X94" s="6"/>
    </row>
    <row r="95" spans="1:25" x14ac:dyDescent="0.2">
      <c r="D95" s="53"/>
      <c r="E95" s="52"/>
      <c r="G95" s="113"/>
      <c r="H95" s="52"/>
      <c r="I95" s="8"/>
      <c r="L95" s="51"/>
      <c r="M95" s="51"/>
      <c r="N95" s="51"/>
      <c r="O95" s="51"/>
      <c r="P95" s="48"/>
      <c r="Q95" s="47"/>
      <c r="R95" s="14"/>
      <c r="S95" s="15"/>
      <c r="T95" s="14"/>
      <c r="U95" s="14"/>
      <c r="V95" s="2"/>
      <c r="W95" s="2"/>
      <c r="X95" s="6"/>
    </row>
    <row r="96" spans="1:25" x14ac:dyDescent="0.2">
      <c r="D96" s="53"/>
      <c r="E96" s="52"/>
      <c r="G96" s="113"/>
      <c r="H96" s="52"/>
      <c r="I96" s="8"/>
      <c r="L96" s="51"/>
      <c r="M96" s="51"/>
      <c r="N96" s="51"/>
      <c r="O96" s="51"/>
      <c r="P96" s="48"/>
      <c r="Q96" s="47"/>
      <c r="R96" s="14"/>
      <c r="S96" s="15"/>
      <c r="T96" s="14"/>
      <c r="U96" s="14"/>
      <c r="V96" s="2"/>
      <c r="W96" s="2"/>
      <c r="X96" s="6"/>
    </row>
    <row r="97" spans="1:25" x14ac:dyDescent="0.2">
      <c r="D97" s="53"/>
      <c r="E97" s="52"/>
      <c r="G97" s="113"/>
      <c r="H97" s="52"/>
      <c r="I97" s="8"/>
      <c r="L97" s="51"/>
      <c r="M97" s="51"/>
      <c r="N97" s="51"/>
      <c r="O97" s="51"/>
      <c r="P97" s="48"/>
      <c r="Q97" s="47"/>
      <c r="R97" s="14"/>
      <c r="S97" s="15"/>
      <c r="T97" s="14"/>
      <c r="U97" s="14"/>
      <c r="V97" s="2"/>
      <c r="W97" s="2"/>
      <c r="X97" s="6"/>
    </row>
    <row r="98" spans="1:25" x14ac:dyDescent="0.2">
      <c r="N98" s="50"/>
    </row>
    <row r="99" spans="1:25" x14ac:dyDescent="0.2">
      <c r="N99" s="50"/>
    </row>
    <row r="100" spans="1:25" s="13" customFormat="1" ht="47" customHeight="1" x14ac:dyDescent="0.2">
      <c r="A100" s="12"/>
      <c r="B100" s="10"/>
      <c r="C100" s="10"/>
      <c r="D100" s="160"/>
      <c r="E100" s="10"/>
      <c r="F100"/>
      <c r="G100" s="12"/>
      <c r="H100" s="12"/>
      <c r="I100" s="12"/>
      <c r="J100" s="43"/>
      <c r="K100"/>
      <c r="L100" s="10"/>
      <c r="M100" s="12"/>
      <c r="N100" s="12"/>
      <c r="O100" s="12"/>
      <c r="P100" s="12"/>
      <c r="Q100" s="10"/>
      <c r="R100" s="10"/>
      <c r="S100" s="12"/>
      <c r="T100" s="12"/>
      <c r="U100" s="12"/>
      <c r="V100" s="10"/>
      <c r="W100" s="12"/>
      <c r="X100" s="12"/>
      <c r="Y100" s="43"/>
    </row>
    <row r="101" spans="1:25" x14ac:dyDescent="0.2">
      <c r="D101" s="53"/>
      <c r="E101" s="24"/>
      <c r="G101" s="112"/>
      <c r="H101" s="24"/>
      <c r="I101" s="8"/>
      <c r="L101" s="49"/>
      <c r="M101" s="49"/>
      <c r="N101" s="49"/>
      <c r="O101" s="49"/>
      <c r="P101" s="48"/>
      <c r="Q101" s="14"/>
      <c r="R101" s="14"/>
      <c r="S101" s="15"/>
      <c r="T101" s="14"/>
      <c r="U101" s="14"/>
      <c r="V101" s="2"/>
      <c r="W101" s="2"/>
      <c r="X101" s="6"/>
    </row>
    <row r="102" spans="1:25" x14ac:dyDescent="0.2">
      <c r="D102" s="53"/>
      <c r="E102" s="24"/>
      <c r="G102" s="112"/>
      <c r="H102" s="24"/>
      <c r="I102" s="8"/>
      <c r="L102" s="49"/>
      <c r="M102" s="49"/>
      <c r="N102" s="49"/>
      <c r="O102" s="49"/>
      <c r="P102" s="48"/>
      <c r="Q102" s="47"/>
      <c r="R102" s="14"/>
      <c r="S102" s="15"/>
      <c r="T102" s="14"/>
      <c r="U102" s="14"/>
      <c r="V102" s="2"/>
      <c r="W102" s="2"/>
      <c r="X102" s="6"/>
    </row>
    <row r="103" spans="1:25" x14ac:dyDescent="0.2">
      <c r="D103" s="53"/>
      <c r="E103" s="24"/>
      <c r="G103" s="112"/>
      <c r="H103" s="24"/>
      <c r="I103" s="8"/>
      <c r="L103" s="49"/>
      <c r="M103" s="49"/>
      <c r="N103" s="49"/>
      <c r="O103" s="49"/>
      <c r="P103" s="48"/>
      <c r="Q103" s="47"/>
      <c r="R103" s="14"/>
      <c r="S103" s="15"/>
      <c r="T103" s="14"/>
      <c r="U103" s="14"/>
      <c r="V103" s="2"/>
      <c r="W103" s="2"/>
      <c r="X103" s="6"/>
    </row>
    <row r="104" spans="1:25" x14ac:dyDescent="0.2">
      <c r="D104" s="53"/>
      <c r="E104" s="24"/>
      <c r="G104" s="112"/>
      <c r="H104" s="24"/>
      <c r="I104" s="8"/>
      <c r="L104" s="49"/>
      <c r="M104" s="49"/>
      <c r="N104" s="49"/>
      <c r="O104" s="49"/>
      <c r="P104" s="48"/>
      <c r="Q104" s="47"/>
      <c r="R104" s="14"/>
      <c r="S104" s="15"/>
      <c r="T104" s="14"/>
      <c r="U104" s="14"/>
      <c r="V104" s="2"/>
      <c r="W104" s="2"/>
      <c r="X104" s="6"/>
    </row>
    <row r="105" spans="1:25" x14ac:dyDescent="0.2">
      <c r="D105" s="53"/>
      <c r="E105" s="24"/>
      <c r="G105" s="112"/>
      <c r="H105" s="24"/>
      <c r="I105" s="8"/>
      <c r="L105" s="49"/>
      <c r="M105" s="49"/>
      <c r="N105" s="49"/>
      <c r="O105" s="49"/>
      <c r="P105" s="48"/>
      <c r="Q105" s="47"/>
      <c r="R105" s="14"/>
      <c r="S105" s="15"/>
      <c r="T105" s="14"/>
      <c r="U105" s="14"/>
      <c r="V105" s="2"/>
      <c r="W105" s="2"/>
      <c r="X105" s="6"/>
    </row>
    <row r="106" spans="1:25" x14ac:dyDescent="0.2">
      <c r="D106" s="53"/>
      <c r="E106" s="24"/>
      <c r="G106" s="112"/>
      <c r="H106" s="24"/>
      <c r="I106" s="8"/>
      <c r="L106" s="49"/>
      <c r="M106" s="49"/>
      <c r="N106" s="49"/>
      <c r="O106" s="49"/>
      <c r="P106" s="48"/>
      <c r="Q106" s="47"/>
      <c r="R106" s="14"/>
      <c r="S106" s="15"/>
      <c r="T106" s="14"/>
      <c r="U106" s="14"/>
      <c r="V106" s="2"/>
      <c r="W106" s="2"/>
      <c r="X106" s="6"/>
    </row>
    <row r="107" spans="1:25" x14ac:dyDescent="0.2">
      <c r="D107" s="53"/>
      <c r="E107" s="24"/>
      <c r="G107" s="112"/>
      <c r="H107" s="24"/>
      <c r="I107" s="8"/>
      <c r="L107" s="49"/>
      <c r="M107" s="49"/>
      <c r="N107" s="49"/>
      <c r="O107" s="49"/>
      <c r="P107" s="48"/>
      <c r="Q107" s="47"/>
      <c r="R107" s="14"/>
      <c r="S107" s="15"/>
      <c r="T107" s="14"/>
      <c r="U107" s="14"/>
      <c r="V107" s="2"/>
      <c r="W107" s="2"/>
      <c r="X107" s="6"/>
    </row>
    <row r="108" spans="1:25" x14ac:dyDescent="0.2">
      <c r="D108" s="53"/>
      <c r="E108" s="24"/>
      <c r="G108" s="112"/>
      <c r="H108" s="24"/>
      <c r="I108" s="8"/>
      <c r="L108" s="49"/>
      <c r="M108" s="49"/>
      <c r="N108" s="49"/>
      <c r="O108" s="49"/>
      <c r="P108" s="48"/>
      <c r="Q108" s="47"/>
      <c r="R108" s="14"/>
      <c r="S108" s="15"/>
      <c r="T108" s="14"/>
      <c r="U108" s="14"/>
      <c r="V108" s="2"/>
      <c r="W108" s="2"/>
      <c r="X108" s="6"/>
    </row>
    <row r="109" spans="1:25" x14ac:dyDescent="0.2">
      <c r="D109" s="53"/>
      <c r="E109" s="24"/>
      <c r="G109" s="112"/>
      <c r="H109" s="24"/>
      <c r="I109" s="8"/>
      <c r="L109" s="49"/>
      <c r="M109" s="49"/>
      <c r="N109" s="49"/>
      <c r="O109" s="49"/>
      <c r="P109" s="48"/>
      <c r="Q109" s="47"/>
      <c r="R109" s="14"/>
      <c r="S109" s="15"/>
      <c r="T109" s="14"/>
      <c r="U109" s="14"/>
      <c r="V109" s="2"/>
      <c r="W109" s="2"/>
      <c r="X109" s="6"/>
    </row>
    <row r="110" spans="1:25" x14ac:dyDescent="0.2">
      <c r="D110" s="53"/>
      <c r="E110" s="24"/>
      <c r="G110" s="112"/>
      <c r="H110" s="24"/>
      <c r="I110" s="8"/>
      <c r="L110" s="49"/>
      <c r="M110" s="49"/>
      <c r="N110" s="49"/>
      <c r="O110" s="49"/>
      <c r="P110" s="48"/>
      <c r="Q110" s="47"/>
      <c r="R110" s="14"/>
      <c r="S110" s="15"/>
      <c r="T110" s="14"/>
      <c r="U110" s="14"/>
      <c r="V110" s="2"/>
      <c r="W110" s="2"/>
      <c r="X110" s="6"/>
    </row>
    <row r="111" spans="1:25" x14ac:dyDescent="0.2">
      <c r="D111" s="53"/>
      <c r="E111" s="24"/>
      <c r="G111" s="112"/>
      <c r="H111" s="24"/>
      <c r="I111" s="8"/>
      <c r="L111" s="49"/>
      <c r="M111" s="49"/>
      <c r="N111" s="49"/>
      <c r="O111" s="49"/>
      <c r="P111" s="48"/>
      <c r="Q111" s="47"/>
      <c r="R111" s="14"/>
      <c r="S111" s="15"/>
      <c r="T111" s="14"/>
      <c r="U111" s="14"/>
      <c r="V111" s="2"/>
      <c r="W111" s="2"/>
      <c r="X111" s="6"/>
    </row>
    <row r="112" spans="1:25" x14ac:dyDescent="0.2">
      <c r="D112" s="53"/>
      <c r="E112" s="24"/>
      <c r="G112" s="112"/>
      <c r="H112" s="24"/>
      <c r="I112" s="8"/>
      <c r="L112" s="49"/>
      <c r="M112" s="49"/>
      <c r="N112" s="49"/>
      <c r="O112" s="49"/>
      <c r="P112" s="48"/>
      <c r="Q112" s="47"/>
      <c r="R112" s="14"/>
      <c r="S112" s="15"/>
      <c r="T112" s="14"/>
      <c r="U112" s="14"/>
      <c r="V112" s="2"/>
      <c r="W112" s="2"/>
      <c r="X112" s="6"/>
    </row>
    <row r="113" spans="4:24" x14ac:dyDescent="0.2">
      <c r="D113" s="53"/>
      <c r="E113" s="24"/>
      <c r="G113" s="112"/>
      <c r="H113" s="24"/>
      <c r="I113" s="8"/>
      <c r="L113" s="49"/>
      <c r="M113" s="49"/>
      <c r="N113" s="49"/>
      <c r="O113" s="49"/>
      <c r="P113" s="48"/>
      <c r="Q113" s="47"/>
      <c r="R113" s="14"/>
      <c r="S113" s="15"/>
      <c r="T113" s="14"/>
      <c r="U113" s="14"/>
      <c r="V113" s="2"/>
      <c r="W113" s="2"/>
      <c r="X113" s="6"/>
    </row>
    <row r="114" spans="4:24" x14ac:dyDescent="0.2">
      <c r="D114" s="53"/>
      <c r="E114" s="24"/>
      <c r="G114" s="112"/>
      <c r="H114" s="24"/>
      <c r="I114" s="8"/>
      <c r="L114" s="49"/>
      <c r="M114" s="49"/>
      <c r="N114" s="49"/>
      <c r="O114" s="49"/>
      <c r="P114" s="48"/>
      <c r="Q114" s="47"/>
      <c r="R114" s="14"/>
      <c r="S114" s="15"/>
      <c r="T114" s="14"/>
      <c r="U114" s="14"/>
      <c r="V114" s="2"/>
      <c r="W114" s="2"/>
      <c r="X114" s="6"/>
    </row>
    <row r="115" spans="4:24" x14ac:dyDescent="0.2">
      <c r="D115" s="53"/>
      <c r="E115" s="24"/>
      <c r="G115" s="112"/>
      <c r="H115" s="24"/>
      <c r="I115" s="8"/>
      <c r="L115" s="49"/>
      <c r="M115" s="49"/>
      <c r="N115" s="49"/>
      <c r="O115" s="49"/>
      <c r="P115" s="48"/>
      <c r="Q115" s="47"/>
      <c r="R115" s="14"/>
      <c r="S115" s="15"/>
      <c r="T115" s="14"/>
      <c r="U115" s="14"/>
      <c r="V115" s="2"/>
      <c r="W115" s="2"/>
      <c r="X115" s="6"/>
    </row>
    <row r="116" spans="4:24" x14ac:dyDescent="0.2">
      <c r="D116" s="53"/>
      <c r="E116" s="24"/>
      <c r="G116" s="112"/>
      <c r="H116" s="24"/>
      <c r="I116" s="8"/>
      <c r="L116" s="49"/>
      <c r="M116" s="49"/>
      <c r="N116" s="49"/>
      <c r="O116" s="49"/>
      <c r="P116" s="48"/>
      <c r="Q116" s="47"/>
      <c r="R116" s="14"/>
      <c r="S116" s="15"/>
      <c r="T116" s="14"/>
      <c r="U116" s="14"/>
      <c r="V116" s="2"/>
      <c r="W116" s="2"/>
      <c r="X116" s="6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78695-636E-2446-87BF-E0535CE6982F}">
  <sheetPr>
    <tabColor theme="7"/>
  </sheetPr>
  <dimension ref="A1:AA74"/>
  <sheetViews>
    <sheetView zoomScaleNormal="100" workbookViewId="0">
      <pane xSplit="4" ySplit="1" topLeftCell="E2" activePane="bottomRight" state="frozen"/>
      <selection pane="topRight" activeCell="F1" sqref="F1"/>
      <selection pane="bottomLeft" activeCell="A3" sqref="A3"/>
      <selection pane="bottomRight" activeCell="H1" sqref="H1:H1048576"/>
    </sheetView>
  </sheetViews>
  <sheetFormatPr baseColWidth="10" defaultRowHeight="16" x14ac:dyDescent="0.2"/>
  <cols>
    <col min="1" max="1" width="6.1640625" customWidth="1"/>
    <col min="2" max="3" width="12.1640625" style="155" customWidth="1"/>
    <col min="4" max="4" width="12.1640625" style="9" customWidth="1"/>
    <col min="5" max="5" width="12.83203125" hidden="1" customWidth="1"/>
    <col min="6" max="6" width="13.33203125" customWidth="1"/>
    <col min="7" max="7" width="12.83203125" style="43" customWidth="1"/>
    <col min="10" max="10" width="14.6640625" style="43" customWidth="1"/>
    <col min="11" max="11" width="13.33203125" customWidth="1"/>
    <col min="17" max="17" width="11.5" customWidth="1"/>
    <col min="18" max="20" width="10.33203125" customWidth="1"/>
    <col min="21" max="21" width="8.33203125" customWidth="1"/>
    <col min="22" max="22" width="10" customWidth="1"/>
    <col min="23" max="23" width="8.33203125" customWidth="1"/>
    <col min="24" max="24" width="10.6640625" customWidth="1"/>
    <col min="25" max="25" width="10.5" style="43" customWidth="1"/>
    <col min="26" max="26" width="17.6640625" bestFit="1" customWidth="1"/>
  </cols>
  <sheetData>
    <row r="1" spans="1:27" ht="18" x14ac:dyDescent="0.2">
      <c r="B1" s="158" t="s">
        <v>49</v>
      </c>
      <c r="C1" s="158"/>
      <c r="D1" s="158"/>
      <c r="H1" s="43"/>
      <c r="I1" s="43"/>
      <c r="K1" s="12"/>
      <c r="N1" s="10"/>
      <c r="O1" s="12"/>
      <c r="Q1" s="12"/>
      <c r="R1" s="12"/>
      <c r="S1" s="10"/>
      <c r="T1" s="10"/>
      <c r="U1" s="12"/>
      <c r="V1" s="12"/>
      <c r="W1" s="12"/>
      <c r="Y1" s="12"/>
    </row>
    <row r="2" spans="1:27" s="3" customFormat="1" ht="100" customHeight="1" x14ac:dyDescent="0.2">
      <c r="B2" s="159" t="s">
        <v>32</v>
      </c>
      <c r="C2" s="159" t="s">
        <v>14</v>
      </c>
      <c r="D2" s="164" t="s">
        <v>30</v>
      </c>
      <c r="E2" s="42"/>
      <c r="F2" s="3" t="s">
        <v>31</v>
      </c>
      <c r="G2" s="110" t="s">
        <v>115</v>
      </c>
      <c r="H2" s="110" t="s">
        <v>119</v>
      </c>
      <c r="I2" s="110" t="s">
        <v>117</v>
      </c>
      <c r="J2" s="110" t="s">
        <v>20</v>
      </c>
      <c r="K2" s="4" t="s">
        <v>1827</v>
      </c>
      <c r="L2" s="3" t="s">
        <v>16</v>
      </c>
      <c r="M2" s="5" t="s">
        <v>114</v>
      </c>
      <c r="N2" s="3" t="s">
        <v>143</v>
      </c>
      <c r="O2" s="3" t="s">
        <v>21</v>
      </c>
      <c r="P2" s="5" t="s">
        <v>22</v>
      </c>
      <c r="Q2" s="3" t="s">
        <v>142</v>
      </c>
      <c r="R2" s="3" t="s">
        <v>23</v>
      </c>
      <c r="S2" s="5" t="s">
        <v>33</v>
      </c>
      <c r="T2" s="5" t="s">
        <v>34</v>
      </c>
      <c r="U2" s="5" t="s">
        <v>35</v>
      </c>
      <c r="V2" s="3" t="s">
        <v>36</v>
      </c>
      <c r="W2" s="3" t="s">
        <v>37</v>
      </c>
      <c r="X2" s="5" t="s">
        <v>80</v>
      </c>
      <c r="Y2" s="3" t="s">
        <v>25</v>
      </c>
      <c r="Z2" s="5" t="s">
        <v>24</v>
      </c>
    </row>
    <row r="3" spans="1:27" s="13" customFormat="1" ht="47" customHeight="1" x14ac:dyDescent="0.2">
      <c r="A3" s="12"/>
      <c r="B3" s="10" t="s">
        <v>17</v>
      </c>
      <c r="C3" s="10" t="s">
        <v>14</v>
      </c>
      <c r="D3" s="160" t="s">
        <v>0</v>
      </c>
      <c r="E3" s="10" t="s">
        <v>137</v>
      </c>
      <c r="F3" s="10" t="s">
        <v>9</v>
      </c>
      <c r="G3" s="12" t="s">
        <v>116</v>
      </c>
      <c r="H3" s="12" t="s">
        <v>136</v>
      </c>
      <c r="I3" s="12" t="s">
        <v>110</v>
      </c>
      <c r="J3" s="12" t="s">
        <v>1826</v>
      </c>
      <c r="K3" s="12" t="s">
        <v>1828</v>
      </c>
      <c r="L3" s="12" t="s">
        <v>26</v>
      </c>
      <c r="M3" s="12" t="s">
        <v>27</v>
      </c>
      <c r="N3" s="10" t="s">
        <v>1620</v>
      </c>
      <c r="O3" s="12" t="s">
        <v>111</v>
      </c>
      <c r="P3" s="12" t="s">
        <v>112</v>
      </c>
      <c r="Q3" s="12" t="s">
        <v>1621</v>
      </c>
      <c r="R3" s="12" t="s">
        <v>113</v>
      </c>
      <c r="S3" s="10" t="s">
        <v>104</v>
      </c>
      <c r="T3" s="10" t="s">
        <v>105</v>
      </c>
      <c r="U3" s="12" t="s">
        <v>106</v>
      </c>
      <c r="V3" s="12" t="s">
        <v>107</v>
      </c>
      <c r="W3" s="12" t="s">
        <v>108</v>
      </c>
      <c r="X3" s="10" t="s">
        <v>109</v>
      </c>
      <c r="Y3" s="12" t="s">
        <v>29</v>
      </c>
      <c r="Z3" s="12" t="s">
        <v>11</v>
      </c>
    </row>
    <row r="4" spans="1:27" s="11" customFormat="1" ht="17" customHeight="1" x14ac:dyDescent="0.2">
      <c r="A4" s="17"/>
      <c r="B4" s="13" t="s">
        <v>18</v>
      </c>
      <c r="C4" s="13" t="str">
        <f>$B$1</f>
        <v>CE</v>
      </c>
      <c r="D4" s="162">
        <v>0</v>
      </c>
      <c r="E4" s="20" t="str">
        <f t="shared" ref="E4:E23" si="0">_xlfn.CONCAT(C4,B4,D4)</f>
        <v>CETotal0</v>
      </c>
      <c r="F4" s="21">
        <v>1</v>
      </c>
      <c r="G4" s="108">
        <f>VLOOKUP(E4,'Appendix 4. LT MOH 2019'!$E$4:$H$1683,4,FALSE)</f>
        <v>1.1869997427788957E-2</v>
      </c>
      <c r="H4" s="21">
        <f>VLOOKUP(E4,'Appendix 1a. Pop March 2021'!$E$5:$F$1684,2,FALSE)</f>
        <v>130537.068587129</v>
      </c>
      <c r="I4" s="21">
        <f>VLOOKUP(E4,'Appendix 2a. Covid Deaths 2021'!$E$4:$F$1684,2,FALSE)</f>
        <v>30.935884177869699</v>
      </c>
      <c r="J4" s="22">
        <f t="shared" ref="J4:J23" si="1">G4*H4</f>
        <v>1549.4746683603319</v>
      </c>
      <c r="K4" s="22">
        <f t="shared" ref="K4:K23" si="2">G4*(H4-I4)+I4</f>
        <v>1580.0433436725839</v>
      </c>
      <c r="L4" s="77">
        <f t="shared" ref="L4:L23" si="3">J4/K4</f>
        <v>0.98065326787732321</v>
      </c>
      <c r="M4" s="77">
        <f t="shared" ref="M4:M23" si="4">K4/J4</f>
        <v>1.0197284124332282</v>
      </c>
      <c r="N4" s="77">
        <f>VLOOKUP(E4,'Appendix 4. LT MOH 2019'!$E$4:$L$1683,8,FALSE)</f>
        <v>0.98825708853108174</v>
      </c>
      <c r="O4" s="77">
        <f>EXP((1/L4)*LN(N4))</f>
        <v>0.98802681195345876</v>
      </c>
      <c r="P4" s="77">
        <f t="shared" ref="P4:P23" si="5">1-O4</f>
        <v>1.1973188046541239E-2</v>
      </c>
      <c r="Q4" s="77">
        <f>VLOOKUP(E4,'Appendix 4. LT MOH 2019'!$E$4:$J$1683,6,FALSE)</f>
        <v>8.8259685401728821E-2</v>
      </c>
      <c r="R4" s="18">
        <f t="shared" ref="R4:R22" si="6">F4+(Q4-F4)*M4*(1-N4)/(1-O4)</f>
        <v>8.8153654478166588E-2</v>
      </c>
      <c r="S4" s="14">
        <v>100000</v>
      </c>
      <c r="T4" s="14">
        <f t="shared" ref="T4:T23" si="7">P4*S4</f>
        <v>1197.3188046541238</v>
      </c>
      <c r="U4" s="15">
        <f t="shared" ref="U4:U23" si="8">T4/V4</f>
        <v>1.2105350728178072E-2</v>
      </c>
      <c r="V4" s="14">
        <f t="shared" ref="V4:V22" si="9">(S5*F4)+R4*T4</f>
        <v>98908.229223551578</v>
      </c>
      <c r="W4" s="14">
        <f t="shared" ref="W4:W22" si="10">W5+V4</f>
        <v>7512585.5475340812</v>
      </c>
      <c r="X4" s="129">
        <f t="shared" ref="X4:X23" si="11">W4/S4</f>
        <v>75.125855475340813</v>
      </c>
      <c r="Y4" s="109">
        <f>VLOOKUP(E4,'Appendix 4. LT MOH 2019'!$E$4:$Q$1683,13,FALSE)</f>
        <v>76.691535945310775</v>
      </c>
      <c r="Z4" s="109">
        <f t="shared" ref="Z4:Z23" si="12">X4-Y4</f>
        <v>-1.565680469969962</v>
      </c>
    </row>
    <row r="5" spans="1:27" s="11" customFormat="1" x14ac:dyDescent="0.2">
      <c r="A5" s="17"/>
      <c r="B5" s="13" t="str">
        <f>$B$4</f>
        <v>Total</v>
      </c>
      <c r="C5" s="13" t="str">
        <f>$C$4</f>
        <v>CE</v>
      </c>
      <c r="D5" s="163" t="s">
        <v>139</v>
      </c>
      <c r="E5" s="20" t="str">
        <f t="shared" si="0"/>
        <v>CETotal01-04</v>
      </c>
      <c r="F5" s="21">
        <v>4</v>
      </c>
      <c r="G5" s="108">
        <f>VLOOKUP(E5,'Appendix 4. LT MOH 2019'!$E$4:$H$1683,4,FALSE)</f>
        <v>4.8493008449193592E-4</v>
      </c>
      <c r="H5" s="21">
        <f>VLOOKUP(E5,'Appendix 1a. Pop March 2021'!$E$5:$F$1684,2,FALSE)</f>
        <v>525068.18478226895</v>
      </c>
      <c r="I5" s="21">
        <f>VLOOKUP(E5,'Appendix 2a. Covid Deaths 2021'!$E$4:$F$1684,2,FALSE)</f>
        <v>11.975180972078601</v>
      </c>
      <c r="J5" s="22">
        <f t="shared" si="1"/>
        <v>254.6213592104931</v>
      </c>
      <c r="K5" s="22">
        <f t="shared" si="2"/>
        <v>266.59073305705107</v>
      </c>
      <c r="L5" s="77">
        <f t="shared" si="3"/>
        <v>0.95510206334142722</v>
      </c>
      <c r="M5" s="77">
        <f t="shared" si="4"/>
        <v>1.0470085223159264</v>
      </c>
      <c r="N5" s="77">
        <f>VLOOKUP(E5,'Appendix 4. LT MOH 2019'!$E$4:$L$1683,8,FALSE)</f>
        <v>0.99806262531243273</v>
      </c>
      <c r="O5" s="77">
        <f t="shared" ref="O5:O22" si="13">EXP((1/L5)*LN(N5))</f>
        <v>0.99797164461663512</v>
      </c>
      <c r="P5" s="77">
        <f t="shared" si="5"/>
        <v>2.0283553833648771E-3</v>
      </c>
      <c r="Q5" s="77">
        <f>VLOOKUP(E5,'Appendix 4. LT MOH 2019'!$E$4:$J$1683,6,FALSE)</f>
        <v>1.5032760037407131</v>
      </c>
      <c r="R5" s="18">
        <f t="shared" si="6"/>
        <v>1.5031622362969768</v>
      </c>
      <c r="S5" s="132">
        <f t="shared" ref="S5:S23" si="14">S4-T4</f>
        <v>98802.681195345882</v>
      </c>
      <c r="T5" s="14">
        <f t="shared" si="7"/>
        <v>200.40695029346352</v>
      </c>
      <c r="U5" s="15">
        <f t="shared" si="8"/>
        <v>5.0773169437304309E-4</v>
      </c>
      <c r="V5" s="14">
        <f t="shared" si="9"/>
        <v>394710.34113978228</v>
      </c>
      <c r="W5" s="14">
        <f t="shared" si="10"/>
        <v>7413677.3183105299</v>
      </c>
      <c r="X5" s="129">
        <f t="shared" si="11"/>
        <v>75.035183545805964</v>
      </c>
      <c r="Y5" s="109">
        <f>VLOOKUP(E5,'Appendix 4. LT MOH 2019'!$E$4:$Q$1683,13,FALSE)</f>
        <v>76.601770237367575</v>
      </c>
      <c r="Z5" s="109">
        <f t="shared" si="12"/>
        <v>-1.5665866915616107</v>
      </c>
      <c r="AA5" s="19"/>
    </row>
    <row r="6" spans="1:27" s="11" customFormat="1" x14ac:dyDescent="0.2">
      <c r="A6" s="17"/>
      <c r="B6" s="13" t="str">
        <f t="shared" ref="B6:B23" si="15">$B$4</f>
        <v>Total</v>
      </c>
      <c r="C6" s="13" t="str">
        <f t="shared" ref="C6:C23" si="16">$C$4</f>
        <v>CE</v>
      </c>
      <c r="D6" s="163" t="s">
        <v>138</v>
      </c>
      <c r="E6" s="20" t="str">
        <f t="shared" si="0"/>
        <v>CETotal05-09</v>
      </c>
      <c r="F6" s="21">
        <v>5</v>
      </c>
      <c r="G6" s="108">
        <f>VLOOKUP(E6,'Appendix 4. LT MOH 2019'!$E$4:$H$1683,4,FALSE)</f>
        <v>2.7836829525078804E-4</v>
      </c>
      <c r="H6" s="21">
        <f>VLOOKUP(E6,'Appendix 1a. Pop March 2021'!$E$5:$F$1684,2,FALSE)</f>
        <v>644150.08026365598</v>
      </c>
      <c r="I6" s="21">
        <f>VLOOKUP(E6,'Appendix 2a. Covid Deaths 2021'!$E$4:$F$1684,2,FALSE)</f>
        <v>2.9937952430196502</v>
      </c>
      <c r="J6" s="22">
        <f t="shared" si="1"/>
        <v>179.31095972865219</v>
      </c>
      <c r="K6" s="22">
        <f t="shared" si="2"/>
        <v>182.30392159399375</v>
      </c>
      <c r="L6" s="77">
        <f t="shared" si="3"/>
        <v>0.98358257003375316</v>
      </c>
      <c r="M6" s="77">
        <f t="shared" si="4"/>
        <v>1.0166914608558828</v>
      </c>
      <c r="N6" s="77">
        <f>VLOOKUP(E6,'Appendix 4. LT MOH 2019'!$E$4:$L$1683,8,FALSE)</f>
        <v>0.99860912646148559</v>
      </c>
      <c r="O6" s="77">
        <f t="shared" si="13"/>
        <v>0.99858592717229411</v>
      </c>
      <c r="P6" s="77">
        <f t="shared" si="5"/>
        <v>1.4140728277058923E-3</v>
      </c>
      <c r="Q6" s="77">
        <f>VLOOKUP(E6,'Appendix 4. LT MOH 2019'!$E$4:$J$1683,6,FALSE)</f>
        <v>2.4999999999997131</v>
      </c>
      <c r="R6" s="18">
        <f t="shared" si="6"/>
        <v>2.4999709667848089</v>
      </c>
      <c r="S6" s="132">
        <f t="shared" si="14"/>
        <v>98602.274245052424</v>
      </c>
      <c r="T6" s="14">
        <f t="shared" si="7"/>
        <v>139.43079675993314</v>
      </c>
      <c r="U6" s="15">
        <f t="shared" si="8"/>
        <v>2.8301466954203726E-4</v>
      </c>
      <c r="V6" s="14">
        <f t="shared" si="9"/>
        <v>492662.79018523794</v>
      </c>
      <c r="W6" s="14">
        <f t="shared" si="10"/>
        <v>7018966.9771707477</v>
      </c>
      <c r="X6" s="129">
        <f t="shared" si="11"/>
        <v>71.184635759280567</v>
      </c>
      <c r="Y6" s="109">
        <f>VLOOKUP(E6,'Appendix 4. LT MOH 2019'!$E$4:$Q$1683,13,FALSE)</f>
        <v>72.747546582571459</v>
      </c>
      <c r="Z6" s="109">
        <f t="shared" si="12"/>
        <v>-1.5629108232908919</v>
      </c>
    </row>
    <row r="7" spans="1:27" s="11" customFormat="1" x14ac:dyDescent="0.2">
      <c r="A7" s="17"/>
      <c r="B7" s="13" t="str">
        <f t="shared" si="15"/>
        <v>Total</v>
      </c>
      <c r="C7" s="13" t="str">
        <f t="shared" si="16"/>
        <v>CE</v>
      </c>
      <c r="D7" s="163" t="s">
        <v>120</v>
      </c>
      <c r="E7" s="20" t="str">
        <f t="shared" si="0"/>
        <v>CETotal10-14</v>
      </c>
      <c r="F7" s="21">
        <v>5</v>
      </c>
      <c r="G7" s="108">
        <f>VLOOKUP(E7,'Appendix 4. LT MOH 2019'!$E$4:$H$1683,4,FALSE)</f>
        <v>3.1841438360645725E-4</v>
      </c>
      <c r="H7" s="21">
        <f>VLOOKUP(E7,'Appendix 1a. Pop March 2021'!$E$5:$F$1684,2,FALSE)</f>
        <v>670253.43264651694</v>
      </c>
      <c r="I7" s="21">
        <f>VLOOKUP(E7,'Appendix 2a. Covid Deaths 2021'!$E$4:$F$1684,2,FALSE)</f>
        <v>6.9855222337125102</v>
      </c>
      <c r="J7" s="22">
        <f t="shared" si="1"/>
        <v>213.4183336162528</v>
      </c>
      <c r="K7" s="22">
        <f t="shared" si="2"/>
        <v>220.40163155920908</v>
      </c>
      <c r="L7" s="77">
        <f t="shared" si="3"/>
        <v>0.96831557963725745</v>
      </c>
      <c r="M7" s="77">
        <f t="shared" si="4"/>
        <v>1.0327211717223552</v>
      </c>
      <c r="N7" s="77">
        <f>VLOOKUP(E7,'Appendix 4. LT MOH 2019'!$E$4:$L$1683,8,FALSE)</f>
        <v>0.99840919442041287</v>
      </c>
      <c r="O7" s="77">
        <f t="shared" si="13"/>
        <v>0.9983571841776927</v>
      </c>
      <c r="P7" s="77">
        <f t="shared" si="5"/>
        <v>1.6428158223072975E-3</v>
      </c>
      <c r="Q7" s="77">
        <f>VLOOKUP(E7,'Appendix 4. LT MOH 2019'!$E$4:$J$1683,6,FALSE)</f>
        <v>2.4999999999998272</v>
      </c>
      <c r="R7" s="18">
        <f t="shared" si="6"/>
        <v>2.4999348986266212</v>
      </c>
      <c r="S7" s="132">
        <f t="shared" si="14"/>
        <v>98462.843448292493</v>
      </c>
      <c r="T7" s="14">
        <f t="shared" si="7"/>
        <v>161.75631712622132</v>
      </c>
      <c r="U7" s="15">
        <f t="shared" si="8"/>
        <v>3.2883327775096996E-4</v>
      </c>
      <c r="V7" s="14">
        <f t="shared" si="9"/>
        <v>491909.81591808854</v>
      </c>
      <c r="W7" s="14">
        <f t="shared" si="10"/>
        <v>6526304.1869855095</v>
      </c>
      <c r="X7" s="129">
        <f t="shared" si="11"/>
        <v>66.281898413920786</v>
      </c>
      <c r="Y7" s="109">
        <f>VLOOKUP(E7,'Appendix 4. LT MOH 2019'!$E$4:$Q$1683,13,FALSE)</f>
        <v>67.845388121466144</v>
      </c>
      <c r="Z7" s="109">
        <f t="shared" si="12"/>
        <v>-1.563489707545358</v>
      </c>
      <c r="AA7" s="19"/>
    </row>
    <row r="8" spans="1:27" s="11" customFormat="1" x14ac:dyDescent="0.2">
      <c r="A8" s="17"/>
      <c r="B8" s="13" t="str">
        <f t="shared" si="15"/>
        <v>Total</v>
      </c>
      <c r="C8" s="13" t="str">
        <f t="shared" si="16"/>
        <v>CE</v>
      </c>
      <c r="D8" s="162" t="s">
        <v>121</v>
      </c>
      <c r="E8" s="20" t="str">
        <f t="shared" si="0"/>
        <v>CETotal15-19</v>
      </c>
      <c r="F8" s="21">
        <v>5</v>
      </c>
      <c r="G8" s="108">
        <f>VLOOKUP(E8,'Appendix 4. LT MOH 2019'!$E$4:$H$1683,4,FALSE)</f>
        <v>1.0887221040193898E-3</v>
      </c>
      <c r="H8" s="21">
        <f>VLOOKUP(E8,'Appendix 1a. Pop March 2021'!$E$5:$F$1684,2,FALSE)</f>
        <v>711424.66424009297</v>
      </c>
      <c r="I8" s="21">
        <f>VLOOKUP(E8,'Appendix 2a. Covid Deaths 2021'!$E$4:$F$1684,2,FALSE)</f>
        <v>14.9689762150982</v>
      </c>
      <c r="J8" s="22">
        <f t="shared" si="1"/>
        <v>774.54375730276195</v>
      </c>
      <c r="K8" s="22">
        <f t="shared" si="2"/>
        <v>789.49643646258028</v>
      </c>
      <c r="L8" s="77">
        <f t="shared" si="3"/>
        <v>0.98106048555859815</v>
      </c>
      <c r="M8" s="77">
        <f t="shared" si="4"/>
        <v>1.0193051445045389</v>
      </c>
      <c r="N8" s="77">
        <f>VLOOKUP(E8,'Appendix 4. LT MOH 2019'!$E$4:$L$1683,8,FALSE)</f>
        <v>0.99457116570963056</v>
      </c>
      <c r="O8" s="77">
        <f t="shared" si="13"/>
        <v>0.99446665177009064</v>
      </c>
      <c r="P8" s="77">
        <f t="shared" si="5"/>
        <v>5.5333482299093628E-3</v>
      </c>
      <c r="Q8" s="77">
        <f>VLOOKUP(E8,'Appendix 4. LT MOH 2019'!$E$4:$J$1683,6,FALSE)</f>
        <v>2.4999999999999973</v>
      </c>
      <c r="R8" s="18">
        <f t="shared" si="6"/>
        <v>2.499868754452641</v>
      </c>
      <c r="S8" s="132">
        <f t="shared" si="14"/>
        <v>98301.087131166278</v>
      </c>
      <c r="T8" s="14">
        <f t="shared" si="7"/>
        <v>543.93414647540499</v>
      </c>
      <c r="U8" s="15">
        <f t="shared" si="8"/>
        <v>1.109740096365529E-3</v>
      </c>
      <c r="V8" s="14">
        <f t="shared" si="9"/>
        <v>490145.52890070807</v>
      </c>
      <c r="W8" s="14">
        <f t="shared" si="10"/>
        <v>6034394.3710674206</v>
      </c>
      <c r="X8" s="129">
        <f t="shared" si="11"/>
        <v>61.386852853575625</v>
      </c>
      <c r="Y8" s="109">
        <f>VLOOKUP(E8,'Appendix 4. LT MOH 2019'!$E$4:$Q$1683,13,FALSE)</f>
        <v>62.949505560092355</v>
      </c>
      <c r="Z8" s="109">
        <f t="shared" si="12"/>
        <v>-1.5626527065167295</v>
      </c>
    </row>
    <row r="9" spans="1:27" s="11" customFormat="1" x14ac:dyDescent="0.2">
      <c r="A9" s="17"/>
      <c r="B9" s="13" t="str">
        <f t="shared" si="15"/>
        <v>Total</v>
      </c>
      <c r="C9" s="13" t="str">
        <f t="shared" si="16"/>
        <v>CE</v>
      </c>
      <c r="D9" s="162" t="s">
        <v>122</v>
      </c>
      <c r="E9" s="20" t="str">
        <f t="shared" si="0"/>
        <v>CETotal20-24</v>
      </c>
      <c r="F9" s="21">
        <v>5</v>
      </c>
      <c r="G9" s="108">
        <f>VLOOKUP(E9,'Appendix 4. LT MOH 2019'!$E$4:$H$1683,4,FALSE)</f>
        <v>1.4451213087746521E-3</v>
      </c>
      <c r="H9" s="21">
        <f>VLOOKUP(E9,'Appendix 1a. Pop March 2021'!$E$5:$F$1684,2,FALSE)</f>
        <v>811582.49626532604</v>
      </c>
      <c r="I9" s="21">
        <f>VLOOKUP(E9,'Appendix 2a. Covid Deaths 2021'!$E$4:$F$1684,2,FALSE)</f>
        <v>45.904860392967898</v>
      </c>
      <c r="J9" s="22">
        <f t="shared" si="1"/>
        <v>1172.8351591815472</v>
      </c>
      <c r="K9" s="22">
        <f t="shared" si="2"/>
        <v>1218.6736814825849</v>
      </c>
      <c r="L9" s="77">
        <f t="shared" si="3"/>
        <v>0.96238654941224899</v>
      </c>
      <c r="M9" s="77">
        <f t="shared" si="4"/>
        <v>1.039083516504592</v>
      </c>
      <c r="N9" s="77">
        <f>VLOOKUP(E9,'Appendix 4. LT MOH 2019'!$E$4:$L$1683,8,FALSE)</f>
        <v>0.9928004041794638</v>
      </c>
      <c r="O9" s="77">
        <f t="shared" si="13"/>
        <v>0.99252007361309391</v>
      </c>
      <c r="P9" s="77">
        <f t="shared" si="5"/>
        <v>7.4799263869060884E-3</v>
      </c>
      <c r="Q9" s="77">
        <f>VLOOKUP(E9,'Appendix 4. LT MOH 2019'!$E$4:$J$1683,6,FALSE)</f>
        <v>2.5000000000000284</v>
      </c>
      <c r="R9" s="18">
        <f t="shared" si="6"/>
        <v>2.4996474043814829</v>
      </c>
      <c r="S9" s="132">
        <f t="shared" si="14"/>
        <v>97757.152984690867</v>
      </c>
      <c r="T9" s="14">
        <f t="shared" si="7"/>
        <v>731.21630811900445</v>
      </c>
      <c r="U9" s="15">
        <f t="shared" si="8"/>
        <v>1.501602005675463E-3</v>
      </c>
      <c r="V9" s="14">
        <f t="shared" si="9"/>
        <v>486957.46632949036</v>
      </c>
      <c r="W9" s="14">
        <f t="shared" si="10"/>
        <v>5544248.8421667125</v>
      </c>
      <c r="X9" s="129">
        <f t="shared" si="11"/>
        <v>56.714508073234931</v>
      </c>
      <c r="Y9" s="109">
        <f>VLOOKUP(E9,'Appendix 4. LT MOH 2019'!$E$4:$Q$1683,13,FALSE)</f>
        <v>58.279467215864223</v>
      </c>
      <c r="Z9" s="109">
        <f t="shared" si="12"/>
        <v>-1.5649591426292915</v>
      </c>
    </row>
    <row r="10" spans="1:27" s="11" customFormat="1" x14ac:dyDescent="0.2">
      <c r="A10" s="17"/>
      <c r="B10" s="13" t="str">
        <f t="shared" si="15"/>
        <v>Total</v>
      </c>
      <c r="C10" s="13" t="str">
        <f t="shared" si="16"/>
        <v>CE</v>
      </c>
      <c r="D10" s="162" t="s">
        <v>123</v>
      </c>
      <c r="E10" s="20" t="str">
        <f t="shared" si="0"/>
        <v>CETotal25-29</v>
      </c>
      <c r="F10" s="21">
        <v>5</v>
      </c>
      <c r="G10" s="108">
        <f>VLOOKUP(E10,'Appendix 4. LT MOH 2019'!$E$4:$H$1683,4,FALSE)</f>
        <v>1.3932900446375766E-3</v>
      </c>
      <c r="H10" s="21">
        <f>VLOOKUP(E10,'Appendix 1a. Pop March 2021'!$E$5:$F$1684,2,FALSE)</f>
        <v>804636.28045007901</v>
      </c>
      <c r="I10" s="21">
        <f>VLOOKUP(E10,'Appendix 2a. Covid Deaths 2021'!$E$4:$F$1684,2,FALSE)</f>
        <v>82.828335056876895</v>
      </c>
      <c r="J10" s="22">
        <f t="shared" si="1"/>
        <v>1121.0917191053043</v>
      </c>
      <c r="K10" s="22">
        <f t="shared" si="2"/>
        <v>1203.8046502675325</v>
      </c>
      <c r="L10" s="77">
        <f t="shared" si="3"/>
        <v>0.93129040401709184</v>
      </c>
      <c r="M10" s="77">
        <f t="shared" si="4"/>
        <v>1.0737789154559432</v>
      </c>
      <c r="N10" s="77">
        <f>VLOOKUP(E10,'Appendix 4. LT MOH 2019'!$E$4:$L$1683,8,FALSE)</f>
        <v>0.99305773126161312</v>
      </c>
      <c r="O10" s="77">
        <f t="shared" si="13"/>
        <v>0.99254745137062317</v>
      </c>
      <c r="P10" s="77">
        <f t="shared" si="5"/>
        <v>7.4525486293768317E-3</v>
      </c>
      <c r="Q10" s="77">
        <f>VLOOKUP(E10,'Appendix 4. LT MOH 2019'!$E$4:$J$1683,6,FALSE)</f>
        <v>2.5000000000000573</v>
      </c>
      <c r="R10" s="18">
        <f t="shared" si="6"/>
        <v>2.4993582170922641</v>
      </c>
      <c r="S10" s="132">
        <f t="shared" si="14"/>
        <v>97025.936676571859</v>
      </c>
      <c r="T10" s="14">
        <f t="shared" si="7"/>
        <v>723.0905113929889</v>
      </c>
      <c r="U10" s="15">
        <f t="shared" si="8"/>
        <v>1.4960859837807087E-3</v>
      </c>
      <c r="V10" s="14">
        <f t="shared" si="9"/>
        <v>483321.49303724588</v>
      </c>
      <c r="W10" s="14">
        <f t="shared" si="10"/>
        <v>5057291.3758372217</v>
      </c>
      <c r="X10" s="129">
        <f t="shared" si="11"/>
        <v>52.123087383276648</v>
      </c>
      <c r="Y10" s="109">
        <f>VLOOKUP(E10,'Appendix 4. LT MOH 2019'!$E$4:$Q$1683,13,FALSE)</f>
        <v>53.683969084868778</v>
      </c>
      <c r="Z10" s="109">
        <f t="shared" si="12"/>
        <v>-1.5608817015921304</v>
      </c>
    </row>
    <row r="11" spans="1:27" s="11" customFormat="1" x14ac:dyDescent="0.2">
      <c r="A11" s="17"/>
      <c r="B11" s="13" t="str">
        <f t="shared" si="15"/>
        <v>Total</v>
      </c>
      <c r="C11" s="13" t="str">
        <f t="shared" si="16"/>
        <v>CE</v>
      </c>
      <c r="D11" s="162" t="s">
        <v>124</v>
      </c>
      <c r="E11" s="20" t="str">
        <f t="shared" si="0"/>
        <v>CETotal30-34</v>
      </c>
      <c r="F11" s="21">
        <v>5</v>
      </c>
      <c r="G11" s="108">
        <f>VLOOKUP(E11,'Appendix 4. LT MOH 2019'!$E$4:$H$1683,4,FALSE)</f>
        <v>1.6862995222151353E-3</v>
      </c>
      <c r="H11" s="21">
        <f>VLOOKUP(E11,'Appendix 1a. Pop March 2021'!$E$5:$F$1684,2,FALSE)</f>
        <v>786759.18368657702</v>
      </c>
      <c r="I11" s="21">
        <f>VLOOKUP(E11,'Appendix 2a. Covid Deaths 2021'!$E$4:$F$1684,2,FALSE)</f>
        <v>168.65046535677399</v>
      </c>
      <c r="J11" s="22">
        <f t="shared" si="1"/>
        <v>1326.7116355490448</v>
      </c>
      <c r="K11" s="22">
        <f t="shared" si="2"/>
        <v>1495.0777057066662</v>
      </c>
      <c r="L11" s="77">
        <f t="shared" si="3"/>
        <v>0.8873864084020695</v>
      </c>
      <c r="M11" s="77">
        <f t="shared" si="4"/>
        <v>1.1269047965256933</v>
      </c>
      <c r="N11" s="77">
        <f>VLOOKUP(E11,'Appendix 4. LT MOH 2019'!$E$4:$L$1683,8,FALSE)</f>
        <v>0.99160389824486972</v>
      </c>
      <c r="O11" s="77">
        <f t="shared" si="13"/>
        <v>0.99054344572352537</v>
      </c>
      <c r="P11" s="77">
        <f t="shared" si="5"/>
        <v>9.4565542764746269E-3</v>
      </c>
      <c r="Q11" s="77">
        <f>VLOOKUP(E11,'Appendix 4. LT MOH 2019'!$E$4:$J$1683,6,FALSE)</f>
        <v>2.4999999999999991</v>
      </c>
      <c r="R11" s="18">
        <f t="shared" si="6"/>
        <v>2.4986641372344116</v>
      </c>
      <c r="S11" s="132">
        <f t="shared" si="14"/>
        <v>96302.846165178868</v>
      </c>
      <c r="T11" s="14">
        <f t="shared" si="7"/>
        <v>910.69309174000034</v>
      </c>
      <c r="U11" s="15">
        <f t="shared" si="8"/>
        <v>1.900300805318807E-3</v>
      </c>
      <c r="V11" s="14">
        <f t="shared" si="9"/>
        <v>479236.28153555217</v>
      </c>
      <c r="W11" s="14">
        <f t="shared" si="10"/>
        <v>4573969.8827999756</v>
      </c>
      <c r="X11" s="129">
        <f t="shared" si="11"/>
        <v>47.49568745823661</v>
      </c>
      <c r="Y11" s="109">
        <f>VLOOKUP(E11,'Appendix 4. LT MOH 2019'!$E$4:$Q$1683,13,FALSE)</f>
        <v>49.041786014638831</v>
      </c>
      <c r="Z11" s="109">
        <f t="shared" si="12"/>
        <v>-1.5460985564022209</v>
      </c>
    </row>
    <row r="12" spans="1:27" s="11" customFormat="1" x14ac:dyDescent="0.2">
      <c r="A12" s="17"/>
      <c r="B12" s="13" t="str">
        <f t="shared" si="15"/>
        <v>Total</v>
      </c>
      <c r="C12" s="13" t="str">
        <f t="shared" si="16"/>
        <v>CE</v>
      </c>
      <c r="D12" s="162" t="s">
        <v>125</v>
      </c>
      <c r="E12" s="20" t="str">
        <f t="shared" si="0"/>
        <v>CETotal35-39</v>
      </c>
      <c r="F12" s="21">
        <v>5</v>
      </c>
      <c r="G12" s="108">
        <f>VLOOKUP(E12,'Appendix 4. LT MOH 2019'!$E$4:$H$1683,4,FALSE)</f>
        <v>2.0515284027890612E-3</v>
      </c>
      <c r="H12" s="21">
        <f>VLOOKUP(E12,'Appendix 1a. Pop March 2021'!$E$5:$F$1684,2,FALSE)</f>
        <v>729285.12069989205</v>
      </c>
      <c r="I12" s="21">
        <f>VLOOKUP(E12,'Appendix 2a. Covid Deaths 2021'!$E$4:$F$1684,2,FALSE)</f>
        <v>230.52223371251301</v>
      </c>
      <c r="J12" s="22">
        <f t="shared" si="1"/>
        <v>1496.1491388472773</v>
      </c>
      <c r="K12" s="22">
        <f t="shared" si="2"/>
        <v>1726.1984496498549</v>
      </c>
      <c r="L12" s="77">
        <f t="shared" si="3"/>
        <v>0.86673067001697213</v>
      </c>
      <c r="M12" s="77">
        <f t="shared" si="4"/>
        <v>1.1537609485775069</v>
      </c>
      <c r="N12" s="77">
        <f>VLOOKUP(E12,'Appendix 4. LT MOH 2019'!$E$4:$L$1683,8,FALSE)</f>
        <v>0.98979469914744977</v>
      </c>
      <c r="O12" s="77">
        <f t="shared" si="13"/>
        <v>0.98823478724586622</v>
      </c>
      <c r="P12" s="77">
        <f t="shared" si="5"/>
        <v>1.176521275413378E-2</v>
      </c>
      <c r="Q12" s="77">
        <f>VLOOKUP(E12,'Appendix 4. LT MOH 2019'!$E$4:$J$1683,6,FALSE)</f>
        <v>2.5000000000000253</v>
      </c>
      <c r="R12" s="18">
        <f t="shared" si="6"/>
        <v>2.4980313067394313</v>
      </c>
      <c r="S12" s="132">
        <f t="shared" si="14"/>
        <v>95392.153073438865</v>
      </c>
      <c r="T12" s="14">
        <f t="shared" si="7"/>
        <v>1122.3089759839049</v>
      </c>
      <c r="U12" s="15">
        <f t="shared" si="8"/>
        <v>2.3669775126687852E-3</v>
      </c>
      <c r="V12" s="14">
        <f t="shared" si="9"/>
        <v>474152.7834451173</v>
      </c>
      <c r="W12" s="14">
        <f t="shared" si="10"/>
        <v>4094733.6012644237</v>
      </c>
      <c r="X12" s="129">
        <f t="shared" si="11"/>
        <v>42.925266589926331</v>
      </c>
      <c r="Y12" s="109">
        <f>VLOOKUP(E12,'Appendix 4. LT MOH 2019'!$E$4:$Q$1683,13,FALSE)</f>
        <v>44.435864307328146</v>
      </c>
      <c r="Z12" s="109">
        <f t="shared" si="12"/>
        <v>-1.510597717401815</v>
      </c>
    </row>
    <row r="13" spans="1:27" s="11" customFormat="1" x14ac:dyDescent="0.2">
      <c r="A13" s="17"/>
      <c r="B13" s="13" t="str">
        <f t="shared" si="15"/>
        <v>Total</v>
      </c>
      <c r="C13" s="13" t="str">
        <f t="shared" si="16"/>
        <v>CE</v>
      </c>
      <c r="D13" s="162" t="s">
        <v>126</v>
      </c>
      <c r="E13" s="20" t="str">
        <f t="shared" si="0"/>
        <v>CETotal40-44</v>
      </c>
      <c r="F13" s="21">
        <v>5</v>
      </c>
      <c r="G13" s="108">
        <f>VLOOKUP(E13,'Appendix 4. LT MOH 2019'!$E$4:$H$1683,4,FALSE)</f>
        <v>2.6754413920581301E-3</v>
      </c>
      <c r="H13" s="21">
        <f>VLOOKUP(E13,'Appendix 1a. Pop March 2021'!$E$5:$F$1684,2,FALSE)</f>
        <v>652057.97874456202</v>
      </c>
      <c r="I13" s="21">
        <f>VLOOKUP(E13,'Appendix 2a. Covid Deaths 2021'!$E$4:$F$1684,2,FALSE)</f>
        <v>328.319544984488</v>
      </c>
      <c r="J13" s="22">
        <f t="shared" si="1"/>
        <v>1744.5429063549616</v>
      </c>
      <c r="K13" s="22">
        <f t="shared" si="2"/>
        <v>2071.9840516389763</v>
      </c>
      <c r="L13" s="77">
        <f t="shared" si="3"/>
        <v>0.84196734283499775</v>
      </c>
      <c r="M13" s="77">
        <f t="shared" si="4"/>
        <v>1.1876945210640697</v>
      </c>
      <c r="N13" s="77">
        <f>VLOOKUP(E13,'Appendix 4. LT MOH 2019'!$E$4:$L$1683,8,FALSE)</f>
        <v>0.98671167338733612</v>
      </c>
      <c r="O13" s="77">
        <f t="shared" si="13"/>
        <v>0.98423728043062708</v>
      </c>
      <c r="P13" s="77">
        <f t="shared" si="5"/>
        <v>1.5762719569372918E-2</v>
      </c>
      <c r="Q13" s="77">
        <f>VLOOKUP(E13,'Appendix 4. LT MOH 2019'!$E$4:$J$1683,6,FALSE)</f>
        <v>2.5000000000000031</v>
      </c>
      <c r="R13" s="18">
        <f t="shared" si="6"/>
        <v>2.4968671106354954</v>
      </c>
      <c r="S13" s="132">
        <f t="shared" si="14"/>
        <v>94269.844097454959</v>
      </c>
      <c r="T13" s="14">
        <f t="shared" si="7"/>
        <v>1485.9491163566875</v>
      </c>
      <c r="U13" s="15">
        <f t="shared" si="8"/>
        <v>3.1776192584926808E-3</v>
      </c>
      <c r="V13" s="14">
        <f t="shared" si="9"/>
        <v>467629.69238220021</v>
      </c>
      <c r="W13" s="14">
        <f t="shared" si="10"/>
        <v>3620580.8178193066</v>
      </c>
      <c r="X13" s="129">
        <f t="shared" si="11"/>
        <v>38.406564182671147</v>
      </c>
      <c r="Y13" s="109">
        <f>VLOOKUP(E13,'Appendix 4. LT MOH 2019'!$E$4:$Q$1683,13,FALSE)</f>
        <v>39.868244994087362</v>
      </c>
      <c r="Z13" s="109">
        <f t="shared" si="12"/>
        <v>-1.4616808114162154</v>
      </c>
    </row>
    <row r="14" spans="1:27" s="11" customFormat="1" x14ac:dyDescent="0.2">
      <c r="A14" s="17"/>
      <c r="B14" s="13" t="str">
        <f t="shared" si="15"/>
        <v>Total</v>
      </c>
      <c r="C14" s="13" t="str">
        <f t="shared" si="16"/>
        <v>CE</v>
      </c>
      <c r="D14" s="162" t="s">
        <v>127</v>
      </c>
      <c r="E14" s="20" t="str">
        <f t="shared" si="0"/>
        <v>CETotal45-49</v>
      </c>
      <c r="F14" s="21">
        <v>5</v>
      </c>
      <c r="G14" s="108">
        <f>VLOOKUP(E14,'Appendix 4. LT MOH 2019'!$E$4:$H$1683,4,FALSE)</f>
        <v>3.7134951459831516E-3</v>
      </c>
      <c r="H14" s="21">
        <f>VLOOKUP(E14,'Appendix 1a. Pop March 2021'!$E$5:$F$1684,2,FALSE)</f>
        <v>566418.77187224105</v>
      </c>
      <c r="I14" s="21">
        <f>VLOOKUP(E14,'Appendix 2a. Covid Deaths 2021'!$E$4:$F$1684,2,FALSE)</f>
        <v>394.18304033091999</v>
      </c>
      <c r="J14" s="22">
        <f t="shared" si="1"/>
        <v>2103.3933599413053</v>
      </c>
      <c r="K14" s="22">
        <f t="shared" si="2"/>
        <v>2496.1126034653275</v>
      </c>
      <c r="L14" s="77">
        <f t="shared" si="3"/>
        <v>0.84266765730888338</v>
      </c>
      <c r="M14" s="77">
        <f t="shared" si="4"/>
        <v>1.186707465661573</v>
      </c>
      <c r="N14" s="77">
        <f>VLOOKUP(E14,'Appendix 4. LT MOH 2019'!$E$4:$L$1683,8,FALSE)</f>
        <v>0.98160331427791214</v>
      </c>
      <c r="O14" s="77">
        <f t="shared" si="13"/>
        <v>0.97820619765197236</v>
      </c>
      <c r="P14" s="77">
        <f t="shared" si="5"/>
        <v>2.1793802348027635E-2</v>
      </c>
      <c r="Q14" s="77">
        <f>VLOOKUP(E14,'Appendix 4. LT MOH 2019'!$E$4:$J$1683,6,FALSE)</f>
        <v>2.5000000000000036</v>
      </c>
      <c r="R14" s="18">
        <f t="shared" si="6"/>
        <v>2.4956774475144456</v>
      </c>
      <c r="S14" s="132">
        <f t="shared" si="14"/>
        <v>92783.894981098274</v>
      </c>
      <c r="T14" s="14">
        <f t="shared" si="7"/>
        <v>2022.1138682982091</v>
      </c>
      <c r="U14" s="15">
        <f t="shared" si="8"/>
        <v>4.4068646679888326E-3</v>
      </c>
      <c r="V14" s="14">
        <f t="shared" si="9"/>
        <v>458855.44954141835</v>
      </c>
      <c r="W14" s="14">
        <f t="shared" si="10"/>
        <v>3152951.1254371065</v>
      </c>
      <c r="X14" s="129">
        <f t="shared" si="11"/>
        <v>33.981663801454104</v>
      </c>
      <c r="Y14" s="109">
        <f>VLOOKUP(E14,'Appendix 4. LT MOH 2019'!$E$4:$Q$1683,13,FALSE)</f>
        <v>35.371493772647774</v>
      </c>
      <c r="Z14" s="109">
        <f t="shared" si="12"/>
        <v>-1.3898299711936701</v>
      </c>
    </row>
    <row r="15" spans="1:27" s="11" customFormat="1" x14ac:dyDescent="0.2">
      <c r="A15" s="17"/>
      <c r="B15" s="13" t="str">
        <f t="shared" si="15"/>
        <v>Total</v>
      </c>
      <c r="C15" s="13" t="str">
        <f t="shared" si="16"/>
        <v>CE</v>
      </c>
      <c r="D15" s="162" t="s">
        <v>128</v>
      </c>
      <c r="E15" s="20" t="str">
        <f t="shared" si="0"/>
        <v>CETotal50-54</v>
      </c>
      <c r="F15" s="21">
        <v>5</v>
      </c>
      <c r="G15" s="108">
        <f>VLOOKUP(E15,'Appendix 4. LT MOH 2019'!$E$4:$H$1683,4,FALSE)</f>
        <v>5.2388235500940529E-3</v>
      </c>
      <c r="H15" s="21">
        <f>VLOOKUP(E15,'Appendix 1a. Pop March 2021'!$E$5:$F$1684,2,FALSE)</f>
        <v>521836.640640611</v>
      </c>
      <c r="I15" s="21">
        <f>VLOOKUP(E15,'Appendix 2a. Covid Deaths 2021'!$E$4:$F$1684,2,FALSE)</f>
        <v>512.93691830403304</v>
      </c>
      <c r="J15" s="22">
        <f t="shared" si="1"/>
        <v>2733.8100822900001</v>
      </c>
      <c r="K15" s="22">
        <f t="shared" si="2"/>
        <v>3244.0598145867098</v>
      </c>
      <c r="L15" s="77">
        <f t="shared" si="3"/>
        <v>0.84271260042666163</v>
      </c>
      <c r="M15" s="77">
        <f t="shared" si="4"/>
        <v>1.1866441767854241</v>
      </c>
      <c r="N15" s="77">
        <f>VLOOKUP(E15,'Appendix 4. LT MOH 2019'!$E$4:$L$1683,8,FALSE)</f>
        <v>0.97414451308391758</v>
      </c>
      <c r="O15" s="77">
        <f t="shared" si="13"/>
        <v>0.9693932925844857</v>
      </c>
      <c r="P15" s="77">
        <f t="shared" si="5"/>
        <v>3.06067074155143E-2</v>
      </c>
      <c r="Q15" s="77">
        <f>VLOOKUP(E15,'Appendix 4. LT MOH 2019'!$E$4:$J$1683,6,FALSE)</f>
        <v>2.5000000000000058</v>
      </c>
      <c r="R15" s="18">
        <f t="shared" si="6"/>
        <v>2.4939101934100267</v>
      </c>
      <c r="S15" s="132">
        <f t="shared" si="14"/>
        <v>90761.781112800061</v>
      </c>
      <c r="T15" s="14">
        <f t="shared" si="7"/>
        <v>2777.9192790304232</v>
      </c>
      <c r="U15" s="15">
        <f t="shared" si="8"/>
        <v>6.2167097362687655E-3</v>
      </c>
      <c r="V15" s="14">
        <f t="shared" si="9"/>
        <v>446847.19037529244</v>
      </c>
      <c r="W15" s="14">
        <f t="shared" si="10"/>
        <v>2694095.6758956881</v>
      </c>
      <c r="X15" s="129">
        <f t="shared" si="11"/>
        <v>29.683151243444936</v>
      </c>
      <c r="Y15" s="109">
        <f>VLOOKUP(E15,'Appendix 4. LT MOH 2019'!$E$4:$Q$1683,13,FALSE)</f>
        <v>30.987553775048873</v>
      </c>
      <c r="Z15" s="109">
        <f t="shared" si="12"/>
        <v>-1.3044025316039374</v>
      </c>
    </row>
    <row r="16" spans="1:27" s="11" customFormat="1" x14ac:dyDescent="0.2">
      <c r="A16" s="17"/>
      <c r="B16" s="13" t="str">
        <f t="shared" si="15"/>
        <v>Total</v>
      </c>
      <c r="C16" s="13" t="str">
        <f t="shared" si="16"/>
        <v>CE</v>
      </c>
      <c r="D16" s="162" t="s">
        <v>129</v>
      </c>
      <c r="E16" s="20" t="str">
        <f t="shared" si="0"/>
        <v>CETotal55-59</v>
      </c>
      <c r="F16" s="21">
        <v>5</v>
      </c>
      <c r="G16" s="108">
        <f>VLOOKUP(E16,'Appendix 4. LT MOH 2019'!$E$4:$H$1683,4,FALSE)</f>
        <v>7.3689568363467951E-3</v>
      </c>
      <c r="H16" s="21">
        <f>VLOOKUP(E16,'Appendix 1a. Pop March 2021'!$E$5:$F$1684,2,FALSE)</f>
        <v>460808.90164405497</v>
      </c>
      <c r="I16" s="21">
        <f>VLOOKUP(E16,'Appendix 2a. Covid Deaths 2021'!$E$4:$F$1684,2,FALSE)</f>
        <v>674.60186142709404</v>
      </c>
      <c r="J16" s="22">
        <f t="shared" si="1"/>
        <v>3395.6809060194169</v>
      </c>
      <c r="K16" s="22">
        <f t="shared" si="2"/>
        <v>4065.3116554479357</v>
      </c>
      <c r="L16" s="77">
        <f t="shared" si="3"/>
        <v>0.835281816947258</v>
      </c>
      <c r="M16" s="77">
        <f t="shared" si="4"/>
        <v>1.1972007287968329</v>
      </c>
      <c r="N16" s="77">
        <f>VLOOKUP(E16,'Appendix 4. LT MOH 2019'!$E$4:$L$1683,8,FALSE)</f>
        <v>0.96382170652582577</v>
      </c>
      <c r="O16" s="77">
        <f t="shared" si="13"/>
        <v>0.95684334607187338</v>
      </c>
      <c r="P16" s="77">
        <f t="shared" si="5"/>
        <v>4.315665392812662E-2</v>
      </c>
      <c r="Q16" s="77">
        <f>VLOOKUP(E16,'Appendix 4. LT MOH 2019'!$E$4:$J$1683,6,FALSE)</f>
        <v>2.5000000000000004</v>
      </c>
      <c r="R16" s="18">
        <f t="shared" si="6"/>
        <v>2.490961684260768</v>
      </c>
      <c r="S16" s="132">
        <f t="shared" si="14"/>
        <v>87983.861833769639</v>
      </c>
      <c r="T16" s="14">
        <f t="shared" si="7"/>
        <v>3797.0890764201044</v>
      </c>
      <c r="U16" s="15">
        <f t="shared" si="8"/>
        <v>8.8223914923707229E-3</v>
      </c>
      <c r="V16" s="14">
        <f t="shared" si="9"/>
        <v>430392.26718783524</v>
      </c>
      <c r="W16" s="14">
        <f t="shared" si="10"/>
        <v>2247248.4855203955</v>
      </c>
      <c r="X16" s="129">
        <f t="shared" si="11"/>
        <v>25.541598637329475</v>
      </c>
      <c r="Y16" s="109">
        <f>VLOOKUP(E16,'Appendix 4. LT MOH 2019'!$E$4:$Q$1683,13,FALSE)</f>
        <v>26.743662919030182</v>
      </c>
      <c r="Z16" s="109">
        <f t="shared" si="12"/>
        <v>-1.2020642817007072</v>
      </c>
    </row>
    <row r="17" spans="1:26" s="11" customFormat="1" x14ac:dyDescent="0.2">
      <c r="A17" s="17"/>
      <c r="B17" s="13" t="str">
        <f t="shared" si="15"/>
        <v>Total</v>
      </c>
      <c r="C17" s="13" t="str">
        <f t="shared" si="16"/>
        <v>CE</v>
      </c>
      <c r="D17" s="162" t="s">
        <v>130</v>
      </c>
      <c r="E17" s="20" t="str">
        <f t="shared" si="0"/>
        <v>CETotal60-64</v>
      </c>
      <c r="F17" s="21">
        <v>5</v>
      </c>
      <c r="G17" s="108">
        <f>VLOOKUP(E17,'Appendix 4. LT MOH 2019'!$E$4:$H$1683,4,FALSE)</f>
        <v>1.1264121630793827E-2</v>
      </c>
      <c r="H17" s="21">
        <f>VLOOKUP(E17,'Appendix 1a. Pop March 2021'!$E$5:$F$1684,2,FALSE)</f>
        <v>354396.11984155799</v>
      </c>
      <c r="I17" s="21">
        <f>VLOOKUP(E17,'Appendix 2a. Covid Deaths 2021'!$E$4:$F$1684,2,FALSE)</f>
        <v>827.28541882109596</v>
      </c>
      <c r="J17" s="22">
        <f t="shared" si="1"/>
        <v>3991.9609993766949</v>
      </c>
      <c r="K17" s="22">
        <f t="shared" si="2"/>
        <v>4809.9277746168082</v>
      </c>
      <c r="L17" s="77">
        <f t="shared" si="3"/>
        <v>0.82994198383669526</v>
      </c>
      <c r="M17" s="77">
        <f t="shared" si="4"/>
        <v>1.2049034986483662</v>
      </c>
      <c r="N17" s="77">
        <f>VLOOKUP(E17,'Appendix 4. LT MOH 2019'!$E$4:$L$1683,8,FALSE)</f>
        <v>0.94522195816096</v>
      </c>
      <c r="O17" s="77">
        <f t="shared" si="13"/>
        <v>0.93437367140718885</v>
      </c>
      <c r="P17" s="77">
        <f t="shared" si="5"/>
        <v>6.5626328592811145E-2</v>
      </c>
      <c r="Q17" s="77">
        <f>VLOOKUP(E17,'Appendix 4. LT MOH 2019'!$E$4:$J$1683,6,FALSE)</f>
        <v>2.5000000000000031</v>
      </c>
      <c r="R17" s="18">
        <f t="shared" si="6"/>
        <v>2.4856793120910683</v>
      </c>
      <c r="S17" s="132">
        <f t="shared" si="14"/>
        <v>84186.772757349536</v>
      </c>
      <c r="T17" s="14">
        <f t="shared" si="7"/>
        <v>5524.8688121421419</v>
      </c>
      <c r="U17" s="15">
        <f t="shared" si="8"/>
        <v>1.3573196501888063E-2</v>
      </c>
      <c r="V17" s="14">
        <f t="shared" si="9"/>
        <v>407042.57183439581</v>
      </c>
      <c r="W17" s="14">
        <f t="shared" si="10"/>
        <v>1816856.21833256</v>
      </c>
      <c r="X17" s="129">
        <f t="shared" si="11"/>
        <v>21.581255092997349</v>
      </c>
      <c r="Y17" s="109">
        <f>VLOOKUP(E17,'Appendix 4. LT MOH 2019'!$E$4:$Q$1683,13,FALSE)</f>
        <v>22.653680141131549</v>
      </c>
      <c r="Z17" s="109">
        <f t="shared" si="12"/>
        <v>-1.0724250481341997</v>
      </c>
    </row>
    <row r="18" spans="1:26" s="11" customFormat="1" x14ac:dyDescent="0.2">
      <c r="A18" s="17"/>
      <c r="B18" s="13" t="str">
        <f t="shared" si="15"/>
        <v>Total</v>
      </c>
      <c r="C18" s="13" t="str">
        <f t="shared" si="16"/>
        <v>CE</v>
      </c>
      <c r="D18" s="162" t="s">
        <v>131</v>
      </c>
      <c r="E18" s="20" t="str">
        <f t="shared" si="0"/>
        <v>CETotal65-69</v>
      </c>
      <c r="F18" s="21">
        <v>5</v>
      </c>
      <c r="G18" s="108">
        <f>VLOOKUP(E18,'Appendix 4. LT MOH 2019'!$E$4:$H$1683,4,FALSE)</f>
        <v>1.6695405063384815E-2</v>
      </c>
      <c r="H18" s="21">
        <f>VLOOKUP(E18,'Appendix 1a. Pop March 2021'!$E$5:$F$1684,2,FALSE)</f>
        <v>280375.69004900299</v>
      </c>
      <c r="I18" s="21">
        <f>VLOOKUP(E18,'Appendix 2a. Covid Deaths 2021'!$E$4:$F$1684,2,FALSE)</f>
        <v>999.92761116856298</v>
      </c>
      <c r="J18" s="22">
        <f t="shared" si="1"/>
        <v>4680.9857152941358</v>
      </c>
      <c r="K18" s="22">
        <f t="shared" si="2"/>
        <v>5664.2191299601764</v>
      </c>
      <c r="L18" s="77">
        <f t="shared" si="3"/>
        <v>0.82641324565546015</v>
      </c>
      <c r="M18" s="77">
        <f t="shared" si="4"/>
        <v>1.2100483689692818</v>
      </c>
      <c r="N18" s="77">
        <f>VLOOKUP(E18,'Appendix 4. LT MOH 2019'!$E$4:$L$1683,8,FALSE)</f>
        <v>0.91986758260103574</v>
      </c>
      <c r="O18" s="77">
        <f t="shared" si="13"/>
        <v>0.90386979859874805</v>
      </c>
      <c r="P18" s="77">
        <f t="shared" si="5"/>
        <v>9.6130201401251947E-2</v>
      </c>
      <c r="Q18" s="77">
        <f>VLOOKUP(E18,'Appendix 4. LT MOH 2019'!$E$4:$J$1683,6,FALSE)</f>
        <v>2.5000000000000031</v>
      </c>
      <c r="R18" s="18">
        <f t="shared" si="6"/>
        <v>2.478313278195226</v>
      </c>
      <c r="S18" s="132">
        <f t="shared" si="14"/>
        <v>78661.903945207392</v>
      </c>
      <c r="T18" s="14">
        <f t="shared" si="7"/>
        <v>7561.7846688587215</v>
      </c>
      <c r="U18" s="15">
        <f t="shared" si="8"/>
        <v>2.0205651706415508E-2</v>
      </c>
      <c r="V18" s="14">
        <f t="shared" si="9"/>
        <v>374241.06773342902</v>
      </c>
      <c r="W18" s="14">
        <f t="shared" si="10"/>
        <v>1409813.6464981642</v>
      </c>
      <c r="X18" s="129">
        <f t="shared" si="11"/>
        <v>17.922444992943237</v>
      </c>
      <c r="Y18" s="109">
        <f>VLOOKUP(E18,'Appendix 4. LT MOH 2019'!$E$4:$Q$1683,13,FALSE)</f>
        <v>18.821637703320917</v>
      </c>
      <c r="Z18" s="109">
        <f t="shared" si="12"/>
        <v>-0.89919271037767956</v>
      </c>
    </row>
    <row r="19" spans="1:26" s="11" customFormat="1" x14ac:dyDescent="0.2">
      <c r="A19" s="17"/>
      <c r="B19" s="13" t="str">
        <f t="shared" si="15"/>
        <v>Total</v>
      </c>
      <c r="C19" s="13" t="str">
        <f t="shared" si="16"/>
        <v>CE</v>
      </c>
      <c r="D19" s="162" t="s">
        <v>132</v>
      </c>
      <c r="E19" s="20" t="str">
        <f t="shared" si="0"/>
        <v>CETotal70-74</v>
      </c>
      <c r="F19" s="21">
        <v>5</v>
      </c>
      <c r="G19" s="108">
        <f>VLOOKUP(E19,'Appendix 4. LT MOH 2019'!$E$4:$H$1683,4,FALSE)</f>
        <v>2.4186124752928643E-2</v>
      </c>
      <c r="H19" s="21">
        <f>VLOOKUP(E19,'Appendix 1a. Pop March 2021'!$E$5:$F$1684,2,FALSE)</f>
        <v>224734.156731731</v>
      </c>
      <c r="I19" s="21">
        <f>VLOOKUP(E19,'Appendix 2a. Covid Deaths 2021'!$E$4:$F$1684,2,FALSE)</f>
        <v>1017.89038262668</v>
      </c>
      <c r="J19" s="22">
        <f t="shared" si="1"/>
        <v>5435.448350957864</v>
      </c>
      <c r="K19" s="22">
        <f t="shared" si="2"/>
        <v>6428.7199098055289</v>
      </c>
      <c r="L19" s="77">
        <f t="shared" si="3"/>
        <v>0.84549465946826241</v>
      </c>
      <c r="M19" s="77">
        <f t="shared" si="4"/>
        <v>1.1827395818548483</v>
      </c>
      <c r="N19" s="77">
        <f>VLOOKUP(E19,'Appendix 4. LT MOH 2019'!$E$4:$L$1683,8,FALSE)</f>
        <v>0.88596456441371774</v>
      </c>
      <c r="O19" s="77">
        <f t="shared" si="13"/>
        <v>0.86657715945128044</v>
      </c>
      <c r="P19" s="77">
        <f t="shared" si="5"/>
        <v>0.13342284054871956</v>
      </c>
      <c r="Q19" s="77">
        <f>VLOOKUP(E19,'Appendix 4. LT MOH 2019'!$E$4:$J$1683,6,FALSE)</f>
        <v>2.4999999999999969</v>
      </c>
      <c r="R19" s="18">
        <f t="shared" si="6"/>
        <v>2.4728048277328947</v>
      </c>
      <c r="S19" s="132">
        <f t="shared" si="14"/>
        <v>71100.119276348676</v>
      </c>
      <c r="T19" s="14">
        <f t="shared" si="7"/>
        <v>9486.3798772032114</v>
      </c>
      <c r="U19" s="15">
        <f t="shared" si="8"/>
        <v>2.8614229071903211E-2</v>
      </c>
      <c r="V19" s="14">
        <f t="shared" si="9"/>
        <v>331526.66295378358</v>
      </c>
      <c r="W19" s="14">
        <f t="shared" si="10"/>
        <v>1035572.578764735</v>
      </c>
      <c r="X19" s="129">
        <f t="shared" si="11"/>
        <v>14.564990738478498</v>
      </c>
      <c r="Y19" s="109">
        <f>VLOOKUP(E19,'Appendix 4. LT MOH 2019'!$E$4:$Q$1683,13,FALSE)</f>
        <v>15.243464398614346</v>
      </c>
      <c r="Z19" s="109">
        <f t="shared" si="12"/>
        <v>-0.67847366013584853</v>
      </c>
    </row>
    <row r="20" spans="1:26" s="11" customFormat="1" x14ac:dyDescent="0.2">
      <c r="A20" s="17"/>
      <c r="B20" s="13" t="str">
        <f t="shared" si="15"/>
        <v>Total</v>
      </c>
      <c r="C20" s="13" t="str">
        <f t="shared" si="16"/>
        <v>CE</v>
      </c>
      <c r="D20" s="162" t="s">
        <v>133</v>
      </c>
      <c r="E20" s="20" t="str">
        <f t="shared" si="0"/>
        <v>CETotal75-79</v>
      </c>
      <c r="F20" s="21">
        <v>5</v>
      </c>
      <c r="G20" s="108">
        <f>VLOOKUP(E20,'Appendix 4. LT MOH 2019'!$E$4:$H$1683,4,FALSE)</f>
        <v>4.0754962312833952E-2</v>
      </c>
      <c r="H20" s="21">
        <f>VLOOKUP(E20,'Appendix 1a. Pop March 2021'!$E$5:$F$1684,2,FALSE)</f>
        <v>154885.57246851199</v>
      </c>
      <c r="I20" s="21">
        <f>VLOOKUP(E20,'Appendix 2a. Covid Deaths 2021'!$E$4:$F$1684,2,FALSE)</f>
        <v>849.23991726990698</v>
      </c>
      <c r="J20" s="22">
        <f t="shared" si="1"/>
        <v>6312.3556687559185</v>
      </c>
      <c r="K20" s="22">
        <f t="shared" si="2"/>
        <v>7126.9848452029355</v>
      </c>
      <c r="L20" s="77">
        <f t="shared" si="3"/>
        <v>0.885697922173171</v>
      </c>
      <c r="M20" s="77">
        <f t="shared" si="4"/>
        <v>1.1290531172822158</v>
      </c>
      <c r="N20" s="77">
        <f>VLOOKUP(E20,'Appendix 4. LT MOH 2019'!$E$4:$L$1683,8,FALSE)</f>
        <v>0.8150674828527178</v>
      </c>
      <c r="O20" s="77">
        <f t="shared" si="13"/>
        <v>0.79383971113088958</v>
      </c>
      <c r="P20" s="77">
        <f t="shared" si="5"/>
        <v>0.20616028886911042</v>
      </c>
      <c r="Q20" s="77">
        <f>VLOOKUP(E20,'Appendix 4. LT MOH 2019'!$E$4:$J$1683,6,FALSE)</f>
        <v>2.5000000000000027</v>
      </c>
      <c r="R20" s="18">
        <f t="shared" si="6"/>
        <v>2.4680061310867898</v>
      </c>
      <c r="S20" s="132">
        <f t="shared" si="14"/>
        <v>61613.739399145466</v>
      </c>
      <c r="T20" s="14">
        <f t="shared" si="7"/>
        <v>12702.30631283392</v>
      </c>
      <c r="U20" s="15">
        <f t="shared" si="8"/>
        <v>4.6038439428251789E-2</v>
      </c>
      <c r="V20" s="14">
        <f t="shared" si="9"/>
        <v>275906.53529057431</v>
      </c>
      <c r="W20" s="14">
        <f t="shared" si="10"/>
        <v>704045.9158109515</v>
      </c>
      <c r="X20" s="129">
        <f t="shared" si="11"/>
        <v>11.426768163672209</v>
      </c>
      <c r="Y20" s="109">
        <f>VLOOKUP(E20,'Appendix 4. LT MOH 2019'!$E$4:$Q$1683,13,FALSE)</f>
        <v>11.883717939156252</v>
      </c>
      <c r="Z20" s="109">
        <f t="shared" si="12"/>
        <v>-0.45694977548404303</v>
      </c>
    </row>
    <row r="21" spans="1:26" s="11" customFormat="1" x14ac:dyDescent="0.2">
      <c r="A21" s="17"/>
      <c r="B21" s="13" t="str">
        <f t="shared" si="15"/>
        <v>Total</v>
      </c>
      <c r="C21" s="13" t="str">
        <f t="shared" si="16"/>
        <v>CE</v>
      </c>
      <c r="D21" s="162" t="s">
        <v>134</v>
      </c>
      <c r="E21" s="20" t="str">
        <f t="shared" si="0"/>
        <v>CETotal80-84</v>
      </c>
      <c r="F21" s="21">
        <v>5</v>
      </c>
      <c r="G21" s="108">
        <f>VLOOKUP(E21,'Appendix 4. LT MOH 2019'!$E$4:$H$1683,4,FALSE)</f>
        <v>6.3838546210168295E-2</v>
      </c>
      <c r="H21" s="21">
        <f>VLOOKUP(E21,'Appendix 1a. Pop March 2021'!$E$5:$F$1684,2,FALSE)</f>
        <v>106711.89047174199</v>
      </c>
      <c r="I21" s="21">
        <f>VLOOKUP(E21,'Appendix 2a. Covid Deaths 2021'!$E$4:$F$1684,2,FALSE)</f>
        <v>727.49224405377504</v>
      </c>
      <c r="J21" s="22">
        <f t="shared" si="1"/>
        <v>6812.331951054719</v>
      </c>
      <c r="K21" s="22">
        <f t="shared" si="2"/>
        <v>7493.3821478689279</v>
      </c>
      <c r="L21" s="77">
        <f t="shared" si="3"/>
        <v>0.90911311029187325</v>
      </c>
      <c r="M21" s="77">
        <f t="shared" si="4"/>
        <v>1.0999731372028583</v>
      </c>
      <c r="N21" s="77">
        <f>VLOOKUP(E21,'Appendix 4. LT MOH 2019'!$E$4:$L$1683,8,FALSE)</f>
        <v>0.72473807219444575</v>
      </c>
      <c r="O21" s="77">
        <f t="shared" si="13"/>
        <v>0.70178315568645733</v>
      </c>
      <c r="P21" s="77">
        <f t="shared" si="5"/>
        <v>0.29821684431354267</v>
      </c>
      <c r="Q21" s="77">
        <f>VLOOKUP(E21,'Appendix 4. LT MOH 2019'!$E$4:$J$1683,6,FALSE)</f>
        <v>2.5000000000000018</v>
      </c>
      <c r="R21" s="18">
        <f t="shared" si="6"/>
        <v>2.4617402399104518</v>
      </c>
      <c r="S21" s="132">
        <f t="shared" si="14"/>
        <v>48911.433086311547</v>
      </c>
      <c r="T21" s="14">
        <f t="shared" si="7"/>
        <v>14586.213225852831</v>
      </c>
      <c r="U21" s="15">
        <f t="shared" si="8"/>
        <v>7.0283633689839559E-2</v>
      </c>
      <c r="V21" s="14">
        <f t="shared" si="9"/>
        <v>207533.56734828954</v>
      </c>
      <c r="W21" s="14">
        <f t="shared" si="10"/>
        <v>428139.38052037713</v>
      </c>
      <c r="X21" s="129">
        <f t="shared" si="11"/>
        <v>8.7533599713764492</v>
      </c>
      <c r="Y21" s="109">
        <f>VLOOKUP(E21,'Appendix 4. LT MOH 2019'!$E$4:$Q$1683,13,FALSE)</f>
        <v>9.0128110697208186</v>
      </c>
      <c r="Z21" s="109">
        <f t="shared" si="12"/>
        <v>-0.25945109834436941</v>
      </c>
    </row>
    <row r="22" spans="1:26" s="11" customFormat="1" x14ac:dyDescent="0.2">
      <c r="A22" s="17"/>
      <c r="B22" s="13" t="str">
        <f t="shared" si="15"/>
        <v>Total</v>
      </c>
      <c r="C22" s="13" t="str">
        <f t="shared" si="16"/>
        <v>CE</v>
      </c>
      <c r="D22" s="162" t="s">
        <v>135</v>
      </c>
      <c r="E22" s="20" t="str">
        <f t="shared" si="0"/>
        <v>CETotal85-89</v>
      </c>
      <c r="F22" s="21">
        <v>5</v>
      </c>
      <c r="G22" s="108">
        <f>VLOOKUP(E22,'Appendix 4. LT MOH 2019'!$E$4:$H$1683,4,FALSE)</f>
        <v>0.10782715853076801</v>
      </c>
      <c r="H22" s="21">
        <f>VLOOKUP(E22,'Appendix 1a. Pop March 2021'!$E$5:$F$1684,2,FALSE)</f>
        <v>53811.041045630103</v>
      </c>
      <c r="I22" s="21">
        <f>VLOOKUP(E22,'Appendix 2a. Covid Deaths 2021'!$E$4:$F$1684,2,FALSE)</f>
        <v>453.06101344363998</v>
      </c>
      <c r="J22" s="22">
        <f t="shared" si="1"/>
        <v>5802.2916535328213</v>
      </c>
      <c r="K22" s="22">
        <f t="shared" si="2"/>
        <v>6206.5003852557629</v>
      </c>
      <c r="L22" s="77">
        <f t="shared" si="3"/>
        <v>0.93487332528276568</v>
      </c>
      <c r="M22" s="77">
        <f t="shared" si="4"/>
        <v>1.0696636356562381</v>
      </c>
      <c r="N22" s="77">
        <f>VLOOKUP(E22,'Appendix 4. LT MOH 2019'!$E$4:$L$1683,8,FALSE)</f>
        <v>0.57533914159797739</v>
      </c>
      <c r="O22" s="77">
        <f t="shared" si="13"/>
        <v>0.5536041646305484</v>
      </c>
      <c r="P22" s="77">
        <f t="shared" si="5"/>
        <v>0.4463958353694516</v>
      </c>
      <c r="Q22" s="77">
        <f>VLOOKUP(E22,'Appendix 4. LT MOH 2019'!$E$4:$J$1683,6,FALSE)</f>
        <v>2.5</v>
      </c>
      <c r="R22" s="18">
        <f t="shared" si="6"/>
        <v>2.456045499711824</v>
      </c>
      <c r="S22" s="132">
        <f t="shared" si="14"/>
        <v>34325.219860458717</v>
      </c>
      <c r="T22" s="14">
        <f t="shared" si="7"/>
        <v>15322.635193849561</v>
      </c>
      <c r="U22" s="15">
        <f t="shared" si="8"/>
        <v>0.11551523411753199</v>
      </c>
      <c r="V22" s="14">
        <f t="shared" si="9"/>
        <v>132646.01254462602</v>
      </c>
      <c r="W22" s="14">
        <f t="shared" si="10"/>
        <v>220605.8131720876</v>
      </c>
      <c r="X22" s="129">
        <f t="shared" si="11"/>
        <v>6.4269308126476616</v>
      </c>
      <c r="Y22" s="109">
        <f>VLOOKUP(E22,'Appendix 4. LT MOH 2019'!$E$4:$Q$1683,13,FALSE)</f>
        <v>6.4864342989468957</v>
      </c>
      <c r="Z22" s="109">
        <f t="shared" si="12"/>
        <v>-5.9503486299234076E-2</v>
      </c>
    </row>
    <row r="23" spans="1:26" s="11" customFormat="1" x14ac:dyDescent="0.2">
      <c r="A23" s="17"/>
      <c r="B23" s="13" t="str">
        <f t="shared" si="15"/>
        <v>Total</v>
      </c>
      <c r="C23" s="13" t="str">
        <f t="shared" si="16"/>
        <v>CE</v>
      </c>
      <c r="D23" s="162" t="s">
        <v>8</v>
      </c>
      <c r="E23" s="20" t="str">
        <f t="shared" si="0"/>
        <v>CETotal90+</v>
      </c>
      <c r="F23" s="21" t="s">
        <v>19</v>
      </c>
      <c r="G23" s="108">
        <f>VLOOKUP(E23,'Appendix 4. LT MOH 2019'!$E$4:$H$1683,4,FALSE)</f>
        <v>0.22579263067694944</v>
      </c>
      <c r="H23" s="21">
        <f>VLOOKUP(E23,'Appendix 1a. Pop March 2021'!$E$5:$F$1684,2,FALSE)</f>
        <v>33421.477285902802</v>
      </c>
      <c r="I23" s="21">
        <f>VLOOKUP(E23,'Appendix 2a. Covid Deaths 2021'!$E$4:$F$1684,2,FALSE)</f>
        <v>339.29679420889403</v>
      </c>
      <c r="J23" s="22">
        <f t="shared" si="1"/>
        <v>7546.3232774939061</v>
      </c>
      <c r="K23" s="22">
        <f t="shared" si="2"/>
        <v>7809.0093559581182</v>
      </c>
      <c r="L23" s="77">
        <f t="shared" si="3"/>
        <v>0.96636115203732109</v>
      </c>
      <c r="M23" s="77">
        <f t="shared" si="4"/>
        <v>1.0348098098643144</v>
      </c>
      <c r="N23" s="77">
        <f>VLOOKUP(E23,'Appendix 4. LT MOH 2019'!$E$4:$L$1683,8,FALSE)</f>
        <v>0</v>
      </c>
      <c r="O23" s="77">
        <v>0</v>
      </c>
      <c r="P23" s="77">
        <f t="shared" si="5"/>
        <v>1</v>
      </c>
      <c r="Q23" s="77">
        <f>VLOOKUP(E23,'Appendix 4. LT MOH 2019'!$E$4:$J$1683,6,FALSE)</f>
        <v>4.7899623214386944</v>
      </c>
      <c r="R23" s="18">
        <f>Q23*L23</f>
        <v>4.6288335071608575</v>
      </c>
      <c r="S23" s="132">
        <f t="shared" si="14"/>
        <v>19002.584666609157</v>
      </c>
      <c r="T23" s="14">
        <f t="shared" si="7"/>
        <v>19002.584666609157</v>
      </c>
      <c r="U23" s="15">
        <f t="shared" si="8"/>
        <v>0.21603715027835604</v>
      </c>
      <c r="V23" s="14">
        <f>T23*R23</f>
        <v>87959.800627461591</v>
      </c>
      <c r="W23" s="14">
        <f>V23</f>
        <v>87959.800627461591</v>
      </c>
      <c r="X23" s="129">
        <f t="shared" si="11"/>
        <v>4.6288335071608575</v>
      </c>
      <c r="Y23" s="109">
        <f>VLOOKUP(E23,'Appendix 4. LT MOH 2019'!$E$4:$Q$1683,13,FALSE)</f>
        <v>4.4288425047438329</v>
      </c>
      <c r="Z23" s="109">
        <f t="shared" si="12"/>
        <v>0.19999100241702461</v>
      </c>
    </row>
    <row r="24" spans="1:26" s="9" customFormat="1" x14ac:dyDescent="0.2">
      <c r="B24" s="157"/>
      <c r="C24" s="157"/>
      <c r="G24" s="111"/>
      <c r="H24" s="111"/>
      <c r="I24" s="130"/>
      <c r="J24" s="130"/>
      <c r="N24" s="111"/>
      <c r="O24" s="111"/>
      <c r="P24" s="23"/>
      <c r="Q24" s="111"/>
      <c r="R24" s="111"/>
      <c r="V24" s="111"/>
      <c r="W24" s="111"/>
      <c r="Y24" s="111"/>
    </row>
    <row r="25" spans="1:26" x14ac:dyDescent="0.2">
      <c r="H25" s="43"/>
      <c r="I25" s="43"/>
      <c r="K25" s="43"/>
      <c r="L25" s="75"/>
      <c r="M25" s="75"/>
      <c r="N25" s="131"/>
      <c r="O25" s="131"/>
      <c r="P25" s="76"/>
      <c r="Q25" s="131"/>
      <c r="R25" s="131"/>
      <c r="S25" s="75"/>
      <c r="T25" s="75"/>
      <c r="U25" s="75"/>
      <c r="V25" s="131"/>
      <c r="W25" s="131"/>
      <c r="X25" s="75"/>
      <c r="Y25" s="131"/>
      <c r="Z25" s="75"/>
    </row>
    <row r="26" spans="1:26" ht="16" customHeight="1" x14ac:dyDescent="0.2">
      <c r="H26" s="43"/>
      <c r="I26" s="43"/>
      <c r="K26" s="43"/>
      <c r="L26" s="75"/>
      <c r="M26" s="75"/>
      <c r="N26" s="131"/>
      <c r="O26" s="131"/>
      <c r="P26" s="75"/>
      <c r="Q26" s="131"/>
      <c r="R26" s="131"/>
      <c r="S26" s="75"/>
      <c r="T26" s="75"/>
      <c r="U26" s="75"/>
      <c r="V26" s="131"/>
      <c r="W26" s="131"/>
      <c r="X26" s="75"/>
      <c r="Y26" s="131"/>
      <c r="Z26" s="75"/>
    </row>
    <row r="27" spans="1:26" s="13" customFormat="1" ht="47" customHeight="1" x14ac:dyDescent="0.2">
      <c r="A27" s="12"/>
      <c r="B27" s="10" t="s">
        <v>17</v>
      </c>
      <c r="C27" s="10" t="s">
        <v>14</v>
      </c>
      <c r="D27" s="160" t="s">
        <v>0</v>
      </c>
      <c r="E27" s="10" t="s">
        <v>137</v>
      </c>
      <c r="F27" s="10" t="s">
        <v>9</v>
      </c>
      <c r="G27" s="12" t="s">
        <v>116</v>
      </c>
      <c r="H27" s="12" t="s">
        <v>118</v>
      </c>
      <c r="I27" s="12" t="s">
        <v>110</v>
      </c>
      <c r="J27" s="12" t="s">
        <v>38</v>
      </c>
      <c r="K27" s="12" t="s">
        <v>1828</v>
      </c>
      <c r="L27" s="12" t="s">
        <v>26</v>
      </c>
      <c r="M27" s="12" t="s">
        <v>27</v>
      </c>
      <c r="N27" s="10" t="s">
        <v>10</v>
      </c>
      <c r="O27" s="12" t="s">
        <v>111</v>
      </c>
      <c r="P27" s="12" t="s">
        <v>112</v>
      </c>
      <c r="Q27" s="12" t="s">
        <v>28</v>
      </c>
      <c r="R27" s="12" t="s">
        <v>113</v>
      </c>
      <c r="S27" s="10" t="s">
        <v>104</v>
      </c>
      <c r="T27" s="10" t="s">
        <v>105</v>
      </c>
      <c r="U27" s="12" t="s">
        <v>106</v>
      </c>
      <c r="V27" s="12" t="s">
        <v>107</v>
      </c>
      <c r="W27" s="12" t="s">
        <v>108</v>
      </c>
      <c r="X27" s="10" t="s">
        <v>109</v>
      </c>
      <c r="Y27" s="12" t="s">
        <v>29</v>
      </c>
      <c r="Z27" s="12" t="s">
        <v>11</v>
      </c>
    </row>
    <row r="28" spans="1:26" x14ac:dyDescent="0.2">
      <c r="B28" s="155" t="s">
        <v>69</v>
      </c>
      <c r="C28" s="13" t="str">
        <f>$C$4</f>
        <v>CE</v>
      </c>
      <c r="D28" s="162">
        <v>0</v>
      </c>
      <c r="E28" s="20" t="str">
        <f t="shared" ref="E28:E47" si="17">_xlfn.CONCAT(C28,B28,D28)</f>
        <v>CEFemale0</v>
      </c>
      <c r="F28" s="21">
        <v>1</v>
      </c>
      <c r="G28" s="108">
        <f>VLOOKUP(E28,'Appendix 4. LT MOH 2019'!$E$4:$H$1683,4,FALSE)</f>
        <v>1.1124883792996591E-2</v>
      </c>
      <c r="H28" s="21">
        <f>VLOOKUP(E28,'Appendix 1a. Pop March 2021'!$E$5:$F$1684,2,FALSE)</f>
        <v>63731.873555537299</v>
      </c>
      <c r="I28" s="21">
        <f>VLOOKUP(E28,'Appendix 2a. Covid Deaths 2021'!$E$4:$F$1684,2,FALSE)</f>
        <v>12.9731127197518</v>
      </c>
      <c r="J28" s="22">
        <f t="shared" ref="J28:J47" si="18">G28*H28</f>
        <v>709.00968721530489</v>
      </c>
      <c r="K28" s="22">
        <f t="shared" ref="K28:K47" si="19">G28*(H28-I28)+I28</f>
        <v>721.83847556361604</v>
      </c>
      <c r="L28" s="78">
        <f t="shared" ref="L28:L47" si="20">J28/K28</f>
        <v>0.98222761908293355</v>
      </c>
      <c r="M28" s="78">
        <f t="shared" ref="M28:M47" si="21">K28/J28</f>
        <v>1.0180939535518863</v>
      </c>
      <c r="N28" s="77">
        <f>VLOOKUP(E28,'Appendix 4. LT MOH 2019'!$E$4:$L$1683,8,FALSE)</f>
        <v>0.98898718045644474</v>
      </c>
      <c r="O28" s="77">
        <f>EXP((1/L28)*LN(N28))</f>
        <v>0.98878903615039215</v>
      </c>
      <c r="P28" s="78">
        <f t="shared" ref="P28:P47" si="22">1-O28</f>
        <v>1.1210963849607847E-2</v>
      </c>
      <c r="Q28" s="77">
        <f>VLOOKUP(E28,'Appendix 4. LT MOH 2019'!$E$4:$J$1683,6,FALSE)</f>
        <v>8.5311791178263693E-2</v>
      </c>
      <c r="R28" s="133">
        <f t="shared" ref="R28:R46" si="23">F28+(Q28-F28)*M28*(1-N28)/(1-O28)</f>
        <v>8.5220318860582789E-2</v>
      </c>
      <c r="S28" s="14">
        <v>100000</v>
      </c>
      <c r="T28" s="14">
        <f t="shared" ref="T28:T47" si="24">P28*S28</f>
        <v>1121.0963849607847</v>
      </c>
      <c r="U28" s="15">
        <f t="shared" ref="U28:U47" si="25">T28/V28</f>
        <v>1.1327129932180017E-2</v>
      </c>
      <c r="V28" s="14">
        <f t="shared" ref="V28:V46" si="26">(S29*F28)+R28*T28</f>
        <v>98974.443806439027</v>
      </c>
      <c r="W28" s="14">
        <f t="shared" ref="W28:W46" si="27">W29+V28</f>
        <v>7854506.3927769437</v>
      </c>
      <c r="X28" s="129">
        <f t="shared" ref="X28:X47" si="28">W28/S28</f>
        <v>78.545063927769434</v>
      </c>
      <c r="Y28" s="109">
        <f>VLOOKUP(E28,'Appendix 4. LT MOH 2019'!$E$4:$Q$1683,13,FALSE)</f>
        <v>80.027523274943391</v>
      </c>
      <c r="Z28" s="129">
        <f t="shared" ref="Z28:Z47" si="29">X28-Y28</f>
        <v>-1.4824593471739576</v>
      </c>
    </row>
    <row r="29" spans="1:26" x14ac:dyDescent="0.2">
      <c r="B29" s="155" t="str">
        <f>$B$28</f>
        <v>Female</v>
      </c>
      <c r="C29" s="13" t="str">
        <f>$C$4</f>
        <v>CE</v>
      </c>
      <c r="D29" s="163" t="s">
        <v>139</v>
      </c>
      <c r="E29" s="20" t="str">
        <f t="shared" si="17"/>
        <v>CEFemale01-04</v>
      </c>
      <c r="F29" s="21">
        <v>4</v>
      </c>
      <c r="G29" s="108">
        <f>VLOOKUP(E29,'Appendix 4. LT MOH 2019'!$E$4:$H$1683,4,FALSE)</f>
        <v>4.0106691587329398E-4</v>
      </c>
      <c r="H29" s="21">
        <f>VLOOKUP(E29,'Appendix 1a. Pop March 2021'!$E$5:$F$1684,2,FALSE)</f>
        <v>256401.921386879</v>
      </c>
      <c r="I29" s="21">
        <f>VLOOKUP(E29,'Appendix 2a. Covid Deaths 2021'!$E$4:$F$1684,2,FALSE)</f>
        <v>5.9875904860393003</v>
      </c>
      <c r="J29" s="22">
        <f t="shared" si="18"/>
        <v>102.83432783462233</v>
      </c>
      <c r="K29" s="22">
        <f t="shared" si="19"/>
        <v>108.81951689621188</v>
      </c>
      <c r="L29" s="78">
        <f t="shared" si="20"/>
        <v>0.94499893739375807</v>
      </c>
      <c r="M29" s="78">
        <f t="shared" si="21"/>
        <v>1.0582022480976869</v>
      </c>
      <c r="N29" s="77">
        <f>VLOOKUP(E29,'Appendix 4. LT MOH 2019'!$E$4:$L$1683,8,FALSE)</f>
        <v>0.99839733614302939</v>
      </c>
      <c r="O29" s="77">
        <f t="shared" ref="O29:O46" si="30">EXP((1/L29)*LN(N29))</f>
        <v>0.99830413664104034</v>
      </c>
      <c r="P29" s="78">
        <f t="shared" si="22"/>
        <v>1.6958633589596595E-3</v>
      </c>
      <c r="Q29" s="77">
        <f>VLOOKUP(E29,'Appendix 4. LT MOH 2019'!$E$4:$J$1683,6,FALSE)</f>
        <v>1.5048727797783699</v>
      </c>
      <c r="R29" s="133">
        <f t="shared" si="23"/>
        <v>1.5047563447138614</v>
      </c>
      <c r="S29" s="80">
        <f t="shared" ref="S29:S47" si="31">S28-T28</f>
        <v>98878.90361503922</v>
      </c>
      <c r="T29" s="14">
        <f t="shared" si="24"/>
        <v>167.68510961484881</v>
      </c>
      <c r="U29" s="15">
        <f t="shared" si="25"/>
        <v>4.2441482736737456E-4</v>
      </c>
      <c r="V29" s="14">
        <f t="shared" si="26"/>
        <v>395097.19925430446</v>
      </c>
      <c r="W29" s="14">
        <f t="shared" si="27"/>
        <v>7755531.948970505</v>
      </c>
      <c r="X29" s="129">
        <f t="shared" si="28"/>
        <v>78.43464748724125</v>
      </c>
      <c r="Y29" s="109">
        <f>VLOOKUP(E29,'Appendix 4. LT MOH 2019'!$E$4:$Q$1683,13,FALSE)</f>
        <v>79.917715955274303</v>
      </c>
      <c r="Z29" s="129">
        <f t="shared" si="29"/>
        <v>-1.4830684680330535</v>
      </c>
    </row>
    <row r="30" spans="1:26" x14ac:dyDescent="0.2">
      <c r="B30" s="155" t="str">
        <f t="shared" ref="B30:B47" si="32">$B$28</f>
        <v>Female</v>
      </c>
      <c r="C30" s="13" t="str">
        <f t="shared" ref="C30:C47" si="33">$C$4</f>
        <v>CE</v>
      </c>
      <c r="D30" s="163" t="s">
        <v>138</v>
      </c>
      <c r="E30" s="20" t="str">
        <f t="shared" si="17"/>
        <v>CEFemale05-09</v>
      </c>
      <c r="F30" s="21">
        <v>5</v>
      </c>
      <c r="G30" s="108">
        <f>VLOOKUP(E30,'Appendix 4. LT MOH 2019'!$E$4:$H$1683,4,FALSE)</f>
        <v>2.4178103545909765E-4</v>
      </c>
      <c r="H30" s="21">
        <f>VLOOKUP(E30,'Appendix 1a. Pop March 2021'!$E$5:$F$1684,2,FALSE)</f>
        <v>314790.89473403501</v>
      </c>
      <c r="I30" s="21">
        <f>VLOOKUP(E30,'Appendix 2a. Covid Deaths 2021'!$E$4:$F$1684,2,FALSE)</f>
        <v>1.99586349534643</v>
      </c>
      <c r="J30" s="22">
        <f t="shared" si="18"/>
        <v>76.110468481890791</v>
      </c>
      <c r="K30" s="22">
        <f t="shared" si="19"/>
        <v>78.105849415294685</v>
      </c>
      <c r="L30" s="78">
        <f t="shared" si="20"/>
        <v>0.97445286174670087</v>
      </c>
      <c r="M30" s="78">
        <f t="shared" si="21"/>
        <v>1.0262169051538379</v>
      </c>
      <c r="N30" s="77">
        <f>VLOOKUP(E30,'Appendix 4. LT MOH 2019'!$E$4:$L$1683,8,FALSE)</f>
        <v>0.99879182510714604</v>
      </c>
      <c r="O30" s="77">
        <f t="shared" si="30"/>
        <v>0.99876017014414853</v>
      </c>
      <c r="P30" s="78">
        <f t="shared" si="22"/>
        <v>1.2398298558514709E-3</v>
      </c>
      <c r="Q30" s="77">
        <f>VLOOKUP(E30,'Appendix 4. LT MOH 2019'!$E$4:$J$1683,6,FALSE)</f>
        <v>2.5000000000003357</v>
      </c>
      <c r="R30" s="133">
        <f t="shared" si="23"/>
        <v>2.499960390578122</v>
      </c>
      <c r="S30" s="80">
        <f t="shared" si="31"/>
        <v>98711.218505424375</v>
      </c>
      <c r="T30" s="14">
        <f t="shared" si="24"/>
        <v>122.38511581050335</v>
      </c>
      <c r="U30" s="15">
        <f t="shared" si="25"/>
        <v>2.4811978676700494E-4</v>
      </c>
      <c r="V30" s="14">
        <f t="shared" si="26"/>
        <v>493250.12488999194</v>
      </c>
      <c r="W30" s="14">
        <f t="shared" si="27"/>
        <v>7360434.7497162009</v>
      </c>
      <c r="X30" s="129">
        <f t="shared" si="28"/>
        <v>74.565331693395422</v>
      </c>
      <c r="Y30" s="109">
        <f>VLOOKUP(E30,'Appendix 4. LT MOH 2019'!$E$4:$Q$1683,13,FALSE)</f>
        <v>76.043587114110878</v>
      </c>
      <c r="Z30" s="129">
        <f t="shared" si="29"/>
        <v>-1.4782554207154561</v>
      </c>
    </row>
    <row r="31" spans="1:26" x14ac:dyDescent="0.2">
      <c r="B31" s="155" t="str">
        <f t="shared" si="32"/>
        <v>Female</v>
      </c>
      <c r="C31" s="13" t="str">
        <f t="shared" si="33"/>
        <v>CE</v>
      </c>
      <c r="D31" s="163" t="s">
        <v>120</v>
      </c>
      <c r="E31" s="20" t="str">
        <f t="shared" si="17"/>
        <v>CEFemale10-14</v>
      </c>
      <c r="F31" s="21">
        <v>5</v>
      </c>
      <c r="G31" s="108">
        <f>VLOOKUP(E31,'Appendix 4. LT MOH 2019'!$E$4:$H$1683,4,FALSE)</f>
        <v>2.6719551586547595E-4</v>
      </c>
      <c r="H31" s="21">
        <f>VLOOKUP(E31,'Appendix 1a. Pop March 2021'!$E$5:$F$1684,2,FALSE)</f>
        <v>328004.76457366301</v>
      </c>
      <c r="I31" s="21">
        <f>VLOOKUP(E31,'Appendix 2a. Covid Deaths 2021'!$E$4:$F$1684,2,FALSE)</f>
        <v>3.9917269906928601</v>
      </c>
      <c r="J31" s="22">
        <f t="shared" si="18"/>
        <v>87.64140227659388</v>
      </c>
      <c r="K31" s="22">
        <f t="shared" si="19"/>
        <v>91.632062695734263</v>
      </c>
      <c r="L31" s="78">
        <f t="shared" si="20"/>
        <v>0.95644908232185677</v>
      </c>
      <c r="M31" s="78">
        <f t="shared" si="21"/>
        <v>1.045533963577465</v>
      </c>
      <c r="N31" s="77">
        <f>VLOOKUP(E31,'Appendix 4. LT MOH 2019'!$E$4:$L$1683,8,FALSE)</f>
        <v>0.99866491424299153</v>
      </c>
      <c r="O31" s="77">
        <f t="shared" si="30"/>
        <v>0.99860416494370863</v>
      </c>
      <c r="P31" s="78">
        <f t="shared" si="22"/>
        <v>1.3958350562913724E-3</v>
      </c>
      <c r="Q31" s="77">
        <f>VLOOKUP(E31,'Appendix 4. LT MOH 2019'!$E$4:$J$1683,6,FALSE)</f>
        <v>2.4999999999997988</v>
      </c>
      <c r="R31" s="133">
        <f t="shared" si="23"/>
        <v>2.4999239757064524</v>
      </c>
      <c r="S31" s="80">
        <f t="shared" si="31"/>
        <v>98588.833389613865</v>
      </c>
      <c r="T31" s="14">
        <f t="shared" si="24"/>
        <v>137.61374980409241</v>
      </c>
      <c r="U31" s="15">
        <f t="shared" si="25"/>
        <v>2.7936198881599891E-4</v>
      </c>
      <c r="V31" s="14">
        <f t="shared" si="26"/>
        <v>492600.12211157102</v>
      </c>
      <c r="W31" s="14">
        <f t="shared" si="27"/>
        <v>6867184.6248262087</v>
      </c>
      <c r="X31" s="129">
        <f t="shared" si="28"/>
        <v>69.654791407133672</v>
      </c>
      <c r="Y31" s="109">
        <f>VLOOKUP(E31,'Appendix 4. LT MOH 2019'!$E$4:$Q$1683,13,FALSE)</f>
        <v>71.132548110034293</v>
      </c>
      <c r="Z31" s="129">
        <f t="shared" si="29"/>
        <v>-1.4777567029006207</v>
      </c>
    </row>
    <row r="32" spans="1:26" x14ac:dyDescent="0.2">
      <c r="B32" s="155" t="str">
        <f t="shared" si="32"/>
        <v>Female</v>
      </c>
      <c r="C32" s="13" t="str">
        <f t="shared" si="33"/>
        <v>CE</v>
      </c>
      <c r="D32" s="162" t="s">
        <v>121</v>
      </c>
      <c r="E32" s="20" t="str">
        <f t="shared" si="17"/>
        <v>CEFemale15-19</v>
      </c>
      <c r="F32" s="21">
        <v>5</v>
      </c>
      <c r="G32" s="108">
        <f>VLOOKUP(E32,'Appendix 4. LT MOH 2019'!$E$4:$H$1683,4,FALSE)</f>
        <v>4.293817449855323E-4</v>
      </c>
      <c r="H32" s="21">
        <f>VLOOKUP(E32,'Appendix 1a. Pop March 2021'!$E$5:$F$1684,2,FALSE)</f>
        <v>349846.624560686</v>
      </c>
      <c r="I32" s="21">
        <f>VLOOKUP(E32,'Appendix 2a. Covid Deaths 2021'!$E$4:$F$1684,2,FALSE)</f>
        <v>7.9834539813857299</v>
      </c>
      <c r="J32" s="22">
        <f t="shared" si="18"/>
        <v>150.21775413116575</v>
      </c>
      <c r="K32" s="22">
        <f t="shared" si="19"/>
        <v>158.19778016314993</v>
      </c>
      <c r="L32" s="78">
        <f t="shared" si="20"/>
        <v>0.94955664975984899</v>
      </c>
      <c r="M32" s="78">
        <f t="shared" si="21"/>
        <v>1.0531230551151514</v>
      </c>
      <c r="N32" s="77">
        <f>VLOOKUP(E32,'Appendix 4. LT MOH 2019'!$E$4:$L$1683,8,FALSE)</f>
        <v>0.99785539341236962</v>
      </c>
      <c r="O32" s="77">
        <f t="shared" si="30"/>
        <v>0.99774159410081964</v>
      </c>
      <c r="P32" s="78">
        <f t="shared" si="22"/>
        <v>2.2584058991803602E-3</v>
      </c>
      <c r="Q32" s="77">
        <f>VLOOKUP(E32,'Appendix 4. LT MOH 2019'!$E$4:$J$1683,6,FALSE)</f>
        <v>2.5000000000001092</v>
      </c>
      <c r="R32" s="133">
        <f t="shared" si="23"/>
        <v>2.4998574853119018</v>
      </c>
      <c r="S32" s="80">
        <f t="shared" si="31"/>
        <v>98451.219639809773</v>
      </c>
      <c r="T32" s="14">
        <f t="shared" si="24"/>
        <v>222.34281521604771</v>
      </c>
      <c r="U32" s="15">
        <f t="shared" si="25"/>
        <v>4.5219182528709827E-4</v>
      </c>
      <c r="V32" s="14">
        <f t="shared" si="26"/>
        <v>491700.20947389182</v>
      </c>
      <c r="W32" s="14">
        <f t="shared" si="27"/>
        <v>6374584.5027146377</v>
      </c>
      <c r="X32" s="129">
        <f t="shared" si="28"/>
        <v>64.748659549739173</v>
      </c>
      <c r="Y32" s="109">
        <f>VLOOKUP(E32,'Appendix 4. LT MOH 2019'!$E$4:$Q$1683,13,FALSE)</f>
        <v>66.224300945386844</v>
      </c>
      <c r="Z32" s="129">
        <f t="shared" si="29"/>
        <v>-1.4756413956476706</v>
      </c>
    </row>
    <row r="33" spans="2:26" x14ac:dyDescent="0.2">
      <c r="B33" s="155" t="str">
        <f t="shared" si="32"/>
        <v>Female</v>
      </c>
      <c r="C33" s="13" t="str">
        <f t="shared" si="33"/>
        <v>CE</v>
      </c>
      <c r="D33" s="162" t="s">
        <v>122</v>
      </c>
      <c r="E33" s="20" t="str">
        <f t="shared" si="17"/>
        <v>CEFemale20-24</v>
      </c>
      <c r="F33" s="21">
        <v>5</v>
      </c>
      <c r="G33" s="108">
        <f>VLOOKUP(E33,'Appendix 4. LT MOH 2019'!$E$4:$H$1683,4,FALSE)</f>
        <v>5.5674858824465126E-4</v>
      </c>
      <c r="H33" s="21">
        <f>VLOOKUP(E33,'Appendix 1a. Pop March 2021'!$E$5:$F$1684,2,FALSE)</f>
        <v>402360.880413001</v>
      </c>
      <c r="I33" s="21">
        <f>VLOOKUP(E33,'Appendix 2a. Covid Deaths 2021'!$E$4:$F$1684,2,FALSE)</f>
        <v>27.942088934850101</v>
      </c>
      <c r="J33" s="22">
        <f t="shared" si="18"/>
        <v>224.01385213481325</v>
      </c>
      <c r="K33" s="22">
        <f t="shared" si="19"/>
        <v>251.94038435109627</v>
      </c>
      <c r="L33" s="78">
        <f t="shared" si="20"/>
        <v>0.88915420491950403</v>
      </c>
      <c r="M33" s="78">
        <f t="shared" si="21"/>
        <v>1.124664309595804</v>
      </c>
      <c r="N33" s="77">
        <f>VLOOKUP(E33,'Appendix 4. LT MOH 2019'!$E$4:$L$1683,8,FALSE)</f>
        <v>0.99722012628569157</v>
      </c>
      <c r="O33" s="77">
        <f t="shared" si="30"/>
        <v>0.99687411742118148</v>
      </c>
      <c r="P33" s="78">
        <f t="shared" si="22"/>
        <v>3.1258825788185174E-3</v>
      </c>
      <c r="Q33" s="77">
        <f>VLOOKUP(E33,'Appendix 4. LT MOH 2019'!$E$4:$J$1683,6,FALSE)</f>
        <v>2.5000000000000395</v>
      </c>
      <c r="R33" s="133">
        <f t="shared" si="23"/>
        <v>2.4995663841859215</v>
      </c>
      <c r="S33" s="80">
        <f t="shared" si="31"/>
        <v>98228.876824593724</v>
      </c>
      <c r="T33" s="14">
        <f t="shared" si="24"/>
        <v>307.05193480290751</v>
      </c>
      <c r="U33" s="15">
        <f t="shared" si="25"/>
        <v>6.2615532952400919E-4</v>
      </c>
      <c r="V33" s="14">
        <f t="shared" si="26"/>
        <v>490376.6211433867</v>
      </c>
      <c r="W33" s="14">
        <f t="shared" si="27"/>
        <v>5882884.2932407456</v>
      </c>
      <c r="X33" s="129">
        <f t="shared" si="28"/>
        <v>59.889560823806939</v>
      </c>
      <c r="Y33" s="109">
        <f>VLOOKUP(E33,'Appendix 4. LT MOH 2019'!$E$4:$Q$1683,13,FALSE)</f>
        <v>61.361258220460819</v>
      </c>
      <c r="Z33" s="129">
        <f t="shared" si="29"/>
        <v>-1.4716973966538802</v>
      </c>
    </row>
    <row r="34" spans="2:26" x14ac:dyDescent="0.2">
      <c r="B34" s="155" t="str">
        <f t="shared" si="32"/>
        <v>Female</v>
      </c>
      <c r="C34" s="13" t="str">
        <f t="shared" si="33"/>
        <v>CE</v>
      </c>
      <c r="D34" s="162" t="s">
        <v>123</v>
      </c>
      <c r="E34" s="20" t="str">
        <f t="shared" si="17"/>
        <v>CEFemale25-29</v>
      </c>
      <c r="F34" s="21">
        <v>5</v>
      </c>
      <c r="G34" s="108">
        <f>VLOOKUP(E34,'Appendix 4. LT MOH 2019'!$E$4:$H$1683,4,FALSE)</f>
        <v>5.9043881118452806E-4</v>
      </c>
      <c r="H34" s="21">
        <f>VLOOKUP(E34,'Appendix 1a. Pop March 2021'!$E$5:$F$1684,2,FALSE)</f>
        <v>407052.97394145001</v>
      </c>
      <c r="I34" s="21">
        <f>VLOOKUP(E34,'Appendix 2a. Covid Deaths 2021'!$E$4:$F$1684,2,FALSE)</f>
        <v>32.931747673216101</v>
      </c>
      <c r="J34" s="22">
        <f t="shared" si="18"/>
        <v>240.33987402311644</v>
      </c>
      <c r="K34" s="22">
        <f t="shared" si="19"/>
        <v>273.25217751438612</v>
      </c>
      <c r="L34" s="78">
        <f t="shared" si="20"/>
        <v>0.87955337157546742</v>
      </c>
      <c r="M34" s="78">
        <f t="shared" si="21"/>
        <v>1.1369406704777756</v>
      </c>
      <c r="N34" s="77">
        <f>VLOOKUP(E34,'Appendix 4. LT MOH 2019'!$E$4:$L$1683,8,FALSE)</f>
        <v>0.99705215724600538</v>
      </c>
      <c r="O34" s="77">
        <f t="shared" si="30"/>
        <v>0.99664915472781568</v>
      </c>
      <c r="P34" s="78">
        <f t="shared" si="22"/>
        <v>3.3508452721843218E-3</v>
      </c>
      <c r="Q34" s="77">
        <f>VLOOKUP(E34,'Appendix 4. LT MOH 2019'!$E$4:$J$1683,6,FALSE)</f>
        <v>2.4999999999999991</v>
      </c>
      <c r="R34" s="133">
        <f t="shared" si="23"/>
        <v>2.4994948699877324</v>
      </c>
      <c r="S34" s="80">
        <f t="shared" si="31"/>
        <v>97921.82488979082</v>
      </c>
      <c r="T34" s="14">
        <f t="shared" si="24"/>
        <v>328.12088397561661</v>
      </c>
      <c r="U34" s="15">
        <f t="shared" si="25"/>
        <v>6.7129398281927128E-4</v>
      </c>
      <c r="V34" s="14">
        <f t="shared" si="26"/>
        <v>488788.65649530891</v>
      </c>
      <c r="W34" s="14">
        <f t="shared" si="27"/>
        <v>5392507.6720973589</v>
      </c>
      <c r="X34" s="129">
        <f t="shared" si="28"/>
        <v>55.069517731787833</v>
      </c>
      <c r="Y34" s="109">
        <f>VLOOKUP(E34,'Appendix 4. LT MOH 2019'!$E$4:$Q$1683,13,FALSE)</f>
        <v>56.525341214982433</v>
      </c>
      <c r="Z34" s="129">
        <f t="shared" si="29"/>
        <v>-1.4558234831945995</v>
      </c>
    </row>
    <row r="35" spans="2:26" x14ac:dyDescent="0.2">
      <c r="B35" s="155" t="str">
        <f t="shared" si="32"/>
        <v>Female</v>
      </c>
      <c r="C35" s="13" t="str">
        <f t="shared" si="33"/>
        <v>CE</v>
      </c>
      <c r="D35" s="162" t="s">
        <v>124</v>
      </c>
      <c r="E35" s="20" t="str">
        <f t="shared" si="17"/>
        <v>CEFemale30-34</v>
      </c>
      <c r="F35" s="21">
        <v>5</v>
      </c>
      <c r="G35" s="108">
        <f>VLOOKUP(E35,'Appendix 4. LT MOH 2019'!$E$4:$H$1683,4,FALSE)</f>
        <v>8.0396856806477551E-4</v>
      </c>
      <c r="H35" s="21">
        <f>VLOOKUP(E35,'Appendix 1a. Pop March 2021'!$E$5:$F$1684,2,FALSE)</f>
        <v>405534.24916920299</v>
      </c>
      <c r="I35" s="21">
        <f>VLOOKUP(E35,'Appendix 2a. Covid Deaths 2021'!$E$4:$F$1684,2,FALSE)</f>
        <v>63.867631851085797</v>
      </c>
      <c r="J35" s="22">
        <f t="shared" si="18"/>
        <v>326.03678960578799</v>
      </c>
      <c r="K35" s="22">
        <f t="shared" si="19"/>
        <v>389.85307388834877</v>
      </c>
      <c r="L35" s="78">
        <f t="shared" si="20"/>
        <v>0.83630683312032228</v>
      </c>
      <c r="M35" s="78">
        <f t="shared" si="21"/>
        <v>1.1957333844432747</v>
      </c>
      <c r="N35" s="77">
        <f>VLOOKUP(E35,'Appendix 4. LT MOH 2019'!$E$4:$L$1683,8,FALSE)</f>
        <v>0.99598822052118352</v>
      </c>
      <c r="O35" s="77">
        <f t="shared" si="30"/>
        <v>0.99520486677893938</v>
      </c>
      <c r="P35" s="78">
        <f t="shared" si="22"/>
        <v>4.7951332210606212E-3</v>
      </c>
      <c r="Q35" s="77">
        <f>VLOOKUP(E35,'Appendix 4. LT MOH 2019'!$E$4:$J$1683,6,FALSE)</f>
        <v>2.4999999999999512</v>
      </c>
      <c r="R35" s="133">
        <f t="shared" si="23"/>
        <v>2.4990170070893458</v>
      </c>
      <c r="S35" s="80">
        <f t="shared" si="31"/>
        <v>97593.704005815205</v>
      </c>
      <c r="T35" s="14">
        <f t="shared" si="24"/>
        <v>467.9748122446415</v>
      </c>
      <c r="U35" s="15">
        <f t="shared" si="25"/>
        <v>9.6133240896129101E-4</v>
      </c>
      <c r="V35" s="14">
        <f t="shared" si="26"/>
        <v>486798.12298254156</v>
      </c>
      <c r="W35" s="14">
        <f t="shared" si="27"/>
        <v>4903719.0156020503</v>
      </c>
      <c r="X35" s="129">
        <f t="shared" si="28"/>
        <v>50.246263993729123</v>
      </c>
      <c r="Y35" s="109">
        <f>VLOOKUP(E35,'Appendix 4. LT MOH 2019'!$E$4:$Q$1683,13,FALSE)</f>
        <v>51.685070281787283</v>
      </c>
      <c r="Z35" s="129">
        <f t="shared" si="29"/>
        <v>-1.43880628805816</v>
      </c>
    </row>
    <row r="36" spans="2:26" x14ac:dyDescent="0.2">
      <c r="B36" s="155" t="str">
        <f t="shared" si="32"/>
        <v>Female</v>
      </c>
      <c r="C36" s="13" t="str">
        <f t="shared" si="33"/>
        <v>CE</v>
      </c>
      <c r="D36" s="162" t="s">
        <v>125</v>
      </c>
      <c r="E36" s="20" t="str">
        <f t="shared" si="17"/>
        <v>CEFemale35-39</v>
      </c>
      <c r="F36" s="21">
        <v>5</v>
      </c>
      <c r="G36" s="108">
        <f>VLOOKUP(E36,'Appendix 4. LT MOH 2019'!$E$4:$H$1683,4,FALSE)</f>
        <v>1.0976109215017065E-3</v>
      </c>
      <c r="H36" s="21">
        <f>VLOOKUP(E36,'Appendix 1a. Pop March 2021'!$E$5:$F$1684,2,FALSE)</f>
        <v>377631.82926914998</v>
      </c>
      <c r="I36" s="21">
        <f>VLOOKUP(E36,'Appendix 2a. Covid Deaths 2021'!$E$4:$F$1684,2,FALSE)</f>
        <v>77.838676318510807</v>
      </c>
      <c r="J36" s="22">
        <f t="shared" si="18"/>
        <v>414.49282011248681</v>
      </c>
      <c r="K36" s="22">
        <f t="shared" si="19"/>
        <v>492.24605984975517</v>
      </c>
      <c r="L36" s="78">
        <f t="shared" si="20"/>
        <v>0.84204395711973712</v>
      </c>
      <c r="M36" s="78">
        <f t="shared" si="21"/>
        <v>1.187586457387048</v>
      </c>
      <c r="N36" s="77">
        <f>VLOOKUP(E36,'Appendix 4. LT MOH 2019'!$E$4:$L$1683,8,FALSE)</f>
        <v>0.99452696355393388</v>
      </c>
      <c r="O36" s="77">
        <f t="shared" si="30"/>
        <v>0.99350363751076498</v>
      </c>
      <c r="P36" s="78">
        <f t="shared" si="22"/>
        <v>6.4963624892350191E-3</v>
      </c>
      <c r="Q36" s="77">
        <f>VLOOKUP(E36,'Appendix 4. LT MOH 2019'!$E$4:$J$1683,6,FALSE)</f>
        <v>2.4999999999999849</v>
      </c>
      <c r="R36" s="133">
        <f t="shared" si="23"/>
        <v>2.4987140977337643</v>
      </c>
      <c r="S36" s="80">
        <f t="shared" si="31"/>
        <v>97125.729193570558</v>
      </c>
      <c r="T36" s="14">
        <f t="shared" si="24"/>
        <v>630.96394387271039</v>
      </c>
      <c r="U36" s="15">
        <f t="shared" si="25"/>
        <v>1.3035087082060087E-3</v>
      </c>
      <c r="V36" s="14">
        <f t="shared" si="26"/>
        <v>484050.42475020565</v>
      </c>
      <c r="W36" s="14">
        <f t="shared" si="27"/>
        <v>4416920.8926195092</v>
      </c>
      <c r="X36" s="129">
        <f t="shared" si="28"/>
        <v>45.47632156065086</v>
      </c>
      <c r="Y36" s="109">
        <f>VLOOKUP(E36,'Appendix 4. LT MOH 2019'!$E$4:$Q$1683,13,FALSE)</f>
        <v>46.883184728881211</v>
      </c>
      <c r="Z36" s="129">
        <f t="shared" si="29"/>
        <v>-1.4068631682303518</v>
      </c>
    </row>
    <row r="37" spans="2:26" x14ac:dyDescent="0.2">
      <c r="B37" s="155" t="str">
        <f t="shared" si="32"/>
        <v>Female</v>
      </c>
      <c r="C37" s="13" t="str">
        <f t="shared" si="33"/>
        <v>CE</v>
      </c>
      <c r="D37" s="162" t="s">
        <v>126</v>
      </c>
      <c r="E37" s="20" t="str">
        <f t="shared" si="17"/>
        <v>CEFemale40-44</v>
      </c>
      <c r="F37" s="21">
        <v>5</v>
      </c>
      <c r="G37" s="108">
        <f>VLOOKUP(E37,'Appendix 4. LT MOH 2019'!$E$4:$H$1683,4,FALSE)</f>
        <v>1.6175254302465047E-3</v>
      </c>
      <c r="H37" s="21">
        <f>VLOOKUP(E37,'Appendix 1a. Pop March 2021'!$E$5:$F$1684,2,FALSE)</f>
        <v>340275.05696243898</v>
      </c>
      <c r="I37" s="21">
        <f>VLOOKUP(E37,'Appendix 2a. Covid Deaths 2021'!$E$4:$F$1684,2,FALSE)</f>
        <v>125.739400206825</v>
      </c>
      <c r="J37" s="22">
        <f t="shared" si="18"/>
        <v>550.40355791532306</v>
      </c>
      <c r="K37" s="22">
        <f t="shared" si="19"/>
        <v>675.93957144472961</v>
      </c>
      <c r="L37" s="78">
        <f t="shared" si="20"/>
        <v>0.81427923614371289</v>
      </c>
      <c r="M37" s="78">
        <f t="shared" si="21"/>
        <v>1.228079945567357</v>
      </c>
      <c r="N37" s="77">
        <f>VLOOKUP(E37,'Appendix 4. LT MOH 2019'!$E$4:$L$1683,8,FALSE)</f>
        <v>0.9919449459855435</v>
      </c>
      <c r="O37" s="77">
        <f t="shared" si="30"/>
        <v>0.99011685560851381</v>
      </c>
      <c r="P37" s="78">
        <f t="shared" si="22"/>
        <v>9.8831443914861872E-3</v>
      </c>
      <c r="Q37" s="77">
        <f>VLOOKUP(E37,'Appendix 4. LT MOH 2019'!$E$4:$J$1683,6,FALSE)</f>
        <v>2.5000000000000226</v>
      </c>
      <c r="R37" s="133">
        <f t="shared" si="23"/>
        <v>2.4976966075347882</v>
      </c>
      <c r="S37" s="80">
        <f t="shared" si="31"/>
        <v>96494.765249697841</v>
      </c>
      <c r="T37" s="14">
        <f t="shared" si="24"/>
        <v>953.67169798532746</v>
      </c>
      <c r="U37" s="15">
        <f t="shared" si="25"/>
        <v>1.9864541290197488E-3</v>
      </c>
      <c r="V37" s="14">
        <f t="shared" si="26"/>
        <v>480087.4503233225</v>
      </c>
      <c r="W37" s="14">
        <f t="shared" si="27"/>
        <v>3932870.4678693032</v>
      </c>
      <c r="X37" s="129">
        <f t="shared" si="28"/>
        <v>40.757345309792527</v>
      </c>
      <c r="Y37" s="109">
        <f>VLOOKUP(E37,'Appendix 4. LT MOH 2019'!$E$4:$Q$1683,13,FALSE)</f>
        <v>42.127432292311376</v>
      </c>
      <c r="Z37" s="129">
        <f t="shared" si="29"/>
        <v>-1.3700869825188491</v>
      </c>
    </row>
    <row r="38" spans="2:26" x14ac:dyDescent="0.2">
      <c r="B38" s="155" t="str">
        <f t="shared" si="32"/>
        <v>Female</v>
      </c>
      <c r="C38" s="13" t="str">
        <f t="shared" si="33"/>
        <v>CE</v>
      </c>
      <c r="D38" s="162" t="s">
        <v>127</v>
      </c>
      <c r="E38" s="20" t="str">
        <f t="shared" si="17"/>
        <v>CEFemale45-49</v>
      </c>
      <c r="F38" s="21">
        <v>5</v>
      </c>
      <c r="G38" s="108">
        <f>VLOOKUP(E38,'Appendix 4. LT MOH 2019'!$E$4:$H$1683,4,FALSE)</f>
        <v>2.2554658946738687E-3</v>
      </c>
      <c r="H38" s="21">
        <f>VLOOKUP(E38,'Appendix 1a. Pop March 2021'!$E$5:$F$1684,2,FALSE)</f>
        <v>298558.58410866401</v>
      </c>
      <c r="I38" s="21">
        <f>VLOOKUP(E38,'Appendix 2a. Covid Deaths 2021'!$E$4:$F$1684,2,FALSE)</f>
        <v>143.70217166494299</v>
      </c>
      <c r="J38" s="22">
        <f t="shared" si="18"/>
        <v>673.38870401921133</v>
      </c>
      <c r="K38" s="22">
        <f t="shared" si="19"/>
        <v>816.76676033697356</v>
      </c>
      <c r="L38" s="78">
        <f t="shared" si="20"/>
        <v>0.82445654833136361</v>
      </c>
      <c r="M38" s="78">
        <f t="shared" si="21"/>
        <v>1.2129201981886404</v>
      </c>
      <c r="N38" s="77">
        <f>VLOOKUP(E38,'Appendix 4. LT MOH 2019'!$E$4:$L$1683,8,FALSE)</f>
        <v>0.98878590305960223</v>
      </c>
      <c r="O38" s="77">
        <f t="shared" si="30"/>
        <v>0.98641448190056891</v>
      </c>
      <c r="P38" s="78">
        <f t="shared" si="22"/>
        <v>1.3585518099431093E-2</v>
      </c>
      <c r="Q38" s="77">
        <f>VLOOKUP(E38,'Appendix 4. LT MOH 2019'!$E$4:$J$1683,6,FALSE)</f>
        <v>2.4999999999999956</v>
      </c>
      <c r="R38" s="133">
        <f t="shared" si="23"/>
        <v>2.4970029512485987</v>
      </c>
      <c r="S38" s="80">
        <f t="shared" si="31"/>
        <v>95541.093551712518</v>
      </c>
      <c r="T38" s="14">
        <f t="shared" si="24"/>
        <v>1297.9752556862297</v>
      </c>
      <c r="U38" s="15">
        <f t="shared" si="25"/>
        <v>2.7357089090118006E-3</v>
      </c>
      <c r="V38" s="14">
        <f t="shared" si="26"/>
        <v>474456.63952422753</v>
      </c>
      <c r="W38" s="14">
        <f t="shared" si="27"/>
        <v>3452783.0175459809</v>
      </c>
      <c r="X38" s="129">
        <f t="shared" si="28"/>
        <v>36.139245315180837</v>
      </c>
      <c r="Y38" s="109">
        <f>VLOOKUP(E38,'Appendix 4. LT MOH 2019'!$E$4:$Q$1683,13,FALSE)</f>
        <v>37.44922546123734</v>
      </c>
      <c r="Z38" s="129">
        <f t="shared" si="29"/>
        <v>-1.3099801460565033</v>
      </c>
    </row>
    <row r="39" spans="2:26" x14ac:dyDescent="0.2">
      <c r="B39" s="155" t="str">
        <f t="shared" si="32"/>
        <v>Female</v>
      </c>
      <c r="C39" s="13" t="str">
        <f t="shared" si="33"/>
        <v>CE</v>
      </c>
      <c r="D39" s="162" t="s">
        <v>128</v>
      </c>
      <c r="E39" s="20" t="str">
        <f t="shared" si="17"/>
        <v>CEFemale50-54</v>
      </c>
      <c r="F39" s="21">
        <v>5</v>
      </c>
      <c r="G39" s="108">
        <f>VLOOKUP(E39,'Appendix 4. LT MOH 2019'!$E$4:$H$1683,4,FALSE)</f>
        <v>3.4397165732468126E-3</v>
      </c>
      <c r="H39" s="21">
        <f>VLOOKUP(E39,'Appendix 1a. Pop March 2021'!$E$5:$F$1684,2,FALSE)</f>
        <v>277356.66350467899</v>
      </c>
      <c r="I39" s="21">
        <f>VLOOKUP(E39,'Appendix 2a. Covid Deaths 2021'!$E$4:$F$1684,2,FALSE)</f>
        <v>209.56566701137501</v>
      </c>
      <c r="J39" s="22">
        <f t="shared" si="18"/>
        <v>954.0283121574837</v>
      </c>
      <c r="K39" s="22">
        <f t="shared" si="19"/>
        <v>1162.8731326708562</v>
      </c>
      <c r="L39" s="78">
        <f t="shared" si="20"/>
        <v>0.82040618649972308</v>
      </c>
      <c r="M39" s="78">
        <f t="shared" si="21"/>
        <v>1.2189084095849119</v>
      </c>
      <c r="N39" s="77">
        <f>VLOOKUP(E39,'Appendix 4. LT MOH 2019'!$E$4:$L$1683,8,FALSE)</f>
        <v>0.98294805180579037</v>
      </c>
      <c r="O39" s="77">
        <f t="shared" si="30"/>
        <v>0.97925420333167978</v>
      </c>
      <c r="P39" s="78">
        <f t="shared" si="22"/>
        <v>2.0745796668320216E-2</v>
      </c>
      <c r="Q39" s="77">
        <f>VLOOKUP(E39,'Appendix 4. LT MOH 2019'!$E$4:$J$1683,6,FALSE)</f>
        <v>2.5000000000000013</v>
      </c>
      <c r="R39" s="133">
        <f t="shared" si="23"/>
        <v>2.4953043035619298</v>
      </c>
      <c r="S39" s="80">
        <f t="shared" si="31"/>
        <v>94243.118296026281</v>
      </c>
      <c r="T39" s="14">
        <f t="shared" si="24"/>
        <v>1955.1485695578099</v>
      </c>
      <c r="U39" s="15">
        <f t="shared" si="25"/>
        <v>4.1927318021922422E-3</v>
      </c>
      <c r="V39" s="14">
        <f t="shared" si="26"/>
        <v>466318.53927206283</v>
      </c>
      <c r="W39" s="14">
        <f t="shared" si="27"/>
        <v>2978326.3780217534</v>
      </c>
      <c r="X39" s="129">
        <f t="shared" si="28"/>
        <v>31.602587349312412</v>
      </c>
      <c r="Y39" s="109">
        <f>VLOOKUP(E39,'Appendix 4. LT MOH 2019'!$E$4:$Q$1683,13,FALSE)</f>
        <v>32.845594383065013</v>
      </c>
      <c r="Z39" s="129">
        <f t="shared" si="29"/>
        <v>-1.2430070337526011</v>
      </c>
    </row>
    <row r="40" spans="2:26" x14ac:dyDescent="0.2">
      <c r="B40" s="155" t="str">
        <f t="shared" si="32"/>
        <v>Female</v>
      </c>
      <c r="C40" s="13" t="str">
        <f t="shared" si="33"/>
        <v>CE</v>
      </c>
      <c r="D40" s="162" t="s">
        <v>129</v>
      </c>
      <c r="E40" s="20" t="str">
        <f t="shared" si="17"/>
        <v>CEFemale55-59</v>
      </c>
      <c r="F40" s="21">
        <v>5</v>
      </c>
      <c r="G40" s="108">
        <f>VLOOKUP(E40,'Appendix 4. LT MOH 2019'!$E$4:$H$1683,4,FALSE)</f>
        <v>5.3135828730229524E-3</v>
      </c>
      <c r="H40" s="21">
        <f>VLOOKUP(E40,'Appendix 1a. Pop March 2021'!$E$5:$F$1684,2,FALSE)</f>
        <v>245962.03631973901</v>
      </c>
      <c r="I40" s="21">
        <f>VLOOKUP(E40,'Appendix 2a. Covid Deaths 2021'!$E$4:$F$1684,2,FALSE)</f>
        <v>319.33815925542899</v>
      </c>
      <c r="J40" s="22">
        <f t="shared" si="18"/>
        <v>1306.9396636024146</v>
      </c>
      <c r="K40" s="22">
        <f t="shared" si="19"/>
        <v>1624.5809930841212</v>
      </c>
      <c r="L40" s="78">
        <f t="shared" si="20"/>
        <v>0.8044779971981002</v>
      </c>
      <c r="M40" s="78">
        <f t="shared" si="21"/>
        <v>1.2430420763313346</v>
      </c>
      <c r="N40" s="77">
        <f>VLOOKUP(E40,'Appendix 4. LT MOH 2019'!$E$4:$L$1683,8,FALSE)</f>
        <v>0.97378038586637938</v>
      </c>
      <c r="O40" s="77">
        <f t="shared" si="30"/>
        <v>0.96751245747956516</v>
      </c>
      <c r="P40" s="78">
        <f t="shared" si="22"/>
        <v>3.2487542520434842E-2</v>
      </c>
      <c r="Q40" s="77">
        <f>VLOOKUP(E40,'Appendix 4. LT MOH 2019'!$E$4:$J$1683,6,FALSE)</f>
        <v>2.499999999999988</v>
      </c>
      <c r="R40" s="133">
        <f t="shared" si="23"/>
        <v>2.4919552954211808</v>
      </c>
      <c r="S40" s="80">
        <f t="shared" si="31"/>
        <v>92287.969726468466</v>
      </c>
      <c r="T40" s="14">
        <f t="shared" si="24"/>
        <v>2998.2093406132476</v>
      </c>
      <c r="U40" s="15">
        <f t="shared" si="25"/>
        <v>6.6051462433413203E-3</v>
      </c>
      <c r="V40" s="14">
        <f t="shared" si="26"/>
        <v>453920.2055723985</v>
      </c>
      <c r="W40" s="14">
        <f t="shared" si="27"/>
        <v>2512007.8387496904</v>
      </c>
      <c r="X40" s="129">
        <f t="shared" si="28"/>
        <v>27.219233949939621</v>
      </c>
      <c r="Y40" s="109">
        <f>VLOOKUP(E40,'Appendix 4. LT MOH 2019'!$E$4:$Q$1683,13,FALSE)</f>
        <v>28.372022511583001</v>
      </c>
      <c r="Z40" s="129">
        <f t="shared" si="29"/>
        <v>-1.1527885616433799</v>
      </c>
    </row>
    <row r="41" spans="2:26" x14ac:dyDescent="0.2">
      <c r="B41" s="155" t="str">
        <f t="shared" si="32"/>
        <v>Female</v>
      </c>
      <c r="C41" s="13" t="str">
        <f t="shared" si="33"/>
        <v>CE</v>
      </c>
      <c r="D41" s="162" t="s">
        <v>130</v>
      </c>
      <c r="E41" s="20" t="str">
        <f t="shared" si="17"/>
        <v>CEFemale60-64</v>
      </c>
      <c r="F41" s="21">
        <v>5</v>
      </c>
      <c r="G41" s="108">
        <f>VLOOKUP(E41,'Appendix 4. LT MOH 2019'!$E$4:$H$1683,4,FALSE)</f>
        <v>8.2603830711511887E-3</v>
      </c>
      <c r="H41" s="21">
        <f>VLOOKUP(E41,'Appendix 1a. Pop March 2021'!$E$5:$F$1684,2,FALSE)</f>
        <v>194176.32640310301</v>
      </c>
      <c r="I41" s="21">
        <f>VLOOKUP(E41,'Appendix 2a. Covid Deaths 2021'!$E$4:$F$1684,2,FALSE)</f>
        <v>384.20372285418802</v>
      </c>
      <c r="J41" s="22">
        <f t="shared" si="18"/>
        <v>1603.9708394385198</v>
      </c>
      <c r="K41" s="22">
        <f t="shared" si="19"/>
        <v>1985.0008923645698</v>
      </c>
      <c r="L41" s="78">
        <f t="shared" si="20"/>
        <v>0.80804539968132705</v>
      </c>
      <c r="M41" s="78">
        <f t="shared" si="21"/>
        <v>1.2375542270203816</v>
      </c>
      <c r="N41" s="77">
        <f>VLOOKUP(E41,'Appendix 4. LT MOH 2019'!$E$4:$L$1683,8,FALSE)</f>
        <v>0.95953375143082853</v>
      </c>
      <c r="O41" s="77">
        <f t="shared" si="30"/>
        <v>0.9501640474568277</v>
      </c>
      <c r="P41" s="78">
        <f t="shared" si="22"/>
        <v>4.9835952543172302E-2</v>
      </c>
      <c r="Q41" s="77">
        <f>VLOOKUP(E41,'Appendix 4. LT MOH 2019'!$E$4:$J$1683,6,FALSE)</f>
        <v>2.5000000000000053</v>
      </c>
      <c r="R41" s="133">
        <f t="shared" si="23"/>
        <v>2.4877987470464968</v>
      </c>
      <c r="S41" s="80">
        <f t="shared" si="31"/>
        <v>89289.760385855217</v>
      </c>
      <c r="T41" s="14">
        <f t="shared" si="24"/>
        <v>4449.8402611807069</v>
      </c>
      <c r="U41" s="15">
        <f t="shared" si="25"/>
        <v>1.0223174593456933E-2</v>
      </c>
      <c r="V41" s="14">
        <f t="shared" si="26"/>
        <v>435269.90764969494</v>
      </c>
      <c r="W41" s="14">
        <f t="shared" si="27"/>
        <v>2058087.6331772918</v>
      </c>
      <c r="X41" s="129">
        <f t="shared" si="28"/>
        <v>23.049536971356041</v>
      </c>
      <c r="Y41" s="109">
        <f>VLOOKUP(E41,'Appendix 4. LT MOH 2019'!$E$4:$Q$1683,13,FALSE)</f>
        <v>24.068642054301055</v>
      </c>
      <c r="Z41" s="129">
        <f t="shared" si="29"/>
        <v>-1.0191050829450141</v>
      </c>
    </row>
    <row r="42" spans="2:26" x14ac:dyDescent="0.2">
      <c r="B42" s="155" t="str">
        <f t="shared" si="32"/>
        <v>Female</v>
      </c>
      <c r="C42" s="13" t="str">
        <f t="shared" si="33"/>
        <v>CE</v>
      </c>
      <c r="D42" s="162" t="s">
        <v>131</v>
      </c>
      <c r="E42" s="20" t="str">
        <f t="shared" si="17"/>
        <v>CEFemale65-69</v>
      </c>
      <c r="F42" s="21">
        <v>5</v>
      </c>
      <c r="G42" s="108">
        <f>VLOOKUP(E42,'Appendix 4. LT MOH 2019'!$E$4:$H$1683,4,FALSE)</f>
        <v>1.3077466007910403E-2</v>
      </c>
      <c r="H42" s="21">
        <f>VLOOKUP(E42,'Appendix 1a. Pop March 2021'!$E$5:$F$1684,2,FALSE)</f>
        <v>156377.89441271799</v>
      </c>
      <c r="I42" s="21">
        <f>VLOOKUP(E42,'Appendix 2a. Covid Deaths 2021'!$E$4:$F$1684,2,FALSE)</f>
        <v>481.00310237848998</v>
      </c>
      <c r="J42" s="22">
        <f t="shared" si="18"/>
        <v>2045.0265985709216</v>
      </c>
      <c r="K42" s="22">
        <f t="shared" si="19"/>
        <v>2519.7393992283578</v>
      </c>
      <c r="L42" s="78">
        <f t="shared" si="20"/>
        <v>0.81160242174138653</v>
      </c>
      <c r="M42" s="78">
        <f t="shared" si="21"/>
        <v>1.2321303796191057</v>
      </c>
      <c r="N42" s="77">
        <f>VLOOKUP(E42,'Appendix 4. LT MOH 2019'!$E$4:$L$1683,8,FALSE)</f>
        <v>0.93668274314600364</v>
      </c>
      <c r="O42" s="77">
        <f t="shared" si="30"/>
        <v>0.92256777298093851</v>
      </c>
      <c r="P42" s="78">
        <f t="shared" si="22"/>
        <v>7.7432227019061495E-2</v>
      </c>
      <c r="Q42" s="77">
        <f>VLOOKUP(E42,'Appendix 4. LT MOH 2019'!$E$4:$J$1683,6,FALSE)</f>
        <v>2.4999999999999991</v>
      </c>
      <c r="R42" s="133">
        <f t="shared" si="23"/>
        <v>2.4811806812443225</v>
      </c>
      <c r="S42" s="80">
        <f t="shared" si="31"/>
        <v>84839.920124674507</v>
      </c>
      <c r="T42" s="14">
        <f t="shared" si="24"/>
        <v>6569.3439553728404</v>
      </c>
      <c r="U42" s="15">
        <f t="shared" si="25"/>
        <v>1.6115054317553165E-2</v>
      </c>
      <c r="V42" s="14">
        <f t="shared" si="26"/>
        <v>407652.61015702854</v>
      </c>
      <c r="W42" s="14">
        <f t="shared" si="27"/>
        <v>1622817.7255275969</v>
      </c>
      <c r="X42" s="129">
        <f t="shared" si="28"/>
        <v>19.12799685740891</v>
      </c>
      <c r="Y42" s="109">
        <f>VLOOKUP(E42,'Appendix 4. LT MOH 2019'!$E$4:$Q$1683,13,FALSE)</f>
        <v>19.978252611894611</v>
      </c>
      <c r="Z42" s="129">
        <f t="shared" si="29"/>
        <v>-0.85025575448570123</v>
      </c>
    </row>
    <row r="43" spans="2:26" x14ac:dyDescent="0.2">
      <c r="B43" s="155" t="str">
        <f t="shared" si="32"/>
        <v>Female</v>
      </c>
      <c r="C43" s="13" t="str">
        <f t="shared" si="33"/>
        <v>CE</v>
      </c>
      <c r="D43" s="162" t="s">
        <v>132</v>
      </c>
      <c r="E43" s="20" t="str">
        <f t="shared" si="17"/>
        <v>CEFemale70-74</v>
      </c>
      <c r="F43" s="21">
        <v>5</v>
      </c>
      <c r="G43" s="108">
        <f>VLOOKUP(E43,'Appendix 4. LT MOH 2019'!$E$4:$H$1683,4,FALSE)</f>
        <v>2.026210692351579E-2</v>
      </c>
      <c r="H43" s="21">
        <f>VLOOKUP(E43,'Appendix 1a. Pop March 2021'!$E$5:$F$1684,2,FALSE)</f>
        <v>125920.62929218799</v>
      </c>
      <c r="I43" s="21">
        <f>VLOOKUP(E43,'Appendix 2a. Covid Deaths 2021'!$E$4:$F$1684,2,FALSE)</f>
        <v>503.95553257497397</v>
      </c>
      <c r="J43" s="22">
        <f t="shared" si="18"/>
        <v>2551.4172545947076</v>
      </c>
      <c r="K43" s="22">
        <f t="shared" si="19"/>
        <v>3045.1615862839499</v>
      </c>
      <c r="L43" s="78">
        <f t="shared" si="20"/>
        <v>0.83785939836060885</v>
      </c>
      <c r="M43" s="78">
        <f t="shared" si="21"/>
        <v>1.1935176736772808</v>
      </c>
      <c r="N43" s="77">
        <f>VLOOKUP(E43,'Appendix 4. LT MOH 2019'!$E$4:$L$1683,8,FALSE)</f>
        <v>0.90357395258952844</v>
      </c>
      <c r="O43" s="77">
        <f t="shared" si="30"/>
        <v>0.88601668674565703</v>
      </c>
      <c r="P43" s="78">
        <f t="shared" si="22"/>
        <v>0.11398331325434297</v>
      </c>
      <c r="Q43" s="77">
        <f>VLOOKUP(E43,'Appendix 4. LT MOH 2019'!$E$4:$J$1683,6,FALSE)</f>
        <v>2.5000000000000009</v>
      </c>
      <c r="R43" s="133">
        <f t="shared" si="23"/>
        <v>2.4758105265277468</v>
      </c>
      <c r="S43" s="80">
        <f t="shared" si="31"/>
        <v>78270.576169301668</v>
      </c>
      <c r="T43" s="14">
        <f t="shared" si="24"/>
        <v>8921.539602103423</v>
      </c>
      <c r="U43" s="15">
        <f t="shared" si="25"/>
        <v>2.4188546501745855E-2</v>
      </c>
      <c r="V43" s="14">
        <f t="shared" si="26"/>
        <v>368833.22449571302</v>
      </c>
      <c r="W43" s="14">
        <f t="shared" si="27"/>
        <v>1215165.1153705684</v>
      </c>
      <c r="X43" s="129">
        <f t="shared" si="28"/>
        <v>15.525184237076891</v>
      </c>
      <c r="Y43" s="109">
        <f>VLOOKUP(E43,'Appendix 4. LT MOH 2019'!$E$4:$Q$1683,13,FALSE)</f>
        <v>16.159735902885338</v>
      </c>
      <c r="Z43" s="129">
        <f t="shared" si="29"/>
        <v>-0.63455166580844669</v>
      </c>
    </row>
    <row r="44" spans="2:26" x14ac:dyDescent="0.2">
      <c r="B44" s="155" t="str">
        <f t="shared" si="32"/>
        <v>Female</v>
      </c>
      <c r="C44" s="13" t="str">
        <f t="shared" si="33"/>
        <v>CE</v>
      </c>
      <c r="D44" s="162" t="s">
        <v>133</v>
      </c>
      <c r="E44" s="20" t="str">
        <f t="shared" si="17"/>
        <v>CEFemale75-79</v>
      </c>
      <c r="F44" s="21">
        <v>5</v>
      </c>
      <c r="G44" s="108">
        <f>VLOOKUP(E44,'Appendix 4. LT MOH 2019'!$E$4:$H$1683,4,FALSE)</f>
        <v>3.522383797034534E-2</v>
      </c>
      <c r="H44" s="21">
        <f>VLOOKUP(E44,'Appendix 1a. Pop March 2021'!$E$5:$F$1684,2,FALSE)</f>
        <v>88153.236377934794</v>
      </c>
      <c r="I44" s="21">
        <f>VLOOKUP(E44,'Appendix 2a. Covid Deaths 2021'!$E$4:$F$1684,2,FALSE)</f>
        <v>378.21613236814898</v>
      </c>
      <c r="J44" s="22">
        <f t="shared" si="18"/>
        <v>3105.0953147379278</v>
      </c>
      <c r="K44" s="22">
        <f t="shared" si="19"/>
        <v>3469.9892233417704</v>
      </c>
      <c r="L44" s="78">
        <f t="shared" si="20"/>
        <v>0.89484292742199589</v>
      </c>
      <c r="M44" s="78">
        <f t="shared" si="21"/>
        <v>1.1175145596568072</v>
      </c>
      <c r="N44" s="77">
        <f>VLOOKUP(E44,'Appendix 4. LT MOH 2019'!$E$4:$L$1683,8,FALSE)</f>
        <v>0.8381346107574863</v>
      </c>
      <c r="O44" s="77">
        <f t="shared" si="30"/>
        <v>0.82092225089973847</v>
      </c>
      <c r="P44" s="78">
        <f t="shared" si="22"/>
        <v>0.17907774910026153</v>
      </c>
      <c r="Q44" s="77">
        <f>VLOOKUP(E44,'Appendix 4. LT MOH 2019'!$E$4:$J$1683,6,FALSE)</f>
        <v>2.4999999999999978</v>
      </c>
      <c r="R44" s="133">
        <f t="shared" si="23"/>
        <v>2.474743092150562</v>
      </c>
      <c r="S44" s="80">
        <f t="shared" si="31"/>
        <v>69349.036567198244</v>
      </c>
      <c r="T44" s="14">
        <f t="shared" si="24"/>
        <v>12418.86937072559</v>
      </c>
      <c r="U44" s="15">
        <f t="shared" si="25"/>
        <v>3.9376936370389921E-2</v>
      </c>
      <c r="V44" s="14">
        <f t="shared" si="26"/>
        <v>315384.34716988663</v>
      </c>
      <c r="W44" s="14">
        <f t="shared" si="27"/>
        <v>846331.89087485522</v>
      </c>
      <c r="X44" s="129">
        <f t="shared" si="28"/>
        <v>12.203945905647464</v>
      </c>
      <c r="Y44" s="109">
        <f>VLOOKUP(E44,'Appendix 4. LT MOH 2019'!$E$4:$Q$1683,13,FALSE)</f>
        <v>12.617452051089193</v>
      </c>
      <c r="Z44" s="129">
        <f t="shared" si="29"/>
        <v>-0.4135061454417297</v>
      </c>
    </row>
    <row r="45" spans="2:26" x14ac:dyDescent="0.2">
      <c r="B45" s="155" t="str">
        <f t="shared" si="32"/>
        <v>Female</v>
      </c>
      <c r="C45" s="13" t="str">
        <f t="shared" si="33"/>
        <v>CE</v>
      </c>
      <c r="D45" s="162" t="s">
        <v>134</v>
      </c>
      <c r="E45" s="20" t="str">
        <f t="shared" si="17"/>
        <v>CEFemale80-84</v>
      </c>
      <c r="F45" s="21">
        <v>5</v>
      </c>
      <c r="G45" s="108">
        <f>VLOOKUP(E45,'Appendix 4. LT MOH 2019'!$E$4:$H$1683,4,FALSE)</f>
        <v>5.6558065951451034E-2</v>
      </c>
      <c r="H45" s="21">
        <f>VLOOKUP(E45,'Appendix 1a. Pop March 2021'!$E$5:$F$1684,2,FALSE)</f>
        <v>63535.482243994702</v>
      </c>
      <c r="I45" s="21">
        <f>VLOOKUP(E45,'Appendix 2a. Covid Deaths 2021'!$E$4:$F$1684,2,FALSE)</f>
        <v>347.280248190279</v>
      </c>
      <c r="J45" s="22">
        <f t="shared" si="18"/>
        <v>3593.4439950130986</v>
      </c>
      <c r="K45" s="22">
        <f t="shared" si="19"/>
        <v>3921.0827440225958</v>
      </c>
      <c r="L45" s="78">
        <f t="shared" si="20"/>
        <v>0.91644176611448491</v>
      </c>
      <c r="M45" s="78">
        <f t="shared" si="21"/>
        <v>1.0911768068360568</v>
      </c>
      <c r="N45" s="77">
        <f>VLOOKUP(E45,'Appendix 4. LT MOH 2019'!$E$4:$L$1683,8,FALSE)</f>
        <v>0.75224152120240828</v>
      </c>
      <c r="O45" s="77">
        <f t="shared" si="30"/>
        <v>0.73296621154688368</v>
      </c>
      <c r="P45" s="78">
        <f t="shared" si="22"/>
        <v>0.26703378845311632</v>
      </c>
      <c r="Q45" s="77">
        <f>VLOOKUP(E45,'Appendix 4. LT MOH 2019'!$E$4:$J$1683,6,FALSE)</f>
        <v>2.5</v>
      </c>
      <c r="R45" s="133">
        <f t="shared" si="23"/>
        <v>2.468969120658858</v>
      </c>
      <c r="S45" s="80">
        <f t="shared" si="31"/>
        <v>56930.167196472656</v>
      </c>
      <c r="T45" s="14">
        <f t="shared" si="24"/>
        <v>15202.27822374342</v>
      </c>
      <c r="U45" s="15">
        <f t="shared" si="25"/>
        <v>6.1754349582062142E-2</v>
      </c>
      <c r="V45" s="14">
        <f t="shared" si="26"/>
        <v>246173.40036173328</v>
      </c>
      <c r="W45" s="14">
        <f t="shared" si="27"/>
        <v>530947.54370496864</v>
      </c>
      <c r="X45" s="129">
        <f t="shared" si="28"/>
        <v>9.3262951762043258</v>
      </c>
      <c r="Y45" s="109">
        <f>VLOOKUP(E45,'Appendix 4. LT MOH 2019'!$E$4:$Q$1683,13,FALSE)</f>
        <v>9.5713927348081711</v>
      </c>
      <c r="Z45" s="129">
        <f t="shared" si="29"/>
        <v>-0.2450975586038453</v>
      </c>
    </row>
    <row r="46" spans="2:26" x14ac:dyDescent="0.2">
      <c r="B46" s="155" t="str">
        <f t="shared" si="32"/>
        <v>Female</v>
      </c>
      <c r="C46" s="13" t="str">
        <f t="shared" si="33"/>
        <v>CE</v>
      </c>
      <c r="D46" s="162" t="s">
        <v>135</v>
      </c>
      <c r="E46" s="20" t="str">
        <f t="shared" si="17"/>
        <v>CEFemale85-89</v>
      </c>
      <c r="F46" s="21">
        <v>5</v>
      </c>
      <c r="G46" s="108">
        <f>VLOOKUP(E46,'Appendix 4. LT MOH 2019'!$E$4:$H$1683,4,FALSE)</f>
        <v>9.6312461889020831E-2</v>
      </c>
      <c r="H46" s="21">
        <f>VLOOKUP(E46,'Appendix 1a. Pop March 2021'!$E$5:$F$1684,2,FALSE)</f>
        <v>33497.115986912002</v>
      </c>
      <c r="I46" s="21">
        <f>VLOOKUP(E46,'Appendix 2a. Covid Deaths 2021'!$E$4:$F$1684,2,FALSE)</f>
        <v>256.46845915201698</v>
      </c>
      <c r="J46" s="22">
        <f t="shared" si="18"/>
        <v>3226.1897068815724</v>
      </c>
      <c r="K46" s="22">
        <f t="shared" si="19"/>
        <v>3457.9570573357751</v>
      </c>
      <c r="L46" s="78">
        <f t="shared" si="20"/>
        <v>0.93297564237747632</v>
      </c>
      <c r="M46" s="78">
        <f t="shared" si="21"/>
        <v>1.0718393434706692</v>
      </c>
      <c r="N46" s="77">
        <f>VLOOKUP(E46,'Appendix 4. LT MOH 2019'!$E$4:$L$1683,8,FALSE)</f>
        <v>0.61188779535196525</v>
      </c>
      <c r="O46" s="77">
        <f t="shared" si="30"/>
        <v>0.59067206555206597</v>
      </c>
      <c r="P46" s="78">
        <f t="shared" si="22"/>
        <v>0.40932793444793403</v>
      </c>
      <c r="Q46" s="77">
        <f>VLOOKUP(E46,'Appendix 4. LT MOH 2019'!$E$4:$J$1683,6,FALSE)</f>
        <v>2.4999999999999987</v>
      </c>
      <c r="R46" s="133">
        <f t="shared" si="23"/>
        <v>2.4592869456615496</v>
      </c>
      <c r="S46" s="80">
        <f t="shared" si="31"/>
        <v>41727.888972729234</v>
      </c>
      <c r="T46" s="14">
        <f t="shared" si="24"/>
        <v>17080.39060207998</v>
      </c>
      <c r="U46" s="15">
        <f t="shared" si="25"/>
        <v>0.1033652439498292</v>
      </c>
      <c r="V46" s="14">
        <f t="shared" si="26"/>
        <v>165243.07348774176</v>
      </c>
      <c r="W46" s="14">
        <f t="shared" si="27"/>
        <v>284774.14334323542</v>
      </c>
      <c r="X46" s="129">
        <f t="shared" si="28"/>
        <v>6.8245518849359046</v>
      </c>
      <c r="Y46" s="109">
        <f>VLOOKUP(E46,'Appendix 4. LT MOH 2019'!$E$4:$Q$1683,13,FALSE)</f>
        <v>6.9004286329542373</v>
      </c>
      <c r="Z46" s="129">
        <f t="shared" si="29"/>
        <v>-7.5876748018332663E-2</v>
      </c>
    </row>
    <row r="47" spans="2:26" x14ac:dyDescent="0.2">
      <c r="B47" s="155" t="str">
        <f t="shared" si="32"/>
        <v>Female</v>
      </c>
      <c r="C47" s="13" t="str">
        <f t="shared" si="33"/>
        <v>CE</v>
      </c>
      <c r="D47" s="162" t="s">
        <v>8</v>
      </c>
      <c r="E47" s="20" t="str">
        <f t="shared" si="17"/>
        <v>CEFemale90+</v>
      </c>
      <c r="F47" s="21" t="s">
        <v>19</v>
      </c>
      <c r="G47" s="108">
        <f>VLOOKUP(E47,'Appendix 4. LT MOH 2019'!$E$4:$H$1683,4,FALSE)</f>
        <v>0.21314865579762421</v>
      </c>
      <c r="H47" s="21">
        <f>VLOOKUP(E47,'Appendix 1a. Pop March 2021'!$E$5:$F$1684,2,FALSE)</f>
        <v>21572.372301073301</v>
      </c>
      <c r="I47" s="21">
        <f>VLOOKUP(E47,'Appendix 2a. Covid Deaths 2021'!$E$4:$F$1684,2,FALSE)</f>
        <v>196.592554291624</v>
      </c>
      <c r="J47" s="22">
        <f t="shared" si="18"/>
        <v>4598.1221583396755</v>
      </c>
      <c r="K47" s="22">
        <f t="shared" si="19"/>
        <v>4752.8112739442186</v>
      </c>
      <c r="L47" s="78">
        <f t="shared" si="20"/>
        <v>0.96745313316929349</v>
      </c>
      <c r="M47" s="78">
        <f t="shared" si="21"/>
        <v>1.0336418020830485</v>
      </c>
      <c r="N47" s="77">
        <f>VLOOKUP(E47,'Appendix 4. LT MOH 2019'!$E$4:$L$1683,8,FALSE)</f>
        <v>0</v>
      </c>
      <c r="O47" s="77">
        <v>0</v>
      </c>
      <c r="P47" s="78">
        <f t="shared" si="22"/>
        <v>1</v>
      </c>
      <c r="Q47" s="77">
        <f>VLOOKUP(E47,'Appendix 4. LT MOH 2019'!$E$4:$J$1683,6,FALSE)</f>
        <v>5.0127728417856732</v>
      </c>
      <c r="R47" s="133">
        <f>Q47*L47</f>
        <v>4.8496227916514929</v>
      </c>
      <c r="S47" s="80">
        <f t="shared" si="31"/>
        <v>24647.498370649253</v>
      </c>
      <c r="T47" s="14">
        <f t="shared" si="24"/>
        <v>24647.498370649253</v>
      </c>
      <c r="U47" s="15">
        <f t="shared" si="25"/>
        <v>0.20620160432301571</v>
      </c>
      <c r="V47" s="14">
        <f>T47*R47</f>
        <v>119531.06985549365</v>
      </c>
      <c r="W47" s="14">
        <f>V47</f>
        <v>119531.06985549365</v>
      </c>
      <c r="X47" s="129">
        <f t="shared" si="28"/>
        <v>4.8496227916514929</v>
      </c>
      <c r="Y47" s="109">
        <f>VLOOKUP(E47,'Appendix 4. LT MOH 2019'!$E$4:$Q$1683,13,FALSE)</f>
        <v>4.6915613718411553</v>
      </c>
      <c r="Z47" s="129">
        <f t="shared" si="29"/>
        <v>0.15806141981033761</v>
      </c>
    </row>
    <row r="48" spans="2:26" x14ac:dyDescent="0.2">
      <c r="H48" s="43"/>
      <c r="I48" s="43"/>
      <c r="K48" s="43"/>
      <c r="L48" s="9"/>
      <c r="M48" s="9"/>
      <c r="N48" s="131"/>
      <c r="O48" s="131"/>
      <c r="P48" s="79"/>
      <c r="Q48" s="131"/>
      <c r="R48" s="111"/>
      <c r="S48" s="9"/>
      <c r="T48" s="9"/>
      <c r="U48" s="9"/>
      <c r="V48" s="111"/>
      <c r="W48" s="111"/>
      <c r="X48" s="9"/>
      <c r="Y48" s="131"/>
      <c r="Z48" s="9"/>
    </row>
    <row r="49" spans="1:26" x14ac:dyDescent="0.2">
      <c r="H49" s="43"/>
      <c r="I49" s="43"/>
      <c r="K49" s="43"/>
      <c r="L49" s="9"/>
      <c r="M49" s="9"/>
      <c r="N49" s="131"/>
      <c r="O49" s="131"/>
      <c r="P49" s="9"/>
      <c r="Q49" s="131"/>
      <c r="R49" s="111"/>
      <c r="S49" s="9"/>
      <c r="T49" s="9"/>
      <c r="U49" s="9"/>
      <c r="V49" s="111"/>
      <c r="W49" s="111"/>
      <c r="X49" s="9"/>
      <c r="Y49" s="131"/>
      <c r="Z49" s="9"/>
    </row>
    <row r="50" spans="1:26" s="13" customFormat="1" ht="47" customHeight="1" x14ac:dyDescent="0.2">
      <c r="A50" s="12"/>
      <c r="B50" s="10" t="s">
        <v>17</v>
      </c>
      <c r="C50" s="10" t="s">
        <v>14</v>
      </c>
      <c r="D50" s="160" t="s">
        <v>0</v>
      </c>
      <c r="E50" s="10" t="s">
        <v>137</v>
      </c>
      <c r="F50" s="10" t="s">
        <v>9</v>
      </c>
      <c r="G50" s="12" t="s">
        <v>116</v>
      </c>
      <c r="H50" s="12" t="s">
        <v>118</v>
      </c>
      <c r="I50" s="12" t="s">
        <v>110</v>
      </c>
      <c r="J50" s="12" t="s">
        <v>38</v>
      </c>
      <c r="K50" s="12" t="s">
        <v>1828</v>
      </c>
      <c r="L50" s="12" t="s">
        <v>26</v>
      </c>
      <c r="M50" s="12" t="s">
        <v>27</v>
      </c>
      <c r="N50" s="10" t="s">
        <v>10</v>
      </c>
      <c r="O50" s="12" t="s">
        <v>111</v>
      </c>
      <c r="P50" s="12" t="s">
        <v>112</v>
      </c>
      <c r="Q50" s="12" t="s">
        <v>28</v>
      </c>
      <c r="R50" s="12" t="s">
        <v>113</v>
      </c>
      <c r="S50" s="10" t="s">
        <v>104</v>
      </c>
      <c r="T50" s="10" t="s">
        <v>105</v>
      </c>
      <c r="U50" s="12" t="s">
        <v>106</v>
      </c>
      <c r="V50" s="12" t="s">
        <v>107</v>
      </c>
      <c r="W50" s="12" t="s">
        <v>108</v>
      </c>
      <c r="X50" s="10" t="s">
        <v>109</v>
      </c>
      <c r="Y50" s="12" t="s">
        <v>29</v>
      </c>
      <c r="Z50" s="12" t="s">
        <v>11</v>
      </c>
    </row>
    <row r="51" spans="1:26" x14ac:dyDescent="0.2">
      <c r="B51" s="155" t="s">
        <v>70</v>
      </c>
      <c r="C51" s="13" t="str">
        <f>$C$4</f>
        <v>CE</v>
      </c>
      <c r="D51" s="162">
        <v>0</v>
      </c>
      <c r="E51" s="20" t="str">
        <f t="shared" ref="E51:E70" si="34">_xlfn.CONCAT(C51,B51,D51)</f>
        <v>CEMale0</v>
      </c>
      <c r="F51" s="21">
        <v>1</v>
      </c>
      <c r="G51" s="108">
        <f>VLOOKUP(E51,'Appendix 4. LT MOH 2019'!$E$4:$H$1683,4,FALSE)</f>
        <v>1.2580940835575529E-2</v>
      </c>
      <c r="H51" s="21">
        <f>VLOOKUP(E51,'Appendix 1a. Pop March 2021'!$E$5:$F$1684,2,FALSE)</f>
        <v>66805.195004547306</v>
      </c>
      <c r="I51" s="21">
        <f>VLOOKUP(E51,'Appendix 2a. Covid Deaths 2021'!$E$4:$F$1684,2,FALSE)</f>
        <v>17.962771458117899</v>
      </c>
      <c r="J51" s="22">
        <f t="shared" ref="J51:J70" si="35">G51*H51</f>
        <v>840.47220586129561</v>
      </c>
      <c r="K51" s="22">
        <f t="shared" ref="K51:K70" si="36">G51*(H51-I51)+I51</f>
        <v>858.20898875445596</v>
      </c>
      <c r="L51" s="78">
        <f t="shared" ref="L51:L70" si="37">J51/K51</f>
        <v>0.97933279291457631</v>
      </c>
      <c r="M51" s="78">
        <f t="shared" ref="M51:M70" si="38">K51/J51</f>
        <v>1.0211033544827151</v>
      </c>
      <c r="N51" s="77">
        <f>VLOOKUP(E51,'Appendix 4. LT MOH 2019'!$E$4:$L$1683,8,FALSE)</f>
        <v>0.98756272659617406</v>
      </c>
      <c r="O51" s="77">
        <f>EXP((1/L51)*LN(N51))</f>
        <v>0.98730193185142257</v>
      </c>
      <c r="P51" s="78">
        <f t="shared" ref="P51:P70" si="39">1-O51</f>
        <v>1.2698068148577435E-2</v>
      </c>
      <c r="Q51" s="77">
        <f>VLOOKUP(E51,'Appendix 4. LT MOH 2019'!$E$4:$J$1683,6,FALSE)</f>
        <v>8.1836494250905056E-2</v>
      </c>
      <c r="R51" s="133">
        <f t="shared" ref="R51:R69" si="40">F51+(Q51-F51)*M51*(1-N51)/(1-O51)</f>
        <v>8.1715491920209327E-2</v>
      </c>
      <c r="S51" s="14">
        <v>100000</v>
      </c>
      <c r="T51" s="14">
        <f t="shared" ref="T51:T70" si="41">P51*S51</f>
        <v>1269.8068148577436</v>
      </c>
      <c r="U51" s="15">
        <f t="shared" ref="U51:U70" si="42">T51/V51</f>
        <v>1.2847880073841658E-2</v>
      </c>
      <c r="V51" s="14">
        <f t="shared" ref="V51:V69" si="43">(S52*F51)+R51*T51</f>
        <v>98833.95607366199</v>
      </c>
      <c r="W51" s="14">
        <f t="shared" ref="W51:W69" si="44">W52+V51</f>
        <v>7165785.5881874431</v>
      </c>
      <c r="X51" s="2">
        <f t="shared" ref="X51:X70" si="45">W51/S51</f>
        <v>71.657855881874426</v>
      </c>
      <c r="Y51" s="109">
        <f>VLOOKUP(E51,'Appendix 4. LT MOH 2019'!$E$4:$Q$1683,13,FALSE)</f>
        <v>73.277634322926332</v>
      </c>
      <c r="Z51" s="129">
        <f t="shared" ref="Z51:Z70" si="46">X51-Y51</f>
        <v>-1.6197784410519063</v>
      </c>
    </row>
    <row r="52" spans="1:26" x14ac:dyDescent="0.2">
      <c r="B52" s="155" t="str">
        <f>$B$51</f>
        <v>Male</v>
      </c>
      <c r="C52" s="13" t="str">
        <f>$C$4</f>
        <v>CE</v>
      </c>
      <c r="D52" s="163" t="s">
        <v>139</v>
      </c>
      <c r="E52" s="20" t="str">
        <f t="shared" si="34"/>
        <v>CEMale01-04</v>
      </c>
      <c r="F52" s="21">
        <v>4</v>
      </c>
      <c r="G52" s="108">
        <f>VLOOKUP(E52,'Appendix 4. LT MOH 2019'!$E$4:$H$1683,4,FALSE)</f>
        <v>5.6498435142026662E-4</v>
      </c>
      <c r="H52" s="21">
        <f>VLOOKUP(E52,'Appendix 1a. Pop March 2021'!$E$5:$F$1684,2,FALSE)</f>
        <v>268666.26315698499</v>
      </c>
      <c r="I52" s="21">
        <f>VLOOKUP(E52,'Appendix 2a. Covid Deaths 2021'!$E$4:$F$1684,2,FALSE)</f>
        <v>5.9875904860393003</v>
      </c>
      <c r="J52" s="22">
        <f t="shared" si="35"/>
        <v>151.79223443825583</v>
      </c>
      <c r="K52" s="22">
        <f t="shared" si="36"/>
        <v>157.77644202936779</v>
      </c>
      <c r="L52" s="78">
        <f t="shared" si="37"/>
        <v>0.96207160261607316</v>
      </c>
      <c r="M52" s="78">
        <f t="shared" si="38"/>
        <v>1.0394236741639515</v>
      </c>
      <c r="N52" s="77">
        <f>VLOOKUP(E52,'Appendix 4. LT MOH 2019'!$E$4:$L$1683,8,FALSE)</f>
        <v>0.99774310784046905</v>
      </c>
      <c r="O52" s="77">
        <f t="shared" ref="O52:O69" si="47">EXP((1/L52)*LN(N52))</f>
        <v>0.9976542372965902</v>
      </c>
      <c r="P52" s="78">
        <f t="shared" si="39"/>
        <v>2.3457627034098039E-3</v>
      </c>
      <c r="Q52" s="77">
        <f>VLOOKUP(E52,'Appendix 4. LT MOH 2019'!$E$4:$J$1683,6,FALSE)</f>
        <v>1.6117753540250874</v>
      </c>
      <c r="R52" s="133">
        <f t="shared" si="40"/>
        <v>1.6116690263073834</v>
      </c>
      <c r="S52" s="132">
        <f t="shared" ref="S52:S70" si="48">S51-T51</f>
        <v>98730.193185142256</v>
      </c>
      <c r="T52" s="14">
        <f t="shared" si="41"/>
        <v>231.5976048741515</v>
      </c>
      <c r="U52" s="15">
        <f t="shared" si="42"/>
        <v>5.8726320517204134E-4</v>
      </c>
      <c r="V52" s="14">
        <f t="shared" si="43"/>
        <v>394367.64100741502</v>
      </c>
      <c r="W52" s="14">
        <f t="shared" si="44"/>
        <v>7066951.6321137808</v>
      </c>
      <c r="X52" s="2">
        <f t="shared" si="45"/>
        <v>71.578424027405575</v>
      </c>
      <c r="Y52" s="109">
        <f>VLOOKUP(E52,'Appendix 4. LT MOH 2019'!$E$4:$Q$1683,13,FALSE)</f>
        <v>73.199455413465188</v>
      </c>
      <c r="Z52" s="129">
        <f t="shared" si="46"/>
        <v>-1.6210313860596131</v>
      </c>
    </row>
    <row r="53" spans="1:26" x14ac:dyDescent="0.2">
      <c r="B53" s="155" t="str">
        <f t="shared" ref="B53:B70" si="49">$B$51</f>
        <v>Male</v>
      </c>
      <c r="C53" s="13" t="str">
        <f t="shared" ref="C53:C70" si="50">$C$4</f>
        <v>CE</v>
      </c>
      <c r="D53" s="163" t="s">
        <v>138</v>
      </c>
      <c r="E53" s="20" t="str">
        <f t="shared" si="34"/>
        <v>CEMale05-09</v>
      </c>
      <c r="F53" s="21">
        <v>5</v>
      </c>
      <c r="G53" s="108">
        <f>VLOOKUP(E53,'Appendix 4. LT MOH 2019'!$E$4:$H$1683,4,FALSE)</f>
        <v>3.133565967648213E-4</v>
      </c>
      <c r="H53" s="21">
        <f>VLOOKUP(E53,'Appendix 1a. Pop March 2021'!$E$5:$F$1684,2,FALSE)</f>
        <v>329359.18407938798</v>
      </c>
      <c r="I53" s="21">
        <f>VLOOKUP(E53,'Appendix 2a. Covid Deaths 2021'!$E$4:$F$1684,2,FALSE)</f>
        <v>0.99793174767321602</v>
      </c>
      <c r="J53" s="22">
        <f t="shared" si="35"/>
        <v>103.20687303635533</v>
      </c>
      <c r="K53" s="22">
        <f t="shared" si="36"/>
        <v>104.20449207553229</v>
      </c>
      <c r="L53" s="78">
        <f t="shared" si="37"/>
        <v>0.99042633365120347</v>
      </c>
      <c r="M53" s="78">
        <f t="shared" si="38"/>
        <v>1.0096662073932376</v>
      </c>
      <c r="N53" s="77">
        <f>VLOOKUP(E53,'Appendix 4. LT MOH 2019'!$E$4:$L$1683,8,FALSE)</f>
        <v>0.99843444345984955</v>
      </c>
      <c r="O53" s="77">
        <f t="shared" si="47"/>
        <v>0.9984193224321154</v>
      </c>
      <c r="P53" s="78">
        <f t="shared" si="39"/>
        <v>1.580677567884603E-3</v>
      </c>
      <c r="Q53" s="77">
        <f>VLOOKUP(E53,'Appendix 4. LT MOH 2019'!$E$4:$J$1683,6,FALSE)</f>
        <v>2.5000000000000155</v>
      </c>
      <c r="R53" s="133">
        <f t="shared" si="40"/>
        <v>2.4999810738302806</v>
      </c>
      <c r="S53" s="132">
        <f t="shared" si="48"/>
        <v>98498.595580268098</v>
      </c>
      <c r="T53" s="14">
        <f t="shared" si="41"/>
        <v>155.69452050186729</v>
      </c>
      <c r="U53" s="15">
        <f t="shared" si="42"/>
        <v>3.1638556725441036E-4</v>
      </c>
      <c r="V53" s="14">
        <f t="shared" si="43"/>
        <v>492103.73865338491</v>
      </c>
      <c r="W53" s="14">
        <f t="shared" si="44"/>
        <v>6672583.9911063658</v>
      </c>
      <c r="X53" s="2">
        <f t="shared" si="45"/>
        <v>67.74293533625837</v>
      </c>
      <c r="Y53" s="109">
        <f>VLOOKUP(E53,'Appendix 4. LT MOH 2019'!$E$4:$Q$1683,13,FALSE)</f>
        <v>69.361386548419205</v>
      </c>
      <c r="Z53" s="129">
        <f t="shared" si="46"/>
        <v>-1.618451212160835</v>
      </c>
    </row>
    <row r="54" spans="1:26" x14ac:dyDescent="0.2">
      <c r="B54" s="155" t="str">
        <f t="shared" si="49"/>
        <v>Male</v>
      </c>
      <c r="C54" s="13" t="str">
        <f t="shared" si="50"/>
        <v>CE</v>
      </c>
      <c r="D54" s="163" t="s">
        <v>120</v>
      </c>
      <c r="E54" s="20" t="str">
        <f t="shared" si="34"/>
        <v>CEMale10-14</v>
      </c>
      <c r="F54" s="21">
        <v>5</v>
      </c>
      <c r="G54" s="108">
        <f>VLOOKUP(E54,'Appendix 4. LT MOH 2019'!$E$4:$H$1683,4,FALSE)</f>
        <v>3.6757268108653345E-4</v>
      </c>
      <c r="H54" s="21">
        <f>VLOOKUP(E54,'Appendix 1a. Pop March 2021'!$E$5:$F$1684,2,FALSE)</f>
        <v>342248.65612101398</v>
      </c>
      <c r="I54" s="21">
        <f>VLOOKUP(E54,'Appendix 2a. Covid Deaths 2021'!$E$4:$F$1684,2,FALSE)</f>
        <v>2.9937952430196502</v>
      </c>
      <c r="J54" s="22">
        <f t="shared" si="35"/>
        <v>125.80125612866412</v>
      </c>
      <c r="K54" s="22">
        <f t="shared" si="36"/>
        <v>128.79395093433968</v>
      </c>
      <c r="L54" s="78">
        <f t="shared" si="37"/>
        <v>0.97676370059335116</v>
      </c>
      <c r="M54" s="78">
        <f t="shared" si="38"/>
        <v>1.0237890693445442</v>
      </c>
      <c r="N54" s="77">
        <f>VLOOKUP(E54,'Appendix 4. LT MOH 2019'!$E$4:$L$1683,8,FALSE)</f>
        <v>0.99816382391498359</v>
      </c>
      <c r="O54" s="77">
        <f t="shared" si="47"/>
        <v>0.99812018407626402</v>
      </c>
      <c r="P54" s="78">
        <f t="shared" si="39"/>
        <v>1.8798159237359835E-3</v>
      </c>
      <c r="Q54" s="77">
        <f>VLOOKUP(E54,'Appendix 4. LT MOH 2019'!$E$4:$J$1683,6,FALSE)</f>
        <v>2.4999999999999956</v>
      </c>
      <c r="R54" s="133">
        <f t="shared" si="40"/>
        <v>2.4999453650020258</v>
      </c>
      <c r="S54" s="132">
        <f t="shared" si="48"/>
        <v>98342.901059766227</v>
      </c>
      <c r="T54" s="14">
        <f t="shared" si="41"/>
        <v>184.86655139854088</v>
      </c>
      <c r="U54" s="15">
        <f t="shared" si="42"/>
        <v>3.763168957235032E-4</v>
      </c>
      <c r="V54" s="14">
        <f t="shared" si="43"/>
        <v>491252.32882015104</v>
      </c>
      <c r="W54" s="14">
        <f t="shared" si="44"/>
        <v>6180480.2524529807</v>
      </c>
      <c r="X54" s="2">
        <f t="shared" si="45"/>
        <v>62.846226680834839</v>
      </c>
      <c r="Y54" s="109">
        <f>VLOOKUP(E54,'Appendix 4. LT MOH 2019'!$E$4:$Q$1683,13,FALSE)</f>
        <v>64.466225961442333</v>
      </c>
      <c r="Z54" s="129">
        <f t="shared" si="46"/>
        <v>-1.6199992806074945</v>
      </c>
    </row>
    <row r="55" spans="1:26" x14ac:dyDescent="0.2">
      <c r="B55" s="155" t="str">
        <f t="shared" si="49"/>
        <v>Male</v>
      </c>
      <c r="C55" s="13" t="str">
        <f t="shared" si="50"/>
        <v>CE</v>
      </c>
      <c r="D55" s="162" t="s">
        <v>121</v>
      </c>
      <c r="E55" s="20" t="str">
        <f t="shared" si="34"/>
        <v>CEMale15-19</v>
      </c>
      <c r="F55" s="21">
        <v>5</v>
      </c>
      <c r="G55" s="108">
        <f>VLOOKUP(E55,'Appendix 4. LT MOH 2019'!$E$4:$H$1683,4,FALSE)</f>
        <v>1.727468067010924E-3</v>
      </c>
      <c r="H55" s="21">
        <f>VLOOKUP(E55,'Appendix 1a. Pop March 2021'!$E$5:$F$1684,2,FALSE)</f>
        <v>361577.98753155</v>
      </c>
      <c r="I55" s="21">
        <f>VLOOKUP(E55,'Appendix 2a. Covid Deaths 2021'!$E$4:$F$1684,2,FALSE)</f>
        <v>6.9855222337125102</v>
      </c>
      <c r="J55" s="22">
        <f t="shared" si="35"/>
        <v>624.61442719482659</v>
      </c>
      <c r="K55" s="22">
        <f t="shared" si="36"/>
        <v>631.58788216194898</v>
      </c>
      <c r="L55" s="78">
        <f t="shared" si="37"/>
        <v>0.98895885249848048</v>
      </c>
      <c r="M55" s="78">
        <f t="shared" si="38"/>
        <v>1.0111644154593746</v>
      </c>
      <c r="N55" s="77">
        <f>VLOOKUP(E55,'Appendix 4. LT MOH 2019'!$E$4:$L$1683,8,FALSE)</f>
        <v>0.99139980108742387</v>
      </c>
      <c r="O55" s="77">
        <f t="shared" si="47"/>
        <v>0.99130420357102123</v>
      </c>
      <c r="P55" s="78">
        <f t="shared" si="39"/>
        <v>8.6957964289787748E-3</v>
      </c>
      <c r="Q55" s="77">
        <f>VLOOKUP(E55,'Appendix 4. LT MOH 2019'!$E$4:$J$1683,6,FALSE)</f>
        <v>2.500000000000016</v>
      </c>
      <c r="R55" s="133">
        <f t="shared" si="40"/>
        <v>2.4998796322757841</v>
      </c>
      <c r="S55" s="132">
        <f t="shared" si="48"/>
        <v>98158.03450836768</v>
      </c>
      <c r="T55" s="14">
        <f t="shared" si="41"/>
        <v>853.56228595343907</v>
      </c>
      <c r="U55" s="15">
        <f t="shared" si="42"/>
        <v>1.7467543616290252E-3</v>
      </c>
      <c r="V55" s="14">
        <f t="shared" si="43"/>
        <v>488656.16408560495</v>
      </c>
      <c r="W55" s="14">
        <f t="shared" si="44"/>
        <v>5689227.9236328295</v>
      </c>
      <c r="X55" s="2">
        <f t="shared" si="45"/>
        <v>57.959880229140488</v>
      </c>
      <c r="Y55" s="109">
        <f>VLOOKUP(E55,'Appendix 4. LT MOH 2019'!$E$4:$Q$1683,13,FALSE)</f>
        <v>59.580216169725823</v>
      </c>
      <c r="Z55" s="129">
        <f t="shared" si="46"/>
        <v>-1.6203359405853348</v>
      </c>
    </row>
    <row r="56" spans="1:26" x14ac:dyDescent="0.2">
      <c r="B56" s="155" t="str">
        <f t="shared" si="49"/>
        <v>Male</v>
      </c>
      <c r="C56" s="13" t="str">
        <f t="shared" si="50"/>
        <v>CE</v>
      </c>
      <c r="D56" s="162" t="s">
        <v>122</v>
      </c>
      <c r="E56" s="20" t="str">
        <f t="shared" si="34"/>
        <v>CEMale20-24</v>
      </c>
      <c r="F56" s="21">
        <v>5</v>
      </c>
      <c r="G56" s="108">
        <f>VLOOKUP(E56,'Appendix 4. LT MOH 2019'!$E$4:$H$1683,4,FALSE)</f>
        <v>2.3220679728299014E-3</v>
      </c>
      <c r="H56" s="21">
        <f>VLOOKUP(E56,'Appendix 1a. Pop March 2021'!$E$5:$F$1684,2,FALSE)</f>
        <v>409221.58604378998</v>
      </c>
      <c r="I56" s="21">
        <f>VLOOKUP(E56,'Appendix 2a. Covid Deaths 2021'!$E$4:$F$1684,2,FALSE)</f>
        <v>17.962771458117899</v>
      </c>
      <c r="J56" s="22">
        <f t="shared" si="35"/>
        <v>950.24033874294048</v>
      </c>
      <c r="K56" s="22">
        <f t="shared" si="36"/>
        <v>968.16139942475218</v>
      </c>
      <c r="L56" s="78">
        <f t="shared" si="37"/>
        <v>0.98148959389161794</v>
      </c>
      <c r="M56" s="78">
        <f t="shared" si="38"/>
        <v>1.0188595031710812</v>
      </c>
      <c r="N56" s="77">
        <f>VLOOKUP(E56,'Appendix 4. LT MOH 2019'!$E$4:$L$1683,8,FALSE)</f>
        <v>0.98845667112157165</v>
      </c>
      <c r="O56" s="77">
        <f t="shared" si="47"/>
        <v>0.98824025473148092</v>
      </c>
      <c r="P56" s="78">
        <f t="shared" si="39"/>
        <v>1.1759745268519084E-2</v>
      </c>
      <c r="Q56" s="77">
        <f>VLOOKUP(E56,'Appendix 4. LT MOH 2019'!$E$4:$J$1683,6,FALSE)</f>
        <v>2.4999999999999787</v>
      </c>
      <c r="R56" s="133">
        <f t="shared" si="40"/>
        <v>2.4997268100907855</v>
      </c>
      <c r="S56" s="132">
        <f t="shared" si="48"/>
        <v>97304.472222414246</v>
      </c>
      <c r="T56" s="14">
        <f t="shared" si="41"/>
        <v>1144.2758068232827</v>
      </c>
      <c r="U56" s="15">
        <f t="shared" si="42"/>
        <v>2.3658615383536832E-3</v>
      </c>
      <c r="V56" s="14">
        <f t="shared" si="43"/>
        <v>483661.35899040924</v>
      </c>
      <c r="W56" s="14">
        <f t="shared" si="44"/>
        <v>5200571.7595472243</v>
      </c>
      <c r="X56" s="2">
        <f t="shared" si="45"/>
        <v>53.446379603806783</v>
      </c>
      <c r="Y56" s="109">
        <f>VLOOKUP(E56,'Appendix 4. LT MOH 2019'!$E$4:$Q$1683,13,FALSE)</f>
        <v>55.0753758545412</v>
      </c>
      <c r="Z56" s="129">
        <f t="shared" si="46"/>
        <v>-1.6289962507344171</v>
      </c>
    </row>
    <row r="57" spans="1:26" x14ac:dyDescent="0.2">
      <c r="B57" s="155" t="str">
        <f t="shared" si="49"/>
        <v>Male</v>
      </c>
      <c r="C57" s="13" t="str">
        <f t="shared" si="50"/>
        <v>CE</v>
      </c>
      <c r="D57" s="162" t="s">
        <v>123</v>
      </c>
      <c r="E57" s="20" t="str">
        <f t="shared" si="34"/>
        <v>CEMale25-29</v>
      </c>
      <c r="F57" s="21">
        <v>5</v>
      </c>
      <c r="G57" s="108">
        <f>VLOOKUP(E57,'Appendix 4. LT MOH 2019'!$E$4:$H$1683,4,FALSE)</f>
        <v>2.2229874115109226E-3</v>
      </c>
      <c r="H57" s="21">
        <f>VLOOKUP(E57,'Appendix 1a. Pop March 2021'!$E$5:$F$1684,2,FALSE)</f>
        <v>397582.568723879</v>
      </c>
      <c r="I57" s="21">
        <f>VLOOKUP(E57,'Appendix 2a. Covid Deaths 2021'!$E$4:$F$1684,2,FALSE)</f>
        <v>49.896587383660801</v>
      </c>
      <c r="J57" s="22">
        <f t="shared" si="35"/>
        <v>883.82104530935931</v>
      </c>
      <c r="K57" s="22">
        <f t="shared" si="36"/>
        <v>933.60671320738879</v>
      </c>
      <c r="L57" s="78">
        <f t="shared" si="37"/>
        <v>0.94667383257454119</v>
      </c>
      <c r="M57" s="78">
        <f t="shared" si="38"/>
        <v>1.0563300321510258</v>
      </c>
      <c r="N57" s="77">
        <f>VLOOKUP(E57,'Appendix 4. LT MOH 2019'!$E$4:$L$1683,8,FALSE)</f>
        <v>0.98894649246271649</v>
      </c>
      <c r="O57" s="77">
        <f t="shared" si="47"/>
        <v>0.98832749578050039</v>
      </c>
      <c r="P57" s="78">
        <f t="shared" si="39"/>
        <v>1.1672504219499613E-2</v>
      </c>
      <c r="Q57" s="77">
        <f>VLOOKUP(E57,'Appendix 4. LT MOH 2019'!$E$4:$J$1683,6,FALSE)</f>
        <v>2.5000000000000218</v>
      </c>
      <c r="R57" s="133">
        <f t="shared" si="40"/>
        <v>2.4992187296162012</v>
      </c>
      <c r="S57" s="132">
        <f t="shared" si="48"/>
        <v>96160.196415590966</v>
      </c>
      <c r="T57" s="14">
        <f t="shared" si="41"/>
        <v>1122.4302984088972</v>
      </c>
      <c r="U57" s="15">
        <f t="shared" si="42"/>
        <v>2.3482098715614558E-3</v>
      </c>
      <c r="V57" s="14">
        <f t="shared" si="43"/>
        <v>477994.02941038256</v>
      </c>
      <c r="W57" s="14">
        <f t="shared" si="44"/>
        <v>4716910.4005568149</v>
      </c>
      <c r="X57" s="2">
        <f t="shared" si="45"/>
        <v>49.052628596669933</v>
      </c>
      <c r="Y57" s="109">
        <f>VLOOKUP(E57,'Appendix 4. LT MOH 2019'!$E$4:$Q$1683,13,FALSE)</f>
        <v>50.68935810801451</v>
      </c>
      <c r="Z57" s="129">
        <f t="shared" si="46"/>
        <v>-1.6367295113445763</v>
      </c>
    </row>
    <row r="58" spans="1:26" x14ac:dyDescent="0.2">
      <c r="B58" s="155" t="str">
        <f t="shared" si="49"/>
        <v>Male</v>
      </c>
      <c r="C58" s="13" t="str">
        <f t="shared" si="50"/>
        <v>CE</v>
      </c>
      <c r="D58" s="162" t="s">
        <v>124</v>
      </c>
      <c r="E58" s="20" t="str">
        <f t="shared" si="34"/>
        <v>CEMale30-34</v>
      </c>
      <c r="F58" s="21">
        <v>5</v>
      </c>
      <c r="G58" s="108">
        <f>VLOOKUP(E58,'Appendix 4. LT MOH 2019'!$E$4:$H$1683,4,FALSE)</f>
        <v>2.6254159337049362E-3</v>
      </c>
      <c r="H58" s="21">
        <f>VLOOKUP(E58,'Appendix 1a. Pop March 2021'!$E$5:$F$1684,2,FALSE)</f>
        <v>381224.90293169499</v>
      </c>
      <c r="I58" s="21">
        <f>VLOOKUP(E58,'Appendix 2a. Covid Deaths 2021'!$E$4:$F$1684,2,FALSE)</f>
        <v>104.782833505688</v>
      </c>
      <c r="J58" s="22">
        <f t="shared" si="35"/>
        <v>1000.8739344819896</v>
      </c>
      <c r="K58" s="22">
        <f t="shared" si="36"/>
        <v>1105.3816694670129</v>
      </c>
      <c r="L58" s="78">
        <f t="shared" si="37"/>
        <v>0.90545552014136954</v>
      </c>
      <c r="M58" s="78">
        <f t="shared" si="38"/>
        <v>1.1044164818210718</v>
      </c>
      <c r="N58" s="77">
        <f>VLOOKUP(E58,'Appendix 4. LT MOH 2019'!$E$4:$L$1683,8,FALSE)</f>
        <v>0.98695851861404982</v>
      </c>
      <c r="O58" s="77">
        <f t="shared" si="47"/>
        <v>0.98560661819341844</v>
      </c>
      <c r="P58" s="78">
        <f t="shared" si="39"/>
        <v>1.4393381806581562E-2</v>
      </c>
      <c r="Q58" s="77">
        <f>VLOOKUP(E58,'Appendix 4. LT MOH 2019'!$E$4:$J$1683,6,FALSE)</f>
        <v>2.5000000000000191</v>
      </c>
      <c r="R58" s="133">
        <f t="shared" si="40"/>
        <v>2.4982899808473222</v>
      </c>
      <c r="S58" s="132">
        <f t="shared" si="48"/>
        <v>95037.766117182065</v>
      </c>
      <c r="T58" s="14">
        <f t="shared" si="41"/>
        <v>1367.914853769202</v>
      </c>
      <c r="U58" s="15">
        <f t="shared" si="42"/>
        <v>2.8995578563038122E-3</v>
      </c>
      <c r="V58" s="14">
        <f t="shared" si="43"/>
        <v>471766.7042908881</v>
      </c>
      <c r="W58" s="14">
        <f t="shared" si="44"/>
        <v>4238916.3711464321</v>
      </c>
      <c r="X58" s="2">
        <f t="shared" si="45"/>
        <v>44.602441159231645</v>
      </c>
      <c r="Y58" s="109">
        <f>VLOOKUP(E58,'Appendix 4. LT MOH 2019'!$E$4:$Q$1683,13,FALSE)</f>
        <v>46.227973126241977</v>
      </c>
      <c r="Z58" s="129">
        <f t="shared" si="46"/>
        <v>-1.6255319670103319</v>
      </c>
    </row>
    <row r="59" spans="1:26" x14ac:dyDescent="0.2">
      <c r="B59" s="155" t="str">
        <f t="shared" si="49"/>
        <v>Male</v>
      </c>
      <c r="C59" s="13" t="str">
        <f t="shared" si="50"/>
        <v>CE</v>
      </c>
      <c r="D59" s="162" t="s">
        <v>125</v>
      </c>
      <c r="E59" s="20" t="str">
        <f t="shared" si="34"/>
        <v>CEMale35-39</v>
      </c>
      <c r="F59" s="21">
        <v>5</v>
      </c>
      <c r="G59" s="108">
        <f>VLOOKUP(E59,'Appendix 4. LT MOH 2019'!$E$4:$H$1683,4,FALSE)</f>
        <v>3.0745355255259654E-3</v>
      </c>
      <c r="H59" s="21">
        <f>VLOOKUP(E59,'Appendix 1a. Pop March 2021'!$E$5:$F$1684,2,FALSE)</f>
        <v>351653.26775598602</v>
      </c>
      <c r="I59" s="21">
        <f>VLOOKUP(E59,'Appendix 2a. Covid Deaths 2021'!$E$4:$F$1684,2,FALSE)</f>
        <v>152.68355739400201</v>
      </c>
      <c r="J59" s="22">
        <f t="shared" si="35"/>
        <v>1081.1704643830735</v>
      </c>
      <c r="K59" s="22">
        <f t="shared" si="36"/>
        <v>1233.384590755704</v>
      </c>
      <c r="L59" s="78">
        <f t="shared" si="37"/>
        <v>0.87658826977936555</v>
      </c>
      <c r="M59" s="78">
        <f t="shared" si="38"/>
        <v>1.1407864267356631</v>
      </c>
      <c r="N59" s="77">
        <f>VLOOKUP(E59,'Appendix 4. LT MOH 2019'!$E$4:$L$1683,8,FALSE)</f>
        <v>0.98474458069390369</v>
      </c>
      <c r="O59" s="77">
        <f t="shared" si="47"/>
        <v>0.98261559584824942</v>
      </c>
      <c r="P59" s="78">
        <f t="shared" si="39"/>
        <v>1.7384404151750577E-2</v>
      </c>
      <c r="Q59" s="77">
        <f>VLOOKUP(E59,'Appendix 4. LT MOH 2019'!$E$4:$J$1683,6,FALSE)</f>
        <v>2.5</v>
      </c>
      <c r="R59" s="133">
        <f t="shared" si="40"/>
        <v>2.4973005794962222</v>
      </c>
      <c r="S59" s="132">
        <f t="shared" si="48"/>
        <v>93669.851263412856</v>
      </c>
      <c r="T59" s="14">
        <f t="shared" si="41"/>
        <v>1628.3945511975335</v>
      </c>
      <c r="U59" s="15">
        <f t="shared" si="42"/>
        <v>3.5074007856727187E-3</v>
      </c>
      <c r="V59" s="14">
        <f t="shared" si="43"/>
        <v>464273.87421743071</v>
      </c>
      <c r="W59" s="14">
        <f t="shared" si="44"/>
        <v>3767149.6668555439</v>
      </c>
      <c r="X59" s="2">
        <f t="shared" si="45"/>
        <v>40.217312358720278</v>
      </c>
      <c r="Y59" s="109">
        <f>VLOOKUP(E59,'Appendix 4. LT MOH 2019'!$E$4:$Q$1683,13,FALSE)</f>
        <v>41.805786212421161</v>
      </c>
      <c r="Z59" s="129">
        <f t="shared" si="46"/>
        <v>-1.5884738537008829</v>
      </c>
    </row>
    <row r="60" spans="1:26" x14ac:dyDescent="0.2">
      <c r="B60" s="155" t="str">
        <f t="shared" si="49"/>
        <v>Male</v>
      </c>
      <c r="C60" s="13" t="str">
        <f t="shared" si="50"/>
        <v>CE</v>
      </c>
      <c r="D60" s="162" t="s">
        <v>126</v>
      </c>
      <c r="E60" s="20" t="str">
        <f t="shared" si="34"/>
        <v>CEMale40-44</v>
      </c>
      <c r="F60" s="21">
        <v>5</v>
      </c>
      <c r="G60" s="108">
        <f>VLOOKUP(E60,'Appendix 4. LT MOH 2019'!$E$4:$H$1683,4,FALSE)</f>
        <v>3.8312898675887551E-3</v>
      </c>
      <c r="H60" s="21">
        <f>VLOOKUP(E60,'Appendix 1a. Pop March 2021'!$E$5:$F$1684,2,FALSE)</f>
        <v>311782.914368522</v>
      </c>
      <c r="I60" s="21">
        <f>VLOOKUP(E60,'Appendix 2a. Covid Deaths 2021'!$E$4:$F$1684,2,FALSE)</f>
        <v>202.58014477766301</v>
      </c>
      <c r="J60" s="22">
        <f t="shared" si="35"/>
        <v>1194.5307207074109</v>
      </c>
      <c r="K60" s="22">
        <f t="shared" si="36"/>
        <v>1396.3347222290124</v>
      </c>
      <c r="L60" s="78">
        <f t="shared" si="37"/>
        <v>0.85547591253803701</v>
      </c>
      <c r="M60" s="78">
        <f t="shared" si="38"/>
        <v>1.1689399845674053</v>
      </c>
      <c r="N60" s="77">
        <f>VLOOKUP(E60,'Appendix 4. LT MOH 2019'!$E$4:$L$1683,8,FALSE)</f>
        <v>0.98102529465289834</v>
      </c>
      <c r="O60" s="77">
        <f t="shared" si="47"/>
        <v>0.97785544715257355</v>
      </c>
      <c r="P60" s="78">
        <f t="shared" si="39"/>
        <v>2.2144552847426446E-2</v>
      </c>
      <c r="Q60" s="77">
        <f>VLOOKUP(E60,'Appendix 4. LT MOH 2019'!$E$4:$J$1683,6,FALSE)</f>
        <v>2.5000000000000009</v>
      </c>
      <c r="R60" s="133">
        <f t="shared" si="40"/>
        <v>2.495965268701533</v>
      </c>
      <c r="S60" s="132">
        <f t="shared" si="48"/>
        <v>92041.456712215324</v>
      </c>
      <c r="T60" s="14">
        <f t="shared" si="41"/>
        <v>2038.2169023177657</v>
      </c>
      <c r="U60" s="15">
        <f t="shared" si="42"/>
        <v>4.4785786601968872E-3</v>
      </c>
      <c r="V60" s="14">
        <f t="shared" si="43"/>
        <v>455103.51764775335</v>
      </c>
      <c r="W60" s="14">
        <f t="shared" si="44"/>
        <v>3302875.7926381133</v>
      </c>
      <c r="X60" s="2">
        <f t="shared" si="45"/>
        <v>35.884653618262114</v>
      </c>
      <c r="Y60" s="109">
        <f>VLOOKUP(E60,'Appendix 4. LT MOH 2019'!$E$4:$Q$1683,13,FALSE)</f>
        <v>37.414701723693881</v>
      </c>
      <c r="Z60" s="129">
        <f t="shared" si="46"/>
        <v>-1.5300481054317672</v>
      </c>
    </row>
    <row r="61" spans="1:26" x14ac:dyDescent="0.2">
      <c r="B61" s="155" t="str">
        <f t="shared" si="49"/>
        <v>Male</v>
      </c>
      <c r="C61" s="13" t="str">
        <f t="shared" si="50"/>
        <v>CE</v>
      </c>
      <c r="D61" s="162" t="s">
        <v>127</v>
      </c>
      <c r="E61" s="20" t="str">
        <f t="shared" si="34"/>
        <v>CEMale45-49</v>
      </c>
      <c r="F61" s="21">
        <v>5</v>
      </c>
      <c r="G61" s="108">
        <f>VLOOKUP(E61,'Appendix 4. LT MOH 2019'!$E$4:$H$1683,4,FALSE)</f>
        <v>5.3404334498356049E-3</v>
      </c>
      <c r="H61" s="21">
        <f>VLOOKUP(E61,'Appendix 1a. Pop March 2021'!$E$5:$F$1684,2,FALSE)</f>
        <v>267860.17791089899</v>
      </c>
      <c r="I61" s="21">
        <f>VLOOKUP(E61,'Appendix 2a. Covid Deaths 2021'!$E$4:$F$1684,2,FALSE)</f>
        <v>250.480868665977</v>
      </c>
      <c r="J61" s="22">
        <f t="shared" si="35"/>
        <v>1430.4894539942811</v>
      </c>
      <c r="K61" s="22">
        <f t="shared" si="36"/>
        <v>1679.6326462506904</v>
      </c>
      <c r="L61" s="78">
        <f t="shared" si="37"/>
        <v>0.8516680460977275</v>
      </c>
      <c r="M61" s="78">
        <f t="shared" si="38"/>
        <v>1.1741663956771857</v>
      </c>
      <c r="N61" s="77">
        <f>VLOOKUP(E61,'Appendix 4. LT MOH 2019'!$E$4:$L$1683,8,FALSE)</f>
        <v>0.97364963862902398</v>
      </c>
      <c r="O61" s="77">
        <f t="shared" si="47"/>
        <v>0.96913180897493689</v>
      </c>
      <c r="P61" s="78">
        <f t="shared" si="39"/>
        <v>3.0868191025063108E-2</v>
      </c>
      <c r="Q61" s="77">
        <f>VLOOKUP(E61,'Appendix 4. LT MOH 2019'!$E$4:$J$1683,6,FALSE)</f>
        <v>2.5000000000000249</v>
      </c>
      <c r="R61" s="133">
        <f t="shared" si="40"/>
        <v>2.4942078067816826</v>
      </c>
      <c r="S61" s="132">
        <f t="shared" si="48"/>
        <v>90003.239809897554</v>
      </c>
      <c r="T61" s="14">
        <f t="shared" si="41"/>
        <v>2778.2371993264824</v>
      </c>
      <c r="U61" s="15">
        <f t="shared" si="42"/>
        <v>6.2706441572312876E-3</v>
      </c>
      <c r="V61" s="14">
        <f t="shared" si="43"/>
        <v>443054.5139645068</v>
      </c>
      <c r="W61" s="14">
        <f t="shared" si="44"/>
        <v>2847772.2749903598</v>
      </c>
      <c r="X61" s="2">
        <f t="shared" si="45"/>
        <v>31.640775165486804</v>
      </c>
      <c r="Y61" s="109">
        <f>VLOOKUP(E61,'Appendix 4. LT MOH 2019'!$E$4:$Q$1683,13,FALSE)</f>
        <v>33.090011709175386</v>
      </c>
      <c r="Z61" s="129">
        <f t="shared" si="46"/>
        <v>-1.4492365436885812</v>
      </c>
    </row>
    <row r="62" spans="1:26" x14ac:dyDescent="0.2">
      <c r="B62" s="155" t="str">
        <f t="shared" si="49"/>
        <v>Male</v>
      </c>
      <c r="C62" s="13" t="str">
        <f t="shared" si="50"/>
        <v>CE</v>
      </c>
      <c r="D62" s="162" t="s">
        <v>128</v>
      </c>
      <c r="E62" s="20" t="str">
        <f t="shared" si="34"/>
        <v>CEMale50-54</v>
      </c>
      <c r="F62" s="21">
        <v>5</v>
      </c>
      <c r="G62" s="108">
        <f>VLOOKUP(E62,'Appendix 4. LT MOH 2019'!$E$4:$H$1683,4,FALSE)</f>
        <v>7.270821461401838E-3</v>
      </c>
      <c r="H62" s="21">
        <f>VLOOKUP(E62,'Appendix 1a. Pop March 2021'!$E$5:$F$1684,2,FALSE)</f>
        <v>244479.910713572</v>
      </c>
      <c r="I62" s="21">
        <f>VLOOKUP(E62,'Appendix 2a. Covid Deaths 2021'!$E$4:$F$1684,2,FALSE)</f>
        <v>303.37125129265797</v>
      </c>
      <c r="J62" s="22">
        <f t="shared" si="35"/>
        <v>1777.5697816978445</v>
      </c>
      <c r="K62" s="22">
        <f t="shared" si="36"/>
        <v>2078.7352747858313</v>
      </c>
      <c r="L62" s="78">
        <f t="shared" si="37"/>
        <v>0.85512080506787214</v>
      </c>
      <c r="M62" s="78">
        <f t="shared" si="38"/>
        <v>1.1694254122616379</v>
      </c>
      <c r="N62" s="77">
        <f>VLOOKUP(E62,'Appendix 4. LT MOH 2019'!$E$4:$L$1683,8,FALSE)</f>
        <v>0.96429490610050539</v>
      </c>
      <c r="O62" s="77">
        <f t="shared" si="47"/>
        <v>0.9583731187410518</v>
      </c>
      <c r="P62" s="78">
        <f t="shared" si="39"/>
        <v>4.1626881258948201E-2</v>
      </c>
      <c r="Q62" s="77">
        <f>VLOOKUP(E62,'Appendix 4. LT MOH 2019'!$E$4:$J$1683,6,FALSE)</f>
        <v>2.5000000000000018</v>
      </c>
      <c r="R62" s="133">
        <f t="shared" si="40"/>
        <v>2.4923389111524346</v>
      </c>
      <c r="S62" s="132">
        <f t="shared" si="48"/>
        <v>87225.002610571071</v>
      </c>
      <c r="T62" s="14">
        <f t="shared" si="41"/>
        <v>3630.9048264816888</v>
      </c>
      <c r="U62" s="15">
        <f t="shared" si="42"/>
        <v>8.5028930380385906E-3</v>
      </c>
      <c r="V62" s="14">
        <f t="shared" si="43"/>
        <v>427019.93430217839</v>
      </c>
      <c r="W62" s="14">
        <f t="shared" si="44"/>
        <v>2404717.761025853</v>
      </c>
      <c r="X62" s="2">
        <f t="shared" si="45"/>
        <v>27.569133723756607</v>
      </c>
      <c r="Y62" s="109">
        <f>VLOOKUP(E62,'Appendix 4. LT MOH 2019'!$E$4:$Q$1683,13,FALSE)</f>
        <v>28.917884314370571</v>
      </c>
      <c r="Z62" s="129">
        <f t="shared" si="46"/>
        <v>-1.3487505906139639</v>
      </c>
    </row>
    <row r="63" spans="1:26" x14ac:dyDescent="0.2">
      <c r="B63" s="155" t="str">
        <f t="shared" si="49"/>
        <v>Male</v>
      </c>
      <c r="C63" s="13" t="str">
        <f t="shared" si="50"/>
        <v>CE</v>
      </c>
      <c r="D63" s="162" t="s">
        <v>129</v>
      </c>
      <c r="E63" s="20" t="str">
        <f t="shared" si="34"/>
        <v>CEMale55-59</v>
      </c>
      <c r="F63" s="21">
        <v>5</v>
      </c>
      <c r="G63" s="108">
        <f>VLOOKUP(E63,'Appendix 4. LT MOH 2019'!$E$4:$H$1683,4,FALSE)</f>
        <v>9.7301185350136474E-3</v>
      </c>
      <c r="H63" s="21">
        <f>VLOOKUP(E63,'Appendix 1a. Pop March 2021'!$E$5:$F$1684,2,FALSE)</f>
        <v>214846.86166272601</v>
      </c>
      <c r="I63" s="21">
        <f>VLOOKUP(E63,'Appendix 2a. Covid Deaths 2021'!$E$4:$F$1684,2,FALSE)</f>
        <v>355.26370217166499</v>
      </c>
      <c r="J63" s="22">
        <f t="shared" si="35"/>
        <v>2090.4854308540034</v>
      </c>
      <c r="K63" s="22">
        <f t="shared" si="36"/>
        <v>2442.2923750923505</v>
      </c>
      <c r="L63" s="78">
        <f t="shared" si="37"/>
        <v>0.85595215878891473</v>
      </c>
      <c r="M63" s="78">
        <f t="shared" si="38"/>
        <v>1.1682895939124662</v>
      </c>
      <c r="N63" s="77">
        <f>VLOOKUP(E63,'Appendix 4. LT MOH 2019'!$E$4:$L$1683,8,FALSE)</f>
        <v>0.95250474351359082</v>
      </c>
      <c r="O63" s="77">
        <f t="shared" si="47"/>
        <v>0.94473652879859815</v>
      </c>
      <c r="P63" s="78">
        <f t="shared" si="39"/>
        <v>5.5263471201401848E-2</v>
      </c>
      <c r="Q63" s="77">
        <f>VLOOKUP(E63,'Appendix 4. LT MOH 2019'!$E$4:$J$1683,6,FALSE)</f>
        <v>2.4999999999999911</v>
      </c>
      <c r="R63" s="133">
        <f t="shared" si="40"/>
        <v>2.4898331254358461</v>
      </c>
      <c r="S63" s="132">
        <f t="shared" si="48"/>
        <v>83594.097784089376</v>
      </c>
      <c r="T63" s="14">
        <f t="shared" si="41"/>
        <v>4619.7000154981934</v>
      </c>
      <c r="U63" s="15">
        <f t="shared" si="42"/>
        <v>1.1368091794931836E-2</v>
      </c>
      <c r="V63" s="14">
        <f t="shared" si="43"/>
        <v>406374.27097111981</v>
      </c>
      <c r="W63" s="14">
        <f t="shared" si="44"/>
        <v>1977697.8267236745</v>
      </c>
      <c r="X63" s="2">
        <f t="shared" si="45"/>
        <v>23.658342863293555</v>
      </c>
      <c r="Y63" s="109">
        <f>VLOOKUP(E63,'Appendix 4. LT MOH 2019'!$E$4:$Q$1683,13,FALSE)</f>
        <v>24.896063327972328</v>
      </c>
      <c r="Z63" s="129">
        <f t="shared" si="46"/>
        <v>-1.2377204646787732</v>
      </c>
    </row>
    <row r="64" spans="1:26" x14ac:dyDescent="0.2">
      <c r="B64" s="155" t="str">
        <f t="shared" si="49"/>
        <v>Male</v>
      </c>
      <c r="C64" s="13" t="str">
        <f t="shared" si="50"/>
        <v>CE</v>
      </c>
      <c r="D64" s="162" t="s">
        <v>130</v>
      </c>
      <c r="E64" s="20" t="str">
        <f t="shared" si="34"/>
        <v>CEMale60-64</v>
      </c>
      <c r="F64" s="21">
        <v>5</v>
      </c>
      <c r="G64" s="108">
        <f>VLOOKUP(E64,'Appendix 4. LT MOH 2019'!$E$4:$H$1683,4,FALSE)</f>
        <v>1.4935077993551371E-2</v>
      </c>
      <c r="H64" s="21">
        <f>VLOOKUP(E64,'Appendix 1a. Pop March 2021'!$E$5:$F$1684,2,FALSE)</f>
        <v>160219.40499789201</v>
      </c>
      <c r="I64" s="21">
        <f>VLOOKUP(E64,'Appendix 2a. Covid Deaths 2021'!$E$4:$F$1684,2,FALSE)</f>
        <v>443.081695966908</v>
      </c>
      <c r="J64" s="22">
        <f t="shared" si="35"/>
        <v>2392.8893097239115</v>
      </c>
      <c r="K64" s="22">
        <f t="shared" si="36"/>
        <v>2829.3535460040384</v>
      </c>
      <c r="L64" s="78">
        <f t="shared" si="37"/>
        <v>0.84573711655916761</v>
      </c>
      <c r="M64" s="78">
        <f t="shared" si="38"/>
        <v>1.1824005124292547</v>
      </c>
      <c r="N64" s="77">
        <f>VLOOKUP(E64,'Appendix 4. LT MOH 2019'!$E$4:$L$1683,8,FALSE)</f>
        <v>0.92801245888503314</v>
      </c>
      <c r="O64" s="77">
        <f t="shared" si="47"/>
        <v>0.91545205633117266</v>
      </c>
      <c r="P64" s="78">
        <f t="shared" si="39"/>
        <v>8.4547943668827341E-2</v>
      </c>
      <c r="Q64" s="77">
        <f>VLOOKUP(E64,'Appendix 4. LT MOH 2019'!$E$4:$J$1683,6,FALSE)</f>
        <v>2.4999999999999991</v>
      </c>
      <c r="R64" s="133">
        <f t="shared" si="40"/>
        <v>2.4831408722291091</v>
      </c>
      <c r="S64" s="132">
        <f t="shared" si="48"/>
        <v>78974.397768591181</v>
      </c>
      <c r="T64" s="14">
        <f t="shared" si="41"/>
        <v>6677.1229338184112</v>
      </c>
      <c r="U64" s="15">
        <f t="shared" si="42"/>
        <v>1.766123412870434E-2</v>
      </c>
      <c r="V64" s="14">
        <f t="shared" si="43"/>
        <v>378066.61103972676</v>
      </c>
      <c r="W64" s="14">
        <f t="shared" si="44"/>
        <v>1571323.5557525547</v>
      </c>
      <c r="X64" s="2">
        <f t="shared" si="45"/>
        <v>19.896619665993629</v>
      </c>
      <c r="Y64" s="109">
        <f>VLOOKUP(E64,'Appendix 4. LT MOH 2019'!$E$4:$Q$1683,13,FALSE)</f>
        <v>21.012810283083663</v>
      </c>
      <c r="Z64" s="129">
        <f t="shared" si="46"/>
        <v>-1.1161906170900338</v>
      </c>
    </row>
    <row r="65" spans="2:26" x14ac:dyDescent="0.2">
      <c r="B65" s="155" t="str">
        <f t="shared" si="49"/>
        <v>Male</v>
      </c>
      <c r="C65" s="13" t="str">
        <f t="shared" si="50"/>
        <v>CE</v>
      </c>
      <c r="D65" s="162" t="s">
        <v>131</v>
      </c>
      <c r="E65" s="20" t="str">
        <f t="shared" si="34"/>
        <v>CEMale65-69</v>
      </c>
      <c r="F65" s="21">
        <v>5</v>
      </c>
      <c r="G65" s="108">
        <f>VLOOKUP(E65,'Appendix 4. LT MOH 2019'!$E$4:$H$1683,4,FALSE)</f>
        <v>2.1220600972749682E-2</v>
      </c>
      <c r="H65" s="21">
        <f>VLOOKUP(E65,'Appendix 1a. Pop March 2021'!$E$5:$F$1684,2,FALSE)</f>
        <v>123997.669804164</v>
      </c>
      <c r="I65" s="21">
        <f>VLOOKUP(E65,'Appendix 2a. Covid Deaths 2021'!$E$4:$F$1684,2,FALSE)</f>
        <v>518.92450879007197</v>
      </c>
      <c r="J65" s="22">
        <f t="shared" si="35"/>
        <v>2631.3050724649365</v>
      </c>
      <c r="K65" s="22">
        <f t="shared" si="36"/>
        <v>3139.2176913189942</v>
      </c>
      <c r="L65" s="78">
        <f t="shared" si="37"/>
        <v>0.83820407859620283</v>
      </c>
      <c r="M65" s="78">
        <f t="shared" si="38"/>
        <v>1.1930268839478422</v>
      </c>
      <c r="N65" s="77">
        <f>VLOOKUP(E65,'Appendix 4. LT MOH 2019'!$E$4:$L$1683,8,FALSE)</f>
        <v>0.89924234036158879</v>
      </c>
      <c r="O65" s="77">
        <f t="shared" si="47"/>
        <v>0.88099555959255815</v>
      </c>
      <c r="P65" s="78">
        <f t="shared" si="39"/>
        <v>0.11900444040744185</v>
      </c>
      <c r="Q65" s="77">
        <f>VLOOKUP(E65,'Appendix 4. LT MOH 2019'!$E$4:$J$1683,6,FALSE)</f>
        <v>2.5000000000000013</v>
      </c>
      <c r="R65" s="133">
        <f t="shared" si="40"/>
        <v>2.4747455577973985</v>
      </c>
      <c r="S65" s="132">
        <f t="shared" si="48"/>
        <v>72297.274834772776</v>
      </c>
      <c r="T65" s="14">
        <f t="shared" si="41"/>
        <v>8603.6967346951624</v>
      </c>
      <c r="U65" s="15">
        <f t="shared" si="42"/>
        <v>2.5322876481916837E-2</v>
      </c>
      <c r="V65" s="14">
        <f t="shared" si="43"/>
        <v>339759.85077521089</v>
      </c>
      <c r="W65" s="14">
        <f t="shared" si="44"/>
        <v>1193256.9447128279</v>
      </c>
      <c r="X65" s="2">
        <f t="shared" si="45"/>
        <v>16.504867540856573</v>
      </c>
      <c r="Y65" s="109">
        <f>VLOOKUP(E65,'Appendix 4. LT MOH 2019'!$E$4:$Q$1683,13,FALSE)</f>
        <v>17.44888118778707</v>
      </c>
      <c r="Z65" s="129">
        <f t="shared" si="46"/>
        <v>-0.94401364693049672</v>
      </c>
    </row>
    <row r="66" spans="2:26" x14ac:dyDescent="0.2">
      <c r="B66" s="155" t="str">
        <f t="shared" si="49"/>
        <v>Male</v>
      </c>
      <c r="C66" s="13" t="str">
        <f t="shared" si="50"/>
        <v>CE</v>
      </c>
      <c r="D66" s="162" t="s">
        <v>132</v>
      </c>
      <c r="E66" s="20" t="str">
        <f t="shared" si="34"/>
        <v>CEMale70-74</v>
      </c>
      <c r="F66" s="21">
        <v>5</v>
      </c>
      <c r="G66" s="108">
        <f>VLOOKUP(E66,'Appendix 4. LT MOH 2019'!$E$4:$H$1683,4,FALSE)</f>
        <v>2.9118636560183087E-2</v>
      </c>
      <c r="H66" s="21">
        <f>VLOOKUP(E66,'Appendix 1a. Pop March 2021'!$E$5:$F$1684,2,FALSE)</f>
        <v>98813.074633826298</v>
      </c>
      <c r="I66" s="21">
        <f>VLOOKUP(E66,'Appendix 2a. Covid Deaths 2021'!$E$4:$F$1684,2,FALSE)</f>
        <v>513.93485005170601</v>
      </c>
      <c r="J66" s="22">
        <f t="shared" si="35"/>
        <v>2877.3020076566345</v>
      </c>
      <c r="K66" s="22">
        <f t="shared" si="36"/>
        <v>3376.271775594073</v>
      </c>
      <c r="L66" s="78">
        <f t="shared" si="37"/>
        <v>0.85221279532520977</v>
      </c>
      <c r="M66" s="78">
        <f t="shared" si="38"/>
        <v>1.173415848113843</v>
      </c>
      <c r="N66" s="77">
        <f>VLOOKUP(E66,'Appendix 4. LT MOH 2019'!$E$4:$L$1683,8,FALSE)</f>
        <v>0.86428631115349264</v>
      </c>
      <c r="O66" s="77">
        <f t="shared" si="47"/>
        <v>0.84270013701466062</v>
      </c>
      <c r="P66" s="78">
        <f t="shared" si="39"/>
        <v>0.15729986298533938</v>
      </c>
      <c r="Q66" s="77">
        <f>VLOOKUP(E66,'Appendix 4. LT MOH 2019'!$E$4:$J$1683,6,FALSE)</f>
        <v>2.5</v>
      </c>
      <c r="R66" s="133">
        <f t="shared" si="40"/>
        <v>2.4690284168695547</v>
      </c>
      <c r="S66" s="132">
        <f t="shared" si="48"/>
        <v>63693.578100077611</v>
      </c>
      <c r="T66" s="14">
        <f t="shared" si="41"/>
        <v>10018.991108188222</v>
      </c>
      <c r="U66" s="15">
        <f t="shared" si="42"/>
        <v>3.41816635125562E-2</v>
      </c>
      <c r="V66" s="14">
        <f t="shared" si="43"/>
        <v>293110.10871392704</v>
      </c>
      <c r="W66" s="14">
        <f t="shared" si="44"/>
        <v>853497.09393761703</v>
      </c>
      <c r="X66" s="2">
        <f t="shared" si="45"/>
        <v>13.400049414661115</v>
      </c>
      <c r="Y66" s="109">
        <f>VLOOKUP(E66,'Appendix 4. LT MOH 2019'!$E$4:$Q$1683,13,FALSE)</f>
        <v>14.123862686198771</v>
      </c>
      <c r="Z66" s="129">
        <f t="shared" si="46"/>
        <v>-0.72381327153765618</v>
      </c>
    </row>
    <row r="67" spans="2:26" x14ac:dyDescent="0.2">
      <c r="B67" s="155" t="str">
        <f t="shared" si="49"/>
        <v>Male</v>
      </c>
      <c r="C67" s="13" t="str">
        <f t="shared" si="50"/>
        <v>CE</v>
      </c>
      <c r="D67" s="162" t="s">
        <v>133</v>
      </c>
      <c r="E67" s="20" t="str">
        <f t="shared" si="34"/>
        <v>CEMale75-79</v>
      </c>
      <c r="F67" s="21">
        <v>5</v>
      </c>
      <c r="G67" s="108">
        <f>VLOOKUP(E67,'Appendix 4. LT MOH 2019'!$E$4:$H$1683,4,FALSE)</f>
        <v>4.8059846925144194E-2</v>
      </c>
      <c r="H67" s="21">
        <f>VLOOKUP(E67,'Appendix 1a. Pop March 2021'!$E$5:$F$1684,2,FALSE)</f>
        <v>66732.325174996295</v>
      </c>
      <c r="I67" s="21">
        <f>VLOOKUP(E67,'Appendix 2a. Covid Deaths 2021'!$E$4:$F$1684,2,FALSE)</f>
        <v>471.02378490175801</v>
      </c>
      <c r="J67" s="22">
        <f t="shared" si="35"/>
        <v>3207.1453328692683</v>
      </c>
      <c r="K67" s="22">
        <f t="shared" si="36"/>
        <v>3655.5317867705458</v>
      </c>
      <c r="L67" s="78">
        <f t="shared" si="37"/>
        <v>0.87734029409236747</v>
      </c>
      <c r="M67" s="78">
        <f t="shared" si="38"/>
        <v>1.1398085859427296</v>
      </c>
      <c r="N67" s="77">
        <f>VLOOKUP(E67,'Appendix 4. LT MOH 2019'!$E$4:$L$1683,8,FALSE)</f>
        <v>0.78547576956533938</v>
      </c>
      <c r="O67" s="77">
        <f t="shared" si="47"/>
        <v>0.75940151010657631</v>
      </c>
      <c r="P67" s="78">
        <f t="shared" si="39"/>
        <v>0.24059848989342369</v>
      </c>
      <c r="Q67" s="77">
        <f>VLOOKUP(E67,'Appendix 4. LT MOH 2019'!$E$4:$J$1683,6,FALSE)</f>
        <v>2.5</v>
      </c>
      <c r="R67" s="133">
        <f t="shared" si="40"/>
        <v>2.459288295507438</v>
      </c>
      <c r="S67" s="132">
        <f t="shared" si="48"/>
        <v>53674.586991889388</v>
      </c>
      <c r="T67" s="14">
        <f t="shared" si="41"/>
        <v>12914.024575901789</v>
      </c>
      <c r="U67" s="15">
        <f t="shared" si="42"/>
        <v>5.4822161092693285E-2</v>
      </c>
      <c r="V67" s="14">
        <f t="shared" si="43"/>
        <v>235562.12156734869</v>
      </c>
      <c r="W67" s="14">
        <f t="shared" si="44"/>
        <v>560386.98522368993</v>
      </c>
      <c r="X67" s="2">
        <f t="shared" si="45"/>
        <v>10.440452672851835</v>
      </c>
      <c r="Y67" s="109">
        <f>VLOOKUP(E67,'Appendix 4. LT MOH 2019'!$E$4:$Q$1683,13,FALSE)</f>
        <v>10.949088035057907</v>
      </c>
      <c r="Z67" s="129">
        <f t="shared" si="46"/>
        <v>-0.50863536220607131</v>
      </c>
    </row>
    <row r="68" spans="2:26" x14ac:dyDescent="0.2">
      <c r="B68" s="155" t="str">
        <f t="shared" si="49"/>
        <v>Male</v>
      </c>
      <c r="C68" s="13" t="str">
        <f t="shared" si="50"/>
        <v>CE</v>
      </c>
      <c r="D68" s="162" t="s">
        <v>134</v>
      </c>
      <c r="E68" s="20" t="str">
        <f t="shared" si="34"/>
        <v>CEMale80-84</v>
      </c>
      <c r="F68" s="21">
        <v>5</v>
      </c>
      <c r="G68" s="108">
        <f>VLOOKUP(E68,'Appendix 4. LT MOH 2019'!$E$4:$H$1683,4,FALSE)</f>
        <v>7.4524696434618551E-2</v>
      </c>
      <c r="H68" s="21">
        <f>VLOOKUP(E68,'Appendix 1a. Pop March 2021'!$E$5:$F$1684,2,FALSE)</f>
        <v>43176.408215883501</v>
      </c>
      <c r="I68" s="21">
        <f>VLOOKUP(E68,'Appendix 2a. Covid Deaths 2021'!$E$4:$F$1684,2,FALSE)</f>
        <v>380.21199586349502</v>
      </c>
      <c r="J68" s="22">
        <f t="shared" si="35"/>
        <v>3217.7087154258884</v>
      </c>
      <c r="K68" s="22">
        <f t="shared" si="36"/>
        <v>3569.5855277168557</v>
      </c>
      <c r="L68" s="78">
        <f t="shared" si="37"/>
        <v>0.90142362199792103</v>
      </c>
      <c r="M68" s="78">
        <f t="shared" si="38"/>
        <v>1.1093563288075297</v>
      </c>
      <c r="N68" s="77">
        <f>VLOOKUP(E68,'Appendix 4. LT MOH 2019'!$E$4:$L$1683,8,FALSE)</f>
        <v>0.68589750124886584</v>
      </c>
      <c r="O68" s="77">
        <f t="shared" si="47"/>
        <v>0.65819280453543882</v>
      </c>
      <c r="P68" s="78">
        <f t="shared" si="39"/>
        <v>0.34180719546456118</v>
      </c>
      <c r="Q68" s="77">
        <f>VLOOKUP(E68,'Appendix 4. LT MOH 2019'!$E$4:$J$1683,6,FALSE)</f>
        <v>2.5</v>
      </c>
      <c r="R68" s="133">
        <f t="shared" si="40"/>
        <v>2.4514024316381193</v>
      </c>
      <c r="S68" s="132">
        <f t="shared" si="48"/>
        <v>40760.562415987602</v>
      </c>
      <c r="T68" s="14">
        <f t="shared" si="41"/>
        <v>13932.25352496692</v>
      </c>
      <c r="U68" s="15">
        <f t="shared" si="42"/>
        <v>8.2784663024277116E-2</v>
      </c>
      <c r="V68" s="14">
        <f t="shared" si="43"/>
        <v>168295.10462440609</v>
      </c>
      <c r="W68" s="14">
        <f t="shared" si="44"/>
        <v>324824.86365634121</v>
      </c>
      <c r="X68" s="2">
        <f t="shared" si="45"/>
        <v>7.9690967053225563</v>
      </c>
      <c r="Y68" s="109">
        <f>VLOOKUP(E68,'Appendix 4. LT MOH 2019'!$E$4:$Q$1683,13,FALSE)</f>
        <v>8.2566501252271571</v>
      </c>
      <c r="Z68" s="129">
        <f t="shared" si="46"/>
        <v>-0.28755341990460082</v>
      </c>
    </row>
    <row r="69" spans="2:26" x14ac:dyDescent="0.2">
      <c r="B69" s="155" t="str">
        <f t="shared" si="49"/>
        <v>Male</v>
      </c>
      <c r="C69" s="13" t="str">
        <f t="shared" si="50"/>
        <v>CE</v>
      </c>
      <c r="D69" s="162" t="s">
        <v>135</v>
      </c>
      <c r="E69" s="20" t="str">
        <f t="shared" si="34"/>
        <v>CEMale85-89</v>
      </c>
      <c r="F69" s="21">
        <v>5</v>
      </c>
      <c r="G69" s="108">
        <f>VLOOKUP(E69,'Appendix 4. LT MOH 2019'!$E$4:$H$1683,4,FALSE)</f>
        <v>0.12655980786299798</v>
      </c>
      <c r="H69" s="21">
        <f>VLOOKUP(E69,'Appendix 1a. Pop March 2021'!$E$5:$F$1684,2,FALSE)</f>
        <v>20313.839241377798</v>
      </c>
      <c r="I69" s="21">
        <f>VLOOKUP(E69,'Appendix 2a. Covid Deaths 2021'!$E$4:$F$1684,2,FALSE)</f>
        <v>196.592554291624</v>
      </c>
      <c r="J69" s="22">
        <f t="shared" si="35"/>
        <v>2570.9155913486029</v>
      </c>
      <c r="K69" s="22">
        <f t="shared" si="36"/>
        <v>2742.6274297417826</v>
      </c>
      <c r="L69" s="78">
        <f t="shared" si="37"/>
        <v>0.93739148214916446</v>
      </c>
      <c r="M69" s="78">
        <f t="shared" si="38"/>
        <v>1.0667901501593471</v>
      </c>
      <c r="N69" s="77">
        <f>VLOOKUP(E69,'Appendix 4. LT MOH 2019'!$E$4:$L$1683,8,FALSE)</f>
        <v>0.5192956014754293</v>
      </c>
      <c r="O69" s="77">
        <f t="shared" si="47"/>
        <v>0.49705808855641542</v>
      </c>
      <c r="P69" s="78">
        <f t="shared" si="39"/>
        <v>0.50294191144358458</v>
      </c>
      <c r="Q69" s="77">
        <f>VLOOKUP(E69,'Appendix 4. LT MOH 2019'!$E$4:$J$1683,6,FALSE)</f>
        <v>2.5</v>
      </c>
      <c r="R69" s="133">
        <f t="shared" si="40"/>
        <v>2.4509446030637285</v>
      </c>
      <c r="S69" s="132">
        <f t="shared" si="48"/>
        <v>26828.308891020682</v>
      </c>
      <c r="T69" s="14">
        <f t="shared" si="41"/>
        <v>13493.080954448857</v>
      </c>
      <c r="U69" s="15">
        <f t="shared" si="42"/>
        <v>0.1352731403746571</v>
      </c>
      <c r="V69" s="14">
        <f t="shared" si="43"/>
        <v>99746.93362686754</v>
      </c>
      <c r="W69" s="14">
        <f t="shared" si="44"/>
        <v>156529.7590319351</v>
      </c>
      <c r="X69" s="2">
        <f t="shared" si="45"/>
        <v>5.8344996573498129</v>
      </c>
      <c r="Y69" s="109">
        <f>VLOOKUP(E69,'Appendix 4. LT MOH 2019'!$E$4:$Q$1683,13,FALSE)</f>
        <v>5.8928722801083033</v>
      </c>
      <c r="Z69" s="129">
        <f t="shared" si="46"/>
        <v>-5.8372622758490422E-2</v>
      </c>
    </row>
    <row r="70" spans="2:26" x14ac:dyDescent="0.2">
      <c r="B70" s="155" t="str">
        <f t="shared" si="49"/>
        <v>Male</v>
      </c>
      <c r="C70" s="13" t="str">
        <f t="shared" si="50"/>
        <v>CE</v>
      </c>
      <c r="D70" s="162" t="s">
        <v>8</v>
      </c>
      <c r="E70" s="20" t="str">
        <f t="shared" si="34"/>
        <v>CEMale90+</v>
      </c>
      <c r="F70" s="21" t="s">
        <v>19</v>
      </c>
      <c r="G70" s="108">
        <f>VLOOKUP(E70,'Appendix 4. LT MOH 2019'!$E$4:$H$1683,4,FALSE)</f>
        <v>0.2479171926281242</v>
      </c>
      <c r="H70" s="21">
        <f>VLOOKUP(E70,'Appendix 1a. Pop March 2021'!$E$5:$F$1684,2,FALSE)</f>
        <v>11848.655186734</v>
      </c>
      <c r="I70" s="21">
        <f>VLOOKUP(E70,'Appendix 2a. Covid Deaths 2021'!$E$4:$F$1684,2,FALSE)</f>
        <v>142.70423991727</v>
      </c>
      <c r="J70" s="22">
        <f t="shared" si="35"/>
        <v>2937.4853303137561</v>
      </c>
      <c r="K70" s="22">
        <f t="shared" si="36"/>
        <v>3044.8107356946066</v>
      </c>
      <c r="L70" s="78">
        <f t="shared" si="37"/>
        <v>0.96475137054574045</v>
      </c>
      <c r="M70" s="78">
        <f t="shared" si="38"/>
        <v>1.0365364906756442</v>
      </c>
      <c r="N70" s="77">
        <f>VLOOKUP(E70,'Appendix 4. LT MOH 2019'!$E$4:$L$1683,8,FALSE)</f>
        <v>0</v>
      </c>
      <c r="O70" s="77">
        <v>0</v>
      </c>
      <c r="P70" s="78">
        <f t="shared" si="39"/>
        <v>1</v>
      </c>
      <c r="Q70" s="77">
        <f>VLOOKUP(E70,'Appendix 4. LT MOH 2019'!$E$4:$J$1683,6,FALSE)</f>
        <v>4.4136831298248831</v>
      </c>
      <c r="R70" s="133">
        <f>Q70*L70</f>
        <v>4.2581068486531688</v>
      </c>
      <c r="S70" s="132">
        <f t="shared" si="48"/>
        <v>13335.227936571826</v>
      </c>
      <c r="T70" s="14">
        <f t="shared" si="41"/>
        <v>13335.227936571826</v>
      </c>
      <c r="U70" s="15">
        <f t="shared" si="42"/>
        <v>0.23484615007166815</v>
      </c>
      <c r="V70" s="14">
        <f>T70*R70</f>
        <v>56782.825405067553</v>
      </c>
      <c r="W70" s="14">
        <f>V70</f>
        <v>56782.825405067553</v>
      </c>
      <c r="X70" s="2">
        <f t="shared" si="45"/>
        <v>4.2581068486531688</v>
      </c>
      <c r="Y70" s="109">
        <f>VLOOKUP(E70,'Appendix 4. LT MOH 2019'!$E$4:$Q$1683,13,FALSE)</f>
        <v>4.0336048879837065</v>
      </c>
      <c r="Z70" s="129">
        <f t="shared" si="46"/>
        <v>0.22450196066946226</v>
      </c>
    </row>
    <row r="71" spans="2:26" x14ac:dyDescent="0.2">
      <c r="H71" s="43"/>
      <c r="I71" s="43"/>
      <c r="K71" s="9"/>
      <c r="L71" s="9"/>
      <c r="M71" s="9"/>
      <c r="N71" s="131"/>
      <c r="O71" s="131"/>
      <c r="P71" s="79"/>
      <c r="Q71" s="131"/>
      <c r="R71" s="111"/>
      <c r="S71" s="9"/>
      <c r="T71" s="9"/>
      <c r="U71" s="9"/>
      <c r="V71" s="111"/>
      <c r="W71" s="111"/>
      <c r="X71" s="9"/>
      <c r="Y71" s="131"/>
      <c r="Z71" s="9"/>
    </row>
    <row r="72" spans="2:26" x14ac:dyDescent="0.2">
      <c r="F72" s="43"/>
      <c r="H72" s="43"/>
      <c r="I72" s="43"/>
      <c r="N72" s="43"/>
      <c r="O72" s="43"/>
      <c r="Q72" s="43"/>
      <c r="R72" s="43"/>
      <c r="V72" s="43"/>
      <c r="W72" s="43"/>
    </row>
    <row r="73" spans="2:26" x14ac:dyDescent="0.2">
      <c r="F73" s="43"/>
    </row>
    <row r="74" spans="2:26" x14ac:dyDescent="0.2">
      <c r="F74" s="43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ECD835-87B1-184C-917A-1BA2F59AD532}">
  <sheetPr>
    <tabColor theme="7"/>
  </sheetPr>
  <dimension ref="A1:AA74"/>
  <sheetViews>
    <sheetView zoomScaleNormal="100" workbookViewId="0">
      <pane xSplit="4" ySplit="1" topLeftCell="F2" activePane="bottomRight" state="frozen"/>
      <selection pane="topRight" activeCell="F1" sqref="F1"/>
      <selection pane="bottomLeft" activeCell="A4" sqref="A4"/>
      <selection pane="bottomRight" activeCell="B1" sqref="B1:D2"/>
    </sheetView>
  </sheetViews>
  <sheetFormatPr baseColWidth="10" defaultRowHeight="16" x14ac:dyDescent="0.2"/>
  <cols>
    <col min="1" max="1" width="6.1640625" customWidth="1"/>
    <col min="2" max="3" width="12.1640625" style="155" customWidth="1"/>
    <col min="4" max="4" width="12.1640625" style="9" customWidth="1"/>
    <col min="5" max="5" width="12.83203125" hidden="1" customWidth="1"/>
    <col min="6" max="6" width="13.33203125" customWidth="1"/>
    <col min="7" max="7" width="12.83203125" style="43" customWidth="1"/>
    <col min="10" max="10" width="14.6640625" style="43" customWidth="1"/>
    <col min="11" max="11" width="13.33203125" customWidth="1"/>
    <col min="17" max="17" width="11.5" customWidth="1"/>
    <col min="18" max="20" width="10.33203125" customWidth="1"/>
    <col min="21" max="21" width="8.33203125" customWidth="1"/>
    <col min="22" max="22" width="10" customWidth="1"/>
    <col min="23" max="23" width="9.83203125" customWidth="1"/>
    <col min="24" max="24" width="11.83203125" customWidth="1"/>
    <col min="25" max="25" width="10.5" style="43" customWidth="1"/>
    <col min="26" max="26" width="17.6640625" bestFit="1" customWidth="1"/>
  </cols>
  <sheetData>
    <row r="1" spans="1:27" ht="18" x14ac:dyDescent="0.2">
      <c r="B1" s="158" t="s">
        <v>50</v>
      </c>
      <c r="C1" s="158"/>
      <c r="D1" s="158"/>
      <c r="H1" s="43"/>
      <c r="I1" s="43"/>
      <c r="K1" s="12"/>
      <c r="N1" s="10"/>
      <c r="O1" s="12"/>
      <c r="Q1" s="12"/>
      <c r="R1" s="12"/>
      <c r="S1" s="10"/>
      <c r="T1" s="10"/>
      <c r="U1" s="12"/>
      <c r="V1" s="12"/>
      <c r="W1" s="12"/>
      <c r="Y1" s="12"/>
    </row>
    <row r="2" spans="1:27" s="3" customFormat="1" ht="100" customHeight="1" x14ac:dyDescent="0.2">
      <c r="B2" s="159" t="s">
        <v>32</v>
      </c>
      <c r="C2" s="159" t="s">
        <v>14</v>
      </c>
      <c r="D2" s="164" t="s">
        <v>30</v>
      </c>
      <c r="E2" s="42"/>
      <c r="F2" s="3" t="s">
        <v>31</v>
      </c>
      <c r="G2" s="110" t="s">
        <v>115</v>
      </c>
      <c r="H2" s="110" t="s">
        <v>119</v>
      </c>
      <c r="I2" s="110" t="s">
        <v>117</v>
      </c>
      <c r="J2" s="110" t="s">
        <v>20</v>
      </c>
      <c r="K2" s="4" t="s">
        <v>1827</v>
      </c>
      <c r="L2" s="3" t="s">
        <v>16</v>
      </c>
      <c r="M2" s="5" t="s">
        <v>114</v>
      </c>
      <c r="N2" s="3" t="s">
        <v>143</v>
      </c>
      <c r="O2" s="3" t="s">
        <v>21</v>
      </c>
      <c r="P2" s="5" t="s">
        <v>22</v>
      </c>
      <c r="Q2" s="3" t="s">
        <v>142</v>
      </c>
      <c r="R2" s="3" t="s">
        <v>23</v>
      </c>
      <c r="S2" s="5" t="s">
        <v>33</v>
      </c>
      <c r="T2" s="5" t="s">
        <v>34</v>
      </c>
      <c r="U2" s="5" t="s">
        <v>35</v>
      </c>
      <c r="V2" s="3" t="s">
        <v>36</v>
      </c>
      <c r="W2" s="3" t="s">
        <v>37</v>
      </c>
      <c r="X2" s="5" t="s">
        <v>80</v>
      </c>
      <c r="Y2" s="3" t="s">
        <v>25</v>
      </c>
      <c r="Z2" s="5" t="s">
        <v>24</v>
      </c>
    </row>
    <row r="3" spans="1:27" s="13" customFormat="1" ht="47" customHeight="1" x14ac:dyDescent="0.2">
      <c r="A3" s="12"/>
      <c r="B3" s="10" t="s">
        <v>17</v>
      </c>
      <c r="C3" s="10" t="s">
        <v>14</v>
      </c>
      <c r="D3" s="160" t="s">
        <v>0</v>
      </c>
      <c r="E3" s="10" t="s">
        <v>137</v>
      </c>
      <c r="F3" s="10" t="s">
        <v>9</v>
      </c>
      <c r="G3" s="12" t="s">
        <v>116</v>
      </c>
      <c r="H3" s="12" t="s">
        <v>136</v>
      </c>
      <c r="I3" s="12" t="s">
        <v>110</v>
      </c>
      <c r="J3" s="12" t="s">
        <v>1826</v>
      </c>
      <c r="K3" s="12" t="s">
        <v>1828</v>
      </c>
      <c r="L3" s="12" t="s">
        <v>26</v>
      </c>
      <c r="M3" s="12" t="s">
        <v>27</v>
      </c>
      <c r="N3" s="10" t="s">
        <v>1620</v>
      </c>
      <c r="O3" s="12" t="s">
        <v>111</v>
      </c>
      <c r="P3" s="12" t="s">
        <v>112</v>
      </c>
      <c r="Q3" s="12" t="s">
        <v>1621</v>
      </c>
      <c r="R3" s="12" t="s">
        <v>113</v>
      </c>
      <c r="S3" s="10" t="s">
        <v>104</v>
      </c>
      <c r="T3" s="10" t="s">
        <v>105</v>
      </c>
      <c r="U3" s="12" t="s">
        <v>106</v>
      </c>
      <c r="V3" s="12" t="s">
        <v>107</v>
      </c>
      <c r="W3" s="12" t="s">
        <v>108</v>
      </c>
      <c r="X3" s="10" t="s">
        <v>109</v>
      </c>
      <c r="Y3" s="12" t="s">
        <v>29</v>
      </c>
      <c r="Z3" s="12" t="s">
        <v>11</v>
      </c>
    </row>
    <row r="4" spans="1:27" s="11" customFormat="1" ht="17" customHeight="1" x14ac:dyDescent="0.2">
      <c r="A4" s="17"/>
      <c r="B4" s="13" t="s">
        <v>18</v>
      </c>
      <c r="C4" s="13" t="str">
        <f>$B$1</f>
        <v>RN</v>
      </c>
      <c r="D4" s="162">
        <v>0</v>
      </c>
      <c r="E4" s="20" t="str">
        <f t="shared" ref="E4:E23" si="0">_xlfn.CONCAT(C4,B4,D4)</f>
        <v>RNTotal0</v>
      </c>
      <c r="F4" s="21">
        <v>1</v>
      </c>
      <c r="G4" s="108">
        <f>VLOOKUP(E4,'Appendix 4. LT MOH 2019'!$E$4:$H$1683,4,FALSE)</f>
        <v>1.1208648467453017E-2</v>
      </c>
      <c r="H4" s="21">
        <f>VLOOKUP(E4,'Appendix 1a. Pop March 2021'!$E$5:$F$1684,2,FALSE)</f>
        <v>47393.893742314598</v>
      </c>
      <c r="I4" s="21">
        <f>VLOOKUP(E4,'Appendix 2a. Covid Deaths 2021'!$E$4:$F$1684,2,FALSE)</f>
        <v>2.2233096085409301</v>
      </c>
      <c r="J4" s="22">
        <f t="shared" ref="J4:J23" si="1">G4*H4</f>
        <v>531.22149446142566</v>
      </c>
      <c r="K4" s="22">
        <f t="shared" ref="K4:K23" si="2">G4*(H4-I4)+I4</f>
        <v>533.4198837741302</v>
      </c>
      <c r="L4" s="77">
        <f t="shared" ref="L4:L23" si="3">J4/K4</f>
        <v>0.99587868885360975</v>
      </c>
      <c r="M4" s="77">
        <f t="shared" ref="M4:M23" si="4">K4/J4</f>
        <v>1.0041383666429637</v>
      </c>
      <c r="N4" s="77">
        <f>VLOOKUP(E4,'Appendix 4. LT MOH 2019'!$E$4:$L$1683,8,FALSE)</f>
        <v>0.98890462014686664</v>
      </c>
      <c r="O4" s="77">
        <f>EXP((1/L4)*LN(N4))</f>
        <v>0.98885896013040631</v>
      </c>
      <c r="P4" s="77">
        <f t="shared" ref="P4:P23" si="5">1-O4</f>
        <v>1.1141039869593694E-2</v>
      </c>
      <c r="Q4" s="77">
        <f>VLOOKUP(E4,'Appendix 4. LT MOH 2019'!$E$4:$J$1683,6,FALSE)</f>
        <v>8.9218577065309751E-2</v>
      </c>
      <c r="R4" s="18">
        <f t="shared" ref="R4:R22" si="6">F4+(Q4-F4)*M4*(1-N4)/(1-O4)</f>
        <v>8.919758907606834E-2</v>
      </c>
      <c r="S4" s="14">
        <v>100000</v>
      </c>
      <c r="T4" s="14">
        <f t="shared" ref="T4:T23" si="7">P4*S4</f>
        <v>1114.1039869593694</v>
      </c>
      <c r="U4" s="15">
        <f t="shared" ref="U4:U23" si="8">T4/V4</f>
        <v>1.125525011117421E-2</v>
      </c>
      <c r="V4" s="14">
        <f t="shared" ref="V4:V22" si="9">(S5*F4)+R4*T4</f>
        <v>98985.271402657439</v>
      </c>
      <c r="W4" s="14">
        <f t="shared" ref="W4:W22" si="10">W5+V4</f>
        <v>7547268.945462252</v>
      </c>
      <c r="X4" s="129">
        <f t="shared" ref="X4:X23" si="11">W4/S4</f>
        <v>75.472689454622525</v>
      </c>
      <c r="Y4" s="109">
        <f>VLOOKUP(E4,'Appendix 4. LT MOH 2019'!$E$4:$Q$1683,13,FALSE)</f>
        <v>76.828495210434227</v>
      </c>
      <c r="Z4" s="109">
        <f t="shared" ref="Z4:Z23" si="12">X4-Y4</f>
        <v>-1.3558057558117014</v>
      </c>
    </row>
    <row r="5" spans="1:27" s="11" customFormat="1" x14ac:dyDescent="0.2">
      <c r="A5" s="17"/>
      <c r="B5" s="13" t="str">
        <f>$B$4</f>
        <v>Total</v>
      </c>
      <c r="C5" s="13" t="str">
        <f>$C$4</f>
        <v>RN</v>
      </c>
      <c r="D5" s="163" t="s">
        <v>139</v>
      </c>
      <c r="E5" s="20" t="str">
        <f t="shared" si="0"/>
        <v>RNTotal01-04</v>
      </c>
      <c r="F5" s="21">
        <v>4</v>
      </c>
      <c r="G5" s="108">
        <f>VLOOKUP(E5,'Appendix 4. LT MOH 2019'!$E$4:$H$1683,4,FALSE)</f>
        <v>4.3241778852165215E-4</v>
      </c>
      <c r="H5" s="21">
        <f>VLOOKUP(E5,'Appendix 1a. Pop March 2021'!$E$5:$F$1684,2,FALSE)</f>
        <v>189844.515123566</v>
      </c>
      <c r="I5" s="21">
        <f>VLOOKUP(E5,'Appendix 2a. Covid Deaths 2021'!$E$4:$F$1684,2,FALSE)</f>
        <v>1.1116548042704599</v>
      </c>
      <c r="J5" s="22">
        <f t="shared" si="1"/>
        <v>82.092145392697759</v>
      </c>
      <c r="K5" s="22">
        <f t="shared" si="2"/>
        <v>83.203319497656153</v>
      </c>
      <c r="L5" s="77">
        <f t="shared" si="3"/>
        <v>0.98664507483995645</v>
      </c>
      <c r="M5" s="77">
        <f t="shared" si="4"/>
        <v>1.0135356933314748</v>
      </c>
      <c r="N5" s="77">
        <f>VLOOKUP(E5,'Appendix 4. LT MOH 2019'!$E$4:$L$1683,8,FALSE)</f>
        <v>0.99827219462081407</v>
      </c>
      <c r="O5" s="77">
        <f t="shared" ref="O5:O22" si="13">EXP((1/L5)*LN(N5))</f>
        <v>0.99824882806631599</v>
      </c>
      <c r="P5" s="77">
        <f t="shared" si="5"/>
        <v>1.7511719336840148E-3</v>
      </c>
      <c r="Q5" s="77">
        <f>VLOOKUP(E5,'Appendix 4. LT MOH 2019'!$E$4:$J$1683,6,FALSE)</f>
        <v>1.5027566040893992</v>
      </c>
      <c r="R5" s="18">
        <f t="shared" si="6"/>
        <v>1.502727385572423</v>
      </c>
      <c r="S5" s="132">
        <f t="shared" ref="S5:S23" si="14">S4-T4</f>
        <v>98885.896013040634</v>
      </c>
      <c r="T5" s="14">
        <f t="shared" si="7"/>
        <v>173.16620573523278</v>
      </c>
      <c r="U5" s="15">
        <f t="shared" si="8"/>
        <v>4.3827214128150681E-4</v>
      </c>
      <c r="V5" s="14">
        <f t="shared" si="9"/>
        <v>395111.1408288356</v>
      </c>
      <c r="W5" s="14">
        <f t="shared" si="10"/>
        <v>7448283.674059595</v>
      </c>
      <c r="X5" s="129">
        <f t="shared" si="11"/>
        <v>75.322002169827613</v>
      </c>
      <c r="Y5" s="109">
        <f>VLOOKUP(E5,'Appendix 4. LT MOH 2019'!$E$4:$Q$1683,13,FALSE)</f>
        <v>76.689499807394697</v>
      </c>
      <c r="Z5" s="109">
        <f t="shared" si="12"/>
        <v>-1.3674976375670838</v>
      </c>
      <c r="AA5" s="19"/>
    </row>
    <row r="6" spans="1:27" s="11" customFormat="1" x14ac:dyDescent="0.2">
      <c r="A6" s="17"/>
      <c r="B6" s="13" t="str">
        <f t="shared" ref="B6:B23" si="15">$B$4</f>
        <v>Total</v>
      </c>
      <c r="C6" s="13" t="str">
        <f t="shared" ref="C6:C23" si="16">$C$4</f>
        <v>RN</v>
      </c>
      <c r="D6" s="163" t="s">
        <v>138</v>
      </c>
      <c r="E6" s="20" t="str">
        <f t="shared" si="0"/>
        <v>RNTotal05-09</v>
      </c>
      <c r="F6" s="21">
        <v>5</v>
      </c>
      <c r="G6" s="108">
        <f>VLOOKUP(E6,'Appendix 4. LT MOH 2019'!$E$4:$H$1683,4,FALSE)</f>
        <v>2.2442017986257324E-4</v>
      </c>
      <c r="H6" s="21">
        <f>VLOOKUP(E6,'Appendix 1a. Pop March 2021'!$E$5:$F$1684,2,FALSE)</f>
        <v>243754.15917432</v>
      </c>
      <c r="I6" s="21">
        <f>VLOOKUP(E6,'Appendix 2a. Covid Deaths 2021'!$E$4:$F$1684,2,FALSE)</f>
        <v>1.1116548042704599</v>
      </c>
      <c r="J6" s="22">
        <f t="shared" si="1"/>
        <v>54.703352244151198</v>
      </c>
      <c r="K6" s="22">
        <f t="shared" si="2"/>
        <v>55.814757570650542</v>
      </c>
      <c r="L6" s="77">
        <f t="shared" si="3"/>
        <v>0.98008760810091267</v>
      </c>
      <c r="M6" s="77">
        <f t="shared" si="4"/>
        <v>1.0203169509893824</v>
      </c>
      <c r="N6" s="77">
        <f>VLOOKUP(E6,'Appendix 4. LT MOH 2019'!$E$4:$L$1683,8,FALSE)</f>
        <v>0.99887852830288704</v>
      </c>
      <c r="O6" s="77">
        <f t="shared" si="13"/>
        <v>0.99885575645803515</v>
      </c>
      <c r="P6" s="77">
        <f t="shared" si="5"/>
        <v>1.1442435419648511E-3</v>
      </c>
      <c r="Q6" s="77">
        <f>VLOOKUP(E6,'Appendix 4. LT MOH 2019'!$E$4:$J$1683,6,FALSE)</f>
        <v>2.5000000000003224</v>
      </c>
      <c r="R6" s="18">
        <f t="shared" si="6"/>
        <v>2.4999715081324254</v>
      </c>
      <c r="S6" s="132">
        <f t="shared" si="14"/>
        <v>98712.729807305397</v>
      </c>
      <c r="T6" s="14">
        <f t="shared" si="7"/>
        <v>112.95140359173047</v>
      </c>
      <c r="U6" s="15">
        <f t="shared" si="8"/>
        <v>2.2897971416558033E-4</v>
      </c>
      <c r="V6" s="14">
        <f t="shared" si="9"/>
        <v>493281.26730935124</v>
      </c>
      <c r="W6" s="14">
        <f t="shared" si="10"/>
        <v>7053172.5332307592</v>
      </c>
      <c r="X6" s="129">
        <f t="shared" si="11"/>
        <v>71.451499183530615</v>
      </c>
      <c r="Y6" s="109">
        <f>VLOOKUP(E6,'Appendix 4. LT MOH 2019'!$E$4:$Q$1683,13,FALSE)</f>
        <v>72.81963271107584</v>
      </c>
      <c r="Z6" s="109">
        <f t="shared" si="12"/>
        <v>-1.3681335275452255</v>
      </c>
    </row>
    <row r="7" spans="1:27" s="11" customFormat="1" x14ac:dyDescent="0.2">
      <c r="A7" s="17"/>
      <c r="B7" s="13" t="str">
        <f t="shared" si="15"/>
        <v>Total</v>
      </c>
      <c r="C7" s="13" t="str">
        <f t="shared" si="16"/>
        <v>RN</v>
      </c>
      <c r="D7" s="163" t="s">
        <v>120</v>
      </c>
      <c r="E7" s="20" t="str">
        <f t="shared" si="0"/>
        <v>RNTotal10-14</v>
      </c>
      <c r="F7" s="21">
        <v>5</v>
      </c>
      <c r="G7" s="108">
        <f>VLOOKUP(E7,'Appendix 4. LT MOH 2019'!$E$4:$H$1683,4,FALSE)</f>
        <v>2.5940040359651029E-4</v>
      </c>
      <c r="H7" s="21">
        <f>VLOOKUP(E7,'Appendix 1a. Pop March 2021'!$E$5:$F$1684,2,FALSE)</f>
        <v>255069.447513147</v>
      </c>
      <c r="I7" s="21">
        <f>VLOOKUP(E7,'Appendix 2a. Covid Deaths 2021'!$E$4:$F$1684,2,FALSE)</f>
        <v>0</v>
      </c>
      <c r="J7" s="22">
        <f t="shared" si="1"/>
        <v>66.165117630049224</v>
      </c>
      <c r="K7" s="22">
        <f t="shared" si="2"/>
        <v>66.165117630049224</v>
      </c>
      <c r="L7" s="77">
        <f t="shared" si="3"/>
        <v>1</v>
      </c>
      <c r="M7" s="77">
        <f t="shared" si="4"/>
        <v>1</v>
      </c>
      <c r="N7" s="77">
        <f>VLOOKUP(E7,'Appendix 4. LT MOH 2019'!$E$4:$L$1683,8,FALSE)</f>
        <v>0.99870383854402944</v>
      </c>
      <c r="O7" s="77">
        <f t="shared" si="13"/>
        <v>0.99870383854402944</v>
      </c>
      <c r="P7" s="77">
        <f t="shared" si="5"/>
        <v>1.296161455970557E-3</v>
      </c>
      <c r="Q7" s="77">
        <f>VLOOKUP(E7,'Appendix 4. LT MOH 2019'!$E$4:$J$1683,6,FALSE)</f>
        <v>2.5000000000002416</v>
      </c>
      <c r="R7" s="18">
        <f t="shared" si="6"/>
        <v>2.5000000000002416</v>
      </c>
      <c r="S7" s="132">
        <f t="shared" si="14"/>
        <v>98599.778403713673</v>
      </c>
      <c r="T7" s="14">
        <f t="shared" si="7"/>
        <v>127.8012323341318</v>
      </c>
      <c r="U7" s="15">
        <f t="shared" si="8"/>
        <v>2.5940040359651392E-4</v>
      </c>
      <c r="V7" s="14">
        <f t="shared" si="9"/>
        <v>492679.38893773302</v>
      </c>
      <c r="W7" s="14">
        <f t="shared" si="10"/>
        <v>6559891.2659214083</v>
      </c>
      <c r="X7" s="129">
        <f t="shared" si="11"/>
        <v>66.530486904971951</v>
      </c>
      <c r="Y7" s="109">
        <f>VLOOKUP(E7,'Appendix 4. LT MOH 2019'!$E$4:$Q$1683,13,FALSE)</f>
        <v>67.898582729123419</v>
      </c>
      <c r="Z7" s="109">
        <f t="shared" si="12"/>
        <v>-1.3680958241514674</v>
      </c>
      <c r="AA7" s="19"/>
    </row>
    <row r="8" spans="1:27" s="11" customFormat="1" x14ac:dyDescent="0.2">
      <c r="A8" s="17"/>
      <c r="B8" s="13" t="str">
        <f t="shared" si="15"/>
        <v>Total</v>
      </c>
      <c r="C8" s="13" t="str">
        <f t="shared" si="16"/>
        <v>RN</v>
      </c>
      <c r="D8" s="162" t="s">
        <v>121</v>
      </c>
      <c r="E8" s="20" t="str">
        <f t="shared" si="0"/>
        <v>RNTotal15-19</v>
      </c>
      <c r="F8" s="21">
        <v>5</v>
      </c>
      <c r="G8" s="108">
        <f>VLOOKUP(E8,'Appendix 4. LT MOH 2019'!$E$4:$H$1683,4,FALSE)</f>
        <v>1.3808550428391249E-3</v>
      </c>
      <c r="H8" s="21">
        <f>VLOOKUP(E8,'Appendix 1a. Pop March 2021'!$E$5:$F$1684,2,FALSE)</f>
        <v>270576.21273682202</v>
      </c>
      <c r="I8" s="21">
        <f>VLOOKUP(E8,'Appendix 2a. Covid Deaths 2021'!$E$4:$F$1684,2,FALSE)</f>
        <v>2.2233096085409301</v>
      </c>
      <c r="J8" s="22">
        <f t="shared" si="1"/>
        <v>373.62652782995252</v>
      </c>
      <c r="K8" s="22">
        <f t="shared" si="2"/>
        <v>375.84676737020874</v>
      </c>
      <c r="L8" s="77">
        <f t="shared" si="3"/>
        <v>0.99409270018260054</v>
      </c>
      <c r="M8" s="77">
        <f t="shared" si="4"/>
        <v>1.005942403375776</v>
      </c>
      <c r="N8" s="77">
        <f>VLOOKUP(E8,'Appendix 4. LT MOH 2019'!$E$4:$L$1683,8,FALSE)</f>
        <v>0.99311947729698391</v>
      </c>
      <c r="O8" s="77">
        <f t="shared" si="13"/>
        <v>0.99307873227664112</v>
      </c>
      <c r="P8" s="77">
        <f t="shared" si="5"/>
        <v>6.9212677233588815E-3</v>
      </c>
      <c r="Q8" s="77">
        <f>VLOOKUP(E8,'Appendix 4. LT MOH 2019'!$E$4:$J$1683,6,FALSE)</f>
        <v>2.4999999999999423</v>
      </c>
      <c r="R8" s="18">
        <f t="shared" si="6"/>
        <v>2.4999487734759938</v>
      </c>
      <c r="S8" s="132">
        <f t="shared" si="14"/>
        <v>98471.977171379534</v>
      </c>
      <c r="T8" s="14">
        <f t="shared" si="7"/>
        <v>681.55091725160173</v>
      </c>
      <c r="U8" s="15">
        <f t="shared" si="8"/>
        <v>1.3890606735736557E-3</v>
      </c>
      <c r="V8" s="14">
        <f t="shared" si="9"/>
        <v>490655.97365028423</v>
      </c>
      <c r="W8" s="14">
        <f t="shared" si="10"/>
        <v>6067211.8769836752</v>
      </c>
      <c r="X8" s="129">
        <f t="shared" si="11"/>
        <v>61.613588467147025</v>
      </c>
      <c r="Y8" s="109">
        <f>VLOOKUP(E8,'Appendix 4. LT MOH 2019'!$E$4:$Q$1683,13,FALSE)</f>
        <v>62.983459865805074</v>
      </c>
      <c r="Z8" s="109">
        <f t="shared" si="12"/>
        <v>-1.3698713986580486</v>
      </c>
    </row>
    <row r="9" spans="1:27" s="11" customFormat="1" x14ac:dyDescent="0.2">
      <c r="A9" s="17"/>
      <c r="B9" s="13" t="str">
        <f t="shared" si="15"/>
        <v>Total</v>
      </c>
      <c r="C9" s="13" t="str">
        <f t="shared" si="16"/>
        <v>RN</v>
      </c>
      <c r="D9" s="162" t="s">
        <v>122</v>
      </c>
      <c r="E9" s="20" t="str">
        <f t="shared" si="0"/>
        <v>RNTotal20-24</v>
      </c>
      <c r="F9" s="21">
        <v>5</v>
      </c>
      <c r="G9" s="108">
        <f>VLOOKUP(E9,'Appendix 4. LT MOH 2019'!$E$4:$H$1683,4,FALSE)</f>
        <v>1.7573572566445879E-3</v>
      </c>
      <c r="H9" s="21">
        <f>VLOOKUP(E9,'Appendix 1a. Pop March 2021'!$E$5:$F$1684,2,FALSE)</f>
        <v>293505.39925862302</v>
      </c>
      <c r="I9" s="21">
        <f>VLOOKUP(E9,'Appendix 2a. Covid Deaths 2021'!$E$4:$F$1684,2,FALSE)</f>
        <v>17.786476868327401</v>
      </c>
      <c r="J9" s="22">
        <f t="shared" si="1"/>
        <v>515.79384325150818</v>
      </c>
      <c r="K9" s="22">
        <f t="shared" si="2"/>
        <v>533.54906292564101</v>
      </c>
      <c r="L9" s="77">
        <f t="shared" si="3"/>
        <v>0.96672242365720862</v>
      </c>
      <c r="M9" s="77">
        <f t="shared" si="4"/>
        <v>1.0344230934634773</v>
      </c>
      <c r="N9" s="77">
        <f>VLOOKUP(E9,'Appendix 4. LT MOH 2019'!$E$4:$L$1683,8,FALSE)</f>
        <v>0.9912516486635391</v>
      </c>
      <c r="O9" s="77">
        <f t="shared" si="13"/>
        <v>0.99095186980791572</v>
      </c>
      <c r="P9" s="77">
        <f t="shared" si="5"/>
        <v>9.0481301920842805E-3</v>
      </c>
      <c r="Q9" s="77">
        <f>VLOOKUP(E9,'Appendix 4. LT MOH 2019'!$E$4:$J$1683,6,FALSE)</f>
        <v>2.4999999999999658</v>
      </c>
      <c r="R9" s="18">
        <f t="shared" si="6"/>
        <v>2.4996224468331945</v>
      </c>
      <c r="S9" s="132">
        <f t="shared" si="14"/>
        <v>97790.426254127931</v>
      </c>
      <c r="T9" s="14">
        <f t="shared" si="7"/>
        <v>884.8205082867662</v>
      </c>
      <c r="U9" s="15">
        <f t="shared" si="8"/>
        <v>1.8178513583074266E-3</v>
      </c>
      <c r="V9" s="14">
        <f t="shared" si="9"/>
        <v>486739.74593313778</v>
      </c>
      <c r="W9" s="14">
        <f t="shared" si="10"/>
        <v>5576555.9033333911</v>
      </c>
      <c r="X9" s="129">
        <f t="shared" si="11"/>
        <v>57.025581306309043</v>
      </c>
      <c r="Y9" s="109">
        <f>VLOOKUP(E9,'Appendix 4. LT MOH 2019'!$E$4:$Q$1683,13,FALSE)</f>
        <v>58.402500905958973</v>
      </c>
      <c r="Z9" s="109">
        <f t="shared" si="12"/>
        <v>-1.3769195996499306</v>
      </c>
    </row>
    <row r="10" spans="1:27" s="11" customFormat="1" x14ac:dyDescent="0.2">
      <c r="A10" s="17"/>
      <c r="B10" s="13" t="str">
        <f t="shared" si="15"/>
        <v>Total</v>
      </c>
      <c r="C10" s="13" t="str">
        <f t="shared" si="16"/>
        <v>RN</v>
      </c>
      <c r="D10" s="162" t="s">
        <v>123</v>
      </c>
      <c r="E10" s="20" t="str">
        <f t="shared" si="0"/>
        <v>RNTotal25-29</v>
      </c>
      <c r="F10" s="21">
        <v>5</v>
      </c>
      <c r="G10" s="108">
        <f>VLOOKUP(E10,'Appendix 4. LT MOH 2019'!$E$4:$H$1683,4,FALSE)</f>
        <v>1.6418215507507145E-3</v>
      </c>
      <c r="H10" s="21">
        <f>VLOOKUP(E10,'Appendix 1a. Pop March 2021'!$E$5:$F$1684,2,FALSE)</f>
        <v>295337.799259533</v>
      </c>
      <c r="I10" s="21">
        <f>VLOOKUP(E10,'Appendix 2a. Covid Deaths 2021'!$E$4:$F$1684,2,FALSE)</f>
        <v>28.903024911031999</v>
      </c>
      <c r="J10" s="22">
        <f t="shared" si="1"/>
        <v>484.89196357558967</v>
      </c>
      <c r="K10" s="22">
        <f t="shared" si="2"/>
        <v>513.7475348774409</v>
      </c>
      <c r="L10" s="77">
        <f t="shared" si="3"/>
        <v>0.94383316835041364</v>
      </c>
      <c r="M10" s="77">
        <f t="shared" si="4"/>
        <v>1.0595092793229042</v>
      </c>
      <c r="N10" s="77">
        <f>VLOOKUP(E10,'Appendix 4. LT MOH 2019'!$E$4:$L$1683,8,FALSE)</f>
        <v>0.99182444923483515</v>
      </c>
      <c r="O10" s="77">
        <f t="shared" si="13"/>
        <v>0.99134004066339954</v>
      </c>
      <c r="P10" s="77">
        <f t="shared" si="5"/>
        <v>8.6599593366004646E-3</v>
      </c>
      <c r="Q10" s="77">
        <f>VLOOKUP(E10,'Appendix 4. LT MOH 2019'!$E$4:$J$1683,6,FALSE)</f>
        <v>2.5000000000000062</v>
      </c>
      <c r="R10" s="18">
        <f t="shared" si="6"/>
        <v>2.4993901349345209</v>
      </c>
      <c r="S10" s="132">
        <f t="shared" si="14"/>
        <v>96905.605745841167</v>
      </c>
      <c r="T10" s="14">
        <f t="shared" si="7"/>
        <v>839.19860524762089</v>
      </c>
      <c r="U10" s="15">
        <f t="shared" si="8"/>
        <v>1.7395258161652209E-3</v>
      </c>
      <c r="V10" s="14">
        <f t="shared" si="9"/>
        <v>482429.52041817439</v>
      </c>
      <c r="W10" s="14">
        <f t="shared" si="10"/>
        <v>5089816.1574002532</v>
      </c>
      <c r="X10" s="129">
        <f t="shared" si="11"/>
        <v>52.523444007455566</v>
      </c>
      <c r="Y10" s="109">
        <f>VLOOKUP(E10,'Appendix 4. LT MOH 2019'!$E$4:$Q$1683,13,FALSE)</f>
        <v>53.895871806447794</v>
      </c>
      <c r="Z10" s="109">
        <f t="shared" si="12"/>
        <v>-1.3724277989922271</v>
      </c>
    </row>
    <row r="11" spans="1:27" s="11" customFormat="1" x14ac:dyDescent="0.2">
      <c r="A11" s="17"/>
      <c r="B11" s="13" t="str">
        <f t="shared" si="15"/>
        <v>Total</v>
      </c>
      <c r="C11" s="13" t="str">
        <f t="shared" si="16"/>
        <v>RN</v>
      </c>
      <c r="D11" s="162" t="s">
        <v>124</v>
      </c>
      <c r="E11" s="20" t="str">
        <f t="shared" si="0"/>
        <v>RNTotal30-34</v>
      </c>
      <c r="F11" s="21">
        <v>5</v>
      </c>
      <c r="G11" s="108">
        <f>VLOOKUP(E11,'Appendix 4. LT MOH 2019'!$E$4:$H$1683,4,FALSE)</f>
        <v>1.6100021791948687E-3</v>
      </c>
      <c r="H11" s="21">
        <f>VLOOKUP(E11,'Appendix 1a. Pop March 2021'!$E$5:$F$1684,2,FALSE)</f>
        <v>307497.26934902999</v>
      </c>
      <c r="I11" s="21">
        <f>VLOOKUP(E11,'Appendix 2a. Covid Deaths 2021'!$E$4:$F$1684,2,FALSE)</f>
        <v>50.024466192170799</v>
      </c>
      <c r="J11" s="22">
        <f t="shared" si="1"/>
        <v>495.07127374840979</v>
      </c>
      <c r="K11" s="22">
        <f t="shared" si="2"/>
        <v>545.01520044099811</v>
      </c>
      <c r="L11" s="77">
        <f t="shared" si="3"/>
        <v>0.90836232337707956</v>
      </c>
      <c r="M11" s="77">
        <f t="shared" si="4"/>
        <v>1.1008822958246802</v>
      </c>
      <c r="N11" s="77">
        <f>VLOOKUP(E11,'Appendix 4. LT MOH 2019'!$E$4:$L$1683,8,FALSE)</f>
        <v>0.99198226054899652</v>
      </c>
      <c r="O11" s="77">
        <f t="shared" si="13"/>
        <v>0.99117699088010691</v>
      </c>
      <c r="P11" s="77">
        <f t="shared" si="5"/>
        <v>8.8230091198930882E-3</v>
      </c>
      <c r="Q11" s="77">
        <f>VLOOKUP(E11,'Appendix 4. LT MOH 2019'!$E$4:$J$1683,6,FALSE)</f>
        <v>2.5000000000000258</v>
      </c>
      <c r="R11" s="18">
        <f t="shared" si="6"/>
        <v>2.4989860901754097</v>
      </c>
      <c r="S11" s="132">
        <f t="shared" si="14"/>
        <v>96066.407140593539</v>
      </c>
      <c r="T11" s="14">
        <f t="shared" si="7"/>
        <v>847.5947863168193</v>
      </c>
      <c r="U11" s="15">
        <f t="shared" si="8"/>
        <v>1.7724240518931012E-3</v>
      </c>
      <c r="V11" s="14">
        <f t="shared" si="9"/>
        <v>478212.18935249449</v>
      </c>
      <c r="W11" s="14">
        <f t="shared" si="10"/>
        <v>4607386.6369820787</v>
      </c>
      <c r="X11" s="129">
        <f t="shared" si="11"/>
        <v>47.960434600610718</v>
      </c>
      <c r="Y11" s="109">
        <f>VLOOKUP(E11,'Appendix 4. LT MOH 2019'!$E$4:$Q$1683,13,FALSE)</f>
        <v>49.319524963412896</v>
      </c>
      <c r="Z11" s="109">
        <f t="shared" si="12"/>
        <v>-1.3590903628021778</v>
      </c>
    </row>
    <row r="12" spans="1:27" s="11" customFormat="1" x14ac:dyDescent="0.2">
      <c r="A12" s="17"/>
      <c r="B12" s="13" t="str">
        <f t="shared" si="15"/>
        <v>Total</v>
      </c>
      <c r="C12" s="13" t="str">
        <f t="shared" si="16"/>
        <v>RN</v>
      </c>
      <c r="D12" s="162" t="s">
        <v>125</v>
      </c>
      <c r="E12" s="20" t="str">
        <f t="shared" si="0"/>
        <v>RNTotal35-39</v>
      </c>
      <c r="F12" s="21">
        <v>5</v>
      </c>
      <c r="G12" s="108">
        <f>VLOOKUP(E12,'Appendix 4. LT MOH 2019'!$E$4:$H$1683,4,FALSE)</f>
        <v>2.0111534035584669E-3</v>
      </c>
      <c r="H12" s="21">
        <f>VLOOKUP(E12,'Appendix 1a. Pop March 2021'!$E$5:$F$1684,2,FALSE)</f>
        <v>292116.04920418299</v>
      </c>
      <c r="I12" s="21">
        <f>VLOOKUP(E12,'Appendix 2a. Covid Deaths 2021'!$E$4:$F$1684,2,FALSE)</f>
        <v>75.592526690391495</v>
      </c>
      <c r="J12" s="22">
        <f t="shared" si="1"/>
        <v>587.49018659104524</v>
      </c>
      <c r="K12" s="22">
        <f t="shared" si="2"/>
        <v>662.93068511409979</v>
      </c>
      <c r="L12" s="77">
        <f t="shared" si="3"/>
        <v>0.88620152873136326</v>
      </c>
      <c r="M12" s="77">
        <f t="shared" si="4"/>
        <v>1.1284115041321856</v>
      </c>
      <c r="N12" s="77">
        <f>VLOOKUP(E12,'Appendix 4. LT MOH 2019'!$E$4:$L$1683,8,FALSE)</f>
        <v>0.98999453927319492</v>
      </c>
      <c r="O12" s="77">
        <f t="shared" si="13"/>
        <v>0.98871699716025152</v>
      </c>
      <c r="P12" s="77">
        <f t="shared" si="5"/>
        <v>1.1283002839748479E-2</v>
      </c>
      <c r="Q12" s="77">
        <f>VLOOKUP(E12,'Appendix 4. LT MOH 2019'!$E$4:$J$1683,6,FALSE)</f>
        <v>2.5000000000000622</v>
      </c>
      <c r="R12" s="18">
        <f t="shared" si="6"/>
        <v>2.4983882507555419</v>
      </c>
      <c r="S12" s="132">
        <f t="shared" si="14"/>
        <v>95218.812354276713</v>
      </c>
      <c r="T12" s="14">
        <f t="shared" si="7"/>
        <v>1074.3541301907817</v>
      </c>
      <c r="U12" s="15">
        <f t="shared" si="8"/>
        <v>2.2694117113605371E-3</v>
      </c>
      <c r="V12" s="14">
        <f t="shared" si="9"/>
        <v>473406.44485644897</v>
      </c>
      <c r="W12" s="14">
        <f t="shared" si="10"/>
        <v>4129174.447629584</v>
      </c>
      <c r="X12" s="129">
        <f t="shared" si="11"/>
        <v>43.365111846452514</v>
      </c>
      <c r="Y12" s="109">
        <f>VLOOKUP(E12,'Appendix 4. LT MOH 2019'!$E$4:$Q$1683,13,FALSE)</f>
        <v>44.697945795423188</v>
      </c>
      <c r="Z12" s="109">
        <f t="shared" si="12"/>
        <v>-1.3328339489706735</v>
      </c>
    </row>
    <row r="13" spans="1:27" s="11" customFormat="1" x14ac:dyDescent="0.2">
      <c r="A13" s="17"/>
      <c r="B13" s="13" t="str">
        <f t="shared" si="15"/>
        <v>Total</v>
      </c>
      <c r="C13" s="13" t="str">
        <f t="shared" si="16"/>
        <v>RN</v>
      </c>
      <c r="D13" s="162" t="s">
        <v>126</v>
      </c>
      <c r="E13" s="20" t="str">
        <f t="shared" si="0"/>
        <v>RNTotal40-44</v>
      </c>
      <c r="F13" s="21">
        <v>5</v>
      </c>
      <c r="G13" s="108">
        <f>VLOOKUP(E13,'Appendix 4. LT MOH 2019'!$E$4:$H$1683,4,FALSE)</f>
        <v>2.5967597307484753E-3</v>
      </c>
      <c r="H13" s="21">
        <f>VLOOKUP(E13,'Appendix 1a. Pop March 2021'!$E$5:$F$1684,2,FALSE)</f>
        <v>257796.393879415</v>
      </c>
      <c r="I13" s="21">
        <f>VLOOKUP(E13,'Appendix 2a. Covid Deaths 2021'!$E$4:$F$1684,2,FALSE)</f>
        <v>118.947064056939</v>
      </c>
      <c r="J13" s="22">
        <f t="shared" si="1"/>
        <v>669.43529435823757</v>
      </c>
      <c r="K13" s="22">
        <f t="shared" si="2"/>
        <v>788.07348146914273</v>
      </c>
      <c r="L13" s="77">
        <f t="shared" si="3"/>
        <v>0.84945796312072652</v>
      </c>
      <c r="M13" s="77">
        <f t="shared" si="4"/>
        <v>1.1772212910056365</v>
      </c>
      <c r="N13" s="77">
        <f>VLOOKUP(E13,'Appendix 4. LT MOH 2019'!$E$4:$L$1683,8,FALSE)</f>
        <v>0.98709994719040883</v>
      </c>
      <c r="O13" s="77">
        <f t="shared" si="13"/>
        <v>0.98483120404815283</v>
      </c>
      <c r="P13" s="77">
        <f t="shared" si="5"/>
        <v>1.5168795951847169E-2</v>
      </c>
      <c r="Q13" s="77">
        <f>VLOOKUP(E13,'Appendix 4. LT MOH 2019'!$E$4:$J$1683,6,FALSE)</f>
        <v>2.4999999999999871</v>
      </c>
      <c r="R13" s="18">
        <f t="shared" si="6"/>
        <v>2.4971288309968678</v>
      </c>
      <c r="S13" s="132">
        <f t="shared" si="14"/>
        <v>94144.458224085931</v>
      </c>
      <c r="T13" s="14">
        <f t="shared" si="7"/>
        <v>1428.0580767983597</v>
      </c>
      <c r="U13" s="15">
        <f t="shared" si="8"/>
        <v>3.0569711033674347E-3</v>
      </c>
      <c r="V13" s="14">
        <f t="shared" si="9"/>
        <v>467148.04573234898</v>
      </c>
      <c r="W13" s="14">
        <f t="shared" si="10"/>
        <v>3655768.002773135</v>
      </c>
      <c r="X13" s="129">
        <f t="shared" si="11"/>
        <v>38.831473160868889</v>
      </c>
      <c r="Y13" s="109">
        <f>VLOOKUP(E13,'Appendix 4. LT MOH 2019'!$E$4:$Q$1683,13,FALSE)</f>
        <v>40.124422783587107</v>
      </c>
      <c r="Z13" s="109">
        <f t="shared" si="12"/>
        <v>-1.2929496227182184</v>
      </c>
    </row>
    <row r="14" spans="1:27" s="11" customFormat="1" x14ac:dyDescent="0.2">
      <c r="A14" s="17"/>
      <c r="B14" s="13" t="str">
        <f t="shared" si="15"/>
        <v>Total</v>
      </c>
      <c r="C14" s="13" t="str">
        <f t="shared" si="16"/>
        <v>RN</v>
      </c>
      <c r="D14" s="162" t="s">
        <v>127</v>
      </c>
      <c r="E14" s="20" t="str">
        <f t="shared" si="0"/>
        <v>RNTotal45-49</v>
      </c>
      <c r="F14" s="21">
        <v>5</v>
      </c>
      <c r="G14" s="108">
        <f>VLOOKUP(E14,'Appendix 4. LT MOH 2019'!$E$4:$H$1683,4,FALSE)</f>
        <v>3.6715362672259657E-3</v>
      </c>
      <c r="H14" s="21">
        <f>VLOOKUP(E14,'Appendix 1a. Pop March 2021'!$E$5:$F$1684,2,FALSE)</f>
        <v>224867.958489754</v>
      </c>
      <c r="I14" s="21">
        <f>VLOOKUP(E14,'Appendix 2a. Covid Deaths 2021'!$E$4:$F$1684,2,FALSE)</f>
        <v>140.06850533807801</v>
      </c>
      <c r="J14" s="22">
        <f t="shared" si="1"/>
        <v>825.61086493219477</v>
      </c>
      <c r="K14" s="22">
        <f t="shared" si="2"/>
        <v>965.16510367302794</v>
      </c>
      <c r="L14" s="77">
        <f t="shared" si="3"/>
        <v>0.85540894691514835</v>
      </c>
      <c r="M14" s="77">
        <f t="shared" si="4"/>
        <v>1.169031494943195</v>
      </c>
      <c r="N14" s="77">
        <f>VLOOKUP(E14,'Appendix 4. LT MOH 2019'!$E$4:$L$1683,8,FALSE)</f>
        <v>0.98180928830812852</v>
      </c>
      <c r="O14" s="77">
        <f t="shared" si="13"/>
        <v>0.97876734487057915</v>
      </c>
      <c r="P14" s="77">
        <f t="shared" si="5"/>
        <v>2.1232655129420852E-2</v>
      </c>
      <c r="Q14" s="77">
        <f>VLOOKUP(E14,'Appendix 4. LT MOH 2019'!$E$4:$J$1683,6,FALSE)</f>
        <v>2.4999999999999822</v>
      </c>
      <c r="R14" s="18">
        <f t="shared" si="6"/>
        <v>2.4961309886106831</v>
      </c>
      <c r="S14" s="132">
        <f t="shared" si="14"/>
        <v>92716.400147287568</v>
      </c>
      <c r="T14" s="14">
        <f t="shared" si="7"/>
        <v>1968.6153491687417</v>
      </c>
      <c r="U14" s="15">
        <f t="shared" si="8"/>
        <v>4.2921686136516398E-3</v>
      </c>
      <c r="V14" s="14">
        <f t="shared" si="9"/>
        <v>458652.84576830885</v>
      </c>
      <c r="W14" s="14">
        <f t="shared" si="10"/>
        <v>3188619.9570407858</v>
      </c>
      <c r="X14" s="129">
        <f t="shared" si="11"/>
        <v>34.391110439743159</v>
      </c>
      <c r="Y14" s="109">
        <f>VLOOKUP(E14,'Appendix 4. LT MOH 2019'!$E$4:$Q$1683,13,FALSE)</f>
        <v>35.616122780350487</v>
      </c>
      <c r="Z14" s="109">
        <f t="shared" si="12"/>
        <v>-1.2250123406073286</v>
      </c>
    </row>
    <row r="15" spans="1:27" s="11" customFormat="1" x14ac:dyDescent="0.2">
      <c r="A15" s="17"/>
      <c r="B15" s="13" t="str">
        <f t="shared" si="15"/>
        <v>Total</v>
      </c>
      <c r="C15" s="13" t="str">
        <f t="shared" si="16"/>
        <v>RN</v>
      </c>
      <c r="D15" s="162" t="s">
        <v>128</v>
      </c>
      <c r="E15" s="20" t="str">
        <f t="shared" si="0"/>
        <v>RNTotal50-54</v>
      </c>
      <c r="F15" s="21">
        <v>5</v>
      </c>
      <c r="G15" s="108">
        <f>VLOOKUP(E15,'Appendix 4. LT MOH 2019'!$E$4:$H$1683,4,FALSE)</f>
        <v>5.278435054173412E-3</v>
      </c>
      <c r="H15" s="21">
        <f>VLOOKUP(E15,'Appendix 1a. Pop March 2021'!$E$5:$F$1684,2,FALSE)</f>
        <v>212480.38089821799</v>
      </c>
      <c r="I15" s="21">
        <f>VLOOKUP(E15,'Appendix 2a. Covid Deaths 2021'!$E$4:$F$1684,2,FALSE)</f>
        <v>173.41814946619201</v>
      </c>
      <c r="J15" s="22">
        <f t="shared" si="1"/>
        <v>1121.5638908572726</v>
      </c>
      <c r="K15" s="22">
        <f t="shared" si="2"/>
        <v>1294.0666638842924</v>
      </c>
      <c r="L15" s="77">
        <f t="shared" si="3"/>
        <v>0.86669715104998324</v>
      </c>
      <c r="M15" s="77">
        <f t="shared" si="4"/>
        <v>1.1538055695562439</v>
      </c>
      <c r="N15" s="77">
        <f>VLOOKUP(E15,'Appendix 4. LT MOH 2019'!$E$4:$L$1683,8,FALSE)</f>
        <v>0.97395156219714552</v>
      </c>
      <c r="O15" s="77">
        <f t="shared" si="13"/>
        <v>0.97000582089867127</v>
      </c>
      <c r="P15" s="77">
        <f t="shared" si="5"/>
        <v>2.9994179101328733E-2</v>
      </c>
      <c r="Q15" s="77">
        <f>VLOOKUP(E15,'Appendix 4. LT MOH 2019'!$E$4:$J$1683,6,FALSE)</f>
        <v>2.4999999999999947</v>
      </c>
      <c r="R15" s="18">
        <f t="shared" si="6"/>
        <v>2.494944559606104</v>
      </c>
      <c r="S15" s="132">
        <f t="shared" si="14"/>
        <v>90747.784798118824</v>
      </c>
      <c r="T15" s="14">
        <f t="shared" si="7"/>
        <v>2721.9053102836128</v>
      </c>
      <c r="U15" s="15">
        <f t="shared" si="8"/>
        <v>6.0903581679173499E-3</v>
      </c>
      <c r="V15" s="14">
        <f t="shared" si="9"/>
        <v>446920.40028483112</v>
      </c>
      <c r="W15" s="14">
        <f t="shared" si="10"/>
        <v>2729967.1112724771</v>
      </c>
      <c r="X15" s="129">
        <f t="shared" si="11"/>
        <v>30.083016542449734</v>
      </c>
      <c r="Y15" s="109">
        <f>VLOOKUP(E15,'Appendix 4. LT MOH 2019'!$E$4:$Q$1683,13,FALSE)</f>
        <v>31.229689843754471</v>
      </c>
      <c r="Z15" s="109">
        <f t="shared" si="12"/>
        <v>-1.1466733013047374</v>
      </c>
    </row>
    <row r="16" spans="1:27" s="11" customFormat="1" x14ac:dyDescent="0.2">
      <c r="A16" s="17"/>
      <c r="B16" s="13" t="str">
        <f t="shared" si="15"/>
        <v>Total</v>
      </c>
      <c r="C16" s="13" t="str">
        <f t="shared" si="16"/>
        <v>RN</v>
      </c>
      <c r="D16" s="162" t="s">
        <v>129</v>
      </c>
      <c r="E16" s="20" t="str">
        <f t="shared" si="0"/>
        <v>RNTotal55-59</v>
      </c>
      <c r="F16" s="21">
        <v>5</v>
      </c>
      <c r="G16" s="108">
        <f>VLOOKUP(E16,'Appendix 4. LT MOH 2019'!$E$4:$H$1683,4,FALSE)</f>
        <v>7.5866786515837613E-3</v>
      </c>
      <c r="H16" s="21">
        <f>VLOOKUP(E16,'Appendix 1a. Pop March 2021'!$E$5:$F$1684,2,FALSE)</f>
        <v>188026.54139611599</v>
      </c>
      <c r="I16" s="21">
        <f>VLOOKUP(E16,'Appendix 2a. Covid Deaths 2021'!$E$4:$F$1684,2,FALSE)</f>
        <v>247.89902135231301</v>
      </c>
      <c r="J16" s="22">
        <f t="shared" si="1"/>
        <v>1426.4969475410435</v>
      </c>
      <c r="K16" s="22">
        <f t="shared" si="2"/>
        <v>1672.5152386803143</v>
      </c>
      <c r="L16" s="77">
        <f t="shared" si="3"/>
        <v>0.85290520202770193</v>
      </c>
      <c r="M16" s="77">
        <f t="shared" si="4"/>
        <v>1.1724632440071816</v>
      </c>
      <c r="N16" s="77">
        <f>VLOOKUP(E16,'Appendix 4. LT MOH 2019'!$E$4:$L$1683,8,FALSE)</f>
        <v>0.96277268591464904</v>
      </c>
      <c r="O16" s="77">
        <f t="shared" si="13"/>
        <v>0.95649392289079749</v>
      </c>
      <c r="P16" s="77">
        <f t="shared" si="5"/>
        <v>4.3506077109202512E-2</v>
      </c>
      <c r="Q16" s="77">
        <f>VLOOKUP(E16,'Appendix 4. LT MOH 2019'!$E$4:$J$1683,6,FALSE)</f>
        <v>2.4999999999999876</v>
      </c>
      <c r="R16" s="18">
        <f t="shared" si="6"/>
        <v>2.4918643360657891</v>
      </c>
      <c r="S16" s="132">
        <f t="shared" si="14"/>
        <v>88025.879487835206</v>
      </c>
      <c r="T16" s="14">
        <f t="shared" si="7"/>
        <v>3829.6607006031263</v>
      </c>
      <c r="U16" s="15">
        <f t="shared" si="8"/>
        <v>8.8953459277651258E-3</v>
      </c>
      <c r="V16" s="14">
        <f t="shared" si="9"/>
        <v>430524.08885522606</v>
      </c>
      <c r="W16" s="14">
        <f t="shared" si="10"/>
        <v>2283046.7109876461</v>
      </c>
      <c r="X16" s="129">
        <f t="shared" si="11"/>
        <v>25.93608520893169</v>
      </c>
      <c r="Y16" s="109">
        <f>VLOOKUP(E16,'Appendix 4. LT MOH 2019'!$E$4:$Q$1683,13,FALSE)</f>
        <v>26.998068444947016</v>
      </c>
      <c r="Z16" s="109">
        <f t="shared" si="12"/>
        <v>-1.0619832360153261</v>
      </c>
    </row>
    <row r="17" spans="1:26" s="11" customFormat="1" x14ac:dyDescent="0.2">
      <c r="A17" s="17"/>
      <c r="B17" s="13" t="str">
        <f t="shared" si="15"/>
        <v>Total</v>
      </c>
      <c r="C17" s="13" t="str">
        <f t="shared" si="16"/>
        <v>RN</v>
      </c>
      <c r="D17" s="162" t="s">
        <v>130</v>
      </c>
      <c r="E17" s="20" t="str">
        <f t="shared" si="0"/>
        <v>RNTotal60-64</v>
      </c>
      <c r="F17" s="21">
        <v>5</v>
      </c>
      <c r="G17" s="108">
        <f>VLOOKUP(E17,'Appendix 4. LT MOH 2019'!$E$4:$H$1683,4,FALSE)</f>
        <v>1.1120168571296737E-2</v>
      </c>
      <c r="H17" s="21">
        <f>VLOOKUP(E17,'Appendix 1a. Pop March 2021'!$E$5:$F$1684,2,FALSE)</f>
        <v>141920.286182396</v>
      </c>
      <c r="I17" s="21">
        <f>VLOOKUP(E17,'Appendix 2a. Covid Deaths 2021'!$E$4:$F$1684,2,FALSE)</f>
        <v>269.02046263345198</v>
      </c>
      <c r="J17" s="22">
        <f t="shared" si="1"/>
        <v>1578.1775060349185</v>
      </c>
      <c r="K17" s="22">
        <f t="shared" si="2"/>
        <v>1844.2064157747582</v>
      </c>
      <c r="L17" s="77">
        <f t="shared" si="3"/>
        <v>0.85574884271938723</v>
      </c>
      <c r="M17" s="77">
        <f t="shared" si="4"/>
        <v>1.1685671660650025</v>
      </c>
      <c r="N17" s="77">
        <f>VLOOKUP(E17,'Appendix 4. LT MOH 2019'!$E$4:$L$1683,8,FALSE)</f>
        <v>0.94590307447118949</v>
      </c>
      <c r="O17" s="77">
        <f t="shared" si="13"/>
        <v>0.93707677259412148</v>
      </c>
      <c r="P17" s="77">
        <f t="shared" si="5"/>
        <v>6.2923227405878523E-2</v>
      </c>
      <c r="Q17" s="77">
        <f>VLOOKUP(E17,'Appendix 4. LT MOH 2019'!$E$4:$J$1683,6,FALSE)</f>
        <v>2.5000000000000062</v>
      </c>
      <c r="R17" s="18">
        <f t="shared" si="6"/>
        <v>2.4883721971909867</v>
      </c>
      <c r="S17" s="132">
        <f t="shared" si="14"/>
        <v>84196.218787232079</v>
      </c>
      <c r="T17" s="14">
        <f t="shared" si="7"/>
        <v>5297.8978214641056</v>
      </c>
      <c r="U17" s="15">
        <f t="shared" si="8"/>
        <v>1.2995403486040277E-2</v>
      </c>
      <c r="V17" s="14">
        <f t="shared" si="9"/>
        <v>407674.74647132982</v>
      </c>
      <c r="W17" s="14">
        <f t="shared" si="10"/>
        <v>1852522.6221324203</v>
      </c>
      <c r="X17" s="129">
        <f t="shared" si="11"/>
        <v>22.002444394965462</v>
      </c>
      <c r="Y17" s="109">
        <f>VLOOKUP(E17,'Appendix 4. LT MOH 2019'!$E$4:$Q$1683,13,FALSE)</f>
        <v>22.945329726687739</v>
      </c>
      <c r="Z17" s="109">
        <f t="shared" si="12"/>
        <v>-0.94288533172227673</v>
      </c>
    </row>
    <row r="18" spans="1:26" s="11" customFormat="1" x14ac:dyDescent="0.2">
      <c r="A18" s="17"/>
      <c r="B18" s="13" t="str">
        <f t="shared" si="15"/>
        <v>Total</v>
      </c>
      <c r="C18" s="13" t="str">
        <f t="shared" si="16"/>
        <v>RN</v>
      </c>
      <c r="D18" s="162" t="s">
        <v>131</v>
      </c>
      <c r="E18" s="20" t="str">
        <f t="shared" si="0"/>
        <v>RNTotal65-69</v>
      </c>
      <c r="F18" s="21">
        <v>5</v>
      </c>
      <c r="G18" s="108">
        <f>VLOOKUP(E18,'Appendix 4. LT MOH 2019'!$E$4:$H$1683,4,FALSE)</f>
        <v>1.7380220735719862E-2</v>
      </c>
      <c r="H18" s="21">
        <f>VLOOKUP(E18,'Appendix 1a. Pop March 2021'!$E$5:$F$1684,2,FALSE)</f>
        <v>105397.328781203</v>
      </c>
      <c r="I18" s="21">
        <f>VLOOKUP(E18,'Appendix 2a. Covid Deaths 2021'!$E$4:$F$1684,2,FALSE)</f>
        <v>310.151690391459</v>
      </c>
      <c r="J18" s="22">
        <f t="shared" si="1"/>
        <v>1831.8288391725482</v>
      </c>
      <c r="K18" s="22">
        <f t="shared" si="2"/>
        <v>2136.5900247234472</v>
      </c>
      <c r="L18" s="77">
        <f t="shared" si="3"/>
        <v>0.85736094336097712</v>
      </c>
      <c r="M18" s="77">
        <f t="shared" si="4"/>
        <v>1.1663699025988488</v>
      </c>
      <c r="N18" s="77">
        <f>VLOOKUP(E18,'Appendix 4. LT MOH 2019'!$E$4:$L$1683,8,FALSE)</f>
        <v>0.91671756411895322</v>
      </c>
      <c r="O18" s="77">
        <f t="shared" si="13"/>
        <v>0.90355102926481012</v>
      </c>
      <c r="P18" s="77">
        <f t="shared" si="5"/>
        <v>9.6448970735189876E-2</v>
      </c>
      <c r="Q18" s="77">
        <f>VLOOKUP(E18,'Appendix 4. LT MOH 2019'!$E$4:$J$1683,6,FALSE)</f>
        <v>2.5000000000000062</v>
      </c>
      <c r="R18" s="18">
        <f t="shared" si="6"/>
        <v>2.482136774339629</v>
      </c>
      <c r="S18" s="132">
        <f t="shared" si="14"/>
        <v>78898.320965767969</v>
      </c>
      <c r="T18" s="14">
        <f t="shared" si="7"/>
        <v>7609.661849882973</v>
      </c>
      <c r="U18" s="15">
        <f t="shared" si="8"/>
        <v>2.0274508010234813E-2</v>
      </c>
      <c r="V18" s="14">
        <f t="shared" si="9"/>
        <v>375331.51709730882</v>
      </c>
      <c r="W18" s="14">
        <f t="shared" si="10"/>
        <v>1444847.8756610905</v>
      </c>
      <c r="X18" s="129">
        <f t="shared" si="11"/>
        <v>18.312783567193708</v>
      </c>
      <c r="Y18" s="109">
        <f>VLOOKUP(E18,'Appendix 4. LT MOH 2019'!$E$4:$Q$1683,13,FALSE)</f>
        <v>19.114613884321894</v>
      </c>
      <c r="Z18" s="109">
        <f t="shared" si="12"/>
        <v>-0.80183031712818575</v>
      </c>
    </row>
    <row r="19" spans="1:26" s="11" customFormat="1" x14ac:dyDescent="0.2">
      <c r="A19" s="17"/>
      <c r="B19" s="13" t="str">
        <f t="shared" si="15"/>
        <v>Total</v>
      </c>
      <c r="C19" s="13" t="str">
        <f t="shared" si="16"/>
        <v>RN</v>
      </c>
      <c r="D19" s="162" t="s">
        <v>132</v>
      </c>
      <c r="E19" s="20" t="str">
        <f t="shared" si="0"/>
        <v>RNTotal70-74</v>
      </c>
      <c r="F19" s="21">
        <v>5</v>
      </c>
      <c r="G19" s="108">
        <f>VLOOKUP(E19,'Appendix 4. LT MOH 2019'!$E$4:$H$1683,4,FALSE)</f>
        <v>2.393966407056395E-2</v>
      </c>
      <c r="H19" s="21">
        <f>VLOOKUP(E19,'Appendix 1a. Pop March 2021'!$E$5:$F$1684,2,FALSE)</f>
        <v>89160.210654705195</v>
      </c>
      <c r="I19" s="21">
        <f>VLOOKUP(E19,'Appendix 2a. Covid Deaths 2021'!$E$4:$F$1684,2,FALSE)</f>
        <v>313.48665480427002</v>
      </c>
      <c r="J19" s="22">
        <f t="shared" si="1"/>
        <v>2134.465491534359</v>
      </c>
      <c r="K19" s="22">
        <f t="shared" si="2"/>
        <v>2440.4473811320104</v>
      </c>
      <c r="L19" s="77">
        <f t="shared" si="3"/>
        <v>0.8746205749145386</v>
      </c>
      <c r="M19" s="77">
        <f t="shared" si="4"/>
        <v>1.1433529334679928</v>
      </c>
      <c r="N19" s="77">
        <f>VLOOKUP(E19,'Appendix 4. LT MOH 2019'!$E$4:$L$1683,8,FALSE)</f>
        <v>0.88706098485477292</v>
      </c>
      <c r="O19" s="77">
        <f t="shared" si="13"/>
        <v>0.87195175625868682</v>
      </c>
      <c r="P19" s="77">
        <f t="shared" si="5"/>
        <v>0.12804824374131318</v>
      </c>
      <c r="Q19" s="77">
        <f>VLOOKUP(E19,'Appendix 4. LT MOH 2019'!$E$4:$J$1683,6,FALSE)</f>
        <v>2.5000000000000004</v>
      </c>
      <c r="R19" s="18">
        <f t="shared" si="6"/>
        <v>2.4788964202790642</v>
      </c>
      <c r="S19" s="132">
        <f t="shared" si="14"/>
        <v>71288.659115884991</v>
      </c>
      <c r="T19" s="14">
        <f t="shared" si="7"/>
        <v>9128.38759846223</v>
      </c>
      <c r="U19" s="15">
        <f t="shared" si="8"/>
        <v>2.7377249270523651E-2</v>
      </c>
      <c r="V19" s="14">
        <f t="shared" si="9"/>
        <v>333429.68492786161</v>
      </c>
      <c r="W19" s="14">
        <f t="shared" si="10"/>
        <v>1069516.3585637817</v>
      </c>
      <c r="X19" s="129">
        <f t="shared" si="11"/>
        <v>15.002615729175151</v>
      </c>
      <c r="Y19" s="109">
        <f>VLOOKUP(E19,'Appendix 4. LT MOH 2019'!$E$4:$Q$1683,13,FALSE)</f>
        <v>15.624027000933495</v>
      </c>
      <c r="Z19" s="109">
        <f t="shared" si="12"/>
        <v>-0.62141127175834399</v>
      </c>
    </row>
    <row r="20" spans="1:26" s="11" customFormat="1" x14ac:dyDescent="0.2">
      <c r="A20" s="17"/>
      <c r="B20" s="13" t="str">
        <f t="shared" si="15"/>
        <v>Total</v>
      </c>
      <c r="C20" s="13" t="str">
        <f t="shared" si="16"/>
        <v>RN</v>
      </c>
      <c r="D20" s="162" t="s">
        <v>133</v>
      </c>
      <c r="E20" s="20" t="str">
        <f t="shared" si="0"/>
        <v>RNTotal75-79</v>
      </c>
      <c r="F20" s="21">
        <v>5</v>
      </c>
      <c r="G20" s="108">
        <f>VLOOKUP(E20,'Appendix 4. LT MOH 2019'!$E$4:$H$1683,4,FALSE)</f>
        <v>4.0793631180385162E-2</v>
      </c>
      <c r="H20" s="21">
        <f>VLOOKUP(E20,'Appendix 1a. Pop March 2021'!$E$5:$F$1684,2,FALSE)</f>
        <v>60608.418097777401</v>
      </c>
      <c r="I20" s="21">
        <f>VLOOKUP(E20,'Appendix 2a. Covid Deaths 2021'!$E$4:$F$1684,2,FALSE)</f>
        <v>273.46708185053399</v>
      </c>
      <c r="J20" s="22">
        <f t="shared" si="1"/>
        <v>2472.4374543073127</v>
      </c>
      <c r="K20" s="22">
        <f t="shared" si="2"/>
        <v>2734.74882088086</v>
      </c>
      <c r="L20" s="77">
        <f t="shared" si="3"/>
        <v>0.90408209903202119</v>
      </c>
      <c r="M20" s="77">
        <f t="shared" si="4"/>
        <v>1.1060942375373606</v>
      </c>
      <c r="N20" s="77">
        <f>VLOOKUP(E20,'Appendix 4. LT MOH 2019'!$E$4:$L$1683,8,FALSE)</f>
        <v>0.81490825504377007</v>
      </c>
      <c r="O20" s="77">
        <f t="shared" si="13"/>
        <v>0.7974029984135671</v>
      </c>
      <c r="P20" s="77">
        <f t="shared" si="5"/>
        <v>0.2025970015864329</v>
      </c>
      <c r="Q20" s="77">
        <f>VLOOKUP(E20,'Appendix 4. LT MOH 2019'!$E$4:$J$1683,6,FALSE)</f>
        <v>2.5000000000000022</v>
      </c>
      <c r="R20" s="18">
        <f t="shared" si="6"/>
        <v>2.4736927137532421</v>
      </c>
      <c r="S20" s="132">
        <f t="shared" si="14"/>
        <v>62160.271517422763</v>
      </c>
      <c r="T20" s="14">
        <f t="shared" si="7"/>
        <v>12593.484627228399</v>
      </c>
      <c r="U20" s="15">
        <f t="shared" si="8"/>
        <v>4.5140146911159314E-2</v>
      </c>
      <c r="V20" s="14">
        <f t="shared" si="9"/>
        <v>278986.34561411018</v>
      </c>
      <c r="W20" s="14">
        <f t="shared" si="10"/>
        <v>736086.67363592004</v>
      </c>
      <c r="X20" s="129">
        <f t="shared" si="11"/>
        <v>11.841754478656098</v>
      </c>
      <c r="Y20" s="109">
        <f>VLOOKUP(E20,'Appendix 4. LT MOH 2019'!$E$4:$Q$1683,13,FALSE)</f>
        <v>12.294954602903795</v>
      </c>
      <c r="Z20" s="109">
        <f t="shared" si="12"/>
        <v>-0.45320012424769729</v>
      </c>
    </row>
    <row r="21" spans="1:26" s="11" customFormat="1" x14ac:dyDescent="0.2">
      <c r="A21" s="17"/>
      <c r="B21" s="13" t="str">
        <f t="shared" si="15"/>
        <v>Total</v>
      </c>
      <c r="C21" s="13" t="str">
        <f t="shared" si="16"/>
        <v>RN</v>
      </c>
      <c r="D21" s="162" t="s">
        <v>134</v>
      </c>
      <c r="E21" s="20" t="str">
        <f t="shared" si="0"/>
        <v>RNTotal80-84</v>
      </c>
      <c r="F21" s="21">
        <v>5</v>
      </c>
      <c r="G21" s="108">
        <f>VLOOKUP(E21,'Appendix 4. LT MOH 2019'!$E$4:$H$1683,4,FALSE)</f>
        <v>6.025057240616398E-2</v>
      </c>
      <c r="H21" s="21">
        <f>VLOOKUP(E21,'Appendix 1a. Pop March 2021'!$E$5:$F$1684,2,FALSE)</f>
        <v>41148.028583331899</v>
      </c>
      <c r="I21" s="21">
        <f>VLOOKUP(E21,'Appendix 2a. Covid Deaths 2021'!$E$4:$F$1684,2,FALSE)</f>
        <v>210.10275800711699</v>
      </c>
      <c r="J21" s="22">
        <f t="shared" si="1"/>
        <v>2479.1922755309438</v>
      </c>
      <c r="K21" s="22">
        <f t="shared" si="2"/>
        <v>2676.6362221040181</v>
      </c>
      <c r="L21" s="77">
        <f t="shared" si="3"/>
        <v>0.92623429925121836</v>
      </c>
      <c r="M21" s="77">
        <f t="shared" si="4"/>
        <v>1.0796404331046852</v>
      </c>
      <c r="N21" s="77">
        <f>VLOOKUP(E21,'Appendix 4. LT MOH 2019'!$E$4:$L$1683,8,FALSE)</f>
        <v>0.73818360685060136</v>
      </c>
      <c r="O21" s="77">
        <f t="shared" si="13"/>
        <v>0.72055137596010332</v>
      </c>
      <c r="P21" s="77">
        <f t="shared" si="5"/>
        <v>0.27944862403989668</v>
      </c>
      <c r="Q21" s="77">
        <f>VLOOKUP(E21,'Appendix 4. LT MOH 2019'!$E$4:$J$1683,6,FALSE)</f>
        <v>2.4999999999999991</v>
      </c>
      <c r="R21" s="18">
        <f t="shared" si="6"/>
        <v>2.4712027562768828</v>
      </c>
      <c r="S21" s="132">
        <f t="shared" si="14"/>
        <v>49566.786890194366</v>
      </c>
      <c r="T21" s="14">
        <f t="shared" si="7"/>
        <v>13851.370394543605</v>
      </c>
      <c r="U21" s="15">
        <f t="shared" si="8"/>
        <v>6.5088999240249037E-2</v>
      </c>
      <c r="V21" s="14">
        <f t="shared" si="9"/>
        <v>212806.62717546197</v>
      </c>
      <c r="W21" s="14">
        <f t="shared" si="10"/>
        <v>457100.32802180981</v>
      </c>
      <c r="X21" s="129">
        <f t="shared" si="11"/>
        <v>9.2219075857070827</v>
      </c>
      <c r="Y21" s="109">
        <f>VLOOKUP(E21,'Appendix 4. LT MOH 2019'!$E$4:$Q$1683,13,FALSE)</f>
        <v>9.519702269892564</v>
      </c>
      <c r="Z21" s="109">
        <f t="shared" si="12"/>
        <v>-0.29779468418548127</v>
      </c>
    </row>
    <row r="22" spans="1:26" s="11" customFormat="1" x14ac:dyDescent="0.2">
      <c r="A22" s="17"/>
      <c r="B22" s="13" t="str">
        <f t="shared" si="15"/>
        <v>Total</v>
      </c>
      <c r="C22" s="13" t="str">
        <f t="shared" si="16"/>
        <v>RN</v>
      </c>
      <c r="D22" s="162" t="s">
        <v>135</v>
      </c>
      <c r="E22" s="20" t="str">
        <f t="shared" si="0"/>
        <v>RNTotal85-89</v>
      </c>
      <c r="F22" s="21">
        <v>5</v>
      </c>
      <c r="G22" s="108">
        <f>VLOOKUP(E22,'Appendix 4. LT MOH 2019'!$E$4:$H$1683,4,FALSE)</f>
        <v>0.10398712490914755</v>
      </c>
      <c r="H22" s="21">
        <f>VLOOKUP(E22,'Appendix 1a. Pop March 2021'!$E$5:$F$1684,2,FALSE)</f>
        <v>20699.689350690602</v>
      </c>
      <c r="I22" s="21">
        <f>VLOOKUP(E22,'Appendix 2a. Covid Deaths 2021'!$E$4:$F$1684,2,FALSE)</f>
        <v>137.84519572953701</v>
      </c>
      <c r="J22" s="22">
        <f t="shared" si="1"/>
        <v>2152.5011820908148</v>
      </c>
      <c r="K22" s="22">
        <f t="shared" si="2"/>
        <v>2276.0122522338988</v>
      </c>
      <c r="L22" s="77">
        <f t="shared" si="3"/>
        <v>0.94573356535235775</v>
      </c>
      <c r="M22" s="77">
        <f t="shared" si="4"/>
        <v>1.0573802565920603</v>
      </c>
      <c r="N22" s="77">
        <f>VLOOKUP(E22,'Appendix 4. LT MOH 2019'!$E$4:$L$1683,8,FALSE)</f>
        <v>0.58734213725045836</v>
      </c>
      <c r="O22" s="77">
        <f t="shared" si="13"/>
        <v>0.5696788219054848</v>
      </c>
      <c r="P22" s="77">
        <f t="shared" si="5"/>
        <v>0.4303211780945152</v>
      </c>
      <c r="Q22" s="77">
        <f>VLOOKUP(E22,'Appendix 4. LT MOH 2019'!$E$4:$J$1683,6,FALSE)</f>
        <v>2.5</v>
      </c>
      <c r="R22" s="18">
        <f t="shared" si="6"/>
        <v>2.4650545975278195</v>
      </c>
      <c r="S22" s="132">
        <f t="shared" si="14"/>
        <v>35715.416495650759</v>
      </c>
      <c r="T22" s="14">
        <f t="shared" si="7"/>
        <v>15369.100102544717</v>
      </c>
      <c r="U22" s="15">
        <f t="shared" si="8"/>
        <v>0.11008023572064574</v>
      </c>
      <c r="V22" s="14">
        <f t="shared" si="9"/>
        <v>139617.25283317335</v>
      </c>
      <c r="W22" s="14">
        <f t="shared" si="10"/>
        <v>244293.70084634781</v>
      </c>
      <c r="X22" s="129">
        <f t="shared" si="11"/>
        <v>6.8400070562272921</v>
      </c>
      <c r="Y22" s="109">
        <f>VLOOKUP(E22,'Appendix 4. LT MOH 2019'!$E$4:$Q$1683,13,FALSE)</f>
        <v>7.0094258457479661</v>
      </c>
      <c r="Z22" s="109">
        <f t="shared" si="12"/>
        <v>-0.16941878952067402</v>
      </c>
    </row>
    <row r="23" spans="1:26" s="11" customFormat="1" x14ac:dyDescent="0.2">
      <c r="A23" s="17"/>
      <c r="B23" s="13" t="str">
        <f t="shared" si="15"/>
        <v>Total</v>
      </c>
      <c r="C23" s="13" t="str">
        <f t="shared" si="16"/>
        <v>RN</v>
      </c>
      <c r="D23" s="162" t="s">
        <v>8</v>
      </c>
      <c r="E23" s="20" t="str">
        <f t="shared" si="0"/>
        <v>RNTotal90+</v>
      </c>
      <c r="F23" s="21" t="s">
        <v>19</v>
      </c>
      <c r="G23" s="108">
        <f>VLOOKUP(E23,'Appendix 4. LT MOH 2019'!$E$4:$H$1683,4,FALSE)</f>
        <v>0.19313663946432308</v>
      </c>
      <c r="H23" s="21">
        <f>VLOOKUP(E23,'Appendix 1a. Pop March 2021'!$E$5:$F$1684,2,FALSE)</f>
        <v>14624.164273222301</v>
      </c>
      <c r="I23" s="21">
        <f>VLOOKUP(E23,'Appendix 2a. Covid Deaths 2021'!$E$4:$F$1684,2,FALSE)</f>
        <v>125.616992882562</v>
      </c>
      <c r="J23" s="22">
        <f t="shared" si="1"/>
        <v>2824.4619427043699</v>
      </c>
      <c r="K23" s="22">
        <f t="shared" si="2"/>
        <v>2925.8176917219803</v>
      </c>
      <c r="L23" s="77">
        <f t="shared" si="3"/>
        <v>0.9653581460989944</v>
      </c>
      <c r="M23" s="77">
        <f t="shared" si="4"/>
        <v>1.0358849759967252</v>
      </c>
      <c r="N23" s="77">
        <f>VLOOKUP(E23,'Appendix 4. LT MOH 2019'!$E$4:$L$1683,8,FALSE)</f>
        <v>0</v>
      </c>
      <c r="O23" s="77">
        <v>0</v>
      </c>
      <c r="P23" s="77">
        <f t="shared" si="5"/>
        <v>1</v>
      </c>
      <c r="Q23" s="77">
        <f>VLOOKUP(E23,'Appendix 4. LT MOH 2019'!$E$4:$J$1683,6,FALSE)</f>
        <v>5.3293558274897386</v>
      </c>
      <c r="R23" s="18">
        <f>Q23*L23</f>
        <v>5.1447370615273664</v>
      </c>
      <c r="S23" s="132">
        <f t="shared" si="14"/>
        <v>20346.316393106041</v>
      </c>
      <c r="T23" s="14">
        <f t="shared" si="7"/>
        <v>20346.316393106041</v>
      </c>
      <c r="U23" s="15">
        <f t="shared" si="8"/>
        <v>0.19437339324453648</v>
      </c>
      <c r="V23" s="14">
        <f>T23*R23</f>
        <v>104676.44801317446</v>
      </c>
      <c r="W23" s="14">
        <f>V23</f>
        <v>104676.44801317446</v>
      </c>
      <c r="X23" s="129">
        <f t="shared" si="11"/>
        <v>5.1447370615273664</v>
      </c>
      <c r="Y23" s="109">
        <f>VLOOKUP(E23,'Appendix 4. LT MOH 2019'!$E$4:$Q$1683,13,FALSE)</f>
        <v>5.1776814734561212</v>
      </c>
      <c r="Z23" s="109">
        <f t="shared" si="12"/>
        <v>-3.2944411928754747E-2</v>
      </c>
    </row>
    <row r="24" spans="1:26" s="9" customFormat="1" x14ac:dyDescent="0.2">
      <c r="B24" s="157"/>
      <c r="C24" s="157"/>
      <c r="G24" s="111"/>
      <c r="H24" s="111"/>
      <c r="I24" s="130"/>
      <c r="J24" s="130"/>
      <c r="N24" s="111"/>
      <c r="O24" s="111"/>
      <c r="P24" s="23"/>
      <c r="Q24" s="111"/>
      <c r="R24" s="111"/>
      <c r="V24" s="111"/>
      <c r="W24" s="111"/>
      <c r="Y24" s="111"/>
    </row>
    <row r="25" spans="1:26" x14ac:dyDescent="0.2">
      <c r="H25" s="43"/>
      <c r="I25" s="43"/>
      <c r="K25" s="43"/>
      <c r="L25" s="75"/>
      <c r="M25" s="75"/>
      <c r="N25" s="131"/>
      <c r="O25" s="131"/>
      <c r="P25" s="76"/>
      <c r="Q25" s="131"/>
      <c r="R25" s="131"/>
      <c r="S25" s="75"/>
      <c r="T25" s="75"/>
      <c r="U25" s="75"/>
      <c r="V25" s="131"/>
      <c r="W25" s="131"/>
      <c r="X25" s="75"/>
      <c r="Y25" s="131"/>
      <c r="Z25" s="75"/>
    </row>
    <row r="26" spans="1:26" ht="16" customHeight="1" x14ac:dyDescent="0.2">
      <c r="H26" s="43"/>
      <c r="I26" s="43"/>
      <c r="K26" s="43"/>
      <c r="L26" s="75"/>
      <c r="M26" s="75"/>
      <c r="N26" s="131"/>
      <c r="O26" s="131"/>
      <c r="P26" s="75"/>
      <c r="Q26" s="131"/>
      <c r="R26" s="131"/>
      <c r="S26" s="75"/>
      <c r="T26" s="75"/>
      <c r="U26" s="75"/>
      <c r="V26" s="131"/>
      <c r="W26" s="131"/>
      <c r="X26" s="75"/>
      <c r="Y26" s="131"/>
      <c r="Z26" s="75"/>
    </row>
    <row r="27" spans="1:26" s="13" customFormat="1" ht="47" customHeight="1" x14ac:dyDescent="0.2">
      <c r="A27" s="12"/>
      <c r="B27" s="10" t="s">
        <v>17</v>
      </c>
      <c r="C27" s="10" t="s">
        <v>14</v>
      </c>
      <c r="D27" s="160" t="s">
        <v>0</v>
      </c>
      <c r="E27" s="10" t="s">
        <v>137</v>
      </c>
      <c r="F27" s="10" t="s">
        <v>9</v>
      </c>
      <c r="G27" s="12" t="s">
        <v>116</v>
      </c>
      <c r="H27" s="12" t="s">
        <v>118</v>
      </c>
      <c r="I27" s="12" t="s">
        <v>110</v>
      </c>
      <c r="J27" s="12" t="s">
        <v>38</v>
      </c>
      <c r="K27" s="12" t="s">
        <v>1828</v>
      </c>
      <c r="L27" s="12" t="s">
        <v>26</v>
      </c>
      <c r="M27" s="12" t="s">
        <v>27</v>
      </c>
      <c r="N27" s="10" t="s">
        <v>10</v>
      </c>
      <c r="O27" s="12" t="s">
        <v>111</v>
      </c>
      <c r="P27" s="12" t="s">
        <v>112</v>
      </c>
      <c r="Q27" s="12" t="s">
        <v>28</v>
      </c>
      <c r="R27" s="12" t="s">
        <v>113</v>
      </c>
      <c r="S27" s="10" t="s">
        <v>104</v>
      </c>
      <c r="T27" s="10" t="s">
        <v>105</v>
      </c>
      <c r="U27" s="12" t="s">
        <v>106</v>
      </c>
      <c r="V27" s="12" t="s">
        <v>107</v>
      </c>
      <c r="W27" s="12" t="s">
        <v>108</v>
      </c>
      <c r="X27" s="10" t="s">
        <v>109</v>
      </c>
      <c r="Y27" s="12" t="s">
        <v>29</v>
      </c>
      <c r="Z27" s="12" t="s">
        <v>11</v>
      </c>
    </row>
    <row r="28" spans="1:26" x14ac:dyDescent="0.2">
      <c r="B28" s="155" t="s">
        <v>69</v>
      </c>
      <c r="C28" s="13" t="str">
        <f>$C$4</f>
        <v>RN</v>
      </c>
      <c r="D28" s="162">
        <v>0</v>
      </c>
      <c r="E28" s="20" t="str">
        <f t="shared" ref="E28:E47" si="17">_xlfn.CONCAT(C28,B28,D28)</f>
        <v>RNFemale0</v>
      </c>
      <c r="F28" s="21">
        <v>1</v>
      </c>
      <c r="G28" s="108">
        <f>VLOOKUP(E28,'Appendix 4. LT MOH 2019'!$E$4:$H$1683,4,FALSE)</f>
        <v>1.0760063445792429E-2</v>
      </c>
      <c r="H28" s="21">
        <f>VLOOKUP(E28,'Appendix 1a. Pop March 2021'!$E$5:$F$1684,2,FALSE)</f>
        <v>23159.279481284899</v>
      </c>
      <c r="I28" s="21">
        <f>VLOOKUP(E28,'Appendix 2a. Covid Deaths 2021'!$E$4:$F$1684,2,FALSE)</f>
        <v>2.2233096085409301</v>
      </c>
      <c r="J28" s="22">
        <f t="shared" ref="J28:J47" si="18">G28*H28</f>
        <v>249.1953165774643</v>
      </c>
      <c r="K28" s="22">
        <f t="shared" ref="K28:K47" si="19">G28*(H28-I28)+I28</f>
        <v>251.39470323355766</v>
      </c>
      <c r="L28" s="78">
        <f t="shared" ref="L28:L47" si="20">J28/K28</f>
        <v>0.9912512609541736</v>
      </c>
      <c r="M28" s="78">
        <f t="shared" ref="M28:M47" si="21">K28/J28</f>
        <v>1.0088259550231542</v>
      </c>
      <c r="N28" s="77">
        <f>VLOOKUP(E28,'Appendix 4. LT MOH 2019'!$E$4:$L$1683,8,FALSE)</f>
        <v>0.98934503833241472</v>
      </c>
      <c r="O28" s="77">
        <f>EXP((1/L28)*LN(N28))</f>
        <v>0.98925150532790185</v>
      </c>
      <c r="P28" s="78">
        <f t="shared" ref="P28:P47" si="22">1-O28</f>
        <v>1.0748494672098152E-2</v>
      </c>
      <c r="Q28" s="77">
        <f>VLOOKUP(E28,'Appendix 4. LT MOH 2019'!$E$4:$J$1683,6,FALSE)</f>
        <v>8.326599728280977E-2</v>
      </c>
      <c r="R28" s="133">
        <f t="shared" ref="R28:R46" si="23">F28+(Q28-F28)*M28*(1-N28)/(1-O28)</f>
        <v>8.3222737758754217E-2</v>
      </c>
      <c r="S28" s="14">
        <v>100000</v>
      </c>
      <c r="T28" s="14">
        <f t="shared" ref="T28:T47" si="24">P28*S28</f>
        <v>1074.8494672098152</v>
      </c>
      <c r="U28" s="15">
        <f t="shared" ref="U28:U47" si="25">T28/V28</f>
        <v>1.0855464150077146E-2</v>
      </c>
      <c r="V28" s="14">
        <f t="shared" ref="V28:V46" si="26">(S29*F28)+R28*T28</f>
        <v>99014.602448129925</v>
      </c>
      <c r="W28" s="14">
        <f t="shared" ref="W28:W46" si="27">W29+V28</f>
        <v>7927068.3015477238</v>
      </c>
      <c r="X28" s="129">
        <f t="shared" ref="X28:X47" si="28">W28/S28</f>
        <v>79.270683015477232</v>
      </c>
      <c r="Y28" s="109">
        <f>VLOOKUP(E28,'Appendix 4. LT MOH 2019'!$E$4:$Q$1683,13,FALSE)</f>
        <v>80.600879417372312</v>
      </c>
      <c r="Z28" s="129">
        <f t="shared" ref="Z28:Z47" si="29">X28-Y28</f>
        <v>-1.3301964018950798</v>
      </c>
    </row>
    <row r="29" spans="1:26" x14ac:dyDescent="0.2">
      <c r="B29" s="155" t="str">
        <f>$B$28</f>
        <v>Female</v>
      </c>
      <c r="C29" s="13" t="str">
        <f>$C$4</f>
        <v>RN</v>
      </c>
      <c r="D29" s="163" t="s">
        <v>139</v>
      </c>
      <c r="E29" s="20" t="str">
        <f t="shared" si="17"/>
        <v>RNFemale01-04</v>
      </c>
      <c r="F29" s="21">
        <v>4</v>
      </c>
      <c r="G29" s="108">
        <f>VLOOKUP(E29,'Appendix 4. LT MOH 2019'!$E$4:$H$1683,4,FALSE)</f>
        <v>3.5148636126407278E-4</v>
      </c>
      <c r="H29" s="21">
        <f>VLOOKUP(E29,'Appendix 1a. Pop March 2021'!$E$5:$F$1684,2,FALSE)</f>
        <v>92840.918524379202</v>
      </c>
      <c r="I29" s="21">
        <f>VLOOKUP(E29,'Appendix 2a. Covid Deaths 2021'!$E$4:$F$1684,2,FALSE)</f>
        <v>1.1116548042704599</v>
      </c>
      <c r="J29" s="22">
        <f t="shared" si="18"/>
        <v>32.632316628548296</v>
      </c>
      <c r="K29" s="22">
        <f t="shared" si="19"/>
        <v>33.743580701316617</v>
      </c>
      <c r="L29" s="78">
        <f t="shared" si="20"/>
        <v>0.96706739327385727</v>
      </c>
      <c r="M29" s="78">
        <f t="shared" si="21"/>
        <v>1.0340540969069949</v>
      </c>
      <c r="N29" s="77">
        <f>VLOOKUP(E29,'Appendix 4. LT MOH 2019'!$E$4:$L$1683,8,FALSE)</f>
        <v>0.99859528594651636</v>
      </c>
      <c r="O29" s="77">
        <f t="shared" ref="O29:O46" si="30">EXP((1/L29)*LN(N29))</f>
        <v>0.99854748443603059</v>
      </c>
      <c r="P29" s="78">
        <f t="shared" si="22"/>
        <v>1.4525155639694143E-3</v>
      </c>
      <c r="Q29" s="77">
        <f>VLOOKUP(E29,'Appendix 4. LT MOH 2019'!$E$4:$J$1683,6,FALSE)</f>
        <v>1.5059809181382264</v>
      </c>
      <c r="R29" s="133">
        <f t="shared" si="23"/>
        <v>1.5059212374279363</v>
      </c>
      <c r="S29" s="80">
        <f t="shared" ref="S29:S47" si="31">S28-T28</f>
        <v>98925.150532790183</v>
      </c>
      <c r="T29" s="14">
        <f t="shared" si="24"/>
        <v>143.69032081689494</v>
      </c>
      <c r="U29" s="15">
        <f t="shared" si="25"/>
        <v>3.6345806480484816E-4</v>
      </c>
      <c r="V29" s="14">
        <f t="shared" si="26"/>
        <v>395342.22715362418</v>
      </c>
      <c r="W29" s="14">
        <f t="shared" si="27"/>
        <v>7828053.6990995938</v>
      </c>
      <c r="X29" s="129">
        <f t="shared" si="28"/>
        <v>79.131076949990302</v>
      </c>
      <c r="Y29" s="109">
        <f>VLOOKUP(E29,'Appendix 4. LT MOH 2019'!$E$4:$Q$1683,13,FALSE)</f>
        <v>80.468030968465712</v>
      </c>
      <c r="Z29" s="129">
        <f t="shared" si="29"/>
        <v>-1.3369540184754101</v>
      </c>
    </row>
    <row r="30" spans="1:26" x14ac:dyDescent="0.2">
      <c r="B30" s="155" t="str">
        <f t="shared" ref="B30:B47" si="32">$B$28</f>
        <v>Female</v>
      </c>
      <c r="C30" s="13" t="str">
        <f t="shared" ref="C30:C47" si="33">$C$4</f>
        <v>RN</v>
      </c>
      <c r="D30" s="163" t="s">
        <v>138</v>
      </c>
      <c r="E30" s="20" t="str">
        <f t="shared" si="17"/>
        <v>RNFemale05-09</v>
      </c>
      <c r="F30" s="21">
        <v>5</v>
      </c>
      <c r="G30" s="108">
        <f>VLOOKUP(E30,'Appendix 4. LT MOH 2019'!$E$4:$H$1683,4,FALSE)</f>
        <v>1.9163313086876464E-4</v>
      </c>
      <c r="H30" s="21">
        <f>VLOOKUP(E30,'Appendix 1a. Pop March 2021'!$E$5:$F$1684,2,FALSE)</f>
        <v>119329.893155336</v>
      </c>
      <c r="I30" s="21">
        <f>VLOOKUP(E30,'Appendix 2a. Covid Deaths 2021'!$E$4:$F$1684,2,FALSE)</f>
        <v>0</v>
      </c>
      <c r="J30" s="22">
        <f t="shared" si="18"/>
        <v>22.867561031592206</v>
      </c>
      <c r="K30" s="22">
        <f t="shared" si="19"/>
        <v>22.867561031592206</v>
      </c>
      <c r="L30" s="78">
        <f t="shared" si="20"/>
        <v>1</v>
      </c>
      <c r="M30" s="78">
        <f t="shared" si="21"/>
        <v>1</v>
      </c>
      <c r="N30" s="77">
        <f>VLOOKUP(E30,'Appendix 4. LT MOH 2019'!$E$4:$L$1683,8,FALSE)</f>
        <v>0.99904229316655357</v>
      </c>
      <c r="O30" s="77">
        <f t="shared" si="30"/>
        <v>0.99904229316655357</v>
      </c>
      <c r="P30" s="78">
        <f t="shared" si="22"/>
        <v>9.577068334464256E-4</v>
      </c>
      <c r="Q30" s="77">
        <f>VLOOKUP(E30,'Appendix 4. LT MOH 2019'!$E$4:$J$1683,6,FALSE)</f>
        <v>2.4999999999999609</v>
      </c>
      <c r="R30" s="133">
        <f t="shared" si="23"/>
        <v>2.4999999999999609</v>
      </c>
      <c r="S30" s="80">
        <f t="shared" si="31"/>
        <v>98781.460211973288</v>
      </c>
      <c r="T30" s="14">
        <f t="shared" si="24"/>
        <v>94.603679462823024</v>
      </c>
      <c r="U30" s="15">
        <f t="shared" si="25"/>
        <v>1.9163313086875897E-4</v>
      </c>
      <c r="V30" s="14">
        <f t="shared" si="26"/>
        <v>493670.79186120944</v>
      </c>
      <c r="W30" s="14">
        <f t="shared" si="27"/>
        <v>7432711.4719459694</v>
      </c>
      <c r="X30" s="129">
        <f t="shared" si="28"/>
        <v>75.243992708715311</v>
      </c>
      <c r="Y30" s="109">
        <f>VLOOKUP(E30,'Appendix 4. LT MOH 2019'!$E$4:$Q$1683,13,FALSE)</f>
        <v>76.579106098659651</v>
      </c>
      <c r="Z30" s="129">
        <f t="shared" si="29"/>
        <v>-1.3351133899443397</v>
      </c>
    </row>
    <row r="31" spans="1:26" x14ac:dyDescent="0.2">
      <c r="B31" s="155" t="str">
        <f t="shared" si="32"/>
        <v>Female</v>
      </c>
      <c r="C31" s="13" t="str">
        <f t="shared" si="33"/>
        <v>RN</v>
      </c>
      <c r="D31" s="163" t="s">
        <v>120</v>
      </c>
      <c r="E31" s="20" t="str">
        <f t="shared" si="17"/>
        <v>RNFemale10-14</v>
      </c>
      <c r="F31" s="21">
        <v>5</v>
      </c>
      <c r="G31" s="108">
        <f>VLOOKUP(E31,'Appendix 4. LT MOH 2019'!$E$4:$H$1683,4,FALSE)</f>
        <v>2.3318357765790416E-4</v>
      </c>
      <c r="H31" s="21">
        <f>VLOOKUP(E31,'Appendix 1a. Pop March 2021'!$E$5:$F$1684,2,FALSE)</f>
        <v>125096.77984412901</v>
      </c>
      <c r="I31" s="21">
        <f>VLOOKUP(E31,'Appendix 2a. Covid Deaths 2021'!$E$4:$F$1684,2,FALSE)</f>
        <v>0</v>
      </c>
      <c r="J31" s="22">
        <f t="shared" si="18"/>
        <v>29.170514677537195</v>
      </c>
      <c r="K31" s="22">
        <f t="shared" si="19"/>
        <v>29.170514677537195</v>
      </c>
      <c r="L31" s="78">
        <f t="shared" si="20"/>
        <v>1</v>
      </c>
      <c r="M31" s="78">
        <f t="shared" si="21"/>
        <v>1</v>
      </c>
      <c r="N31" s="77">
        <f>VLOOKUP(E31,'Appendix 4. LT MOH 2019'!$E$4:$L$1683,8,FALSE)</f>
        <v>0.99883476139797556</v>
      </c>
      <c r="O31" s="77">
        <f t="shared" si="30"/>
        <v>0.99883476139797556</v>
      </c>
      <c r="P31" s="78">
        <f t="shared" si="22"/>
        <v>1.1652386020244432E-3</v>
      </c>
      <c r="Q31" s="77">
        <f>VLOOKUP(E31,'Appendix 4. LT MOH 2019'!$E$4:$J$1683,6,FALSE)</f>
        <v>2.5000000000001186</v>
      </c>
      <c r="R31" s="133">
        <f t="shared" si="23"/>
        <v>2.5000000000001186</v>
      </c>
      <c r="S31" s="80">
        <f t="shared" si="31"/>
        <v>98686.856532510472</v>
      </c>
      <c r="T31" s="14">
        <f t="shared" si="24"/>
        <v>114.99373474412928</v>
      </c>
      <c r="U31" s="15">
        <f t="shared" si="25"/>
        <v>2.3318357765791118E-4</v>
      </c>
      <c r="V31" s="14">
        <f t="shared" si="26"/>
        <v>493146.79832569207</v>
      </c>
      <c r="W31" s="14">
        <f t="shared" si="27"/>
        <v>6939040.6800847603</v>
      </c>
      <c r="X31" s="129">
        <f t="shared" si="28"/>
        <v>70.313726912548162</v>
      </c>
      <c r="Y31" s="109">
        <f>VLOOKUP(E31,'Appendix 4. LT MOH 2019'!$E$4:$Q$1683,13,FALSE)</f>
        <v>71.650120175452557</v>
      </c>
      <c r="Z31" s="129">
        <f t="shared" si="29"/>
        <v>-1.3363932629043944</v>
      </c>
    </row>
    <row r="32" spans="1:26" x14ac:dyDescent="0.2">
      <c r="B32" s="155" t="str">
        <f t="shared" si="32"/>
        <v>Female</v>
      </c>
      <c r="C32" s="13" t="str">
        <f t="shared" si="33"/>
        <v>RN</v>
      </c>
      <c r="D32" s="162" t="s">
        <v>121</v>
      </c>
      <c r="E32" s="20" t="str">
        <f t="shared" si="17"/>
        <v>RNFemale15-19</v>
      </c>
      <c r="F32" s="21">
        <v>5</v>
      </c>
      <c r="G32" s="108">
        <f>VLOOKUP(E32,'Appendix 4. LT MOH 2019'!$E$4:$H$1683,4,FALSE)</f>
        <v>3.5339591385974602E-4</v>
      </c>
      <c r="H32" s="21">
        <f>VLOOKUP(E32,'Appendix 1a. Pop March 2021'!$E$5:$F$1684,2,FALSE)</f>
        <v>133175.601692678</v>
      </c>
      <c r="I32" s="21">
        <f>VLOOKUP(E32,'Appendix 2a. Covid Deaths 2021'!$E$4:$F$1684,2,FALSE)</f>
        <v>1.1116548042704599</v>
      </c>
      <c r="J32" s="22">
        <f t="shared" si="18"/>
        <v>47.063713464005481</v>
      </c>
      <c r="K32" s="22">
        <f t="shared" si="19"/>
        <v>48.17497541401049</v>
      </c>
      <c r="L32" s="78">
        <f t="shared" si="20"/>
        <v>0.9769327967382454</v>
      </c>
      <c r="M32" s="78">
        <f t="shared" si="21"/>
        <v>1.0236118629027202</v>
      </c>
      <c r="N32" s="77">
        <f>VLOOKUP(E32,'Appendix 4. LT MOH 2019'!$E$4:$L$1683,8,FALSE)</f>
        <v>0.99823458016109456</v>
      </c>
      <c r="O32" s="77">
        <f t="shared" si="30"/>
        <v>0.99819293299599776</v>
      </c>
      <c r="P32" s="78">
        <f t="shared" si="22"/>
        <v>1.8070670040022385E-3</v>
      </c>
      <c r="Q32" s="77">
        <f>VLOOKUP(E32,'Appendix 4. LT MOH 2019'!$E$4:$J$1683,6,FALSE)</f>
        <v>2.4999999999997349</v>
      </c>
      <c r="R32" s="133">
        <f t="shared" si="23"/>
        <v>2.4999478628832206</v>
      </c>
      <c r="S32" s="80">
        <f t="shared" si="31"/>
        <v>98571.862797766342</v>
      </c>
      <c r="T32" s="14">
        <f t="shared" si="24"/>
        <v>178.12596078487934</v>
      </c>
      <c r="U32" s="15">
        <f t="shared" si="25"/>
        <v>3.6174025205349097E-4</v>
      </c>
      <c r="V32" s="14">
        <f t="shared" si="26"/>
        <v>492413.98979989556</v>
      </c>
      <c r="W32" s="14">
        <f t="shared" si="27"/>
        <v>6445893.881759068</v>
      </c>
      <c r="X32" s="129">
        <f t="shared" si="28"/>
        <v>65.392838268499617</v>
      </c>
      <c r="Y32" s="109">
        <f>VLOOKUP(E32,'Appendix 4. LT MOH 2019'!$E$4:$Q$1683,13,FALSE)</f>
        <v>66.730790565067636</v>
      </c>
      <c r="Z32" s="129">
        <f t="shared" si="29"/>
        <v>-1.3379522965680195</v>
      </c>
    </row>
    <row r="33" spans="2:26" x14ac:dyDescent="0.2">
      <c r="B33" s="155" t="str">
        <f t="shared" si="32"/>
        <v>Female</v>
      </c>
      <c r="C33" s="13" t="str">
        <f t="shared" si="33"/>
        <v>RN</v>
      </c>
      <c r="D33" s="162" t="s">
        <v>122</v>
      </c>
      <c r="E33" s="20" t="str">
        <f t="shared" si="17"/>
        <v>RNFemale20-24</v>
      </c>
      <c r="F33" s="21">
        <v>5</v>
      </c>
      <c r="G33" s="108">
        <f>VLOOKUP(E33,'Appendix 4. LT MOH 2019'!$E$4:$H$1683,4,FALSE)</f>
        <v>5.7774001699235347E-4</v>
      </c>
      <c r="H33" s="21">
        <f>VLOOKUP(E33,'Appendix 1a. Pop March 2021'!$E$5:$F$1684,2,FALSE)</f>
        <v>144676.99449780601</v>
      </c>
      <c r="I33" s="21">
        <f>VLOOKUP(E33,'Appendix 2a. Covid Deaths 2021'!$E$4:$F$1684,2,FALSE)</f>
        <v>8.8932384341637007</v>
      </c>
      <c r="J33" s="22">
        <f t="shared" si="18"/>
        <v>83.585689259565072</v>
      </c>
      <c r="K33" s="22">
        <f t="shared" si="19"/>
        <v>92.47378971400471</v>
      </c>
      <c r="L33" s="78">
        <f t="shared" si="20"/>
        <v>0.9038851929619407</v>
      </c>
      <c r="M33" s="78">
        <f t="shared" si="21"/>
        <v>1.1063351936578369</v>
      </c>
      <c r="N33" s="77">
        <f>VLOOKUP(E33,'Appendix 4. LT MOH 2019'!$E$4:$L$1683,8,FALSE)</f>
        <v>0.99711546619156699</v>
      </c>
      <c r="O33" s="77">
        <f t="shared" si="30"/>
        <v>0.99680922857528997</v>
      </c>
      <c r="P33" s="78">
        <f t="shared" si="22"/>
        <v>3.1907714247100261E-3</v>
      </c>
      <c r="Q33" s="77">
        <f>VLOOKUP(E33,'Appendix 4. LT MOH 2019'!$E$4:$J$1683,6,FALSE)</f>
        <v>2.5000000000000786</v>
      </c>
      <c r="R33" s="133">
        <f t="shared" si="23"/>
        <v>2.4996162018600017</v>
      </c>
      <c r="S33" s="80">
        <f t="shared" si="31"/>
        <v>98393.736836981465</v>
      </c>
      <c r="T33" s="14">
        <f t="shared" si="24"/>
        <v>313.95192386987873</v>
      </c>
      <c r="U33" s="15">
        <f t="shared" si="25"/>
        <v>6.3917417082994324E-4</v>
      </c>
      <c r="V33" s="14">
        <f t="shared" si="26"/>
        <v>491183.68388106819</v>
      </c>
      <c r="W33" s="14">
        <f t="shared" si="27"/>
        <v>5953479.8919591727</v>
      </c>
      <c r="X33" s="129">
        <f t="shared" si="28"/>
        <v>60.506695683515765</v>
      </c>
      <c r="Y33" s="109">
        <f>VLOOKUP(E33,'Appendix 4. LT MOH 2019'!$E$4:$Q$1683,13,FALSE)</f>
        <v>61.844385419609601</v>
      </c>
      <c r="Z33" s="129">
        <f t="shared" si="29"/>
        <v>-1.3376897360938358</v>
      </c>
    </row>
    <row r="34" spans="2:26" x14ac:dyDescent="0.2">
      <c r="B34" s="155" t="str">
        <f t="shared" si="32"/>
        <v>Female</v>
      </c>
      <c r="C34" s="13" t="str">
        <f t="shared" si="33"/>
        <v>RN</v>
      </c>
      <c r="D34" s="162" t="s">
        <v>123</v>
      </c>
      <c r="E34" s="20" t="str">
        <f t="shared" si="17"/>
        <v>RNFemale25-29</v>
      </c>
      <c r="F34" s="21">
        <v>5</v>
      </c>
      <c r="G34" s="108">
        <f>VLOOKUP(E34,'Appendix 4. LT MOH 2019'!$E$4:$H$1683,4,FALSE)</f>
        <v>5.6171885971071484E-4</v>
      </c>
      <c r="H34" s="21">
        <f>VLOOKUP(E34,'Appendix 1a. Pop March 2021'!$E$5:$F$1684,2,FALSE)</f>
        <v>147551.718781676</v>
      </c>
      <c r="I34" s="21">
        <f>VLOOKUP(E34,'Appendix 2a. Covid Deaths 2021'!$E$4:$F$1684,2,FALSE)</f>
        <v>12.228202846975099</v>
      </c>
      <c r="J34" s="22">
        <f t="shared" si="18"/>
        <v>82.882583222399106</v>
      </c>
      <c r="K34" s="22">
        <f t="shared" si="19"/>
        <v>95.10391725721469</v>
      </c>
      <c r="L34" s="78">
        <f t="shared" si="20"/>
        <v>0.87149494587313159</v>
      </c>
      <c r="M34" s="78">
        <f t="shared" si="21"/>
        <v>1.1474535850556449</v>
      </c>
      <c r="N34" s="77">
        <f>VLOOKUP(E34,'Appendix 4. LT MOH 2019'!$E$4:$L$1683,8,FALSE)</f>
        <v>0.9971953442714907</v>
      </c>
      <c r="O34" s="77">
        <f t="shared" si="30"/>
        <v>0.99678245371692498</v>
      </c>
      <c r="P34" s="78">
        <f t="shared" si="22"/>
        <v>3.2175462830750234E-3</v>
      </c>
      <c r="Q34" s="77">
        <f>VLOOKUP(E34,'Appendix 4. LT MOH 2019'!$E$4:$J$1683,6,FALSE)</f>
        <v>2.5000000000000635</v>
      </c>
      <c r="R34" s="133">
        <f t="shared" si="23"/>
        <v>2.4994825346777114</v>
      </c>
      <c r="S34" s="80">
        <f t="shared" si="31"/>
        <v>98079.78491311158</v>
      </c>
      <c r="T34" s="14">
        <f t="shared" si="24"/>
        <v>315.5762473919799</v>
      </c>
      <c r="U34" s="15">
        <f t="shared" si="25"/>
        <v>6.4454640018199872E-4</v>
      </c>
      <c r="V34" s="14">
        <f t="shared" si="26"/>
        <v>489609.82064731343</v>
      </c>
      <c r="W34" s="14">
        <f t="shared" si="27"/>
        <v>5462296.2080781041</v>
      </c>
      <c r="X34" s="129">
        <f t="shared" si="28"/>
        <v>55.692375476935709</v>
      </c>
      <c r="Y34" s="109">
        <f>VLOOKUP(E34,'Appendix 4. LT MOH 2019'!$E$4:$Q$1683,13,FALSE)</f>
        <v>57.016061511183388</v>
      </c>
      <c r="Z34" s="129">
        <f t="shared" si="29"/>
        <v>-1.3236860342476788</v>
      </c>
    </row>
    <row r="35" spans="2:26" x14ac:dyDescent="0.2">
      <c r="B35" s="155" t="str">
        <f t="shared" si="32"/>
        <v>Female</v>
      </c>
      <c r="C35" s="13" t="str">
        <f t="shared" si="33"/>
        <v>RN</v>
      </c>
      <c r="D35" s="162" t="s">
        <v>124</v>
      </c>
      <c r="E35" s="20" t="str">
        <f t="shared" si="17"/>
        <v>RNFemale30-34</v>
      </c>
      <c r="F35" s="21">
        <v>5</v>
      </c>
      <c r="G35" s="108">
        <f>VLOOKUP(E35,'Appendix 4. LT MOH 2019'!$E$4:$H$1683,4,FALSE)</f>
        <v>8.2678258847542581E-4</v>
      </c>
      <c r="H35" s="21">
        <f>VLOOKUP(E35,'Appendix 1a. Pop March 2021'!$E$5:$F$1684,2,FALSE)</f>
        <v>154774.78142971901</v>
      </c>
      <c r="I35" s="21">
        <f>VLOOKUP(E35,'Appendix 2a. Covid Deaths 2021'!$E$4:$F$1684,2,FALSE)</f>
        <v>18.898131672597899</v>
      </c>
      <c r="J35" s="22">
        <f t="shared" si="18"/>
        <v>127.96509442118135</v>
      </c>
      <c r="K35" s="22">
        <f t="shared" si="19"/>
        <v>146.84760144755762</v>
      </c>
      <c r="L35" s="78">
        <f t="shared" si="20"/>
        <v>0.87141426322091053</v>
      </c>
      <c r="M35" s="78">
        <f t="shared" si="21"/>
        <v>1.1475598256836104</v>
      </c>
      <c r="N35" s="77">
        <f>VLOOKUP(E35,'Appendix 4. LT MOH 2019'!$E$4:$L$1683,8,FALSE)</f>
        <v>0.99587461405080668</v>
      </c>
      <c r="O35" s="77">
        <f t="shared" si="30"/>
        <v>0.99526731544078451</v>
      </c>
      <c r="P35" s="78">
        <f t="shared" si="22"/>
        <v>4.7326845592154942E-3</v>
      </c>
      <c r="Q35" s="77">
        <f>VLOOKUP(E35,'Appendix 4. LT MOH 2019'!$E$4:$J$1683,6,FALSE)</f>
        <v>2.5000000000001177</v>
      </c>
      <c r="R35" s="133">
        <f t="shared" si="23"/>
        <v>2.4992379475643629</v>
      </c>
      <c r="S35" s="80">
        <f t="shared" si="31"/>
        <v>97764.208665719605</v>
      </c>
      <c r="T35" s="14">
        <f t="shared" si="24"/>
        <v>462.6871607961728</v>
      </c>
      <c r="U35" s="15">
        <f t="shared" si="25"/>
        <v>9.4878274092430911E-4</v>
      </c>
      <c r="V35" s="14">
        <f t="shared" si="26"/>
        <v>487663.97283472982</v>
      </c>
      <c r="W35" s="14">
        <f t="shared" si="27"/>
        <v>4972686.3874307908</v>
      </c>
      <c r="X35" s="129">
        <f t="shared" si="28"/>
        <v>50.864078534442548</v>
      </c>
      <c r="Y35" s="109">
        <f>VLOOKUP(E35,'Appendix 4. LT MOH 2019'!$E$4:$Q$1683,13,FALSE)</f>
        <v>52.169390329946381</v>
      </c>
      <c r="Z35" s="129">
        <f t="shared" si="29"/>
        <v>-1.3053117955038331</v>
      </c>
    </row>
    <row r="36" spans="2:26" x14ac:dyDescent="0.2">
      <c r="B36" s="155" t="str">
        <f t="shared" si="32"/>
        <v>Female</v>
      </c>
      <c r="C36" s="13" t="str">
        <f t="shared" si="33"/>
        <v>RN</v>
      </c>
      <c r="D36" s="162" t="s">
        <v>125</v>
      </c>
      <c r="E36" s="20" t="str">
        <f t="shared" si="17"/>
        <v>RNFemale35-39</v>
      </c>
      <c r="F36" s="21">
        <v>5</v>
      </c>
      <c r="G36" s="108">
        <f>VLOOKUP(E36,'Appendix 4. LT MOH 2019'!$E$4:$H$1683,4,FALSE)</f>
        <v>1.1202104047368898E-3</v>
      </c>
      <c r="H36" s="21">
        <f>VLOOKUP(E36,'Appendix 1a. Pop March 2021'!$E$5:$F$1684,2,FALSE)</f>
        <v>148272.329815734</v>
      </c>
      <c r="I36" s="21">
        <f>VLOOKUP(E36,'Appendix 2a. Covid Deaths 2021'!$E$4:$F$1684,2,FALSE)</f>
        <v>35.572953736654803</v>
      </c>
      <c r="J36" s="22">
        <f t="shared" si="18"/>
        <v>166.09620659416501</v>
      </c>
      <c r="K36" s="22">
        <f t="shared" si="19"/>
        <v>201.62931113791677</v>
      </c>
      <c r="L36" s="78">
        <f t="shared" si="20"/>
        <v>0.8237701436204049</v>
      </c>
      <c r="M36" s="78">
        <f t="shared" si="21"/>
        <v>1.2139308613505688</v>
      </c>
      <c r="N36" s="77">
        <f>VLOOKUP(E36,'Appendix 4. LT MOH 2019'!$E$4:$L$1683,8,FALSE)</f>
        <v>0.9944145900621334</v>
      </c>
      <c r="O36" s="77">
        <f t="shared" si="30"/>
        <v>0.99322375530893636</v>
      </c>
      <c r="P36" s="78">
        <f t="shared" si="22"/>
        <v>6.7762446910636376E-3</v>
      </c>
      <c r="Q36" s="77">
        <f>VLOOKUP(E36,'Appendix 4. LT MOH 2019'!$E$4:$J$1683,6,FALSE)</f>
        <v>2.4999999999999525</v>
      </c>
      <c r="R36" s="133">
        <f t="shared" si="23"/>
        <v>2.4985032986588149</v>
      </c>
      <c r="S36" s="80">
        <f t="shared" si="31"/>
        <v>97301.521504923439</v>
      </c>
      <c r="T36" s="14">
        <f t="shared" si="24"/>
        <v>659.33891853015177</v>
      </c>
      <c r="U36" s="15">
        <f t="shared" si="25"/>
        <v>1.3598590654411993E-3</v>
      </c>
      <c r="V36" s="14">
        <f t="shared" si="26"/>
        <v>484858.27339484822</v>
      </c>
      <c r="W36" s="14">
        <f t="shared" si="27"/>
        <v>4485022.4145960612</v>
      </c>
      <c r="X36" s="129">
        <f t="shared" si="28"/>
        <v>46.094062510308433</v>
      </c>
      <c r="Y36" s="109">
        <f>VLOOKUP(E36,'Appendix 4. LT MOH 2019'!$E$4:$Q$1683,13,FALSE)</f>
        <v>47.375144550488962</v>
      </c>
      <c r="Z36" s="129">
        <f t="shared" si="29"/>
        <v>-1.2810820401805287</v>
      </c>
    </row>
    <row r="37" spans="2:26" x14ac:dyDescent="0.2">
      <c r="B37" s="155" t="str">
        <f t="shared" si="32"/>
        <v>Female</v>
      </c>
      <c r="C37" s="13" t="str">
        <f t="shared" si="33"/>
        <v>RN</v>
      </c>
      <c r="D37" s="162" t="s">
        <v>126</v>
      </c>
      <c r="E37" s="20" t="str">
        <f t="shared" si="17"/>
        <v>RNFemale40-44</v>
      </c>
      <c r="F37" s="21">
        <v>5</v>
      </c>
      <c r="G37" s="108">
        <f>VLOOKUP(E37,'Appendix 4. LT MOH 2019'!$E$4:$H$1683,4,FALSE)</f>
        <v>1.4550316567698298E-3</v>
      </c>
      <c r="H37" s="21">
        <f>VLOOKUP(E37,'Appendix 1a. Pop March 2021'!$E$5:$F$1684,2,FALSE)</f>
        <v>132654.89764294701</v>
      </c>
      <c r="I37" s="21">
        <f>VLOOKUP(E37,'Appendix 2a. Covid Deaths 2021'!$E$4:$F$1684,2,FALSE)</f>
        <v>51.136120996441299</v>
      </c>
      <c r="J37" s="22">
        <f t="shared" si="18"/>
        <v>193.01707549604936</v>
      </c>
      <c r="K37" s="22">
        <f t="shared" si="19"/>
        <v>244.07879181763644</v>
      </c>
      <c r="L37" s="78">
        <f t="shared" si="20"/>
        <v>0.79079822568223024</v>
      </c>
      <c r="M37" s="78">
        <f t="shared" si="21"/>
        <v>1.2645450729701488</v>
      </c>
      <c r="N37" s="77">
        <f>VLOOKUP(E37,'Appendix 4. LT MOH 2019'!$E$4:$L$1683,8,FALSE)</f>
        <v>0.99275120976431641</v>
      </c>
      <c r="O37" s="77">
        <f t="shared" si="30"/>
        <v>0.99084238260101798</v>
      </c>
      <c r="P37" s="78">
        <f t="shared" si="22"/>
        <v>9.1576173989820209E-3</v>
      </c>
      <c r="Q37" s="77">
        <f>VLOOKUP(E37,'Appendix 4. LT MOH 2019'!$E$4:$J$1683,6,FALSE)</f>
        <v>2.4999999999999956</v>
      </c>
      <c r="R37" s="133">
        <f t="shared" si="23"/>
        <v>2.497596378467728</v>
      </c>
      <c r="S37" s="80">
        <f t="shared" si="31"/>
        <v>96642.18258639329</v>
      </c>
      <c r="T37" s="14">
        <f t="shared" si="24"/>
        <v>885.01213272875248</v>
      </c>
      <c r="U37" s="15">
        <f t="shared" si="25"/>
        <v>1.839956388133343E-3</v>
      </c>
      <c r="V37" s="14">
        <f t="shared" si="26"/>
        <v>480996.25536592607</v>
      </c>
      <c r="W37" s="14">
        <f t="shared" si="27"/>
        <v>4000164.141201213</v>
      </c>
      <c r="X37" s="129">
        <f t="shared" si="28"/>
        <v>41.391492142939406</v>
      </c>
      <c r="Y37" s="109">
        <f>VLOOKUP(E37,'Appendix 4. LT MOH 2019'!$E$4:$Q$1683,13,FALSE)</f>
        <v>42.627198453197522</v>
      </c>
      <c r="Z37" s="129">
        <f t="shared" si="29"/>
        <v>-1.2357063102581165</v>
      </c>
    </row>
    <row r="38" spans="2:26" x14ac:dyDescent="0.2">
      <c r="B38" s="155" t="str">
        <f t="shared" si="32"/>
        <v>Female</v>
      </c>
      <c r="C38" s="13" t="str">
        <f t="shared" si="33"/>
        <v>RN</v>
      </c>
      <c r="D38" s="162" t="s">
        <v>127</v>
      </c>
      <c r="E38" s="20" t="str">
        <f t="shared" si="17"/>
        <v>RNFemale45-49</v>
      </c>
      <c r="F38" s="21">
        <v>5</v>
      </c>
      <c r="G38" s="108">
        <f>VLOOKUP(E38,'Appendix 4. LT MOH 2019'!$E$4:$H$1683,4,FALSE)</f>
        <v>2.4662094447978665E-3</v>
      </c>
      <c r="H38" s="21">
        <f>VLOOKUP(E38,'Appendix 1a. Pop March 2021'!$E$5:$F$1684,2,FALSE)</f>
        <v>117242.089000313</v>
      </c>
      <c r="I38" s="21">
        <f>VLOOKUP(E38,'Appendix 2a. Covid Deaths 2021'!$E$4:$F$1684,2,FALSE)</f>
        <v>62.2526690391459</v>
      </c>
      <c r="J38" s="22">
        <f t="shared" si="18"/>
        <v>289.143547220404</v>
      </c>
      <c r="K38" s="22">
        <f t="shared" si="19"/>
        <v>351.24268813920173</v>
      </c>
      <c r="L38" s="78">
        <f t="shared" si="20"/>
        <v>0.82320161240143142</v>
      </c>
      <c r="M38" s="78">
        <f t="shared" si="21"/>
        <v>1.2147692435669737</v>
      </c>
      <c r="N38" s="77">
        <f>VLOOKUP(E38,'Appendix 4. LT MOH 2019'!$E$4:$L$1683,8,FALSE)</f>
        <v>0.98774451426270049</v>
      </c>
      <c r="O38" s="77">
        <f t="shared" si="30"/>
        <v>0.98513206887671956</v>
      </c>
      <c r="P38" s="78">
        <f t="shared" si="22"/>
        <v>1.4867931123280442E-2</v>
      </c>
      <c r="Q38" s="77">
        <f>VLOOKUP(E38,'Appendix 4. LT MOH 2019'!$E$4:$J$1683,6,FALSE)</f>
        <v>2.4999999999999623</v>
      </c>
      <c r="R38" s="133">
        <f t="shared" si="23"/>
        <v>2.4966948973596321</v>
      </c>
      <c r="S38" s="80">
        <f t="shared" si="31"/>
        <v>95757.170453664541</v>
      </c>
      <c r="T38" s="14">
        <f t="shared" si="24"/>
        <v>1423.7110148653094</v>
      </c>
      <c r="U38" s="15">
        <f t="shared" si="25"/>
        <v>2.9958869889589184E-3</v>
      </c>
      <c r="V38" s="14">
        <f t="shared" si="26"/>
        <v>475221.86922012508</v>
      </c>
      <c r="W38" s="14">
        <f t="shared" si="27"/>
        <v>3519167.8858352872</v>
      </c>
      <c r="X38" s="129">
        <f t="shared" si="28"/>
        <v>36.750959423327572</v>
      </c>
      <c r="Y38" s="109">
        <f>VLOOKUP(E38,'Appendix 4. LT MOH 2019'!$E$4:$Q$1683,13,FALSE)</f>
        <v>37.920195975106296</v>
      </c>
      <c r="Z38" s="129">
        <f t="shared" si="29"/>
        <v>-1.1692365517787238</v>
      </c>
    </row>
    <row r="39" spans="2:26" x14ac:dyDescent="0.2">
      <c r="B39" s="155" t="str">
        <f t="shared" si="32"/>
        <v>Female</v>
      </c>
      <c r="C39" s="13" t="str">
        <f t="shared" si="33"/>
        <v>RN</v>
      </c>
      <c r="D39" s="162" t="s">
        <v>128</v>
      </c>
      <c r="E39" s="20" t="str">
        <f t="shared" si="17"/>
        <v>RNFemale50-54</v>
      </c>
      <c r="F39" s="21">
        <v>5</v>
      </c>
      <c r="G39" s="108">
        <f>VLOOKUP(E39,'Appendix 4. LT MOH 2019'!$E$4:$H$1683,4,FALSE)</f>
        <v>3.701812611692622E-3</v>
      </c>
      <c r="H39" s="21">
        <f>VLOOKUP(E39,'Appendix 1a. Pop March 2021'!$E$5:$F$1684,2,FALSE)</f>
        <v>111666.427926996</v>
      </c>
      <c r="I39" s="21">
        <f>VLOOKUP(E39,'Appendix 2a. Covid Deaths 2021'!$E$4:$F$1684,2,FALSE)</f>
        <v>76.704181494661896</v>
      </c>
      <c r="J39" s="22">
        <f t="shared" si="18"/>
        <v>413.36819120281899</v>
      </c>
      <c r="K39" s="22">
        <f t="shared" si="19"/>
        <v>489.78842819105438</v>
      </c>
      <c r="L39" s="78">
        <f t="shared" si="20"/>
        <v>0.84397296344774864</v>
      </c>
      <c r="M39" s="78">
        <f t="shared" si="21"/>
        <v>1.1848720792131289</v>
      </c>
      <c r="N39" s="77">
        <f>VLOOKUP(E39,'Appendix 4. LT MOH 2019'!$E$4:$L$1683,8,FALSE)</f>
        <v>0.98166065895149557</v>
      </c>
      <c r="O39" s="77">
        <f t="shared" si="30"/>
        <v>0.97830724860028639</v>
      </c>
      <c r="P39" s="78">
        <f t="shared" si="22"/>
        <v>2.1692751399713606E-2</v>
      </c>
      <c r="Q39" s="77">
        <f>VLOOKUP(E39,'Appendix 4. LT MOH 2019'!$E$4:$J$1683,6,FALSE)</f>
        <v>2.5000000000000089</v>
      </c>
      <c r="R39" s="133">
        <f t="shared" si="23"/>
        <v>2.4957333950931031</v>
      </c>
      <c r="S39" s="80">
        <f t="shared" si="31"/>
        <v>94333.459438799226</v>
      </c>
      <c r="T39" s="14">
        <f t="shared" si="24"/>
        <v>2046.3522842808386</v>
      </c>
      <c r="U39" s="15">
        <f t="shared" si="25"/>
        <v>4.3862059096667679E-3</v>
      </c>
      <c r="V39" s="14">
        <f t="shared" si="26"/>
        <v>466542.68550659664</v>
      </c>
      <c r="W39" s="14">
        <f t="shared" si="27"/>
        <v>3043946.0166151621</v>
      </c>
      <c r="X39" s="129">
        <f t="shared" si="28"/>
        <v>32.267935838714628</v>
      </c>
      <c r="Y39" s="109">
        <f>VLOOKUP(E39,'Appendix 4. LT MOH 2019'!$E$4:$Q$1683,13,FALSE)</f>
        <v>33.359673694614862</v>
      </c>
      <c r="Z39" s="129">
        <f t="shared" si="29"/>
        <v>-1.0917378559002344</v>
      </c>
    </row>
    <row r="40" spans="2:26" x14ac:dyDescent="0.2">
      <c r="B40" s="155" t="str">
        <f t="shared" si="32"/>
        <v>Female</v>
      </c>
      <c r="C40" s="13" t="str">
        <f t="shared" si="33"/>
        <v>RN</v>
      </c>
      <c r="D40" s="162" t="s">
        <v>129</v>
      </c>
      <c r="E40" s="20" t="str">
        <f t="shared" si="17"/>
        <v>RNFemale55-59</v>
      </c>
      <c r="F40" s="21">
        <v>5</v>
      </c>
      <c r="G40" s="108">
        <f>VLOOKUP(E40,'Appendix 4. LT MOH 2019'!$E$4:$H$1683,4,FALSE)</f>
        <v>5.4549699658268417E-3</v>
      </c>
      <c r="H40" s="21">
        <f>VLOOKUP(E40,'Appendix 1a. Pop March 2021'!$E$5:$F$1684,2,FALSE)</f>
        <v>99959.978110388096</v>
      </c>
      <c r="I40" s="21">
        <f>VLOOKUP(E40,'Appendix 2a. Covid Deaths 2021'!$E$4:$F$1684,2,FALSE)</f>
        <v>100.048932384342</v>
      </c>
      <c r="J40" s="22">
        <f t="shared" si="18"/>
        <v>545.27867837687563</v>
      </c>
      <c r="K40" s="22">
        <f t="shared" si="19"/>
        <v>644.781846839948</v>
      </c>
      <c r="L40" s="78">
        <f t="shared" si="20"/>
        <v>0.84567932712322202</v>
      </c>
      <c r="M40" s="78">
        <f t="shared" si="21"/>
        <v>1.1824813116831603</v>
      </c>
      <c r="N40" s="77">
        <f>VLOOKUP(E40,'Appendix 4. LT MOH 2019'!$E$4:$L$1683,8,FALSE)</f>
        <v>0.97309210457434225</v>
      </c>
      <c r="O40" s="77">
        <f t="shared" si="30"/>
        <v>0.96826061281414932</v>
      </c>
      <c r="P40" s="78">
        <f t="shared" si="22"/>
        <v>3.1739387185850676E-2</v>
      </c>
      <c r="Q40" s="77">
        <f>VLOOKUP(E40,'Appendix 4. LT MOH 2019'!$E$4:$J$1683,6,FALSE)</f>
        <v>2.5000000000000102</v>
      </c>
      <c r="R40" s="133">
        <f t="shared" si="23"/>
        <v>2.4938013696315662</v>
      </c>
      <c r="S40" s="80">
        <f t="shared" si="31"/>
        <v>92287.10715451838</v>
      </c>
      <c r="T40" s="14">
        <f t="shared" si="24"/>
        <v>2929.1362262393491</v>
      </c>
      <c r="U40" s="15">
        <f t="shared" si="25"/>
        <v>6.4504986900663624E-3</v>
      </c>
      <c r="V40" s="14">
        <f t="shared" si="26"/>
        <v>454094.5385742283</v>
      </c>
      <c r="W40" s="14">
        <f t="shared" si="27"/>
        <v>2577403.3311085654</v>
      </c>
      <c r="X40" s="129">
        <f t="shared" si="28"/>
        <v>27.928097548806694</v>
      </c>
      <c r="Y40" s="109">
        <f>VLOOKUP(E40,'Appendix 4. LT MOH 2019'!$E$4:$Q$1683,13,FALSE)</f>
        <v>28.936192754811877</v>
      </c>
      <c r="Z40" s="129">
        <f t="shared" si="29"/>
        <v>-1.0080952060051835</v>
      </c>
    </row>
    <row r="41" spans="2:26" x14ac:dyDescent="0.2">
      <c r="B41" s="155" t="str">
        <f t="shared" si="32"/>
        <v>Female</v>
      </c>
      <c r="C41" s="13" t="str">
        <f t="shared" si="33"/>
        <v>RN</v>
      </c>
      <c r="D41" s="162" t="s">
        <v>130</v>
      </c>
      <c r="E41" s="20" t="str">
        <f t="shared" si="17"/>
        <v>RNFemale60-64</v>
      </c>
      <c r="F41" s="21">
        <v>5</v>
      </c>
      <c r="G41" s="108">
        <f>VLOOKUP(E41,'Appendix 4. LT MOH 2019'!$E$4:$H$1683,4,FALSE)</f>
        <v>8.1197665567114951E-3</v>
      </c>
      <c r="H41" s="21">
        <f>VLOOKUP(E41,'Appendix 1a. Pop March 2021'!$E$5:$F$1684,2,FALSE)</f>
        <v>77152.297579962804</v>
      </c>
      <c r="I41" s="21">
        <f>VLOOKUP(E41,'Appendix 2a. Covid Deaths 2021'!$E$4:$F$1684,2,FALSE)</f>
        <v>120.05871886121</v>
      </c>
      <c r="J41" s="22">
        <f t="shared" si="18"/>
        <v>626.45864566323519</v>
      </c>
      <c r="K41" s="22">
        <f t="shared" si="19"/>
        <v>745.54251575419426</v>
      </c>
      <c r="L41" s="78">
        <f t="shared" si="20"/>
        <v>0.84027219430874001</v>
      </c>
      <c r="M41" s="78">
        <f t="shared" si="21"/>
        <v>1.1900905525294241</v>
      </c>
      <c r="N41" s="77">
        <f>VLOOKUP(E41,'Appendix 4. LT MOH 2019'!$E$4:$L$1683,8,FALSE)</f>
        <v>0.96020890325789598</v>
      </c>
      <c r="O41" s="77">
        <f t="shared" si="30"/>
        <v>0.95282604557811912</v>
      </c>
      <c r="P41" s="78">
        <f t="shared" si="22"/>
        <v>4.7173954421880882E-2</v>
      </c>
      <c r="Q41" s="77">
        <f>VLOOKUP(E41,'Appendix 4. LT MOH 2019'!$E$4:$J$1683,6,FALSE)</f>
        <v>2.4999999999999982</v>
      </c>
      <c r="R41" s="133">
        <f t="shared" si="23"/>
        <v>2.490404986824811</v>
      </c>
      <c r="S41" s="80">
        <f t="shared" si="31"/>
        <v>89357.970928279028</v>
      </c>
      <c r="T41" s="14">
        <f t="shared" si="24"/>
        <v>4215.3688478023914</v>
      </c>
      <c r="U41" s="15">
        <f t="shared" si="25"/>
        <v>9.6636008332458365E-3</v>
      </c>
      <c r="V41" s="14">
        <f t="shared" si="26"/>
        <v>436210.98600225622</v>
      </c>
      <c r="W41" s="14">
        <f t="shared" si="27"/>
        <v>2123308.7925343374</v>
      </c>
      <c r="X41" s="129">
        <f t="shared" si="28"/>
        <v>23.761828636849408</v>
      </c>
      <c r="Y41" s="109">
        <f>VLOOKUP(E41,'Appendix 4. LT MOH 2019'!$E$4:$Q$1683,13,FALSE)</f>
        <v>24.667205067783186</v>
      </c>
      <c r="Z41" s="129">
        <f t="shared" si="29"/>
        <v>-0.90537643093377795</v>
      </c>
    </row>
    <row r="42" spans="2:26" x14ac:dyDescent="0.2">
      <c r="B42" s="155" t="str">
        <f t="shared" si="32"/>
        <v>Female</v>
      </c>
      <c r="C42" s="13" t="str">
        <f t="shared" si="33"/>
        <v>RN</v>
      </c>
      <c r="D42" s="162" t="s">
        <v>131</v>
      </c>
      <c r="E42" s="20" t="str">
        <f t="shared" si="17"/>
        <v>RNFemale65-69</v>
      </c>
      <c r="F42" s="21">
        <v>5</v>
      </c>
      <c r="G42" s="108">
        <f>VLOOKUP(E42,'Appendix 4. LT MOH 2019'!$E$4:$H$1683,4,FALSE)</f>
        <v>1.312359075535513E-2</v>
      </c>
      <c r="H42" s="21">
        <f>VLOOKUP(E42,'Appendix 1a. Pop March 2021'!$E$5:$F$1684,2,FALSE)</f>
        <v>59068.464221165603</v>
      </c>
      <c r="I42" s="21">
        <f>VLOOKUP(E42,'Appendix 2a. Covid Deaths 2021'!$E$4:$F$1684,2,FALSE)</f>
        <v>144.51512455516001</v>
      </c>
      <c r="J42" s="22">
        <f t="shared" si="18"/>
        <v>775.19035098591416</v>
      </c>
      <c r="K42" s="22">
        <f t="shared" si="19"/>
        <v>917.80891818845305</v>
      </c>
      <c r="L42" s="78">
        <f t="shared" si="20"/>
        <v>0.84460973915568871</v>
      </c>
      <c r="M42" s="78">
        <f t="shared" si="21"/>
        <v>1.1839787698868434</v>
      </c>
      <c r="N42" s="77">
        <f>VLOOKUP(E42,'Appendix 4. LT MOH 2019'!$E$4:$L$1683,8,FALSE)</f>
        <v>0.93646651486854116</v>
      </c>
      <c r="O42" s="77">
        <f t="shared" si="30"/>
        <v>0.9252251568955302</v>
      </c>
      <c r="P42" s="78">
        <f t="shared" si="22"/>
        <v>7.4774843104469801E-2</v>
      </c>
      <c r="Q42" s="77">
        <f>VLOOKUP(E42,'Appendix 4. LT MOH 2019'!$E$4:$J$1683,6,FALSE)</f>
        <v>2.5000000000000053</v>
      </c>
      <c r="R42" s="133">
        <f t="shared" si="23"/>
        <v>2.4850399395865805</v>
      </c>
      <c r="S42" s="80">
        <f t="shared" si="31"/>
        <v>85142.60208047663</v>
      </c>
      <c r="T42" s="14">
        <f t="shared" si="24"/>
        <v>6366.5247120739441</v>
      </c>
      <c r="U42" s="15">
        <f t="shared" si="25"/>
        <v>1.5539424217179488E-2</v>
      </c>
      <c r="V42" s="14">
        <f t="shared" si="26"/>
        <v>409701.45502788213</v>
      </c>
      <c r="W42" s="14">
        <f t="shared" si="27"/>
        <v>1687097.8065320812</v>
      </c>
      <c r="X42" s="129">
        <f t="shared" si="28"/>
        <v>19.8149664833762</v>
      </c>
      <c r="Y42" s="109">
        <f>VLOOKUP(E42,'Appendix 4. LT MOH 2019'!$E$4:$Q$1683,13,FALSE)</f>
        <v>20.585814964402019</v>
      </c>
      <c r="Z42" s="129">
        <f t="shared" si="29"/>
        <v>-0.77084848102581915</v>
      </c>
    </row>
    <row r="43" spans="2:26" x14ac:dyDescent="0.2">
      <c r="B43" s="155" t="str">
        <f t="shared" si="32"/>
        <v>Female</v>
      </c>
      <c r="C43" s="13" t="str">
        <f t="shared" si="33"/>
        <v>RN</v>
      </c>
      <c r="D43" s="162" t="s">
        <v>132</v>
      </c>
      <c r="E43" s="20" t="str">
        <f t="shared" si="17"/>
        <v>RNFemale70-74</v>
      </c>
      <c r="F43" s="21">
        <v>5</v>
      </c>
      <c r="G43" s="108">
        <f>VLOOKUP(E43,'Appendix 4. LT MOH 2019'!$E$4:$H$1683,4,FALSE)</f>
        <v>1.8637001568562701E-2</v>
      </c>
      <c r="H43" s="21">
        <f>VLOOKUP(E43,'Appendix 1a. Pop March 2021'!$E$5:$F$1684,2,FALSE)</f>
        <v>50879.237351987103</v>
      </c>
      <c r="I43" s="21">
        <f>VLOOKUP(E43,'Appendix 2a. Covid Deaths 2021'!$E$4:$F$1684,2,FALSE)</f>
        <v>161.18994661921701</v>
      </c>
      <c r="J43" s="22">
        <f t="shared" si="18"/>
        <v>948.23642633625764</v>
      </c>
      <c r="K43" s="22">
        <f t="shared" si="19"/>
        <v>1106.4222756674956</v>
      </c>
      <c r="L43" s="78">
        <f t="shared" si="20"/>
        <v>0.85702940657462301</v>
      </c>
      <c r="M43" s="78">
        <f t="shared" si="21"/>
        <v>1.1668211059370788</v>
      </c>
      <c r="N43" s="77">
        <f>VLOOKUP(E43,'Appendix 4. LT MOH 2019'!$E$4:$L$1683,8,FALSE)</f>
        <v>0.91096342894329463</v>
      </c>
      <c r="O43" s="77">
        <f t="shared" si="30"/>
        <v>0.8969016950407438</v>
      </c>
      <c r="P43" s="78">
        <f t="shared" si="22"/>
        <v>0.1030983049592562</v>
      </c>
      <c r="Q43" s="77">
        <f>VLOOKUP(E43,'Appendix 4. LT MOH 2019'!$E$4:$J$1683,6,FALSE)</f>
        <v>2.4999999999999982</v>
      </c>
      <c r="R43" s="133">
        <f t="shared" si="23"/>
        <v>2.4808084781246671</v>
      </c>
      <c r="S43" s="80">
        <f t="shared" si="31"/>
        <v>78776.077368402679</v>
      </c>
      <c r="T43" s="14">
        <f t="shared" si="24"/>
        <v>8121.6800480215406</v>
      </c>
      <c r="U43" s="15">
        <f t="shared" si="25"/>
        <v>2.1749432550363604E-2</v>
      </c>
      <c r="V43" s="14">
        <f t="shared" si="26"/>
        <v>373420.31932165346</v>
      </c>
      <c r="W43" s="14">
        <f t="shared" si="27"/>
        <v>1277396.3515041992</v>
      </c>
      <c r="X43" s="129">
        <f t="shared" si="28"/>
        <v>16.215536418884533</v>
      </c>
      <c r="Y43" s="109">
        <f>VLOOKUP(E43,'Appendix 4. LT MOH 2019'!$E$4:$Q$1683,13,FALSE)</f>
        <v>16.812826115241144</v>
      </c>
      <c r="Z43" s="129">
        <f t="shared" si="29"/>
        <v>-0.59728969635661144</v>
      </c>
    </row>
    <row r="44" spans="2:26" x14ac:dyDescent="0.2">
      <c r="B44" s="155" t="str">
        <f t="shared" si="32"/>
        <v>Female</v>
      </c>
      <c r="C44" s="13" t="str">
        <f t="shared" si="33"/>
        <v>RN</v>
      </c>
      <c r="D44" s="162" t="s">
        <v>133</v>
      </c>
      <c r="E44" s="20" t="str">
        <f t="shared" si="17"/>
        <v>RNFemale75-79</v>
      </c>
      <c r="F44" s="21">
        <v>5</v>
      </c>
      <c r="G44" s="108">
        <f>VLOOKUP(E44,'Appendix 4. LT MOH 2019'!$E$4:$H$1683,4,FALSE)</f>
        <v>3.5145607555851548E-2</v>
      </c>
      <c r="H44" s="21">
        <f>VLOOKUP(E44,'Appendix 1a. Pop March 2021'!$E$5:$F$1684,2,FALSE)</f>
        <v>35421.286510376398</v>
      </c>
      <c r="I44" s="21">
        <f>VLOOKUP(E44,'Appendix 2a. Covid Deaths 2021'!$E$4:$F$1684,2,FALSE)</f>
        <v>122.282028469751</v>
      </c>
      <c r="J44" s="22">
        <f t="shared" si="18"/>
        <v>1244.9026348170673</v>
      </c>
      <c r="K44" s="22">
        <f t="shared" si="19"/>
        <v>1362.8869871030868</v>
      </c>
      <c r="L44" s="78">
        <f t="shared" si="20"/>
        <v>0.91343056804966383</v>
      </c>
      <c r="M44" s="78">
        <f t="shared" si="21"/>
        <v>1.0947739598152242</v>
      </c>
      <c r="N44" s="77">
        <f>VLOOKUP(E44,'Appendix 4. LT MOH 2019'!$E$4:$L$1683,8,FALSE)</f>
        <v>0.83846507033239182</v>
      </c>
      <c r="O44" s="77">
        <f t="shared" si="30"/>
        <v>0.82458103712081909</v>
      </c>
      <c r="P44" s="78">
        <f t="shared" si="22"/>
        <v>0.17541896287918091</v>
      </c>
      <c r="Q44" s="77">
        <f>VLOOKUP(E44,'Appendix 4. LT MOH 2019'!$E$4:$J$1683,6,FALSE)</f>
        <v>2.5</v>
      </c>
      <c r="R44" s="133">
        <f t="shared" si="23"/>
        <v>2.4796876047762022</v>
      </c>
      <c r="S44" s="80">
        <f t="shared" si="31"/>
        <v>70654.397320381133</v>
      </c>
      <c r="T44" s="14">
        <f t="shared" si="24"/>
        <v>12394.121100794837</v>
      </c>
      <c r="U44" s="15">
        <f t="shared" si="25"/>
        <v>3.8486884381107075E-2</v>
      </c>
      <c r="V44" s="14">
        <f t="shared" si="26"/>
        <v>322034.92956366763</v>
      </c>
      <c r="W44" s="14">
        <f t="shared" si="27"/>
        <v>903976.03218254587</v>
      </c>
      <c r="X44" s="129">
        <f t="shared" si="28"/>
        <v>12.794335051553583</v>
      </c>
      <c r="Y44" s="109">
        <f>VLOOKUP(E44,'Appendix 4. LT MOH 2019'!$E$4:$Q$1683,13,FALSE)</f>
        <v>13.211746114598506</v>
      </c>
      <c r="Z44" s="129">
        <f t="shared" si="29"/>
        <v>-0.41741106304492348</v>
      </c>
    </row>
    <row r="45" spans="2:26" x14ac:dyDescent="0.2">
      <c r="B45" s="155" t="str">
        <f t="shared" si="32"/>
        <v>Female</v>
      </c>
      <c r="C45" s="13" t="str">
        <f t="shared" si="33"/>
        <v>RN</v>
      </c>
      <c r="D45" s="162" t="s">
        <v>134</v>
      </c>
      <c r="E45" s="20" t="str">
        <f t="shared" si="17"/>
        <v>RNFemale80-84</v>
      </c>
      <c r="F45" s="21">
        <v>5</v>
      </c>
      <c r="G45" s="108">
        <f>VLOOKUP(E45,'Appendix 4. LT MOH 2019'!$E$4:$H$1683,4,FALSE)</f>
        <v>5.2324839409537582E-2</v>
      </c>
      <c r="H45" s="21">
        <f>VLOOKUP(E45,'Appendix 1a. Pop March 2021'!$E$5:$F$1684,2,FALSE)</f>
        <v>24958.0364826234</v>
      </c>
      <c r="I45" s="21">
        <f>VLOOKUP(E45,'Appendix 2a. Covid Deaths 2021'!$E$4:$F$1684,2,FALSE)</f>
        <v>94.490658362989294</v>
      </c>
      <c r="J45" s="22">
        <f t="shared" si="18"/>
        <v>1305.9252509306496</v>
      </c>
      <c r="K45" s="22">
        <f t="shared" si="19"/>
        <v>1395.471700769094</v>
      </c>
      <c r="L45" s="78">
        <f t="shared" si="20"/>
        <v>0.93583069453211254</v>
      </c>
      <c r="M45" s="78">
        <f t="shared" si="21"/>
        <v>1.0685693532417957</v>
      </c>
      <c r="N45" s="77">
        <f>VLOOKUP(E45,'Appendix 4. LT MOH 2019'!$E$4:$L$1683,8,FALSE)</f>
        <v>0.76864043337596866</v>
      </c>
      <c r="O45" s="77">
        <f t="shared" si="30"/>
        <v>0.75489637827373501</v>
      </c>
      <c r="P45" s="78">
        <f t="shared" si="22"/>
        <v>0.24510362172626499</v>
      </c>
      <c r="Q45" s="77">
        <f>VLOOKUP(E45,'Appendix 4. LT MOH 2019'!$E$4:$J$1683,6,FALSE)</f>
        <v>2.4999999999999996</v>
      </c>
      <c r="R45" s="133">
        <f t="shared" si="23"/>
        <v>2.4783752609146865</v>
      </c>
      <c r="S45" s="80">
        <f t="shared" si="31"/>
        <v>58260.276219586296</v>
      </c>
      <c r="T45" s="14">
        <f t="shared" si="24"/>
        <v>14279.804704193191</v>
      </c>
      <c r="U45" s="15">
        <f t="shared" si="25"/>
        <v>5.593494792591195E-2</v>
      </c>
      <c r="V45" s="14">
        <f t="shared" si="26"/>
        <v>255293.0722865311</v>
      </c>
      <c r="W45" s="14">
        <f t="shared" si="27"/>
        <v>581941.10261887824</v>
      </c>
      <c r="X45" s="129">
        <f t="shared" si="28"/>
        <v>9.9886430408518674</v>
      </c>
      <c r="Y45" s="109">
        <f>VLOOKUP(E45,'Appendix 4. LT MOH 2019'!$E$4:$Q$1683,13,FALSE)</f>
        <v>10.275423203201608</v>
      </c>
      <c r="Z45" s="129">
        <f t="shared" si="29"/>
        <v>-0.28678016234974102</v>
      </c>
    </row>
    <row r="46" spans="2:26" x14ac:dyDescent="0.2">
      <c r="B46" s="155" t="str">
        <f t="shared" si="32"/>
        <v>Female</v>
      </c>
      <c r="C46" s="13" t="str">
        <f t="shared" si="33"/>
        <v>RN</v>
      </c>
      <c r="D46" s="162" t="s">
        <v>135</v>
      </c>
      <c r="E46" s="20" t="str">
        <f t="shared" si="17"/>
        <v>RNFemale85-89</v>
      </c>
      <c r="F46" s="21">
        <v>5</v>
      </c>
      <c r="G46" s="108">
        <f>VLOOKUP(E46,'Appendix 4. LT MOH 2019'!$E$4:$H$1683,4,FALSE)</f>
        <v>8.8876193585244428E-2</v>
      </c>
      <c r="H46" s="21">
        <f>VLOOKUP(E46,'Appendix 1a. Pop March 2021'!$E$5:$F$1684,2,FALSE)</f>
        <v>13230.444768908101</v>
      </c>
      <c r="I46" s="21">
        <f>VLOOKUP(E46,'Appendix 2a. Covid Deaths 2021'!$E$4:$F$1684,2,FALSE)</f>
        <v>83.3741103202847</v>
      </c>
      <c r="J46" s="22">
        <f t="shared" si="18"/>
        <v>1175.8715705003608</v>
      </c>
      <c r="K46" s="22">
        <f t="shared" si="19"/>
        <v>1251.8357072518224</v>
      </c>
      <c r="L46" s="78">
        <f t="shared" si="20"/>
        <v>0.93931780639311924</v>
      </c>
      <c r="M46" s="78">
        <f t="shared" si="21"/>
        <v>1.0646024095294158</v>
      </c>
      <c r="N46" s="77">
        <f>VLOOKUP(E46,'Appendix 4. LT MOH 2019'!$E$4:$L$1683,8,FALSE)</f>
        <v>0.63640613001235347</v>
      </c>
      <c r="O46" s="77">
        <f t="shared" si="30"/>
        <v>0.6180948436719419</v>
      </c>
      <c r="P46" s="78">
        <f t="shared" si="22"/>
        <v>0.3819051563280581</v>
      </c>
      <c r="Q46" s="77">
        <f>VLOOKUP(E46,'Appendix 4. LT MOH 2019'!$E$4:$J$1683,6,FALSE)</f>
        <v>2.4999999999999996</v>
      </c>
      <c r="R46" s="133">
        <f t="shared" si="23"/>
        <v>2.4661057616981488</v>
      </c>
      <c r="S46" s="80">
        <f t="shared" si="31"/>
        <v>43980.471515393103</v>
      </c>
      <c r="T46" s="14">
        <f t="shared" si="24"/>
        <v>16796.368849467908</v>
      </c>
      <c r="U46" s="15">
        <f t="shared" si="25"/>
        <v>9.4711664651468824E-2</v>
      </c>
      <c r="V46" s="14">
        <f t="shared" si="26"/>
        <v>177342.13532490609</v>
      </c>
      <c r="W46" s="14">
        <f t="shared" si="27"/>
        <v>326648.0303323472</v>
      </c>
      <c r="X46" s="129">
        <f t="shared" si="28"/>
        <v>7.4271152417731781</v>
      </c>
      <c r="Y46" s="109">
        <f>VLOOKUP(E46,'Appendix 4. LT MOH 2019'!$E$4:$Q$1683,13,FALSE)</f>
        <v>7.6158134097251944</v>
      </c>
      <c r="Z46" s="129">
        <f t="shared" si="29"/>
        <v>-0.18869816795201633</v>
      </c>
    </row>
    <row r="47" spans="2:26" x14ac:dyDescent="0.2">
      <c r="B47" s="155" t="str">
        <f t="shared" si="32"/>
        <v>Female</v>
      </c>
      <c r="C47" s="13" t="str">
        <f t="shared" si="33"/>
        <v>RN</v>
      </c>
      <c r="D47" s="162" t="s">
        <v>8</v>
      </c>
      <c r="E47" s="20" t="str">
        <f t="shared" si="17"/>
        <v>RNFemale90+</v>
      </c>
      <c r="F47" s="21" t="s">
        <v>19</v>
      </c>
      <c r="G47" s="108">
        <f>VLOOKUP(E47,'Appendix 4. LT MOH 2019'!$E$4:$H$1683,4,FALSE)</f>
        <v>0.18055108823844751</v>
      </c>
      <c r="H47" s="21">
        <f>VLOOKUP(E47,'Appendix 1a. Pop March 2021'!$E$5:$F$1684,2,FALSE)</f>
        <v>9684.2102326536606</v>
      </c>
      <c r="I47" s="21">
        <f>VLOOKUP(E47,'Appendix 2a. Covid Deaths 2021'!$E$4:$F$1684,2,FALSE)</f>
        <v>73.369217081850493</v>
      </c>
      <c r="J47" s="22">
        <f t="shared" si="18"/>
        <v>1748.4946962355273</v>
      </c>
      <c r="K47" s="22">
        <f t="shared" si="19"/>
        <v>1808.617021330047</v>
      </c>
      <c r="L47" s="78">
        <f t="shared" si="20"/>
        <v>0.96675784625188033</v>
      </c>
      <c r="M47" s="78">
        <f t="shared" si="21"/>
        <v>1.0343851915730495</v>
      </c>
      <c r="N47" s="77">
        <f>VLOOKUP(E47,'Appendix 4. LT MOH 2019'!$E$4:$L$1683,8,FALSE)</f>
        <v>0</v>
      </c>
      <c r="O47" s="77">
        <v>0</v>
      </c>
      <c r="P47" s="78">
        <f t="shared" si="22"/>
        <v>1</v>
      </c>
      <c r="Q47" s="77">
        <f>VLOOKUP(E47,'Appendix 4. LT MOH 2019'!$E$4:$J$1683,6,FALSE)</f>
        <v>5.6812545445483931</v>
      </c>
      <c r="R47" s="133">
        <f>Q47*L47</f>
        <v>5.4923974074963118</v>
      </c>
      <c r="S47" s="80">
        <f t="shared" si="31"/>
        <v>27184.102665925195</v>
      </c>
      <c r="T47" s="14">
        <f t="shared" si="24"/>
        <v>27184.102665925195</v>
      </c>
      <c r="U47" s="15">
        <f t="shared" si="25"/>
        <v>0.18206985507551723</v>
      </c>
      <c r="V47" s="14">
        <f>T47*R47</f>
        <v>149305.89500744111</v>
      </c>
      <c r="W47" s="14">
        <f>V47</f>
        <v>149305.89500744111</v>
      </c>
      <c r="X47" s="129">
        <f t="shared" si="28"/>
        <v>5.4923974074963118</v>
      </c>
      <c r="Y47" s="109">
        <f>VLOOKUP(E47,'Appendix 4. LT MOH 2019'!$E$4:$Q$1683,13,FALSE)</f>
        <v>5.5385985748218527</v>
      </c>
      <c r="Z47" s="129">
        <f t="shared" si="29"/>
        <v>-4.6201167325540915E-2</v>
      </c>
    </row>
    <row r="48" spans="2:26" x14ac:dyDescent="0.2">
      <c r="H48" s="43"/>
      <c r="I48" s="43"/>
      <c r="K48" s="43"/>
      <c r="L48" s="9"/>
      <c r="M48" s="9"/>
      <c r="N48" s="131"/>
      <c r="O48" s="131"/>
      <c r="P48" s="79"/>
      <c r="Q48" s="131"/>
      <c r="R48" s="111"/>
      <c r="S48" s="9"/>
      <c r="T48" s="9"/>
      <c r="U48" s="9"/>
      <c r="V48" s="111"/>
      <c r="W48" s="111"/>
      <c r="X48" s="9"/>
      <c r="Y48" s="131"/>
      <c r="Z48" s="9"/>
    </row>
    <row r="49" spans="1:26" x14ac:dyDescent="0.2">
      <c r="H49" s="43"/>
      <c r="I49" s="43"/>
      <c r="K49" s="43"/>
      <c r="L49" s="9"/>
      <c r="M49" s="9"/>
      <c r="N49" s="131"/>
      <c r="O49" s="131"/>
      <c r="P49" s="9"/>
      <c r="Q49" s="131"/>
      <c r="R49" s="111"/>
      <c r="S49" s="9"/>
      <c r="T49" s="9"/>
      <c r="U49" s="9"/>
      <c r="V49" s="111"/>
      <c r="W49" s="111"/>
      <c r="X49" s="9"/>
      <c r="Y49" s="131"/>
      <c r="Z49" s="9"/>
    </row>
    <row r="50" spans="1:26" s="13" customFormat="1" ht="47" customHeight="1" x14ac:dyDescent="0.2">
      <c r="A50" s="12"/>
      <c r="B50" s="10" t="s">
        <v>17</v>
      </c>
      <c r="C50" s="10" t="s">
        <v>14</v>
      </c>
      <c r="D50" s="160" t="s">
        <v>0</v>
      </c>
      <c r="E50" s="10" t="s">
        <v>137</v>
      </c>
      <c r="F50" s="10" t="s">
        <v>9</v>
      </c>
      <c r="G50" s="12" t="s">
        <v>116</v>
      </c>
      <c r="H50" s="12" t="s">
        <v>118</v>
      </c>
      <c r="I50" s="12" t="s">
        <v>110</v>
      </c>
      <c r="J50" s="12" t="s">
        <v>38</v>
      </c>
      <c r="K50" s="12" t="s">
        <v>1828</v>
      </c>
      <c r="L50" s="12" t="s">
        <v>26</v>
      </c>
      <c r="M50" s="12" t="s">
        <v>27</v>
      </c>
      <c r="N50" s="10" t="s">
        <v>10</v>
      </c>
      <c r="O50" s="12" t="s">
        <v>111</v>
      </c>
      <c r="P50" s="12" t="s">
        <v>112</v>
      </c>
      <c r="Q50" s="12" t="s">
        <v>28</v>
      </c>
      <c r="R50" s="12" t="s">
        <v>113</v>
      </c>
      <c r="S50" s="10" t="s">
        <v>104</v>
      </c>
      <c r="T50" s="10" t="s">
        <v>105</v>
      </c>
      <c r="U50" s="12" t="s">
        <v>106</v>
      </c>
      <c r="V50" s="12" t="s">
        <v>107</v>
      </c>
      <c r="W50" s="12" t="s">
        <v>108</v>
      </c>
      <c r="X50" s="10" t="s">
        <v>109</v>
      </c>
      <c r="Y50" s="12" t="s">
        <v>29</v>
      </c>
      <c r="Z50" s="12" t="s">
        <v>11</v>
      </c>
    </row>
    <row r="51" spans="1:26" x14ac:dyDescent="0.2">
      <c r="B51" s="155" t="s">
        <v>70</v>
      </c>
      <c r="C51" s="13" t="str">
        <f>$C$4</f>
        <v>RN</v>
      </c>
      <c r="D51" s="162">
        <v>0</v>
      </c>
      <c r="E51" s="20" t="str">
        <f t="shared" ref="E51:E70" si="34">_xlfn.CONCAT(C51,B51,D51)</f>
        <v>RNMale0</v>
      </c>
      <c r="F51" s="21">
        <v>1</v>
      </c>
      <c r="G51" s="108">
        <f>VLOOKUP(E51,'Appendix 4. LT MOH 2019'!$E$4:$H$1683,4,FALSE)</f>
        <v>1.1637436485821996E-2</v>
      </c>
      <c r="H51" s="21">
        <f>VLOOKUP(E51,'Appendix 1a. Pop March 2021'!$E$5:$F$1684,2,FALSE)</f>
        <v>24234.614226674399</v>
      </c>
      <c r="I51" s="21">
        <f>VLOOKUP(E51,'Appendix 2a. Covid Deaths 2021'!$E$4:$F$1684,2,FALSE)</f>
        <v>0</v>
      </c>
      <c r="J51" s="22">
        <f t="shared" ref="J51:J70" si="35">G51*H51</f>
        <v>282.0287838213215</v>
      </c>
      <c r="K51" s="22">
        <f t="shared" ref="K51:K70" si="36">G51*(H51-I51)+I51</f>
        <v>282.0287838213215</v>
      </c>
      <c r="L51" s="78">
        <f t="shared" ref="L51:L70" si="37">J51/K51</f>
        <v>1</v>
      </c>
      <c r="M51" s="78">
        <f t="shared" ref="M51:M70" si="38">K51/J51</f>
        <v>1</v>
      </c>
      <c r="N51" s="77">
        <f>VLOOKUP(E51,'Appendix 4. LT MOH 2019'!$E$4:$L$1683,8,FALSE)</f>
        <v>0.98848510723841565</v>
      </c>
      <c r="O51" s="77">
        <f>EXP((1/L51)*LN(N51))</f>
        <v>0.98848510723841565</v>
      </c>
      <c r="P51" s="78">
        <f t="shared" ref="P51:P70" si="39">1-O51</f>
        <v>1.151489276158435E-2</v>
      </c>
      <c r="Q51" s="77">
        <f>VLOOKUP(E51,'Appendix 4. LT MOH 2019'!$E$4:$J$1683,6,FALSE)</f>
        <v>8.5520754493783741E-2</v>
      </c>
      <c r="R51" s="133">
        <f t="shared" ref="R51:R69" si="40">F51+(Q51-F51)*M51*(1-N51)/(1-O51)</f>
        <v>8.5520754493783713E-2</v>
      </c>
      <c r="S51" s="14">
        <v>100000</v>
      </c>
      <c r="T51" s="14">
        <f t="shared" ref="T51:T70" si="41">P51*S51</f>
        <v>1151.4892761584349</v>
      </c>
      <c r="U51" s="15">
        <f t="shared" ref="U51:U70" si="42">T51/V51</f>
        <v>1.163743648582195E-2</v>
      </c>
      <c r="V51" s="14">
        <f t="shared" ref="V51:V69" si="43">(S52*F51)+R51*T51</f>
        <v>98946.986955530141</v>
      </c>
      <c r="W51" s="14">
        <f t="shared" ref="W51:W69" si="44">W52+V51</f>
        <v>7167145.017564116</v>
      </c>
      <c r="X51" s="2">
        <f t="shared" ref="X51:X70" si="45">W51/S51</f>
        <v>71.671450175641155</v>
      </c>
      <c r="Y51" s="109">
        <f>VLOOKUP(E51,'Appendix 4. LT MOH 2019'!$E$4:$Q$1683,13,FALSE)</f>
        <v>73.022685101564278</v>
      </c>
      <c r="Z51" s="129">
        <f t="shared" ref="Z51:Z70" si="46">X51-Y51</f>
        <v>-1.3512349259231229</v>
      </c>
    </row>
    <row r="52" spans="1:26" x14ac:dyDescent="0.2">
      <c r="B52" s="155" t="str">
        <f>$B$51</f>
        <v>Male</v>
      </c>
      <c r="C52" s="13" t="str">
        <f>$C$4</f>
        <v>RN</v>
      </c>
      <c r="D52" s="163" t="s">
        <v>139</v>
      </c>
      <c r="E52" s="20" t="str">
        <f t="shared" si="34"/>
        <v>RNMale01-04</v>
      </c>
      <c r="F52" s="21">
        <v>4</v>
      </c>
      <c r="G52" s="108">
        <f>VLOOKUP(E52,'Appendix 4. LT MOH 2019'!$E$4:$H$1683,4,FALSE)</f>
        <v>5.0990750277899594E-4</v>
      </c>
      <c r="H52" s="21">
        <f>VLOOKUP(E52,'Appendix 1a. Pop March 2021'!$E$5:$F$1684,2,FALSE)</f>
        <v>97003.596257985599</v>
      </c>
      <c r="I52" s="21">
        <f>VLOOKUP(E52,'Appendix 2a. Covid Deaths 2021'!$E$4:$F$1684,2,FALSE)</f>
        <v>0</v>
      </c>
      <c r="J52" s="22">
        <f t="shared" si="35"/>
        <v>49.462861528491395</v>
      </c>
      <c r="K52" s="22">
        <f t="shared" si="36"/>
        <v>49.462861528491395</v>
      </c>
      <c r="L52" s="78">
        <f t="shared" si="37"/>
        <v>1</v>
      </c>
      <c r="M52" s="78">
        <f t="shared" si="38"/>
        <v>1</v>
      </c>
      <c r="N52" s="77">
        <f>VLOOKUP(E52,'Appendix 4. LT MOH 2019'!$E$4:$L$1683,8,FALSE)</f>
        <v>0.99796285478142788</v>
      </c>
      <c r="O52" s="77">
        <f t="shared" ref="O52:O69" si="47">EXP((1/L52)*LN(N52))</f>
        <v>0.99796285478142788</v>
      </c>
      <c r="P52" s="78">
        <f t="shared" si="39"/>
        <v>2.0371452185721228E-3</v>
      </c>
      <c r="Q52" s="77">
        <f>VLOOKUP(E52,'Appendix 4. LT MOH 2019'!$E$4:$J$1683,6,FALSE)</f>
        <v>1.6079142492904608</v>
      </c>
      <c r="R52" s="133">
        <f t="shared" si="40"/>
        <v>1.6079142492904608</v>
      </c>
      <c r="S52" s="132">
        <f t="shared" ref="S52:S70" si="48">S51-T51</f>
        <v>98848.510723841566</v>
      </c>
      <c r="T52" s="14">
        <f t="shared" si="41"/>
        <v>201.36877098404906</v>
      </c>
      <c r="U52" s="15">
        <f t="shared" si="42"/>
        <v>5.0990750277899659E-4</v>
      </c>
      <c r="V52" s="14">
        <f t="shared" si="43"/>
        <v>394912.35152765742</v>
      </c>
      <c r="W52" s="14">
        <f t="shared" si="44"/>
        <v>7068198.030608586</v>
      </c>
      <c r="X52" s="2">
        <f t="shared" si="45"/>
        <v>71.505356821767336</v>
      </c>
      <c r="Y52" s="109">
        <f>VLOOKUP(E52,'Appendix 4. LT MOH 2019'!$E$4:$Q$1683,13,FALSE)</f>
        <v>72.87233232400645</v>
      </c>
      <c r="Z52" s="129">
        <f t="shared" si="46"/>
        <v>-1.3669755022391143</v>
      </c>
    </row>
    <row r="53" spans="1:26" x14ac:dyDescent="0.2">
      <c r="B53" s="155" t="str">
        <f t="shared" ref="B53:B70" si="49">$B$51</f>
        <v>Male</v>
      </c>
      <c r="C53" s="13" t="str">
        <f t="shared" ref="C53:C70" si="50">$C$4</f>
        <v>RN</v>
      </c>
      <c r="D53" s="163" t="s">
        <v>138</v>
      </c>
      <c r="E53" s="20" t="str">
        <f t="shared" si="34"/>
        <v>RNMale05-09</v>
      </c>
      <c r="F53" s="21">
        <v>5</v>
      </c>
      <c r="G53" s="108">
        <f>VLOOKUP(E53,'Appendix 4. LT MOH 2019'!$E$4:$H$1683,4,FALSE)</f>
        <v>2.5588740953980251E-4</v>
      </c>
      <c r="H53" s="21">
        <f>VLOOKUP(E53,'Appendix 1a. Pop March 2021'!$E$5:$F$1684,2,FALSE)</f>
        <v>124424.265082414</v>
      </c>
      <c r="I53" s="21">
        <f>VLOOKUP(E53,'Appendix 2a. Covid Deaths 2021'!$E$4:$F$1684,2,FALSE)</f>
        <v>1.1116548042704599</v>
      </c>
      <c r="J53" s="22">
        <f t="shared" si="35"/>
        <v>31.83860287583262</v>
      </c>
      <c r="K53" s="22">
        <f t="shared" si="36"/>
        <v>32.949973221634913</v>
      </c>
      <c r="L53" s="78">
        <f t="shared" si="37"/>
        <v>0.96627097878572576</v>
      </c>
      <c r="M53" s="78">
        <f t="shared" si="38"/>
        <v>1.0349063792194817</v>
      </c>
      <c r="N53" s="77">
        <f>VLOOKUP(E53,'Appendix 4. LT MOH 2019'!$E$4:$L$1683,8,FALSE)</f>
        <v>0.99872138090861873</v>
      </c>
      <c r="O53" s="77">
        <f t="shared" si="47"/>
        <v>0.99867677848753766</v>
      </c>
      <c r="P53" s="78">
        <f t="shared" si="39"/>
        <v>1.3232215124623359E-3</v>
      </c>
      <c r="Q53" s="77">
        <f>VLOOKUP(E53,'Appendix 4. LT MOH 2019'!$E$4:$J$1683,6,FALSE)</f>
        <v>2.5000000000000453</v>
      </c>
      <c r="R53" s="133">
        <f t="shared" si="40"/>
        <v>2.4999441858380136</v>
      </c>
      <c r="S53" s="132">
        <f t="shared" si="48"/>
        <v>98647.141952857521</v>
      </c>
      <c r="T53" s="14">
        <f t="shared" si="41"/>
        <v>130.53202037494688</v>
      </c>
      <c r="U53" s="15">
        <f t="shared" si="42"/>
        <v>2.6481951384290812E-4</v>
      </c>
      <c r="V53" s="14">
        <f t="shared" si="43"/>
        <v>492909.37242781493</v>
      </c>
      <c r="W53" s="14">
        <f t="shared" si="44"/>
        <v>6673285.6790809287</v>
      </c>
      <c r="X53" s="2">
        <f t="shared" si="45"/>
        <v>67.648038726454189</v>
      </c>
      <c r="Y53" s="109">
        <f>VLOOKUP(E53,'Appendix 4. LT MOH 2019'!$E$4:$Q$1683,13,FALSE)</f>
        <v>69.017804640776234</v>
      </c>
      <c r="Z53" s="129">
        <f t="shared" si="46"/>
        <v>-1.3697659143220449</v>
      </c>
    </row>
    <row r="54" spans="1:26" x14ac:dyDescent="0.2">
      <c r="B54" s="155" t="str">
        <f t="shared" si="49"/>
        <v>Male</v>
      </c>
      <c r="C54" s="13" t="str">
        <f t="shared" si="50"/>
        <v>RN</v>
      </c>
      <c r="D54" s="163" t="s">
        <v>120</v>
      </c>
      <c r="E54" s="20" t="str">
        <f t="shared" si="34"/>
        <v>RNMale10-14</v>
      </c>
      <c r="F54" s="21">
        <v>5</v>
      </c>
      <c r="G54" s="108">
        <f>VLOOKUP(E54,'Appendix 4. LT MOH 2019'!$E$4:$H$1683,4,FALSE)</f>
        <v>2.8466765051802021E-4</v>
      </c>
      <c r="H54" s="21">
        <f>VLOOKUP(E54,'Appendix 1a. Pop March 2021'!$E$5:$F$1684,2,FALSE)</f>
        <v>129972.663430056</v>
      </c>
      <c r="I54" s="21">
        <f>VLOOKUP(E54,'Appendix 2a. Covid Deaths 2021'!$E$4:$F$1684,2,FALSE)</f>
        <v>0</v>
      </c>
      <c r="J54" s="22">
        <f t="shared" si="35"/>
        <v>36.999012730203447</v>
      </c>
      <c r="K54" s="22">
        <f t="shared" si="36"/>
        <v>36.999012730203447</v>
      </c>
      <c r="L54" s="78">
        <f t="shared" si="37"/>
        <v>1</v>
      </c>
      <c r="M54" s="78">
        <f t="shared" si="38"/>
        <v>1</v>
      </c>
      <c r="N54" s="77">
        <f>VLOOKUP(E54,'Appendix 4. LT MOH 2019'!$E$4:$L$1683,8,FALSE)</f>
        <v>0.99857767397293085</v>
      </c>
      <c r="O54" s="77">
        <f t="shared" si="47"/>
        <v>0.99857767397293085</v>
      </c>
      <c r="P54" s="78">
        <f t="shared" si="39"/>
        <v>1.422326027069154E-3</v>
      </c>
      <c r="Q54" s="77">
        <f>VLOOKUP(E54,'Appendix 4. LT MOH 2019'!$E$4:$J$1683,6,FALSE)</f>
        <v>2.499999999999825</v>
      </c>
      <c r="R54" s="133">
        <f t="shared" si="40"/>
        <v>2.499999999999825</v>
      </c>
      <c r="S54" s="132">
        <f t="shared" si="48"/>
        <v>98516.609932482577</v>
      </c>
      <c r="T54" s="14">
        <f t="shared" si="41"/>
        <v>140.1227384055895</v>
      </c>
      <c r="U54" s="15">
        <f t="shared" si="42"/>
        <v>2.8466765051802904E-4</v>
      </c>
      <c r="V54" s="14">
        <f t="shared" si="43"/>
        <v>492232.74281639885</v>
      </c>
      <c r="W54" s="14">
        <f t="shared" si="44"/>
        <v>6180376.306653114</v>
      </c>
      <c r="X54" s="2">
        <f t="shared" si="45"/>
        <v>62.734358306571615</v>
      </c>
      <c r="Y54" s="109">
        <f>VLOOKUP(E54,'Appendix 4. LT MOH 2019'!$E$4:$Q$1683,13,FALSE)</f>
        <v>64.102964462680802</v>
      </c>
      <c r="Z54" s="129">
        <f t="shared" si="46"/>
        <v>-1.3686061561091876</v>
      </c>
    </row>
    <row r="55" spans="1:26" x14ac:dyDescent="0.2">
      <c r="B55" s="155" t="str">
        <f t="shared" si="49"/>
        <v>Male</v>
      </c>
      <c r="C55" s="13" t="str">
        <f t="shared" si="50"/>
        <v>RN</v>
      </c>
      <c r="D55" s="162" t="s">
        <v>121</v>
      </c>
      <c r="E55" s="20" t="str">
        <f t="shared" si="34"/>
        <v>RNMale15-19</v>
      </c>
      <c r="F55" s="21">
        <v>5</v>
      </c>
      <c r="G55" s="108">
        <f>VLOOKUP(E55,'Appendix 4. LT MOH 2019'!$E$4:$H$1683,4,FALSE)</f>
        <v>2.3770263614364948E-3</v>
      </c>
      <c r="H55" s="21">
        <f>VLOOKUP(E55,'Appendix 1a. Pop March 2021'!$E$5:$F$1684,2,FALSE)</f>
        <v>137400.597340215</v>
      </c>
      <c r="I55" s="21">
        <f>VLOOKUP(E55,'Appendix 2a. Covid Deaths 2021'!$E$4:$F$1684,2,FALSE)</f>
        <v>1.1116548042704599</v>
      </c>
      <c r="J55" s="22">
        <f t="shared" si="35"/>
        <v>326.60484195481217</v>
      </c>
      <c r="K55" s="22">
        <f t="shared" si="36"/>
        <v>327.71385432630814</v>
      </c>
      <c r="L55" s="78">
        <f t="shared" si="37"/>
        <v>0.99661591245882541</v>
      </c>
      <c r="M55" s="78">
        <f t="shared" si="38"/>
        <v>1.0033955784759903</v>
      </c>
      <c r="N55" s="77">
        <f>VLOOKUP(E55,'Appendix 4. LT MOH 2019'!$E$4:$L$1683,8,FALSE)</f>
        <v>0.98818507913868159</v>
      </c>
      <c r="O55" s="77">
        <f t="shared" si="47"/>
        <v>0.98814519938975942</v>
      </c>
      <c r="P55" s="78">
        <f t="shared" si="39"/>
        <v>1.1854800610240579E-2</v>
      </c>
      <c r="Q55" s="77">
        <f>VLOOKUP(E55,'Appendix 4. LT MOH 2019'!$E$4:$J$1683,6,FALSE)</f>
        <v>2.4999999999999507</v>
      </c>
      <c r="R55" s="133">
        <f t="shared" si="40"/>
        <v>2.4999496528752068</v>
      </c>
      <c r="S55" s="132">
        <f t="shared" si="48"/>
        <v>98376.487194076981</v>
      </c>
      <c r="T55" s="14">
        <f t="shared" si="41"/>
        <v>1166.2336404216683</v>
      </c>
      <c r="U55" s="15">
        <f t="shared" si="42"/>
        <v>2.3850978364029257E-3</v>
      </c>
      <c r="V55" s="14">
        <f t="shared" si="43"/>
        <v>488966.79315282014</v>
      </c>
      <c r="W55" s="14">
        <f t="shared" si="44"/>
        <v>5688143.5638367152</v>
      </c>
      <c r="X55" s="2">
        <f t="shared" si="45"/>
        <v>57.820153230468115</v>
      </c>
      <c r="Y55" s="109">
        <f>VLOOKUP(E55,'Appendix 4. LT MOH 2019'!$E$4:$Q$1683,13,FALSE)</f>
        <v>59.190708763383299</v>
      </c>
      <c r="Z55" s="129">
        <f t="shared" si="46"/>
        <v>-1.3705555329151835</v>
      </c>
    </row>
    <row r="56" spans="1:26" x14ac:dyDescent="0.2">
      <c r="B56" s="155" t="str">
        <f t="shared" si="49"/>
        <v>Male</v>
      </c>
      <c r="C56" s="13" t="str">
        <f t="shared" si="50"/>
        <v>RN</v>
      </c>
      <c r="D56" s="162" t="s">
        <v>122</v>
      </c>
      <c r="E56" s="20" t="str">
        <f t="shared" si="34"/>
        <v>RNMale20-24</v>
      </c>
      <c r="F56" s="21">
        <v>5</v>
      </c>
      <c r="G56" s="108">
        <f>VLOOKUP(E56,'Appendix 4. LT MOH 2019'!$E$4:$H$1683,4,FALSE)</f>
        <v>2.9063224097980803E-3</v>
      </c>
      <c r="H56" s="21">
        <f>VLOOKUP(E56,'Appendix 1a. Pop March 2021'!$E$5:$F$1684,2,FALSE)</f>
        <v>148828.40334044199</v>
      </c>
      <c r="I56" s="21">
        <f>VLOOKUP(E56,'Appendix 2a. Covid Deaths 2021'!$E$4:$F$1684,2,FALSE)</f>
        <v>8.8932384341637007</v>
      </c>
      <c r="J56" s="22">
        <f t="shared" si="35"/>
        <v>432.543323842794</v>
      </c>
      <c r="K56" s="22">
        <f t="shared" si="36"/>
        <v>441.41071565880088</v>
      </c>
      <c r="L56" s="78">
        <f t="shared" si="37"/>
        <v>0.97991124478531877</v>
      </c>
      <c r="M56" s="78">
        <f t="shared" si="38"/>
        <v>1.0205005864781991</v>
      </c>
      <c r="N56" s="77">
        <f>VLOOKUP(E56,'Appendix 4. LT MOH 2019'!$E$4:$L$1683,8,FALSE)</f>
        <v>0.98557321020720023</v>
      </c>
      <c r="O56" s="77">
        <f t="shared" si="47"/>
        <v>0.98527964003747159</v>
      </c>
      <c r="P56" s="78">
        <f t="shared" si="39"/>
        <v>1.4720359962528407E-2</v>
      </c>
      <c r="Q56" s="77">
        <f>VLOOKUP(E56,'Appendix 4. LT MOH 2019'!$E$4:$J$1683,6,FALSE)</f>
        <v>2.4999999999999925</v>
      </c>
      <c r="R56" s="133">
        <f t="shared" si="40"/>
        <v>2.4996284937958269</v>
      </c>
      <c r="S56" s="132">
        <f t="shared" si="48"/>
        <v>97210.253553655319</v>
      </c>
      <c r="T56" s="14">
        <f t="shared" si="41"/>
        <v>1430.9699243584625</v>
      </c>
      <c r="U56" s="15">
        <f t="shared" si="42"/>
        <v>2.9659048297919974E-3</v>
      </c>
      <c r="V56" s="14">
        <f t="shared" si="43"/>
        <v>482473.31134317559</v>
      </c>
      <c r="W56" s="14">
        <f t="shared" si="44"/>
        <v>5199176.7706838949</v>
      </c>
      <c r="X56" s="2">
        <f t="shared" si="45"/>
        <v>53.483830981000402</v>
      </c>
      <c r="Y56" s="109">
        <f>VLOOKUP(E56,'Appendix 4. LT MOH 2019'!$E$4:$Q$1683,13,FALSE)</f>
        <v>54.86851320685377</v>
      </c>
      <c r="Z56" s="129">
        <f t="shared" si="46"/>
        <v>-1.3846822258533678</v>
      </c>
    </row>
    <row r="57" spans="1:26" x14ac:dyDescent="0.2">
      <c r="B57" s="155" t="str">
        <f t="shared" si="49"/>
        <v>Male</v>
      </c>
      <c r="C57" s="13" t="str">
        <f t="shared" si="50"/>
        <v>RN</v>
      </c>
      <c r="D57" s="162" t="s">
        <v>123</v>
      </c>
      <c r="E57" s="20" t="str">
        <f t="shared" si="34"/>
        <v>RNMale25-29</v>
      </c>
      <c r="F57" s="21">
        <v>5</v>
      </c>
      <c r="G57" s="108">
        <f>VLOOKUP(E57,'Appendix 4. LT MOH 2019'!$E$4:$H$1683,4,FALSE)</f>
        <v>2.7265157009697264E-3</v>
      </c>
      <c r="H57" s="21">
        <f>VLOOKUP(E57,'Appendix 1a. Pop March 2021'!$E$5:$F$1684,2,FALSE)</f>
        <v>147785.93766653899</v>
      </c>
      <c r="I57" s="21">
        <f>VLOOKUP(E57,'Appendix 2a. Covid Deaths 2021'!$E$4:$F$1684,2,FALSE)</f>
        <v>16.674822064056901</v>
      </c>
      <c r="J57" s="22">
        <f t="shared" si="35"/>
        <v>402.94067943035185</v>
      </c>
      <c r="K57" s="22">
        <f t="shared" si="36"/>
        <v>419.57003733024021</v>
      </c>
      <c r="L57" s="78">
        <f t="shared" si="37"/>
        <v>0.96036571628016532</v>
      </c>
      <c r="M57" s="78">
        <f t="shared" si="38"/>
        <v>1.0412699902213838</v>
      </c>
      <c r="N57" s="77">
        <f>VLOOKUP(E57,'Appendix 4. LT MOH 2019'!$E$4:$L$1683,8,FALSE)</f>
        <v>0.98645971598754023</v>
      </c>
      <c r="O57" s="77">
        <f t="shared" si="47"/>
        <v>0.98590486509705588</v>
      </c>
      <c r="P57" s="78">
        <f t="shared" si="39"/>
        <v>1.4095134902944118E-2</v>
      </c>
      <c r="Q57" s="77">
        <f>VLOOKUP(E57,'Appendix 4. LT MOH 2019'!$E$4:$J$1683,6,FALSE)</f>
        <v>2.4999999999999805</v>
      </c>
      <c r="R57" s="133">
        <f t="shared" si="40"/>
        <v>2.4992982510752859</v>
      </c>
      <c r="S57" s="132">
        <f t="shared" si="48"/>
        <v>95779.283629296857</v>
      </c>
      <c r="T57" s="14">
        <f t="shared" si="41"/>
        <v>1350.0219236622863</v>
      </c>
      <c r="U57" s="15">
        <f t="shared" si="42"/>
        <v>2.8390409293663345E-3</v>
      </c>
      <c r="V57" s="14">
        <f t="shared" si="43"/>
        <v>475520.41596089536</v>
      </c>
      <c r="W57" s="14">
        <f t="shared" si="44"/>
        <v>4716703.4593407195</v>
      </c>
      <c r="X57" s="2">
        <f t="shared" si="45"/>
        <v>49.245549565772485</v>
      </c>
      <c r="Y57" s="109">
        <f>VLOOKUP(E57,'Appendix 4. LT MOH 2019'!$E$4:$Q$1683,13,FALSE)</f>
        <v>50.635081863522011</v>
      </c>
      <c r="Z57" s="129">
        <f t="shared" si="46"/>
        <v>-1.3895322977495255</v>
      </c>
    </row>
    <row r="58" spans="1:26" x14ac:dyDescent="0.2">
      <c r="B58" s="155" t="str">
        <f t="shared" si="49"/>
        <v>Male</v>
      </c>
      <c r="C58" s="13" t="str">
        <f t="shared" si="50"/>
        <v>RN</v>
      </c>
      <c r="D58" s="162" t="s">
        <v>124</v>
      </c>
      <c r="E58" s="20" t="str">
        <f t="shared" si="34"/>
        <v>RNMale30-34</v>
      </c>
      <c r="F58" s="21">
        <v>5</v>
      </c>
      <c r="G58" s="108">
        <f>VLOOKUP(E58,'Appendix 4. LT MOH 2019'!$E$4:$H$1683,4,FALSE)</f>
        <v>2.4044131135511938E-3</v>
      </c>
      <c r="H58" s="21">
        <f>VLOOKUP(E58,'Appendix 1a. Pop March 2021'!$E$5:$F$1684,2,FALSE)</f>
        <v>152722.48708868001</v>
      </c>
      <c r="I58" s="21">
        <f>VLOOKUP(E58,'Appendix 2a. Covid Deaths 2021'!$E$4:$F$1684,2,FALSE)</f>
        <v>31.126334519573</v>
      </c>
      <c r="J58" s="22">
        <f t="shared" si="35"/>
        <v>367.2079506901751</v>
      </c>
      <c r="K58" s="22">
        <f t="shared" si="36"/>
        <v>398.25944464285249</v>
      </c>
      <c r="L58" s="78">
        <f t="shared" si="37"/>
        <v>0.92203199605090724</v>
      </c>
      <c r="M58" s="78">
        <f t="shared" si="38"/>
        <v>1.0845610610944438</v>
      </c>
      <c r="N58" s="77">
        <f>VLOOKUP(E58,'Appendix 4. LT MOH 2019'!$E$4:$L$1683,8,FALSE)</f>
        <v>0.9880497676705513</v>
      </c>
      <c r="O58" s="77">
        <f t="shared" si="47"/>
        <v>0.98704581594185314</v>
      </c>
      <c r="P58" s="78">
        <f t="shared" si="39"/>
        <v>1.2954184058146856E-2</v>
      </c>
      <c r="Q58" s="77">
        <f>VLOOKUP(E58,'Appendix 4. LT MOH 2019'!$E$4:$J$1683,6,FALSE)</f>
        <v>2.5000000000000018</v>
      </c>
      <c r="R58" s="133">
        <f t="shared" si="40"/>
        <v>2.4987315686237674</v>
      </c>
      <c r="S58" s="132">
        <f t="shared" si="48"/>
        <v>94429.261705634577</v>
      </c>
      <c r="T58" s="14">
        <f t="shared" si="41"/>
        <v>1223.2540366097089</v>
      </c>
      <c r="U58" s="15">
        <f t="shared" si="42"/>
        <v>2.6077359270153646E-3</v>
      </c>
      <c r="V58" s="14">
        <f t="shared" si="43"/>
        <v>469086.62182284746</v>
      </c>
      <c r="W58" s="14">
        <f t="shared" si="44"/>
        <v>4241183.0433798246</v>
      </c>
      <c r="X58" s="2">
        <f t="shared" si="45"/>
        <v>44.913864270176262</v>
      </c>
      <c r="Y58" s="109">
        <f>VLOOKUP(E58,'Appendix 4. LT MOH 2019'!$E$4:$Q$1683,13,FALSE)</f>
        <v>46.295790728599805</v>
      </c>
      <c r="Z58" s="129">
        <f t="shared" si="46"/>
        <v>-1.3819264584235427</v>
      </c>
    </row>
    <row r="59" spans="1:26" x14ac:dyDescent="0.2">
      <c r="B59" s="155" t="str">
        <f t="shared" si="49"/>
        <v>Male</v>
      </c>
      <c r="C59" s="13" t="str">
        <f t="shared" si="50"/>
        <v>RN</v>
      </c>
      <c r="D59" s="162" t="s">
        <v>125</v>
      </c>
      <c r="E59" s="20" t="str">
        <f t="shared" si="34"/>
        <v>RNMale35-39</v>
      </c>
      <c r="F59" s="21">
        <v>5</v>
      </c>
      <c r="G59" s="108">
        <f>VLOOKUP(E59,'Appendix 4. LT MOH 2019'!$E$4:$H$1683,4,FALSE)</f>
        <v>2.9343484592868163E-3</v>
      </c>
      <c r="H59" s="21">
        <f>VLOOKUP(E59,'Appendix 1a. Pop March 2021'!$E$5:$F$1684,2,FALSE)</f>
        <v>143843.64459452301</v>
      </c>
      <c r="I59" s="21">
        <f>VLOOKUP(E59,'Appendix 2a. Covid Deaths 2021'!$E$4:$F$1684,2,FALSE)</f>
        <v>40.019572953736699</v>
      </c>
      <c r="J59" s="22">
        <f t="shared" si="35"/>
        <v>422.08737689413897</v>
      </c>
      <c r="K59" s="22">
        <f t="shared" si="36"/>
        <v>461.98951847563762</v>
      </c>
      <c r="L59" s="78">
        <f t="shared" si="37"/>
        <v>0.91362976867276513</v>
      </c>
      <c r="M59" s="78">
        <f t="shared" si="38"/>
        <v>1.0945352639425325</v>
      </c>
      <c r="N59" s="77">
        <f>VLOOKUP(E59,'Appendix 4. LT MOH 2019'!$E$4:$L$1683,8,FALSE)</f>
        <v>0.98543510390460887</v>
      </c>
      <c r="O59" s="77">
        <f t="shared" si="47"/>
        <v>0.98406923128952217</v>
      </c>
      <c r="P59" s="78">
        <f t="shared" si="39"/>
        <v>1.5930768710477827E-2</v>
      </c>
      <c r="Q59" s="77">
        <f>VLOOKUP(E59,'Appendix 4. LT MOH 2019'!$E$4:$J$1683,6,FALSE)</f>
        <v>2.5000000000000124</v>
      </c>
      <c r="R59" s="133">
        <f t="shared" si="40"/>
        <v>2.4982700643975613</v>
      </c>
      <c r="S59" s="132">
        <f t="shared" si="48"/>
        <v>93206.007669024868</v>
      </c>
      <c r="T59" s="14">
        <f t="shared" si="41"/>
        <v>1484.8433506022577</v>
      </c>
      <c r="U59" s="15">
        <f t="shared" si="42"/>
        <v>3.2117543022459278E-3</v>
      </c>
      <c r="V59" s="14">
        <f t="shared" si="43"/>
        <v>462315.36128524243</v>
      </c>
      <c r="W59" s="14">
        <f t="shared" si="44"/>
        <v>3772096.4215569776</v>
      </c>
      <c r="X59" s="2">
        <f t="shared" si="45"/>
        <v>40.470528841356625</v>
      </c>
      <c r="Y59" s="109">
        <f>VLOOKUP(E59,'Appendix 4. LT MOH 2019'!$E$4:$Q$1683,13,FALSE)</f>
        <v>41.825490639862963</v>
      </c>
      <c r="Z59" s="129">
        <f t="shared" si="46"/>
        <v>-1.3549617985063378</v>
      </c>
    </row>
    <row r="60" spans="1:26" x14ac:dyDescent="0.2">
      <c r="B60" s="155" t="str">
        <f t="shared" si="49"/>
        <v>Male</v>
      </c>
      <c r="C60" s="13" t="str">
        <f t="shared" si="50"/>
        <v>RN</v>
      </c>
      <c r="D60" s="162" t="s">
        <v>126</v>
      </c>
      <c r="E60" s="20" t="str">
        <f t="shared" si="34"/>
        <v>RNMale40-44</v>
      </c>
      <c r="F60" s="21">
        <v>5</v>
      </c>
      <c r="G60" s="108">
        <f>VLOOKUP(E60,'Appendix 4. LT MOH 2019'!$E$4:$H$1683,4,FALSE)</f>
        <v>3.8134030641322203E-3</v>
      </c>
      <c r="H60" s="21">
        <f>VLOOKUP(E60,'Appendix 1a. Pop March 2021'!$E$5:$F$1684,2,FALSE)</f>
        <v>125141.425654586</v>
      </c>
      <c r="I60" s="21">
        <f>VLOOKUP(E60,'Appendix 2a. Covid Deaths 2021'!$E$4:$F$1684,2,FALSE)</f>
        <v>67.810943060498204</v>
      </c>
      <c r="J60" s="22">
        <f t="shared" si="35"/>
        <v>477.21469604107267</v>
      </c>
      <c r="K60" s="22">
        <f t="shared" si="36"/>
        <v>544.76704864352234</v>
      </c>
      <c r="L60" s="78">
        <f t="shared" si="37"/>
        <v>0.87599772642149343</v>
      </c>
      <c r="M60" s="78">
        <f t="shared" si="38"/>
        <v>1.1415554742191669</v>
      </c>
      <c r="N60" s="77">
        <f>VLOOKUP(E60,'Appendix 4. LT MOH 2019'!$E$4:$L$1683,8,FALSE)</f>
        <v>0.98111304362264273</v>
      </c>
      <c r="O60" s="77">
        <f t="shared" si="47"/>
        <v>0.97846847027409756</v>
      </c>
      <c r="P60" s="78">
        <f t="shared" si="39"/>
        <v>2.1531529725902443E-2</v>
      </c>
      <c r="Q60" s="77">
        <f>VLOOKUP(E60,'Appendix 4. LT MOH 2019'!$E$4:$J$1683,6,FALSE)</f>
        <v>2.5000000000000098</v>
      </c>
      <c r="R60" s="133">
        <f t="shared" si="40"/>
        <v>2.4966353159323598</v>
      </c>
      <c r="S60" s="132">
        <f t="shared" si="48"/>
        <v>91721.164318422612</v>
      </c>
      <c r="T60" s="14">
        <f t="shared" si="41"/>
        <v>1974.8969760164989</v>
      </c>
      <c r="U60" s="15">
        <f t="shared" si="42"/>
        <v>4.3532349243529077E-3</v>
      </c>
      <c r="V60" s="14">
        <f t="shared" si="43"/>
        <v>453661.93424768135</v>
      </c>
      <c r="W60" s="14">
        <f t="shared" si="44"/>
        <v>3309781.0602717353</v>
      </c>
      <c r="X60" s="2">
        <f t="shared" si="45"/>
        <v>36.085249079278761</v>
      </c>
      <c r="Y60" s="109">
        <f>VLOOKUP(E60,'Appendix 4. LT MOH 2019'!$E$4:$Q$1683,13,FALSE)</f>
        <v>37.406727986493273</v>
      </c>
      <c r="Z60" s="129">
        <f t="shared" si="46"/>
        <v>-1.3214789072145123</v>
      </c>
    </row>
    <row r="61" spans="1:26" x14ac:dyDescent="0.2">
      <c r="B61" s="155" t="str">
        <f t="shared" si="49"/>
        <v>Male</v>
      </c>
      <c r="C61" s="13" t="str">
        <f t="shared" si="50"/>
        <v>RN</v>
      </c>
      <c r="D61" s="162" t="s">
        <v>127</v>
      </c>
      <c r="E61" s="20" t="str">
        <f t="shared" si="34"/>
        <v>RNMale45-49</v>
      </c>
      <c r="F61" s="21">
        <v>5</v>
      </c>
      <c r="G61" s="108">
        <f>VLOOKUP(E61,'Appendix 4. LT MOH 2019'!$E$4:$H$1683,4,FALSE)</f>
        <v>4.9881958723631105E-3</v>
      </c>
      <c r="H61" s="21">
        <f>VLOOKUP(E61,'Appendix 1a. Pop March 2021'!$E$5:$F$1684,2,FALSE)</f>
        <v>107625.841813362</v>
      </c>
      <c r="I61" s="21">
        <f>VLOOKUP(E61,'Appendix 2a. Covid Deaths 2021'!$E$4:$F$1684,2,FALSE)</f>
        <v>77.815836298932396</v>
      </c>
      <c r="J61" s="22">
        <f t="shared" si="35"/>
        <v>536.85877989301741</v>
      </c>
      <c r="K61" s="22">
        <f t="shared" si="36"/>
        <v>614.28645555851892</v>
      </c>
      <c r="L61" s="78">
        <f t="shared" si="37"/>
        <v>0.873955098692347</v>
      </c>
      <c r="M61" s="78">
        <f t="shared" si="38"/>
        <v>1.1442235436308426</v>
      </c>
      <c r="N61" s="77">
        <f>VLOOKUP(E61,'Appendix 4. LT MOH 2019'!$E$4:$L$1683,8,FALSE)</f>
        <v>0.97536621598751383</v>
      </c>
      <c r="O61" s="77">
        <f t="shared" si="47"/>
        <v>0.97186387048379241</v>
      </c>
      <c r="P61" s="78">
        <f t="shared" si="39"/>
        <v>2.8136129516207586E-2</v>
      </c>
      <c r="Q61" s="77">
        <f>VLOOKUP(E61,'Appendix 4. LT MOH 2019'!$E$4:$J$1683,6,FALSE)</f>
        <v>2.5000000000000155</v>
      </c>
      <c r="R61" s="133">
        <f t="shared" si="40"/>
        <v>2.4955194512835437</v>
      </c>
      <c r="S61" s="132">
        <f t="shared" si="48"/>
        <v>89746.267342406107</v>
      </c>
      <c r="T61" s="14">
        <f t="shared" si="41"/>
        <v>2525.1126015421296</v>
      </c>
      <c r="U61" s="15">
        <f t="shared" si="42"/>
        <v>5.7076656205232385E-3</v>
      </c>
      <c r="V61" s="14">
        <f t="shared" si="43"/>
        <v>442407.24131814943</v>
      </c>
      <c r="W61" s="14">
        <f t="shared" si="44"/>
        <v>2856119.1260240539</v>
      </c>
      <c r="X61" s="2">
        <f t="shared" si="45"/>
        <v>31.824377888912</v>
      </c>
      <c r="Y61" s="109">
        <f>VLOOKUP(E61,'Appendix 4. LT MOH 2019'!$E$4:$Q$1683,13,FALSE)</f>
        <v>33.078701367178184</v>
      </c>
      <c r="Z61" s="129">
        <f t="shared" si="46"/>
        <v>-1.2543234782661834</v>
      </c>
    </row>
    <row r="62" spans="1:26" x14ac:dyDescent="0.2">
      <c r="B62" s="155" t="str">
        <f t="shared" si="49"/>
        <v>Male</v>
      </c>
      <c r="C62" s="13" t="str">
        <f t="shared" si="50"/>
        <v>RN</v>
      </c>
      <c r="D62" s="162" t="s">
        <v>128</v>
      </c>
      <c r="E62" s="20" t="str">
        <f t="shared" si="34"/>
        <v>RNMale50-54</v>
      </c>
      <c r="F62" s="21">
        <v>5</v>
      </c>
      <c r="G62" s="108">
        <f>VLOOKUP(E62,'Appendix 4. LT MOH 2019'!$E$4:$H$1683,4,FALSE)</f>
        <v>7.0233506226159963E-3</v>
      </c>
      <c r="H62" s="21">
        <f>VLOOKUP(E62,'Appendix 1a. Pop March 2021'!$E$5:$F$1684,2,FALSE)</f>
        <v>100813.95118492001</v>
      </c>
      <c r="I62" s="21">
        <f>VLOOKUP(E62,'Appendix 2a. Covid Deaths 2021'!$E$4:$F$1684,2,FALSE)</f>
        <v>96.713967971530295</v>
      </c>
      <c r="J62" s="22">
        <f t="shared" si="35"/>
        <v>708.05172682298655</v>
      </c>
      <c r="K62" s="22">
        <f t="shared" si="36"/>
        <v>804.08643868734839</v>
      </c>
      <c r="L62" s="78">
        <f t="shared" si="37"/>
        <v>0.88056668133697646</v>
      </c>
      <c r="M62" s="78">
        <f t="shared" si="38"/>
        <v>1.1356323390315954</v>
      </c>
      <c r="N62" s="77">
        <f>VLOOKUP(E62,'Appendix 4. LT MOH 2019'!$E$4:$L$1683,8,FALSE)</f>
        <v>0.96548920049981157</v>
      </c>
      <c r="O62" s="77">
        <f t="shared" si="47"/>
        <v>0.96090107063833874</v>
      </c>
      <c r="P62" s="78">
        <f t="shared" si="39"/>
        <v>3.9098929361661261E-2</v>
      </c>
      <c r="Q62" s="77">
        <f>VLOOKUP(E62,'Appendix 4. LT MOH 2019'!$E$4:$J$1683,6,FALSE)</f>
        <v>2.5000000000000102</v>
      </c>
      <c r="R62" s="133">
        <f t="shared" si="40"/>
        <v>2.4940758865971135</v>
      </c>
      <c r="S62" s="132">
        <f t="shared" si="48"/>
        <v>87221.154740863974</v>
      </c>
      <c r="T62" s="14">
        <f t="shared" si="41"/>
        <v>3410.2537680555665</v>
      </c>
      <c r="U62" s="15">
        <f t="shared" si="42"/>
        <v>7.9760835300429281E-3</v>
      </c>
      <c r="V62" s="14">
        <f t="shared" si="43"/>
        <v>427559.93655412638</v>
      </c>
      <c r="W62" s="14">
        <f t="shared" si="44"/>
        <v>2413711.8847059044</v>
      </c>
      <c r="X62" s="2">
        <f t="shared" si="45"/>
        <v>27.673468573961181</v>
      </c>
      <c r="Y62" s="109">
        <f>VLOOKUP(E62,'Appendix 4. LT MOH 2019'!$E$4:$Q$1683,13,FALSE)</f>
        <v>28.85099500675102</v>
      </c>
      <c r="Z62" s="129">
        <f t="shared" si="46"/>
        <v>-1.1775264327898398</v>
      </c>
    </row>
    <row r="63" spans="1:26" x14ac:dyDescent="0.2">
      <c r="B63" s="155" t="str">
        <f t="shared" si="49"/>
        <v>Male</v>
      </c>
      <c r="C63" s="13" t="str">
        <f t="shared" si="50"/>
        <v>RN</v>
      </c>
      <c r="D63" s="162" t="s">
        <v>129</v>
      </c>
      <c r="E63" s="20" t="str">
        <f t="shared" si="34"/>
        <v>RNMale55-59</v>
      </c>
      <c r="F63" s="21">
        <v>5</v>
      </c>
      <c r="G63" s="108">
        <f>VLOOKUP(E63,'Appendix 4. LT MOH 2019'!$E$4:$H$1683,4,FALSE)</f>
        <v>1.0016573315751908E-2</v>
      </c>
      <c r="H63" s="21">
        <f>VLOOKUP(E63,'Appendix 1a. Pop March 2021'!$E$5:$F$1684,2,FALSE)</f>
        <v>88066.537395149702</v>
      </c>
      <c r="I63" s="21">
        <f>VLOOKUP(E63,'Appendix 2a. Covid Deaths 2021'!$E$4:$F$1684,2,FALSE)</f>
        <v>147.850088967972</v>
      </c>
      <c r="J63" s="22">
        <f t="shared" si="35"/>
        <v>882.12492848292402</v>
      </c>
      <c r="K63" s="22">
        <f t="shared" si="36"/>
        <v>1028.4940661950079</v>
      </c>
      <c r="L63" s="78">
        <f t="shared" si="37"/>
        <v>0.85768596774351102</v>
      </c>
      <c r="M63" s="78">
        <f t="shared" si="38"/>
        <v>1.1659279008969956</v>
      </c>
      <c r="N63" s="77">
        <f>VLOOKUP(E63,'Appendix 4. LT MOH 2019'!$E$4:$L$1683,8,FALSE)</f>
        <v>0.95114064178065216</v>
      </c>
      <c r="O63" s="77">
        <f t="shared" si="47"/>
        <v>0.94326763750105369</v>
      </c>
      <c r="P63" s="78">
        <f t="shared" si="39"/>
        <v>5.6732362498946309E-2</v>
      </c>
      <c r="Q63" s="77">
        <f>VLOOKUP(E63,'Appendix 4. LT MOH 2019'!$E$4:$J$1683,6,FALSE)</f>
        <v>2.5000000000000009</v>
      </c>
      <c r="R63" s="133">
        <f t="shared" si="40"/>
        <v>2.4896828521412</v>
      </c>
      <c r="S63" s="132">
        <f t="shared" si="48"/>
        <v>83810.900972808406</v>
      </c>
      <c r="T63" s="14">
        <f t="shared" si="41"/>
        <v>4754.7904153526588</v>
      </c>
      <c r="U63" s="15">
        <f t="shared" si="42"/>
        <v>1.167913207401349E-2</v>
      </c>
      <c r="V63" s="14">
        <f t="shared" si="43"/>
        <v>407118.47294990759</v>
      </c>
      <c r="W63" s="14">
        <f t="shared" si="44"/>
        <v>1986151.948151778</v>
      </c>
      <c r="X63" s="2">
        <f t="shared" si="45"/>
        <v>23.698014519569057</v>
      </c>
      <c r="Y63" s="109">
        <f>VLOOKUP(E63,'Appendix 4. LT MOH 2019'!$E$4:$Q$1683,13,FALSE)</f>
        <v>24.792894620788839</v>
      </c>
      <c r="Z63" s="129">
        <f t="shared" si="46"/>
        <v>-1.0948801012197826</v>
      </c>
    </row>
    <row r="64" spans="1:26" x14ac:dyDescent="0.2">
      <c r="B64" s="155" t="str">
        <f t="shared" si="49"/>
        <v>Male</v>
      </c>
      <c r="C64" s="13" t="str">
        <f t="shared" si="50"/>
        <v>RN</v>
      </c>
      <c r="D64" s="162" t="s">
        <v>130</v>
      </c>
      <c r="E64" s="20" t="str">
        <f t="shared" si="34"/>
        <v>RNMale60-64</v>
      </c>
      <c r="F64" s="21">
        <v>5</v>
      </c>
      <c r="G64" s="108">
        <f>VLOOKUP(E64,'Appendix 4. LT MOH 2019'!$E$4:$H$1683,4,FALSE)</f>
        <v>1.4721808582645187E-2</v>
      </c>
      <c r="H64" s="21">
        <f>VLOOKUP(E64,'Appendix 1a. Pop March 2021'!$E$5:$F$1684,2,FALSE)</f>
        <v>64767.913554474399</v>
      </c>
      <c r="I64" s="21">
        <f>VLOOKUP(E64,'Appendix 2a. Covid Deaths 2021'!$E$4:$F$1684,2,FALSE)</f>
        <v>148.96174377224199</v>
      </c>
      <c r="J64" s="22">
        <f t="shared" si="35"/>
        <v>953.50082564628269</v>
      </c>
      <c r="K64" s="22">
        <f t="shared" si="36"/>
        <v>1100.2695831405726</v>
      </c>
      <c r="L64" s="78">
        <f t="shared" si="37"/>
        <v>0.86660654830122807</v>
      </c>
      <c r="M64" s="78">
        <f t="shared" si="38"/>
        <v>1.153926198642576</v>
      </c>
      <c r="N64" s="77">
        <f>VLOOKUP(E64,'Appendix 4. LT MOH 2019'!$E$4:$L$1683,8,FALSE)</f>
        <v>0.92900393334530207</v>
      </c>
      <c r="O64" s="77">
        <f t="shared" si="47"/>
        <v>0.91853268802187416</v>
      </c>
      <c r="P64" s="78">
        <f t="shared" si="39"/>
        <v>8.1467311978125845E-2</v>
      </c>
      <c r="Q64" s="77">
        <f>VLOOKUP(E64,'Appendix 4. LT MOH 2019'!$E$4:$J$1683,6,FALSE)</f>
        <v>2.4999999999999938</v>
      </c>
      <c r="R64" s="133">
        <f t="shared" si="40"/>
        <v>2.4859787525754018</v>
      </c>
      <c r="S64" s="132">
        <f t="shared" si="48"/>
        <v>79056.110557455744</v>
      </c>
      <c r="T64" s="14">
        <f t="shared" si="41"/>
        <v>6440.488822561455</v>
      </c>
      <c r="U64" s="15">
        <f t="shared" si="42"/>
        <v>1.6989383398378927E-2</v>
      </c>
      <c r="V64" s="14">
        <f t="shared" si="43"/>
        <v>379089.0270435586</v>
      </c>
      <c r="W64" s="14">
        <f t="shared" si="44"/>
        <v>1579033.4752018703</v>
      </c>
      <c r="X64" s="2">
        <f t="shared" si="45"/>
        <v>19.973579070200696</v>
      </c>
      <c r="Y64" s="109">
        <f>VLOOKUP(E64,'Appendix 4. LT MOH 2019'!$E$4:$Q$1683,13,FALSE)</f>
        <v>20.938063354178411</v>
      </c>
      <c r="Z64" s="129">
        <f t="shared" si="46"/>
        <v>-0.9644842839777148</v>
      </c>
    </row>
    <row r="65" spans="2:26" x14ac:dyDescent="0.2">
      <c r="B65" s="155" t="str">
        <f t="shared" si="49"/>
        <v>Male</v>
      </c>
      <c r="C65" s="13" t="str">
        <f t="shared" si="50"/>
        <v>RN</v>
      </c>
      <c r="D65" s="162" t="s">
        <v>131</v>
      </c>
      <c r="E65" s="20" t="str">
        <f t="shared" si="34"/>
        <v>RNMale65-69</v>
      </c>
      <c r="F65" s="21">
        <v>5</v>
      </c>
      <c r="G65" s="108">
        <f>VLOOKUP(E65,'Appendix 4. LT MOH 2019'!$E$4:$H$1683,4,FALSE)</f>
        <v>2.281779517990954E-2</v>
      </c>
      <c r="H65" s="21">
        <f>VLOOKUP(E65,'Appendix 1a. Pop March 2021'!$E$5:$F$1684,2,FALSE)</f>
        <v>46328.844877635398</v>
      </c>
      <c r="I65" s="21">
        <f>VLOOKUP(E65,'Appendix 2a. Covid Deaths 2021'!$E$4:$F$1684,2,FALSE)</f>
        <v>165.63656583629901</v>
      </c>
      <c r="J65" s="22">
        <f t="shared" si="35"/>
        <v>1057.1220933396858</v>
      </c>
      <c r="K65" s="22">
        <f t="shared" si="36"/>
        <v>1218.9791979424285</v>
      </c>
      <c r="L65" s="78">
        <f t="shared" si="37"/>
        <v>0.86721914133075539</v>
      </c>
      <c r="M65" s="78">
        <f t="shared" si="38"/>
        <v>1.1531110792428905</v>
      </c>
      <c r="N65" s="77">
        <f>VLOOKUP(E65,'Appendix 4. LT MOH 2019'!$E$4:$L$1683,8,FALSE)</f>
        <v>0.892067952484353</v>
      </c>
      <c r="O65" s="77">
        <f t="shared" si="47"/>
        <v>0.87660372608593673</v>
      </c>
      <c r="P65" s="78">
        <f t="shared" si="39"/>
        <v>0.12339627391406327</v>
      </c>
      <c r="Q65" s="77">
        <f>VLOOKUP(E65,'Appendix 4. LT MOH 2019'!$E$4:$J$1683,6,FALSE)</f>
        <v>2.5000000000000004</v>
      </c>
      <c r="R65" s="133">
        <f t="shared" si="40"/>
        <v>2.4784968004313788</v>
      </c>
      <c r="S65" s="132">
        <f t="shared" si="48"/>
        <v>72615.621734894288</v>
      </c>
      <c r="T65" s="14">
        <f t="shared" si="41"/>
        <v>8960.497150039022</v>
      </c>
      <c r="U65" s="15">
        <f t="shared" si="42"/>
        <v>2.6316926033197019E-2</v>
      </c>
      <c r="V65" s="14">
        <f t="shared" si="43"/>
        <v>340484.18644092255</v>
      </c>
      <c r="W65" s="14">
        <f t="shared" si="44"/>
        <v>1199944.4481583117</v>
      </c>
      <c r="X65" s="2">
        <f t="shared" si="45"/>
        <v>16.524604754319654</v>
      </c>
      <c r="Y65" s="109">
        <f>VLOOKUP(E65,'Appendix 4. LT MOH 2019'!$E$4:$Q$1683,13,FALSE)</f>
        <v>17.347131634614033</v>
      </c>
      <c r="Z65" s="129">
        <f t="shared" si="46"/>
        <v>-0.82252688029437948</v>
      </c>
    </row>
    <row r="66" spans="2:26" x14ac:dyDescent="0.2">
      <c r="B66" s="155" t="str">
        <f t="shared" si="49"/>
        <v>Male</v>
      </c>
      <c r="C66" s="13" t="str">
        <f t="shared" si="50"/>
        <v>RN</v>
      </c>
      <c r="D66" s="162" t="s">
        <v>132</v>
      </c>
      <c r="E66" s="20" t="str">
        <f t="shared" si="34"/>
        <v>RNMale70-74</v>
      </c>
      <c r="F66" s="21">
        <v>5</v>
      </c>
      <c r="G66" s="108">
        <f>VLOOKUP(E66,'Appendix 4. LT MOH 2019'!$E$4:$H$1683,4,FALSE)</f>
        <v>3.0920552113900664E-2</v>
      </c>
      <c r="H66" s="21">
        <f>VLOOKUP(E66,'Appendix 1a. Pop March 2021'!$E$5:$F$1684,2,FALSE)</f>
        <v>38280.887480457299</v>
      </c>
      <c r="I66" s="21">
        <f>VLOOKUP(E66,'Appendix 2a. Covid Deaths 2021'!$E$4:$F$1684,2,FALSE)</f>
        <v>152.29670818505301</v>
      </c>
      <c r="J66" s="22">
        <f t="shared" si="35"/>
        <v>1183.6661763058473</v>
      </c>
      <c r="K66" s="22">
        <f t="shared" si="36"/>
        <v>1331.253786188689</v>
      </c>
      <c r="L66" s="78">
        <f t="shared" si="37"/>
        <v>0.88913638299923459</v>
      </c>
      <c r="M66" s="78">
        <f t="shared" si="38"/>
        <v>1.1246868524565379</v>
      </c>
      <c r="N66" s="77">
        <f>VLOOKUP(E66,'Appendix 4. LT MOH 2019'!$E$4:$L$1683,8,FALSE)</f>
        <v>0.85649070594466448</v>
      </c>
      <c r="O66" s="77">
        <f t="shared" si="47"/>
        <v>0.8401059377008453</v>
      </c>
      <c r="P66" s="78">
        <f t="shared" si="39"/>
        <v>0.1598940622991547</v>
      </c>
      <c r="Q66" s="77">
        <f>VLOOKUP(E66,'Appendix 4. LT MOH 2019'!$E$4:$J$1683,6,FALSE)</f>
        <v>2.5000000000000058</v>
      </c>
      <c r="R66" s="133">
        <f t="shared" si="40"/>
        <v>2.4764069736470766</v>
      </c>
      <c r="S66" s="132">
        <f t="shared" si="48"/>
        <v>63655.124584855264</v>
      </c>
      <c r="T66" s="14">
        <f t="shared" si="41"/>
        <v>10178.076456031302</v>
      </c>
      <c r="U66" s="15">
        <f t="shared" si="42"/>
        <v>3.4786103471406669E-2</v>
      </c>
      <c r="V66" s="14">
        <f t="shared" si="43"/>
        <v>292590.30015814886</v>
      </c>
      <c r="W66" s="14">
        <f t="shared" si="44"/>
        <v>859460.2617173891</v>
      </c>
      <c r="X66" s="2">
        <f t="shared" si="45"/>
        <v>13.501823573869348</v>
      </c>
      <c r="Y66" s="109">
        <f>VLOOKUP(E66,'Appendix 4. LT MOH 2019'!$E$4:$Q$1683,13,FALSE)</f>
        <v>14.143498506213239</v>
      </c>
      <c r="Z66" s="129">
        <f t="shared" si="46"/>
        <v>-0.64167493234389106</v>
      </c>
    </row>
    <row r="67" spans="2:26" x14ac:dyDescent="0.2">
      <c r="B67" s="155" t="str">
        <f t="shared" si="49"/>
        <v>Male</v>
      </c>
      <c r="C67" s="13" t="str">
        <f t="shared" si="50"/>
        <v>RN</v>
      </c>
      <c r="D67" s="162" t="s">
        <v>133</v>
      </c>
      <c r="E67" s="20" t="str">
        <f t="shared" si="34"/>
        <v>RNMale75-79</v>
      </c>
      <c r="F67" s="21">
        <v>5</v>
      </c>
      <c r="G67" s="108">
        <f>VLOOKUP(E67,'Appendix 4. LT MOH 2019'!$E$4:$H$1683,4,FALSE)</f>
        <v>4.8693737561925729E-2</v>
      </c>
      <c r="H67" s="21">
        <f>VLOOKUP(E67,'Appendix 1a. Pop March 2021'!$E$5:$F$1684,2,FALSE)</f>
        <v>25187.117004198499</v>
      </c>
      <c r="I67" s="21">
        <f>VLOOKUP(E67,'Appendix 2a. Covid Deaths 2021'!$E$4:$F$1684,2,FALSE)</f>
        <v>151.18505338078299</v>
      </c>
      <c r="J67" s="22">
        <f t="shared" si="35"/>
        <v>1226.4548653439588</v>
      </c>
      <c r="K67" s="22">
        <f t="shared" si="36"/>
        <v>1370.278153412132</v>
      </c>
      <c r="L67" s="78">
        <f t="shared" si="37"/>
        <v>0.89504080780238771</v>
      </c>
      <c r="M67" s="78">
        <f t="shared" si="38"/>
        <v>1.1172674935965443</v>
      </c>
      <c r="N67" s="77">
        <f>VLOOKUP(E67,'Appendix 4. LT MOH 2019'!$E$4:$L$1683,8,FALSE)</f>
        <v>0.7829533444058584</v>
      </c>
      <c r="O67" s="77">
        <f t="shared" si="47"/>
        <v>0.76080710015251152</v>
      </c>
      <c r="P67" s="78">
        <f t="shared" si="39"/>
        <v>0.23919289984748848</v>
      </c>
      <c r="Q67" s="77">
        <f>VLOOKUP(E67,'Appendix 4. LT MOH 2019'!$E$4:$J$1683,6,FALSE)</f>
        <v>2.5000000000000004</v>
      </c>
      <c r="R67" s="133">
        <f t="shared" si="40"/>
        <v>2.4654434449789422</v>
      </c>
      <c r="S67" s="132">
        <f t="shared" si="48"/>
        <v>53477.048128823961</v>
      </c>
      <c r="T67" s="14">
        <f t="shared" si="41"/>
        <v>12791.330217217112</v>
      </c>
      <c r="U67" s="15">
        <f t="shared" si="42"/>
        <v>5.4439325696523481E-2</v>
      </c>
      <c r="V67" s="14">
        <f t="shared" si="43"/>
        <v>234964.89079463325</v>
      </c>
      <c r="W67" s="14">
        <f t="shared" si="44"/>
        <v>566869.96155924024</v>
      </c>
      <c r="X67" s="2">
        <f t="shared" si="45"/>
        <v>10.60024779590815</v>
      </c>
      <c r="Y67" s="109">
        <f>VLOOKUP(E67,'Appendix 4. LT MOH 2019'!$E$4:$Q$1683,13,FALSE)</f>
        <v>11.09442481441882</v>
      </c>
      <c r="Z67" s="129">
        <f t="shared" si="46"/>
        <v>-0.49417701851067086</v>
      </c>
    </row>
    <row r="68" spans="2:26" x14ac:dyDescent="0.2">
      <c r="B68" s="155" t="str">
        <f t="shared" si="49"/>
        <v>Male</v>
      </c>
      <c r="C68" s="13" t="str">
        <f t="shared" si="50"/>
        <v>RN</v>
      </c>
      <c r="D68" s="162" t="s">
        <v>134</v>
      </c>
      <c r="E68" s="20" t="str">
        <f t="shared" si="34"/>
        <v>RNMale80-84</v>
      </c>
      <c r="F68" s="21">
        <v>5</v>
      </c>
      <c r="G68" s="108">
        <f>VLOOKUP(E68,'Appendix 4. LT MOH 2019'!$E$4:$H$1683,4,FALSE)</f>
        <v>7.2376985160114551E-2</v>
      </c>
      <c r="H68" s="21">
        <f>VLOOKUP(E68,'Appendix 1a. Pop March 2021'!$E$5:$F$1684,2,FALSE)</f>
        <v>16189.966681616899</v>
      </c>
      <c r="I68" s="21">
        <f>VLOOKUP(E68,'Appendix 2a. Covid Deaths 2021'!$E$4:$F$1684,2,FALSE)</f>
        <v>115.61209964412799</v>
      </c>
      <c r="J68" s="22">
        <f t="shared" si="35"/>
        <v>1171.7809782581353</v>
      </c>
      <c r="K68" s="22">
        <f t="shared" si="36"/>
        <v>1279.0254226819907</v>
      </c>
      <c r="L68" s="78">
        <f t="shared" si="37"/>
        <v>0.91615143645935171</v>
      </c>
      <c r="M68" s="78">
        <f t="shared" si="38"/>
        <v>1.0915226022727178</v>
      </c>
      <c r="N68" s="77">
        <f>VLOOKUP(E68,'Appendix 4. LT MOH 2019'!$E$4:$L$1683,8,FALSE)</f>
        <v>0.6935626102292769</v>
      </c>
      <c r="O68" s="77">
        <f t="shared" si="47"/>
        <v>0.67072025169030425</v>
      </c>
      <c r="P68" s="78">
        <f t="shared" si="39"/>
        <v>0.32927974830969575</v>
      </c>
      <c r="Q68" s="77">
        <f>VLOOKUP(E68,'Appendix 4. LT MOH 2019'!$E$4:$J$1683,6,FALSE)</f>
        <v>2.4999999999999996</v>
      </c>
      <c r="R68" s="133">
        <f t="shared" si="40"/>
        <v>2.4604926446796767</v>
      </c>
      <c r="S68" s="132">
        <f t="shared" si="48"/>
        <v>40685.717911606851</v>
      </c>
      <c r="T68" s="14">
        <f t="shared" si="41"/>
        <v>13396.982953733184</v>
      </c>
      <c r="U68" s="15">
        <f t="shared" si="42"/>
        <v>7.9081706151064482E-2</v>
      </c>
      <c r="V68" s="14">
        <f t="shared" si="43"/>
        <v>169406.85280792788</v>
      </c>
      <c r="W68" s="14">
        <f t="shared" si="44"/>
        <v>331905.07076460705</v>
      </c>
      <c r="X68" s="2">
        <f t="shared" si="45"/>
        <v>8.1577783999215345</v>
      </c>
      <c r="Y68" s="109">
        <f>VLOOKUP(E68,'Appendix 4. LT MOH 2019'!$E$4:$Q$1683,13,FALSE)</f>
        <v>8.4769309701852951</v>
      </c>
      <c r="Z68" s="129">
        <f t="shared" si="46"/>
        <v>-0.31915257026376054</v>
      </c>
    </row>
    <row r="69" spans="2:26" x14ac:dyDescent="0.2">
      <c r="B69" s="155" t="str">
        <f t="shared" si="49"/>
        <v>Male</v>
      </c>
      <c r="C69" s="13" t="str">
        <f t="shared" si="50"/>
        <v>RN</v>
      </c>
      <c r="D69" s="162" t="s">
        <v>135</v>
      </c>
      <c r="E69" s="20" t="str">
        <f t="shared" si="34"/>
        <v>RNMale85-89</v>
      </c>
      <c r="F69" s="21">
        <v>5</v>
      </c>
      <c r="G69" s="108">
        <f>VLOOKUP(E69,'Appendix 4. LT MOH 2019'!$E$4:$H$1683,4,FALSE)</f>
        <v>0.13040376658581823</v>
      </c>
      <c r="H69" s="21">
        <f>VLOOKUP(E69,'Appendix 1a. Pop March 2021'!$E$5:$F$1684,2,FALSE)</f>
        <v>7469.2294129383899</v>
      </c>
      <c r="I69" s="21">
        <f>VLOOKUP(E69,'Appendix 2a. Covid Deaths 2021'!$E$4:$F$1684,2,FALSE)</f>
        <v>54.471085409252701</v>
      </c>
      <c r="J69" s="22">
        <f t="shared" si="35"/>
        <v>974.0156489407459</v>
      </c>
      <c r="K69" s="22">
        <f t="shared" si="36"/>
        <v>1021.3834996426143</v>
      </c>
      <c r="L69" s="78">
        <f t="shared" si="37"/>
        <v>0.95362383402664863</v>
      </c>
      <c r="M69" s="78">
        <f t="shared" si="38"/>
        <v>1.0486315089017118</v>
      </c>
      <c r="N69" s="77">
        <f>VLOOKUP(E69,'Appendix 4. LT MOH 2019'!$E$4:$L$1683,8,FALSE)</f>
        <v>0.50828491499892403</v>
      </c>
      <c r="O69" s="77">
        <f t="shared" si="47"/>
        <v>0.49182972339855269</v>
      </c>
      <c r="P69" s="78">
        <f t="shared" si="39"/>
        <v>0.50817027660144731</v>
      </c>
      <c r="Q69" s="77">
        <f>VLOOKUP(E69,'Appendix 4. LT MOH 2019'!$E$4:$J$1683,6,FALSE)</f>
        <v>2.5000000000000004</v>
      </c>
      <c r="R69" s="133">
        <f t="shared" si="40"/>
        <v>2.4633112399703907</v>
      </c>
      <c r="S69" s="132">
        <f t="shared" si="48"/>
        <v>27288.734957873668</v>
      </c>
      <c r="T69" s="14">
        <f t="shared" si="41"/>
        <v>13867.323991646246</v>
      </c>
      <c r="U69" s="15">
        <f t="shared" si="42"/>
        <v>0.13693878708638016</v>
      </c>
      <c r="V69" s="14">
        <f t="shared" si="43"/>
        <v>101266.58988807038</v>
      </c>
      <c r="W69" s="14">
        <f t="shared" si="44"/>
        <v>162498.21795667915</v>
      </c>
      <c r="X69" s="2">
        <f t="shared" si="45"/>
        <v>5.9547728470202772</v>
      </c>
      <c r="Y69" s="109">
        <f>VLOOKUP(E69,'Appendix 4. LT MOH 2019'!$E$4:$Q$1683,13,FALSE)</f>
        <v>6.1177237383218355</v>
      </c>
      <c r="Z69" s="129">
        <f t="shared" si="46"/>
        <v>-0.16295089130155826</v>
      </c>
    </row>
    <row r="70" spans="2:26" x14ac:dyDescent="0.2">
      <c r="B70" s="155" t="str">
        <f t="shared" si="49"/>
        <v>Male</v>
      </c>
      <c r="C70" s="13" t="str">
        <f t="shared" si="50"/>
        <v>RN</v>
      </c>
      <c r="D70" s="162" t="s">
        <v>8</v>
      </c>
      <c r="E70" s="20" t="str">
        <f t="shared" si="34"/>
        <v>RNMale90+</v>
      </c>
      <c r="F70" s="21" t="s">
        <v>19</v>
      </c>
      <c r="G70" s="108">
        <f>VLOOKUP(E70,'Appendix 4. LT MOH 2019'!$E$4:$H$1683,4,FALSE)</f>
        <v>0.21656686626746507</v>
      </c>
      <c r="H70" s="21">
        <f>VLOOKUP(E70,'Appendix 1a. Pop March 2021'!$E$5:$F$1684,2,FALSE)</f>
        <v>4939.6105584065099</v>
      </c>
      <c r="I70" s="21">
        <f>VLOOKUP(E70,'Appendix 2a. Covid Deaths 2021'!$E$4:$F$1684,2,FALSE)</f>
        <v>52.2477758007117</v>
      </c>
      <c r="J70" s="22">
        <f t="shared" si="35"/>
        <v>1069.7559792157811</v>
      </c>
      <c r="K70" s="22">
        <f t="shared" si="36"/>
        <v>1110.6886179418875</v>
      </c>
      <c r="L70" s="78">
        <f t="shared" si="37"/>
        <v>0.96314661187223216</v>
      </c>
      <c r="M70" s="78">
        <f t="shared" si="38"/>
        <v>1.0382635288059932</v>
      </c>
      <c r="N70" s="77">
        <f>VLOOKUP(E70,'Appendix 4. LT MOH 2019'!$E$4:$L$1683,8,FALSE)</f>
        <v>0</v>
      </c>
      <c r="O70" s="77">
        <v>0</v>
      </c>
      <c r="P70" s="78">
        <f t="shared" si="39"/>
        <v>1</v>
      </c>
      <c r="Q70" s="77">
        <f>VLOOKUP(E70,'Appendix 4. LT MOH 2019'!$E$4:$J$1683,6,FALSE)</f>
        <v>4.7368019944418549</v>
      </c>
      <c r="R70" s="133">
        <f>Q70*L70</f>
        <v>4.5622347920563042</v>
      </c>
      <c r="S70" s="132">
        <f t="shared" si="48"/>
        <v>13421.410966227422</v>
      </c>
      <c r="T70" s="14">
        <f t="shared" si="41"/>
        <v>13421.410966227422</v>
      </c>
      <c r="U70" s="15">
        <f t="shared" si="42"/>
        <v>0.21919082326520881</v>
      </c>
      <c r="V70" s="14">
        <f>T70*R70</f>
        <v>61231.628068608763</v>
      </c>
      <c r="W70" s="14">
        <f>V70</f>
        <v>61231.628068608763</v>
      </c>
      <c r="X70" s="2">
        <f t="shared" si="45"/>
        <v>4.5622347920563042</v>
      </c>
      <c r="Y70" s="109">
        <f>VLOOKUP(E70,'Appendix 4. LT MOH 2019'!$E$4:$Q$1683,13,FALSE)</f>
        <v>4.6175115207373274</v>
      </c>
      <c r="Z70" s="129">
        <f t="shared" si="46"/>
        <v>-5.5276728681023179E-2</v>
      </c>
    </row>
    <row r="71" spans="2:26" x14ac:dyDescent="0.2">
      <c r="H71" s="43"/>
      <c r="I71" s="43"/>
      <c r="K71" s="9"/>
      <c r="L71" s="9"/>
      <c r="M71" s="9"/>
      <c r="N71" s="131"/>
      <c r="O71" s="131"/>
      <c r="P71" s="79"/>
      <c r="Q71" s="131"/>
      <c r="R71" s="111"/>
      <c r="S71" s="9"/>
      <c r="T71" s="9"/>
      <c r="U71" s="9"/>
      <c r="V71" s="111"/>
      <c r="W71" s="111"/>
      <c r="X71" s="9"/>
      <c r="Y71" s="131"/>
      <c r="Z71" s="9"/>
    </row>
    <row r="72" spans="2:26" x14ac:dyDescent="0.2">
      <c r="F72" s="43"/>
      <c r="H72" s="43"/>
      <c r="I72" s="43"/>
      <c r="N72" s="43"/>
      <c r="O72" s="43"/>
      <c r="Q72" s="43"/>
      <c r="R72" s="43"/>
      <c r="V72" s="43"/>
      <c r="W72" s="43"/>
    </row>
    <row r="73" spans="2:26" x14ac:dyDescent="0.2">
      <c r="F73" s="43"/>
    </row>
    <row r="74" spans="2:26" x14ac:dyDescent="0.2">
      <c r="F74" s="43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2E78A-7365-C046-B54B-BD75D470CD07}">
  <sheetPr>
    <tabColor theme="7"/>
  </sheetPr>
  <dimension ref="A1:AA116"/>
  <sheetViews>
    <sheetView zoomScaleNormal="100" workbookViewId="0">
      <pane xSplit="4" ySplit="3" topLeftCell="E4" activePane="bottomRight" state="frozen"/>
      <selection pane="topRight" activeCell="F1" sqref="F1"/>
      <selection pane="bottomLeft" activeCell="A4" sqref="A4"/>
      <selection pane="bottomRight" activeCell="B1" sqref="B1:D2"/>
    </sheetView>
  </sheetViews>
  <sheetFormatPr baseColWidth="10" defaultRowHeight="16" x14ac:dyDescent="0.2"/>
  <cols>
    <col min="1" max="1" width="6" customWidth="1"/>
    <col min="2" max="3" width="12.1640625" style="155" customWidth="1"/>
    <col min="4" max="4" width="12.1640625" style="9" customWidth="1"/>
    <col min="5" max="5" width="12.83203125" hidden="1" customWidth="1"/>
    <col min="6" max="6" width="13.33203125" customWidth="1"/>
    <col min="7" max="7" width="12.83203125" style="43" customWidth="1"/>
    <col min="10" max="10" width="14.6640625" style="43" customWidth="1"/>
    <col min="11" max="11" width="13.33203125" customWidth="1"/>
    <col min="17" max="17" width="11.5" customWidth="1"/>
    <col min="18" max="20" width="10.33203125" customWidth="1"/>
    <col min="21" max="21" width="8.33203125" customWidth="1"/>
    <col min="22" max="22" width="10" customWidth="1"/>
    <col min="23" max="23" width="9.6640625" customWidth="1"/>
    <col min="24" max="24" width="10.6640625" customWidth="1"/>
    <col min="25" max="25" width="10.5" style="43" customWidth="1"/>
    <col min="26" max="26" width="17.6640625" bestFit="1" customWidth="1"/>
  </cols>
  <sheetData>
    <row r="1" spans="1:27" ht="18" x14ac:dyDescent="0.2">
      <c r="B1" s="158" t="s">
        <v>51</v>
      </c>
      <c r="C1" s="158"/>
      <c r="D1" s="158"/>
      <c r="H1" s="43"/>
      <c r="I1" s="43"/>
      <c r="K1" s="12"/>
      <c r="N1" s="10"/>
      <c r="O1" s="12"/>
      <c r="Q1" s="12"/>
      <c r="R1" s="12"/>
      <c r="S1" s="10"/>
      <c r="T1" s="10"/>
      <c r="U1" s="12"/>
      <c r="V1" s="12"/>
      <c r="W1" s="12"/>
      <c r="Y1" s="12"/>
    </row>
    <row r="2" spans="1:27" s="3" customFormat="1" ht="100" customHeight="1" x14ac:dyDescent="0.2">
      <c r="B2" s="159" t="s">
        <v>32</v>
      </c>
      <c r="C2" s="159" t="s">
        <v>14</v>
      </c>
      <c r="D2" s="164" t="s">
        <v>30</v>
      </c>
      <c r="E2" s="42"/>
      <c r="F2" s="3" t="s">
        <v>31</v>
      </c>
      <c r="G2" s="110" t="s">
        <v>115</v>
      </c>
      <c r="H2" s="110" t="s">
        <v>119</v>
      </c>
      <c r="I2" s="110" t="s">
        <v>117</v>
      </c>
      <c r="J2" s="110" t="s">
        <v>20</v>
      </c>
      <c r="K2" s="4" t="s">
        <v>1827</v>
      </c>
      <c r="L2" s="3" t="s">
        <v>16</v>
      </c>
      <c r="M2" s="5" t="s">
        <v>114</v>
      </c>
      <c r="N2" s="3" t="s">
        <v>143</v>
      </c>
      <c r="O2" s="3" t="s">
        <v>21</v>
      </c>
      <c r="P2" s="5" t="s">
        <v>22</v>
      </c>
      <c r="Q2" s="3" t="s">
        <v>142</v>
      </c>
      <c r="R2" s="3" t="s">
        <v>23</v>
      </c>
      <c r="S2" s="5" t="s">
        <v>33</v>
      </c>
      <c r="T2" s="5" t="s">
        <v>34</v>
      </c>
      <c r="U2" s="5" t="s">
        <v>35</v>
      </c>
      <c r="V2" s="3" t="s">
        <v>36</v>
      </c>
      <c r="W2" s="3" t="s">
        <v>37</v>
      </c>
      <c r="X2" s="5" t="s">
        <v>80</v>
      </c>
      <c r="Y2" s="3" t="s">
        <v>25</v>
      </c>
      <c r="Z2" s="5" t="s">
        <v>24</v>
      </c>
    </row>
    <row r="3" spans="1:27" s="13" customFormat="1" ht="47" customHeight="1" x14ac:dyDescent="0.2">
      <c r="A3" s="12"/>
      <c r="B3" s="10" t="s">
        <v>17</v>
      </c>
      <c r="C3" s="10" t="s">
        <v>14</v>
      </c>
      <c r="D3" s="160" t="s">
        <v>0</v>
      </c>
      <c r="E3" s="10" t="s">
        <v>137</v>
      </c>
      <c r="F3" s="10" t="s">
        <v>9</v>
      </c>
      <c r="G3" s="12" t="s">
        <v>116</v>
      </c>
      <c r="H3" s="12" t="s">
        <v>136</v>
      </c>
      <c r="I3" s="12" t="s">
        <v>110</v>
      </c>
      <c r="J3" s="12" t="s">
        <v>1826</v>
      </c>
      <c r="K3" s="12" t="s">
        <v>1828</v>
      </c>
      <c r="L3" s="12" t="s">
        <v>26</v>
      </c>
      <c r="M3" s="12" t="s">
        <v>27</v>
      </c>
      <c r="N3" s="10" t="s">
        <v>1620</v>
      </c>
      <c r="O3" s="12" t="s">
        <v>111</v>
      </c>
      <c r="P3" s="12" t="s">
        <v>112</v>
      </c>
      <c r="Q3" s="12" t="s">
        <v>1621</v>
      </c>
      <c r="R3" s="12" t="s">
        <v>113</v>
      </c>
      <c r="S3" s="10" t="s">
        <v>104</v>
      </c>
      <c r="T3" s="10" t="s">
        <v>105</v>
      </c>
      <c r="U3" s="12" t="s">
        <v>106</v>
      </c>
      <c r="V3" s="12" t="s">
        <v>107</v>
      </c>
      <c r="W3" s="12" t="s">
        <v>108</v>
      </c>
      <c r="X3" s="10" t="s">
        <v>109</v>
      </c>
      <c r="Y3" s="12" t="s">
        <v>29</v>
      </c>
      <c r="Z3" s="12" t="s">
        <v>11</v>
      </c>
    </row>
    <row r="4" spans="1:27" s="11" customFormat="1" ht="17" customHeight="1" x14ac:dyDescent="0.2">
      <c r="A4" s="17"/>
      <c r="B4" s="13" t="s">
        <v>18</v>
      </c>
      <c r="C4" s="13" t="str">
        <f>$B$1</f>
        <v>PB</v>
      </c>
      <c r="D4" s="162">
        <v>0</v>
      </c>
      <c r="E4" s="20" t="str">
        <f t="shared" ref="E4:E23" si="0">_xlfn.CONCAT(C4,B4,D4)</f>
        <v>PBTotal0</v>
      </c>
      <c r="F4" s="21">
        <v>1</v>
      </c>
      <c r="G4" s="108">
        <f>VLOOKUP(E4,'Appendix 4. LT MOH 2019'!$E$4:$H$1683,4,FALSE)</f>
        <v>1.2935219864058815E-2</v>
      </c>
      <c r="H4" s="21">
        <f>VLOOKUP(E4,'Appendix 1a. Pop March 2021'!$E$5:$F$1684,2,FALSE)</f>
        <v>56920.921026430398</v>
      </c>
      <c r="I4" s="21">
        <f>VLOOKUP(E4,'Appendix 2a. Covid Deaths 2021'!$E$4:$F$1684,2,FALSE)</f>
        <v>1.0087181143041699</v>
      </c>
      <c r="J4" s="22">
        <f t="shared" ref="J4:J23" si="1">G4*H4</f>
        <v>736.28462834160553</v>
      </c>
      <c r="K4" s="22">
        <f t="shared" ref="K4:K23" si="2">G4*(H4-I4)+I4</f>
        <v>737.28029846532047</v>
      </c>
      <c r="L4" s="77">
        <f t="shared" ref="L4:L23" si="3">J4/K4</f>
        <v>0.99864953651170729</v>
      </c>
      <c r="M4" s="77">
        <f t="shared" ref="M4:M23" si="4">K4/J4</f>
        <v>1.0013522897061664</v>
      </c>
      <c r="N4" s="77">
        <f>VLOOKUP(E4,'Appendix 4. LT MOH 2019'!$E$4:$L$1683,8,FALSE)</f>
        <v>0.98721492649250564</v>
      </c>
      <c r="O4" s="77">
        <f>EXP((1/L4)*LN(N4))</f>
        <v>0.98719774851406106</v>
      </c>
      <c r="P4" s="77">
        <f t="shared" ref="P4:P23" si="5">1-O4</f>
        <v>1.2802251485938942E-2</v>
      </c>
      <c r="Q4" s="77">
        <f>VLOOKUP(E4,'Appendix 4. LT MOH 2019'!$E$4:$J$1683,6,FALSE)</f>
        <v>9.2100548284955189E-2</v>
      </c>
      <c r="R4" s="18">
        <f t="shared" ref="R4:R22" si="6">F4+(Q4-F4)*M4*(1-N4)/(1-O4)</f>
        <v>9.2092666206520124E-2</v>
      </c>
      <c r="S4" s="14">
        <v>100000</v>
      </c>
      <c r="T4" s="14">
        <f t="shared" ref="T4:T23" si="7">P4*S4</f>
        <v>1280.2251485938943</v>
      </c>
      <c r="U4" s="15">
        <f t="shared" ref="U4:U23" si="8">T4/V4</f>
        <v>1.2952805283746047E-2</v>
      </c>
      <c r="V4" s="14">
        <f t="shared" ref="V4:V22" si="9">(S5*F4)+R4*T4</f>
        <v>98837.674198684763</v>
      </c>
      <c r="W4" s="14">
        <f t="shared" ref="W4:W22" si="10">W5+V4</f>
        <v>7482524.727547884</v>
      </c>
      <c r="X4" s="129">
        <f t="shared" ref="X4:X23" si="11">W4/S4</f>
        <v>74.825247275478844</v>
      </c>
      <c r="Y4" s="109">
        <f>VLOOKUP(E4,'Appendix 4. LT MOH 2019'!$E$4:$Q$1683,13,FALSE)</f>
        <v>76.22110276155513</v>
      </c>
      <c r="Z4" s="109">
        <f t="shared" ref="Z4:Z23" si="12">X4-Y4</f>
        <v>-1.395855486076286</v>
      </c>
    </row>
    <row r="5" spans="1:27" s="11" customFormat="1" x14ac:dyDescent="0.2">
      <c r="A5" s="17"/>
      <c r="B5" s="13" t="str">
        <f>$B$4</f>
        <v>Total</v>
      </c>
      <c r="C5" s="13" t="str">
        <f>$C$4</f>
        <v>PB</v>
      </c>
      <c r="D5" s="163" t="s">
        <v>139</v>
      </c>
      <c r="E5" s="20" t="str">
        <f t="shared" si="0"/>
        <v>PBTotal01-04</v>
      </c>
      <c r="F5" s="21">
        <v>4</v>
      </c>
      <c r="G5" s="108">
        <f>VLOOKUP(E5,'Appendix 4. LT MOH 2019'!$E$4:$H$1683,4,FALSE)</f>
        <v>5.2698282732819711E-4</v>
      </c>
      <c r="H5" s="21">
        <f>VLOOKUP(E5,'Appendix 1a. Pop March 2021'!$E$5:$F$1684,2,FALSE)</f>
        <v>228594.66633809701</v>
      </c>
      <c r="I5" s="21">
        <f>VLOOKUP(E5,'Appendix 2a. Covid Deaths 2021'!$E$4:$F$1684,2,FALSE)</f>
        <v>0</v>
      </c>
      <c r="J5" s="22">
        <f t="shared" si="1"/>
        <v>120.46546357899621</v>
      </c>
      <c r="K5" s="22">
        <f t="shared" si="2"/>
        <v>120.46546357899621</v>
      </c>
      <c r="L5" s="77">
        <f t="shared" si="3"/>
        <v>1</v>
      </c>
      <c r="M5" s="77">
        <f t="shared" si="4"/>
        <v>1</v>
      </c>
      <c r="N5" s="77">
        <f>VLOOKUP(E5,'Appendix 4. LT MOH 2019'!$E$4:$L$1683,8,FALSE)</f>
        <v>0.99789484082121982</v>
      </c>
      <c r="O5" s="77">
        <f t="shared" ref="O5:O22" si="13">EXP((1/L5)*LN(N5))</f>
        <v>0.99789484082121982</v>
      </c>
      <c r="P5" s="77">
        <f t="shared" si="5"/>
        <v>2.1051591787801804E-3</v>
      </c>
      <c r="Q5" s="77">
        <f>VLOOKUP(E5,'Appendix 4. LT MOH 2019'!$E$4:$J$1683,6,FALSE)</f>
        <v>1.501195536345606</v>
      </c>
      <c r="R5" s="18">
        <f t="shared" si="6"/>
        <v>1.5011955363456062</v>
      </c>
      <c r="S5" s="132">
        <f t="shared" ref="S5:S23" si="14">S4-T4</f>
        <v>98719.77485140611</v>
      </c>
      <c r="T5" s="14">
        <f t="shared" si="7"/>
        <v>207.8208401555504</v>
      </c>
      <c r="U5" s="15">
        <f t="shared" si="8"/>
        <v>5.2698282732820557E-4</v>
      </c>
      <c r="V5" s="14">
        <f t="shared" si="9"/>
        <v>394359.79576260335</v>
      </c>
      <c r="W5" s="14">
        <f t="shared" si="10"/>
        <v>7383687.0533491988</v>
      </c>
      <c r="X5" s="129">
        <f t="shared" si="11"/>
        <v>74.794407346078231</v>
      </c>
      <c r="Y5" s="109">
        <f>VLOOKUP(E5,'Appendix 4. LT MOH 2019'!$E$4:$Q$1683,13,FALSE)</f>
        <v>76.207022709916302</v>
      </c>
      <c r="Z5" s="109">
        <f t="shared" si="12"/>
        <v>-1.4126153638380714</v>
      </c>
      <c r="AA5" s="19"/>
    </row>
    <row r="6" spans="1:27" s="11" customFormat="1" x14ac:dyDescent="0.2">
      <c r="A6" s="17"/>
      <c r="B6" s="13" t="str">
        <f t="shared" ref="B6:B23" si="15">$B$4</f>
        <v>Total</v>
      </c>
      <c r="C6" s="13" t="str">
        <f t="shared" ref="C6:C23" si="16">$C$4</f>
        <v>PB</v>
      </c>
      <c r="D6" s="163" t="s">
        <v>138</v>
      </c>
      <c r="E6" s="20" t="str">
        <f t="shared" si="0"/>
        <v>PBTotal05-09</v>
      </c>
      <c r="F6" s="21">
        <v>5</v>
      </c>
      <c r="G6" s="108">
        <f>VLOOKUP(E6,'Appendix 4. LT MOH 2019'!$E$4:$H$1683,4,FALSE)</f>
        <v>2.5049177429217653E-4</v>
      </c>
      <c r="H6" s="21">
        <f>VLOOKUP(E6,'Appendix 1a. Pop March 2021'!$E$5:$F$1684,2,FALSE)</f>
        <v>273131.10830745602</v>
      </c>
      <c r="I6" s="21">
        <f>VLOOKUP(E6,'Appendix 2a. Covid Deaths 2021'!$E$4:$F$1684,2,FALSE)</f>
        <v>0</v>
      </c>
      <c r="J6" s="22">
        <f t="shared" si="1"/>
        <v>68.417095934323299</v>
      </c>
      <c r="K6" s="22">
        <f t="shared" si="2"/>
        <v>68.417095934323299</v>
      </c>
      <c r="L6" s="77">
        <f t="shared" si="3"/>
        <v>1</v>
      </c>
      <c r="M6" s="77">
        <f t="shared" si="4"/>
        <v>1</v>
      </c>
      <c r="N6" s="77">
        <f>VLOOKUP(E6,'Appendix 4. LT MOH 2019'!$E$4:$L$1683,8,FALSE)</f>
        <v>0.99874832496429045</v>
      </c>
      <c r="O6" s="77">
        <f t="shared" si="13"/>
        <v>0.99874832496429045</v>
      </c>
      <c r="P6" s="77">
        <f t="shared" si="5"/>
        <v>1.2516750357095541E-3</v>
      </c>
      <c r="Q6" s="77">
        <f>VLOOKUP(E6,'Appendix 4. LT MOH 2019'!$E$4:$J$1683,6,FALSE)</f>
        <v>2.5000000000002127</v>
      </c>
      <c r="R6" s="18">
        <f t="shared" si="6"/>
        <v>2.5000000000002127</v>
      </c>
      <c r="S6" s="132">
        <f t="shared" si="14"/>
        <v>98511.954011250564</v>
      </c>
      <c r="T6" s="14">
        <f t="shared" si="7"/>
        <v>123.30495355485</v>
      </c>
      <c r="U6" s="15">
        <f t="shared" si="8"/>
        <v>2.5049177429217685E-4</v>
      </c>
      <c r="V6" s="14">
        <f t="shared" si="9"/>
        <v>492251.5076723657</v>
      </c>
      <c r="W6" s="14">
        <f t="shared" si="10"/>
        <v>6989327.2575865956</v>
      </c>
      <c r="X6" s="129">
        <f t="shared" si="11"/>
        <v>70.949026722060339</v>
      </c>
      <c r="Y6" s="109">
        <f>VLOOKUP(E6,'Appendix 4. LT MOH 2019'!$E$4:$Q$1683,13,FALSE)</f>
        <v>72.364622139585038</v>
      </c>
      <c r="Z6" s="109">
        <f t="shared" si="12"/>
        <v>-1.415595417524699</v>
      </c>
    </row>
    <row r="7" spans="1:27" s="11" customFormat="1" x14ac:dyDescent="0.2">
      <c r="A7" s="17"/>
      <c r="B7" s="13" t="str">
        <f t="shared" si="15"/>
        <v>Total</v>
      </c>
      <c r="C7" s="13" t="str">
        <f t="shared" si="16"/>
        <v>PB</v>
      </c>
      <c r="D7" s="163" t="s">
        <v>120</v>
      </c>
      <c r="E7" s="20" t="str">
        <f t="shared" si="0"/>
        <v>PBTotal10-14</v>
      </c>
      <c r="F7" s="21">
        <v>5</v>
      </c>
      <c r="G7" s="108">
        <f>VLOOKUP(E7,'Appendix 4. LT MOH 2019'!$E$4:$H$1683,4,FALSE)</f>
        <v>2.9361468718742939E-4</v>
      </c>
      <c r="H7" s="21">
        <f>VLOOKUP(E7,'Appendix 1a. Pop March 2021'!$E$5:$F$1684,2,FALSE)</f>
        <v>297156.53709122899</v>
      </c>
      <c r="I7" s="21">
        <f>VLOOKUP(E7,'Appendix 2a. Covid Deaths 2021'!$E$4:$F$1684,2,FALSE)</f>
        <v>1.0087181143041699</v>
      </c>
      <c r="J7" s="22">
        <f t="shared" si="1"/>
        <v>87.249523683740961</v>
      </c>
      <c r="K7" s="22">
        <f t="shared" si="2"/>
        <v>88.257945623591553</v>
      </c>
      <c r="L7" s="77">
        <f t="shared" si="3"/>
        <v>0.98857415122541625</v>
      </c>
      <c r="M7" s="77">
        <f t="shared" si="4"/>
        <v>1.0115579076798846</v>
      </c>
      <c r="N7" s="77">
        <f>VLOOKUP(E7,'Appendix 4. LT MOH 2019'!$E$4:$L$1683,8,FALSE)</f>
        <v>0.9985330033934372</v>
      </c>
      <c r="O7" s="77">
        <f t="shared" si="13"/>
        <v>0.99851606056868547</v>
      </c>
      <c r="P7" s="77">
        <f t="shared" si="5"/>
        <v>1.4839394313145293E-3</v>
      </c>
      <c r="Q7" s="77">
        <f>VLOOKUP(E7,'Appendix 4. LT MOH 2019'!$E$4:$J$1683,6,FALSE)</f>
        <v>2.5000000000000195</v>
      </c>
      <c r="R7" s="18">
        <f t="shared" si="6"/>
        <v>2.4999787953043291</v>
      </c>
      <c r="S7" s="132">
        <f t="shared" si="14"/>
        <v>98388.649057695715</v>
      </c>
      <c r="T7" s="14">
        <f t="shared" si="7"/>
        <v>146.00279593048177</v>
      </c>
      <c r="U7" s="15">
        <f t="shared" si="8"/>
        <v>2.9700825926574226E-4</v>
      </c>
      <c r="V7" s="14">
        <f t="shared" si="9"/>
        <v>491578.23520270747</v>
      </c>
      <c r="W7" s="14">
        <f t="shared" si="10"/>
        <v>6497075.7499142298</v>
      </c>
      <c r="X7" s="129">
        <f t="shared" si="11"/>
        <v>66.03481003285556</v>
      </c>
      <c r="Y7" s="109">
        <f>VLOOKUP(E7,'Appendix 4. LT MOH 2019'!$E$4:$Q$1683,13,FALSE)</f>
        <v>67.452179536404216</v>
      </c>
      <c r="Z7" s="109">
        <f t="shared" si="12"/>
        <v>-1.417369503548656</v>
      </c>
      <c r="AA7" s="19"/>
    </row>
    <row r="8" spans="1:27" s="11" customFormat="1" x14ac:dyDescent="0.2">
      <c r="A8" s="17"/>
      <c r="B8" s="13" t="str">
        <f t="shared" si="15"/>
        <v>Total</v>
      </c>
      <c r="C8" s="13" t="str">
        <f t="shared" si="16"/>
        <v>PB</v>
      </c>
      <c r="D8" s="162" t="s">
        <v>121</v>
      </c>
      <c r="E8" s="20" t="str">
        <f t="shared" si="0"/>
        <v>PBTotal15-19</v>
      </c>
      <c r="F8" s="21">
        <v>5</v>
      </c>
      <c r="G8" s="108">
        <f>VLOOKUP(E8,'Appendix 4. LT MOH 2019'!$E$4:$H$1683,4,FALSE)</f>
        <v>8.8657810903408065E-4</v>
      </c>
      <c r="H8" s="21">
        <f>VLOOKUP(E8,'Appendix 1a. Pop March 2021'!$E$5:$F$1684,2,FALSE)</f>
        <v>324737.14200685598</v>
      </c>
      <c r="I8" s="21">
        <f>VLOOKUP(E8,'Appendix 2a. Covid Deaths 2021'!$E$4:$F$1684,2,FALSE)</f>
        <v>3.0261543429125002</v>
      </c>
      <c r="J8" s="22">
        <f t="shared" si="1"/>
        <v>287.90484129357009</v>
      </c>
      <c r="K8" s="22">
        <f t="shared" si="2"/>
        <v>290.92831271428759</v>
      </c>
      <c r="L8" s="77">
        <f t="shared" si="3"/>
        <v>0.98960750367501438</v>
      </c>
      <c r="M8" s="77">
        <f t="shared" si="4"/>
        <v>1.0105016345231741</v>
      </c>
      <c r="N8" s="77">
        <f>VLOOKUP(E8,'Appendix 4. LT MOH 2019'!$E$4:$L$1683,8,FALSE)</f>
        <v>0.99557691298513395</v>
      </c>
      <c r="O8" s="77">
        <f t="shared" si="13"/>
        <v>0.9955305672978032</v>
      </c>
      <c r="P8" s="77">
        <f t="shared" si="5"/>
        <v>4.4694327021967961E-3</v>
      </c>
      <c r="Q8" s="77">
        <f>VLOOKUP(E8,'Appendix 4. LT MOH 2019'!$E$4:$J$1683,6,FALSE)</f>
        <v>2.4999999999999902</v>
      </c>
      <c r="R8" s="18">
        <f t="shared" si="6"/>
        <v>2.4999418517010361</v>
      </c>
      <c r="S8" s="132">
        <f t="shared" si="14"/>
        <v>98242.646261765229</v>
      </c>
      <c r="T8" s="14">
        <f t="shared" si="7"/>
        <v>439.08889595268533</v>
      </c>
      <c r="U8" s="15">
        <f t="shared" si="8"/>
        <v>8.9588864400736942E-4</v>
      </c>
      <c r="V8" s="14">
        <f t="shared" si="9"/>
        <v>490115.48353667208</v>
      </c>
      <c r="W8" s="14">
        <f t="shared" si="10"/>
        <v>6005497.5147115225</v>
      </c>
      <c r="X8" s="129">
        <f t="shared" si="11"/>
        <v>61.129231990657246</v>
      </c>
      <c r="Y8" s="109">
        <f>VLOOKUP(E8,'Appendix 4. LT MOH 2019'!$E$4:$Q$1683,13,FALSE)</f>
        <v>62.547604150958719</v>
      </c>
      <c r="Z8" s="109">
        <f t="shared" si="12"/>
        <v>-1.4183721603014732</v>
      </c>
    </row>
    <row r="9" spans="1:27" s="11" customFormat="1" x14ac:dyDescent="0.2">
      <c r="A9" s="17"/>
      <c r="B9" s="13" t="str">
        <f t="shared" si="15"/>
        <v>Total</v>
      </c>
      <c r="C9" s="13" t="str">
        <f t="shared" si="16"/>
        <v>PB</v>
      </c>
      <c r="D9" s="162" t="s">
        <v>122</v>
      </c>
      <c r="E9" s="20" t="str">
        <f t="shared" si="0"/>
        <v>PBTotal20-24</v>
      </c>
      <c r="F9" s="21">
        <v>5</v>
      </c>
      <c r="G9" s="108">
        <f>VLOOKUP(E9,'Appendix 4. LT MOH 2019'!$E$4:$H$1683,4,FALSE)</f>
        <v>1.3073480651544416E-3</v>
      </c>
      <c r="H9" s="21">
        <f>VLOOKUP(E9,'Appendix 1a. Pop March 2021'!$E$5:$F$1684,2,FALSE)</f>
        <v>334659.32442751603</v>
      </c>
      <c r="I9" s="21">
        <f>VLOOKUP(E9,'Appendix 2a. Covid Deaths 2021'!$E$4:$F$1684,2,FALSE)</f>
        <v>9.0784630287374899</v>
      </c>
      <c r="J9" s="22">
        <f t="shared" si="1"/>
        <v>437.51622027620562</v>
      </c>
      <c r="K9" s="22">
        <f t="shared" si="2"/>
        <v>446.58281459386797</v>
      </c>
      <c r="L9" s="77">
        <f t="shared" si="3"/>
        <v>0.97969784321882669</v>
      </c>
      <c r="M9" s="77">
        <f t="shared" si="4"/>
        <v>1.0207228758557536</v>
      </c>
      <c r="N9" s="77">
        <f>VLOOKUP(E9,'Appendix 4. LT MOH 2019'!$E$4:$L$1683,8,FALSE)</f>
        <v>0.99348455456169626</v>
      </c>
      <c r="O9" s="77">
        <f t="shared" si="13"/>
        <v>0.99334998572143285</v>
      </c>
      <c r="P9" s="77">
        <f t="shared" si="5"/>
        <v>6.6500142785671512E-3</v>
      </c>
      <c r="Q9" s="77">
        <f>VLOOKUP(E9,'Appendix 4. LT MOH 2019'!$E$4:$J$1683,6,FALSE)</f>
        <v>2.5000000000000133</v>
      </c>
      <c r="R9" s="18">
        <f t="shared" si="6"/>
        <v>2.4998308549874459</v>
      </c>
      <c r="S9" s="132">
        <f t="shared" si="14"/>
        <v>97803.55736581255</v>
      </c>
      <c r="T9" s="14">
        <f t="shared" si="7"/>
        <v>650.39505297731489</v>
      </c>
      <c r="U9" s="15">
        <f t="shared" si="8"/>
        <v>1.3344401790358036E-3</v>
      </c>
      <c r="V9" s="14">
        <f t="shared" si="9"/>
        <v>487391.68918554008</v>
      </c>
      <c r="W9" s="14">
        <f t="shared" si="10"/>
        <v>5515382.0311748507</v>
      </c>
      <c r="X9" s="129">
        <f t="shared" si="11"/>
        <v>56.392448083925878</v>
      </c>
      <c r="Y9" s="109">
        <f>VLOOKUP(E9,'Appendix 4. LT MOH 2019'!$E$4:$Q$1683,13,FALSE)</f>
        <v>57.814379901510783</v>
      </c>
      <c r="Z9" s="109">
        <f t="shared" si="12"/>
        <v>-1.4219318175849054</v>
      </c>
    </row>
    <row r="10" spans="1:27" s="11" customFormat="1" x14ac:dyDescent="0.2">
      <c r="A10" s="17"/>
      <c r="B10" s="13" t="str">
        <f t="shared" si="15"/>
        <v>Total</v>
      </c>
      <c r="C10" s="13" t="str">
        <f t="shared" si="16"/>
        <v>PB</v>
      </c>
      <c r="D10" s="162" t="s">
        <v>123</v>
      </c>
      <c r="E10" s="20" t="str">
        <f t="shared" si="0"/>
        <v>PBTotal25-29</v>
      </c>
      <c r="F10" s="21">
        <v>5</v>
      </c>
      <c r="G10" s="108">
        <f>VLOOKUP(E10,'Appendix 4. LT MOH 2019'!$E$4:$H$1683,4,FALSE)</f>
        <v>1.4147592317613447E-3</v>
      </c>
      <c r="H10" s="21">
        <f>VLOOKUP(E10,'Appendix 1a. Pop March 2021'!$E$5:$F$1684,2,FALSE)</f>
        <v>326383.738917307</v>
      </c>
      <c r="I10" s="21">
        <f>VLOOKUP(E10,'Appendix 2a. Covid Deaths 2021'!$E$4:$F$1684,2,FALSE)</f>
        <v>30.261543429124998</v>
      </c>
      <c r="J10" s="22">
        <f t="shared" si="1"/>
        <v>461.75440773004453</v>
      </c>
      <c r="K10" s="22">
        <f t="shared" si="2"/>
        <v>491.9731383612359</v>
      </c>
      <c r="L10" s="77">
        <f t="shared" si="3"/>
        <v>0.93857646226001268</v>
      </c>
      <c r="M10" s="77">
        <f t="shared" si="4"/>
        <v>1.0654432965345035</v>
      </c>
      <c r="N10" s="77">
        <f>VLOOKUP(E10,'Appendix 4. LT MOH 2019'!$E$4:$L$1683,8,FALSE)</f>
        <v>0.9929511349584208</v>
      </c>
      <c r="O10" s="77">
        <f t="shared" si="13"/>
        <v>0.99249157003341881</v>
      </c>
      <c r="P10" s="77">
        <f t="shared" si="5"/>
        <v>7.5084299665811871E-3</v>
      </c>
      <c r="Q10" s="77">
        <f>VLOOKUP(E10,'Appendix 4. LT MOH 2019'!$E$4:$J$1683,6,FALSE)</f>
        <v>2.5000000000000084</v>
      </c>
      <c r="R10" s="18">
        <f t="shared" si="6"/>
        <v>2.4994219696549482</v>
      </c>
      <c r="S10" s="132">
        <f t="shared" si="14"/>
        <v>97153.162312835237</v>
      </c>
      <c r="T10" s="14">
        <f t="shared" si="7"/>
        <v>729.4677152578181</v>
      </c>
      <c r="U10" s="15">
        <f t="shared" si="8"/>
        <v>1.5073462034249027E-3</v>
      </c>
      <c r="V10" s="14">
        <f t="shared" si="9"/>
        <v>483941.72062155651</v>
      </c>
      <c r="W10" s="14">
        <f t="shared" si="10"/>
        <v>5027990.3419893105</v>
      </c>
      <c r="X10" s="129">
        <f t="shared" si="11"/>
        <v>51.753233989430782</v>
      </c>
      <c r="Y10" s="109">
        <f>VLOOKUP(E10,'Appendix 4. LT MOH 2019'!$E$4:$Q$1683,13,FALSE)</f>
        <v>53.177141277666152</v>
      </c>
      <c r="Z10" s="109">
        <f t="shared" si="12"/>
        <v>-1.4239072882353696</v>
      </c>
    </row>
    <row r="11" spans="1:27" s="11" customFormat="1" x14ac:dyDescent="0.2">
      <c r="A11" s="17"/>
      <c r="B11" s="13" t="str">
        <f t="shared" si="15"/>
        <v>Total</v>
      </c>
      <c r="C11" s="13" t="str">
        <f t="shared" si="16"/>
        <v>PB</v>
      </c>
      <c r="D11" s="162" t="s">
        <v>124</v>
      </c>
      <c r="E11" s="20" t="str">
        <f t="shared" si="0"/>
        <v>PBTotal30-34</v>
      </c>
      <c r="F11" s="21">
        <v>5</v>
      </c>
      <c r="G11" s="108">
        <f>VLOOKUP(E11,'Appendix 4. LT MOH 2019'!$E$4:$H$1683,4,FALSE)</f>
        <v>1.7381139156784028E-3</v>
      </c>
      <c r="H11" s="21">
        <f>VLOOKUP(E11,'Appendix 1a. Pop March 2021'!$E$5:$F$1684,2,FALSE)</f>
        <v>323254.75829789101</v>
      </c>
      <c r="I11" s="21">
        <f>VLOOKUP(E11,'Appendix 2a. Covid Deaths 2021'!$E$4:$F$1684,2,FALSE)</f>
        <v>71.618986115595703</v>
      </c>
      <c r="J11" s="22">
        <f t="shared" si="1"/>
        <v>561.85359370682295</v>
      </c>
      <c r="K11" s="22">
        <f t="shared" si="2"/>
        <v>633.34809786602443</v>
      </c>
      <c r="L11" s="77">
        <f t="shared" si="3"/>
        <v>0.8871165723871407</v>
      </c>
      <c r="M11" s="77">
        <f t="shared" si="4"/>
        <v>1.1272475694024082</v>
      </c>
      <c r="N11" s="77">
        <f>VLOOKUP(E11,'Appendix 4. LT MOH 2019'!$E$4:$L$1683,8,FALSE)</f>
        <v>0.99134703004035496</v>
      </c>
      <c r="O11" s="77">
        <f t="shared" si="13"/>
        <v>0.99025134415476701</v>
      </c>
      <c r="P11" s="77">
        <f t="shared" si="5"/>
        <v>9.7486558452329897E-3</v>
      </c>
      <c r="Q11" s="77">
        <f>VLOOKUP(E11,'Appendix 4. LT MOH 2019'!$E$4:$J$1683,6,FALSE)</f>
        <v>2.4999999999999853</v>
      </c>
      <c r="R11" s="18">
        <f t="shared" si="6"/>
        <v>2.4986194225197655</v>
      </c>
      <c r="S11" s="132">
        <f t="shared" si="14"/>
        <v>96423.694597577414</v>
      </c>
      <c r="T11" s="14">
        <f t="shared" si="7"/>
        <v>940.00141395763376</v>
      </c>
      <c r="U11" s="15">
        <f t="shared" si="8"/>
        <v>1.9592866485857335E-3</v>
      </c>
      <c r="V11" s="14">
        <f t="shared" si="9"/>
        <v>479767.17170820944</v>
      </c>
      <c r="W11" s="14">
        <f t="shared" si="10"/>
        <v>4544048.6213677544</v>
      </c>
      <c r="X11" s="129">
        <f t="shared" si="11"/>
        <v>47.12585055293993</v>
      </c>
      <c r="Y11" s="109">
        <f>VLOOKUP(E11,'Appendix 4. LT MOH 2019'!$E$4:$Q$1683,13,FALSE)</f>
        <v>48.536893451748981</v>
      </c>
      <c r="Z11" s="109">
        <f t="shared" si="12"/>
        <v>-1.4110428988090504</v>
      </c>
    </row>
    <row r="12" spans="1:27" s="11" customFormat="1" x14ac:dyDescent="0.2">
      <c r="A12" s="17"/>
      <c r="B12" s="13" t="str">
        <f t="shared" si="15"/>
        <v>Total</v>
      </c>
      <c r="C12" s="13" t="str">
        <f t="shared" si="16"/>
        <v>PB</v>
      </c>
      <c r="D12" s="162" t="s">
        <v>125</v>
      </c>
      <c r="E12" s="20" t="str">
        <f t="shared" si="0"/>
        <v>PBTotal35-39</v>
      </c>
      <c r="F12" s="21">
        <v>5</v>
      </c>
      <c r="G12" s="108">
        <f>VLOOKUP(E12,'Appendix 4. LT MOH 2019'!$E$4:$H$1683,4,FALSE)</f>
        <v>2.1490929235941747E-3</v>
      </c>
      <c r="H12" s="21">
        <f>VLOOKUP(E12,'Appendix 1a. Pop March 2021'!$E$5:$F$1684,2,FALSE)</f>
        <v>318051.94655936502</v>
      </c>
      <c r="I12" s="21">
        <f>VLOOKUP(E12,'Appendix 2a. Covid Deaths 2021'!$E$4:$F$1684,2,FALSE)</f>
        <v>111.96771068776199</v>
      </c>
      <c r="J12" s="22">
        <f t="shared" si="1"/>
        <v>683.52318768608393</v>
      </c>
      <c r="K12" s="22">
        <f t="shared" si="2"/>
        <v>795.25026935913581</v>
      </c>
      <c r="L12" s="77">
        <f t="shared" si="3"/>
        <v>0.85950701813268315</v>
      </c>
      <c r="M12" s="77">
        <f t="shared" si="4"/>
        <v>1.1634576319953083</v>
      </c>
      <c r="N12" s="77">
        <f>VLOOKUP(E12,'Appendix 4. LT MOH 2019'!$E$4:$L$1683,8,FALSE)</f>
        <v>0.98931195936327776</v>
      </c>
      <c r="O12" s="77">
        <f t="shared" si="13"/>
        <v>0.98757581238774239</v>
      </c>
      <c r="P12" s="77">
        <f t="shared" si="5"/>
        <v>1.2424187612257609E-2</v>
      </c>
      <c r="Q12" s="77">
        <f>VLOOKUP(E12,'Appendix 4. LT MOH 2019'!$E$4:$J$1683,6,FALSE)</f>
        <v>2.4999999999999849</v>
      </c>
      <c r="R12" s="18">
        <f t="shared" si="6"/>
        <v>2.4978077364184759</v>
      </c>
      <c r="S12" s="132">
        <f t="shared" si="14"/>
        <v>95483.693183619776</v>
      </c>
      <c r="T12" s="14">
        <f t="shared" si="7"/>
        <v>1186.3073180245351</v>
      </c>
      <c r="U12" s="15">
        <f t="shared" si="8"/>
        <v>2.5003837615672248E-3</v>
      </c>
      <c r="V12" s="14">
        <f t="shared" si="9"/>
        <v>474450.0969247077</v>
      </c>
      <c r="W12" s="14">
        <f t="shared" si="10"/>
        <v>4064281.4496595445</v>
      </c>
      <c r="X12" s="129">
        <f t="shared" si="11"/>
        <v>42.565189030170146</v>
      </c>
      <c r="Y12" s="109">
        <f>VLOOKUP(E12,'Appendix 4. LT MOH 2019'!$E$4:$Q$1683,13,FALSE)</f>
        <v>43.9387263558705</v>
      </c>
      <c r="Z12" s="109">
        <f t="shared" si="12"/>
        <v>-1.3735373257003545</v>
      </c>
    </row>
    <row r="13" spans="1:27" s="11" customFormat="1" x14ac:dyDescent="0.2">
      <c r="A13" s="17"/>
      <c r="B13" s="13" t="str">
        <f t="shared" si="15"/>
        <v>Total</v>
      </c>
      <c r="C13" s="13" t="str">
        <f t="shared" si="16"/>
        <v>PB</v>
      </c>
      <c r="D13" s="162" t="s">
        <v>126</v>
      </c>
      <c r="E13" s="20" t="str">
        <f t="shared" si="0"/>
        <v>PBTotal40-44</v>
      </c>
      <c r="F13" s="21">
        <v>5</v>
      </c>
      <c r="G13" s="108">
        <f>VLOOKUP(E13,'Appendix 4. LT MOH 2019'!$E$4:$H$1683,4,FALSE)</f>
        <v>2.8637684398748323E-3</v>
      </c>
      <c r="H13" s="21">
        <f>VLOOKUP(E13,'Appendix 1a. Pop March 2021'!$E$5:$F$1684,2,FALSE)</f>
        <v>296463.40356432402</v>
      </c>
      <c r="I13" s="21">
        <f>VLOOKUP(E13,'Appendix 2a. Covid Deaths 2021'!$E$4:$F$1684,2,FALSE)</f>
        <v>168.45592508879599</v>
      </c>
      <c r="J13" s="22">
        <f t="shared" si="1"/>
        <v>849.002538705387</v>
      </c>
      <c r="K13" s="22">
        <f t="shared" si="2"/>
        <v>1016.9760450324038</v>
      </c>
      <c r="L13" s="77">
        <f t="shared" si="3"/>
        <v>0.83483041990269824</v>
      </c>
      <c r="M13" s="77">
        <f t="shared" si="4"/>
        <v>1.1978480613063343</v>
      </c>
      <c r="N13" s="77">
        <f>VLOOKUP(E13,'Appendix 4. LT MOH 2019'!$E$4:$L$1683,8,FALSE)</f>
        <v>0.98578294369352193</v>
      </c>
      <c r="O13" s="77">
        <f t="shared" si="13"/>
        <v>0.98299416926001559</v>
      </c>
      <c r="P13" s="77">
        <f t="shared" si="5"/>
        <v>1.7005830739984407E-2</v>
      </c>
      <c r="Q13" s="77">
        <f>VLOOKUP(E13,'Appendix 4. LT MOH 2019'!$E$4:$J$1683,6,FALSE)</f>
        <v>2.5000000000000258</v>
      </c>
      <c r="R13" s="18">
        <f t="shared" si="6"/>
        <v>2.4964655366472863</v>
      </c>
      <c r="S13" s="132">
        <f t="shared" si="14"/>
        <v>94297.385865595235</v>
      </c>
      <c r="T13" s="14">
        <f t="shared" si="7"/>
        <v>1603.6053832533105</v>
      </c>
      <c r="U13" s="15">
        <f t="shared" si="8"/>
        <v>3.43037557879468E-3</v>
      </c>
      <c r="V13" s="14">
        <f t="shared" si="9"/>
        <v>467472.24798538361</v>
      </c>
      <c r="W13" s="14">
        <f t="shared" si="10"/>
        <v>3589831.3527348367</v>
      </c>
      <c r="X13" s="129">
        <f t="shared" si="11"/>
        <v>38.069256319061978</v>
      </c>
      <c r="Y13" s="109">
        <f>VLOOKUP(E13,'Appendix 4. LT MOH 2019'!$E$4:$Q$1683,13,FALSE)</f>
        <v>39.386410008164169</v>
      </c>
      <c r="Z13" s="109">
        <f t="shared" si="12"/>
        <v>-1.3171536891021915</v>
      </c>
    </row>
    <row r="14" spans="1:27" s="11" customFormat="1" x14ac:dyDescent="0.2">
      <c r="A14" s="17"/>
      <c r="B14" s="13" t="str">
        <f t="shared" si="15"/>
        <v>Total</v>
      </c>
      <c r="C14" s="13" t="str">
        <f t="shared" si="16"/>
        <v>PB</v>
      </c>
      <c r="D14" s="162" t="s">
        <v>127</v>
      </c>
      <c r="E14" s="20" t="str">
        <f t="shared" si="0"/>
        <v>PBTotal45-49</v>
      </c>
      <c r="F14" s="21">
        <v>5</v>
      </c>
      <c r="G14" s="108">
        <f>VLOOKUP(E14,'Appendix 4. LT MOH 2019'!$E$4:$H$1683,4,FALSE)</f>
        <v>4.1593625498007967E-3</v>
      </c>
      <c r="H14" s="21">
        <f>VLOOKUP(E14,'Appendix 1a. Pop March 2021'!$E$5:$F$1684,2,FALSE)</f>
        <v>258518.66670149</v>
      </c>
      <c r="I14" s="21">
        <f>VLOOKUP(E14,'Appendix 2a. Covid Deaths 2021'!$E$4:$F$1684,2,FALSE)</f>
        <v>158.36874394575401</v>
      </c>
      <c r="J14" s="22">
        <f t="shared" si="1"/>
        <v>1075.2728607026118</v>
      </c>
      <c r="K14" s="22">
        <f t="shared" si="2"/>
        <v>1232.9828916257388</v>
      </c>
      <c r="L14" s="77">
        <f t="shared" si="3"/>
        <v>0.87209065754742154</v>
      </c>
      <c r="M14" s="77">
        <f t="shared" si="4"/>
        <v>1.1466697772136416</v>
      </c>
      <c r="N14" s="77">
        <f>VLOOKUP(E14,'Appendix 4. LT MOH 2019'!$E$4:$L$1683,8,FALSE)</f>
        <v>0.97941721540948701</v>
      </c>
      <c r="O14" s="77">
        <f t="shared" si="13"/>
        <v>0.97643417876037464</v>
      </c>
      <c r="P14" s="77">
        <f t="shared" si="5"/>
        <v>2.3565821239625362E-2</v>
      </c>
      <c r="Q14" s="77">
        <f>VLOOKUP(E14,'Appendix 4. LT MOH 2019'!$E$4:$J$1683,6,FALSE)</f>
        <v>2.5000000000000049</v>
      </c>
      <c r="R14" s="18">
        <f t="shared" si="6"/>
        <v>2.4961983309588374</v>
      </c>
      <c r="S14" s="132">
        <f t="shared" si="14"/>
        <v>92693.780482341928</v>
      </c>
      <c r="T14" s="14">
        <f t="shared" si="7"/>
        <v>2184.4050608719444</v>
      </c>
      <c r="U14" s="15">
        <f t="shared" si="8"/>
        <v>4.7694476821110851E-3</v>
      </c>
      <c r="V14" s="14">
        <f t="shared" si="9"/>
        <v>457999.58537443652</v>
      </c>
      <c r="W14" s="14">
        <f t="shared" si="10"/>
        <v>3122359.1047494533</v>
      </c>
      <c r="X14" s="129">
        <f t="shared" si="11"/>
        <v>33.684666743571427</v>
      </c>
      <c r="Y14" s="109">
        <f>VLOOKUP(E14,'Appendix 4. LT MOH 2019'!$E$4:$Q$1683,13,FALSE)</f>
        <v>34.918389356543877</v>
      </c>
      <c r="Z14" s="109">
        <f t="shared" si="12"/>
        <v>-1.2337226129724499</v>
      </c>
    </row>
    <row r="15" spans="1:27" s="11" customFormat="1" x14ac:dyDescent="0.2">
      <c r="A15" s="17"/>
      <c r="B15" s="13" t="str">
        <f t="shared" si="15"/>
        <v>Total</v>
      </c>
      <c r="C15" s="13" t="str">
        <f t="shared" si="16"/>
        <v>PB</v>
      </c>
      <c r="D15" s="162" t="s">
        <v>128</v>
      </c>
      <c r="E15" s="20" t="str">
        <f t="shared" si="0"/>
        <v>PBTotal50-54</v>
      </c>
      <c r="F15" s="21">
        <v>5</v>
      </c>
      <c r="G15" s="108">
        <f>VLOOKUP(E15,'Appendix 4. LT MOH 2019'!$E$4:$H$1683,4,FALSE)</f>
        <v>5.6308105517244361E-3</v>
      </c>
      <c r="H15" s="21">
        <f>VLOOKUP(E15,'Appendix 1a. Pop March 2021'!$E$5:$F$1684,2,FALSE)</f>
        <v>237063.47043012801</v>
      </c>
      <c r="I15" s="21">
        <f>VLOOKUP(E15,'Appendix 2a. Covid Deaths 2021'!$E$4:$F$1684,2,FALSE)</f>
        <v>219.900548918308</v>
      </c>
      <c r="J15" s="22">
        <f t="shared" si="1"/>
        <v>1334.8594907263787</v>
      </c>
      <c r="K15" s="22">
        <f t="shared" si="2"/>
        <v>1553.5218213135074</v>
      </c>
      <c r="L15" s="77">
        <f t="shared" si="3"/>
        <v>0.85924733879679327</v>
      </c>
      <c r="M15" s="77">
        <f t="shared" si="4"/>
        <v>1.1638092489181324</v>
      </c>
      <c r="N15" s="77">
        <f>VLOOKUP(E15,'Appendix 4. LT MOH 2019'!$E$4:$L$1683,8,FALSE)</f>
        <v>0.97223677094910221</v>
      </c>
      <c r="O15" s="77">
        <f t="shared" si="13"/>
        <v>0.96776294659074114</v>
      </c>
      <c r="P15" s="77">
        <f t="shared" si="5"/>
        <v>3.2237053409258865E-2</v>
      </c>
      <c r="Q15" s="77">
        <f>VLOOKUP(E15,'Appendix 4. LT MOH 2019'!$E$4:$J$1683,6,FALSE)</f>
        <v>2.4999999999999885</v>
      </c>
      <c r="R15" s="18">
        <f t="shared" si="6"/>
        <v>2.4942574357627669</v>
      </c>
      <c r="S15" s="132">
        <f t="shared" si="14"/>
        <v>90509.375421469987</v>
      </c>
      <c r="T15" s="14">
        <f t="shared" si="7"/>
        <v>2917.7555695005894</v>
      </c>
      <c r="U15" s="15">
        <f t="shared" si="8"/>
        <v>6.5532825751673813E-3</v>
      </c>
      <c r="V15" s="14">
        <f t="shared" si="9"/>
        <v>445235.73278481211</v>
      </c>
      <c r="W15" s="14">
        <f t="shared" si="10"/>
        <v>2664359.5193750169</v>
      </c>
      <c r="X15" s="129">
        <f t="shared" si="11"/>
        <v>29.437387088001014</v>
      </c>
      <c r="Y15" s="109">
        <f>VLOOKUP(E15,'Appendix 4. LT MOH 2019'!$E$4:$Q$1683,13,FALSE)</f>
        <v>30.599672791630468</v>
      </c>
      <c r="Z15" s="109">
        <f t="shared" si="12"/>
        <v>-1.162285703629454</v>
      </c>
    </row>
    <row r="16" spans="1:27" s="11" customFormat="1" x14ac:dyDescent="0.2">
      <c r="A16" s="17"/>
      <c r="B16" s="13" t="str">
        <f t="shared" si="15"/>
        <v>Total</v>
      </c>
      <c r="C16" s="13" t="str">
        <f t="shared" si="16"/>
        <v>PB</v>
      </c>
      <c r="D16" s="162" t="s">
        <v>129</v>
      </c>
      <c r="E16" s="20" t="str">
        <f t="shared" si="0"/>
        <v>PBTotal55-59</v>
      </c>
      <c r="F16" s="21">
        <v>5</v>
      </c>
      <c r="G16" s="108">
        <f>VLOOKUP(E16,'Appendix 4. LT MOH 2019'!$E$4:$H$1683,4,FALSE)</f>
        <v>7.9990613346393024E-3</v>
      </c>
      <c r="H16" s="21">
        <f>VLOOKUP(E16,'Appendix 1a. Pop March 2021'!$E$5:$F$1684,2,FALSE)</f>
        <v>206710.49136645201</v>
      </c>
      <c r="I16" s="21">
        <f>VLOOKUP(E16,'Appendix 2a. Covid Deaths 2021'!$E$4:$F$1684,2,FALSE)</f>
        <v>288.49338069099099</v>
      </c>
      <c r="J16" s="22">
        <f t="shared" si="1"/>
        <v>1653.4898989536775</v>
      </c>
      <c r="K16" s="22">
        <f t="shared" si="2"/>
        <v>1939.6756033978841</v>
      </c>
      <c r="L16" s="77">
        <f t="shared" si="3"/>
        <v>0.8524569242697736</v>
      </c>
      <c r="M16" s="77">
        <f t="shared" si="4"/>
        <v>1.1730798020751767</v>
      </c>
      <c r="N16" s="77">
        <f>VLOOKUP(E16,'Appendix 4. LT MOH 2019'!$E$4:$L$1683,8,FALSE)</f>
        <v>0.96078882481507233</v>
      </c>
      <c r="O16" s="77">
        <f t="shared" si="13"/>
        <v>0.95415996617588084</v>
      </c>
      <c r="P16" s="77">
        <f t="shared" si="5"/>
        <v>4.5840033824119164E-2</v>
      </c>
      <c r="Q16" s="77">
        <f>VLOOKUP(E16,'Appendix 4. LT MOH 2019'!$E$4:$J$1683,6,FALSE)</f>
        <v>2.5000000000000009</v>
      </c>
      <c r="R16" s="18">
        <f t="shared" si="6"/>
        <v>2.4913937781134545</v>
      </c>
      <c r="S16" s="132">
        <f t="shared" si="14"/>
        <v>87591.619851969401</v>
      </c>
      <c r="T16" s="14">
        <f t="shared" si="7"/>
        <v>4015.2028167236649</v>
      </c>
      <c r="U16" s="15">
        <f t="shared" si="8"/>
        <v>9.3838245845960268E-3</v>
      </c>
      <c r="V16" s="14">
        <f t="shared" si="9"/>
        <v>427885.53649167763</v>
      </c>
      <c r="W16" s="14">
        <f t="shared" si="10"/>
        <v>2219123.7865902046</v>
      </c>
      <c r="X16" s="129">
        <f t="shared" si="11"/>
        <v>25.334886948552192</v>
      </c>
      <c r="Y16" s="109">
        <f>VLOOKUP(E16,'Appendix 4. LT MOH 2019'!$E$4:$Q$1683,13,FALSE)</f>
        <v>26.402088083131677</v>
      </c>
      <c r="Z16" s="109">
        <f t="shared" si="12"/>
        <v>-1.0672011345794843</v>
      </c>
    </row>
    <row r="17" spans="1:26" s="11" customFormat="1" x14ac:dyDescent="0.2">
      <c r="A17" s="17"/>
      <c r="B17" s="13" t="str">
        <f t="shared" si="15"/>
        <v>Total</v>
      </c>
      <c r="C17" s="13" t="str">
        <f t="shared" si="16"/>
        <v>PB</v>
      </c>
      <c r="D17" s="162" t="s">
        <v>130</v>
      </c>
      <c r="E17" s="20" t="str">
        <f t="shared" si="0"/>
        <v>PBTotal60-64</v>
      </c>
      <c r="F17" s="21">
        <v>5</v>
      </c>
      <c r="G17" s="108">
        <f>VLOOKUP(E17,'Appendix 4. LT MOH 2019'!$E$4:$H$1683,4,FALSE)</f>
        <v>1.2130021313900965E-2</v>
      </c>
      <c r="H17" s="21">
        <f>VLOOKUP(E17,'Appendix 1a. Pop March 2021'!$E$5:$F$1684,2,FALSE)</f>
        <v>162610.774578151</v>
      </c>
      <c r="I17" s="21">
        <f>VLOOKUP(E17,'Appendix 2a. Covid Deaths 2021'!$E$4:$F$1684,2,FALSE)</f>
        <v>346.99903132063298</v>
      </c>
      <c r="J17" s="22">
        <f t="shared" si="1"/>
        <v>1972.4721615029168</v>
      </c>
      <c r="K17" s="22">
        <f t="shared" si="2"/>
        <v>2315.2620871777276</v>
      </c>
      <c r="L17" s="77">
        <f t="shared" si="3"/>
        <v>0.85194335985837921</v>
      </c>
      <c r="M17" s="77">
        <f t="shared" si="4"/>
        <v>1.173786952416922</v>
      </c>
      <c r="N17" s="77">
        <f>VLOOKUP(E17,'Appendix 4. LT MOH 2019'!$E$4:$L$1683,8,FALSE)</f>
        <v>0.94113497834867954</v>
      </c>
      <c r="O17" s="77">
        <f t="shared" si="13"/>
        <v>0.93126431442299384</v>
      </c>
      <c r="P17" s="77">
        <f t="shared" si="5"/>
        <v>6.8735685577006156E-2</v>
      </c>
      <c r="Q17" s="77">
        <f>VLOOKUP(E17,'Appendix 4. LT MOH 2019'!$E$4:$J$1683,6,FALSE)</f>
        <v>2.5000000000000009</v>
      </c>
      <c r="R17" s="18">
        <f t="shared" si="6"/>
        <v>2.4869315047912468</v>
      </c>
      <c r="S17" s="132">
        <f t="shared" si="14"/>
        <v>83576.417035245729</v>
      </c>
      <c r="T17" s="14">
        <f t="shared" si="7"/>
        <v>5744.6823229873917</v>
      </c>
      <c r="U17" s="15">
        <f t="shared" si="8"/>
        <v>1.4239061036461617E-2</v>
      </c>
      <c r="V17" s="14">
        <f t="shared" si="9"/>
        <v>403445.30501534638</v>
      </c>
      <c r="W17" s="14">
        <f t="shared" si="10"/>
        <v>1791238.2500985269</v>
      </c>
      <c r="X17" s="129">
        <f t="shared" si="11"/>
        <v>21.432340768366853</v>
      </c>
      <c r="Y17" s="109">
        <f>VLOOKUP(E17,'Appendix 4. LT MOH 2019'!$E$4:$Q$1683,13,FALSE)</f>
        <v>22.377566709554756</v>
      </c>
      <c r="Z17" s="109">
        <f t="shared" si="12"/>
        <v>-0.94522594118790337</v>
      </c>
    </row>
    <row r="18" spans="1:26" s="11" customFormat="1" x14ac:dyDescent="0.2">
      <c r="A18" s="17"/>
      <c r="B18" s="13" t="str">
        <f t="shared" si="15"/>
        <v>Total</v>
      </c>
      <c r="C18" s="13" t="str">
        <f t="shared" si="16"/>
        <v>PB</v>
      </c>
      <c r="D18" s="162" t="s">
        <v>131</v>
      </c>
      <c r="E18" s="20" t="str">
        <f t="shared" si="0"/>
        <v>PBTotal65-69</v>
      </c>
      <c r="F18" s="21">
        <v>5</v>
      </c>
      <c r="G18" s="108">
        <f>VLOOKUP(E18,'Appendix 4. LT MOH 2019'!$E$4:$H$1683,4,FALSE)</f>
        <v>1.8133170126955731E-2</v>
      </c>
      <c r="H18" s="21">
        <f>VLOOKUP(E18,'Appendix 1a. Pop March 2021'!$E$5:$F$1684,2,FALSE)</f>
        <v>131135.825918232</v>
      </c>
      <c r="I18" s="21">
        <f>VLOOKUP(E18,'Appendix 2a. Covid Deaths 2021'!$E$4:$F$1684,2,FALSE)</f>
        <v>388.356474007104</v>
      </c>
      <c r="J18" s="22">
        <f t="shared" si="1"/>
        <v>2377.9082411141517</v>
      </c>
      <c r="K18" s="22">
        <f t="shared" si="2"/>
        <v>2759.2225811081798</v>
      </c>
      <c r="L18" s="77">
        <f t="shared" si="3"/>
        <v>0.86180370420102836</v>
      </c>
      <c r="M18" s="77">
        <f t="shared" si="4"/>
        <v>1.1603570454911103</v>
      </c>
      <c r="N18" s="77">
        <f>VLOOKUP(E18,'Appendix 4. LT MOH 2019'!$E$4:$L$1683,8,FALSE)</f>
        <v>0.91326605291108554</v>
      </c>
      <c r="O18" s="77">
        <f t="shared" si="13"/>
        <v>0.90007524335752565</v>
      </c>
      <c r="P18" s="77">
        <f t="shared" si="5"/>
        <v>9.9924756642474355E-2</v>
      </c>
      <c r="Q18" s="77">
        <f>VLOOKUP(E18,'Appendix 4. LT MOH 2019'!$E$4:$J$1683,6,FALSE)</f>
        <v>2.5000000000000031</v>
      </c>
      <c r="R18" s="18">
        <f t="shared" si="6"/>
        <v>2.4820467427314314</v>
      </c>
      <c r="S18" s="132">
        <f t="shared" si="14"/>
        <v>77831.734712258331</v>
      </c>
      <c r="T18" s="14">
        <f t="shared" si="7"/>
        <v>7777.317150184037</v>
      </c>
      <c r="U18" s="15">
        <f t="shared" si="8"/>
        <v>2.1043905335672464E-2</v>
      </c>
      <c r="V18" s="14">
        <f t="shared" si="9"/>
        <v>369575.75251017499</v>
      </c>
      <c r="W18" s="14">
        <f t="shared" si="10"/>
        <v>1387792.9450831804</v>
      </c>
      <c r="X18" s="129">
        <f t="shared" si="11"/>
        <v>17.830682435818897</v>
      </c>
      <c r="Y18" s="109">
        <f>VLOOKUP(E18,'Appendix 4. LT MOH 2019'!$E$4:$Q$1683,13,FALSE)</f>
        <v>18.620845752042964</v>
      </c>
      <c r="Z18" s="109">
        <f t="shared" si="12"/>
        <v>-0.7901633162240671</v>
      </c>
    </row>
    <row r="19" spans="1:26" s="11" customFormat="1" x14ac:dyDescent="0.2">
      <c r="A19" s="17"/>
      <c r="B19" s="13" t="str">
        <f t="shared" si="15"/>
        <v>Total</v>
      </c>
      <c r="C19" s="13" t="str">
        <f t="shared" si="16"/>
        <v>PB</v>
      </c>
      <c r="D19" s="162" t="s">
        <v>132</v>
      </c>
      <c r="E19" s="20" t="str">
        <f t="shared" si="0"/>
        <v>PBTotal70-74</v>
      </c>
      <c r="F19" s="21">
        <v>5</v>
      </c>
      <c r="G19" s="108">
        <f>VLOOKUP(E19,'Appendix 4. LT MOH 2019'!$E$4:$H$1683,4,FALSE)</f>
        <v>2.5607835939839455E-2</v>
      </c>
      <c r="H19" s="21">
        <f>VLOOKUP(E19,'Appendix 1a. Pop March 2021'!$E$5:$F$1684,2,FALSE)</f>
        <v>107909.32665371</v>
      </c>
      <c r="I19" s="21">
        <f>VLOOKUP(E19,'Appendix 2a. Covid Deaths 2021'!$E$4:$F$1684,2,FALSE)</f>
        <v>370.19954794962899</v>
      </c>
      <c r="J19" s="22">
        <f t="shared" si="1"/>
        <v>2763.3243333267505</v>
      </c>
      <c r="K19" s="22">
        <f t="shared" si="2"/>
        <v>3124.0438719874828</v>
      </c>
      <c r="L19" s="77">
        <f t="shared" si="3"/>
        <v>0.88453441966829793</v>
      </c>
      <c r="M19" s="77">
        <f t="shared" si="4"/>
        <v>1.1305382557922414</v>
      </c>
      <c r="N19" s="77">
        <f>VLOOKUP(E19,'Appendix 4. LT MOH 2019'!$E$4:$L$1683,8,FALSE)</f>
        <v>0.87966464065074601</v>
      </c>
      <c r="O19" s="77">
        <f t="shared" si="13"/>
        <v>0.86506430308279381</v>
      </c>
      <c r="P19" s="77">
        <f t="shared" si="5"/>
        <v>0.13493569691720619</v>
      </c>
      <c r="Q19" s="77">
        <f>VLOOKUP(E19,'Appendix 4. LT MOH 2019'!$E$4:$J$1683,6,FALSE)</f>
        <v>2.5000000000000027</v>
      </c>
      <c r="R19" s="18">
        <f t="shared" si="6"/>
        <v>2.4794711411259893</v>
      </c>
      <c r="S19" s="132">
        <f t="shared" si="14"/>
        <v>70054.41756207429</v>
      </c>
      <c r="T19" s="14">
        <f t="shared" si="7"/>
        <v>9452.8416558674635</v>
      </c>
      <c r="U19" s="15">
        <f t="shared" si="8"/>
        <v>2.8956837430417114E-2</v>
      </c>
      <c r="V19" s="14">
        <f t="shared" si="9"/>
        <v>326445.92761839111</v>
      </c>
      <c r="W19" s="14">
        <f t="shared" si="10"/>
        <v>1018217.1925730056</v>
      </c>
      <c r="X19" s="129">
        <f t="shared" si="11"/>
        <v>14.53466073957116</v>
      </c>
      <c r="Y19" s="109">
        <f>VLOOKUP(E19,'Appendix 4. LT MOH 2019'!$E$4:$Q$1683,13,FALSE)</f>
        <v>15.151861361381917</v>
      </c>
      <c r="Z19" s="109">
        <f t="shared" si="12"/>
        <v>-0.61720062181075619</v>
      </c>
    </row>
    <row r="20" spans="1:26" s="11" customFormat="1" x14ac:dyDescent="0.2">
      <c r="A20" s="17"/>
      <c r="B20" s="13" t="str">
        <f t="shared" si="15"/>
        <v>Total</v>
      </c>
      <c r="C20" s="13" t="str">
        <f t="shared" si="16"/>
        <v>PB</v>
      </c>
      <c r="D20" s="162" t="s">
        <v>133</v>
      </c>
      <c r="E20" s="20" t="str">
        <f t="shared" si="0"/>
        <v>PBTotal75-79</v>
      </c>
      <c r="F20" s="21">
        <v>5</v>
      </c>
      <c r="G20" s="108">
        <f>VLOOKUP(E20,'Appendix 4. LT MOH 2019'!$E$4:$H$1683,4,FALSE)</f>
        <v>4.1076233183856503E-2</v>
      </c>
      <c r="H20" s="21">
        <f>VLOOKUP(E20,'Appendix 1a. Pop March 2021'!$E$5:$F$1684,2,FALSE)</f>
        <v>75566.935123155694</v>
      </c>
      <c r="I20" s="21">
        <f>VLOOKUP(E20,'Appendix 2a. Covid Deaths 2021'!$E$4:$F$1684,2,FALSE)</f>
        <v>344.98159509202497</v>
      </c>
      <c r="J20" s="22">
        <f t="shared" si="1"/>
        <v>3104.0050481080993</v>
      </c>
      <c r="K20" s="22">
        <f t="shared" si="2"/>
        <v>3434.8160987559854</v>
      </c>
      <c r="L20" s="77">
        <f t="shared" si="3"/>
        <v>0.90368886102295298</v>
      </c>
      <c r="M20" s="77">
        <f t="shared" si="4"/>
        <v>1.1065755517535374</v>
      </c>
      <c r="N20" s="77">
        <f>VLOOKUP(E20,'Appendix 4. LT MOH 2019'!$E$4:$L$1683,8,FALSE)</f>
        <v>0.81374542496949975</v>
      </c>
      <c r="O20" s="77">
        <f t="shared" si="13"/>
        <v>0.79606554760224313</v>
      </c>
      <c r="P20" s="77">
        <f t="shared" si="5"/>
        <v>0.20393445239775687</v>
      </c>
      <c r="Q20" s="77">
        <f>VLOOKUP(E20,'Appendix 4. LT MOH 2019'!$E$4:$J$1683,6,FALSE)</f>
        <v>2.4999999999999996</v>
      </c>
      <c r="R20" s="18">
        <f t="shared" si="6"/>
        <v>2.4733945551165797</v>
      </c>
      <c r="S20" s="132">
        <f t="shared" si="14"/>
        <v>60601.575906206825</v>
      </c>
      <c r="T20" s="14">
        <f t="shared" si="7"/>
        <v>12358.749196873385</v>
      </c>
      <c r="U20" s="15">
        <f t="shared" si="8"/>
        <v>4.5472990340052706E-2</v>
      </c>
      <c r="V20" s="14">
        <f t="shared" si="9"/>
        <v>271782.19651826529</v>
      </c>
      <c r="W20" s="14">
        <f t="shared" si="10"/>
        <v>691771.26495461445</v>
      </c>
      <c r="X20" s="129">
        <f t="shared" si="11"/>
        <v>11.415070558978041</v>
      </c>
      <c r="Y20" s="109">
        <f>VLOOKUP(E20,'Appendix 4. LT MOH 2019'!$E$4:$Q$1683,13,FALSE)</f>
        <v>11.882596249432623</v>
      </c>
      <c r="Z20" s="109">
        <f t="shared" si="12"/>
        <v>-0.46752569045458259</v>
      </c>
    </row>
    <row r="21" spans="1:26" s="11" customFormat="1" x14ac:dyDescent="0.2">
      <c r="A21" s="17"/>
      <c r="B21" s="13" t="str">
        <f t="shared" si="15"/>
        <v>Total</v>
      </c>
      <c r="C21" s="13" t="str">
        <f t="shared" si="16"/>
        <v>PB</v>
      </c>
      <c r="D21" s="162" t="s">
        <v>134</v>
      </c>
      <c r="E21" s="20" t="str">
        <f t="shared" si="0"/>
        <v>PBTotal80-84</v>
      </c>
      <c r="F21" s="21">
        <v>5</v>
      </c>
      <c r="G21" s="108">
        <f>VLOOKUP(E21,'Appendix 4. LT MOH 2019'!$E$4:$H$1683,4,FALSE)</f>
        <v>6.3723431907703992E-2</v>
      </c>
      <c r="H21" s="21">
        <f>VLOOKUP(E21,'Appendix 1a. Pop March 2021'!$E$5:$F$1684,2,FALSE)</f>
        <v>52398.597638198</v>
      </c>
      <c r="I21" s="21">
        <f>VLOOKUP(E21,'Appendix 2a. Covid Deaths 2021'!$E$4:$F$1684,2,FALSE)</f>
        <v>304.63287051985799</v>
      </c>
      <c r="J21" s="22">
        <f t="shared" si="1"/>
        <v>3339.0184686568896</v>
      </c>
      <c r="K21" s="22">
        <f t="shared" si="2"/>
        <v>3624.2390871953266</v>
      </c>
      <c r="L21" s="77">
        <f t="shared" si="3"/>
        <v>0.92130193078427414</v>
      </c>
      <c r="M21" s="77">
        <f t="shared" si="4"/>
        <v>1.0854204974353334</v>
      </c>
      <c r="N21" s="77">
        <f>VLOOKUP(E21,'Appendix 4. LT MOH 2019'!$E$4:$L$1683,8,FALSE)</f>
        <v>0.72516621967730521</v>
      </c>
      <c r="O21" s="77">
        <f t="shared" si="13"/>
        <v>0.70553095424502621</v>
      </c>
      <c r="P21" s="77">
        <f t="shared" si="5"/>
        <v>0.29446904575497379</v>
      </c>
      <c r="Q21" s="77">
        <f>VLOOKUP(E21,'Appendix 4. LT MOH 2019'!$E$4:$J$1683,6,FALSE)</f>
        <v>2.5</v>
      </c>
      <c r="R21" s="18">
        <f t="shared" si="6"/>
        <v>2.4673889934248394</v>
      </c>
      <c r="S21" s="132">
        <f t="shared" si="14"/>
        <v>48242.826709333443</v>
      </c>
      <c r="T21" s="14">
        <f t="shared" si="7"/>
        <v>14206.019145619981</v>
      </c>
      <c r="U21" s="15">
        <f t="shared" si="8"/>
        <v>6.9218032326441969E-2</v>
      </c>
      <c r="V21" s="14">
        <f t="shared" si="9"/>
        <v>205235.81309885258</v>
      </c>
      <c r="W21" s="14">
        <f t="shared" si="10"/>
        <v>419989.0684363491</v>
      </c>
      <c r="X21" s="129">
        <f t="shared" si="11"/>
        <v>8.7057309259014595</v>
      </c>
      <c r="Y21" s="109">
        <f>VLOOKUP(E21,'Appendix 4. LT MOH 2019'!$E$4:$Q$1683,13,FALSE)</f>
        <v>9.0301370201673308</v>
      </c>
      <c r="Z21" s="109">
        <f t="shared" si="12"/>
        <v>-0.3244060942658713</v>
      </c>
    </row>
    <row r="22" spans="1:26" s="11" customFormat="1" x14ac:dyDescent="0.2">
      <c r="A22" s="17"/>
      <c r="B22" s="13" t="str">
        <f t="shared" si="15"/>
        <v>Total</v>
      </c>
      <c r="C22" s="13" t="str">
        <f t="shared" si="16"/>
        <v>PB</v>
      </c>
      <c r="D22" s="162" t="s">
        <v>135</v>
      </c>
      <c r="E22" s="20" t="str">
        <f t="shared" si="0"/>
        <v>PBTotal85-89</v>
      </c>
      <c r="F22" s="21">
        <v>5</v>
      </c>
      <c r="G22" s="108">
        <f>VLOOKUP(E22,'Appendix 4. LT MOH 2019'!$E$4:$H$1683,4,FALSE)</f>
        <v>0.11168234064785788</v>
      </c>
      <c r="H22" s="21">
        <f>VLOOKUP(E22,'Appendix 1a. Pop March 2021'!$E$5:$F$1684,2,FALSE)</f>
        <v>25767.125174072102</v>
      </c>
      <c r="I22" s="21">
        <f>VLOOKUP(E22,'Appendix 2a. Covid Deaths 2021'!$E$4:$F$1684,2,FALSE)</f>
        <v>183.586696803358</v>
      </c>
      <c r="J22" s="22">
        <f t="shared" si="1"/>
        <v>2877.7328512067147</v>
      </c>
      <c r="K22" s="22">
        <f t="shared" si="2"/>
        <v>3040.816155999265</v>
      </c>
      <c r="L22" s="77">
        <f t="shared" si="3"/>
        <v>0.94636857461086521</v>
      </c>
      <c r="M22" s="77">
        <f t="shared" si="4"/>
        <v>1.0566707589706128</v>
      </c>
      <c r="N22" s="77">
        <f>VLOOKUP(E22,'Appendix 4. LT MOH 2019'!$E$4:$L$1683,8,FALSE)</f>
        <v>0.56347002123835976</v>
      </c>
      <c r="O22" s="77">
        <f t="shared" si="13"/>
        <v>0.54544689628655096</v>
      </c>
      <c r="P22" s="77">
        <f t="shared" si="5"/>
        <v>0.45455310371344904</v>
      </c>
      <c r="Q22" s="77">
        <f>VLOOKUP(E22,'Appendix 4. LT MOH 2019'!$E$4:$J$1683,6,FALSE)</f>
        <v>2.4999999999999991</v>
      </c>
      <c r="R22" s="18">
        <f t="shared" si="6"/>
        <v>2.4630661401100431</v>
      </c>
      <c r="S22" s="132">
        <f t="shared" si="14"/>
        <v>34036.807563713461</v>
      </c>
      <c r="T22" s="14">
        <f t="shared" si="7"/>
        <v>15471.536518583351</v>
      </c>
      <c r="U22" s="15">
        <f t="shared" si="8"/>
        <v>0.11816306953366461</v>
      </c>
      <c r="V22" s="14">
        <f t="shared" si="9"/>
        <v>130933.77296004922</v>
      </c>
      <c r="W22" s="14">
        <f t="shared" si="10"/>
        <v>214753.25533749652</v>
      </c>
      <c r="X22" s="129">
        <f t="shared" si="11"/>
        <v>6.3094417693404461</v>
      </c>
      <c r="Y22" s="109">
        <f>VLOOKUP(E22,'Appendix 4. LT MOH 2019'!$E$4:$Q$1683,13,FALSE)</f>
        <v>6.5050209772225793</v>
      </c>
      <c r="Z22" s="109">
        <f t="shared" si="12"/>
        <v>-0.19557920788213323</v>
      </c>
    </row>
    <row r="23" spans="1:26" s="11" customFormat="1" x14ac:dyDescent="0.2">
      <c r="A23" s="17"/>
      <c r="B23" s="13" t="str">
        <f t="shared" si="15"/>
        <v>Total</v>
      </c>
      <c r="C23" s="13" t="str">
        <f t="shared" si="16"/>
        <v>PB</v>
      </c>
      <c r="D23" s="162" t="s">
        <v>8</v>
      </c>
      <c r="E23" s="20" t="str">
        <f t="shared" si="0"/>
        <v>PBTotal90+</v>
      </c>
      <c r="F23" s="21" t="s">
        <v>19</v>
      </c>
      <c r="G23" s="108">
        <f>VLOOKUP(E23,'Appendix 4. LT MOH 2019'!$E$4:$H$1683,4,FALSE)</f>
        <v>0.21702424781007998</v>
      </c>
      <c r="H23" s="21">
        <f>VLOOKUP(E23,'Appendix 1a. Pop March 2021'!$E$5:$F$1684,2,FALSE)</f>
        <v>15852.977210057301</v>
      </c>
      <c r="I23" s="21">
        <f>VLOOKUP(E23,'Appendix 2a. Covid Deaths 2021'!$E$4:$F$1684,2,FALSE)</f>
        <v>122.054891830804</v>
      </c>
      <c r="J23" s="22">
        <f t="shared" si="1"/>
        <v>3440.4804545630259</v>
      </c>
      <c r="K23" s="22">
        <f t="shared" si="2"/>
        <v>3536.0464753027095</v>
      </c>
      <c r="L23" s="77">
        <f t="shared" si="3"/>
        <v>0.97297376564274296</v>
      </c>
      <c r="M23" s="77">
        <f t="shared" si="4"/>
        <v>1.0277769404598525</v>
      </c>
      <c r="N23" s="77">
        <f>VLOOKUP(E23,'Appendix 4. LT MOH 2019'!$E$4:$L$1683,8,FALSE)</f>
        <v>0</v>
      </c>
      <c r="O23" s="77">
        <v>0</v>
      </c>
      <c r="P23" s="77">
        <f t="shared" si="5"/>
        <v>1</v>
      </c>
      <c r="Q23" s="77">
        <f>VLOOKUP(E23,'Appendix 4. LT MOH 2019'!$E$4:$J$1683,6,FALSE)</f>
        <v>4.640262506235743</v>
      </c>
      <c r="R23" s="18">
        <f>Q23*L23</f>
        <v>4.5148536842630227</v>
      </c>
      <c r="S23" s="132">
        <f t="shared" si="14"/>
        <v>18565.27104513011</v>
      </c>
      <c r="T23" s="14">
        <f t="shared" si="7"/>
        <v>18565.27104513011</v>
      </c>
      <c r="U23" s="15">
        <f t="shared" si="8"/>
        <v>0.22149112018526776</v>
      </c>
      <c r="V23" s="14">
        <f>T23*R23</f>
        <v>83819.48237744729</v>
      </c>
      <c r="W23" s="14">
        <f>V23</f>
        <v>83819.48237744729</v>
      </c>
      <c r="X23" s="129">
        <f t="shared" si="11"/>
        <v>4.5148536842630227</v>
      </c>
      <c r="Y23" s="109">
        <f>VLOOKUP(E23,'Appendix 4. LT MOH 2019'!$E$4:$Q$1683,13,FALSE)</f>
        <v>4.607780052646973</v>
      </c>
      <c r="Z23" s="109">
        <f t="shared" si="12"/>
        <v>-9.2926368383950297E-2</v>
      </c>
    </row>
    <row r="24" spans="1:26" s="9" customFormat="1" x14ac:dyDescent="0.2">
      <c r="B24" s="157"/>
      <c r="C24" s="157"/>
      <c r="G24" s="111"/>
      <c r="H24" s="111"/>
      <c r="I24" s="130"/>
      <c r="J24" s="130"/>
      <c r="N24" s="111"/>
      <c r="O24" s="111"/>
      <c r="P24" s="23"/>
      <c r="Q24" s="111"/>
      <c r="R24" s="111"/>
      <c r="V24" s="111"/>
      <c r="W24" s="111"/>
      <c r="Y24" s="111"/>
    </row>
    <row r="25" spans="1:26" x14ac:dyDescent="0.2">
      <c r="H25" s="43"/>
      <c r="I25" s="43"/>
      <c r="K25" s="43"/>
      <c r="L25" s="75"/>
      <c r="M25" s="75"/>
      <c r="N25" s="131"/>
      <c r="O25" s="131"/>
      <c r="P25" s="76"/>
      <c r="Q25" s="131"/>
      <c r="R25" s="131"/>
      <c r="S25" s="75"/>
      <c r="T25" s="75"/>
      <c r="U25" s="75"/>
      <c r="V25" s="131"/>
      <c r="W25" s="131"/>
      <c r="X25" s="75"/>
      <c r="Y25" s="131"/>
      <c r="Z25" s="75"/>
    </row>
    <row r="26" spans="1:26" ht="16" customHeight="1" x14ac:dyDescent="0.2">
      <c r="H26" s="43"/>
      <c r="I26" s="43"/>
      <c r="K26" s="43"/>
      <c r="L26" s="75"/>
      <c r="M26" s="75"/>
      <c r="N26" s="131"/>
      <c r="O26" s="131"/>
      <c r="P26" s="75"/>
      <c r="Q26" s="131"/>
      <c r="R26" s="131"/>
      <c r="S26" s="75"/>
      <c r="T26" s="75"/>
      <c r="U26" s="75"/>
      <c r="V26" s="131"/>
      <c r="W26" s="131"/>
      <c r="X26" s="75"/>
      <c r="Y26" s="131"/>
      <c r="Z26" s="75"/>
    </row>
    <row r="27" spans="1:26" s="13" customFormat="1" ht="47" customHeight="1" x14ac:dyDescent="0.2">
      <c r="A27" s="12"/>
      <c r="B27" s="10" t="s">
        <v>17</v>
      </c>
      <c r="C27" s="10" t="s">
        <v>14</v>
      </c>
      <c r="D27" s="160" t="s">
        <v>0</v>
      </c>
      <c r="E27" s="10" t="s">
        <v>137</v>
      </c>
      <c r="F27" s="10" t="s">
        <v>9</v>
      </c>
      <c r="G27" s="12" t="s">
        <v>116</v>
      </c>
      <c r="H27" s="12" t="s">
        <v>118</v>
      </c>
      <c r="I27" s="12" t="s">
        <v>110</v>
      </c>
      <c r="J27" s="12" t="s">
        <v>38</v>
      </c>
      <c r="K27" s="12" t="s">
        <v>1828</v>
      </c>
      <c r="L27" s="12" t="s">
        <v>26</v>
      </c>
      <c r="M27" s="12" t="s">
        <v>27</v>
      </c>
      <c r="N27" s="10" t="s">
        <v>10</v>
      </c>
      <c r="O27" s="12" t="s">
        <v>111</v>
      </c>
      <c r="P27" s="12" t="s">
        <v>112</v>
      </c>
      <c r="Q27" s="12" t="s">
        <v>28</v>
      </c>
      <c r="R27" s="12" t="s">
        <v>113</v>
      </c>
      <c r="S27" s="10" t="s">
        <v>104</v>
      </c>
      <c r="T27" s="10" t="s">
        <v>105</v>
      </c>
      <c r="U27" s="12" t="s">
        <v>106</v>
      </c>
      <c r="V27" s="12" t="s">
        <v>107</v>
      </c>
      <c r="W27" s="12" t="s">
        <v>108</v>
      </c>
      <c r="X27" s="10" t="s">
        <v>109</v>
      </c>
      <c r="Y27" s="12" t="s">
        <v>29</v>
      </c>
      <c r="Z27" s="12" t="s">
        <v>11</v>
      </c>
    </row>
    <row r="28" spans="1:26" x14ac:dyDescent="0.2">
      <c r="B28" s="155" t="s">
        <v>69</v>
      </c>
      <c r="C28" s="13" t="str">
        <f>$C$4</f>
        <v>PB</v>
      </c>
      <c r="D28" s="162">
        <v>0</v>
      </c>
      <c r="E28" s="20" t="str">
        <f t="shared" ref="E28:E47" si="17">_xlfn.CONCAT(C28,B28,D28)</f>
        <v>PBFemale0</v>
      </c>
      <c r="F28" s="21">
        <v>1</v>
      </c>
      <c r="G28" s="108">
        <f>VLOOKUP(E28,'Appendix 4. LT MOH 2019'!$E$4:$H$1683,4,FALSE)</f>
        <v>1.2440463496125685E-2</v>
      </c>
      <c r="H28" s="21">
        <f>VLOOKUP(E28,'Appendix 1a. Pop March 2021'!$E$5:$F$1684,2,FALSE)</f>
        <v>27767.797791979199</v>
      </c>
      <c r="I28" s="21">
        <f>VLOOKUP(E28,'Appendix 2a. Covid Deaths 2021'!$E$4:$F$1684,2,FALSE)</f>
        <v>0</v>
      </c>
      <c r="J28" s="22">
        <f t="shared" ref="J28:J47" si="18">G28*H28</f>
        <v>345.44427479891664</v>
      </c>
      <c r="K28" s="22">
        <f t="shared" ref="K28:K47" si="19">G28*(H28-I28)+I28</f>
        <v>345.44427479891664</v>
      </c>
      <c r="L28" s="78">
        <f t="shared" ref="L28:L47" si="20">J28/K28</f>
        <v>1</v>
      </c>
      <c r="M28" s="78">
        <f t="shared" ref="M28:M47" si="21">K28/J28</f>
        <v>1</v>
      </c>
      <c r="N28" s="77">
        <f>VLOOKUP(E28,'Appendix 4. LT MOH 2019'!$E$4:$L$1683,8,FALSE)</f>
        <v>0.98769856379999565</v>
      </c>
      <c r="O28" s="77">
        <f>EXP((1/L28)*LN(N28))</f>
        <v>0.98769856379999565</v>
      </c>
      <c r="P28" s="78">
        <f t="shared" ref="P28:P47" si="22">1-O28</f>
        <v>1.2301436200004345E-2</v>
      </c>
      <c r="Q28" s="77">
        <f>VLOOKUP(E28,'Appendix 4. LT MOH 2019'!$E$4:$J$1683,6,FALSE)</f>
        <v>9.1536053077147711E-2</v>
      </c>
      <c r="R28" s="133">
        <f t="shared" ref="R28:R46" si="23">F28+(Q28-F28)*M28*(1-N28)/(1-O28)</f>
        <v>9.1536053077147739E-2</v>
      </c>
      <c r="S28" s="14">
        <v>100000</v>
      </c>
      <c r="T28" s="14">
        <f t="shared" ref="T28:T47" si="24">P28*S28</f>
        <v>1230.1436200004346</v>
      </c>
      <c r="U28" s="15">
        <f t="shared" ref="U28:U47" si="25">T28/V28</f>
        <v>1.2440463496125639E-2</v>
      </c>
      <c r="V28" s="14">
        <f t="shared" ref="V28:V46" si="26">(S29*F28)+R28*T28</f>
        <v>98882.458871692434</v>
      </c>
      <c r="W28" s="14">
        <f t="shared" ref="W28:W46" si="27">W29+V28</f>
        <v>7820240.0712069292</v>
      </c>
      <c r="X28" s="129">
        <f t="shared" ref="X28:X47" si="28">W28/S28</f>
        <v>78.202400712069291</v>
      </c>
      <c r="Y28" s="109">
        <f>VLOOKUP(E28,'Appendix 4. LT MOH 2019'!$E$4:$Q$1683,13,FALSE)</f>
        <v>79.449643687202581</v>
      </c>
      <c r="Z28" s="129">
        <f t="shared" ref="Z28:Z47" si="29">X28-Y28</f>
        <v>-1.2472429751332896</v>
      </c>
    </row>
    <row r="29" spans="1:26" x14ac:dyDescent="0.2">
      <c r="B29" s="155" t="str">
        <f>$B$28</f>
        <v>Female</v>
      </c>
      <c r="C29" s="13" t="str">
        <f>$C$4</f>
        <v>PB</v>
      </c>
      <c r="D29" s="163" t="s">
        <v>139</v>
      </c>
      <c r="E29" s="20" t="str">
        <f t="shared" si="17"/>
        <v>PBFemale01-04</v>
      </c>
      <c r="F29" s="21">
        <v>4</v>
      </c>
      <c r="G29" s="108">
        <f>VLOOKUP(E29,'Appendix 4. LT MOH 2019'!$E$4:$H$1683,4,FALSE)</f>
        <v>4.912907548012506E-4</v>
      </c>
      <c r="H29" s="21">
        <f>VLOOKUP(E29,'Appendix 1a. Pop March 2021'!$E$5:$F$1684,2,FALSE)</f>
        <v>111453.999856446</v>
      </c>
      <c r="I29" s="21">
        <f>VLOOKUP(E29,'Appendix 2a. Covid Deaths 2021'!$E$4:$F$1684,2,FALSE)</f>
        <v>0</v>
      </c>
      <c r="J29" s="22">
        <f t="shared" si="18"/>
        <v>54.756319715091827</v>
      </c>
      <c r="K29" s="22">
        <f t="shared" si="19"/>
        <v>54.756319715091827</v>
      </c>
      <c r="L29" s="78">
        <f t="shared" si="20"/>
        <v>1</v>
      </c>
      <c r="M29" s="78">
        <f t="shared" si="21"/>
        <v>1</v>
      </c>
      <c r="N29" s="77">
        <f>VLOOKUP(E29,'Appendix 4. LT MOH 2019'!$E$4:$L$1683,8,FALSE)</f>
        <v>0.99803724624005341</v>
      </c>
      <c r="O29" s="77">
        <f t="shared" ref="O29:O46" si="30">EXP((1/L29)*LN(N29))</f>
        <v>0.99803724624005341</v>
      </c>
      <c r="P29" s="78">
        <f t="shared" si="22"/>
        <v>1.9627537599465894E-3</v>
      </c>
      <c r="Q29" s="77">
        <f>VLOOKUP(E29,'Appendix 4. LT MOH 2019'!$E$4:$J$1683,6,FALSE)</f>
        <v>1.5015013045830305</v>
      </c>
      <c r="R29" s="133">
        <f t="shared" si="23"/>
        <v>1.5015013045830305</v>
      </c>
      <c r="S29" s="80">
        <f t="shared" ref="S29:S47" si="31">S28-T28</f>
        <v>98769.856379999561</v>
      </c>
      <c r="T29" s="14">
        <f t="shared" si="24"/>
        <v>193.86090697922876</v>
      </c>
      <c r="U29" s="15">
        <f t="shared" si="25"/>
        <v>4.9129075480124269E-4</v>
      </c>
      <c r="V29" s="14">
        <f t="shared" si="26"/>
        <v>394595.06429681828</v>
      </c>
      <c r="W29" s="14">
        <f t="shared" si="27"/>
        <v>7721357.6123352367</v>
      </c>
      <c r="X29" s="129">
        <f t="shared" si="28"/>
        <v>78.175243898590665</v>
      </c>
      <c r="Y29" s="109">
        <f>VLOOKUP(E29,'Appendix 4. LT MOH 2019'!$E$4:$Q$1683,13,FALSE)</f>
        <v>79.438020843749655</v>
      </c>
      <c r="Z29" s="129">
        <f t="shared" si="29"/>
        <v>-1.2627769451589899</v>
      </c>
    </row>
    <row r="30" spans="1:26" x14ac:dyDescent="0.2">
      <c r="B30" s="155" t="str">
        <f t="shared" ref="B30:B47" si="32">$B$28</f>
        <v>Female</v>
      </c>
      <c r="C30" s="13" t="str">
        <f t="shared" ref="C30:C47" si="33">$C$4</f>
        <v>PB</v>
      </c>
      <c r="D30" s="163" t="s">
        <v>138</v>
      </c>
      <c r="E30" s="20" t="str">
        <f t="shared" si="17"/>
        <v>PBFemale05-09</v>
      </c>
      <c r="F30" s="21">
        <v>5</v>
      </c>
      <c r="G30" s="108">
        <f>VLOOKUP(E30,'Appendix 4. LT MOH 2019'!$E$4:$H$1683,4,FALSE)</f>
        <v>2.1929161247391185E-4</v>
      </c>
      <c r="H30" s="21">
        <f>VLOOKUP(E30,'Appendix 1a. Pop March 2021'!$E$5:$F$1684,2,FALSE)</f>
        <v>133045.72840639501</v>
      </c>
      <c r="I30" s="21">
        <f>VLOOKUP(E30,'Appendix 2a. Covid Deaths 2021'!$E$4:$F$1684,2,FALSE)</f>
        <v>0</v>
      </c>
      <c r="J30" s="22">
        <f t="shared" si="18"/>
        <v>29.175812315004499</v>
      </c>
      <c r="K30" s="22">
        <f t="shared" si="19"/>
        <v>29.175812315004499</v>
      </c>
      <c r="L30" s="78">
        <f t="shared" si="20"/>
        <v>1</v>
      </c>
      <c r="M30" s="78">
        <f t="shared" si="21"/>
        <v>1</v>
      </c>
      <c r="N30" s="77">
        <f>VLOOKUP(E30,'Appendix 4. LT MOH 2019'!$E$4:$L$1683,8,FALSE)</f>
        <v>0.99890414271840622</v>
      </c>
      <c r="O30" s="77">
        <f t="shared" si="30"/>
        <v>0.99890414271840622</v>
      </c>
      <c r="P30" s="78">
        <f t="shared" si="22"/>
        <v>1.0958572815937817E-3</v>
      </c>
      <c r="Q30" s="77">
        <f>VLOOKUP(E30,'Appendix 4. LT MOH 2019'!$E$4:$J$1683,6,FALSE)</f>
        <v>2.499999999999889</v>
      </c>
      <c r="R30" s="133">
        <f t="shared" si="23"/>
        <v>2.499999999999889</v>
      </c>
      <c r="S30" s="80">
        <f t="shared" si="31"/>
        <v>98575.995473020332</v>
      </c>
      <c r="T30" s="14">
        <f t="shared" si="24"/>
        <v>108.02522242946499</v>
      </c>
      <c r="U30" s="15">
        <f t="shared" si="25"/>
        <v>2.1929161247391732E-4</v>
      </c>
      <c r="V30" s="14">
        <f t="shared" si="26"/>
        <v>492609.91430902801</v>
      </c>
      <c r="W30" s="14">
        <f t="shared" si="27"/>
        <v>7326762.5480384184</v>
      </c>
      <c r="X30" s="129">
        <f t="shared" si="28"/>
        <v>74.326031534154879</v>
      </c>
      <c r="Y30" s="109">
        <f>VLOOKUP(E30,'Appendix 4. LT MOH 2019'!$E$4:$Q$1683,13,FALSE)</f>
        <v>75.591291873802831</v>
      </c>
      <c r="Z30" s="129">
        <f t="shared" si="29"/>
        <v>-1.265260339647952</v>
      </c>
    </row>
    <row r="31" spans="1:26" x14ac:dyDescent="0.2">
      <c r="B31" s="155" t="str">
        <f t="shared" si="32"/>
        <v>Female</v>
      </c>
      <c r="C31" s="13" t="str">
        <f t="shared" si="33"/>
        <v>PB</v>
      </c>
      <c r="D31" s="163" t="s">
        <v>120</v>
      </c>
      <c r="E31" s="20" t="str">
        <f t="shared" si="17"/>
        <v>PBFemale10-14</v>
      </c>
      <c r="F31" s="21">
        <v>5</v>
      </c>
      <c r="G31" s="108">
        <f>VLOOKUP(E31,'Appendix 4. LT MOH 2019'!$E$4:$H$1683,4,FALSE)</f>
        <v>2.7081475610158854E-4</v>
      </c>
      <c r="H31" s="21">
        <f>VLOOKUP(E31,'Appendix 1a. Pop March 2021'!$E$5:$F$1684,2,FALSE)</f>
        <v>144955.06423850299</v>
      </c>
      <c r="I31" s="21">
        <f>VLOOKUP(E31,'Appendix 2a. Covid Deaths 2021'!$E$4:$F$1684,2,FALSE)</f>
        <v>0</v>
      </c>
      <c r="J31" s="22">
        <f t="shared" si="18"/>
        <v>39.255970367440284</v>
      </c>
      <c r="K31" s="22">
        <f t="shared" si="19"/>
        <v>39.255970367440284</v>
      </c>
      <c r="L31" s="78">
        <f t="shared" si="20"/>
        <v>1</v>
      </c>
      <c r="M31" s="78">
        <f t="shared" si="21"/>
        <v>1</v>
      </c>
      <c r="N31" s="77">
        <f>VLOOKUP(E31,'Appendix 4. LT MOH 2019'!$E$4:$L$1683,8,FALSE)</f>
        <v>0.99864684235713463</v>
      </c>
      <c r="O31" s="77">
        <f t="shared" si="30"/>
        <v>0.99864684235713463</v>
      </c>
      <c r="P31" s="78">
        <f t="shared" si="22"/>
        <v>1.3531576428653658E-3</v>
      </c>
      <c r="Q31" s="77">
        <f>VLOOKUP(E31,'Appendix 4. LT MOH 2019'!$E$4:$J$1683,6,FALSE)</f>
        <v>2.5000000000000218</v>
      </c>
      <c r="R31" s="133">
        <f t="shared" si="23"/>
        <v>2.5000000000000218</v>
      </c>
      <c r="S31" s="80">
        <f t="shared" si="31"/>
        <v>98467.970250590864</v>
      </c>
      <c r="T31" s="14">
        <f t="shared" si="24"/>
        <v>133.2426865220265</v>
      </c>
      <c r="U31" s="15">
        <f t="shared" si="25"/>
        <v>2.7081475610158295E-4</v>
      </c>
      <c r="V31" s="14">
        <f t="shared" si="26"/>
        <v>492006.74453664926</v>
      </c>
      <c r="W31" s="14">
        <f t="shared" si="27"/>
        <v>6834152.6337293908</v>
      </c>
      <c r="X31" s="129">
        <f t="shared" si="28"/>
        <v>69.404828964557453</v>
      </c>
      <c r="Y31" s="109">
        <f>VLOOKUP(E31,'Appendix 4. LT MOH 2019'!$E$4:$Q$1683,13,FALSE)</f>
        <v>70.671477370083821</v>
      </c>
      <c r="Z31" s="129">
        <f t="shared" si="29"/>
        <v>-1.266648405526368</v>
      </c>
    </row>
    <row r="32" spans="1:26" x14ac:dyDescent="0.2">
      <c r="B32" s="155" t="str">
        <f t="shared" si="32"/>
        <v>Female</v>
      </c>
      <c r="C32" s="13" t="str">
        <f t="shared" si="33"/>
        <v>PB</v>
      </c>
      <c r="D32" s="162" t="s">
        <v>121</v>
      </c>
      <c r="E32" s="20" t="str">
        <f t="shared" si="17"/>
        <v>PBFemale15-19</v>
      </c>
      <c r="F32" s="21">
        <v>5</v>
      </c>
      <c r="G32" s="108">
        <f>VLOOKUP(E32,'Appendix 4. LT MOH 2019'!$E$4:$H$1683,4,FALSE)</f>
        <v>2.9851473688058194E-4</v>
      </c>
      <c r="H32" s="21">
        <f>VLOOKUP(E32,'Appendix 1a. Pop March 2021'!$E$5:$F$1684,2,FALSE)</f>
        <v>159901.545158119</v>
      </c>
      <c r="I32" s="21">
        <f>VLOOKUP(E32,'Appendix 2a. Covid Deaths 2021'!$E$4:$F$1684,2,FALSE)</f>
        <v>1.0087181143041699</v>
      </c>
      <c r="J32" s="22">
        <f t="shared" si="18"/>
        <v>47.732967679674381</v>
      </c>
      <c r="K32" s="22">
        <f t="shared" si="19"/>
        <v>48.741384676756077</v>
      </c>
      <c r="L32" s="78">
        <f t="shared" si="20"/>
        <v>0.97931086685843394</v>
      </c>
      <c r="M32" s="78">
        <f t="shared" si="21"/>
        <v>1.0211262162421779</v>
      </c>
      <c r="N32" s="77">
        <f>VLOOKUP(E32,'Appendix 4. LT MOH 2019'!$E$4:$L$1683,8,FALSE)</f>
        <v>0.99850853937303863</v>
      </c>
      <c r="O32" s="77">
        <f t="shared" si="30"/>
        <v>0.99847705445856449</v>
      </c>
      <c r="P32" s="78">
        <f t="shared" si="22"/>
        <v>1.5229455414355053E-3</v>
      </c>
      <c r="Q32" s="77">
        <f>VLOOKUP(E32,'Appendix 4. LT MOH 2019'!$E$4:$J$1683,6,FALSE)</f>
        <v>2.4999999999999307</v>
      </c>
      <c r="R32" s="133">
        <f t="shared" si="23"/>
        <v>2.4999605940476273</v>
      </c>
      <c r="S32" s="80">
        <f t="shared" si="31"/>
        <v>98334.727564068831</v>
      </c>
      <c r="T32" s="14">
        <f t="shared" si="24"/>
        <v>149.75843491197372</v>
      </c>
      <c r="U32" s="15">
        <f t="shared" si="25"/>
        <v>3.0482122500853642E-4</v>
      </c>
      <c r="V32" s="14">
        <f t="shared" si="26"/>
        <v>491299.23583169049</v>
      </c>
      <c r="W32" s="14">
        <f t="shared" si="27"/>
        <v>6342145.8891927414</v>
      </c>
      <c r="X32" s="129">
        <f t="shared" si="28"/>
        <v>64.495484416332886</v>
      </c>
      <c r="Y32" s="109">
        <f>VLOOKUP(E32,'Appendix 4. LT MOH 2019'!$E$4:$Q$1683,13,FALSE)</f>
        <v>65.763849119250949</v>
      </c>
      <c r="Z32" s="129">
        <f t="shared" si="29"/>
        <v>-1.2683647029180634</v>
      </c>
    </row>
    <row r="33" spans="2:26" x14ac:dyDescent="0.2">
      <c r="B33" s="155" t="str">
        <f t="shared" si="32"/>
        <v>Female</v>
      </c>
      <c r="C33" s="13" t="str">
        <f t="shared" si="33"/>
        <v>PB</v>
      </c>
      <c r="D33" s="162" t="s">
        <v>122</v>
      </c>
      <c r="E33" s="20" t="str">
        <f t="shared" si="17"/>
        <v>PBFemale20-24</v>
      </c>
      <c r="F33" s="21">
        <v>5</v>
      </c>
      <c r="G33" s="108">
        <f>VLOOKUP(E33,'Appendix 4. LT MOH 2019'!$E$4:$H$1683,4,FALSE)</f>
        <v>5.3889201433097447E-4</v>
      </c>
      <c r="H33" s="21">
        <f>VLOOKUP(E33,'Appendix 1a. Pop March 2021'!$E$5:$F$1684,2,FALSE)</f>
        <v>166942.59498413501</v>
      </c>
      <c r="I33" s="21">
        <f>VLOOKUP(E33,'Appendix 2a. Covid Deaths 2021'!$E$4:$F$1684,2,FALSE)</f>
        <v>6.0523086858249897</v>
      </c>
      <c r="J33" s="22">
        <f t="shared" si="18"/>
        <v>89.964031288640555</v>
      </c>
      <c r="K33" s="22">
        <f t="shared" si="19"/>
        <v>96.013078433646484</v>
      </c>
      <c r="L33" s="78">
        <f t="shared" si="20"/>
        <v>0.93699767527830746</v>
      </c>
      <c r="M33" s="78">
        <f t="shared" si="21"/>
        <v>1.067238506971727</v>
      </c>
      <c r="N33" s="77">
        <f>VLOOKUP(E33,'Appendix 4. LT MOH 2019'!$E$4:$L$1683,8,FALSE)</f>
        <v>0.99730916510194123</v>
      </c>
      <c r="O33" s="77">
        <f t="shared" si="30"/>
        <v>0.99712849738925458</v>
      </c>
      <c r="P33" s="78">
        <f t="shared" si="22"/>
        <v>2.8715026107454245E-3</v>
      </c>
      <c r="Q33" s="77">
        <f>VLOOKUP(E33,'Appendix 4. LT MOH 2019'!$E$4:$J$1683,6,FALSE)</f>
        <v>2.5000000000000879</v>
      </c>
      <c r="R33" s="133">
        <f t="shared" si="23"/>
        <v>2.4997736303937517</v>
      </c>
      <c r="S33" s="80">
        <f t="shared" si="31"/>
        <v>98184.96912915686</v>
      </c>
      <c r="T33" s="14">
        <f t="shared" si="24"/>
        <v>281.93839519033281</v>
      </c>
      <c r="U33" s="15">
        <f t="shared" si="25"/>
        <v>5.7512633530458208E-4</v>
      </c>
      <c r="V33" s="14">
        <f t="shared" si="26"/>
        <v>490219.93583552493</v>
      </c>
      <c r="W33" s="14">
        <f t="shared" si="27"/>
        <v>5850846.6533610504</v>
      </c>
      <c r="X33" s="129">
        <f t="shared" si="28"/>
        <v>59.590044232377231</v>
      </c>
      <c r="Y33" s="109">
        <f>VLOOKUP(E33,'Appendix 4. LT MOH 2019'!$E$4:$Q$1683,13,FALSE)</f>
        <v>60.858345597098428</v>
      </c>
      <c r="Z33" s="129">
        <f t="shared" si="29"/>
        <v>-1.2683013647211965</v>
      </c>
    </row>
    <row r="34" spans="2:26" x14ac:dyDescent="0.2">
      <c r="B34" s="155" t="str">
        <f t="shared" si="32"/>
        <v>Female</v>
      </c>
      <c r="C34" s="13" t="str">
        <f t="shared" si="33"/>
        <v>PB</v>
      </c>
      <c r="D34" s="162" t="s">
        <v>123</v>
      </c>
      <c r="E34" s="20" t="str">
        <f t="shared" si="17"/>
        <v>PBFemale25-29</v>
      </c>
      <c r="F34" s="21">
        <v>5</v>
      </c>
      <c r="G34" s="108">
        <f>VLOOKUP(E34,'Appendix 4. LT MOH 2019'!$E$4:$H$1683,4,FALSE)</f>
        <v>5.4458408138839014E-4</v>
      </c>
      <c r="H34" s="21">
        <f>VLOOKUP(E34,'Appendix 1a. Pop March 2021'!$E$5:$F$1684,2,FALSE)</f>
        <v>165765.29401163099</v>
      </c>
      <c r="I34" s="21">
        <f>VLOOKUP(E34,'Appendix 2a. Covid Deaths 2021'!$E$4:$F$1684,2,FALSE)</f>
        <v>13.113335485954099</v>
      </c>
      <c r="J34" s="22">
        <f t="shared" si="18"/>
        <v>90.273140365400479</v>
      </c>
      <c r="K34" s="22">
        <f t="shared" si="19"/>
        <v>103.37933453759501</v>
      </c>
      <c r="L34" s="78">
        <f t="shared" si="20"/>
        <v>0.87322230085135322</v>
      </c>
      <c r="M34" s="78">
        <f t="shared" si="21"/>
        <v>1.145183762513903</v>
      </c>
      <c r="N34" s="77">
        <f>VLOOKUP(E34,'Appendix 4. LT MOH 2019'!$E$4:$L$1683,8,FALSE)</f>
        <v>0.99728078170055734</v>
      </c>
      <c r="O34" s="77">
        <f t="shared" si="30"/>
        <v>0.996886610516866</v>
      </c>
      <c r="P34" s="78">
        <f t="shared" si="22"/>
        <v>3.1133894831339992E-3</v>
      </c>
      <c r="Q34" s="77">
        <f>VLOOKUP(E34,'Appendix 4. LT MOH 2019'!$E$4:$J$1683,6,FALSE)</f>
        <v>2.5000000000000839</v>
      </c>
      <c r="R34" s="133">
        <f t="shared" si="23"/>
        <v>2.499506036651026</v>
      </c>
      <c r="S34" s="80">
        <f t="shared" si="31"/>
        <v>97903.030733966531</v>
      </c>
      <c r="T34" s="14">
        <f t="shared" si="24"/>
        <v>304.81026625407611</v>
      </c>
      <c r="U34" s="15">
        <f t="shared" si="25"/>
        <v>6.2364891944225115E-4</v>
      </c>
      <c r="V34" s="14">
        <f t="shared" si="26"/>
        <v>488752.97743909754</v>
      </c>
      <c r="W34" s="14">
        <f t="shared" si="27"/>
        <v>5360626.7175255259</v>
      </c>
      <c r="X34" s="129">
        <f t="shared" si="28"/>
        <v>54.754451188462617</v>
      </c>
      <c r="Y34" s="109">
        <f>VLOOKUP(E34,'Appendix 4. LT MOH 2019'!$E$4:$Q$1683,13,FALSE)</f>
        <v>56.015801959097857</v>
      </c>
      <c r="Z34" s="129">
        <f t="shared" si="29"/>
        <v>-1.2613507706352394</v>
      </c>
    </row>
    <row r="35" spans="2:26" x14ac:dyDescent="0.2">
      <c r="B35" s="155" t="str">
        <f t="shared" si="32"/>
        <v>Female</v>
      </c>
      <c r="C35" s="13" t="str">
        <f t="shared" si="33"/>
        <v>PB</v>
      </c>
      <c r="D35" s="162" t="s">
        <v>124</v>
      </c>
      <c r="E35" s="20" t="str">
        <f t="shared" si="17"/>
        <v>PBFemale30-34</v>
      </c>
      <c r="F35" s="21">
        <v>5</v>
      </c>
      <c r="G35" s="108">
        <f>VLOOKUP(E35,'Appendix 4. LT MOH 2019'!$E$4:$H$1683,4,FALSE)</f>
        <v>8.3136379291915579E-4</v>
      </c>
      <c r="H35" s="21">
        <f>VLOOKUP(E35,'Appendix 1a. Pop March 2021'!$E$5:$F$1684,2,FALSE)</f>
        <v>167442.28578186399</v>
      </c>
      <c r="I35" s="21">
        <f>VLOOKUP(E35,'Appendix 2a. Covid Deaths 2021'!$E$4:$F$1684,2,FALSE)</f>
        <v>23.2005166289958</v>
      </c>
      <c r="J35" s="22">
        <f t="shared" si="18"/>
        <v>139.20545380266367</v>
      </c>
      <c r="K35" s="22">
        <f t="shared" si="19"/>
        <v>162.3866823621571</v>
      </c>
      <c r="L35" s="78">
        <f t="shared" si="20"/>
        <v>0.85724673832676546</v>
      </c>
      <c r="M35" s="78">
        <f t="shared" si="21"/>
        <v>1.1665252899671223</v>
      </c>
      <c r="N35" s="77">
        <f>VLOOKUP(E35,'Appendix 4. LT MOH 2019'!$E$4:$L$1683,8,FALSE)</f>
        <v>0.99585180268803186</v>
      </c>
      <c r="O35" s="77">
        <f t="shared" si="30"/>
        <v>0.99516269619136355</v>
      </c>
      <c r="P35" s="78">
        <f t="shared" si="22"/>
        <v>4.8373038086364506E-3</v>
      </c>
      <c r="Q35" s="77">
        <f>VLOOKUP(E35,'Appendix 4. LT MOH 2019'!$E$4:$J$1683,6,FALSE)</f>
        <v>2.4999999999999805</v>
      </c>
      <c r="R35" s="133">
        <f t="shared" si="23"/>
        <v>2.4991352292443008</v>
      </c>
      <c r="S35" s="80">
        <f t="shared" si="31"/>
        <v>97598.220467712454</v>
      </c>
      <c r="T35" s="14">
        <f t="shared" si="24"/>
        <v>472.11224358460544</v>
      </c>
      <c r="U35" s="15">
        <f t="shared" si="25"/>
        <v>9.6980719912779958E-4</v>
      </c>
      <c r="V35" s="14">
        <f t="shared" si="26"/>
        <v>486810.41346073907</v>
      </c>
      <c r="W35" s="14">
        <f t="shared" si="27"/>
        <v>4871873.7400864288</v>
      </c>
      <c r="X35" s="129">
        <f t="shared" si="28"/>
        <v>49.9176492843755</v>
      </c>
      <c r="Y35" s="109">
        <f>VLOOKUP(E35,'Appendix 4. LT MOH 2019'!$E$4:$Q$1683,13,FALSE)</f>
        <v>51.161719889801773</v>
      </c>
      <c r="Z35" s="129">
        <f t="shared" si="29"/>
        <v>-1.2440706054262733</v>
      </c>
    </row>
    <row r="36" spans="2:26" x14ac:dyDescent="0.2">
      <c r="B36" s="155" t="str">
        <f t="shared" si="32"/>
        <v>Female</v>
      </c>
      <c r="C36" s="13" t="str">
        <f t="shared" si="33"/>
        <v>PB</v>
      </c>
      <c r="D36" s="162" t="s">
        <v>125</v>
      </c>
      <c r="E36" s="20" t="str">
        <f t="shared" si="17"/>
        <v>PBFemale35-39</v>
      </c>
      <c r="F36" s="21">
        <v>5</v>
      </c>
      <c r="G36" s="108">
        <f>VLOOKUP(E36,'Appendix 4. LT MOH 2019'!$E$4:$H$1683,4,FALSE)</f>
        <v>1.2969454487614784E-3</v>
      </c>
      <c r="H36" s="21">
        <f>VLOOKUP(E36,'Appendix 1a. Pop March 2021'!$E$5:$F$1684,2,FALSE)</f>
        <v>165670.782964218</v>
      </c>
      <c r="I36" s="21">
        <f>VLOOKUP(E36,'Appendix 2a. Covid Deaths 2021'!$E$4:$F$1684,2,FALSE)</f>
        <v>41.357442686470797</v>
      </c>
      <c r="J36" s="22">
        <f t="shared" si="18"/>
        <v>214.86596795819321</v>
      </c>
      <c r="K36" s="22">
        <f t="shared" si="19"/>
        <v>256.16977229759937</v>
      </c>
      <c r="L36" s="78">
        <f t="shared" si="20"/>
        <v>0.83876394170572788</v>
      </c>
      <c r="M36" s="78">
        <f t="shared" si="21"/>
        <v>1.1922305553173627</v>
      </c>
      <c r="N36" s="77">
        <f>VLOOKUP(E36,'Appendix 4. LT MOH 2019'!$E$4:$L$1683,8,FALSE)</f>
        <v>0.99353623064680374</v>
      </c>
      <c r="O36" s="77">
        <f t="shared" si="30"/>
        <v>0.9922984927033871</v>
      </c>
      <c r="P36" s="78">
        <f t="shared" si="22"/>
        <v>7.7015072966128972E-3</v>
      </c>
      <c r="Q36" s="77">
        <f>VLOOKUP(E36,'Appendix 4. LT MOH 2019'!$E$4:$J$1683,6,FALSE)</f>
        <v>2.5000000000000093</v>
      </c>
      <c r="R36" s="133">
        <f t="shared" si="23"/>
        <v>2.4984431525521935</v>
      </c>
      <c r="S36" s="80">
        <f t="shared" si="31"/>
        <v>97126.108224127849</v>
      </c>
      <c r="T36" s="14">
        <f t="shared" si="24"/>
        <v>748.01743117973456</v>
      </c>
      <c r="U36" s="15">
        <f t="shared" si="25"/>
        <v>1.5462594314217312E-3</v>
      </c>
      <c r="V36" s="14">
        <f t="shared" si="26"/>
        <v>483759.33299366129</v>
      </c>
      <c r="W36" s="14">
        <f t="shared" si="27"/>
        <v>4385063.3266256899</v>
      </c>
      <c r="X36" s="129">
        <f t="shared" si="28"/>
        <v>45.148142006336073</v>
      </c>
      <c r="Y36" s="109">
        <f>VLOOKUP(E36,'Appendix 4. LT MOH 2019'!$E$4:$Q$1683,13,FALSE)</f>
        <v>46.36441914193724</v>
      </c>
      <c r="Z36" s="129">
        <f t="shared" si="29"/>
        <v>-1.2162771356011675</v>
      </c>
    </row>
    <row r="37" spans="2:26" x14ac:dyDescent="0.2">
      <c r="B37" s="155" t="str">
        <f t="shared" si="32"/>
        <v>Female</v>
      </c>
      <c r="C37" s="13" t="str">
        <f t="shared" si="33"/>
        <v>PB</v>
      </c>
      <c r="D37" s="162" t="s">
        <v>126</v>
      </c>
      <c r="E37" s="20" t="str">
        <f t="shared" si="17"/>
        <v>PBFemale40-44</v>
      </c>
      <c r="F37" s="21">
        <v>5</v>
      </c>
      <c r="G37" s="108">
        <f>VLOOKUP(E37,'Appendix 4. LT MOH 2019'!$E$4:$H$1683,4,FALSE)</f>
        <v>1.8018018018018018E-3</v>
      </c>
      <c r="H37" s="21">
        <f>VLOOKUP(E37,'Appendix 1a. Pop March 2021'!$E$5:$F$1684,2,FALSE)</f>
        <v>155175.03310848799</v>
      </c>
      <c r="I37" s="21">
        <f>VLOOKUP(E37,'Appendix 2a. Covid Deaths 2021'!$E$4:$F$1684,2,FALSE)</f>
        <v>67.584113658379096</v>
      </c>
      <c r="J37" s="22">
        <f t="shared" si="18"/>
        <v>279.59465424952793</v>
      </c>
      <c r="K37" s="22">
        <f t="shared" si="19"/>
        <v>347.0569947301442</v>
      </c>
      <c r="L37" s="78">
        <f t="shared" si="20"/>
        <v>0.80561596076439279</v>
      </c>
      <c r="M37" s="78">
        <f t="shared" si="21"/>
        <v>1.2412862315329127</v>
      </c>
      <c r="N37" s="77">
        <f>VLOOKUP(E37,'Appendix 4. LT MOH 2019'!$E$4:$L$1683,8,FALSE)</f>
        <v>0.99103139013452912</v>
      </c>
      <c r="O37" s="77">
        <f t="shared" si="30"/>
        <v>0.98887946098558333</v>
      </c>
      <c r="P37" s="78">
        <f t="shared" si="22"/>
        <v>1.1120539014416675E-2</v>
      </c>
      <c r="Q37" s="77">
        <f>VLOOKUP(E37,'Appendix 4. LT MOH 2019'!$E$4:$J$1683,6,FALSE)</f>
        <v>2.5000000000000018</v>
      </c>
      <c r="R37" s="133">
        <f t="shared" si="23"/>
        <v>2.4972858942433196</v>
      </c>
      <c r="S37" s="80">
        <f t="shared" si="31"/>
        <v>96378.090792948118</v>
      </c>
      <c r="T37" s="14">
        <f t="shared" si="24"/>
        <v>1071.7763187979722</v>
      </c>
      <c r="U37" s="15">
        <f t="shared" si="25"/>
        <v>2.2365571643819162E-3</v>
      </c>
      <c r="V37" s="14">
        <f t="shared" si="26"/>
        <v>479208.10425346892</v>
      </c>
      <c r="W37" s="14">
        <f t="shared" si="27"/>
        <v>3901303.9936320283</v>
      </c>
      <c r="X37" s="129">
        <f t="shared" si="28"/>
        <v>40.4791582976396</v>
      </c>
      <c r="Y37" s="109">
        <f>VLOOKUP(E37,'Appendix 4. LT MOH 2019'!$E$4:$Q$1683,13,FALSE)</f>
        <v>41.649793222317598</v>
      </c>
      <c r="Z37" s="129">
        <f t="shared" si="29"/>
        <v>-1.1706349246779979</v>
      </c>
    </row>
    <row r="38" spans="2:26" x14ac:dyDescent="0.2">
      <c r="B38" s="155" t="str">
        <f t="shared" si="32"/>
        <v>Female</v>
      </c>
      <c r="C38" s="13" t="str">
        <f t="shared" si="33"/>
        <v>PB</v>
      </c>
      <c r="D38" s="162" t="s">
        <v>127</v>
      </c>
      <c r="E38" s="20" t="str">
        <f t="shared" si="17"/>
        <v>PBFemale45-49</v>
      </c>
      <c r="F38" s="21">
        <v>5</v>
      </c>
      <c r="G38" s="108">
        <f>VLOOKUP(E38,'Appendix 4. LT MOH 2019'!$E$4:$H$1683,4,FALSE)</f>
        <v>2.8430356967327772E-3</v>
      </c>
      <c r="H38" s="21">
        <f>VLOOKUP(E38,'Appendix 1a. Pop March 2021'!$E$5:$F$1684,2,FALSE)</f>
        <v>136125.21387697401</v>
      </c>
      <c r="I38" s="21">
        <f>VLOOKUP(E38,'Appendix 2a. Covid Deaths 2021'!$E$4:$F$1684,2,FALSE)</f>
        <v>51.444623829512402</v>
      </c>
      <c r="J38" s="22">
        <f t="shared" si="18"/>
        <v>387.00884227762111</v>
      </c>
      <c r="K38" s="22">
        <f t="shared" si="19"/>
        <v>438.30720720518127</v>
      </c>
      <c r="L38" s="78">
        <f t="shared" si="20"/>
        <v>0.88296253384775791</v>
      </c>
      <c r="M38" s="78">
        <f t="shared" si="21"/>
        <v>1.1325508859840501</v>
      </c>
      <c r="N38" s="77">
        <f>VLOOKUP(E38,'Appendix 4. LT MOH 2019'!$E$4:$L$1683,8,FALSE)</f>
        <v>0.98588514411418016</v>
      </c>
      <c r="O38" s="77">
        <f t="shared" si="30"/>
        <v>0.98402922310172858</v>
      </c>
      <c r="P38" s="78">
        <f t="shared" si="22"/>
        <v>1.5970776898271422E-2</v>
      </c>
      <c r="Q38" s="77">
        <f>VLOOKUP(E38,'Appendix 4. LT MOH 2019'!$E$4:$J$1683,6,FALSE)</f>
        <v>2.4999999999999822</v>
      </c>
      <c r="R38" s="133">
        <f t="shared" si="23"/>
        <v>2.4976495131002729</v>
      </c>
      <c r="S38" s="80">
        <f t="shared" si="31"/>
        <v>95306.314474150146</v>
      </c>
      <c r="T38" s="14">
        <f t="shared" si="24"/>
        <v>1522.1158854631483</v>
      </c>
      <c r="U38" s="15">
        <f t="shared" si="25"/>
        <v>3.2198916395280992E-3</v>
      </c>
      <c r="V38" s="14">
        <f t="shared" si="26"/>
        <v>472722.70494364417</v>
      </c>
      <c r="W38" s="14">
        <f t="shared" si="27"/>
        <v>3422095.8893785593</v>
      </c>
      <c r="X38" s="129">
        <f t="shared" si="28"/>
        <v>35.906287093986116</v>
      </c>
      <c r="Y38" s="109">
        <f>VLOOKUP(E38,'Appendix 4. LT MOH 2019'!$E$4:$Q$1683,13,FALSE)</f>
        <v>37.004089993560292</v>
      </c>
      <c r="Z38" s="129">
        <f t="shared" si="29"/>
        <v>-1.0978028995741766</v>
      </c>
    </row>
    <row r="39" spans="2:26" x14ac:dyDescent="0.2">
      <c r="B39" s="155" t="str">
        <f t="shared" si="32"/>
        <v>Female</v>
      </c>
      <c r="C39" s="13" t="str">
        <f t="shared" si="33"/>
        <v>PB</v>
      </c>
      <c r="D39" s="162" t="s">
        <v>128</v>
      </c>
      <c r="E39" s="20" t="str">
        <f t="shared" si="17"/>
        <v>PBFemale50-54</v>
      </c>
      <c r="F39" s="21">
        <v>5</v>
      </c>
      <c r="G39" s="108">
        <f>VLOOKUP(E39,'Appendix 4. LT MOH 2019'!$E$4:$H$1683,4,FALSE)</f>
        <v>3.7192532259243318E-3</v>
      </c>
      <c r="H39" s="21">
        <f>VLOOKUP(E39,'Appendix 1a. Pop March 2021'!$E$5:$F$1684,2,FALSE)</f>
        <v>126169.875727805</v>
      </c>
      <c r="I39" s="21">
        <f>VLOOKUP(E39,'Appendix 2a. Covid Deaths 2021'!$E$4:$F$1684,2,FALSE)</f>
        <v>92.802066515983199</v>
      </c>
      <c r="J39" s="22">
        <f t="shared" si="18"/>
        <v>469.25771731511082</v>
      </c>
      <c r="K39" s="22">
        <f t="shared" si="19"/>
        <v>561.71462944583197</v>
      </c>
      <c r="L39" s="78">
        <f t="shared" si="20"/>
        <v>0.83540234260600277</v>
      </c>
      <c r="M39" s="78">
        <f t="shared" si="21"/>
        <v>1.1970280055482507</v>
      </c>
      <c r="N39" s="77">
        <f>VLOOKUP(E39,'Appendix 4. LT MOH 2019'!$E$4:$L$1683,8,FALSE)</f>
        <v>0.98157505149330582</v>
      </c>
      <c r="O39" s="77">
        <f t="shared" si="30"/>
        <v>0.97798505241391187</v>
      </c>
      <c r="P39" s="78">
        <f t="shared" si="22"/>
        <v>2.2014947586088129E-2</v>
      </c>
      <c r="Q39" s="77">
        <f>VLOOKUP(E39,'Appendix 4. LT MOH 2019'!$E$4:$J$1683,6,FALSE)</f>
        <v>2.500000000000004</v>
      </c>
      <c r="R39" s="133">
        <f t="shared" si="23"/>
        <v>2.4954313112656896</v>
      </c>
      <c r="S39" s="80">
        <f t="shared" si="31"/>
        <v>93784.198588686995</v>
      </c>
      <c r="T39" s="14">
        <f t="shared" si="24"/>
        <v>2064.6542163332247</v>
      </c>
      <c r="U39" s="15">
        <f t="shared" si="25"/>
        <v>4.4520852869902594E-3</v>
      </c>
      <c r="V39" s="14">
        <f t="shared" si="26"/>
        <v>463749.92464014352</v>
      </c>
      <c r="W39" s="14">
        <f t="shared" si="27"/>
        <v>2949373.184434915</v>
      </c>
      <c r="X39" s="129">
        <f t="shared" si="28"/>
        <v>31.448508691427811</v>
      </c>
      <c r="Y39" s="109">
        <f>VLOOKUP(E39,'Appendix 4. LT MOH 2019'!$E$4:$Q$1683,13,FALSE)</f>
        <v>32.498082889830222</v>
      </c>
      <c r="Z39" s="129">
        <f t="shared" si="29"/>
        <v>-1.0495741984024107</v>
      </c>
    </row>
    <row r="40" spans="2:26" x14ac:dyDescent="0.2">
      <c r="B40" s="155" t="str">
        <f t="shared" si="32"/>
        <v>Female</v>
      </c>
      <c r="C40" s="13" t="str">
        <f t="shared" si="33"/>
        <v>PB</v>
      </c>
      <c r="D40" s="162" t="s">
        <v>129</v>
      </c>
      <c r="E40" s="20" t="str">
        <f t="shared" si="17"/>
        <v>PBFemale55-59</v>
      </c>
      <c r="F40" s="21">
        <v>5</v>
      </c>
      <c r="G40" s="108">
        <f>VLOOKUP(E40,'Appendix 4. LT MOH 2019'!$E$4:$H$1683,4,FALSE)</f>
        <v>5.6564312196976897E-3</v>
      </c>
      <c r="H40" s="21">
        <f>VLOOKUP(E40,'Appendix 1a. Pop March 2021'!$E$5:$F$1684,2,FALSE)</f>
        <v>110834.949554823</v>
      </c>
      <c r="I40" s="21">
        <f>VLOOKUP(E40,'Appendix 2a. Covid Deaths 2021'!$E$4:$F$1684,2,FALSE)</f>
        <v>120.037455602196</v>
      </c>
      <c r="J40" s="22">
        <f t="shared" si="18"/>
        <v>626.93026889551936</v>
      </c>
      <c r="K40" s="22">
        <f t="shared" si="19"/>
        <v>746.28874088631403</v>
      </c>
      <c r="L40" s="78">
        <f t="shared" si="20"/>
        <v>0.84006395185723814</v>
      </c>
      <c r="M40" s="78">
        <f t="shared" si="21"/>
        <v>1.1903855626576649</v>
      </c>
      <c r="N40" s="77">
        <f>VLOOKUP(E40,'Appendix 4. LT MOH 2019'!$E$4:$L$1683,8,FALSE)</f>
        <v>0.97211220735394066</v>
      </c>
      <c r="O40" s="77">
        <f t="shared" si="30"/>
        <v>0.96689157525702529</v>
      </c>
      <c r="P40" s="78">
        <f t="shared" si="22"/>
        <v>3.3108424742974707E-2</v>
      </c>
      <c r="Q40" s="77">
        <f>VLOOKUP(E40,'Appendix 4. LT MOH 2019'!$E$4:$J$1683,6,FALSE)</f>
        <v>2.5000000000000075</v>
      </c>
      <c r="R40" s="133">
        <f t="shared" si="23"/>
        <v>2.4932946826997808</v>
      </c>
      <c r="S40" s="80">
        <f t="shared" si="31"/>
        <v>91719.544372353776</v>
      </c>
      <c r="T40" s="14">
        <f t="shared" si="24"/>
        <v>3036.6896323120045</v>
      </c>
      <c r="U40" s="15">
        <f t="shared" si="25"/>
        <v>6.7334508932520619E-3</v>
      </c>
      <c r="V40" s="14">
        <f t="shared" si="26"/>
        <v>450985.63581346197</v>
      </c>
      <c r="W40" s="14">
        <f t="shared" si="27"/>
        <v>2485623.2597947712</v>
      </c>
      <c r="X40" s="129">
        <f t="shared" si="28"/>
        <v>27.100257385752901</v>
      </c>
      <c r="Y40" s="109">
        <f>VLOOKUP(E40,'Appendix 4. LT MOH 2019'!$E$4:$Q$1683,13,FALSE)</f>
        <v>28.061170889778673</v>
      </c>
      <c r="Z40" s="129">
        <f t="shared" si="29"/>
        <v>-0.96091350402577191</v>
      </c>
    </row>
    <row r="41" spans="2:26" x14ac:dyDescent="0.2">
      <c r="B41" s="155" t="str">
        <f t="shared" si="32"/>
        <v>Female</v>
      </c>
      <c r="C41" s="13" t="str">
        <f t="shared" si="33"/>
        <v>PB</v>
      </c>
      <c r="D41" s="162" t="s">
        <v>130</v>
      </c>
      <c r="E41" s="20" t="str">
        <f t="shared" si="17"/>
        <v>PBFemale60-64</v>
      </c>
      <c r="F41" s="21">
        <v>5</v>
      </c>
      <c r="G41" s="108">
        <f>VLOOKUP(E41,'Appendix 4. LT MOH 2019'!$E$4:$H$1683,4,FALSE)</f>
        <v>9.0904792302054522E-3</v>
      </c>
      <c r="H41" s="21">
        <f>VLOOKUP(E41,'Appendix 1a. Pop March 2021'!$E$5:$F$1684,2,FALSE)</f>
        <v>89260.162754075995</v>
      </c>
      <c r="I41" s="21">
        <f>VLOOKUP(E41,'Appendix 2a. Covid Deaths 2021'!$E$4:$F$1684,2,FALSE)</f>
        <v>154.333871488537</v>
      </c>
      <c r="J41" s="22">
        <f t="shared" si="18"/>
        <v>811.41765560068609</v>
      </c>
      <c r="K41" s="22">
        <f t="shared" si="19"/>
        <v>964.34855823593944</v>
      </c>
      <c r="L41" s="78">
        <f t="shared" si="20"/>
        <v>0.8414153250615044</v>
      </c>
      <c r="M41" s="78">
        <f t="shared" si="21"/>
        <v>1.1884737182875813</v>
      </c>
      <c r="N41" s="77">
        <f>VLOOKUP(E41,'Appendix 4. LT MOH 2019'!$E$4:$L$1683,8,FALSE)</f>
        <v>0.95555761039801657</v>
      </c>
      <c r="O41" s="77">
        <f t="shared" si="30"/>
        <v>0.94740531250552229</v>
      </c>
      <c r="P41" s="78">
        <f t="shared" si="22"/>
        <v>5.259468749447771E-2</v>
      </c>
      <c r="Q41" s="77">
        <f>VLOOKUP(E41,'Appendix 4. LT MOH 2019'!$E$4:$J$1683,6,FALSE)</f>
        <v>2.4999999999999991</v>
      </c>
      <c r="R41" s="133">
        <f t="shared" si="23"/>
        <v>2.4893561243518936</v>
      </c>
      <c r="S41" s="80">
        <f t="shared" si="31"/>
        <v>88682.854740041774</v>
      </c>
      <c r="T41" s="14">
        <f t="shared" si="24"/>
        <v>4664.2470311706584</v>
      </c>
      <c r="U41" s="15">
        <f t="shared" si="25"/>
        <v>1.0804270792467948E-2</v>
      </c>
      <c r="V41" s="14">
        <f t="shared" si="26"/>
        <v>431704.01045689039</v>
      </c>
      <c r="W41" s="14">
        <f t="shared" si="27"/>
        <v>2034637.6239813094</v>
      </c>
      <c r="X41" s="129">
        <f t="shared" si="28"/>
        <v>22.942852143692178</v>
      </c>
      <c r="Y41" s="109">
        <f>VLOOKUP(E41,'Appendix 4. LT MOH 2019'!$E$4:$Q$1683,13,FALSE)</f>
        <v>23.794465491134392</v>
      </c>
      <c r="Z41" s="129">
        <f t="shared" si="29"/>
        <v>-0.85161334744221406</v>
      </c>
    </row>
    <row r="42" spans="2:26" x14ac:dyDescent="0.2">
      <c r="B42" s="155" t="str">
        <f t="shared" si="32"/>
        <v>Female</v>
      </c>
      <c r="C42" s="13" t="str">
        <f t="shared" si="33"/>
        <v>PB</v>
      </c>
      <c r="D42" s="162" t="s">
        <v>131</v>
      </c>
      <c r="E42" s="20" t="str">
        <f t="shared" si="17"/>
        <v>PBFemale65-69</v>
      </c>
      <c r="F42" s="21">
        <v>5</v>
      </c>
      <c r="G42" s="108">
        <f>VLOOKUP(E42,'Appendix 4. LT MOH 2019'!$E$4:$H$1683,4,FALSE)</f>
        <v>1.448405776878532E-2</v>
      </c>
      <c r="H42" s="21">
        <f>VLOOKUP(E42,'Appendix 1a. Pop March 2021'!$E$5:$F$1684,2,FALSE)</f>
        <v>73743.567968348201</v>
      </c>
      <c r="I42" s="21">
        <f>VLOOKUP(E42,'Appendix 2a. Covid Deaths 2021'!$E$4:$F$1684,2,FALSE)</f>
        <v>181.56926057474999</v>
      </c>
      <c r="J42" s="22">
        <f t="shared" si="18"/>
        <v>1068.1060985299021</v>
      </c>
      <c r="K42" s="22">
        <f t="shared" si="19"/>
        <v>1247.0454994454517</v>
      </c>
      <c r="L42" s="78">
        <f t="shared" si="20"/>
        <v>0.85650932464362994</v>
      </c>
      <c r="M42" s="78">
        <f t="shared" si="21"/>
        <v>1.1675296126123</v>
      </c>
      <c r="N42" s="77">
        <f>VLOOKUP(E42,'Appendix 4. LT MOH 2019'!$E$4:$L$1683,8,FALSE)</f>
        <v>0.93011042283867496</v>
      </c>
      <c r="O42" s="77">
        <f t="shared" si="30"/>
        <v>0.91888912128928724</v>
      </c>
      <c r="P42" s="78">
        <f t="shared" si="22"/>
        <v>8.1110878710712764E-2</v>
      </c>
      <c r="Q42" s="77">
        <f>VLOOKUP(E42,'Appendix 4. LT MOH 2019'!$E$4:$J$1683,6,FALSE)</f>
        <v>2.5000000000000018</v>
      </c>
      <c r="R42" s="133">
        <f t="shared" si="23"/>
        <v>2.4849812920957142</v>
      </c>
      <c r="S42" s="80">
        <f t="shared" si="31"/>
        <v>84018.607708871117</v>
      </c>
      <c r="T42" s="14">
        <f t="shared" si="24"/>
        <v>6814.8230993172019</v>
      </c>
      <c r="U42" s="15">
        <f t="shared" si="25"/>
        <v>1.691217692493956E-2</v>
      </c>
      <c r="V42" s="14">
        <f t="shared" si="26"/>
        <v>402953.63095851458</v>
      </c>
      <c r="W42" s="14">
        <f t="shared" si="27"/>
        <v>1602933.613524419</v>
      </c>
      <c r="X42" s="129">
        <f t="shared" si="28"/>
        <v>19.078316782856817</v>
      </c>
      <c r="Y42" s="109">
        <f>VLOOKUP(E42,'Appendix 4. LT MOH 2019'!$E$4:$Q$1683,13,FALSE)</f>
        <v>19.784857824809382</v>
      </c>
      <c r="Z42" s="129">
        <f t="shared" si="29"/>
        <v>-0.70654104195256551</v>
      </c>
    </row>
    <row r="43" spans="2:26" x14ac:dyDescent="0.2">
      <c r="B43" s="155" t="str">
        <f t="shared" si="32"/>
        <v>Female</v>
      </c>
      <c r="C43" s="13" t="str">
        <f t="shared" si="33"/>
        <v>PB</v>
      </c>
      <c r="D43" s="162" t="s">
        <v>132</v>
      </c>
      <c r="E43" s="20" t="str">
        <f t="shared" si="17"/>
        <v>PBFemale70-74</v>
      </c>
      <c r="F43" s="21">
        <v>5</v>
      </c>
      <c r="G43" s="108">
        <f>VLOOKUP(E43,'Appendix 4. LT MOH 2019'!$E$4:$H$1683,4,FALSE)</f>
        <v>2.0052886734244161E-2</v>
      </c>
      <c r="H43" s="21">
        <f>VLOOKUP(E43,'Appendix 1a. Pop March 2021'!$E$5:$F$1684,2,FALSE)</f>
        <v>61636.812706653698</v>
      </c>
      <c r="I43" s="21">
        <f>VLOOKUP(E43,'Appendix 2a. Covid Deaths 2021'!$E$4:$F$1684,2,FALSE)</f>
        <v>168.45592508879599</v>
      </c>
      <c r="J43" s="22">
        <f t="shared" si="18"/>
        <v>1235.996023866348</v>
      </c>
      <c r="K43" s="22">
        <f t="shared" si="19"/>
        <v>1401.0739213696259</v>
      </c>
      <c r="L43" s="78">
        <f t="shared" si="20"/>
        <v>0.88217759606723301</v>
      </c>
      <c r="M43" s="78">
        <f t="shared" si="21"/>
        <v>1.1335585991505812</v>
      </c>
      <c r="N43" s="77">
        <f>VLOOKUP(E43,'Appendix 4. LT MOH 2019'!$E$4:$L$1683,8,FALSE)</f>
        <v>0.90452208582520199</v>
      </c>
      <c r="O43" s="77">
        <f t="shared" si="30"/>
        <v>0.89248018309405586</v>
      </c>
      <c r="P43" s="78">
        <f t="shared" si="22"/>
        <v>0.10751981690594414</v>
      </c>
      <c r="Q43" s="77">
        <f>VLOOKUP(E43,'Appendix 4. LT MOH 2019'!$E$4:$J$1683,6,FALSE)</f>
        <v>2.4999999999999964</v>
      </c>
      <c r="R43" s="133">
        <f t="shared" si="23"/>
        <v>2.483491560991018</v>
      </c>
      <c r="S43" s="80">
        <f t="shared" si="31"/>
        <v>77203.784609553913</v>
      </c>
      <c r="T43" s="14">
        <f t="shared" si="24"/>
        <v>8300.9367856651843</v>
      </c>
      <c r="U43" s="15">
        <f t="shared" si="25"/>
        <v>2.2734223746790592E-2</v>
      </c>
      <c r="V43" s="14">
        <f t="shared" si="26"/>
        <v>365129.54557496309</v>
      </c>
      <c r="W43" s="14">
        <f t="shared" si="27"/>
        <v>1199979.9825659045</v>
      </c>
      <c r="X43" s="129">
        <f t="shared" si="28"/>
        <v>15.5430201852748</v>
      </c>
      <c r="Y43" s="109">
        <f>VLOOKUP(E43,'Appendix 4. LT MOH 2019'!$E$4:$Q$1683,13,FALSE)</f>
        <v>16.083662111920443</v>
      </c>
      <c r="Z43" s="129">
        <f t="shared" si="29"/>
        <v>-0.54064192664564281</v>
      </c>
    </row>
    <row r="44" spans="2:26" x14ac:dyDescent="0.2">
      <c r="B44" s="155" t="str">
        <f t="shared" si="32"/>
        <v>Female</v>
      </c>
      <c r="C44" s="13" t="str">
        <f t="shared" si="33"/>
        <v>PB</v>
      </c>
      <c r="D44" s="162" t="s">
        <v>133</v>
      </c>
      <c r="E44" s="20" t="str">
        <f t="shared" si="17"/>
        <v>PBFemale75-79</v>
      </c>
      <c r="F44" s="21">
        <v>5</v>
      </c>
      <c r="G44" s="108">
        <f>VLOOKUP(E44,'Appendix 4. LT MOH 2019'!$E$4:$H$1683,4,FALSE)</f>
        <v>3.4374779271537211E-2</v>
      </c>
      <c r="H44" s="21">
        <f>VLOOKUP(E44,'Appendix 1a. Pop March 2021'!$E$5:$F$1684,2,FALSE)</f>
        <v>44222.111107563098</v>
      </c>
      <c r="I44" s="21">
        <f>VLOOKUP(E44,'Appendix 2a. Covid Deaths 2021'!$E$4:$F$1684,2,FALSE)</f>
        <v>167.447206974491</v>
      </c>
      <c r="J44" s="22">
        <f t="shared" si="18"/>
        <v>1520.1253082438755</v>
      </c>
      <c r="K44" s="22">
        <f t="shared" si="19"/>
        <v>1681.8165544389831</v>
      </c>
      <c r="L44" s="78">
        <f t="shared" si="20"/>
        <v>0.90385916599028582</v>
      </c>
      <c r="M44" s="78">
        <f t="shared" si="21"/>
        <v>1.1063670510044343</v>
      </c>
      <c r="N44" s="77">
        <f>VLOOKUP(E44,'Appendix 4. LT MOH 2019'!$E$4:$L$1683,8,FALSE)</f>
        <v>0.84172755458231252</v>
      </c>
      <c r="O44" s="77">
        <f t="shared" si="30"/>
        <v>0.82644177578346945</v>
      </c>
      <c r="P44" s="78">
        <f t="shared" si="22"/>
        <v>0.17355822421653055</v>
      </c>
      <c r="Q44" s="77">
        <f>VLOOKUP(E44,'Appendix 4. LT MOH 2019'!$E$4:$J$1683,6,FALSE)</f>
        <v>2.5000000000000022</v>
      </c>
      <c r="R44" s="133">
        <f t="shared" si="23"/>
        <v>2.4776848017071824</v>
      </c>
      <c r="S44" s="80">
        <f t="shared" si="31"/>
        <v>68902.847823888733</v>
      </c>
      <c r="T44" s="14">
        <f t="shared" si="24"/>
        <v>11958.655911775964</v>
      </c>
      <c r="U44" s="15">
        <f t="shared" si="25"/>
        <v>3.8042397891087806E-2</v>
      </c>
      <c r="V44" s="14">
        <f t="shared" si="26"/>
        <v>314350.73956201691</v>
      </c>
      <c r="W44" s="14">
        <f t="shared" si="27"/>
        <v>834850.43699094153</v>
      </c>
      <c r="X44" s="129">
        <f t="shared" si="28"/>
        <v>12.116341535327622</v>
      </c>
      <c r="Y44" s="109">
        <f>VLOOKUP(E44,'Appendix 4. LT MOH 2019'!$E$4:$Q$1683,13,FALSE)</f>
        <v>12.517501866223609</v>
      </c>
      <c r="Z44" s="129">
        <f t="shared" si="29"/>
        <v>-0.40116033089598702</v>
      </c>
    </row>
    <row r="45" spans="2:26" x14ac:dyDescent="0.2">
      <c r="B45" s="155" t="str">
        <f t="shared" si="32"/>
        <v>Female</v>
      </c>
      <c r="C45" s="13" t="str">
        <f t="shared" si="33"/>
        <v>PB</v>
      </c>
      <c r="D45" s="162" t="s">
        <v>134</v>
      </c>
      <c r="E45" s="20" t="str">
        <f t="shared" si="17"/>
        <v>PBFemale80-84</v>
      </c>
      <c r="F45" s="21">
        <v>5</v>
      </c>
      <c r="G45" s="108">
        <f>VLOOKUP(E45,'Appendix 4. LT MOH 2019'!$E$4:$H$1683,4,FALSE)</f>
        <v>5.7638888888888892E-2</v>
      </c>
      <c r="H45" s="21">
        <f>VLOOKUP(E45,'Appendix 1a. Pop March 2021'!$E$5:$F$1684,2,FALSE)</f>
        <v>31782.0183821848</v>
      </c>
      <c r="I45" s="21">
        <f>VLOOKUP(E45,'Appendix 2a. Covid Deaths 2021'!$E$4:$F$1684,2,FALSE)</f>
        <v>156.351307717146</v>
      </c>
      <c r="J45" s="22">
        <f t="shared" si="18"/>
        <v>1831.880226195374</v>
      </c>
      <c r="K45" s="22">
        <f t="shared" si="19"/>
        <v>1979.2196182593791</v>
      </c>
      <c r="L45" s="78">
        <f t="shared" si="20"/>
        <v>0.92555682517254834</v>
      </c>
      <c r="M45" s="78">
        <f t="shared" si="21"/>
        <v>1.080430690804504</v>
      </c>
      <c r="N45" s="77">
        <f>VLOOKUP(E45,'Appendix 4. LT MOH 2019'!$E$4:$L$1683,8,FALSE)</f>
        <v>0.74810318664643405</v>
      </c>
      <c r="O45" s="77">
        <f t="shared" si="30"/>
        <v>0.73084308377542395</v>
      </c>
      <c r="P45" s="78">
        <f t="shared" si="22"/>
        <v>0.26915691622457605</v>
      </c>
      <c r="Q45" s="77">
        <f>VLOOKUP(E45,'Appendix 4. LT MOH 2019'!$E$4:$J$1683,6,FALSE)</f>
        <v>2.4999999999999996</v>
      </c>
      <c r="R45" s="133">
        <f t="shared" si="23"/>
        <v>2.4721339889705147</v>
      </c>
      <c r="S45" s="80">
        <f t="shared" si="31"/>
        <v>56944.191912112772</v>
      </c>
      <c r="T45" s="14">
        <f t="shared" si="24"/>
        <v>15326.923091964718</v>
      </c>
      <c r="U45" s="15">
        <f t="shared" si="25"/>
        <v>6.231050476499491E-2</v>
      </c>
      <c r="V45" s="14">
        <f t="shared" si="26"/>
        <v>245976.55162272332</v>
      </c>
      <c r="W45" s="14">
        <f t="shared" si="27"/>
        <v>520499.69742892461</v>
      </c>
      <c r="X45" s="129">
        <f t="shared" si="28"/>
        <v>9.1405230270412794</v>
      </c>
      <c r="Y45" s="109">
        <f>VLOOKUP(E45,'Appendix 4. LT MOH 2019'!$E$4:$Q$1683,13,FALSE)</f>
        <v>9.4011214634580416</v>
      </c>
      <c r="Z45" s="129">
        <f t="shared" si="29"/>
        <v>-0.26059843641676217</v>
      </c>
    </row>
    <row r="46" spans="2:26" x14ac:dyDescent="0.2">
      <c r="B46" s="155" t="str">
        <f t="shared" si="32"/>
        <v>Female</v>
      </c>
      <c r="C46" s="13" t="str">
        <f t="shared" si="33"/>
        <v>PB</v>
      </c>
      <c r="D46" s="162" t="s">
        <v>135</v>
      </c>
      <c r="E46" s="20" t="str">
        <f t="shared" si="17"/>
        <v>PBFemale85-89</v>
      </c>
      <c r="F46" s="21">
        <v>5</v>
      </c>
      <c r="G46" s="108">
        <f>VLOOKUP(E46,'Appendix 4. LT MOH 2019'!$E$4:$H$1683,4,FALSE)</f>
        <v>0.10485621269669018</v>
      </c>
      <c r="H46" s="21">
        <f>VLOOKUP(E46,'Appendix 1a. Pop March 2021'!$E$5:$F$1684,2,FALSE)</f>
        <v>15976.9468021026</v>
      </c>
      <c r="I46" s="21">
        <f>VLOOKUP(E46,'Appendix 2a. Covid Deaths 2021'!$E$4:$F$1684,2,FALSE)</f>
        <v>94.819502744591503</v>
      </c>
      <c r="J46" s="22">
        <f t="shared" si="18"/>
        <v>1675.2821321249744</v>
      </c>
      <c r="K46" s="22">
        <f t="shared" si="19"/>
        <v>1760.1592209219846</v>
      </c>
      <c r="L46" s="78">
        <f t="shared" si="20"/>
        <v>0.95177874377037841</v>
      </c>
      <c r="M46" s="78">
        <f t="shared" si="21"/>
        <v>1.0506643550775234</v>
      </c>
      <c r="N46" s="77">
        <f>VLOOKUP(E46,'Appendix 4. LT MOH 2019'!$E$4:$L$1683,8,FALSE)</f>
        <v>0.58460959750658281</v>
      </c>
      <c r="O46" s="77">
        <f t="shared" si="30"/>
        <v>0.56892413007796128</v>
      </c>
      <c r="P46" s="78">
        <f t="shared" si="22"/>
        <v>0.43107586992203872</v>
      </c>
      <c r="Q46" s="77">
        <f>VLOOKUP(E46,'Appendix 4. LT MOH 2019'!$E$4:$J$1683,6,FALSE)</f>
        <v>2.5000000000000009</v>
      </c>
      <c r="R46" s="133">
        <f t="shared" si="23"/>
        <v>2.4689148721078409</v>
      </c>
      <c r="S46" s="80">
        <f t="shared" si="31"/>
        <v>41617.268820148056</v>
      </c>
      <c r="T46" s="14">
        <f t="shared" si="24"/>
        <v>17940.20036042466</v>
      </c>
      <c r="U46" s="15">
        <f t="shared" si="25"/>
        <v>0.11028031840418495</v>
      </c>
      <c r="V46" s="14">
        <f t="shared" si="26"/>
        <v>162678.16977706386</v>
      </c>
      <c r="W46" s="14">
        <f t="shared" si="27"/>
        <v>274523.14580620127</v>
      </c>
      <c r="X46" s="129">
        <f t="shared" si="28"/>
        <v>6.5963758215987767</v>
      </c>
      <c r="Y46" s="109">
        <f>VLOOKUP(E46,'Appendix 4. LT MOH 2019'!$E$4:$Q$1683,13,FALSE)</f>
        <v>6.724825647908415</v>
      </c>
      <c r="Z46" s="129">
        <f t="shared" si="29"/>
        <v>-0.1284498263096383</v>
      </c>
    </row>
    <row r="47" spans="2:26" x14ac:dyDescent="0.2">
      <c r="B47" s="155" t="str">
        <f t="shared" si="32"/>
        <v>Female</v>
      </c>
      <c r="C47" s="13" t="str">
        <f t="shared" si="33"/>
        <v>PB</v>
      </c>
      <c r="D47" s="162" t="s">
        <v>8</v>
      </c>
      <c r="E47" s="20" t="str">
        <f t="shared" si="17"/>
        <v>PBFemale90+</v>
      </c>
      <c r="F47" s="21" t="s">
        <v>19</v>
      </c>
      <c r="G47" s="108">
        <f>VLOOKUP(E47,'Appendix 4. LT MOH 2019'!$E$4:$H$1683,4,FALSE)</f>
        <v>0.21156199021207178</v>
      </c>
      <c r="H47" s="21">
        <f>VLOOKUP(E47,'Appendix 1a. Pop March 2021'!$E$5:$F$1684,2,FALSE)</f>
        <v>9991.8699830069399</v>
      </c>
      <c r="I47" s="21">
        <f>VLOOKUP(E47,'Appendix 2a. Covid Deaths 2021'!$E$4:$F$1684,2,FALSE)</f>
        <v>67.584113658379096</v>
      </c>
      <c r="J47" s="22">
        <f t="shared" si="18"/>
        <v>2113.899899545208</v>
      </c>
      <c r="K47" s="22">
        <f t="shared" si="19"/>
        <v>2167.1857836113018</v>
      </c>
      <c r="L47" s="78">
        <f t="shared" si="20"/>
        <v>0.97541240604794821</v>
      </c>
      <c r="M47" s="78">
        <f t="shared" si="21"/>
        <v>1.0252073828460646</v>
      </c>
      <c r="N47" s="77">
        <f>VLOOKUP(E47,'Appendix 4. LT MOH 2019'!$E$4:$L$1683,8,FALSE)</f>
        <v>0</v>
      </c>
      <c r="O47" s="77">
        <v>0</v>
      </c>
      <c r="P47" s="78">
        <f t="shared" si="22"/>
        <v>1</v>
      </c>
      <c r="Q47" s="77">
        <f>VLOOKUP(E47,'Appendix 4. LT MOH 2019'!$E$4:$J$1683,6,FALSE)</f>
        <v>4.8428417290918429</v>
      </c>
      <c r="R47" s="133">
        <f>Q47*L47</f>
        <v>4.7237679030828801</v>
      </c>
      <c r="S47" s="80">
        <f t="shared" si="31"/>
        <v>23677.068459723396</v>
      </c>
      <c r="T47" s="14">
        <f t="shared" si="24"/>
        <v>23677.068459723396</v>
      </c>
      <c r="U47" s="15">
        <f t="shared" si="25"/>
        <v>0.21169541360136862</v>
      </c>
      <c r="V47" s="14">
        <f>T47*R47</f>
        <v>111844.97602913738</v>
      </c>
      <c r="W47" s="14">
        <f>V47</f>
        <v>111844.97602913738</v>
      </c>
      <c r="X47" s="129">
        <f t="shared" si="28"/>
        <v>4.7237679030828801</v>
      </c>
      <c r="Y47" s="109">
        <f>VLOOKUP(E47,'Appendix 4. LT MOH 2019'!$E$4:$Q$1683,13,FALSE)</f>
        <v>4.7267469879518069</v>
      </c>
      <c r="Z47" s="129">
        <f t="shared" si="29"/>
        <v>-2.9790848689268401E-3</v>
      </c>
    </row>
    <row r="48" spans="2:26" x14ac:dyDescent="0.2">
      <c r="H48" s="43"/>
      <c r="I48" s="43"/>
      <c r="K48" s="43"/>
      <c r="L48" s="9"/>
      <c r="M48" s="9"/>
      <c r="N48" s="131"/>
      <c r="O48" s="131"/>
      <c r="P48" s="79"/>
      <c r="Q48" s="131"/>
      <c r="R48" s="111"/>
      <c r="S48" s="9"/>
      <c r="T48" s="9"/>
      <c r="U48" s="9"/>
      <c r="V48" s="111"/>
      <c r="W48" s="111"/>
      <c r="X48" s="9"/>
      <c r="Y48" s="131"/>
      <c r="Z48" s="9"/>
    </row>
    <row r="49" spans="1:26" x14ac:dyDescent="0.2">
      <c r="H49" s="43"/>
      <c r="I49" s="43"/>
      <c r="K49" s="43"/>
      <c r="L49" s="9"/>
      <c r="M49" s="9"/>
      <c r="N49" s="131"/>
      <c r="O49" s="131"/>
      <c r="P49" s="9"/>
      <c r="Q49" s="131"/>
      <c r="R49" s="111"/>
      <c r="S49" s="9"/>
      <c r="T49" s="9"/>
      <c r="U49" s="9"/>
      <c r="V49" s="111"/>
      <c r="W49" s="111"/>
      <c r="X49" s="9"/>
      <c r="Y49" s="131"/>
      <c r="Z49" s="9"/>
    </row>
    <row r="50" spans="1:26" s="13" customFormat="1" ht="47" customHeight="1" x14ac:dyDescent="0.2">
      <c r="A50" s="12"/>
      <c r="B50" s="10" t="s">
        <v>17</v>
      </c>
      <c r="C50" s="10" t="s">
        <v>14</v>
      </c>
      <c r="D50" s="160" t="s">
        <v>0</v>
      </c>
      <c r="E50" s="10" t="s">
        <v>137</v>
      </c>
      <c r="F50" s="10" t="s">
        <v>9</v>
      </c>
      <c r="G50" s="12" t="s">
        <v>116</v>
      </c>
      <c r="H50" s="12" t="s">
        <v>118</v>
      </c>
      <c r="I50" s="12" t="s">
        <v>110</v>
      </c>
      <c r="J50" s="12" t="s">
        <v>38</v>
      </c>
      <c r="K50" s="12" t="s">
        <v>1828</v>
      </c>
      <c r="L50" s="12" t="s">
        <v>26</v>
      </c>
      <c r="M50" s="12" t="s">
        <v>27</v>
      </c>
      <c r="N50" s="10" t="s">
        <v>10</v>
      </c>
      <c r="O50" s="12" t="s">
        <v>111</v>
      </c>
      <c r="P50" s="12" t="s">
        <v>112</v>
      </c>
      <c r="Q50" s="12" t="s">
        <v>28</v>
      </c>
      <c r="R50" s="12" t="s">
        <v>113</v>
      </c>
      <c r="S50" s="10" t="s">
        <v>104</v>
      </c>
      <c r="T50" s="10" t="s">
        <v>105</v>
      </c>
      <c r="U50" s="12" t="s">
        <v>106</v>
      </c>
      <c r="V50" s="12" t="s">
        <v>107</v>
      </c>
      <c r="W50" s="12" t="s">
        <v>108</v>
      </c>
      <c r="X50" s="10" t="s">
        <v>109</v>
      </c>
      <c r="Y50" s="12" t="s">
        <v>29</v>
      </c>
      <c r="Z50" s="12" t="s">
        <v>11</v>
      </c>
    </row>
    <row r="51" spans="1:26" x14ac:dyDescent="0.2">
      <c r="B51" s="155" t="s">
        <v>70</v>
      </c>
      <c r="C51" s="13" t="str">
        <f>$C$4</f>
        <v>PB</v>
      </c>
      <c r="D51" s="162">
        <v>0</v>
      </c>
      <c r="E51" s="20" t="str">
        <f t="shared" ref="E51:E70" si="34">_xlfn.CONCAT(C51,B51,D51)</f>
        <v>PBMale0</v>
      </c>
      <c r="F51" s="21">
        <v>1</v>
      </c>
      <c r="G51" s="108">
        <f>VLOOKUP(E51,'Appendix 4. LT MOH 2019'!$E$4:$H$1683,4,FALSE)</f>
        <v>1.3406459475929311E-2</v>
      </c>
      <c r="H51" s="21">
        <f>VLOOKUP(E51,'Appendix 1a. Pop March 2021'!$E$5:$F$1684,2,FALSE)</f>
        <v>29153.123231675399</v>
      </c>
      <c r="I51" s="21">
        <f>VLOOKUP(E51,'Appendix 2a. Covid Deaths 2021'!$E$4:$F$1684,2,FALSE)</f>
        <v>1.0087181143041699</v>
      </c>
      <c r="J51" s="22">
        <f t="shared" ref="J51:J70" si="35">G51*H51</f>
        <v>390.84016520222957</v>
      </c>
      <c r="K51" s="22">
        <f t="shared" ref="K51:K70" si="36">G51*(H51-I51)+I51</f>
        <v>391.8353599780117</v>
      </c>
      <c r="L51" s="78">
        <f t="shared" ref="L51:L70" si="37">J51/K51</f>
        <v>0.99746017108859708</v>
      </c>
      <c r="M51" s="78">
        <f t="shared" ref="M51:M70" si="38">K51/J51</f>
        <v>1.0025462960677729</v>
      </c>
      <c r="N51" s="77">
        <f>VLOOKUP(E51,'Appendix 4. LT MOH 2019'!$E$4:$L$1683,8,FALSE)</f>
        <v>0.98675629135912646</v>
      </c>
      <c r="O51" s="77">
        <f>EXP((1/L51)*LN(N51))</f>
        <v>0.98672279382169326</v>
      </c>
      <c r="P51" s="78">
        <f t="shared" ref="P51:P70" si="39">1-O51</f>
        <v>1.3277206178306744E-2</v>
      </c>
      <c r="Q51" s="77">
        <f>VLOOKUP(E51,'Appendix 4. LT MOH 2019'!$E$4:$J$1683,6,FALSE)</f>
        <v>8.3358516008818231E-2</v>
      </c>
      <c r="R51" s="133">
        <f t="shared" ref="R51:R69" si="40">F51+(Q51-F51)*M51*(1-N51)/(1-O51)</f>
        <v>8.334299155890923E-2</v>
      </c>
      <c r="S51" s="14">
        <v>100000</v>
      </c>
      <c r="T51" s="14">
        <f t="shared" ref="T51:T70" si="41">P51*S51</f>
        <v>1327.7206178306744</v>
      </c>
      <c r="U51" s="15">
        <f t="shared" ref="U51:U70" si="42">T51/V51</f>
        <v>1.3440789240520615E-2</v>
      </c>
      <c r="V51" s="14">
        <f t="shared" ref="V51:V69" si="43">(S52*F51)+R51*T51</f>
        <v>98782.935590413777</v>
      </c>
      <c r="W51" s="14">
        <f t="shared" ref="W51:W69" si="44">W52+V51</f>
        <v>7135178.9816486584</v>
      </c>
      <c r="X51" s="2">
        <f t="shared" ref="X51:X70" si="45">W51/S51</f>
        <v>71.351789816486587</v>
      </c>
      <c r="Y51" s="109">
        <f>VLOOKUP(E51,'Appendix 4. LT MOH 2019'!$E$4:$Q$1683,13,FALSE)</f>
        <v>72.856333634996858</v>
      </c>
      <c r="Z51" s="129">
        <f t="shared" ref="Z51:Z70" si="46">X51-Y51</f>
        <v>-1.5045438185102711</v>
      </c>
    </row>
    <row r="52" spans="1:26" x14ac:dyDescent="0.2">
      <c r="B52" s="155" t="str">
        <f>$B$51</f>
        <v>Male</v>
      </c>
      <c r="C52" s="13" t="str">
        <f>$C$4</f>
        <v>PB</v>
      </c>
      <c r="D52" s="163" t="s">
        <v>139</v>
      </c>
      <c r="E52" s="20" t="str">
        <f t="shared" si="34"/>
        <v>PBMale01-04</v>
      </c>
      <c r="F52" s="21">
        <v>4</v>
      </c>
      <c r="G52" s="108">
        <f>VLOOKUP(E52,'Appendix 4. LT MOH 2019'!$E$4:$H$1683,4,FALSE)</f>
        <v>5.6094306427897564E-4</v>
      </c>
      <c r="H52" s="21">
        <f>VLOOKUP(E52,'Appendix 1a. Pop March 2021'!$E$5:$F$1684,2,FALSE)</f>
        <v>117140.66648076</v>
      </c>
      <c r="I52" s="21">
        <f>VLOOKUP(E52,'Appendix 2a. Covid Deaths 2021'!$E$4:$F$1684,2,FALSE)</f>
        <v>0</v>
      </c>
      <c r="J52" s="22">
        <f t="shared" si="35"/>
        <v>65.709244407399012</v>
      </c>
      <c r="K52" s="22">
        <f t="shared" si="36"/>
        <v>65.709244407399012</v>
      </c>
      <c r="L52" s="78">
        <f t="shared" si="37"/>
        <v>1</v>
      </c>
      <c r="M52" s="78">
        <f t="shared" si="38"/>
        <v>1</v>
      </c>
      <c r="N52" s="77">
        <f>VLOOKUP(E52,'Appendix 4. LT MOH 2019'!$E$4:$L$1683,8,FALSE)</f>
        <v>0.99775923161122071</v>
      </c>
      <c r="O52" s="77">
        <f t="shared" ref="O52:O69" si="47">EXP((1/L52)*LN(N52))</f>
        <v>0.99775923161122071</v>
      </c>
      <c r="P52" s="78">
        <f t="shared" si="39"/>
        <v>2.2407683887792906E-3</v>
      </c>
      <c r="Q52" s="77">
        <f>VLOOKUP(E52,'Appendix 4. LT MOH 2019'!$E$4:$J$1683,6,FALSE)</f>
        <v>1.610180275222731</v>
      </c>
      <c r="R52" s="133">
        <f t="shared" si="40"/>
        <v>1.610180275222731</v>
      </c>
      <c r="S52" s="132">
        <f t="shared" ref="S52:S70" si="48">S51-T51</f>
        <v>98672.279382169319</v>
      </c>
      <c r="T52" s="14">
        <f t="shared" si="41"/>
        <v>221.10172448836357</v>
      </c>
      <c r="U52" s="15">
        <f t="shared" si="42"/>
        <v>5.609430642789699E-4</v>
      </c>
      <c r="V52" s="14">
        <f t="shared" si="43"/>
        <v>394160.72426631267</v>
      </c>
      <c r="W52" s="14">
        <f t="shared" si="44"/>
        <v>7036396.046058245</v>
      </c>
      <c r="X52" s="2">
        <f t="shared" si="45"/>
        <v>71.3107682331474</v>
      </c>
      <c r="Y52" s="109">
        <f>VLOOKUP(E52,'Appendix 4. LT MOH 2019'!$E$4:$Q$1683,13,FALSE)</f>
        <v>72.833053102453135</v>
      </c>
      <c r="Z52" s="129">
        <f t="shared" si="46"/>
        <v>-1.5222848693057358</v>
      </c>
    </row>
    <row r="53" spans="1:26" x14ac:dyDescent="0.2">
      <c r="B53" s="155" t="str">
        <f t="shared" ref="B53:B70" si="49">$B$51</f>
        <v>Male</v>
      </c>
      <c r="C53" s="13" t="str">
        <f t="shared" ref="C53:C70" si="50">$C$4</f>
        <v>PB</v>
      </c>
      <c r="D53" s="163" t="s">
        <v>138</v>
      </c>
      <c r="E53" s="20" t="str">
        <f t="shared" si="34"/>
        <v>PBMale05-09</v>
      </c>
      <c r="F53" s="21">
        <v>5</v>
      </c>
      <c r="G53" s="108">
        <f>VLOOKUP(E53,'Appendix 4. LT MOH 2019'!$E$4:$H$1683,4,FALSE)</f>
        <v>2.8012814066742328E-4</v>
      </c>
      <c r="H53" s="21">
        <f>VLOOKUP(E53,'Appendix 1a. Pop March 2021'!$E$5:$F$1684,2,FALSE)</f>
        <v>140085.37990078799</v>
      </c>
      <c r="I53" s="21">
        <f>VLOOKUP(E53,'Appendix 2a. Covid Deaths 2021'!$E$4:$F$1684,2,FALSE)</f>
        <v>0</v>
      </c>
      <c r="J53" s="22">
        <f t="shared" si="35"/>
        <v>39.241857006297366</v>
      </c>
      <c r="K53" s="22">
        <f t="shared" si="36"/>
        <v>39.241857006297366</v>
      </c>
      <c r="L53" s="78">
        <f t="shared" si="37"/>
        <v>1</v>
      </c>
      <c r="M53" s="78">
        <f t="shared" si="38"/>
        <v>1</v>
      </c>
      <c r="N53" s="77">
        <f>VLOOKUP(E53,'Appendix 4. LT MOH 2019'!$E$4:$L$1683,8,FALSE)</f>
        <v>0.99860033950739124</v>
      </c>
      <c r="O53" s="77">
        <f t="shared" si="47"/>
        <v>0.99860033950739124</v>
      </c>
      <c r="P53" s="78">
        <f t="shared" si="39"/>
        <v>1.3996604926087564E-3</v>
      </c>
      <c r="Q53" s="77">
        <f>VLOOKUP(E53,'Appendix 4. LT MOH 2019'!$E$4:$J$1683,6,FALSE)</f>
        <v>2.4999999999999001</v>
      </c>
      <c r="R53" s="133">
        <f t="shared" si="40"/>
        <v>2.4999999999999001</v>
      </c>
      <c r="S53" s="132">
        <f t="shared" si="48"/>
        <v>98451.17765768095</v>
      </c>
      <c r="T53" s="14">
        <f t="shared" si="41"/>
        <v>137.7982238182619</v>
      </c>
      <c r="U53" s="15">
        <f t="shared" si="42"/>
        <v>2.8012814066743136E-4</v>
      </c>
      <c r="V53" s="14">
        <f t="shared" si="43"/>
        <v>491911.39272885909</v>
      </c>
      <c r="W53" s="14">
        <f t="shared" si="44"/>
        <v>6642235.321791932</v>
      </c>
      <c r="X53" s="2">
        <f t="shared" si="45"/>
        <v>67.467301862932246</v>
      </c>
      <c r="Y53" s="109">
        <f>VLOOKUP(E53,'Appendix 4. LT MOH 2019'!$E$4:$Q$1683,13,FALSE)</f>
        <v>68.993005480675265</v>
      </c>
      <c r="Z53" s="129">
        <f t="shared" si="46"/>
        <v>-1.5257036177430194</v>
      </c>
    </row>
    <row r="54" spans="1:26" x14ac:dyDescent="0.2">
      <c r="B54" s="155" t="str">
        <f t="shared" si="49"/>
        <v>Male</v>
      </c>
      <c r="C54" s="13" t="str">
        <f t="shared" si="50"/>
        <v>PB</v>
      </c>
      <c r="D54" s="163" t="s">
        <v>120</v>
      </c>
      <c r="E54" s="20" t="str">
        <f t="shared" si="34"/>
        <v>PBMale10-14</v>
      </c>
      <c r="F54" s="21">
        <v>5</v>
      </c>
      <c r="G54" s="108">
        <f>VLOOKUP(E54,'Appendix 4. LT MOH 2019'!$E$4:$H$1683,4,FALSE)</f>
        <v>3.1538776926230802E-4</v>
      </c>
      <c r="H54" s="21">
        <f>VLOOKUP(E54,'Appendix 1a. Pop March 2021'!$E$5:$F$1684,2,FALSE)</f>
        <v>152201.45521337399</v>
      </c>
      <c r="I54" s="21">
        <f>VLOOKUP(E54,'Appendix 2a. Covid Deaths 2021'!$E$4:$F$1684,2,FALSE)</f>
        <v>1.0087181143041699</v>
      </c>
      <c r="J54" s="22">
        <f t="shared" si="35"/>
        <v>48.002477438223103</v>
      </c>
      <c r="K54" s="22">
        <f t="shared" si="36"/>
        <v>49.010877415171386</v>
      </c>
      <c r="L54" s="78">
        <f t="shared" si="37"/>
        <v>0.97942497604345824</v>
      </c>
      <c r="M54" s="78">
        <f t="shared" si="38"/>
        <v>1.0210072485997426</v>
      </c>
      <c r="N54" s="77">
        <f>VLOOKUP(E54,'Appendix 4. LT MOH 2019'!$E$4:$L$1683,8,FALSE)</f>
        <v>0.9984243035421656</v>
      </c>
      <c r="O54" s="77">
        <f t="shared" si="47"/>
        <v>0.99839122913510114</v>
      </c>
      <c r="P54" s="78">
        <f t="shared" si="39"/>
        <v>1.6087708648988563E-3</v>
      </c>
      <c r="Q54" s="77">
        <f>VLOOKUP(E54,'Appendix 4. LT MOH 2019'!$E$4:$J$1683,6,FALSE)</f>
        <v>2.4999999999997708</v>
      </c>
      <c r="R54" s="133">
        <f t="shared" si="40"/>
        <v>2.4999586017130682</v>
      </c>
      <c r="S54" s="132">
        <f t="shared" si="48"/>
        <v>98313.37943386269</v>
      </c>
      <c r="T54" s="14">
        <f t="shared" si="41"/>
        <v>158.16370046294472</v>
      </c>
      <c r="U54" s="15">
        <f t="shared" si="42"/>
        <v>3.2201319999614346E-4</v>
      </c>
      <c r="V54" s="14">
        <f t="shared" si="43"/>
        <v>491171.48137044982</v>
      </c>
      <c r="W54" s="14">
        <f t="shared" si="44"/>
        <v>6150323.9290630734</v>
      </c>
      <c r="X54" s="2">
        <f t="shared" si="45"/>
        <v>62.558361481211364</v>
      </c>
      <c r="Y54" s="109">
        <f>VLOOKUP(E54,'Appendix 4. LT MOH 2019'!$E$4:$Q$1683,13,FALSE)</f>
        <v>64.086203559149808</v>
      </c>
      <c r="Z54" s="129">
        <f t="shared" si="46"/>
        <v>-1.5278420779384447</v>
      </c>
    </row>
    <row r="55" spans="1:26" x14ac:dyDescent="0.2">
      <c r="B55" s="155" t="str">
        <f t="shared" si="49"/>
        <v>Male</v>
      </c>
      <c r="C55" s="13" t="str">
        <f t="shared" si="50"/>
        <v>PB</v>
      </c>
      <c r="D55" s="162" t="s">
        <v>121</v>
      </c>
      <c r="E55" s="20" t="str">
        <f t="shared" si="34"/>
        <v>PBMale15-19</v>
      </c>
      <c r="F55" s="21">
        <v>5</v>
      </c>
      <c r="G55" s="108">
        <f>VLOOKUP(E55,'Appendix 4. LT MOH 2019'!$E$4:$H$1683,4,FALSE)</f>
        <v>1.4591266593117192E-3</v>
      </c>
      <c r="H55" s="21">
        <f>VLOOKUP(E55,'Appendix 1a. Pop March 2021'!$E$5:$F$1684,2,FALSE)</f>
        <v>164835.506671173</v>
      </c>
      <c r="I55" s="21">
        <f>VLOOKUP(E55,'Appendix 2a. Covid Deaths 2021'!$E$4:$F$1684,2,FALSE)</f>
        <v>2.0174362286083301</v>
      </c>
      <c r="J55" s="22">
        <f t="shared" si="35"/>
        <v>240.51588218506328</v>
      </c>
      <c r="K55" s="22">
        <f t="shared" si="36"/>
        <v>242.53037471868697</v>
      </c>
      <c r="L55" s="78">
        <f t="shared" si="37"/>
        <v>0.99169385469362215</v>
      </c>
      <c r="M55" s="78">
        <f t="shared" si="38"/>
        <v>1.0083757152139901</v>
      </c>
      <c r="N55" s="77">
        <f>VLOOKUP(E55,'Appendix 4. LT MOH 2019'!$E$4:$L$1683,8,FALSE)</f>
        <v>0.99273088310905444</v>
      </c>
      <c r="O55" s="77">
        <f t="shared" si="47"/>
        <v>0.99267022273429895</v>
      </c>
      <c r="P55" s="78">
        <f t="shared" si="39"/>
        <v>7.329777265701054E-3</v>
      </c>
      <c r="Q55" s="77">
        <f>VLOOKUP(E55,'Appendix 4. LT MOH 2019'!$E$4:$J$1683,6,FALSE)</f>
        <v>2.5000000000000213</v>
      </c>
      <c r="R55" s="133">
        <f t="shared" si="40"/>
        <v>2.4999237090800652</v>
      </c>
      <c r="S55" s="132">
        <f t="shared" si="48"/>
        <v>98155.215733399746</v>
      </c>
      <c r="T55" s="14">
        <f t="shared" si="41"/>
        <v>719.45586879265591</v>
      </c>
      <c r="U55" s="15">
        <f t="shared" si="42"/>
        <v>1.4713479440495415E-3</v>
      </c>
      <c r="V55" s="14">
        <f t="shared" si="43"/>
        <v>488977.38410706696</v>
      </c>
      <c r="W55" s="14">
        <f t="shared" si="44"/>
        <v>5659152.4476926234</v>
      </c>
      <c r="X55" s="2">
        <f t="shared" si="45"/>
        <v>57.65513738020298</v>
      </c>
      <c r="Y55" s="109">
        <f>VLOOKUP(E55,'Appendix 4. LT MOH 2019'!$E$4:$Q$1683,13,FALSE)</f>
        <v>59.18339787068183</v>
      </c>
      <c r="Z55" s="129">
        <f t="shared" si="46"/>
        <v>-1.5282604904788499</v>
      </c>
    </row>
    <row r="56" spans="1:26" x14ac:dyDescent="0.2">
      <c r="B56" s="155" t="str">
        <f t="shared" si="49"/>
        <v>Male</v>
      </c>
      <c r="C56" s="13" t="str">
        <f t="shared" si="50"/>
        <v>PB</v>
      </c>
      <c r="D56" s="162" t="s">
        <v>122</v>
      </c>
      <c r="E56" s="20" t="str">
        <f t="shared" si="34"/>
        <v>PBMale20-24</v>
      </c>
      <c r="F56" s="21">
        <v>5</v>
      </c>
      <c r="G56" s="108">
        <f>VLOOKUP(E56,'Appendix 4. LT MOH 2019'!$E$4:$H$1683,4,FALSE)</f>
        <v>2.074173876045951E-3</v>
      </c>
      <c r="H56" s="21">
        <f>VLOOKUP(E56,'Appendix 1a. Pop March 2021'!$E$5:$F$1684,2,FALSE)</f>
        <v>167716.726093128</v>
      </c>
      <c r="I56" s="21">
        <f>VLOOKUP(E56,'Appendix 2a. Covid Deaths 2021'!$E$4:$F$1684,2,FALSE)</f>
        <v>3.0261543429125002</v>
      </c>
      <c r="J56" s="22">
        <f t="shared" si="35"/>
        <v>347.87365183832037</v>
      </c>
      <c r="K56" s="22">
        <f t="shared" si="36"/>
        <v>350.8935294109499</v>
      </c>
      <c r="L56" s="78">
        <f t="shared" si="37"/>
        <v>0.99139374961487881</v>
      </c>
      <c r="M56" s="78">
        <f t="shared" si="38"/>
        <v>1.0086809609082814</v>
      </c>
      <c r="N56" s="77">
        <f>VLOOKUP(E56,'Appendix 4. LT MOH 2019'!$E$4:$L$1683,8,FALSE)</f>
        <v>0.98968263066463258</v>
      </c>
      <c r="O56" s="77">
        <f t="shared" si="47"/>
        <v>0.98959353362870317</v>
      </c>
      <c r="P56" s="78">
        <f t="shared" si="39"/>
        <v>1.040646637129683E-2</v>
      </c>
      <c r="Q56" s="77">
        <f>VLOOKUP(E56,'Appendix 4. LT MOH 2019'!$E$4:$J$1683,6,FALSE)</f>
        <v>2.5000000000000302</v>
      </c>
      <c r="R56" s="133">
        <f t="shared" si="40"/>
        <v>2.4998876554417211</v>
      </c>
      <c r="S56" s="132">
        <f t="shared" si="48"/>
        <v>97435.759864607084</v>
      </c>
      <c r="T56" s="14">
        <f t="shared" si="41"/>
        <v>1013.961958392787</v>
      </c>
      <c r="U56" s="15">
        <f t="shared" si="42"/>
        <v>2.0921798631512848E-3</v>
      </c>
      <c r="V56" s="14">
        <f t="shared" si="43"/>
        <v>484643.78051394515</v>
      </c>
      <c r="W56" s="14">
        <f t="shared" si="44"/>
        <v>5170175.0635855561</v>
      </c>
      <c r="X56" s="2">
        <f t="shared" si="45"/>
        <v>53.062397940651657</v>
      </c>
      <c r="Y56" s="109">
        <f>VLOOKUP(E56,'Appendix 4. LT MOH 2019'!$E$4:$Q$1683,13,FALSE)</f>
        <v>54.598453201294213</v>
      </c>
      <c r="Z56" s="129">
        <f t="shared" si="46"/>
        <v>-1.5360552606425557</v>
      </c>
    </row>
    <row r="57" spans="1:26" x14ac:dyDescent="0.2">
      <c r="B57" s="155" t="str">
        <f t="shared" si="49"/>
        <v>Male</v>
      </c>
      <c r="C57" s="13" t="str">
        <f t="shared" si="50"/>
        <v>PB</v>
      </c>
      <c r="D57" s="162" t="s">
        <v>123</v>
      </c>
      <c r="E57" s="20" t="str">
        <f t="shared" si="34"/>
        <v>PBMale25-29</v>
      </c>
      <c r="F57" s="21">
        <v>5</v>
      </c>
      <c r="G57" s="108">
        <f>VLOOKUP(E57,'Appendix 4. LT MOH 2019'!$E$4:$H$1683,4,FALSE)</f>
        <v>2.3186279689937899E-3</v>
      </c>
      <c r="H57" s="21">
        <f>VLOOKUP(E57,'Appendix 1a. Pop March 2021'!$E$5:$F$1684,2,FALSE)</f>
        <v>160618.32164450499</v>
      </c>
      <c r="I57" s="21">
        <f>VLOOKUP(E57,'Appendix 2a. Covid Deaths 2021'!$E$4:$F$1684,2,FALSE)</f>
        <v>17.148207943170799</v>
      </c>
      <c r="J57" s="22">
        <f t="shared" si="35"/>
        <v>372.4141328977899</v>
      </c>
      <c r="K57" s="22">
        <f t="shared" si="36"/>
        <v>389.52258052640559</v>
      </c>
      <c r="L57" s="78">
        <f t="shared" si="37"/>
        <v>0.95607841885444711</v>
      </c>
      <c r="M57" s="78">
        <f t="shared" si="38"/>
        <v>1.0459393081983577</v>
      </c>
      <c r="N57" s="77">
        <f>VLOOKUP(E57,'Appendix 4. LT MOH 2019'!$E$4:$L$1683,8,FALSE)</f>
        <v>0.98847367331361802</v>
      </c>
      <c r="O57" s="77">
        <f t="shared" si="47"/>
        <v>0.98794736545829764</v>
      </c>
      <c r="P57" s="78">
        <f t="shared" si="39"/>
        <v>1.2052634541702356E-2</v>
      </c>
      <c r="Q57" s="77">
        <f>VLOOKUP(E57,'Appendix 4. LT MOH 2019'!$E$4:$J$1683,6,FALSE)</f>
        <v>2.500000000000004</v>
      </c>
      <c r="R57" s="133">
        <f t="shared" si="40"/>
        <v>2.499335494096917</v>
      </c>
      <c r="S57" s="132">
        <f t="shared" si="48"/>
        <v>96421.797906214299</v>
      </c>
      <c r="T57" s="14">
        <f t="shared" si="41"/>
        <v>1162.1366920174823</v>
      </c>
      <c r="U57" s="15">
        <f t="shared" si="42"/>
        <v>2.4251454891065448E-3</v>
      </c>
      <c r="V57" s="14">
        <f t="shared" si="43"/>
        <v>479202.87555433577</v>
      </c>
      <c r="W57" s="14">
        <f t="shared" si="44"/>
        <v>4685531.2830716111</v>
      </c>
      <c r="X57" s="2">
        <f t="shared" si="45"/>
        <v>48.594108228816097</v>
      </c>
      <c r="Y57" s="109">
        <f>VLOOKUP(E57,'Appendix 4. LT MOH 2019'!$E$4:$Q$1683,13,FALSE)</f>
        <v>50.141575781022752</v>
      </c>
      <c r="Z57" s="129">
        <f t="shared" si="46"/>
        <v>-1.5474675522066548</v>
      </c>
    </row>
    <row r="58" spans="1:26" x14ac:dyDescent="0.2">
      <c r="B58" s="155" t="str">
        <f t="shared" si="49"/>
        <v>Male</v>
      </c>
      <c r="C58" s="13" t="str">
        <f t="shared" si="50"/>
        <v>PB</v>
      </c>
      <c r="D58" s="162" t="s">
        <v>124</v>
      </c>
      <c r="E58" s="20" t="str">
        <f t="shared" si="34"/>
        <v>PBMale30-34</v>
      </c>
      <c r="F58" s="21">
        <v>5</v>
      </c>
      <c r="G58" s="108">
        <f>VLOOKUP(E58,'Appendix 4. LT MOH 2019'!$E$4:$H$1683,4,FALSE)</f>
        <v>2.7127601856166265E-3</v>
      </c>
      <c r="H58" s="21">
        <f>VLOOKUP(E58,'Appendix 1a. Pop March 2021'!$E$5:$F$1684,2,FALSE)</f>
        <v>155812.46195021001</v>
      </c>
      <c r="I58" s="21">
        <f>VLOOKUP(E58,'Appendix 2a. Covid Deaths 2021'!$E$4:$F$1684,2,FALSE)</f>
        <v>48.418469486599903</v>
      </c>
      <c r="J58" s="22">
        <f t="shared" si="35"/>
        <v>422.68184320143524</v>
      </c>
      <c r="K58" s="22">
        <f t="shared" si="36"/>
        <v>470.96896499176341</v>
      </c>
      <c r="L58" s="78">
        <f t="shared" si="37"/>
        <v>0.89747281587615302</v>
      </c>
      <c r="M58" s="78">
        <f t="shared" si="38"/>
        <v>1.1142398770304316</v>
      </c>
      <c r="N58" s="77">
        <f>VLOOKUP(E58,'Appendix 4. LT MOH 2019'!$E$4:$L$1683,8,FALSE)</f>
        <v>0.9865275677663341</v>
      </c>
      <c r="O58" s="77">
        <f t="shared" si="47"/>
        <v>0.98500007704388337</v>
      </c>
      <c r="P58" s="78">
        <f t="shared" si="39"/>
        <v>1.4999922956116629E-2</v>
      </c>
      <c r="Q58" s="77">
        <f>VLOOKUP(E58,'Appendix 4. LT MOH 2019'!$E$4:$J$1683,6,FALSE)</f>
        <v>2.5000000000000129</v>
      </c>
      <c r="R58" s="133">
        <f t="shared" si="40"/>
        <v>2.4980669435339871</v>
      </c>
      <c r="S58" s="132">
        <f t="shared" si="48"/>
        <v>95259.661214196822</v>
      </c>
      <c r="T58" s="14">
        <f t="shared" si="41"/>
        <v>1428.8875790387237</v>
      </c>
      <c r="U58" s="15">
        <f t="shared" si="42"/>
        <v>3.0226720440113997E-3</v>
      </c>
      <c r="V58" s="14">
        <f t="shared" si="43"/>
        <v>472723.32500301342</v>
      </c>
      <c r="W58" s="14">
        <f t="shared" si="44"/>
        <v>4206328.4075172758</v>
      </c>
      <c r="X58" s="2">
        <f t="shared" si="45"/>
        <v>44.15644937114677</v>
      </c>
      <c r="Y58" s="109">
        <f>VLOOKUP(E58,'Appendix 4. LT MOH 2019'!$E$4:$Q$1683,13,FALSE)</f>
        <v>45.697111432736428</v>
      </c>
      <c r="Z58" s="129">
        <f t="shared" si="46"/>
        <v>-1.5406620615896571</v>
      </c>
    </row>
    <row r="59" spans="1:26" x14ac:dyDescent="0.2">
      <c r="B59" s="155" t="str">
        <f t="shared" si="49"/>
        <v>Male</v>
      </c>
      <c r="C59" s="13" t="str">
        <f t="shared" si="50"/>
        <v>PB</v>
      </c>
      <c r="D59" s="162" t="s">
        <v>125</v>
      </c>
      <c r="E59" s="20" t="str">
        <f t="shared" si="34"/>
        <v>PBMale35-39</v>
      </c>
      <c r="F59" s="21">
        <v>5</v>
      </c>
      <c r="G59" s="108">
        <f>VLOOKUP(E59,'Appendix 4. LT MOH 2019'!$E$4:$H$1683,4,FALSE)</f>
        <v>3.0738589211618257E-3</v>
      </c>
      <c r="H59" s="21">
        <f>VLOOKUP(E59,'Appendix 1a. Pop March 2021'!$E$5:$F$1684,2,FALSE)</f>
        <v>152381.146616357</v>
      </c>
      <c r="I59" s="21">
        <f>VLOOKUP(E59,'Appendix 2a. Covid Deaths 2021'!$E$4:$F$1684,2,FALSE)</f>
        <v>70.610268001291601</v>
      </c>
      <c r="J59" s="22">
        <f t="shared" si="35"/>
        <v>468.39814694355709</v>
      </c>
      <c r="K59" s="22">
        <f t="shared" si="36"/>
        <v>538.79136894262729</v>
      </c>
      <c r="L59" s="78">
        <f t="shared" si="37"/>
        <v>0.86934975937492054</v>
      </c>
      <c r="M59" s="78">
        <f t="shared" si="38"/>
        <v>1.1502850138464633</v>
      </c>
      <c r="N59" s="77">
        <f>VLOOKUP(E59,'Appendix 4. LT MOH 2019'!$E$4:$L$1683,8,FALSE)</f>
        <v>0.98474791230873127</v>
      </c>
      <c r="O59" s="77">
        <f t="shared" si="47"/>
        <v>0.98247594669259919</v>
      </c>
      <c r="P59" s="78">
        <f t="shared" si="39"/>
        <v>1.7524053307400811E-2</v>
      </c>
      <c r="Q59" s="77">
        <f>VLOOKUP(E59,'Appendix 4. LT MOH 2019'!$E$4:$J$1683,6,FALSE)</f>
        <v>2.5000000000000311</v>
      </c>
      <c r="R59" s="133">
        <f t="shared" si="40"/>
        <v>2.4971190178745677</v>
      </c>
      <c r="S59" s="132">
        <f t="shared" si="48"/>
        <v>93830.773635158097</v>
      </c>
      <c r="T59" s="14">
        <f t="shared" si="41"/>
        <v>1644.2954790571691</v>
      </c>
      <c r="U59" s="15">
        <f t="shared" si="42"/>
        <v>3.5358273775034379E-3</v>
      </c>
      <c r="V59" s="14">
        <f t="shared" si="43"/>
        <v>465038.39229226351</v>
      </c>
      <c r="W59" s="14">
        <f t="shared" si="44"/>
        <v>3733605.0825142623</v>
      </c>
      <c r="X59" s="2">
        <f t="shared" si="45"/>
        <v>39.790837673699968</v>
      </c>
      <c r="Y59" s="109">
        <f>VLOOKUP(E59,'Appendix 4. LT MOH 2019'!$E$4:$Q$1683,13,FALSE)</f>
        <v>41.287029216570218</v>
      </c>
      <c r="Z59" s="129">
        <f t="shared" si="46"/>
        <v>-1.4961915428702497</v>
      </c>
    </row>
    <row r="60" spans="1:26" x14ac:dyDescent="0.2">
      <c r="B60" s="155" t="str">
        <f t="shared" si="49"/>
        <v>Male</v>
      </c>
      <c r="C60" s="13" t="str">
        <f t="shared" si="50"/>
        <v>PB</v>
      </c>
      <c r="D60" s="162" t="s">
        <v>126</v>
      </c>
      <c r="E60" s="20" t="str">
        <f t="shared" si="34"/>
        <v>PBMale40-44</v>
      </c>
      <c r="F60" s="21">
        <v>5</v>
      </c>
      <c r="G60" s="108">
        <f>VLOOKUP(E60,'Appendix 4. LT MOH 2019'!$E$4:$H$1683,4,FALSE)</f>
        <v>4.029717333645942E-3</v>
      </c>
      <c r="H60" s="21">
        <f>VLOOKUP(E60,'Appendix 1a. Pop March 2021'!$E$5:$F$1684,2,FALSE)</f>
        <v>141288.370193034</v>
      </c>
      <c r="I60" s="21">
        <f>VLOOKUP(E60,'Appendix 2a. Covid Deaths 2021'!$E$4:$F$1684,2,FALSE)</f>
        <v>100.871811430417</v>
      </c>
      <c r="J60" s="22">
        <f t="shared" si="35"/>
        <v>569.35219440945377</v>
      </c>
      <c r="K60" s="22">
        <f t="shared" si="36"/>
        <v>669.81752095287334</v>
      </c>
      <c r="L60" s="78">
        <f t="shared" si="37"/>
        <v>0.85001090087864684</v>
      </c>
      <c r="M60" s="78">
        <f t="shared" si="38"/>
        <v>1.1764555007074746</v>
      </c>
      <c r="N60" s="77">
        <f>VLOOKUP(E60,'Appendix 4. LT MOH 2019'!$E$4:$L$1683,8,FALSE)</f>
        <v>0.98005237159167569</v>
      </c>
      <c r="O60" s="77">
        <f t="shared" si="47"/>
        <v>0.97657403233053608</v>
      </c>
      <c r="P60" s="78">
        <f t="shared" si="39"/>
        <v>2.3425967669463921E-2</v>
      </c>
      <c r="Q60" s="77">
        <f>VLOOKUP(E60,'Appendix 4. LT MOH 2019'!$E$4:$J$1683,6,FALSE)</f>
        <v>2.499999999999968</v>
      </c>
      <c r="R60" s="133">
        <f t="shared" si="40"/>
        <v>2.4955680061797043</v>
      </c>
      <c r="S60" s="132">
        <f t="shared" si="48"/>
        <v>92186.478156100929</v>
      </c>
      <c r="T60" s="14">
        <f t="shared" si="41"/>
        <v>2159.5574568465622</v>
      </c>
      <c r="U60" s="15">
        <f t="shared" si="42"/>
        <v>4.7408211371960853E-3</v>
      </c>
      <c r="V60" s="14">
        <f t="shared" si="43"/>
        <v>455523.92599308491</v>
      </c>
      <c r="W60" s="14">
        <f t="shared" si="44"/>
        <v>3268566.6902219988</v>
      </c>
      <c r="X60" s="2">
        <f t="shared" si="45"/>
        <v>35.456031682729858</v>
      </c>
      <c r="Y60" s="109">
        <f>VLOOKUP(E60,'Appendix 4. LT MOH 2019'!$E$4:$Q$1683,13,FALSE)</f>
        <v>36.88777501506393</v>
      </c>
      <c r="Z60" s="129">
        <f t="shared" si="46"/>
        <v>-1.4317433323340722</v>
      </c>
    </row>
    <row r="61" spans="1:26" x14ac:dyDescent="0.2">
      <c r="B61" s="155" t="str">
        <f t="shared" si="49"/>
        <v>Male</v>
      </c>
      <c r="C61" s="13" t="str">
        <f t="shared" si="50"/>
        <v>PB</v>
      </c>
      <c r="D61" s="162" t="s">
        <v>127</v>
      </c>
      <c r="E61" s="20" t="str">
        <f t="shared" si="34"/>
        <v>PBMale45-49</v>
      </c>
      <c r="F61" s="21">
        <v>5</v>
      </c>
      <c r="G61" s="108">
        <f>VLOOKUP(E61,'Appendix 4. LT MOH 2019'!$E$4:$H$1683,4,FALSE)</f>
        <v>5.6254052733963802E-3</v>
      </c>
      <c r="H61" s="21">
        <f>VLOOKUP(E61,'Appendix 1a. Pop March 2021'!$E$5:$F$1684,2,FALSE)</f>
        <v>122393.449438608</v>
      </c>
      <c r="I61" s="21">
        <f>VLOOKUP(E61,'Appendix 2a. Covid Deaths 2021'!$E$4:$F$1684,2,FALSE)</f>
        <v>106.92412011624199</v>
      </c>
      <c r="J61" s="22">
        <f t="shared" si="35"/>
        <v>688.51275590111868</v>
      </c>
      <c r="K61" s="22">
        <f t="shared" si="36"/>
        <v>794.83538450820549</v>
      </c>
      <c r="L61" s="78">
        <f t="shared" si="37"/>
        <v>0.86623314628490955</v>
      </c>
      <c r="M61" s="78">
        <f t="shared" si="38"/>
        <v>1.1544236148071545</v>
      </c>
      <c r="N61" s="77">
        <f>VLOOKUP(E61,'Appendix 4. LT MOH 2019'!$E$4:$L$1683,8,FALSE)</f>
        <v>0.97226305255902401</v>
      </c>
      <c r="O61" s="77">
        <f t="shared" si="47"/>
        <v>0.96804893102409495</v>
      </c>
      <c r="P61" s="78">
        <f t="shared" si="39"/>
        <v>3.195106897590505E-2</v>
      </c>
      <c r="Q61" s="77">
        <f>VLOOKUP(E61,'Appendix 4. LT MOH 2019'!$E$4:$J$1683,6,FALSE)</f>
        <v>2.5000000000000058</v>
      </c>
      <c r="R61" s="133">
        <f t="shared" si="40"/>
        <v>2.4945918747918459</v>
      </c>
      <c r="S61" s="132">
        <f t="shared" si="48"/>
        <v>90026.920699254362</v>
      </c>
      <c r="T61" s="14">
        <f t="shared" si="41"/>
        <v>2876.4563529502102</v>
      </c>
      <c r="U61" s="15">
        <f t="shared" si="42"/>
        <v>6.4941863258821441E-3</v>
      </c>
      <c r="V61" s="14">
        <f t="shared" si="43"/>
        <v>442927.9063777838</v>
      </c>
      <c r="W61" s="14">
        <f t="shared" si="44"/>
        <v>2813042.7642289139</v>
      </c>
      <c r="X61" s="2">
        <f t="shared" si="45"/>
        <v>31.246684240442011</v>
      </c>
      <c r="Y61" s="109">
        <f>VLOOKUP(E61,'Appendix 4. LT MOH 2019'!$E$4:$Q$1683,13,FALSE)</f>
        <v>32.587691241658554</v>
      </c>
      <c r="Z61" s="129">
        <f t="shared" si="46"/>
        <v>-1.3410070012165427</v>
      </c>
    </row>
    <row r="62" spans="1:26" x14ac:dyDescent="0.2">
      <c r="B62" s="155" t="str">
        <f t="shared" si="49"/>
        <v>Male</v>
      </c>
      <c r="C62" s="13" t="str">
        <f t="shared" si="50"/>
        <v>PB</v>
      </c>
      <c r="D62" s="162" t="s">
        <v>128</v>
      </c>
      <c r="E62" s="20" t="str">
        <f t="shared" si="34"/>
        <v>PBMale50-54</v>
      </c>
      <c r="F62" s="21">
        <v>5</v>
      </c>
      <c r="G62" s="108">
        <f>VLOOKUP(E62,'Appendix 4. LT MOH 2019'!$E$4:$H$1683,4,FALSE)</f>
        <v>7.8015492438214679E-3</v>
      </c>
      <c r="H62" s="21">
        <f>VLOOKUP(E62,'Appendix 1a. Pop March 2021'!$E$5:$F$1684,2,FALSE)</f>
        <v>110893.593504228</v>
      </c>
      <c r="I62" s="21">
        <f>VLOOKUP(E62,'Appendix 2a. Covid Deaths 2021'!$E$4:$F$1684,2,FALSE)</f>
        <v>127.098482402325</v>
      </c>
      <c r="J62" s="22">
        <f t="shared" si="35"/>
        <v>865.14183054755517</v>
      </c>
      <c r="K62" s="22">
        <f t="shared" si="36"/>
        <v>991.24874788060356</v>
      </c>
      <c r="L62" s="78">
        <f t="shared" si="37"/>
        <v>0.87277974615082388</v>
      </c>
      <c r="M62" s="78">
        <f t="shared" si="38"/>
        <v>1.1457644433320653</v>
      </c>
      <c r="N62" s="77">
        <f>VLOOKUP(E62,'Appendix 4. LT MOH 2019'!$E$4:$L$1683,8,FALSE)</f>
        <v>0.96173850119849846</v>
      </c>
      <c r="O62" s="77">
        <f t="shared" si="47"/>
        <v>0.95628493889549837</v>
      </c>
      <c r="P62" s="78">
        <f t="shared" si="39"/>
        <v>4.3715061104501629E-2</v>
      </c>
      <c r="Q62" s="77">
        <f>VLOOKUP(E62,'Appendix 4. LT MOH 2019'!$E$4:$J$1683,6,FALSE)</f>
        <v>2.4999999999999987</v>
      </c>
      <c r="R62" s="133">
        <f t="shared" si="40"/>
        <v>2.4929312822784455</v>
      </c>
      <c r="S62" s="132">
        <f t="shared" si="48"/>
        <v>87150.464346304158</v>
      </c>
      <c r="T62" s="14">
        <f t="shared" si="41"/>
        <v>3809.787874184377</v>
      </c>
      <c r="U62" s="15">
        <f t="shared" si="42"/>
        <v>8.9389479936154859E-3</v>
      </c>
      <c r="V62" s="14">
        <f t="shared" si="43"/>
        <v>426200.92173099821</v>
      </c>
      <c r="W62" s="14">
        <f t="shared" si="44"/>
        <v>2370114.85785113</v>
      </c>
      <c r="X62" s="2">
        <f t="shared" si="45"/>
        <v>27.195665285650779</v>
      </c>
      <c r="Y62" s="109">
        <f>VLOOKUP(E62,'Appendix 4. LT MOH 2019'!$E$4:$Q$1683,13,FALSE)</f>
        <v>28.446039924552199</v>
      </c>
      <c r="Z62" s="129">
        <f t="shared" si="46"/>
        <v>-1.2503746389014196</v>
      </c>
    </row>
    <row r="63" spans="1:26" x14ac:dyDescent="0.2">
      <c r="B63" s="155" t="str">
        <f t="shared" si="49"/>
        <v>Male</v>
      </c>
      <c r="C63" s="13" t="str">
        <f t="shared" si="50"/>
        <v>PB</v>
      </c>
      <c r="D63" s="162" t="s">
        <v>129</v>
      </c>
      <c r="E63" s="20" t="str">
        <f t="shared" si="34"/>
        <v>PBMale55-59</v>
      </c>
      <c r="F63" s="21">
        <v>5</v>
      </c>
      <c r="G63" s="108">
        <f>VLOOKUP(E63,'Appendix 4. LT MOH 2019'!$E$4:$H$1683,4,FALSE)</f>
        <v>1.071196591547125E-2</v>
      </c>
      <c r="H63" s="21">
        <f>VLOOKUP(E63,'Appendix 1a. Pop March 2021'!$E$5:$F$1684,2,FALSE)</f>
        <v>95875.541501275904</v>
      </c>
      <c r="I63" s="21">
        <f>VLOOKUP(E63,'Appendix 2a. Covid Deaths 2021'!$E$4:$F$1684,2,FALSE)</f>
        <v>168.45592508879599</v>
      </c>
      <c r="J63" s="22">
        <f t="shared" si="35"/>
        <v>1027.0155326890167</v>
      </c>
      <c r="K63" s="22">
        <f t="shared" si="36"/>
        <v>1193.6669636500023</v>
      </c>
      <c r="L63" s="78">
        <f t="shared" si="37"/>
        <v>0.86038699567306631</v>
      </c>
      <c r="M63" s="78">
        <f t="shared" si="38"/>
        <v>1.162267683064778</v>
      </c>
      <c r="N63" s="77">
        <f>VLOOKUP(E63,'Appendix 4. LT MOH 2019'!$E$4:$L$1683,8,FALSE)</f>
        <v>0.94783708874128159</v>
      </c>
      <c r="O63" s="77">
        <f t="shared" si="47"/>
        <v>0.93963314911602769</v>
      </c>
      <c r="P63" s="78">
        <f t="shared" si="39"/>
        <v>6.0366850883972312E-2</v>
      </c>
      <c r="Q63" s="77">
        <f>VLOOKUP(E63,'Appendix 4. LT MOH 2019'!$E$4:$J$1683,6,FALSE)</f>
        <v>2.4999999999999978</v>
      </c>
      <c r="R63" s="133">
        <f t="shared" si="40"/>
        <v>2.4892153092798996</v>
      </c>
      <c r="S63" s="132">
        <f t="shared" si="48"/>
        <v>83340.676472119783</v>
      </c>
      <c r="T63" s="14">
        <f t="shared" si="41"/>
        <v>5031.014189161835</v>
      </c>
      <c r="U63" s="15">
        <f t="shared" si="42"/>
        <v>1.2450799132314042E-2</v>
      </c>
      <c r="V63" s="14">
        <f t="shared" si="43"/>
        <v>404071.58895565575</v>
      </c>
      <c r="W63" s="14">
        <f t="shared" si="44"/>
        <v>1943913.9361201318</v>
      </c>
      <c r="X63" s="2">
        <f t="shared" si="45"/>
        <v>23.324911896658715</v>
      </c>
      <c r="Y63" s="109">
        <f>VLOOKUP(E63,'Appendix 4. LT MOH 2019'!$E$4:$Q$1683,13,FALSE)</f>
        <v>24.478268928839579</v>
      </c>
      <c r="Z63" s="129">
        <f t="shared" si="46"/>
        <v>-1.1533570321808639</v>
      </c>
    </row>
    <row r="64" spans="1:26" x14ac:dyDescent="0.2">
      <c r="B64" s="155" t="str">
        <f t="shared" si="49"/>
        <v>Male</v>
      </c>
      <c r="C64" s="13" t="str">
        <f t="shared" si="50"/>
        <v>PB</v>
      </c>
      <c r="D64" s="162" t="s">
        <v>130</v>
      </c>
      <c r="E64" s="20" t="str">
        <f t="shared" si="34"/>
        <v>PBMale60-64</v>
      </c>
      <c r="F64" s="21">
        <v>5</v>
      </c>
      <c r="G64" s="108">
        <f>VLOOKUP(E64,'Appendix 4. LT MOH 2019'!$E$4:$H$1683,4,FALSE)</f>
        <v>1.5865866593052145E-2</v>
      </c>
      <c r="H64" s="21">
        <f>VLOOKUP(E64,'Appendix 1a. Pop March 2021'!$E$5:$F$1684,2,FALSE)</f>
        <v>73350.435709734302</v>
      </c>
      <c r="I64" s="21">
        <f>VLOOKUP(E64,'Appendix 2a. Covid Deaths 2021'!$E$4:$F$1684,2,FALSE)</f>
        <v>192.66515983209601</v>
      </c>
      <c r="J64" s="22">
        <f t="shared" si="35"/>
        <v>1163.7682275128925</v>
      </c>
      <c r="K64" s="22">
        <f t="shared" si="36"/>
        <v>1353.3765876219634</v>
      </c>
      <c r="L64" s="78">
        <f t="shared" si="37"/>
        <v>0.85989977819681784</v>
      </c>
      <c r="M64" s="78">
        <f t="shared" si="38"/>
        <v>1.1629262215847618</v>
      </c>
      <c r="N64" s="77">
        <f>VLOOKUP(E64,'Appendix 4. LT MOH 2019'!$E$4:$L$1683,8,FALSE)</f>
        <v>0.92369719244797854</v>
      </c>
      <c r="O64" s="77">
        <f t="shared" si="47"/>
        <v>0.91182919932663598</v>
      </c>
      <c r="P64" s="78">
        <f t="shared" si="39"/>
        <v>8.8170800673364025E-2</v>
      </c>
      <c r="Q64" s="77">
        <f>VLOOKUP(E64,'Appendix 4. LT MOH 2019'!$E$4:$J$1683,6,FALSE)</f>
        <v>2.500000000000004</v>
      </c>
      <c r="R64" s="133">
        <f t="shared" si="40"/>
        <v>2.484015824822047</v>
      </c>
      <c r="S64" s="132">
        <f t="shared" si="48"/>
        <v>78309.662282957943</v>
      </c>
      <c r="T64" s="14">
        <f t="shared" si="41"/>
        <v>6904.6256239491377</v>
      </c>
      <c r="U64" s="15">
        <f t="shared" si="42"/>
        <v>1.8452863261433378E-2</v>
      </c>
      <c r="V64" s="14">
        <f t="shared" si="43"/>
        <v>374176.3826094055</v>
      </c>
      <c r="W64" s="14">
        <f t="shared" si="44"/>
        <v>1539842.3471644761</v>
      </c>
      <c r="X64" s="2">
        <f t="shared" si="45"/>
        <v>19.663503867511668</v>
      </c>
      <c r="Y64" s="109">
        <f>VLOOKUP(E64,'Appendix 4. LT MOH 2019'!$E$4:$Q$1683,13,FALSE)</f>
        <v>20.687812747469618</v>
      </c>
      <c r="Z64" s="129">
        <f t="shared" si="46"/>
        <v>-1.0243088799579496</v>
      </c>
    </row>
    <row r="65" spans="2:26" x14ac:dyDescent="0.2">
      <c r="B65" s="155" t="str">
        <f t="shared" si="49"/>
        <v>Male</v>
      </c>
      <c r="C65" s="13" t="str">
        <f t="shared" si="50"/>
        <v>PB</v>
      </c>
      <c r="D65" s="162" t="s">
        <v>131</v>
      </c>
      <c r="E65" s="20" t="str">
        <f t="shared" si="34"/>
        <v>PBMale65-69</v>
      </c>
      <c r="F65" s="21">
        <v>5</v>
      </c>
      <c r="G65" s="108">
        <f>VLOOKUP(E65,'Appendix 4. LT MOH 2019'!$E$4:$H$1683,4,FALSE)</f>
        <v>2.2821390796149227E-2</v>
      </c>
      <c r="H65" s="21">
        <f>VLOOKUP(E65,'Appendix 1a. Pop March 2021'!$E$5:$F$1684,2,FALSE)</f>
        <v>57392.253741961998</v>
      </c>
      <c r="I65" s="21">
        <f>VLOOKUP(E65,'Appendix 2a. Covid Deaths 2021'!$E$4:$F$1684,2,FALSE)</f>
        <v>206.78721343235401</v>
      </c>
      <c r="J65" s="22">
        <f t="shared" si="35"/>
        <v>1309.7710513170725</v>
      </c>
      <c r="K65" s="22">
        <f t="shared" si="36"/>
        <v>1511.8390929400402</v>
      </c>
      <c r="L65" s="78">
        <f t="shared" si="37"/>
        <v>0.86634289153747812</v>
      </c>
      <c r="M65" s="78">
        <f t="shared" si="38"/>
        <v>1.1542773765077288</v>
      </c>
      <c r="N65" s="77">
        <f>VLOOKUP(E65,'Appendix 4. LT MOH 2019'!$E$4:$L$1683,8,FALSE)</f>
        <v>0.8920518625929601</v>
      </c>
      <c r="O65" s="77">
        <f t="shared" si="47"/>
        <v>0.87646871695927409</v>
      </c>
      <c r="P65" s="78">
        <f t="shared" si="39"/>
        <v>0.12353128304072591</v>
      </c>
      <c r="Q65" s="77">
        <f>VLOOKUP(E65,'Appendix 4. LT MOH 2019'!$E$4:$J$1683,6,FALSE)</f>
        <v>2.5</v>
      </c>
      <c r="R65" s="133">
        <f t="shared" si="40"/>
        <v>2.478329177476144</v>
      </c>
      <c r="S65" s="132">
        <f t="shared" si="48"/>
        <v>71405.036659008809</v>
      </c>
      <c r="T65" s="14">
        <f t="shared" si="41"/>
        <v>8820.7557940574279</v>
      </c>
      <c r="U65" s="15">
        <f t="shared" si="42"/>
        <v>2.6347748937851904E-2</v>
      </c>
      <c r="V65" s="14">
        <f t="shared" si="43"/>
        <v>334782.14077656122</v>
      </c>
      <c r="W65" s="14">
        <f t="shared" si="44"/>
        <v>1165665.9645550705</v>
      </c>
      <c r="X65" s="2">
        <f t="shared" si="45"/>
        <v>16.324702277258819</v>
      </c>
      <c r="Y65" s="109">
        <f>VLOOKUP(E65,'Appendix 4. LT MOH 2019'!$E$4:$Q$1683,13,FALSE)</f>
        <v>17.190232790757271</v>
      </c>
      <c r="Z65" s="129">
        <f t="shared" si="46"/>
        <v>-0.86553051349845234</v>
      </c>
    </row>
    <row r="66" spans="2:26" x14ac:dyDescent="0.2">
      <c r="B66" s="155" t="str">
        <f t="shared" si="49"/>
        <v>Male</v>
      </c>
      <c r="C66" s="13" t="str">
        <f t="shared" si="50"/>
        <v>PB</v>
      </c>
      <c r="D66" s="162" t="s">
        <v>132</v>
      </c>
      <c r="E66" s="20" t="str">
        <f t="shared" si="34"/>
        <v>PBMale70-74</v>
      </c>
      <c r="F66" s="21">
        <v>5</v>
      </c>
      <c r="G66" s="108">
        <f>VLOOKUP(E66,'Appendix 4. LT MOH 2019'!$E$4:$H$1683,4,FALSE)</f>
        <v>3.2967279750275101E-2</v>
      </c>
      <c r="H66" s="21">
        <f>VLOOKUP(E66,'Appendix 1a. Pop March 2021'!$E$5:$F$1684,2,FALSE)</f>
        <v>46272.474454391697</v>
      </c>
      <c r="I66" s="21">
        <f>VLOOKUP(E66,'Appendix 2a. Covid Deaths 2021'!$E$4:$F$1684,2,FALSE)</f>
        <v>201.743622860833</v>
      </c>
      <c r="J66" s="22">
        <f t="shared" si="35"/>
        <v>1525.4776100753893</v>
      </c>
      <c r="K66" s="22">
        <f t="shared" si="36"/>
        <v>1720.5702944835352</v>
      </c>
      <c r="L66" s="78">
        <f t="shared" si="37"/>
        <v>0.88661161648922515</v>
      </c>
      <c r="M66" s="78">
        <f t="shared" si="38"/>
        <v>1.1278895757758807</v>
      </c>
      <c r="N66" s="77">
        <f>VLOOKUP(E66,'Appendix 4. LT MOH 2019'!$E$4:$L$1683,8,FALSE)</f>
        <v>0.84771468287723817</v>
      </c>
      <c r="O66" s="77">
        <f t="shared" si="47"/>
        <v>0.82999139669496536</v>
      </c>
      <c r="P66" s="78">
        <f t="shared" si="39"/>
        <v>0.17000860330503464</v>
      </c>
      <c r="Q66" s="77">
        <f>VLOOKUP(E66,'Appendix 4. LT MOH 2019'!$E$4:$J$1683,6,FALSE)</f>
        <v>2.4999999999999969</v>
      </c>
      <c r="R66" s="133">
        <f t="shared" si="40"/>
        <v>2.4742304449982946</v>
      </c>
      <c r="S66" s="132">
        <f t="shared" si="48"/>
        <v>62584.280864951383</v>
      </c>
      <c r="T66" s="14">
        <f t="shared" si="41"/>
        <v>10639.866178700389</v>
      </c>
      <c r="U66" s="15">
        <f t="shared" si="42"/>
        <v>3.7196144557771392E-2</v>
      </c>
      <c r="V66" s="14">
        <f t="shared" si="43"/>
        <v>286047.55426130316</v>
      </c>
      <c r="W66" s="14">
        <f t="shared" si="44"/>
        <v>830883.82377850928</v>
      </c>
      <c r="X66" s="2">
        <f t="shared" si="45"/>
        <v>13.276238254961289</v>
      </c>
      <c r="Y66" s="109">
        <f>VLOOKUP(E66,'Appendix 4. LT MOH 2019'!$E$4:$Q$1683,13,FALSE)</f>
        <v>13.96791336554876</v>
      </c>
      <c r="Z66" s="129">
        <f t="shared" si="46"/>
        <v>-0.69167511058747166</v>
      </c>
    </row>
    <row r="67" spans="2:26" x14ac:dyDescent="0.2">
      <c r="B67" s="155" t="str">
        <f t="shared" si="49"/>
        <v>Male</v>
      </c>
      <c r="C67" s="13" t="str">
        <f t="shared" si="50"/>
        <v>PB</v>
      </c>
      <c r="D67" s="162" t="s">
        <v>133</v>
      </c>
      <c r="E67" s="20" t="str">
        <f t="shared" si="34"/>
        <v>PBMale75-79</v>
      </c>
      <c r="F67" s="21">
        <v>5</v>
      </c>
      <c r="G67" s="108">
        <f>VLOOKUP(E67,'Appendix 4. LT MOH 2019'!$E$4:$H$1683,4,FALSE)</f>
        <v>5.0563295780281313E-2</v>
      </c>
      <c r="H67" s="21">
        <f>VLOOKUP(E67,'Appendix 1a. Pop March 2021'!$E$5:$F$1684,2,FALSE)</f>
        <v>31344.820493425599</v>
      </c>
      <c r="I67" s="21">
        <f>VLOOKUP(E67,'Appendix 2a. Covid Deaths 2021'!$E$4:$F$1684,2,FALSE)</f>
        <v>177.53438811753301</v>
      </c>
      <c r="J67" s="22">
        <f t="shared" si="35"/>
        <v>1584.8974297889017</v>
      </c>
      <c r="K67" s="22">
        <f t="shared" si="36"/>
        <v>1753.4550941288767</v>
      </c>
      <c r="L67" s="78">
        <f t="shared" si="37"/>
        <v>0.90387112569671191</v>
      </c>
      <c r="M67" s="78">
        <f t="shared" si="38"/>
        <v>1.1063524119427879</v>
      </c>
      <c r="N67" s="77">
        <f>VLOOKUP(E67,'Appendix 4. LT MOH 2019'!$E$4:$L$1683,8,FALSE)</f>
        <v>0.77555519389249727</v>
      </c>
      <c r="O67" s="77">
        <f t="shared" si="47"/>
        <v>0.75487102582857579</v>
      </c>
      <c r="P67" s="78">
        <f t="shared" si="39"/>
        <v>0.24512897417142421</v>
      </c>
      <c r="Q67" s="77">
        <f>VLOOKUP(E67,'Appendix 4. LT MOH 2019'!$E$4:$J$1683,6,FALSE)</f>
        <v>2.4999999999999996</v>
      </c>
      <c r="R67" s="133">
        <f t="shared" si="40"/>
        <v>2.4675061013858901</v>
      </c>
      <c r="S67" s="132">
        <f t="shared" si="48"/>
        <v>51944.414686250995</v>
      </c>
      <c r="T67" s="14">
        <f t="shared" si="41"/>
        <v>12733.081085975769</v>
      </c>
      <c r="U67" s="15">
        <f t="shared" si="42"/>
        <v>5.5975585000756174E-2</v>
      </c>
      <c r="V67" s="14">
        <f t="shared" si="43"/>
        <v>227475.62327046262</v>
      </c>
      <c r="W67" s="14">
        <f t="shared" si="44"/>
        <v>544836.26951720612</v>
      </c>
      <c r="X67" s="2">
        <f t="shared" si="45"/>
        <v>10.488832587835804</v>
      </c>
      <c r="Y67" s="109">
        <f>VLOOKUP(E67,'Appendix 4. LT MOH 2019'!$E$4:$Q$1683,13,FALSE)</f>
        <v>11.028034369565695</v>
      </c>
      <c r="Z67" s="129">
        <f t="shared" si="46"/>
        <v>-0.53920178172989175</v>
      </c>
    </row>
    <row r="68" spans="2:26" x14ac:dyDescent="0.2">
      <c r="B68" s="155" t="str">
        <f t="shared" si="49"/>
        <v>Male</v>
      </c>
      <c r="C68" s="13" t="str">
        <f t="shared" si="50"/>
        <v>PB</v>
      </c>
      <c r="D68" s="162" t="s">
        <v>134</v>
      </c>
      <c r="E68" s="20" t="str">
        <f t="shared" si="34"/>
        <v>PBMale80-84</v>
      </c>
      <c r="F68" s="21">
        <v>5</v>
      </c>
      <c r="G68" s="108">
        <f>VLOOKUP(E68,'Appendix 4. LT MOH 2019'!$E$4:$H$1683,4,FALSE)</f>
        <v>7.3028877762605568E-2</v>
      </c>
      <c r="H68" s="21">
        <f>VLOOKUP(E68,'Appendix 1a. Pop March 2021'!$E$5:$F$1684,2,FALSE)</f>
        <v>20616.564229345298</v>
      </c>
      <c r="I68" s="21">
        <f>VLOOKUP(E68,'Appendix 2a. Covid Deaths 2021'!$E$4:$F$1684,2,FALSE)</f>
        <v>148.28156280271199</v>
      </c>
      <c r="J68" s="22">
        <f t="shared" si="35"/>
        <v>1505.6045489897642</v>
      </c>
      <c r="K68" s="22">
        <f t="shared" si="36"/>
        <v>1643.0572756681088</v>
      </c>
      <c r="L68" s="78">
        <f t="shared" si="37"/>
        <v>0.91634331394658608</v>
      </c>
      <c r="M68" s="78">
        <f t="shared" si="38"/>
        <v>1.0912940431606513</v>
      </c>
      <c r="N68" s="77">
        <f>VLOOKUP(E68,'Appendix 4. LT MOH 2019'!$E$4:$L$1683,8,FALSE)</f>
        <v>0.69122867040157376</v>
      </c>
      <c r="O68" s="77">
        <f t="shared" si="47"/>
        <v>0.6683133919344354</v>
      </c>
      <c r="P68" s="78">
        <f t="shared" si="39"/>
        <v>0.3316866080655646</v>
      </c>
      <c r="Q68" s="77">
        <f>VLOOKUP(E68,'Appendix 4. LT MOH 2019'!$E$4:$J$1683,6,FALSE)</f>
        <v>2.5000000000000004</v>
      </c>
      <c r="R68" s="133">
        <f t="shared" si="40"/>
        <v>2.4602508475187701</v>
      </c>
      <c r="S68" s="132">
        <f t="shared" si="48"/>
        <v>39211.333600275226</v>
      </c>
      <c r="T68" s="14">
        <f t="shared" si="41"/>
        <v>13005.874239602594</v>
      </c>
      <c r="U68" s="15">
        <f t="shared" si="42"/>
        <v>7.9778398698827413E-2</v>
      </c>
      <c r="V68" s="14">
        <f t="shared" si="43"/>
        <v>163025.009924068</v>
      </c>
      <c r="W68" s="14">
        <f t="shared" si="44"/>
        <v>317360.64624674345</v>
      </c>
      <c r="X68" s="2">
        <f t="shared" si="45"/>
        <v>8.0935948132229782</v>
      </c>
      <c r="Y68" s="109">
        <f>VLOOKUP(E68,'Appendix 4. LT MOH 2019'!$E$4:$Q$1683,13,FALSE)</f>
        <v>8.496037982498251</v>
      </c>
      <c r="Z68" s="129">
        <f t="shared" si="46"/>
        <v>-0.40244316927527279</v>
      </c>
    </row>
    <row r="69" spans="2:26" x14ac:dyDescent="0.2">
      <c r="B69" s="155" t="str">
        <f t="shared" si="49"/>
        <v>Male</v>
      </c>
      <c r="C69" s="13" t="str">
        <f t="shared" si="50"/>
        <v>PB</v>
      </c>
      <c r="D69" s="162" t="s">
        <v>135</v>
      </c>
      <c r="E69" s="20" t="str">
        <f t="shared" si="34"/>
        <v>PBMale85-89</v>
      </c>
      <c r="F69" s="21">
        <v>5</v>
      </c>
      <c r="G69" s="108">
        <f>VLOOKUP(E69,'Appendix 4. LT MOH 2019'!$E$4:$H$1683,4,FALSE)</f>
        <v>0.12264459209236467</v>
      </c>
      <c r="H69" s="21">
        <f>VLOOKUP(E69,'Appendix 1a. Pop March 2021'!$E$5:$F$1684,2,FALSE)</f>
        <v>9790.1111375564906</v>
      </c>
      <c r="I69" s="21">
        <f>VLOOKUP(E69,'Appendix 2a. Covid Deaths 2021'!$E$4:$F$1684,2,FALSE)</f>
        <v>88.767194058766506</v>
      </c>
      <c r="J69" s="22">
        <f t="shared" si="35"/>
        <v>1200.7041870045321</v>
      </c>
      <c r="K69" s="22">
        <f t="shared" si="36"/>
        <v>1278.5845647567774</v>
      </c>
      <c r="L69" s="78">
        <f t="shared" si="37"/>
        <v>0.93908859851826831</v>
      </c>
      <c r="M69" s="78">
        <f t="shared" si="38"/>
        <v>1.0648622521643221</v>
      </c>
      <c r="N69" s="77">
        <f>VLOOKUP(E69,'Appendix 4. LT MOH 2019'!$E$4:$L$1683,8,FALSE)</f>
        <v>0.53067689229743253</v>
      </c>
      <c r="O69" s="77">
        <f t="shared" si="47"/>
        <v>0.50930981164583711</v>
      </c>
      <c r="P69" s="78">
        <f t="shared" si="39"/>
        <v>0.49069018835416289</v>
      </c>
      <c r="Q69" s="77">
        <f>VLOOKUP(E69,'Appendix 4. LT MOH 2019'!$E$4:$J$1683,6,FALSE)</f>
        <v>2.5000000000000004</v>
      </c>
      <c r="R69" s="133">
        <f t="shared" si="40"/>
        <v>2.4537678084761181</v>
      </c>
      <c r="S69" s="132">
        <f t="shared" si="48"/>
        <v>26205.459360672634</v>
      </c>
      <c r="T69" s="14">
        <f t="shared" si="41"/>
        <v>12858.761789595816</v>
      </c>
      <c r="U69" s="15">
        <f t="shared" si="42"/>
        <v>0.1308301731958682</v>
      </c>
      <c r="V69" s="14">
        <f t="shared" si="43"/>
        <v>98285.903591557071</v>
      </c>
      <c r="W69" s="14">
        <f t="shared" si="44"/>
        <v>154335.63632267545</v>
      </c>
      <c r="X69" s="2">
        <f t="shared" si="45"/>
        <v>5.8894459432484458</v>
      </c>
      <c r="Y69" s="109">
        <f>VLOOKUP(E69,'Appendix 4. LT MOH 2019'!$E$4:$Q$1683,13,FALSE)</f>
        <v>6.1744636605058831</v>
      </c>
      <c r="Z69" s="129">
        <f t="shared" si="46"/>
        <v>-0.2850177172574373</v>
      </c>
    </row>
    <row r="70" spans="2:26" x14ac:dyDescent="0.2">
      <c r="B70" s="155" t="str">
        <f t="shared" si="49"/>
        <v>Male</v>
      </c>
      <c r="C70" s="13" t="str">
        <f t="shared" si="50"/>
        <v>PB</v>
      </c>
      <c r="D70" s="162" t="s">
        <v>8</v>
      </c>
      <c r="E70" s="20" t="str">
        <f t="shared" si="34"/>
        <v>PBMale90+</v>
      </c>
      <c r="F70" s="21" t="s">
        <v>19</v>
      </c>
      <c r="G70" s="108">
        <f>VLOOKUP(E70,'Appendix 4. LT MOH 2019'!$E$4:$H$1683,4,FALSE)</f>
        <v>0.22603430877901109</v>
      </c>
      <c r="H70" s="21">
        <f>VLOOKUP(E70,'Appendix 1a. Pop March 2021'!$E$5:$F$1684,2,FALSE)</f>
        <v>5860.9507859432197</v>
      </c>
      <c r="I70" s="21">
        <f>VLOOKUP(E70,'Appendix 2a. Covid Deaths 2021'!$E$4:$F$1684,2,FALSE)</f>
        <v>54.4707781724249</v>
      </c>
      <c r="J70" s="22">
        <f t="shared" si="35"/>
        <v>1324.7759596884775</v>
      </c>
      <c r="K70" s="22">
        <f t="shared" si="36"/>
        <v>1366.9344731680435</v>
      </c>
      <c r="L70" s="78">
        <f t="shared" si="37"/>
        <v>0.96915835081556012</v>
      </c>
      <c r="M70" s="78">
        <f t="shared" si="38"/>
        <v>1.0318231269002494</v>
      </c>
      <c r="N70" s="77">
        <f>VLOOKUP(E70,'Appendix 4. LT MOH 2019'!$E$4:$L$1683,8,FALSE)</f>
        <v>0</v>
      </c>
      <c r="O70" s="77">
        <v>0</v>
      </c>
      <c r="P70" s="78">
        <f t="shared" si="39"/>
        <v>1</v>
      </c>
      <c r="Q70" s="77">
        <f>VLOOKUP(E70,'Appendix 4. LT MOH 2019'!$E$4:$J$1683,6,FALSE)</f>
        <v>4.3331625805228908</v>
      </c>
      <c r="R70" s="133">
        <f>Q70*L70</f>
        <v>4.1995207003552615</v>
      </c>
      <c r="S70" s="132">
        <f t="shared" si="48"/>
        <v>13346.697571076818</v>
      </c>
      <c r="T70" s="14">
        <f t="shared" si="41"/>
        <v>13346.697571076818</v>
      </c>
      <c r="U70" s="15">
        <f t="shared" si="42"/>
        <v>0.23812241237801357</v>
      </c>
      <c r="V70" s="14">
        <f>T70*R70</f>
        <v>56049.732731118391</v>
      </c>
      <c r="W70" s="14">
        <f>V70</f>
        <v>56049.732731118391</v>
      </c>
      <c r="X70" s="2">
        <f t="shared" si="45"/>
        <v>4.1995207003552615</v>
      </c>
      <c r="Y70" s="109">
        <f>VLOOKUP(E70,'Appendix 4. LT MOH 2019'!$E$4:$Q$1683,13,FALSE)</f>
        <v>4.4241071428571432</v>
      </c>
      <c r="Z70" s="129">
        <f t="shared" si="46"/>
        <v>-0.22458644250188176</v>
      </c>
    </row>
    <row r="71" spans="2:26" x14ac:dyDescent="0.2">
      <c r="H71" s="43"/>
      <c r="I71" s="43"/>
      <c r="K71" s="9"/>
      <c r="L71" s="9"/>
      <c r="M71" s="9"/>
      <c r="N71" s="131"/>
      <c r="O71" s="131"/>
      <c r="P71" s="79"/>
      <c r="Q71" s="131"/>
      <c r="R71" s="111"/>
      <c r="S71" s="9"/>
      <c r="T71" s="9"/>
      <c r="U71" s="9"/>
      <c r="V71" s="111"/>
      <c r="W71" s="111"/>
      <c r="X71" s="9"/>
      <c r="Y71" s="131"/>
      <c r="Z71" s="9"/>
    </row>
    <row r="72" spans="2:26" x14ac:dyDescent="0.2">
      <c r="F72" s="43"/>
      <c r="H72" s="43"/>
      <c r="I72" s="43"/>
      <c r="N72" s="43"/>
      <c r="O72" s="43"/>
      <c r="Q72" s="43"/>
      <c r="R72" s="43"/>
      <c r="V72" s="43"/>
      <c r="W72" s="43"/>
    </row>
    <row r="73" spans="2:26" x14ac:dyDescent="0.2">
      <c r="D73" s="53"/>
      <c r="E73" s="24"/>
      <c r="F73" s="43"/>
      <c r="G73" s="112"/>
      <c r="H73" s="24"/>
      <c r="I73" s="8"/>
      <c r="L73" s="49"/>
      <c r="M73" s="49"/>
      <c r="N73" s="49"/>
      <c r="O73" s="49"/>
      <c r="P73" s="48"/>
      <c r="Q73" s="47"/>
      <c r="R73" s="14"/>
      <c r="S73" s="15"/>
      <c r="T73" s="14"/>
      <c r="U73" s="14"/>
      <c r="V73" s="2"/>
      <c r="W73" s="2"/>
      <c r="X73" s="6"/>
    </row>
    <row r="74" spans="2:26" x14ac:dyDescent="0.2">
      <c r="D74" s="53"/>
      <c r="E74" s="24"/>
      <c r="F74" s="43"/>
      <c r="G74" s="112"/>
      <c r="H74" s="24"/>
      <c r="I74" s="8"/>
      <c r="L74" s="49"/>
      <c r="M74" s="49"/>
      <c r="N74" s="49"/>
      <c r="O74" s="49"/>
      <c r="P74" s="48"/>
      <c r="Q74" s="47"/>
      <c r="R74" s="14"/>
      <c r="S74" s="15"/>
      <c r="T74" s="14"/>
      <c r="U74" s="14"/>
      <c r="V74" s="2"/>
      <c r="W74" s="2"/>
      <c r="X74" s="6"/>
    </row>
    <row r="75" spans="2:26" x14ac:dyDescent="0.2">
      <c r="D75" s="53"/>
      <c r="E75" s="24"/>
      <c r="G75" s="112"/>
      <c r="H75" s="24"/>
      <c r="I75" s="8"/>
      <c r="L75" s="49"/>
      <c r="M75" s="49"/>
      <c r="N75" s="49"/>
      <c r="O75" s="49"/>
      <c r="P75" s="48"/>
      <c r="Q75" s="47"/>
      <c r="R75" s="14"/>
      <c r="S75" s="15"/>
      <c r="T75" s="14"/>
      <c r="U75" s="14"/>
      <c r="V75" s="2"/>
      <c r="W75" s="2"/>
      <c r="X75" s="6"/>
    </row>
    <row r="76" spans="2:26" x14ac:dyDescent="0.2">
      <c r="D76" s="53"/>
      <c r="E76" s="24"/>
      <c r="G76" s="112"/>
      <c r="H76" s="24"/>
      <c r="I76" s="8"/>
      <c r="L76" s="49"/>
      <c r="M76" s="49"/>
      <c r="N76" s="49"/>
      <c r="O76" s="49"/>
      <c r="P76" s="48"/>
      <c r="Q76" s="47"/>
      <c r="R76" s="14"/>
      <c r="S76" s="15"/>
      <c r="T76" s="14"/>
      <c r="U76" s="14"/>
      <c r="V76" s="2"/>
      <c r="W76" s="2"/>
      <c r="X76" s="6"/>
    </row>
    <row r="77" spans="2:26" x14ac:dyDescent="0.2">
      <c r="D77" s="53"/>
      <c r="E77" s="24"/>
      <c r="G77" s="112"/>
      <c r="H77" s="24"/>
      <c r="I77" s="8"/>
      <c r="L77" s="49"/>
      <c r="M77" s="49"/>
      <c r="N77" s="49"/>
      <c r="O77" s="49"/>
      <c r="P77" s="48"/>
      <c r="Q77" s="47"/>
      <c r="R77" s="14"/>
      <c r="S77" s="15"/>
      <c r="T77" s="14"/>
      <c r="U77" s="14"/>
      <c r="V77" s="2"/>
      <c r="W77" s="2"/>
      <c r="X77" s="6"/>
    </row>
    <row r="78" spans="2:26" x14ac:dyDescent="0.2">
      <c r="N78" s="44"/>
    </row>
    <row r="81" spans="1:25" s="13" customFormat="1" ht="47" customHeight="1" x14ac:dyDescent="0.2">
      <c r="A81" s="12"/>
      <c r="B81" s="10"/>
      <c r="C81" s="10"/>
      <c r="D81" s="160"/>
      <c r="E81" s="10"/>
      <c r="F81"/>
      <c r="G81" s="12"/>
      <c r="H81" s="12"/>
      <c r="I81" s="12"/>
      <c r="J81" s="43"/>
      <c r="K81"/>
      <c r="L81" s="10"/>
      <c r="M81" s="12"/>
      <c r="N81" s="12"/>
      <c r="O81" s="12"/>
      <c r="P81" s="12"/>
      <c r="Q81" s="10"/>
      <c r="R81" s="10"/>
      <c r="S81" s="12"/>
      <c r="T81" s="12"/>
      <c r="U81" s="12"/>
      <c r="V81" s="10"/>
      <c r="W81" s="12"/>
      <c r="X81" s="12"/>
      <c r="Y81" s="43"/>
    </row>
    <row r="82" spans="1:25" x14ac:dyDescent="0.2">
      <c r="D82" s="53"/>
      <c r="E82" s="52"/>
      <c r="G82" s="113"/>
      <c r="H82" s="52"/>
      <c r="I82" s="8"/>
      <c r="L82" s="51"/>
      <c r="M82" s="51"/>
      <c r="N82" s="51"/>
      <c r="O82" s="51"/>
      <c r="P82" s="48"/>
      <c r="Q82" s="14"/>
      <c r="R82" s="14"/>
      <c r="S82" s="15"/>
      <c r="T82" s="14"/>
      <c r="U82" s="14"/>
      <c r="V82" s="2"/>
      <c r="W82" s="2"/>
      <c r="X82" s="6"/>
    </row>
    <row r="83" spans="1:25" x14ac:dyDescent="0.2">
      <c r="D83" s="53"/>
      <c r="E83" s="52"/>
      <c r="G83" s="113"/>
      <c r="H83" s="52"/>
      <c r="I83" s="8"/>
      <c r="L83" s="51"/>
      <c r="M83" s="51"/>
      <c r="N83" s="51"/>
      <c r="O83" s="51"/>
      <c r="P83" s="48"/>
      <c r="Q83" s="47"/>
      <c r="R83" s="14"/>
      <c r="S83" s="15"/>
      <c r="T83" s="14"/>
      <c r="U83" s="14"/>
      <c r="V83" s="2"/>
      <c r="W83" s="2"/>
      <c r="X83" s="6"/>
    </row>
    <row r="84" spans="1:25" x14ac:dyDescent="0.2">
      <c r="D84" s="53"/>
      <c r="E84" s="52"/>
      <c r="G84" s="113"/>
      <c r="H84" s="52"/>
      <c r="I84" s="8"/>
      <c r="L84" s="51"/>
      <c r="M84" s="51"/>
      <c r="N84" s="51"/>
      <c r="O84" s="51"/>
      <c r="P84" s="48"/>
      <c r="Q84" s="47"/>
      <c r="R84" s="14"/>
      <c r="S84" s="15"/>
      <c r="T84" s="14"/>
      <c r="U84" s="14"/>
      <c r="V84" s="2"/>
      <c r="W84" s="2"/>
      <c r="X84" s="6"/>
    </row>
    <row r="85" spans="1:25" x14ac:dyDescent="0.2">
      <c r="D85" s="53"/>
      <c r="E85" s="52"/>
      <c r="G85" s="113"/>
      <c r="H85" s="52"/>
      <c r="I85" s="8"/>
      <c r="L85" s="51"/>
      <c r="M85" s="51"/>
      <c r="N85" s="51"/>
      <c r="O85" s="51"/>
      <c r="P85" s="48"/>
      <c r="Q85" s="47"/>
      <c r="R85" s="14"/>
      <c r="S85" s="15"/>
      <c r="T85" s="14"/>
      <c r="U85" s="14"/>
      <c r="V85" s="2"/>
      <c r="W85" s="2"/>
      <c r="X85" s="6"/>
    </row>
    <row r="86" spans="1:25" x14ac:dyDescent="0.2">
      <c r="D86" s="53"/>
      <c r="E86" s="52"/>
      <c r="G86" s="113"/>
      <c r="H86" s="52"/>
      <c r="I86" s="8"/>
      <c r="L86" s="51"/>
      <c r="M86" s="51"/>
      <c r="N86" s="51"/>
      <c r="O86" s="51"/>
      <c r="P86" s="48"/>
      <c r="Q86" s="47"/>
      <c r="R86" s="14"/>
      <c r="S86" s="15"/>
      <c r="T86" s="14"/>
      <c r="U86" s="14"/>
      <c r="V86" s="2"/>
      <c r="W86" s="2"/>
      <c r="X86" s="6"/>
    </row>
    <row r="87" spans="1:25" x14ac:dyDescent="0.2">
      <c r="D87" s="53"/>
      <c r="E87" s="52"/>
      <c r="G87" s="113"/>
      <c r="H87" s="52"/>
      <c r="I87" s="8"/>
      <c r="L87" s="51"/>
      <c r="M87" s="51"/>
      <c r="N87" s="51"/>
      <c r="O87" s="51"/>
      <c r="P87" s="48"/>
      <c r="Q87" s="47"/>
      <c r="R87" s="14"/>
      <c r="S87" s="15"/>
      <c r="T87" s="14"/>
      <c r="U87" s="14"/>
      <c r="V87" s="2"/>
      <c r="W87" s="2"/>
      <c r="X87" s="6"/>
    </row>
    <row r="88" spans="1:25" x14ac:dyDescent="0.2">
      <c r="D88" s="53"/>
      <c r="E88" s="52"/>
      <c r="G88" s="113"/>
      <c r="H88" s="52"/>
      <c r="I88" s="8"/>
      <c r="L88" s="51"/>
      <c r="M88" s="51"/>
      <c r="N88" s="51"/>
      <c r="O88" s="51"/>
      <c r="P88" s="48"/>
      <c r="Q88" s="47"/>
      <c r="R88" s="14"/>
      <c r="S88" s="15"/>
      <c r="T88" s="14"/>
      <c r="U88" s="14"/>
      <c r="V88" s="2"/>
      <c r="W88" s="2"/>
      <c r="X88" s="6"/>
    </row>
    <row r="89" spans="1:25" x14ac:dyDescent="0.2">
      <c r="D89" s="53"/>
      <c r="E89" s="52"/>
      <c r="G89" s="113"/>
      <c r="H89" s="52"/>
      <c r="I89" s="8"/>
      <c r="L89" s="51"/>
      <c r="M89" s="51"/>
      <c r="N89" s="51"/>
      <c r="O89" s="51"/>
      <c r="P89" s="48"/>
      <c r="Q89" s="47"/>
      <c r="R89" s="14"/>
      <c r="S89" s="15"/>
      <c r="T89" s="14"/>
      <c r="U89" s="14"/>
      <c r="V89" s="2"/>
      <c r="W89" s="2"/>
      <c r="X89" s="6"/>
    </row>
    <row r="90" spans="1:25" x14ac:dyDescent="0.2">
      <c r="D90" s="53"/>
      <c r="E90" s="52"/>
      <c r="G90" s="113"/>
      <c r="H90" s="52"/>
      <c r="I90" s="8"/>
      <c r="L90" s="51"/>
      <c r="M90" s="51"/>
      <c r="N90" s="51"/>
      <c r="O90" s="51"/>
      <c r="P90" s="48"/>
      <c r="Q90" s="47"/>
      <c r="R90" s="14"/>
      <c r="S90" s="15"/>
      <c r="T90" s="14"/>
      <c r="U90" s="14"/>
      <c r="V90" s="2"/>
      <c r="W90" s="2"/>
      <c r="X90" s="6"/>
    </row>
    <row r="91" spans="1:25" x14ac:dyDescent="0.2">
      <c r="D91" s="53"/>
      <c r="E91" s="52"/>
      <c r="G91" s="113"/>
      <c r="H91" s="52"/>
      <c r="I91" s="8"/>
      <c r="L91" s="51"/>
      <c r="M91" s="51"/>
      <c r="N91" s="51"/>
      <c r="O91" s="51"/>
      <c r="P91" s="48"/>
      <c r="Q91" s="47"/>
      <c r="R91" s="14"/>
      <c r="S91" s="15"/>
      <c r="T91" s="14"/>
      <c r="U91" s="14"/>
      <c r="V91" s="2"/>
      <c r="W91" s="2"/>
      <c r="X91" s="6"/>
    </row>
    <row r="92" spans="1:25" x14ac:dyDescent="0.2">
      <c r="D92" s="53"/>
      <c r="E92" s="52"/>
      <c r="G92" s="113"/>
      <c r="H92" s="52"/>
      <c r="I92" s="8"/>
      <c r="L92" s="51"/>
      <c r="M92" s="51"/>
      <c r="N92" s="51"/>
      <c r="O92" s="51"/>
      <c r="P92" s="48"/>
      <c r="Q92" s="47"/>
      <c r="R92" s="14"/>
      <c r="S92" s="15"/>
      <c r="T92" s="14"/>
      <c r="U92" s="14"/>
      <c r="V92" s="2"/>
      <c r="W92" s="2"/>
      <c r="X92" s="6"/>
    </row>
    <row r="93" spans="1:25" x14ac:dyDescent="0.2">
      <c r="D93" s="53"/>
      <c r="E93" s="52"/>
      <c r="G93" s="113"/>
      <c r="H93" s="52"/>
      <c r="I93" s="8"/>
      <c r="L93" s="51"/>
      <c r="M93" s="51"/>
      <c r="N93" s="51"/>
      <c r="O93" s="51"/>
      <c r="P93" s="48"/>
      <c r="Q93" s="47"/>
      <c r="R93" s="14"/>
      <c r="S93" s="15"/>
      <c r="T93" s="14"/>
      <c r="U93" s="14"/>
      <c r="V93" s="2"/>
      <c r="W93" s="2"/>
      <c r="X93" s="6"/>
    </row>
    <row r="94" spans="1:25" x14ac:dyDescent="0.2">
      <c r="D94" s="53"/>
      <c r="E94" s="52"/>
      <c r="G94" s="113"/>
      <c r="H94" s="52"/>
      <c r="I94" s="8"/>
      <c r="L94" s="51"/>
      <c r="M94" s="51"/>
      <c r="N94" s="51"/>
      <c r="O94" s="51"/>
      <c r="P94" s="48"/>
      <c r="Q94" s="47"/>
      <c r="R94" s="14"/>
      <c r="S94" s="15"/>
      <c r="T94" s="14"/>
      <c r="U94" s="14"/>
      <c r="V94" s="2"/>
      <c r="W94" s="2"/>
      <c r="X94" s="6"/>
    </row>
    <row r="95" spans="1:25" x14ac:dyDescent="0.2">
      <c r="D95" s="53"/>
      <c r="E95" s="52"/>
      <c r="G95" s="113"/>
      <c r="H95" s="52"/>
      <c r="I95" s="8"/>
      <c r="L95" s="51"/>
      <c r="M95" s="51"/>
      <c r="N95" s="51"/>
      <c r="O95" s="51"/>
      <c r="P95" s="48"/>
      <c r="Q95" s="47"/>
      <c r="R95" s="14"/>
      <c r="S95" s="15"/>
      <c r="T95" s="14"/>
      <c r="U95" s="14"/>
      <c r="V95" s="2"/>
      <c r="W95" s="2"/>
      <c r="X95" s="6"/>
    </row>
    <row r="96" spans="1:25" x14ac:dyDescent="0.2">
      <c r="D96" s="53"/>
      <c r="E96" s="52"/>
      <c r="G96" s="113"/>
      <c r="H96" s="52"/>
      <c r="I96" s="8"/>
      <c r="L96" s="51"/>
      <c r="M96" s="51"/>
      <c r="N96" s="51"/>
      <c r="O96" s="51"/>
      <c r="P96" s="48"/>
      <c r="Q96" s="47"/>
      <c r="R96" s="14"/>
      <c r="S96" s="15"/>
      <c r="T96" s="14"/>
      <c r="U96" s="14"/>
      <c r="V96" s="2"/>
      <c r="W96" s="2"/>
      <c r="X96" s="6"/>
    </row>
    <row r="97" spans="1:25" x14ac:dyDescent="0.2">
      <c r="D97" s="53"/>
      <c r="E97" s="52"/>
      <c r="G97" s="113"/>
      <c r="H97" s="52"/>
      <c r="I97" s="8"/>
      <c r="L97" s="51"/>
      <c r="M97" s="51"/>
      <c r="N97" s="51"/>
      <c r="O97" s="51"/>
      <c r="P97" s="48"/>
      <c r="Q97" s="47"/>
      <c r="R97" s="14"/>
      <c r="S97" s="15"/>
      <c r="T97" s="14"/>
      <c r="U97" s="14"/>
      <c r="V97" s="2"/>
      <c r="W97" s="2"/>
      <c r="X97" s="6"/>
    </row>
    <row r="98" spans="1:25" x14ac:dyDescent="0.2">
      <c r="N98" s="50"/>
    </row>
    <row r="99" spans="1:25" x14ac:dyDescent="0.2">
      <c r="N99" s="50"/>
    </row>
    <row r="100" spans="1:25" s="13" customFormat="1" ht="47" customHeight="1" x14ac:dyDescent="0.2">
      <c r="A100" s="12"/>
      <c r="B100" s="10"/>
      <c r="C100" s="10"/>
      <c r="D100" s="160"/>
      <c r="E100" s="10"/>
      <c r="F100"/>
      <c r="G100" s="12"/>
      <c r="H100" s="12"/>
      <c r="I100" s="12"/>
      <c r="J100" s="43"/>
      <c r="K100"/>
      <c r="L100" s="10"/>
      <c r="M100" s="12"/>
      <c r="N100" s="12"/>
      <c r="O100" s="12"/>
      <c r="P100" s="12"/>
      <c r="Q100" s="10"/>
      <c r="R100" s="10"/>
      <c r="S100" s="12"/>
      <c r="T100" s="12"/>
      <c r="U100" s="12"/>
      <c r="V100" s="10"/>
      <c r="W100" s="12"/>
      <c r="X100" s="12"/>
      <c r="Y100" s="43"/>
    </row>
    <row r="101" spans="1:25" x14ac:dyDescent="0.2">
      <c r="D101" s="53"/>
      <c r="E101" s="24"/>
      <c r="G101" s="112"/>
      <c r="H101" s="24"/>
      <c r="I101" s="8"/>
      <c r="L101" s="49"/>
      <c r="M101" s="49"/>
      <c r="N101" s="49"/>
      <c r="O101" s="49"/>
      <c r="P101" s="48"/>
      <c r="Q101" s="14"/>
      <c r="R101" s="14"/>
      <c r="S101" s="15"/>
      <c r="T101" s="14"/>
      <c r="U101" s="14"/>
      <c r="V101" s="2"/>
      <c r="W101" s="2"/>
      <c r="X101" s="6"/>
    </row>
    <row r="102" spans="1:25" x14ac:dyDescent="0.2">
      <c r="D102" s="53"/>
      <c r="E102" s="24"/>
      <c r="G102" s="112"/>
      <c r="H102" s="24"/>
      <c r="I102" s="8"/>
      <c r="L102" s="49"/>
      <c r="M102" s="49"/>
      <c r="N102" s="49"/>
      <c r="O102" s="49"/>
      <c r="P102" s="48"/>
      <c r="Q102" s="47"/>
      <c r="R102" s="14"/>
      <c r="S102" s="15"/>
      <c r="T102" s="14"/>
      <c r="U102" s="14"/>
      <c r="V102" s="2"/>
      <c r="W102" s="2"/>
      <c r="X102" s="6"/>
    </row>
    <row r="103" spans="1:25" x14ac:dyDescent="0.2">
      <c r="D103" s="53"/>
      <c r="E103" s="24"/>
      <c r="G103" s="112"/>
      <c r="H103" s="24"/>
      <c r="I103" s="8"/>
      <c r="L103" s="49"/>
      <c r="M103" s="49"/>
      <c r="N103" s="49"/>
      <c r="O103" s="49"/>
      <c r="P103" s="48"/>
      <c r="Q103" s="47"/>
      <c r="R103" s="14"/>
      <c r="S103" s="15"/>
      <c r="T103" s="14"/>
      <c r="U103" s="14"/>
      <c r="V103" s="2"/>
      <c r="W103" s="2"/>
      <c r="X103" s="6"/>
    </row>
    <row r="104" spans="1:25" x14ac:dyDescent="0.2">
      <c r="D104" s="53"/>
      <c r="E104" s="24"/>
      <c r="G104" s="112"/>
      <c r="H104" s="24"/>
      <c r="I104" s="8"/>
      <c r="L104" s="49"/>
      <c r="M104" s="49"/>
      <c r="N104" s="49"/>
      <c r="O104" s="49"/>
      <c r="P104" s="48"/>
      <c r="Q104" s="47"/>
      <c r="R104" s="14"/>
      <c r="S104" s="15"/>
      <c r="T104" s="14"/>
      <c r="U104" s="14"/>
      <c r="V104" s="2"/>
      <c r="W104" s="2"/>
      <c r="X104" s="6"/>
    </row>
    <row r="105" spans="1:25" x14ac:dyDescent="0.2">
      <c r="D105" s="53"/>
      <c r="E105" s="24"/>
      <c r="G105" s="112"/>
      <c r="H105" s="24"/>
      <c r="I105" s="8"/>
      <c r="L105" s="49"/>
      <c r="M105" s="49"/>
      <c r="N105" s="49"/>
      <c r="O105" s="49"/>
      <c r="P105" s="48"/>
      <c r="Q105" s="47"/>
      <c r="R105" s="14"/>
      <c r="S105" s="15"/>
      <c r="T105" s="14"/>
      <c r="U105" s="14"/>
      <c r="V105" s="2"/>
      <c r="W105" s="2"/>
      <c r="X105" s="6"/>
    </row>
    <row r="106" spans="1:25" x14ac:dyDescent="0.2">
      <c r="D106" s="53"/>
      <c r="E106" s="24"/>
      <c r="G106" s="112"/>
      <c r="H106" s="24"/>
      <c r="I106" s="8"/>
      <c r="L106" s="49"/>
      <c r="M106" s="49"/>
      <c r="N106" s="49"/>
      <c r="O106" s="49"/>
      <c r="P106" s="48"/>
      <c r="Q106" s="47"/>
      <c r="R106" s="14"/>
      <c r="S106" s="15"/>
      <c r="T106" s="14"/>
      <c r="U106" s="14"/>
      <c r="V106" s="2"/>
      <c r="W106" s="2"/>
      <c r="X106" s="6"/>
    </row>
    <row r="107" spans="1:25" x14ac:dyDescent="0.2">
      <c r="D107" s="53"/>
      <c r="E107" s="24"/>
      <c r="G107" s="112"/>
      <c r="H107" s="24"/>
      <c r="I107" s="8"/>
      <c r="L107" s="49"/>
      <c r="M107" s="49"/>
      <c r="N107" s="49"/>
      <c r="O107" s="49"/>
      <c r="P107" s="48"/>
      <c r="Q107" s="47"/>
      <c r="R107" s="14"/>
      <c r="S107" s="15"/>
      <c r="T107" s="14"/>
      <c r="U107" s="14"/>
      <c r="V107" s="2"/>
      <c r="W107" s="2"/>
      <c r="X107" s="6"/>
    </row>
    <row r="108" spans="1:25" x14ac:dyDescent="0.2">
      <c r="D108" s="53"/>
      <c r="E108" s="24"/>
      <c r="G108" s="112"/>
      <c r="H108" s="24"/>
      <c r="I108" s="8"/>
      <c r="L108" s="49"/>
      <c r="M108" s="49"/>
      <c r="N108" s="49"/>
      <c r="O108" s="49"/>
      <c r="P108" s="48"/>
      <c r="Q108" s="47"/>
      <c r="R108" s="14"/>
      <c r="S108" s="15"/>
      <c r="T108" s="14"/>
      <c r="U108" s="14"/>
      <c r="V108" s="2"/>
      <c r="W108" s="2"/>
      <c r="X108" s="6"/>
    </row>
    <row r="109" spans="1:25" x14ac:dyDescent="0.2">
      <c r="D109" s="53"/>
      <c r="E109" s="24"/>
      <c r="G109" s="112"/>
      <c r="H109" s="24"/>
      <c r="I109" s="8"/>
      <c r="L109" s="49"/>
      <c r="M109" s="49"/>
      <c r="N109" s="49"/>
      <c r="O109" s="49"/>
      <c r="P109" s="48"/>
      <c r="Q109" s="47"/>
      <c r="R109" s="14"/>
      <c r="S109" s="15"/>
      <c r="T109" s="14"/>
      <c r="U109" s="14"/>
      <c r="V109" s="2"/>
      <c r="W109" s="2"/>
      <c r="X109" s="6"/>
    </row>
    <row r="110" spans="1:25" x14ac:dyDescent="0.2">
      <c r="D110" s="53"/>
      <c r="E110" s="24"/>
      <c r="G110" s="112"/>
      <c r="H110" s="24"/>
      <c r="I110" s="8"/>
      <c r="L110" s="49"/>
      <c r="M110" s="49"/>
      <c r="N110" s="49"/>
      <c r="O110" s="49"/>
      <c r="P110" s="48"/>
      <c r="Q110" s="47"/>
      <c r="R110" s="14"/>
      <c r="S110" s="15"/>
      <c r="T110" s="14"/>
      <c r="U110" s="14"/>
      <c r="V110" s="2"/>
      <c r="W110" s="2"/>
      <c r="X110" s="6"/>
    </row>
    <row r="111" spans="1:25" x14ac:dyDescent="0.2">
      <c r="D111" s="53"/>
      <c r="E111" s="24"/>
      <c r="G111" s="112"/>
      <c r="H111" s="24"/>
      <c r="I111" s="8"/>
      <c r="L111" s="49"/>
      <c r="M111" s="49"/>
      <c r="N111" s="49"/>
      <c r="O111" s="49"/>
      <c r="P111" s="48"/>
      <c r="Q111" s="47"/>
      <c r="R111" s="14"/>
      <c r="S111" s="15"/>
      <c r="T111" s="14"/>
      <c r="U111" s="14"/>
      <c r="V111" s="2"/>
      <c r="W111" s="2"/>
      <c r="X111" s="6"/>
    </row>
    <row r="112" spans="1:25" x14ac:dyDescent="0.2">
      <c r="D112" s="53"/>
      <c r="E112" s="24"/>
      <c r="G112" s="112"/>
      <c r="H112" s="24"/>
      <c r="I112" s="8"/>
      <c r="L112" s="49"/>
      <c r="M112" s="49"/>
      <c r="N112" s="49"/>
      <c r="O112" s="49"/>
      <c r="P112" s="48"/>
      <c r="Q112" s="47"/>
      <c r="R112" s="14"/>
      <c r="S112" s="15"/>
      <c r="T112" s="14"/>
      <c r="U112" s="14"/>
      <c r="V112" s="2"/>
      <c r="W112" s="2"/>
      <c r="X112" s="6"/>
    </row>
    <row r="113" spans="4:24" x14ac:dyDescent="0.2">
      <c r="D113" s="53"/>
      <c r="E113" s="24"/>
      <c r="G113" s="112"/>
      <c r="H113" s="24"/>
      <c r="I113" s="8"/>
      <c r="L113" s="49"/>
      <c r="M113" s="49"/>
      <c r="N113" s="49"/>
      <c r="O113" s="49"/>
      <c r="P113" s="48"/>
      <c r="Q113" s="47"/>
      <c r="R113" s="14"/>
      <c r="S113" s="15"/>
      <c r="T113" s="14"/>
      <c r="U113" s="14"/>
      <c r="V113" s="2"/>
      <c r="W113" s="2"/>
      <c r="X113" s="6"/>
    </row>
    <row r="114" spans="4:24" x14ac:dyDescent="0.2">
      <c r="D114" s="53"/>
      <c r="E114" s="24"/>
      <c r="G114" s="112"/>
      <c r="H114" s="24"/>
      <c r="I114" s="8"/>
      <c r="L114" s="49"/>
      <c r="M114" s="49"/>
      <c r="N114" s="49"/>
      <c r="O114" s="49"/>
      <c r="P114" s="48"/>
      <c r="Q114" s="47"/>
      <c r="R114" s="14"/>
      <c r="S114" s="15"/>
      <c r="T114" s="14"/>
      <c r="U114" s="14"/>
      <c r="V114" s="2"/>
      <c r="W114" s="2"/>
      <c r="X114" s="6"/>
    </row>
    <row r="115" spans="4:24" x14ac:dyDescent="0.2">
      <c r="D115" s="53"/>
      <c r="E115" s="24"/>
      <c r="G115" s="112"/>
      <c r="H115" s="24"/>
      <c r="I115" s="8"/>
      <c r="L115" s="49"/>
      <c r="M115" s="49"/>
      <c r="N115" s="49"/>
      <c r="O115" s="49"/>
      <c r="P115" s="48"/>
      <c r="Q115" s="47"/>
      <c r="R115" s="14"/>
      <c r="S115" s="15"/>
      <c r="T115" s="14"/>
      <c r="U115" s="14"/>
      <c r="V115" s="2"/>
      <c r="W115" s="2"/>
      <c r="X115" s="6"/>
    </row>
    <row r="116" spans="4:24" x14ac:dyDescent="0.2">
      <c r="D116" s="53"/>
      <c r="E116" s="24"/>
      <c r="G116" s="112"/>
      <c r="H116" s="24"/>
      <c r="I116" s="8"/>
      <c r="L116" s="49"/>
      <c r="M116" s="49"/>
      <c r="N116" s="49"/>
      <c r="O116" s="49"/>
      <c r="P116" s="48"/>
      <c r="Q116" s="47"/>
      <c r="R116" s="14"/>
      <c r="S116" s="15"/>
      <c r="T116" s="14"/>
      <c r="U116" s="14"/>
      <c r="V116" s="2"/>
      <c r="W116" s="2"/>
      <c r="X116" s="6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304162-C99D-CD45-91F7-9F004C5F8BF6}">
  <sheetPr>
    <tabColor theme="7"/>
  </sheetPr>
  <dimension ref="A1:AA74"/>
  <sheetViews>
    <sheetView zoomScaleNormal="100" workbookViewId="0">
      <pane xSplit="4" ySplit="1" topLeftCell="E2" activePane="bottomRight" state="frozen"/>
      <selection pane="topRight" activeCell="F1" sqref="F1"/>
      <selection pane="bottomLeft" activeCell="A4" sqref="A4"/>
      <selection pane="bottomRight" activeCell="B1" sqref="B1"/>
    </sheetView>
  </sheetViews>
  <sheetFormatPr baseColWidth="10" defaultRowHeight="16" x14ac:dyDescent="0.2"/>
  <cols>
    <col min="1" max="1" width="5.83203125" customWidth="1"/>
    <col min="2" max="3" width="12.1640625" style="155" customWidth="1"/>
    <col min="4" max="4" width="12.1640625" style="9" customWidth="1"/>
    <col min="5" max="5" width="12.83203125" hidden="1" customWidth="1"/>
    <col min="6" max="6" width="13.33203125" customWidth="1"/>
    <col min="7" max="7" width="12.83203125" style="43" customWidth="1"/>
    <col min="10" max="10" width="14.6640625" style="43" customWidth="1"/>
    <col min="11" max="11" width="13.33203125" customWidth="1"/>
    <col min="17" max="17" width="11.5" customWidth="1"/>
    <col min="18" max="20" width="10.33203125" customWidth="1"/>
    <col min="21" max="21" width="8.33203125" customWidth="1"/>
    <col min="22" max="22" width="10" customWidth="1"/>
    <col min="23" max="23" width="8.33203125" customWidth="1"/>
    <col min="24" max="24" width="12" customWidth="1"/>
    <col min="25" max="25" width="10.5" style="43" customWidth="1"/>
    <col min="26" max="26" width="17.6640625" bestFit="1" customWidth="1"/>
  </cols>
  <sheetData>
    <row r="1" spans="1:27" ht="18" x14ac:dyDescent="0.2">
      <c r="B1" s="158" t="s">
        <v>52</v>
      </c>
      <c r="C1" s="158"/>
      <c r="D1" s="158"/>
      <c r="H1" s="43"/>
      <c r="I1" s="43"/>
      <c r="K1" s="12"/>
      <c r="N1" s="10"/>
      <c r="O1" s="12"/>
      <c r="Q1" s="12"/>
      <c r="R1" s="12"/>
      <c r="S1" s="10"/>
      <c r="T1" s="10"/>
      <c r="U1" s="12"/>
      <c r="V1" s="12"/>
      <c r="W1" s="12"/>
      <c r="Y1" s="12"/>
    </row>
    <row r="2" spans="1:27" s="3" customFormat="1" ht="100" customHeight="1" x14ac:dyDescent="0.2">
      <c r="B2" s="159" t="s">
        <v>32</v>
      </c>
      <c r="C2" s="159" t="s">
        <v>14</v>
      </c>
      <c r="D2" s="164" t="s">
        <v>30</v>
      </c>
      <c r="E2" s="42"/>
      <c r="F2" s="3" t="s">
        <v>31</v>
      </c>
      <c r="G2" s="110" t="s">
        <v>115</v>
      </c>
      <c r="H2" s="110" t="s">
        <v>119</v>
      </c>
      <c r="I2" s="110" t="s">
        <v>117</v>
      </c>
      <c r="J2" s="110" t="s">
        <v>20</v>
      </c>
      <c r="K2" s="4" t="s">
        <v>1827</v>
      </c>
      <c r="L2" s="3" t="s">
        <v>16</v>
      </c>
      <c r="M2" s="5" t="s">
        <v>114</v>
      </c>
      <c r="N2" s="3" t="s">
        <v>143</v>
      </c>
      <c r="O2" s="3" t="s">
        <v>21</v>
      </c>
      <c r="P2" s="5" t="s">
        <v>22</v>
      </c>
      <c r="Q2" s="3" t="s">
        <v>142</v>
      </c>
      <c r="R2" s="3" t="s">
        <v>23</v>
      </c>
      <c r="S2" s="5" t="s">
        <v>33</v>
      </c>
      <c r="T2" s="5" t="s">
        <v>34</v>
      </c>
      <c r="U2" s="5" t="s">
        <v>35</v>
      </c>
      <c r="V2" s="3" t="s">
        <v>36</v>
      </c>
      <c r="W2" s="3" t="s">
        <v>37</v>
      </c>
      <c r="X2" s="5" t="s">
        <v>80</v>
      </c>
      <c r="Y2" s="3" t="s">
        <v>25</v>
      </c>
      <c r="Z2" s="5" t="s">
        <v>24</v>
      </c>
    </row>
    <row r="3" spans="1:27" s="13" customFormat="1" ht="47" customHeight="1" x14ac:dyDescent="0.2">
      <c r="A3" s="12"/>
      <c r="B3" s="10" t="s">
        <v>17</v>
      </c>
      <c r="C3" s="10" t="s">
        <v>14</v>
      </c>
      <c r="D3" s="160" t="s">
        <v>0</v>
      </c>
      <c r="E3" s="10" t="s">
        <v>137</v>
      </c>
      <c r="F3" s="10" t="s">
        <v>9</v>
      </c>
      <c r="G3" s="12" t="s">
        <v>116</v>
      </c>
      <c r="H3" s="12" t="s">
        <v>136</v>
      </c>
      <c r="I3" s="12" t="s">
        <v>110</v>
      </c>
      <c r="J3" s="12" t="s">
        <v>1826</v>
      </c>
      <c r="K3" s="12" t="s">
        <v>1828</v>
      </c>
      <c r="L3" s="12" t="s">
        <v>26</v>
      </c>
      <c r="M3" s="12" t="s">
        <v>27</v>
      </c>
      <c r="N3" s="10" t="s">
        <v>1620</v>
      </c>
      <c r="O3" s="12" t="s">
        <v>111</v>
      </c>
      <c r="P3" s="12" t="s">
        <v>112</v>
      </c>
      <c r="Q3" s="12" t="s">
        <v>1621</v>
      </c>
      <c r="R3" s="12" t="s">
        <v>113</v>
      </c>
      <c r="S3" s="10" t="s">
        <v>104</v>
      </c>
      <c r="T3" s="10" t="s">
        <v>105</v>
      </c>
      <c r="U3" s="12" t="s">
        <v>106</v>
      </c>
      <c r="V3" s="12" t="s">
        <v>107</v>
      </c>
      <c r="W3" s="12" t="s">
        <v>108</v>
      </c>
      <c r="X3" s="10" t="s">
        <v>109</v>
      </c>
      <c r="Y3" s="12" t="s">
        <v>29</v>
      </c>
      <c r="Z3" s="12" t="s">
        <v>11</v>
      </c>
    </row>
    <row r="4" spans="1:27" s="11" customFormat="1" ht="17" customHeight="1" x14ac:dyDescent="0.2">
      <c r="A4" s="17"/>
      <c r="B4" s="13" t="s">
        <v>18</v>
      </c>
      <c r="C4" s="13" t="str">
        <f>$B$1</f>
        <v>PE</v>
      </c>
      <c r="D4" s="162">
        <v>0</v>
      </c>
      <c r="E4" s="20" t="str">
        <f t="shared" ref="E4:E23" si="0">_xlfn.CONCAT(C4,B4,D4)</f>
        <v>PETotal0</v>
      </c>
      <c r="F4" s="21">
        <v>1</v>
      </c>
      <c r="G4" s="108">
        <f>VLOOKUP(E4,'Appendix 4. LT MOH 2019'!$E$4:$H$1683,4,FALSE)</f>
        <v>1.1633876343969401E-2</v>
      </c>
      <c r="H4" s="21">
        <f>VLOOKUP(E4,'Appendix 1a. Pop March 2021'!$E$5:$F$1684,2,FALSE)</f>
        <v>136261.73255844199</v>
      </c>
      <c r="I4" s="21">
        <f>VLOOKUP(E4,'Appendix 2a. Covid Deaths 2021'!$E$4:$F$1684,2,FALSE)</f>
        <v>14.181146025878</v>
      </c>
      <c r="J4" s="22">
        <f t="shared" ref="J4:J23" si="1">G4*H4</f>
        <v>1585.2521469999433</v>
      </c>
      <c r="K4" s="22">
        <f t="shared" ref="K4:K23" si="2">G4*(H4-I4)+I4</f>
        <v>1599.2683113265405</v>
      </c>
      <c r="L4" s="77">
        <f t="shared" ref="L4:L23" si="3">J4/K4</f>
        <v>0.99123588942059937</v>
      </c>
      <c r="M4" s="77">
        <f t="shared" ref="M4:M23" si="4">K4/J4</f>
        <v>1.0088415993336597</v>
      </c>
      <c r="N4" s="77">
        <f>VLOOKUP(E4,'Appendix 4. LT MOH 2019'!$E$4:$L$1683,8,FALSE)</f>
        <v>0.98848878100584148</v>
      </c>
      <c r="O4" s="77">
        <f>EXP((1/L4)*LN(N4))</f>
        <v>0.98838759665155262</v>
      </c>
      <c r="P4" s="77">
        <f t="shared" ref="P4:P23" si="5">1-O4</f>
        <v>1.1612403348447375E-2</v>
      </c>
      <c r="Q4" s="77">
        <f>VLOOKUP(E4,'Appendix 4. LT MOH 2019'!$E$4:$J$1683,6,FALSE)</f>
        <v>8.410050974084618E-2</v>
      </c>
      <c r="R4" s="18">
        <f t="shared" ref="R4:R22" si="6">F4+(Q4-F4)*M4*(1-N4)/(1-O4)</f>
        <v>8.4053720047268965E-2</v>
      </c>
      <c r="S4" s="14">
        <v>100000</v>
      </c>
      <c r="T4" s="14">
        <f t="shared" ref="T4:T23" si="7">P4*S4</f>
        <v>1161.2403348447376</v>
      </c>
      <c r="U4" s="15">
        <f t="shared" ref="U4:U23" si="8">T4/V4</f>
        <v>1.1737244645558484E-2</v>
      </c>
      <c r="V4" s="14">
        <f t="shared" ref="V4:V22" si="9">(S5*F4)+R4*T4</f>
        <v>98936.366235167894</v>
      </c>
      <c r="W4" s="14">
        <f t="shared" ref="W4:W22" si="10">W5+V4</f>
        <v>7453169.6104638372</v>
      </c>
      <c r="X4" s="129">
        <f t="shared" ref="X4:X23" si="11">W4/S4</f>
        <v>74.531696104638371</v>
      </c>
      <c r="Y4" s="109">
        <f>VLOOKUP(E4,'Appendix 4. LT MOH 2019'!$E$4:$Q$1683,13,FALSE)</f>
        <v>75.307630734933696</v>
      </c>
      <c r="Z4" s="109">
        <f t="shared" ref="Z4:Z23" si="12">X4-Y4</f>
        <v>-0.77593463029532472</v>
      </c>
    </row>
    <row r="5" spans="1:27" s="11" customFormat="1" x14ac:dyDescent="0.2">
      <c r="A5" s="17"/>
      <c r="B5" s="13" t="str">
        <f>$B$4</f>
        <v>Total</v>
      </c>
      <c r="C5" s="13" t="str">
        <f>$C$4</f>
        <v>PE</v>
      </c>
      <c r="D5" s="163" t="s">
        <v>139</v>
      </c>
      <c r="E5" s="20" t="str">
        <f t="shared" si="0"/>
        <v>PETotal01-04</v>
      </c>
      <c r="F5" s="21">
        <v>4</v>
      </c>
      <c r="G5" s="108">
        <f>VLOOKUP(E5,'Appendix 4. LT MOH 2019'!$E$4:$H$1683,4,FALSE)</f>
        <v>4.4842643907819435E-4</v>
      </c>
      <c r="H5" s="21">
        <f>VLOOKUP(E5,'Appendix 1a. Pop March 2021'!$E$5:$F$1684,2,FALSE)</f>
        <v>547352.94844601699</v>
      </c>
      <c r="I5" s="21">
        <f>VLOOKUP(E5,'Appendix 2a. Covid Deaths 2021'!$E$4:$F$1684,2,FALSE)</f>
        <v>2.0258780036968602</v>
      </c>
      <c r="J5" s="22">
        <f t="shared" si="1"/>
        <v>245.44753359059789</v>
      </c>
      <c r="K5" s="22">
        <f t="shared" si="2"/>
        <v>247.47250313703557</v>
      </c>
      <c r="L5" s="77">
        <f t="shared" si="3"/>
        <v>0.99181739578834593</v>
      </c>
      <c r="M5" s="77">
        <f t="shared" si="4"/>
        <v>1.0082501116096578</v>
      </c>
      <c r="N5" s="77">
        <f>VLOOKUP(E5,'Appendix 4. LT MOH 2019'!$E$4:$L$1683,8,FALSE)</f>
        <v>0.99820829841742165</v>
      </c>
      <c r="O5" s="77">
        <f t="shared" ref="O5:O22" si="13">EXP((1/L5)*LN(N5))</f>
        <v>0.99819353003879097</v>
      </c>
      <c r="P5" s="77">
        <f t="shared" si="5"/>
        <v>1.806469961209034E-3</v>
      </c>
      <c r="Q5" s="77">
        <f>VLOOKUP(E5,'Appendix 4. LT MOH 2019'!$E$4:$J$1683,6,FALSE)</f>
        <v>1.5055288905571289</v>
      </c>
      <c r="R5" s="18">
        <f t="shared" si="6"/>
        <v>1.5055104431818331</v>
      </c>
      <c r="S5" s="132">
        <f t="shared" ref="S5:S23" si="14">S4-T4</f>
        <v>98838.759665155259</v>
      </c>
      <c r="T5" s="14">
        <f t="shared" si="7"/>
        <v>178.54925033826206</v>
      </c>
      <c r="U5" s="15">
        <f t="shared" si="8"/>
        <v>4.5212683610129937E-4</v>
      </c>
      <c r="V5" s="14">
        <f t="shared" si="9"/>
        <v>394909.64942027454</v>
      </c>
      <c r="W5" s="14">
        <f t="shared" si="10"/>
        <v>7354233.2442286694</v>
      </c>
      <c r="X5" s="129">
        <f t="shared" si="11"/>
        <v>74.406369213284862</v>
      </c>
      <c r="Y5" s="109">
        <f>VLOOKUP(E5,'Appendix 4. LT MOH 2019'!$E$4:$Q$1683,13,FALSE)</f>
        <v>75.183629073584328</v>
      </c>
      <c r="Z5" s="109">
        <f t="shared" si="12"/>
        <v>-0.77725986029946625</v>
      </c>
      <c r="AA5" s="19"/>
    </row>
    <row r="6" spans="1:27" s="11" customFormat="1" x14ac:dyDescent="0.2">
      <c r="A6" s="17"/>
      <c r="B6" s="13" t="str">
        <f t="shared" ref="B6:B23" si="15">$B$4</f>
        <v>Total</v>
      </c>
      <c r="C6" s="13" t="str">
        <f t="shared" ref="C6:C23" si="16">$C$4</f>
        <v>PE</v>
      </c>
      <c r="D6" s="163" t="s">
        <v>138</v>
      </c>
      <c r="E6" s="20" t="str">
        <f t="shared" si="0"/>
        <v>PETotal05-09</v>
      </c>
      <c r="F6" s="21">
        <v>5</v>
      </c>
      <c r="G6" s="108">
        <f>VLOOKUP(E6,'Appendix 4. LT MOH 2019'!$E$4:$H$1683,4,FALSE)</f>
        <v>1.9537305635663227E-4</v>
      </c>
      <c r="H6" s="21">
        <f>VLOOKUP(E6,'Appendix 1a. Pop March 2021'!$E$5:$F$1684,2,FALSE)</f>
        <v>703825.39993105002</v>
      </c>
      <c r="I6" s="21">
        <f>VLOOKUP(E6,'Appendix 2a. Covid Deaths 2021'!$E$4:$F$1684,2,FALSE)</f>
        <v>2.0258780036968602</v>
      </c>
      <c r="J6" s="22">
        <f t="shared" si="1"/>
        <v>137.50851952595829</v>
      </c>
      <c r="K6" s="22">
        <f t="shared" si="2"/>
        <v>139.53400172767778</v>
      </c>
      <c r="L6" s="77">
        <f t="shared" si="3"/>
        <v>0.98548395246577591</v>
      </c>
      <c r="M6" s="77">
        <f t="shared" si="4"/>
        <v>1.0147298669835298</v>
      </c>
      <c r="N6" s="77">
        <f>VLOOKUP(E6,'Appendix 4. LT MOH 2019'!$E$4:$L$1683,8,FALSE)</f>
        <v>0.99902361161817266</v>
      </c>
      <c r="O6" s="77">
        <f t="shared" si="13"/>
        <v>0.99900923667413533</v>
      </c>
      <c r="P6" s="77">
        <f t="shared" si="5"/>
        <v>9.9076332586467419E-4</v>
      </c>
      <c r="Q6" s="77">
        <f>VLOOKUP(E6,'Appendix 4. LT MOH 2019'!$E$4:$J$1683,6,FALSE)</f>
        <v>2.4999999999996909</v>
      </c>
      <c r="R6" s="18">
        <f t="shared" si="6"/>
        <v>2.4999820165139717</v>
      </c>
      <c r="S6" s="132">
        <f t="shared" si="14"/>
        <v>98660.210414817004</v>
      </c>
      <c r="T6" s="14">
        <f t="shared" si="7"/>
        <v>97.748918201092664</v>
      </c>
      <c r="U6" s="15">
        <f t="shared" si="8"/>
        <v>1.9825087572789289E-4</v>
      </c>
      <c r="V6" s="14">
        <f t="shared" si="9"/>
        <v>493056.678020716</v>
      </c>
      <c r="W6" s="14">
        <f t="shared" si="10"/>
        <v>6959323.594808395</v>
      </c>
      <c r="X6" s="129">
        <f t="shared" si="11"/>
        <v>70.53830075516673</v>
      </c>
      <c r="Y6" s="109">
        <f>VLOOKUP(E6,'Appendix 4. LT MOH 2019'!$E$4:$Q$1683,13,FALSE)</f>
        <v>71.315875187855852</v>
      </c>
      <c r="Z6" s="109">
        <f t="shared" si="12"/>
        <v>-0.77757443268912141</v>
      </c>
    </row>
    <row r="7" spans="1:27" s="11" customFormat="1" x14ac:dyDescent="0.2">
      <c r="A7" s="17"/>
      <c r="B7" s="13" t="str">
        <f t="shared" si="15"/>
        <v>Total</v>
      </c>
      <c r="C7" s="13" t="str">
        <f t="shared" si="16"/>
        <v>PE</v>
      </c>
      <c r="D7" s="163" t="s">
        <v>120</v>
      </c>
      <c r="E7" s="20" t="str">
        <f t="shared" si="0"/>
        <v>PETotal10-14</v>
      </c>
      <c r="F7" s="21">
        <v>5</v>
      </c>
      <c r="G7" s="108">
        <f>VLOOKUP(E7,'Appendix 4. LT MOH 2019'!$E$4:$H$1683,4,FALSE)</f>
        <v>3.0982231016985E-4</v>
      </c>
      <c r="H7" s="21">
        <f>VLOOKUP(E7,'Appendix 1a. Pop March 2021'!$E$5:$F$1684,2,FALSE)</f>
        <v>724132.00287444796</v>
      </c>
      <c r="I7" s="21">
        <f>VLOOKUP(E7,'Appendix 2a. Covid Deaths 2021'!$E$4:$F$1684,2,FALSE)</f>
        <v>8.1035120147874302</v>
      </c>
      <c r="J7" s="22">
        <f t="shared" si="1"/>
        <v>224.35224999848194</v>
      </c>
      <c r="K7" s="22">
        <f t="shared" si="2"/>
        <v>232.45325136445643</v>
      </c>
      <c r="L7" s="77">
        <f t="shared" si="3"/>
        <v>0.96514997609875031</v>
      </c>
      <c r="M7" s="77">
        <f t="shared" si="4"/>
        <v>1.0361084025947114</v>
      </c>
      <c r="N7" s="77">
        <f>VLOOKUP(E7,'Appendix 4. LT MOH 2019'!$E$4:$L$1683,8,FALSE)</f>
        <v>0.99845208739379976</v>
      </c>
      <c r="O7" s="77">
        <f t="shared" si="13"/>
        <v>0.9983962395850059</v>
      </c>
      <c r="P7" s="77">
        <f t="shared" si="5"/>
        <v>1.6037604149941043E-3</v>
      </c>
      <c r="Q7" s="77">
        <f>VLOOKUP(E7,'Appendix 4. LT MOH 2019'!$E$4:$J$1683,6,FALSE)</f>
        <v>2.5000000000001092</v>
      </c>
      <c r="R7" s="18">
        <f t="shared" si="6"/>
        <v>2.4999300974575829</v>
      </c>
      <c r="S7" s="132">
        <f t="shared" si="14"/>
        <v>98562.461496615913</v>
      </c>
      <c r="T7" s="14">
        <f t="shared" si="7"/>
        <v>158.07057415265317</v>
      </c>
      <c r="U7" s="15">
        <f t="shared" si="8"/>
        <v>3.2100950136185939E-4</v>
      </c>
      <c r="V7" s="14">
        <f t="shared" si="9"/>
        <v>492417.11999816296</v>
      </c>
      <c r="W7" s="14">
        <f t="shared" si="10"/>
        <v>6466266.9167876793</v>
      </c>
      <c r="X7" s="129">
        <f t="shared" si="11"/>
        <v>65.605777479590387</v>
      </c>
      <c r="Y7" s="109">
        <f>VLOOKUP(E7,'Appendix 4. LT MOH 2019'!$E$4:$Q$1683,13,FALSE)</f>
        <v>66.383131877524946</v>
      </c>
      <c r="Z7" s="109">
        <f t="shared" si="12"/>
        <v>-0.77735439793455896</v>
      </c>
      <c r="AA7" s="19"/>
    </row>
    <row r="8" spans="1:27" s="11" customFormat="1" x14ac:dyDescent="0.2">
      <c r="A8" s="17"/>
      <c r="B8" s="13" t="str">
        <f t="shared" si="15"/>
        <v>Total</v>
      </c>
      <c r="C8" s="13" t="str">
        <f t="shared" si="16"/>
        <v>PE</v>
      </c>
      <c r="D8" s="162" t="s">
        <v>121</v>
      </c>
      <c r="E8" s="20" t="str">
        <f t="shared" si="0"/>
        <v>PETotal15-19</v>
      </c>
      <c r="F8" s="21">
        <v>5</v>
      </c>
      <c r="G8" s="108">
        <f>VLOOKUP(E8,'Appendix 4. LT MOH 2019'!$E$4:$H$1683,4,FALSE)</f>
        <v>1.2178294279239932E-3</v>
      </c>
      <c r="H8" s="21">
        <f>VLOOKUP(E8,'Appendix 1a. Pop March 2021'!$E$5:$F$1684,2,FALSE)</f>
        <v>767921.67404673598</v>
      </c>
      <c r="I8" s="21">
        <f>VLOOKUP(E8,'Appendix 2a. Covid Deaths 2021'!$E$4:$F$1684,2,FALSE)</f>
        <v>4.0517560073937204</v>
      </c>
      <c r="J8" s="22">
        <f t="shared" si="1"/>
        <v>935.1976129947717</v>
      </c>
      <c r="K8" s="22">
        <f t="shared" si="2"/>
        <v>939.24443465446484</v>
      </c>
      <c r="L8" s="77">
        <f t="shared" si="3"/>
        <v>0.99569140735853079</v>
      </c>
      <c r="M8" s="77">
        <f t="shared" si="4"/>
        <v>1.0043272369427185</v>
      </c>
      <c r="N8" s="77">
        <f>VLOOKUP(E8,'Appendix 4. LT MOH 2019'!$E$4:$L$1683,8,FALSE)</f>
        <v>0.99392933544523465</v>
      </c>
      <c r="O8" s="77">
        <f t="shared" si="13"/>
        <v>0.99390314648394162</v>
      </c>
      <c r="P8" s="77">
        <f t="shared" si="5"/>
        <v>6.0968535160583759E-3</v>
      </c>
      <c r="Q8" s="77">
        <f>VLOOKUP(E8,'Appendix 4. LT MOH 2019'!$E$4:$J$1683,6,FALSE)</f>
        <v>2.5000000000000981</v>
      </c>
      <c r="R8" s="18">
        <f t="shared" si="6"/>
        <v>2.4999670967021128</v>
      </c>
      <c r="S8" s="132">
        <f t="shared" si="14"/>
        <v>98404.390922463266</v>
      </c>
      <c r="T8" s="14">
        <f t="shared" si="7"/>
        <v>599.95715679120315</v>
      </c>
      <c r="U8" s="15">
        <f t="shared" si="8"/>
        <v>1.2230992808595284E-3</v>
      </c>
      <c r="V8" s="14">
        <f t="shared" si="9"/>
        <v>490522.04197976924</v>
      </c>
      <c r="W8" s="14">
        <f t="shared" si="10"/>
        <v>5973849.7967895167</v>
      </c>
      <c r="X8" s="129">
        <f t="shared" si="11"/>
        <v>60.707146711538009</v>
      </c>
      <c r="Y8" s="109">
        <f>VLOOKUP(E8,'Appendix 4. LT MOH 2019'!$E$4:$Q$1683,13,FALSE)</f>
        <v>61.482170686102009</v>
      </c>
      <c r="Z8" s="109">
        <f t="shared" si="12"/>
        <v>-0.77502397456400018</v>
      </c>
    </row>
    <row r="9" spans="1:27" s="11" customFormat="1" x14ac:dyDescent="0.2">
      <c r="A9" s="17"/>
      <c r="B9" s="13" t="str">
        <f t="shared" si="15"/>
        <v>Total</v>
      </c>
      <c r="C9" s="13" t="str">
        <f t="shared" si="16"/>
        <v>PE</v>
      </c>
      <c r="D9" s="162" t="s">
        <v>122</v>
      </c>
      <c r="E9" s="20" t="str">
        <f t="shared" si="0"/>
        <v>PETotal20-24</v>
      </c>
      <c r="F9" s="21">
        <v>5</v>
      </c>
      <c r="G9" s="108">
        <f>VLOOKUP(E9,'Appendix 4. LT MOH 2019'!$E$4:$H$1683,4,FALSE)</f>
        <v>1.7056324941914483E-3</v>
      </c>
      <c r="H9" s="21">
        <f>VLOOKUP(E9,'Appendix 1a. Pop March 2021'!$E$5:$F$1684,2,FALSE)</f>
        <v>814944.53029282298</v>
      </c>
      <c r="I9" s="21">
        <f>VLOOKUP(E9,'Appendix 2a. Covid Deaths 2021'!$E$4:$F$1684,2,FALSE)</f>
        <v>12.155268022181099</v>
      </c>
      <c r="J9" s="22">
        <f t="shared" si="1"/>
        <v>1389.9958718310259</v>
      </c>
      <c r="K9" s="22">
        <f t="shared" si="2"/>
        <v>1402.1304074330928</v>
      </c>
      <c r="L9" s="77">
        <f t="shared" si="3"/>
        <v>0.99134564407294901</v>
      </c>
      <c r="M9" s="77">
        <f t="shared" si="4"/>
        <v>1.0087299076551086</v>
      </c>
      <c r="N9" s="77">
        <f>VLOOKUP(E9,'Appendix 4. LT MOH 2019'!$E$4:$L$1683,8,FALSE)</f>
        <v>0.99150804790263369</v>
      </c>
      <c r="O9" s="77">
        <f t="shared" si="13"/>
        <v>0.9914342323586669</v>
      </c>
      <c r="P9" s="77">
        <f t="shared" si="5"/>
        <v>8.5657676413330996E-3</v>
      </c>
      <c r="Q9" s="77">
        <f>VLOOKUP(E9,'Appendix 4. LT MOH 2019'!$E$4:$J$1683,6,FALSE)</f>
        <v>2.4999999999999765</v>
      </c>
      <c r="R9" s="18">
        <f t="shared" si="6"/>
        <v>2.4999070679744553</v>
      </c>
      <c r="S9" s="132">
        <f t="shared" si="14"/>
        <v>97804.43376567206</v>
      </c>
      <c r="T9" s="14">
        <f t="shared" si="7"/>
        <v>837.7700539289001</v>
      </c>
      <c r="U9" s="15">
        <f t="shared" si="8"/>
        <v>1.7205226005947434E-3</v>
      </c>
      <c r="V9" s="14">
        <f t="shared" si="9"/>
        <v>486927.66583786992</v>
      </c>
      <c r="W9" s="14">
        <f t="shared" si="10"/>
        <v>5483327.7548097475</v>
      </c>
      <c r="X9" s="129">
        <f t="shared" si="11"/>
        <v>56.064204286966756</v>
      </c>
      <c r="Y9" s="109">
        <f>VLOOKUP(E9,'Appendix 4. LT MOH 2019'!$E$4:$Q$1683,13,FALSE)</f>
        <v>56.842418603311167</v>
      </c>
      <c r="Z9" s="109">
        <f t="shared" si="12"/>
        <v>-0.77821431634441041</v>
      </c>
    </row>
    <row r="10" spans="1:27" s="11" customFormat="1" x14ac:dyDescent="0.2">
      <c r="A10" s="17"/>
      <c r="B10" s="13" t="str">
        <f t="shared" si="15"/>
        <v>Total</v>
      </c>
      <c r="C10" s="13" t="str">
        <f t="shared" si="16"/>
        <v>PE</v>
      </c>
      <c r="D10" s="162" t="s">
        <v>123</v>
      </c>
      <c r="E10" s="20" t="str">
        <f t="shared" si="0"/>
        <v>PETotal25-29</v>
      </c>
      <c r="F10" s="21">
        <v>5</v>
      </c>
      <c r="G10" s="108">
        <f>VLOOKUP(E10,'Appendix 4. LT MOH 2019'!$E$4:$H$1683,4,FALSE)</f>
        <v>1.7061829126168483E-3</v>
      </c>
      <c r="H10" s="21">
        <f>VLOOKUP(E10,'Appendix 1a. Pop March 2021'!$E$5:$F$1684,2,FALSE)</f>
        <v>775416.88085886894</v>
      </c>
      <c r="I10" s="21">
        <f>VLOOKUP(E10,'Appendix 2a. Covid Deaths 2021'!$E$4:$F$1684,2,FALSE)</f>
        <v>44.569316081330904</v>
      </c>
      <c r="J10" s="22">
        <f t="shared" si="1"/>
        <v>1323.0030322760567</v>
      </c>
      <c r="K10" s="22">
        <f t="shared" si="2"/>
        <v>1367.4963049518626</v>
      </c>
      <c r="L10" s="77">
        <f t="shared" si="3"/>
        <v>0.96746369806288279</v>
      </c>
      <c r="M10" s="77">
        <f t="shared" si="4"/>
        <v>1.0336305145115661</v>
      </c>
      <c r="N10" s="77">
        <f>VLOOKUP(E10,'Appendix 4. LT MOH 2019'!$E$4:$L$1683,8,FALSE)</f>
        <v>0.99150531913526463</v>
      </c>
      <c r="O10" s="77">
        <f t="shared" si="13"/>
        <v>0.99122089628241361</v>
      </c>
      <c r="P10" s="77">
        <f t="shared" si="5"/>
        <v>8.7791037175863895E-3</v>
      </c>
      <c r="Q10" s="77">
        <f>VLOOKUP(E10,'Appendix 4. LT MOH 2019'!$E$4:$J$1683,6,FALSE)</f>
        <v>2.5000000000000351</v>
      </c>
      <c r="R10" s="18">
        <f t="shared" si="6"/>
        <v>2.4996418668460012</v>
      </c>
      <c r="S10" s="132">
        <f t="shared" si="14"/>
        <v>96966.663711743153</v>
      </c>
      <c r="T10" s="14">
        <f t="shared" si="7"/>
        <v>851.28039787371358</v>
      </c>
      <c r="U10" s="15">
        <f t="shared" si="8"/>
        <v>1.7635631041788803E-3</v>
      </c>
      <c r="V10" s="14">
        <f t="shared" si="9"/>
        <v>482704.81269229774</v>
      </c>
      <c r="W10" s="14">
        <f t="shared" si="10"/>
        <v>4996400.0889718775</v>
      </c>
      <c r="X10" s="129">
        <f t="shared" si="11"/>
        <v>51.526987706052097</v>
      </c>
      <c r="Y10" s="109">
        <f>VLOOKUP(E10,'Appendix 4. LT MOH 2019'!$E$4:$Q$1683,13,FALSE)</f>
        <v>52.307844190738841</v>
      </c>
      <c r="Z10" s="109">
        <f t="shared" si="12"/>
        <v>-0.78085648468674407</v>
      </c>
    </row>
    <row r="11" spans="1:27" s="11" customFormat="1" x14ac:dyDescent="0.2">
      <c r="A11" s="17"/>
      <c r="B11" s="13" t="str">
        <f t="shared" si="15"/>
        <v>Total</v>
      </c>
      <c r="C11" s="13" t="str">
        <f t="shared" si="16"/>
        <v>PE</v>
      </c>
      <c r="D11" s="162" t="s">
        <v>124</v>
      </c>
      <c r="E11" s="20" t="str">
        <f t="shared" si="0"/>
        <v>PETotal30-34</v>
      </c>
      <c r="F11" s="21">
        <v>5</v>
      </c>
      <c r="G11" s="108">
        <f>VLOOKUP(E11,'Appendix 4. LT MOH 2019'!$E$4:$H$1683,4,FALSE)</f>
        <v>1.8880258401907251E-3</v>
      </c>
      <c r="H11" s="21">
        <f>VLOOKUP(E11,'Appendix 1a. Pop March 2021'!$E$5:$F$1684,2,FALSE)</f>
        <v>775274.47851048899</v>
      </c>
      <c r="I11" s="21">
        <f>VLOOKUP(E11,'Appendix 2a. Covid Deaths 2021'!$E$4:$F$1684,2,FALSE)</f>
        <v>91.164510166358596</v>
      </c>
      <c r="J11" s="22">
        <f t="shared" si="1"/>
        <v>1463.7382486681922</v>
      </c>
      <c r="K11" s="22">
        <f t="shared" si="2"/>
        <v>1554.7306378836486</v>
      </c>
      <c r="L11" s="77">
        <f t="shared" si="3"/>
        <v>0.94147385598619304</v>
      </c>
      <c r="M11" s="77">
        <f t="shared" si="4"/>
        <v>1.0621643858102685</v>
      </c>
      <c r="N11" s="77">
        <f>VLOOKUP(E11,'Appendix 4. LT MOH 2019'!$E$4:$L$1683,8,FALSE)</f>
        <v>0.99060421949002531</v>
      </c>
      <c r="O11" s="77">
        <f t="shared" si="13"/>
        <v>0.99002305969917292</v>
      </c>
      <c r="P11" s="77">
        <f t="shared" si="5"/>
        <v>9.9769403008270752E-3</v>
      </c>
      <c r="Q11" s="77">
        <f>VLOOKUP(E11,'Appendix 4. LT MOH 2019'!$E$4:$J$1683,6,FALSE)</f>
        <v>2.5000000000000333</v>
      </c>
      <c r="R11" s="18">
        <f t="shared" si="6"/>
        <v>2.4992675275009133</v>
      </c>
      <c r="S11" s="132">
        <f t="shared" si="14"/>
        <v>96115.383313869446</v>
      </c>
      <c r="T11" s="14">
        <f t="shared" si="7"/>
        <v>958.93744131358631</v>
      </c>
      <c r="U11" s="15">
        <f t="shared" si="8"/>
        <v>2.0053948435006944E-3</v>
      </c>
      <c r="V11" s="14">
        <f t="shared" si="9"/>
        <v>478178.87057075917</v>
      </c>
      <c r="W11" s="14">
        <f t="shared" si="10"/>
        <v>4513695.2762795798</v>
      </c>
      <c r="X11" s="129">
        <f t="shared" si="11"/>
        <v>46.961215995361421</v>
      </c>
      <c r="Y11" s="109">
        <f>VLOOKUP(E11,'Appendix 4. LT MOH 2019'!$E$4:$Q$1683,13,FALSE)</f>
        <v>47.734570838387889</v>
      </c>
      <c r="Z11" s="109">
        <f t="shared" si="12"/>
        <v>-0.77335484302646762</v>
      </c>
    </row>
    <row r="12" spans="1:27" s="11" customFormat="1" x14ac:dyDescent="0.2">
      <c r="A12" s="17"/>
      <c r="B12" s="13" t="str">
        <f t="shared" si="15"/>
        <v>Total</v>
      </c>
      <c r="C12" s="13" t="str">
        <f t="shared" si="16"/>
        <v>PE</v>
      </c>
      <c r="D12" s="162" t="s">
        <v>125</v>
      </c>
      <c r="E12" s="20" t="str">
        <f t="shared" si="0"/>
        <v>PETotal35-39</v>
      </c>
      <c r="F12" s="21">
        <v>5</v>
      </c>
      <c r="G12" s="108">
        <f>VLOOKUP(E12,'Appendix 4. LT MOH 2019'!$E$4:$H$1683,4,FALSE)</f>
        <v>2.2061448487854839E-3</v>
      </c>
      <c r="H12" s="21">
        <f>VLOOKUP(E12,'Appendix 1a. Pop March 2021'!$E$5:$F$1684,2,FALSE)</f>
        <v>757517.37791138596</v>
      </c>
      <c r="I12" s="21">
        <f>VLOOKUP(E12,'Appendix 2a. Covid Deaths 2021'!$E$4:$F$1684,2,FALSE)</f>
        <v>99.268022181145994</v>
      </c>
      <c r="J12" s="22">
        <f t="shared" si="1"/>
        <v>1671.1930611446908</v>
      </c>
      <c r="K12" s="22">
        <f t="shared" si="2"/>
        <v>1770.2420836900528</v>
      </c>
      <c r="L12" s="77">
        <f t="shared" si="3"/>
        <v>0.94404775287067222</v>
      </c>
      <c r="M12" s="77">
        <f t="shared" si="4"/>
        <v>1.0592684500960756</v>
      </c>
      <c r="N12" s="77">
        <f>VLOOKUP(E12,'Appendix 4. LT MOH 2019'!$E$4:$L$1683,8,FALSE)</f>
        <v>0.98902978048923185</v>
      </c>
      <c r="O12" s="77">
        <f t="shared" si="13"/>
        <v>0.98838338337083687</v>
      </c>
      <c r="P12" s="77">
        <f t="shared" si="5"/>
        <v>1.1616616629163135E-2</v>
      </c>
      <c r="Q12" s="77">
        <f>VLOOKUP(E12,'Appendix 4. LT MOH 2019'!$E$4:$J$1683,6,FALSE)</f>
        <v>2.5000000000000382</v>
      </c>
      <c r="R12" s="18">
        <f t="shared" si="6"/>
        <v>2.499184188188607</v>
      </c>
      <c r="S12" s="132">
        <f t="shared" si="14"/>
        <v>95156.445872555865</v>
      </c>
      <c r="T12" s="14">
        <f t="shared" si="7"/>
        <v>1105.3959514951941</v>
      </c>
      <c r="U12" s="15">
        <f t="shared" si="8"/>
        <v>2.336901197840335E-3</v>
      </c>
      <c r="V12" s="14">
        <f t="shared" si="9"/>
        <v>473017.83768896782</v>
      </c>
      <c r="W12" s="14">
        <f t="shared" si="10"/>
        <v>4035516.4057088206</v>
      </c>
      <c r="X12" s="129">
        <f t="shared" si="11"/>
        <v>42.409280513835441</v>
      </c>
      <c r="Y12" s="109">
        <f>VLOOKUP(E12,'Appendix 4. LT MOH 2019'!$E$4:$Q$1683,13,FALSE)</f>
        <v>43.163616153053717</v>
      </c>
      <c r="Z12" s="109">
        <f t="shared" si="12"/>
        <v>-0.75433563921827584</v>
      </c>
    </row>
    <row r="13" spans="1:27" s="11" customFormat="1" x14ac:dyDescent="0.2">
      <c r="A13" s="17"/>
      <c r="B13" s="13" t="str">
        <f t="shared" si="15"/>
        <v>Total</v>
      </c>
      <c r="C13" s="13" t="str">
        <f t="shared" si="16"/>
        <v>PE</v>
      </c>
      <c r="D13" s="162" t="s">
        <v>126</v>
      </c>
      <c r="E13" s="20" t="str">
        <f t="shared" si="0"/>
        <v>PETotal40-44</v>
      </c>
      <c r="F13" s="21">
        <v>5</v>
      </c>
      <c r="G13" s="108">
        <f>VLOOKUP(E13,'Appendix 4. LT MOH 2019'!$E$4:$H$1683,4,FALSE)</f>
        <v>3.0604660652607954E-3</v>
      </c>
      <c r="H13" s="21">
        <f>VLOOKUP(E13,'Appendix 1a. Pop March 2021'!$E$5:$F$1684,2,FALSE)</f>
        <v>706831.84384686896</v>
      </c>
      <c r="I13" s="21">
        <f>VLOOKUP(E13,'Appendix 2a. Covid Deaths 2021'!$E$4:$F$1684,2,FALSE)</f>
        <v>174.22550831793001</v>
      </c>
      <c r="J13" s="22">
        <f t="shared" si="1"/>
        <v>2163.2348719390602</v>
      </c>
      <c r="K13" s="22">
        <f t="shared" si="2"/>
        <v>2336.9271690010801</v>
      </c>
      <c r="L13" s="77">
        <f t="shared" si="3"/>
        <v>0.92567492073950053</v>
      </c>
      <c r="M13" s="77">
        <f t="shared" si="4"/>
        <v>1.0802928518373629</v>
      </c>
      <c r="N13" s="77">
        <f>VLOOKUP(E13,'Appendix 4. LT MOH 2019'!$E$4:$L$1683,8,FALSE)</f>
        <v>0.9848138613288594</v>
      </c>
      <c r="O13" s="77">
        <f t="shared" si="13"/>
        <v>0.98360457176780858</v>
      </c>
      <c r="P13" s="77">
        <f t="shared" si="5"/>
        <v>1.6395428232191422E-2</v>
      </c>
      <c r="Q13" s="77">
        <f>VLOOKUP(E13,'Appendix 4. LT MOH 2019'!$E$4:$J$1683,6,FALSE)</f>
        <v>2.5000000000000115</v>
      </c>
      <c r="R13" s="18">
        <f t="shared" si="6"/>
        <v>2.4984677403495761</v>
      </c>
      <c r="S13" s="132">
        <f t="shared" si="14"/>
        <v>94051.049921060665</v>
      </c>
      <c r="T13" s="14">
        <f t="shared" si="7"/>
        <v>1542.0072391430028</v>
      </c>
      <c r="U13" s="15">
        <f t="shared" si="8"/>
        <v>3.3062055863789385E-3</v>
      </c>
      <c r="V13" s="14">
        <f t="shared" si="9"/>
        <v>466397.86875197262</v>
      </c>
      <c r="W13" s="14">
        <f t="shared" si="10"/>
        <v>3562498.568019853</v>
      </c>
      <c r="X13" s="129">
        <f t="shared" si="11"/>
        <v>37.878349800559853</v>
      </c>
      <c r="Y13" s="109">
        <f>VLOOKUP(E13,'Appendix 4. LT MOH 2019'!$E$4:$Q$1683,13,FALSE)</f>
        <v>38.614652920702866</v>
      </c>
      <c r="Z13" s="109">
        <f t="shared" si="12"/>
        <v>-0.73630312014301325</v>
      </c>
    </row>
    <row r="14" spans="1:27" s="11" customFormat="1" x14ac:dyDescent="0.2">
      <c r="A14" s="17"/>
      <c r="B14" s="13" t="str">
        <f t="shared" si="15"/>
        <v>Total</v>
      </c>
      <c r="C14" s="13" t="str">
        <f t="shared" si="16"/>
        <v>PE</v>
      </c>
      <c r="D14" s="162" t="s">
        <v>127</v>
      </c>
      <c r="E14" s="20" t="str">
        <f t="shared" si="0"/>
        <v>PETotal45-49</v>
      </c>
      <c r="F14" s="21">
        <v>5</v>
      </c>
      <c r="G14" s="108">
        <f>VLOOKUP(E14,'Appendix 4. LT MOH 2019'!$E$4:$H$1683,4,FALSE)</f>
        <v>3.9694722004905312E-3</v>
      </c>
      <c r="H14" s="21">
        <f>VLOOKUP(E14,'Appendix 1a. Pop March 2021'!$E$5:$F$1684,2,FALSE)</f>
        <v>625292.70344962203</v>
      </c>
      <c r="I14" s="21">
        <f>VLOOKUP(E14,'Appendix 2a. Covid Deaths 2021'!$E$4:$F$1684,2,FALSE)</f>
        <v>247.157116451017</v>
      </c>
      <c r="J14" s="22">
        <f t="shared" si="1"/>
        <v>2482.0820035128445</v>
      </c>
      <c r="K14" s="22">
        <f t="shared" si="2"/>
        <v>2728.2580366609554</v>
      </c>
      <c r="L14" s="77">
        <f t="shared" si="3"/>
        <v>0.90976805351982049</v>
      </c>
      <c r="M14" s="77">
        <f t="shared" si="4"/>
        <v>1.0991812650829837</v>
      </c>
      <c r="N14" s="77">
        <f>VLOOKUP(E14,'Appendix 4. LT MOH 2019'!$E$4:$L$1683,8,FALSE)</f>
        <v>0.98034766251584238</v>
      </c>
      <c r="O14" s="77">
        <f t="shared" si="13"/>
        <v>0.97841969642166693</v>
      </c>
      <c r="P14" s="77">
        <f t="shared" si="5"/>
        <v>2.1580303578333071E-2</v>
      </c>
      <c r="Q14" s="77">
        <f>VLOOKUP(E14,'Appendix 4. LT MOH 2019'!$E$4:$J$1683,6,FALSE)</f>
        <v>2.5000000000000164</v>
      </c>
      <c r="R14" s="18">
        <f t="shared" si="6"/>
        <v>2.4975466518272054</v>
      </c>
      <c r="S14" s="132">
        <f t="shared" si="14"/>
        <v>92509.042681917665</v>
      </c>
      <c r="T14" s="14">
        <f t="shared" si="7"/>
        <v>1996.3732248167546</v>
      </c>
      <c r="U14" s="15">
        <f t="shared" si="8"/>
        <v>4.3631863596782505E-3</v>
      </c>
      <c r="V14" s="14">
        <f t="shared" si="9"/>
        <v>457549.38254894316</v>
      </c>
      <c r="W14" s="14">
        <f t="shared" si="10"/>
        <v>3096100.6992678805</v>
      </c>
      <c r="X14" s="129">
        <f t="shared" si="11"/>
        <v>33.468087113532107</v>
      </c>
      <c r="Y14" s="109">
        <f>VLOOKUP(E14,'Appendix 4. LT MOH 2019'!$E$4:$Q$1683,13,FALSE)</f>
        <v>34.171552197662542</v>
      </c>
      <c r="Z14" s="109">
        <f t="shared" si="12"/>
        <v>-0.70346508413043551</v>
      </c>
    </row>
    <row r="15" spans="1:27" s="11" customFormat="1" x14ac:dyDescent="0.2">
      <c r="A15" s="17"/>
      <c r="B15" s="13" t="str">
        <f t="shared" si="15"/>
        <v>Total</v>
      </c>
      <c r="C15" s="13" t="str">
        <f t="shared" si="16"/>
        <v>PE</v>
      </c>
      <c r="D15" s="162" t="s">
        <v>128</v>
      </c>
      <c r="E15" s="20" t="str">
        <f t="shared" si="0"/>
        <v>PETotal50-54</v>
      </c>
      <c r="F15" s="21">
        <v>5</v>
      </c>
      <c r="G15" s="108">
        <f>VLOOKUP(E15,'Appendix 4. LT MOH 2019'!$E$4:$H$1683,4,FALSE)</f>
        <v>6.1474918638848679E-3</v>
      </c>
      <c r="H15" s="21">
        <f>VLOOKUP(E15,'Appendix 1a. Pop March 2021'!$E$5:$F$1684,2,FALSE)</f>
        <v>559825.63008717704</v>
      </c>
      <c r="I15" s="21">
        <f>VLOOKUP(E15,'Appendix 2a. Covid Deaths 2021'!$E$4:$F$1684,2,FALSE)</f>
        <v>289.70055452865103</v>
      </c>
      <c r="J15" s="22">
        <f t="shared" si="1"/>
        <v>3441.5235061551407</v>
      </c>
      <c r="K15" s="22">
        <f t="shared" si="2"/>
        <v>3729.4431288818641</v>
      </c>
      <c r="L15" s="77">
        <f t="shared" si="3"/>
        <v>0.92279822676554779</v>
      </c>
      <c r="M15" s="77">
        <f t="shared" si="4"/>
        <v>1.0836605132034638</v>
      </c>
      <c r="N15" s="77">
        <f>VLOOKUP(E15,'Appendix 4. LT MOH 2019'!$E$4:$L$1683,8,FALSE)</f>
        <v>0.96972778615141553</v>
      </c>
      <c r="O15" s="77">
        <f t="shared" si="13"/>
        <v>0.96723712752287316</v>
      </c>
      <c r="P15" s="77">
        <f t="shared" si="5"/>
        <v>3.2762872477126836E-2</v>
      </c>
      <c r="Q15" s="77">
        <f>VLOOKUP(E15,'Appendix 4. LT MOH 2019'!$E$4:$J$1683,6,FALSE)</f>
        <v>2.4999999999999942</v>
      </c>
      <c r="R15" s="18">
        <f t="shared" si="6"/>
        <v>2.4968004699630226</v>
      </c>
      <c r="S15" s="132">
        <f t="shared" si="14"/>
        <v>90512.669457100914</v>
      </c>
      <c r="T15" s="14">
        <f t="shared" si="7"/>
        <v>2965.4550469873302</v>
      </c>
      <c r="U15" s="15">
        <f t="shared" si="8"/>
        <v>6.6618447470135848E-3</v>
      </c>
      <c r="V15" s="14">
        <f t="shared" si="9"/>
        <v>445140.22160554008</v>
      </c>
      <c r="W15" s="14">
        <f t="shared" si="10"/>
        <v>2638551.3167189374</v>
      </c>
      <c r="X15" s="129">
        <f t="shared" si="11"/>
        <v>29.151182177534785</v>
      </c>
      <c r="Y15" s="109">
        <f>VLOOKUP(E15,'Appendix 4. LT MOH 2019'!$E$4:$Q$1683,13,FALSE)</f>
        <v>29.806449445071973</v>
      </c>
      <c r="Z15" s="109">
        <f t="shared" si="12"/>
        <v>-0.65526726753718734</v>
      </c>
    </row>
    <row r="16" spans="1:27" s="11" customFormat="1" x14ac:dyDescent="0.2">
      <c r="A16" s="17"/>
      <c r="B16" s="13" t="str">
        <f t="shared" si="15"/>
        <v>Total</v>
      </c>
      <c r="C16" s="13" t="str">
        <f t="shared" si="16"/>
        <v>PE</v>
      </c>
      <c r="D16" s="162" t="s">
        <v>129</v>
      </c>
      <c r="E16" s="20" t="str">
        <f t="shared" si="0"/>
        <v>PETotal55-59</v>
      </c>
      <c r="F16" s="21">
        <v>5</v>
      </c>
      <c r="G16" s="108">
        <f>VLOOKUP(E16,'Appendix 4. LT MOH 2019'!$E$4:$H$1683,4,FALSE)</f>
        <v>8.9320608803680254E-3</v>
      </c>
      <c r="H16" s="21">
        <f>VLOOKUP(E16,'Appendix 1a. Pop March 2021'!$E$5:$F$1684,2,FALSE)</f>
        <v>480585.14502645598</v>
      </c>
      <c r="I16" s="21">
        <f>VLOOKUP(E16,'Appendix 2a. Covid Deaths 2021'!$E$4:$F$1684,2,FALSE)</f>
        <v>360.60628465804098</v>
      </c>
      <c r="J16" s="22">
        <f t="shared" si="1"/>
        <v>4292.615773576802</v>
      </c>
      <c r="K16" s="22">
        <f t="shared" si="2"/>
        <v>4650.0011009464333</v>
      </c>
      <c r="L16" s="77">
        <f t="shared" si="3"/>
        <v>0.92314295854749551</v>
      </c>
      <c r="M16" s="77">
        <f t="shared" si="4"/>
        <v>1.0832558389151707</v>
      </c>
      <c r="N16" s="77">
        <f>VLOOKUP(E16,'Appendix 4. LT MOH 2019'!$E$4:$L$1683,8,FALSE)</f>
        <v>0.95631518418419592</v>
      </c>
      <c r="O16" s="77">
        <f t="shared" si="13"/>
        <v>0.95276539677618521</v>
      </c>
      <c r="P16" s="77">
        <f t="shared" si="5"/>
        <v>4.7234603223814786E-2</v>
      </c>
      <c r="Q16" s="77">
        <f>VLOOKUP(E16,'Appendix 4. LT MOH 2019'!$E$4:$J$1683,6,FALSE)</f>
        <v>2.4999999999999916</v>
      </c>
      <c r="R16" s="18">
        <f t="shared" si="6"/>
        <v>2.4953832267746794</v>
      </c>
      <c r="S16" s="132">
        <f t="shared" si="14"/>
        <v>87547.214410113578</v>
      </c>
      <c r="T16" s="14">
        <f t="shared" si="7"/>
        <v>4135.2579360119553</v>
      </c>
      <c r="U16" s="15">
        <f t="shared" si="8"/>
        <v>9.6758603630956123E-3</v>
      </c>
      <c r="V16" s="14">
        <f t="shared" si="9"/>
        <v>427378.83566241921</v>
      </c>
      <c r="W16" s="14">
        <f t="shared" si="10"/>
        <v>2193411.0951133971</v>
      </c>
      <c r="X16" s="129">
        <f t="shared" si="11"/>
        <v>25.054036383595218</v>
      </c>
      <c r="Y16" s="109">
        <f>VLOOKUP(E16,'Appendix 4. LT MOH 2019'!$E$4:$Q$1683,13,FALSE)</f>
        <v>25.658881115950905</v>
      </c>
      <c r="Z16" s="109">
        <f t="shared" si="12"/>
        <v>-0.60484473235568714</v>
      </c>
    </row>
    <row r="17" spans="1:26" s="11" customFormat="1" x14ac:dyDescent="0.2">
      <c r="A17" s="17"/>
      <c r="B17" s="13" t="str">
        <f t="shared" si="15"/>
        <v>Total</v>
      </c>
      <c r="C17" s="13" t="str">
        <f t="shared" si="16"/>
        <v>PE</v>
      </c>
      <c r="D17" s="162" t="s">
        <v>130</v>
      </c>
      <c r="E17" s="20" t="str">
        <f t="shared" si="0"/>
        <v>PETotal60-64</v>
      </c>
      <c r="F17" s="21">
        <v>5</v>
      </c>
      <c r="G17" s="108">
        <f>VLOOKUP(E17,'Appendix 4. LT MOH 2019'!$E$4:$H$1683,4,FALSE)</f>
        <v>1.2785614346455578E-2</v>
      </c>
      <c r="H17" s="21">
        <f>VLOOKUP(E17,'Appendix 1a. Pop March 2021'!$E$5:$F$1684,2,FALSE)</f>
        <v>388472.10735852201</v>
      </c>
      <c r="I17" s="21">
        <f>VLOOKUP(E17,'Appendix 2a. Covid Deaths 2021'!$E$4:$F$1684,2,FALSE)</f>
        <v>457.84842883548998</v>
      </c>
      <c r="J17" s="22">
        <f t="shared" si="1"/>
        <v>4966.8545490409506</v>
      </c>
      <c r="K17" s="22">
        <f t="shared" si="2"/>
        <v>5418.8491044362199</v>
      </c>
      <c r="L17" s="77">
        <f t="shared" si="3"/>
        <v>0.91658845878818851</v>
      </c>
      <c r="M17" s="77">
        <f t="shared" si="4"/>
        <v>1.091002172689463</v>
      </c>
      <c r="N17" s="77">
        <f>VLOOKUP(E17,'Appendix 4. LT MOH 2019'!$E$4:$L$1683,8,FALSE)</f>
        <v>0.93805203523529546</v>
      </c>
      <c r="O17" s="77">
        <f t="shared" si="13"/>
        <v>0.93260882415494128</v>
      </c>
      <c r="P17" s="77">
        <f t="shared" si="5"/>
        <v>6.7391175845058715E-2</v>
      </c>
      <c r="Q17" s="77">
        <f>VLOOKUP(E17,'Appendix 4. LT MOH 2019'!$E$4:$J$1683,6,FALSE)</f>
        <v>2.4999999999999947</v>
      </c>
      <c r="R17" s="18">
        <f t="shared" si="6"/>
        <v>2.4927962264907335</v>
      </c>
      <c r="S17" s="132">
        <f t="shared" si="14"/>
        <v>83411.956474101622</v>
      </c>
      <c r="T17" s="14">
        <f t="shared" si="7"/>
        <v>5621.2298263265666</v>
      </c>
      <c r="U17" s="15">
        <f t="shared" si="8"/>
        <v>1.394963060098847E-2</v>
      </c>
      <c r="V17" s="14">
        <f t="shared" si="9"/>
        <v>402966.2137381793</v>
      </c>
      <c r="W17" s="14">
        <f t="shared" si="10"/>
        <v>1766032.2594509779</v>
      </c>
      <c r="X17" s="129">
        <f t="shared" si="11"/>
        <v>21.172411415614128</v>
      </c>
      <c r="Y17" s="109">
        <f>VLOOKUP(E17,'Appendix 4. LT MOH 2019'!$E$4:$Q$1683,13,FALSE)</f>
        <v>21.716786995499874</v>
      </c>
      <c r="Z17" s="109">
        <f t="shared" si="12"/>
        <v>-0.54437557988574525</v>
      </c>
    </row>
    <row r="18" spans="1:26" s="11" customFormat="1" x14ac:dyDescent="0.2">
      <c r="A18" s="17"/>
      <c r="B18" s="13" t="str">
        <f t="shared" si="15"/>
        <v>Total</v>
      </c>
      <c r="C18" s="13" t="str">
        <f t="shared" si="16"/>
        <v>PE</v>
      </c>
      <c r="D18" s="162" t="s">
        <v>131</v>
      </c>
      <c r="E18" s="20" t="str">
        <f t="shared" si="0"/>
        <v>PETotal65-69</v>
      </c>
      <c r="F18" s="21">
        <v>5</v>
      </c>
      <c r="G18" s="108">
        <f>VLOOKUP(E18,'Appendix 4. LT MOH 2019'!$E$4:$H$1683,4,FALSE)</f>
        <v>1.965648526194291E-2</v>
      </c>
      <c r="H18" s="21">
        <f>VLOOKUP(E18,'Appendix 1a. Pop March 2021'!$E$5:$F$1684,2,FALSE)</f>
        <v>303959.972892633</v>
      </c>
      <c r="I18" s="21">
        <f>VLOOKUP(E18,'Appendix 2a. Covid Deaths 2021'!$E$4:$F$1684,2,FALSE)</f>
        <v>593.58225508317901</v>
      </c>
      <c r="J18" s="22">
        <f t="shared" si="1"/>
        <v>5974.7847273846073</v>
      </c>
      <c r="K18" s="22">
        <f t="shared" si="2"/>
        <v>6556.6992416189923</v>
      </c>
      <c r="L18" s="77">
        <f t="shared" si="3"/>
        <v>0.91124886275999173</v>
      </c>
      <c r="M18" s="77">
        <f t="shared" si="4"/>
        <v>1.0973950595353268</v>
      </c>
      <c r="N18" s="77">
        <f>VLOOKUP(E18,'Appendix 4. LT MOH 2019'!$E$4:$L$1683,8,FALSE)</f>
        <v>0.90632106995952344</v>
      </c>
      <c r="O18" s="77">
        <f t="shared" si="13"/>
        <v>0.89768002569848859</v>
      </c>
      <c r="P18" s="77">
        <f t="shared" si="5"/>
        <v>0.10231997430151141</v>
      </c>
      <c r="Q18" s="77">
        <f>VLOOKUP(E18,'Appendix 4. LT MOH 2019'!$E$4:$J$1683,6,FALSE)</f>
        <v>2.5</v>
      </c>
      <c r="R18" s="18">
        <f t="shared" si="6"/>
        <v>2.4882031658344554</v>
      </c>
      <c r="S18" s="132">
        <f t="shared" si="14"/>
        <v>77790.726647775053</v>
      </c>
      <c r="T18" s="14">
        <f t="shared" si="7"/>
        <v>7959.5451514962424</v>
      </c>
      <c r="U18" s="15">
        <f t="shared" si="8"/>
        <v>2.1572870555013376E-2</v>
      </c>
      <c r="V18" s="14">
        <f t="shared" si="9"/>
        <v>368960.87292594922</v>
      </c>
      <c r="W18" s="14">
        <f t="shared" si="10"/>
        <v>1363066.0457127986</v>
      </c>
      <c r="X18" s="129">
        <f t="shared" si="11"/>
        <v>17.522217678780155</v>
      </c>
      <c r="Y18" s="109">
        <f>VLOOKUP(E18,'Appendix 4. LT MOH 2019'!$E$4:$Q$1683,13,FALSE)</f>
        <v>17.985843294055272</v>
      </c>
      <c r="Z18" s="109">
        <f t="shared" si="12"/>
        <v>-0.46362561527511659</v>
      </c>
    </row>
    <row r="19" spans="1:26" s="11" customFormat="1" x14ac:dyDescent="0.2">
      <c r="A19" s="17"/>
      <c r="B19" s="13" t="str">
        <f t="shared" si="15"/>
        <v>Total</v>
      </c>
      <c r="C19" s="13" t="str">
        <f t="shared" si="16"/>
        <v>PE</v>
      </c>
      <c r="D19" s="162" t="s">
        <v>132</v>
      </c>
      <c r="E19" s="20" t="str">
        <f t="shared" si="0"/>
        <v>PETotal70-74</v>
      </c>
      <c r="F19" s="21">
        <v>5</v>
      </c>
      <c r="G19" s="108">
        <f>VLOOKUP(E19,'Appendix 4. LT MOH 2019'!$E$4:$H$1683,4,FALSE)</f>
        <v>2.8572700759178039E-2</v>
      </c>
      <c r="H19" s="21">
        <f>VLOOKUP(E19,'Appendix 1a. Pop March 2021'!$E$5:$F$1684,2,FALSE)</f>
        <v>236728.85069368</v>
      </c>
      <c r="I19" s="21">
        <f>VLOOKUP(E19,'Appendix 2a. Covid Deaths 2021'!$E$4:$F$1684,2,FALSE)</f>
        <v>549.01293900184805</v>
      </c>
      <c r="J19" s="22">
        <f t="shared" si="1"/>
        <v>6763.9826119346553</v>
      </c>
      <c r="K19" s="22">
        <f t="shared" si="2"/>
        <v>7297.3087685174869</v>
      </c>
      <c r="L19" s="77">
        <f t="shared" si="3"/>
        <v>0.92691467861634946</v>
      </c>
      <c r="M19" s="77">
        <f t="shared" si="4"/>
        <v>1.0788479490828093</v>
      </c>
      <c r="N19" s="77">
        <f>VLOOKUP(E19,'Appendix 4. LT MOH 2019'!$E$4:$L$1683,8,FALSE)</f>
        <v>0.86666112559869513</v>
      </c>
      <c r="O19" s="77">
        <f t="shared" si="13"/>
        <v>0.85693693657403813</v>
      </c>
      <c r="P19" s="77">
        <f t="shared" si="5"/>
        <v>0.14306306342596187</v>
      </c>
      <c r="Q19" s="77">
        <f>VLOOKUP(E19,'Appendix 4. LT MOH 2019'!$E$4:$J$1683,6,FALSE)</f>
        <v>2.4999999999999964</v>
      </c>
      <c r="R19" s="18">
        <f t="shared" si="6"/>
        <v>2.4862069961317288</v>
      </c>
      <c r="S19" s="132">
        <f t="shared" si="14"/>
        <v>69831.181496278805</v>
      </c>
      <c r="T19" s="14">
        <f t="shared" si="7"/>
        <v>9990.2627475119898</v>
      </c>
      <c r="U19" s="15">
        <f t="shared" si="8"/>
        <v>3.0830104503482156E-2</v>
      </c>
      <c r="V19" s="14">
        <f t="shared" si="9"/>
        <v>324042.45487989258</v>
      </c>
      <c r="W19" s="14">
        <f t="shared" si="10"/>
        <v>994105.17278684932</v>
      </c>
      <c r="X19" s="129">
        <f t="shared" si="11"/>
        <v>14.235834930557829</v>
      </c>
      <c r="Y19" s="109">
        <f>VLOOKUP(E19,'Appendix 4. LT MOH 2019'!$E$4:$Q$1683,13,FALSE)</f>
        <v>14.586487126186833</v>
      </c>
      <c r="Z19" s="109">
        <f t="shared" si="12"/>
        <v>-0.35065219562900474</v>
      </c>
    </row>
    <row r="20" spans="1:26" s="11" customFormat="1" x14ac:dyDescent="0.2">
      <c r="A20" s="17"/>
      <c r="B20" s="13" t="str">
        <f t="shared" si="15"/>
        <v>Total</v>
      </c>
      <c r="C20" s="13" t="str">
        <f t="shared" si="16"/>
        <v>PE</v>
      </c>
      <c r="D20" s="162" t="s">
        <v>133</v>
      </c>
      <c r="E20" s="20" t="str">
        <f t="shared" si="0"/>
        <v>PETotal75-79</v>
      </c>
      <c r="F20" s="21">
        <v>5</v>
      </c>
      <c r="G20" s="108">
        <f>VLOOKUP(E20,'Appendix 4. LT MOH 2019'!$E$4:$H$1683,4,FALSE)</f>
        <v>4.6299705449189987E-2</v>
      </c>
      <c r="H20" s="21">
        <f>VLOOKUP(E20,'Appendix 1a. Pop March 2021'!$E$5:$F$1684,2,FALSE)</f>
        <v>160977.67229622</v>
      </c>
      <c r="I20" s="21">
        <f>VLOOKUP(E20,'Appendix 2a. Covid Deaths 2021'!$E$4:$F$1684,2,FALSE)</f>
        <v>589.530499075786</v>
      </c>
      <c r="J20" s="22">
        <f t="shared" si="1"/>
        <v>7453.2188112112171</v>
      </c>
      <c r="K20" s="22">
        <f t="shared" si="2"/>
        <v>8015.4542218264805</v>
      </c>
      <c r="L20" s="77">
        <f t="shared" si="3"/>
        <v>0.92985607614297539</v>
      </c>
      <c r="M20" s="77">
        <f t="shared" si="4"/>
        <v>1.0754352481601026</v>
      </c>
      <c r="N20" s="77">
        <f>VLOOKUP(E20,'Appendix 4. LT MOH 2019'!$E$4:$L$1683,8,FALSE)</f>
        <v>0.79251742771109179</v>
      </c>
      <c r="O20" s="77">
        <f t="shared" si="13"/>
        <v>0.77873649235775211</v>
      </c>
      <c r="P20" s="77">
        <f t="shared" si="5"/>
        <v>0.22126350764224789</v>
      </c>
      <c r="Q20" s="77">
        <f>VLOOKUP(E20,'Appendix 4. LT MOH 2019'!$E$4:$J$1683,6,FALSE)</f>
        <v>2.4999999999999996</v>
      </c>
      <c r="R20" s="18">
        <f t="shared" si="6"/>
        <v>2.4788649742099018</v>
      </c>
      <c r="S20" s="132">
        <f t="shared" si="14"/>
        <v>59840.918748766817</v>
      </c>
      <c r="T20" s="14">
        <f t="shared" si="7"/>
        <v>13240.611582886902</v>
      </c>
      <c r="U20" s="15">
        <f t="shared" si="8"/>
        <v>4.9809837446493394E-2</v>
      </c>
      <c r="V20" s="14">
        <f t="shared" si="9"/>
        <v>265823.22411933588</v>
      </c>
      <c r="W20" s="14">
        <f t="shared" si="10"/>
        <v>670062.71790695679</v>
      </c>
      <c r="X20" s="129">
        <f t="shared" si="11"/>
        <v>11.197400239125928</v>
      </c>
      <c r="Y20" s="109">
        <f>VLOOKUP(E20,'Appendix 4. LT MOH 2019'!$E$4:$Q$1683,13,FALSE)</f>
        <v>11.446035848599314</v>
      </c>
      <c r="Z20" s="109">
        <f t="shared" si="12"/>
        <v>-0.2486356094733857</v>
      </c>
    </row>
    <row r="21" spans="1:26" s="11" customFormat="1" x14ac:dyDescent="0.2">
      <c r="A21" s="17"/>
      <c r="B21" s="13" t="str">
        <f t="shared" si="15"/>
        <v>Total</v>
      </c>
      <c r="C21" s="13" t="str">
        <f t="shared" si="16"/>
        <v>PE</v>
      </c>
      <c r="D21" s="162" t="s">
        <v>134</v>
      </c>
      <c r="E21" s="20" t="str">
        <f t="shared" si="0"/>
        <v>PETotal80-84</v>
      </c>
      <c r="F21" s="21">
        <v>5</v>
      </c>
      <c r="G21" s="108">
        <f>VLOOKUP(E21,'Appendix 4. LT MOH 2019'!$E$4:$H$1683,4,FALSE)</f>
        <v>7.0341920468280209E-2</v>
      </c>
      <c r="H21" s="21">
        <f>VLOOKUP(E21,'Appendix 1a. Pop March 2021'!$E$5:$F$1684,2,FALSE)</f>
        <v>105949.79685857</v>
      </c>
      <c r="I21" s="21">
        <f>VLOOKUP(E21,'Appendix 2a. Covid Deaths 2021'!$E$4:$F$1684,2,FALSE)</f>
        <v>415.30499075785599</v>
      </c>
      <c r="J21" s="22">
        <f t="shared" si="1"/>
        <v>7452.7121842559754</v>
      </c>
      <c r="K21" s="22">
        <f t="shared" si="2"/>
        <v>7838.8038243838628</v>
      </c>
      <c r="L21" s="77">
        <f t="shared" si="3"/>
        <v>0.95074610249501501</v>
      </c>
      <c r="M21" s="77">
        <f t="shared" si="4"/>
        <v>1.0518055213434265</v>
      </c>
      <c r="N21" s="77">
        <f>VLOOKUP(E21,'Appendix 4. LT MOH 2019'!$E$4:$L$1683,8,FALSE)</f>
        <v>0.70089027829691797</v>
      </c>
      <c r="O21" s="77">
        <f t="shared" si="13"/>
        <v>0.68810364089785614</v>
      </c>
      <c r="P21" s="77">
        <f t="shared" si="5"/>
        <v>0.31189635910214386</v>
      </c>
      <c r="Q21" s="77">
        <f>VLOOKUP(E21,'Appendix 4. LT MOH 2019'!$E$4:$J$1683,6,FALSE)</f>
        <v>2.5000000000000009</v>
      </c>
      <c r="R21" s="18">
        <f t="shared" si="6"/>
        <v>2.4782868764446984</v>
      </c>
      <c r="S21" s="132">
        <f t="shared" si="14"/>
        <v>46600.307165879916</v>
      </c>
      <c r="T21" s="14">
        <f t="shared" si="7"/>
        <v>14534.46613807949</v>
      </c>
      <c r="U21" s="15">
        <f t="shared" si="8"/>
        <v>7.4023337347141172E-2</v>
      </c>
      <c r="V21" s="14">
        <f t="shared" si="9"/>
        <v>196349.78182513439</v>
      </c>
      <c r="W21" s="14">
        <f t="shared" si="10"/>
        <v>404239.49378762086</v>
      </c>
      <c r="X21" s="129">
        <f t="shared" si="11"/>
        <v>8.6746100696005559</v>
      </c>
      <c r="Y21" s="109">
        <f>VLOOKUP(E21,'Appendix 4. LT MOH 2019'!$E$4:$Q$1683,13,FALSE)</f>
        <v>8.7881250756047038</v>
      </c>
      <c r="Z21" s="109">
        <f t="shared" si="12"/>
        <v>-0.11351500600414788</v>
      </c>
    </row>
    <row r="22" spans="1:26" s="11" customFormat="1" x14ac:dyDescent="0.2">
      <c r="A22" s="17"/>
      <c r="B22" s="13" t="str">
        <f t="shared" si="15"/>
        <v>Total</v>
      </c>
      <c r="C22" s="13" t="str">
        <f t="shared" si="16"/>
        <v>PE</v>
      </c>
      <c r="D22" s="162" t="s">
        <v>135</v>
      </c>
      <c r="E22" s="20" t="str">
        <f t="shared" si="0"/>
        <v>PETotal85-89</v>
      </c>
      <c r="F22" s="21">
        <v>5</v>
      </c>
      <c r="G22" s="108">
        <f>VLOOKUP(E22,'Appendix 4. LT MOH 2019'!$E$4:$H$1683,4,FALSE)</f>
        <v>0.11638959756398651</v>
      </c>
      <c r="H22" s="21">
        <f>VLOOKUP(E22,'Appendix 1a. Pop March 2021'!$E$5:$F$1684,2,FALSE)</f>
        <v>52723.439154972599</v>
      </c>
      <c r="I22" s="21">
        <f>VLOOKUP(E22,'Appendix 2a. Covid Deaths 2021'!$E$4:$F$1684,2,FALSE)</f>
        <v>247.157116451017</v>
      </c>
      <c r="J22" s="22">
        <f t="shared" si="1"/>
        <v>6136.45986543659</v>
      </c>
      <c r="K22" s="22">
        <f t="shared" si="2"/>
        <v>6354.8504645687972</v>
      </c>
      <c r="L22" s="77">
        <f t="shared" si="3"/>
        <v>0.96563403020262473</v>
      </c>
      <c r="M22" s="77">
        <f t="shared" si="4"/>
        <v>1.0355890210188263</v>
      </c>
      <c r="N22" s="77">
        <f>VLOOKUP(E22,'Appendix 4. LT MOH 2019'!$E$4:$L$1683,8,FALSE)</f>
        <v>0.54921788466288957</v>
      </c>
      <c r="O22" s="77">
        <f t="shared" si="13"/>
        <v>0.53762869296535043</v>
      </c>
      <c r="P22" s="77">
        <f t="shared" si="5"/>
        <v>0.46237130703464957</v>
      </c>
      <c r="Q22" s="77">
        <f>VLOOKUP(E22,'Appendix 4. LT MOH 2019'!$E$4:$J$1683,6,FALSE)</f>
        <v>2.4999999999999996</v>
      </c>
      <c r="R22" s="18">
        <f t="shared" si="6"/>
        <v>2.475919231944411</v>
      </c>
      <c r="S22" s="132">
        <f t="shared" si="14"/>
        <v>32065.841027800427</v>
      </c>
      <c r="T22" s="14">
        <f t="shared" si="7"/>
        <v>14826.324827189374</v>
      </c>
      <c r="U22" s="15">
        <f t="shared" si="8"/>
        <v>0.12063105905172902</v>
      </c>
      <c r="V22" s="14">
        <f t="shared" si="9"/>
        <v>122906.36378174834</v>
      </c>
      <c r="W22" s="14">
        <f t="shared" si="10"/>
        <v>207889.71196248647</v>
      </c>
      <c r="X22" s="129">
        <f t="shared" si="11"/>
        <v>6.4832140776301594</v>
      </c>
      <c r="Y22" s="109">
        <f>VLOOKUP(E22,'Appendix 4. LT MOH 2019'!$E$4:$Q$1683,13,FALSE)</f>
        <v>6.4716254745095316</v>
      </c>
      <c r="Z22" s="109">
        <f t="shared" si="12"/>
        <v>1.1588603120627816E-2</v>
      </c>
    </row>
    <row r="23" spans="1:26" s="11" customFormat="1" x14ac:dyDescent="0.2">
      <c r="A23" s="17"/>
      <c r="B23" s="13" t="str">
        <f t="shared" si="15"/>
        <v>Total</v>
      </c>
      <c r="C23" s="13" t="str">
        <f t="shared" si="16"/>
        <v>PE</v>
      </c>
      <c r="D23" s="162" t="s">
        <v>8</v>
      </c>
      <c r="E23" s="20" t="str">
        <f t="shared" si="0"/>
        <v>PETotal90+</v>
      </c>
      <c r="F23" s="21" t="s">
        <v>19</v>
      </c>
      <c r="G23" s="108">
        <f>VLOOKUP(E23,'Appendix 4. LT MOH 2019'!$E$4:$H$1683,4,FALSE)</f>
        <v>0.21135301719852867</v>
      </c>
      <c r="H23" s="21">
        <f>VLOOKUP(E23,'Appendix 1a. Pop March 2021'!$E$5:$F$1684,2,FALSE)</f>
        <v>31539.588283062101</v>
      </c>
      <c r="I23" s="21">
        <f>VLOOKUP(E23,'Appendix 2a. Covid Deaths 2021'!$E$4:$F$1684,2,FALSE)</f>
        <v>182.32902033271699</v>
      </c>
      <c r="J23" s="22">
        <f t="shared" si="1"/>
        <v>6665.9871448245376</v>
      </c>
      <c r="K23" s="22">
        <f t="shared" si="2"/>
        <v>6809.7803765870831</v>
      </c>
      <c r="L23" s="77">
        <f t="shared" si="3"/>
        <v>0.97888430700982287</v>
      </c>
      <c r="M23" s="77">
        <f t="shared" si="4"/>
        <v>1.021571183477932</v>
      </c>
      <c r="N23" s="77">
        <f>VLOOKUP(E23,'Appendix 4. LT MOH 2019'!$E$4:$L$1683,8,FALSE)</f>
        <v>0</v>
      </c>
      <c r="O23" s="77">
        <v>0</v>
      </c>
      <c r="P23" s="77">
        <f t="shared" si="5"/>
        <v>1</v>
      </c>
      <c r="Q23" s="77">
        <f>VLOOKUP(E23,'Appendix 4. LT MOH 2019'!$E$4:$J$1683,6,FALSE)</f>
        <v>5.0359034770266113</v>
      </c>
      <c r="R23" s="18">
        <f>Q23*L23</f>
        <v>4.929566885277552</v>
      </c>
      <c r="S23" s="132">
        <f t="shared" si="14"/>
        <v>17239.516200611055</v>
      </c>
      <c r="T23" s="14">
        <f t="shared" si="7"/>
        <v>17239.516200611055</v>
      </c>
      <c r="U23" s="15">
        <f t="shared" si="8"/>
        <v>0.2028575782157577</v>
      </c>
      <c r="V23" s="14">
        <f>T23*R23</f>
        <v>84983.348180738132</v>
      </c>
      <c r="W23" s="14">
        <f>V23</f>
        <v>84983.348180738132</v>
      </c>
      <c r="X23" s="129">
        <f t="shared" si="11"/>
        <v>4.929566885277552</v>
      </c>
      <c r="Y23" s="109">
        <f>VLOOKUP(E23,'Appendix 4. LT MOH 2019'!$E$4:$Q$1683,13,FALSE)</f>
        <v>4.731420507996237</v>
      </c>
      <c r="Z23" s="109">
        <f t="shared" si="12"/>
        <v>0.19814637728131501</v>
      </c>
    </row>
    <row r="24" spans="1:26" s="9" customFormat="1" x14ac:dyDescent="0.2">
      <c r="B24" s="157"/>
      <c r="C24" s="157"/>
      <c r="G24" s="111"/>
      <c r="H24" s="111"/>
      <c r="I24" s="130"/>
      <c r="J24" s="130"/>
      <c r="N24" s="111"/>
      <c r="O24" s="111"/>
      <c r="P24" s="23"/>
      <c r="Q24" s="111"/>
      <c r="R24" s="111"/>
      <c r="V24" s="111"/>
      <c r="W24" s="111"/>
      <c r="Y24" s="111"/>
    </row>
    <row r="25" spans="1:26" x14ac:dyDescent="0.2">
      <c r="H25" s="43"/>
      <c r="I25" s="43"/>
      <c r="K25" s="43"/>
      <c r="L25" s="75"/>
      <c r="M25" s="75"/>
      <c r="N25" s="131"/>
      <c r="O25" s="131"/>
      <c r="P25" s="76"/>
      <c r="Q25" s="131"/>
      <c r="R25" s="131"/>
      <c r="S25" s="75"/>
      <c r="T25" s="75"/>
      <c r="U25" s="75"/>
      <c r="V25" s="131"/>
      <c r="W25" s="131"/>
      <c r="X25" s="75"/>
      <c r="Y25" s="131"/>
      <c r="Z25" s="75"/>
    </row>
    <row r="26" spans="1:26" ht="16" customHeight="1" x14ac:dyDescent="0.2">
      <c r="H26" s="43"/>
      <c r="I26" s="43"/>
      <c r="K26" s="43"/>
      <c r="L26" s="75"/>
      <c r="M26" s="75"/>
      <c r="N26" s="131"/>
      <c r="O26" s="131"/>
      <c r="P26" s="75"/>
      <c r="Q26" s="131"/>
      <c r="R26" s="131"/>
      <c r="S26" s="75"/>
      <c r="T26" s="75"/>
      <c r="U26" s="75"/>
      <c r="V26" s="131"/>
      <c r="W26" s="131"/>
      <c r="X26" s="75"/>
      <c r="Y26" s="131"/>
      <c r="Z26" s="75"/>
    </row>
    <row r="27" spans="1:26" s="13" customFormat="1" ht="47" customHeight="1" x14ac:dyDescent="0.2">
      <c r="A27" s="12"/>
      <c r="B27" s="10" t="s">
        <v>17</v>
      </c>
      <c r="C27" s="10" t="s">
        <v>14</v>
      </c>
      <c r="D27" s="160" t="s">
        <v>0</v>
      </c>
      <c r="E27" s="10" t="s">
        <v>137</v>
      </c>
      <c r="F27" s="10" t="s">
        <v>9</v>
      </c>
      <c r="G27" s="12" t="s">
        <v>116</v>
      </c>
      <c r="H27" s="12" t="s">
        <v>118</v>
      </c>
      <c r="I27" s="12" t="s">
        <v>110</v>
      </c>
      <c r="J27" s="12" t="s">
        <v>38</v>
      </c>
      <c r="K27" s="12" t="s">
        <v>1828</v>
      </c>
      <c r="L27" s="12" t="s">
        <v>26</v>
      </c>
      <c r="M27" s="12" t="s">
        <v>27</v>
      </c>
      <c r="N27" s="10" t="s">
        <v>10</v>
      </c>
      <c r="O27" s="12" t="s">
        <v>111</v>
      </c>
      <c r="P27" s="12" t="s">
        <v>112</v>
      </c>
      <c r="Q27" s="12" t="s">
        <v>28</v>
      </c>
      <c r="R27" s="12" t="s">
        <v>113</v>
      </c>
      <c r="S27" s="10" t="s">
        <v>104</v>
      </c>
      <c r="T27" s="10" t="s">
        <v>105</v>
      </c>
      <c r="U27" s="12" t="s">
        <v>106</v>
      </c>
      <c r="V27" s="12" t="s">
        <v>107</v>
      </c>
      <c r="W27" s="12" t="s">
        <v>108</v>
      </c>
      <c r="X27" s="10" t="s">
        <v>109</v>
      </c>
      <c r="Y27" s="12" t="s">
        <v>29</v>
      </c>
      <c r="Z27" s="12" t="s">
        <v>11</v>
      </c>
    </row>
    <row r="28" spans="1:26" x14ac:dyDescent="0.2">
      <c r="B28" s="155" t="s">
        <v>69</v>
      </c>
      <c r="C28" s="13" t="str">
        <f>$C$4</f>
        <v>PE</v>
      </c>
      <c r="D28" s="162">
        <v>0</v>
      </c>
      <c r="E28" s="20" t="str">
        <f t="shared" ref="E28:E47" si="17">_xlfn.CONCAT(C28,B28,D28)</f>
        <v>PEFemale0</v>
      </c>
      <c r="F28" s="21">
        <v>1</v>
      </c>
      <c r="G28" s="108">
        <f>VLOOKUP(E28,'Appendix 4. LT MOH 2019'!$E$4:$H$1683,4,FALSE)</f>
        <v>1.0675787728026534E-2</v>
      </c>
      <c r="H28" s="21">
        <f>VLOOKUP(E28,'Appendix 1a. Pop March 2021'!$E$5:$F$1684,2,FALSE)</f>
        <v>66531.7070661412</v>
      </c>
      <c r="I28" s="21">
        <f>VLOOKUP(E28,'Appendix 2a. Covid Deaths 2021'!$E$4:$F$1684,2,FALSE)</f>
        <v>10.129390018484299</v>
      </c>
      <c r="J28" s="22">
        <f t="shared" ref="J28:J47" si="18">G28*H28</f>
        <v>710.27838182136645</v>
      </c>
      <c r="K28" s="22">
        <f t="shared" ref="K28:K47" si="19">G28*(H28-I28)+I28</f>
        <v>720.29963262219906</v>
      </c>
      <c r="L28" s="78">
        <f t="shared" ref="L28:L47" si="20">J28/K28</f>
        <v>0.98608738593361356</v>
      </c>
      <c r="M28" s="78">
        <f t="shared" ref="M28:M47" si="21">K28/J28</f>
        <v>1.0141089058280714</v>
      </c>
      <c r="N28" s="77">
        <f>VLOOKUP(E28,'Appendix 4. LT MOH 2019'!$E$4:$L$1683,8,FALSE)</f>
        <v>0.9894279673639329</v>
      </c>
      <c r="O28" s="77">
        <f>EXP((1/L28)*LN(N28))</f>
        <v>0.98927960992925545</v>
      </c>
      <c r="P28" s="78">
        <f t="shared" ref="P28:P47" si="22">1-O28</f>
        <v>1.0720390070744545E-2</v>
      </c>
      <c r="Q28" s="77">
        <f>VLOOKUP(E28,'Appendix 4. LT MOH 2019'!$E$4:$J$1683,6,FALSE)</f>
        <v>8.0713262521030518E-2</v>
      </c>
      <c r="R28" s="133">
        <f t="shared" ref="R28:R46" si="23">F28+(Q28-F28)*M28*(1-N28)/(1-O28)</f>
        <v>8.0644457596091401E-2</v>
      </c>
      <c r="S28" s="14">
        <v>100000</v>
      </c>
      <c r="T28" s="14">
        <f t="shared" ref="T28:T47" si="24">P28*S28</f>
        <v>1072.0390070744545</v>
      </c>
      <c r="U28" s="15">
        <f t="shared" ref="U28:U47" si="25">T28/V28</f>
        <v>1.0827100348015628E-2</v>
      </c>
      <c r="V28" s="14">
        <f t="shared" ref="V28:V46" si="26">(S29*F28)+R28*T28</f>
        <v>99014.414997172906</v>
      </c>
      <c r="W28" s="14">
        <f t="shared" ref="W28:W46" si="27">W29+V28</f>
        <v>7816113.3866437422</v>
      </c>
      <c r="X28" s="129">
        <f t="shared" ref="X28:X47" si="28">W28/S28</f>
        <v>78.161133866437424</v>
      </c>
      <c r="Y28" s="109">
        <f>VLOOKUP(E28,'Appendix 4. LT MOH 2019'!$E$4:$Q$1683,13,FALSE)</f>
        <v>78.921724457859696</v>
      </c>
      <c r="Z28" s="129">
        <f t="shared" ref="Z28:Z47" si="29">X28-Y28</f>
        <v>-0.7605905914222717</v>
      </c>
    </row>
    <row r="29" spans="1:26" x14ac:dyDescent="0.2">
      <c r="B29" s="155" t="str">
        <f>$B$28</f>
        <v>Female</v>
      </c>
      <c r="C29" s="13" t="str">
        <f>$C$4</f>
        <v>PE</v>
      </c>
      <c r="D29" s="163" t="s">
        <v>139</v>
      </c>
      <c r="E29" s="20" t="str">
        <f t="shared" si="17"/>
        <v>PEFemale01-04</v>
      </c>
      <c r="F29" s="21">
        <v>4</v>
      </c>
      <c r="G29" s="108">
        <f>VLOOKUP(E29,'Appendix 4. LT MOH 2019'!$E$4:$H$1683,4,FALSE)</f>
        <v>4.3318412546789441E-4</v>
      </c>
      <c r="H29" s="21">
        <f>VLOOKUP(E29,'Appendix 1a. Pop March 2021'!$E$5:$F$1684,2,FALSE)</f>
        <v>267264.30212872702</v>
      </c>
      <c r="I29" s="21">
        <f>VLOOKUP(E29,'Appendix 2a. Covid Deaths 2021'!$E$4:$F$1684,2,FALSE)</f>
        <v>0</v>
      </c>
      <c r="J29" s="22">
        <f t="shared" si="18"/>
        <v>115.77465298641972</v>
      </c>
      <c r="K29" s="22">
        <f t="shared" si="19"/>
        <v>115.77465298641972</v>
      </c>
      <c r="L29" s="78">
        <f t="shared" si="20"/>
        <v>1</v>
      </c>
      <c r="M29" s="78">
        <f t="shared" si="21"/>
        <v>1</v>
      </c>
      <c r="N29" s="77">
        <f>VLOOKUP(E29,'Appendix 4. LT MOH 2019'!$E$4:$L$1683,8,FALSE)</f>
        <v>0.99826913243785731</v>
      </c>
      <c r="O29" s="77">
        <f t="shared" ref="O29:O46" si="30">EXP((1/L29)*LN(N29))</f>
        <v>0.99826913243785731</v>
      </c>
      <c r="P29" s="78">
        <f t="shared" si="22"/>
        <v>1.7308675621426906E-3</v>
      </c>
      <c r="Q29" s="77">
        <f>VLOOKUP(E29,'Appendix 4. LT MOH 2019'!$E$4:$J$1683,6,FALSE)</f>
        <v>1.5073636494677332</v>
      </c>
      <c r="R29" s="133">
        <f t="shared" si="23"/>
        <v>1.5073636494677332</v>
      </c>
      <c r="S29" s="80">
        <f t="shared" ref="S29:S47" si="31">S28-T28</f>
        <v>98927.960992925538</v>
      </c>
      <c r="T29" s="14">
        <f t="shared" si="24"/>
        <v>171.2311986715722</v>
      </c>
      <c r="U29" s="15">
        <f t="shared" si="25"/>
        <v>4.3318412546789262E-4</v>
      </c>
      <c r="V29" s="14">
        <f t="shared" si="26"/>
        <v>395285.02686154819</v>
      </c>
      <c r="W29" s="14">
        <f t="shared" si="27"/>
        <v>7717098.9716465697</v>
      </c>
      <c r="X29" s="129">
        <f t="shared" si="28"/>
        <v>78.007257950039318</v>
      </c>
      <c r="Y29" s="109">
        <f>VLOOKUP(E29,'Appendix 4. LT MOH 2019'!$E$4:$Q$1683,13,FALSE)</f>
        <v>78.764140248509221</v>
      </c>
      <c r="Z29" s="129">
        <f t="shared" si="29"/>
        <v>-0.75688229846990396</v>
      </c>
    </row>
    <row r="30" spans="1:26" x14ac:dyDescent="0.2">
      <c r="B30" s="155" t="str">
        <f t="shared" ref="B30:B47" si="32">$B$28</f>
        <v>Female</v>
      </c>
      <c r="C30" s="13" t="str">
        <f t="shared" ref="C30:C47" si="33">$C$4</f>
        <v>PE</v>
      </c>
      <c r="D30" s="163" t="s">
        <v>138</v>
      </c>
      <c r="E30" s="20" t="str">
        <f t="shared" si="17"/>
        <v>PEFemale05-09</v>
      </c>
      <c r="F30" s="21">
        <v>5</v>
      </c>
      <c r="G30" s="108">
        <f>VLOOKUP(E30,'Appendix 4. LT MOH 2019'!$E$4:$H$1683,4,FALSE)</f>
        <v>2.0277982166963112E-4</v>
      </c>
      <c r="H30" s="21">
        <f>VLOOKUP(E30,'Appendix 1a. Pop March 2021'!$E$5:$F$1684,2,FALSE)</f>
        <v>343840.13691160502</v>
      </c>
      <c r="I30" s="21">
        <f>VLOOKUP(E30,'Appendix 2a. Covid Deaths 2021'!$E$4:$F$1684,2,FALSE)</f>
        <v>0</v>
      </c>
      <c r="J30" s="22">
        <f t="shared" si="18"/>
        <v>69.72384164579681</v>
      </c>
      <c r="K30" s="22">
        <f t="shared" si="19"/>
        <v>69.72384164579681</v>
      </c>
      <c r="L30" s="78">
        <f t="shared" si="20"/>
        <v>1</v>
      </c>
      <c r="M30" s="78">
        <f t="shared" si="21"/>
        <v>1</v>
      </c>
      <c r="N30" s="77">
        <f>VLOOKUP(E30,'Appendix 4. LT MOH 2019'!$E$4:$L$1683,8,FALSE)</f>
        <v>0.99898661462691496</v>
      </c>
      <c r="O30" s="77">
        <f t="shared" si="30"/>
        <v>0.99898661462691496</v>
      </c>
      <c r="P30" s="78">
        <f t="shared" si="22"/>
        <v>1.0133853730850406E-3</v>
      </c>
      <c r="Q30" s="77">
        <f>VLOOKUP(E30,'Appendix 4. LT MOH 2019'!$E$4:$J$1683,6,FALSE)</f>
        <v>2.5000000000002669</v>
      </c>
      <c r="R30" s="133">
        <f t="shared" si="23"/>
        <v>2.5000000000002669</v>
      </c>
      <c r="S30" s="80">
        <f t="shared" si="31"/>
        <v>98756.729794253974</v>
      </c>
      <c r="T30" s="14">
        <f t="shared" si="24"/>
        <v>100.07862546720861</v>
      </c>
      <c r="U30" s="15">
        <f t="shared" si="25"/>
        <v>2.0277982166962654E-4</v>
      </c>
      <c r="V30" s="14">
        <f t="shared" si="26"/>
        <v>493533.45240760181</v>
      </c>
      <c r="W30" s="14">
        <f t="shared" si="27"/>
        <v>7321813.9447850212</v>
      </c>
      <c r="X30" s="129">
        <f t="shared" si="28"/>
        <v>74.139898719196253</v>
      </c>
      <c r="Y30" s="109">
        <f>VLOOKUP(E30,'Appendix 4. LT MOH 2019'!$E$4:$Q$1683,13,FALSE)</f>
        <v>74.898093352162178</v>
      </c>
      <c r="Z30" s="129">
        <f t="shared" si="29"/>
        <v>-0.7581946329659246</v>
      </c>
    </row>
    <row r="31" spans="1:26" x14ac:dyDescent="0.2">
      <c r="B31" s="155" t="str">
        <f t="shared" si="32"/>
        <v>Female</v>
      </c>
      <c r="C31" s="13" t="str">
        <f t="shared" si="33"/>
        <v>PE</v>
      </c>
      <c r="D31" s="163" t="s">
        <v>120</v>
      </c>
      <c r="E31" s="20" t="str">
        <f t="shared" si="17"/>
        <v>PEFemale10-14</v>
      </c>
      <c r="F31" s="21">
        <v>5</v>
      </c>
      <c r="G31" s="108">
        <f>VLOOKUP(E31,'Appendix 4. LT MOH 2019'!$E$4:$H$1683,4,FALSE)</f>
        <v>2.1990890273704118E-4</v>
      </c>
      <c r="H31" s="21">
        <f>VLOOKUP(E31,'Appendix 1a. Pop March 2021'!$E$5:$F$1684,2,FALSE)</f>
        <v>354476.50002178701</v>
      </c>
      <c r="I31" s="21">
        <f>VLOOKUP(E31,'Appendix 2a. Covid Deaths 2021'!$E$4:$F$1684,2,FALSE)</f>
        <v>6.07763401109057</v>
      </c>
      <c r="J31" s="22">
        <f t="shared" si="18"/>
        <v>77.952538165857931</v>
      </c>
      <c r="K31" s="22">
        <f t="shared" si="19"/>
        <v>84.028835651121881</v>
      </c>
      <c r="L31" s="78">
        <f t="shared" si="20"/>
        <v>0.92768794856932157</v>
      </c>
      <c r="M31" s="78">
        <f t="shared" si="21"/>
        <v>1.0779486804180198</v>
      </c>
      <c r="N31" s="77">
        <f>VLOOKUP(E31,'Appendix 4. LT MOH 2019'!$E$4:$L$1683,8,FALSE)</f>
        <v>0.9989010596532294</v>
      </c>
      <c r="O31" s="77">
        <f t="shared" si="30"/>
        <v>0.99881544945752265</v>
      </c>
      <c r="P31" s="78">
        <f t="shared" si="22"/>
        <v>1.1845505424773473E-3</v>
      </c>
      <c r="Q31" s="77">
        <f>VLOOKUP(E31,'Appendix 4. LT MOH 2019'!$E$4:$J$1683,6,FALSE)</f>
        <v>2.5000000000000751</v>
      </c>
      <c r="R31" s="133">
        <f t="shared" si="23"/>
        <v>2.4998928830381399</v>
      </c>
      <c r="S31" s="80">
        <f t="shared" si="31"/>
        <v>98656.651168786761</v>
      </c>
      <c r="T31" s="14">
        <f t="shared" si="24"/>
        <v>116.86378966098478</v>
      </c>
      <c r="U31" s="15">
        <f t="shared" si="25"/>
        <v>2.3705051366840218E-4</v>
      </c>
      <c r="V31" s="14">
        <f t="shared" si="26"/>
        <v>492991.0838516872</v>
      </c>
      <c r="W31" s="14">
        <f t="shared" si="27"/>
        <v>6828280.492377419</v>
      </c>
      <c r="X31" s="129">
        <f t="shared" si="28"/>
        <v>69.212571189906427</v>
      </c>
      <c r="Y31" s="109">
        <f>VLOOKUP(E31,'Appendix 4. LT MOH 2019'!$E$4:$Q$1683,13,FALSE)</f>
        <v>69.97153494564111</v>
      </c>
      <c r="Z31" s="129">
        <f t="shared" si="29"/>
        <v>-0.75896375573468333</v>
      </c>
    </row>
    <row r="32" spans="1:26" x14ac:dyDescent="0.2">
      <c r="B32" s="155" t="str">
        <f t="shared" si="32"/>
        <v>Female</v>
      </c>
      <c r="C32" s="13" t="str">
        <f t="shared" si="33"/>
        <v>PE</v>
      </c>
      <c r="D32" s="162" t="s">
        <v>121</v>
      </c>
      <c r="E32" s="20" t="str">
        <f t="shared" si="17"/>
        <v>PEFemale15-19</v>
      </c>
      <c r="F32" s="21">
        <v>5</v>
      </c>
      <c r="G32" s="108">
        <f>VLOOKUP(E32,'Appendix 4. LT MOH 2019'!$E$4:$H$1683,4,FALSE)</f>
        <v>4.0828484415844532E-4</v>
      </c>
      <c r="H32" s="21">
        <f>VLOOKUP(E32,'Appendix 1a. Pop March 2021'!$E$5:$F$1684,2,FALSE)</f>
        <v>378059.42603700899</v>
      </c>
      <c r="I32" s="21">
        <f>VLOOKUP(E32,'Appendix 2a. Covid Deaths 2021'!$E$4:$F$1684,2,FALSE)</f>
        <v>0</v>
      </c>
      <c r="J32" s="22">
        <f t="shared" si="18"/>
        <v>154.3559338421515</v>
      </c>
      <c r="K32" s="22">
        <f t="shared" si="19"/>
        <v>154.3559338421515</v>
      </c>
      <c r="L32" s="78">
        <f t="shared" si="20"/>
        <v>1</v>
      </c>
      <c r="M32" s="78">
        <f t="shared" si="21"/>
        <v>1</v>
      </c>
      <c r="N32" s="77">
        <f>VLOOKUP(E32,'Appendix 4. LT MOH 2019'!$E$4:$L$1683,8,FALSE)</f>
        <v>0.99796065736093675</v>
      </c>
      <c r="O32" s="77">
        <f t="shared" si="30"/>
        <v>0.99796065736093675</v>
      </c>
      <c r="P32" s="78">
        <f t="shared" si="22"/>
        <v>2.0393426390632463E-3</v>
      </c>
      <c r="Q32" s="77">
        <f>VLOOKUP(E32,'Appendix 4. LT MOH 2019'!$E$4:$J$1683,6,FALSE)</f>
        <v>2.5000000000001488</v>
      </c>
      <c r="R32" s="133">
        <f t="shared" si="23"/>
        <v>2.5000000000001488</v>
      </c>
      <c r="S32" s="80">
        <f t="shared" si="31"/>
        <v>98539.787379125773</v>
      </c>
      <c r="T32" s="14">
        <f t="shared" si="24"/>
        <v>200.95639004647754</v>
      </c>
      <c r="U32" s="15">
        <f t="shared" si="25"/>
        <v>4.0828484415843702E-4</v>
      </c>
      <c r="V32" s="14">
        <f t="shared" si="26"/>
        <v>492196.54592051276</v>
      </c>
      <c r="W32" s="14">
        <f t="shared" si="27"/>
        <v>6335289.4085257314</v>
      </c>
      <c r="X32" s="129">
        <f t="shared" si="28"/>
        <v>64.291689448761389</v>
      </c>
      <c r="Y32" s="109">
        <f>VLOOKUP(E32,'Appendix 4. LT MOH 2019'!$E$4:$Q$1683,13,FALSE)</f>
        <v>65.045763710636166</v>
      </c>
      <c r="Z32" s="129">
        <f t="shared" si="29"/>
        <v>-0.75407426187477711</v>
      </c>
    </row>
    <row r="33" spans="2:26" x14ac:dyDescent="0.2">
      <c r="B33" s="155" t="str">
        <f t="shared" si="32"/>
        <v>Female</v>
      </c>
      <c r="C33" s="13" t="str">
        <f t="shared" si="33"/>
        <v>PE</v>
      </c>
      <c r="D33" s="162" t="s">
        <v>122</v>
      </c>
      <c r="E33" s="20" t="str">
        <f t="shared" si="17"/>
        <v>PEFemale20-24</v>
      </c>
      <c r="F33" s="21">
        <v>5</v>
      </c>
      <c r="G33" s="108">
        <f>VLOOKUP(E33,'Appendix 4. LT MOH 2019'!$E$4:$H$1683,4,FALSE)</f>
        <v>5.4355810195387099E-4</v>
      </c>
      <c r="H33" s="21">
        <f>VLOOKUP(E33,'Appendix 1a. Pop March 2021'!$E$5:$F$1684,2,FALSE)</f>
        <v>405384.69508069998</v>
      </c>
      <c r="I33" s="21">
        <f>VLOOKUP(E33,'Appendix 2a. Covid Deaths 2021'!$E$4:$F$1684,2,FALSE)</f>
        <v>6.07763401109057</v>
      </c>
      <c r="J33" s="22">
        <f t="shared" si="18"/>
        <v>220.35013541921401</v>
      </c>
      <c r="K33" s="22">
        <f t="shared" si="19"/>
        <v>226.42446588309716</v>
      </c>
      <c r="L33" s="78">
        <f t="shared" si="20"/>
        <v>0.97317281752132156</v>
      </c>
      <c r="M33" s="78">
        <f t="shared" si="21"/>
        <v>1.0275667199038785</v>
      </c>
      <c r="N33" s="77">
        <f>VLOOKUP(E33,'Appendix 4. LT MOH 2019'!$E$4:$L$1683,8,FALSE)</f>
        <v>0.99728589767100684</v>
      </c>
      <c r="O33" s="77">
        <f t="shared" si="30"/>
        <v>0.9972111831962307</v>
      </c>
      <c r="P33" s="78">
        <f t="shared" si="22"/>
        <v>2.7888168037693006E-3</v>
      </c>
      <c r="Q33" s="77">
        <f>VLOOKUP(E33,'Appendix 4. LT MOH 2019'!$E$4:$J$1683,6,FALSE)</f>
        <v>2.4999999999998752</v>
      </c>
      <c r="R33" s="133">
        <f t="shared" si="23"/>
        <v>2.4999063904828041</v>
      </c>
      <c r="S33" s="80">
        <f t="shared" si="31"/>
        <v>98338.830989079303</v>
      </c>
      <c r="T33" s="14">
        <f t="shared" si="24"/>
        <v>274.24898432537361</v>
      </c>
      <c r="U33" s="15">
        <f t="shared" si="25"/>
        <v>5.5854222588903098E-4</v>
      </c>
      <c r="V33" s="14">
        <f t="shared" si="26"/>
        <v>491008.50681226805</v>
      </c>
      <c r="W33" s="14">
        <f t="shared" si="27"/>
        <v>5843092.8626052188</v>
      </c>
      <c r="X33" s="129">
        <f t="shared" si="28"/>
        <v>59.417961387542874</v>
      </c>
      <c r="Y33" s="109">
        <f>VLOOKUP(E33,'Appendix 4. LT MOH 2019'!$E$4:$Q$1683,13,FALSE)</f>
        <v>60.17357660775496</v>
      </c>
      <c r="Z33" s="129">
        <f t="shared" si="29"/>
        <v>-0.7556152202120856</v>
      </c>
    </row>
    <row r="34" spans="2:26" x14ac:dyDescent="0.2">
      <c r="B34" s="155" t="str">
        <f t="shared" si="32"/>
        <v>Female</v>
      </c>
      <c r="C34" s="13" t="str">
        <f t="shared" si="33"/>
        <v>PE</v>
      </c>
      <c r="D34" s="162" t="s">
        <v>123</v>
      </c>
      <c r="E34" s="20" t="str">
        <f t="shared" si="17"/>
        <v>PEFemale25-29</v>
      </c>
      <c r="F34" s="21">
        <v>5</v>
      </c>
      <c r="G34" s="108">
        <f>VLOOKUP(E34,'Appendix 4. LT MOH 2019'!$E$4:$H$1683,4,FALSE)</f>
        <v>6.3206650350923325E-4</v>
      </c>
      <c r="H34" s="21">
        <f>VLOOKUP(E34,'Appendix 1a. Pop March 2021'!$E$5:$F$1684,2,FALSE)</f>
        <v>393959.33309613599</v>
      </c>
      <c r="I34" s="21">
        <f>VLOOKUP(E34,'Appendix 2a. Covid Deaths 2021'!$E$4:$F$1684,2,FALSE)</f>
        <v>22.284658040665398</v>
      </c>
      <c r="J34" s="22">
        <f t="shared" si="18"/>
        <v>249.00849819490404</v>
      </c>
      <c r="K34" s="22">
        <f t="shared" si="19"/>
        <v>271.27907084967978</v>
      </c>
      <c r="L34" s="78">
        <f t="shared" si="20"/>
        <v>0.91790530472910592</v>
      </c>
      <c r="M34" s="78">
        <f t="shared" si="21"/>
        <v>1.089436998400529</v>
      </c>
      <c r="N34" s="77">
        <f>VLOOKUP(E34,'Appendix 4. LT MOH 2019'!$E$4:$L$1683,8,FALSE)</f>
        <v>0.99684465345459961</v>
      </c>
      <c r="O34" s="77">
        <f t="shared" si="30"/>
        <v>0.9965629342425063</v>
      </c>
      <c r="P34" s="78">
        <f t="shared" si="22"/>
        <v>3.4370657574936958E-3</v>
      </c>
      <c r="Q34" s="77">
        <f>VLOOKUP(E34,'Appendix 4. LT MOH 2019'!$E$4:$J$1683,6,FALSE)</f>
        <v>2.4999999999999298</v>
      </c>
      <c r="R34" s="133">
        <f t="shared" si="23"/>
        <v>2.4996468558683906</v>
      </c>
      <c r="S34" s="80">
        <f t="shared" si="31"/>
        <v>98064.582004753931</v>
      </c>
      <c r="T34" s="14">
        <f t="shared" si="24"/>
        <v>337.05441683147222</v>
      </c>
      <c r="U34" s="15">
        <f t="shared" si="25"/>
        <v>6.8859669471973582E-4</v>
      </c>
      <c r="V34" s="14">
        <f t="shared" si="26"/>
        <v>489480.15495290165</v>
      </c>
      <c r="W34" s="14">
        <f t="shared" si="27"/>
        <v>5352084.3557929508</v>
      </c>
      <c r="X34" s="129">
        <f t="shared" si="28"/>
        <v>54.577139333888098</v>
      </c>
      <c r="Y34" s="109">
        <f>VLOOKUP(E34,'Appendix 4. LT MOH 2019'!$E$4:$Q$1683,13,FALSE)</f>
        <v>55.330534596389946</v>
      </c>
      <c r="Z34" s="129">
        <f t="shared" si="29"/>
        <v>-0.75339526250184718</v>
      </c>
    </row>
    <row r="35" spans="2:26" x14ac:dyDescent="0.2">
      <c r="B35" s="155" t="str">
        <f t="shared" si="32"/>
        <v>Female</v>
      </c>
      <c r="C35" s="13" t="str">
        <f t="shared" si="33"/>
        <v>PE</v>
      </c>
      <c r="D35" s="162" t="s">
        <v>124</v>
      </c>
      <c r="E35" s="20" t="str">
        <f t="shared" si="17"/>
        <v>PEFemale30-34</v>
      </c>
      <c r="F35" s="21">
        <v>5</v>
      </c>
      <c r="G35" s="108">
        <f>VLOOKUP(E35,'Appendix 4. LT MOH 2019'!$E$4:$H$1683,4,FALSE)</f>
        <v>8.7238469941033718E-4</v>
      </c>
      <c r="H35" s="21">
        <f>VLOOKUP(E35,'Appendix 1a. Pop March 2021'!$E$5:$F$1684,2,FALSE)</f>
        <v>401610.863153023</v>
      </c>
      <c r="I35" s="21">
        <f>VLOOKUP(E35,'Appendix 2a. Covid Deaths 2021'!$E$4:$F$1684,2,FALSE)</f>
        <v>38.491682070240302</v>
      </c>
      <c r="J35" s="22">
        <f t="shared" si="18"/>
        <v>350.35917213167602</v>
      </c>
      <c r="K35" s="22">
        <f t="shared" si="19"/>
        <v>388.81727464742369</v>
      </c>
      <c r="L35" s="78">
        <f t="shared" si="20"/>
        <v>0.90108952193386682</v>
      </c>
      <c r="M35" s="78">
        <f t="shared" si="21"/>
        <v>1.1097676486725283</v>
      </c>
      <c r="N35" s="77">
        <f>VLOOKUP(E35,'Appendix 4. LT MOH 2019'!$E$4:$L$1683,8,FALSE)</f>
        <v>0.99564756898849749</v>
      </c>
      <c r="O35" s="77">
        <f t="shared" si="30"/>
        <v>0.99517096818938799</v>
      </c>
      <c r="P35" s="78">
        <f t="shared" si="22"/>
        <v>4.8290318106120056E-3</v>
      </c>
      <c r="Q35" s="77">
        <f>VLOOKUP(E35,'Appendix 4. LT MOH 2019'!$E$4:$J$1683,6,FALSE)</f>
        <v>2.499999999999849</v>
      </c>
      <c r="R35" s="133">
        <f t="shared" si="23"/>
        <v>2.4994018888888432</v>
      </c>
      <c r="S35" s="80">
        <f t="shared" si="31"/>
        <v>97727.527587922465</v>
      </c>
      <c r="T35" s="14">
        <f t="shared" si="24"/>
        <v>471.92933949453993</v>
      </c>
      <c r="U35" s="15">
        <f t="shared" si="25"/>
        <v>9.6814452172664116E-4</v>
      </c>
      <c r="V35" s="14">
        <f t="shared" si="26"/>
        <v>487457.53232469433</v>
      </c>
      <c r="W35" s="14">
        <f t="shared" si="27"/>
        <v>4862604.2008400494</v>
      </c>
      <c r="X35" s="129">
        <f t="shared" si="28"/>
        <v>49.756750435186376</v>
      </c>
      <c r="Y35" s="109">
        <f>VLOOKUP(E35,'Appendix 4. LT MOH 2019'!$E$4:$Q$1683,13,FALSE)</f>
        <v>50.497760898153899</v>
      </c>
      <c r="Z35" s="129">
        <f t="shared" si="29"/>
        <v>-0.74101046296752315</v>
      </c>
    </row>
    <row r="36" spans="2:26" x14ac:dyDescent="0.2">
      <c r="B36" s="155" t="str">
        <f t="shared" si="32"/>
        <v>Female</v>
      </c>
      <c r="C36" s="13" t="str">
        <f t="shared" si="33"/>
        <v>PE</v>
      </c>
      <c r="D36" s="162" t="s">
        <v>125</v>
      </c>
      <c r="E36" s="20" t="str">
        <f t="shared" si="17"/>
        <v>PEFemale35-39</v>
      </c>
      <c r="F36" s="21">
        <v>5</v>
      </c>
      <c r="G36" s="108">
        <f>VLOOKUP(E36,'Appendix 4. LT MOH 2019'!$E$4:$H$1683,4,FALSE)</f>
        <v>1.216218633184883E-3</v>
      </c>
      <c r="H36" s="21">
        <f>VLOOKUP(E36,'Appendix 1a. Pop March 2021'!$E$5:$F$1684,2,FALSE)</f>
        <v>396125.20345381298</v>
      </c>
      <c r="I36" s="21">
        <f>VLOOKUP(E36,'Appendix 2a. Covid Deaths 2021'!$E$4:$F$1684,2,FALSE)</f>
        <v>40.517560073937197</v>
      </c>
      <c r="J36" s="22">
        <f t="shared" si="18"/>
        <v>481.7748535146801</v>
      </c>
      <c r="K36" s="22">
        <f t="shared" si="19"/>
        <v>522.24313537708417</v>
      </c>
      <c r="L36" s="78">
        <f t="shared" si="20"/>
        <v>0.92251064854460163</v>
      </c>
      <c r="M36" s="78">
        <f t="shared" si="21"/>
        <v>1.0839983273663556</v>
      </c>
      <c r="N36" s="77">
        <f>VLOOKUP(E36,'Appendix 4. LT MOH 2019'!$E$4:$L$1683,8,FALSE)</f>
        <v>0.99393734063229966</v>
      </c>
      <c r="O36" s="77">
        <f t="shared" si="30"/>
        <v>0.99342976387662507</v>
      </c>
      <c r="P36" s="78">
        <f t="shared" si="22"/>
        <v>6.5702361233749285E-3</v>
      </c>
      <c r="Q36" s="77">
        <f>VLOOKUP(E36,'Appendix 4. LT MOH 2019'!$E$4:$J$1683,6,FALSE)</f>
        <v>2.4999999999999183</v>
      </c>
      <c r="R36" s="133">
        <f t="shared" si="23"/>
        <v>2.4993620889063419</v>
      </c>
      <c r="S36" s="80">
        <f t="shared" si="31"/>
        <v>97255.598248427923</v>
      </c>
      <c r="T36" s="14">
        <f t="shared" si="24"/>
        <v>638.99224481226054</v>
      </c>
      <c r="U36" s="15">
        <f t="shared" si="25"/>
        <v>1.3183793616534159E-3</v>
      </c>
      <c r="V36" s="14">
        <f t="shared" si="26"/>
        <v>484680.10300986719</v>
      </c>
      <c r="W36" s="14">
        <f t="shared" si="27"/>
        <v>4375146.6685153553</v>
      </c>
      <c r="X36" s="129">
        <f t="shared" si="28"/>
        <v>44.986065042133212</v>
      </c>
      <c r="Y36" s="109">
        <f>VLOOKUP(E36,'Appendix 4. LT MOH 2019'!$E$4:$Q$1683,13,FALSE)</f>
        <v>45.707581068988084</v>
      </c>
      <c r="Z36" s="129">
        <f t="shared" si="29"/>
        <v>-0.72151602685487148</v>
      </c>
    </row>
    <row r="37" spans="2:26" x14ac:dyDescent="0.2">
      <c r="B37" s="155" t="str">
        <f t="shared" si="32"/>
        <v>Female</v>
      </c>
      <c r="C37" s="13" t="str">
        <f t="shared" si="33"/>
        <v>PE</v>
      </c>
      <c r="D37" s="162" t="s">
        <v>126</v>
      </c>
      <c r="E37" s="20" t="str">
        <f t="shared" si="17"/>
        <v>PEFemale40-44</v>
      </c>
      <c r="F37" s="21">
        <v>5</v>
      </c>
      <c r="G37" s="108">
        <f>VLOOKUP(E37,'Appendix 4. LT MOH 2019'!$E$4:$H$1683,4,FALSE)</f>
        <v>2.0006908462867012E-3</v>
      </c>
      <c r="H37" s="21">
        <f>VLOOKUP(E37,'Appendix 1a. Pop March 2021'!$E$5:$F$1684,2,FALSE)</f>
        <v>372392.247338405</v>
      </c>
      <c r="I37" s="21">
        <f>VLOOKUP(E37,'Appendix 2a. Covid Deaths 2021'!$E$4:$F$1684,2,FALSE)</f>
        <v>81.035120147874295</v>
      </c>
      <c r="J37" s="22">
        <f t="shared" si="18"/>
        <v>745.04176047808005</v>
      </c>
      <c r="K37" s="22">
        <f t="shared" si="19"/>
        <v>825.91475440284671</v>
      </c>
      <c r="L37" s="78">
        <f t="shared" si="20"/>
        <v>0.90208070083063296</v>
      </c>
      <c r="M37" s="78">
        <f t="shared" si="21"/>
        <v>1.1085482696605784</v>
      </c>
      <c r="N37" s="77">
        <f>VLOOKUP(E37,'Appendix 4. LT MOH 2019'!$E$4:$L$1683,8,FALSE)</f>
        <v>0.9900463313031882</v>
      </c>
      <c r="O37" s="77">
        <f t="shared" si="30"/>
        <v>0.98897185643176189</v>
      </c>
      <c r="P37" s="78">
        <f t="shared" si="22"/>
        <v>1.1028143568238113E-2</v>
      </c>
      <c r="Q37" s="77">
        <f>VLOOKUP(E37,'Appendix 4. LT MOH 2019'!$E$4:$J$1683,6,FALSE)</f>
        <v>2.4999999999999747</v>
      </c>
      <c r="R37" s="133">
        <f t="shared" si="23"/>
        <v>2.4986446852205018</v>
      </c>
      <c r="S37" s="80">
        <f t="shared" si="31"/>
        <v>96616.606003615656</v>
      </c>
      <c r="T37" s="14">
        <f t="shared" si="24"/>
        <v>1065.5018020837699</v>
      </c>
      <c r="U37" s="15">
        <f t="shared" si="25"/>
        <v>2.2178648093239862E-3</v>
      </c>
      <c r="V37" s="14">
        <f t="shared" si="26"/>
        <v>480417.83142252883</v>
      </c>
      <c r="W37" s="14">
        <f t="shared" si="27"/>
        <v>3890466.5655054883</v>
      </c>
      <c r="X37" s="129">
        <f t="shared" si="28"/>
        <v>40.267058908692121</v>
      </c>
      <c r="Y37" s="109">
        <f>VLOOKUP(E37,'Appendix 4. LT MOH 2019'!$E$4:$Q$1683,13,FALSE)</f>
        <v>40.97113173301377</v>
      </c>
      <c r="Z37" s="129">
        <f t="shared" si="29"/>
        <v>-0.70407282432164919</v>
      </c>
    </row>
    <row r="38" spans="2:26" x14ac:dyDescent="0.2">
      <c r="B38" s="155" t="str">
        <f t="shared" si="32"/>
        <v>Female</v>
      </c>
      <c r="C38" s="13" t="str">
        <f t="shared" si="33"/>
        <v>PE</v>
      </c>
      <c r="D38" s="162" t="s">
        <v>127</v>
      </c>
      <c r="E38" s="20" t="str">
        <f t="shared" si="17"/>
        <v>PEFemale45-49</v>
      </c>
      <c r="F38" s="21">
        <v>5</v>
      </c>
      <c r="G38" s="108">
        <f>VLOOKUP(E38,'Appendix 4. LT MOH 2019'!$E$4:$H$1683,4,FALSE)</f>
        <v>2.6594428776408885E-3</v>
      </c>
      <c r="H38" s="21">
        <f>VLOOKUP(E38,'Appendix 1a. Pop March 2021'!$E$5:$F$1684,2,FALSE)</f>
        <v>333157.87956539798</v>
      </c>
      <c r="I38" s="21">
        <f>VLOOKUP(E38,'Appendix 2a. Covid Deaths 2021'!$E$4:$F$1684,2,FALSE)</f>
        <v>105.345656192237</v>
      </c>
      <c r="J38" s="22">
        <f t="shared" si="18"/>
        <v>886.01434994013857</v>
      </c>
      <c r="K38" s="22">
        <f t="shared" si="19"/>
        <v>991.07984537732477</v>
      </c>
      <c r="L38" s="78">
        <f t="shared" si="20"/>
        <v>0.89398886888151219</v>
      </c>
      <c r="M38" s="78">
        <f t="shared" si="21"/>
        <v>1.1185821600341854</v>
      </c>
      <c r="N38" s="77">
        <f>VLOOKUP(E38,'Appendix 4. LT MOH 2019'!$E$4:$L$1683,8,FALSE)</f>
        <v>0.98679060965944354</v>
      </c>
      <c r="O38" s="77">
        <f t="shared" si="30"/>
        <v>0.98523582919667552</v>
      </c>
      <c r="P38" s="78">
        <f t="shared" si="22"/>
        <v>1.4764170803324483E-2</v>
      </c>
      <c r="Q38" s="77">
        <f>VLOOKUP(E38,'Appendix 4. LT MOH 2019'!$E$4:$J$1683,6,FALSE)</f>
        <v>2.4999999999999831</v>
      </c>
      <c r="R38" s="133">
        <f t="shared" si="23"/>
        <v>2.4980328091728405</v>
      </c>
      <c r="S38" s="80">
        <f t="shared" si="31"/>
        <v>95551.104201531882</v>
      </c>
      <c r="T38" s="14">
        <f t="shared" si="24"/>
        <v>1410.7328228776723</v>
      </c>
      <c r="U38" s="15">
        <f t="shared" si="25"/>
        <v>2.9748117551469033E-3</v>
      </c>
      <c r="V38" s="14">
        <f t="shared" si="26"/>
        <v>474225.91376979649</v>
      </c>
      <c r="W38" s="14">
        <f t="shared" si="27"/>
        <v>3410048.7340829596</v>
      </c>
      <c r="X38" s="129">
        <f t="shared" si="28"/>
        <v>35.688219017235483</v>
      </c>
      <c r="Y38" s="109">
        <f>VLOOKUP(E38,'Appendix 4. LT MOH 2019'!$E$4:$Q$1683,13,FALSE)</f>
        <v>36.357910500384961</v>
      </c>
      <c r="Z38" s="129">
        <f t="shared" si="29"/>
        <v>-0.66969148314947802</v>
      </c>
    </row>
    <row r="39" spans="2:26" x14ac:dyDescent="0.2">
      <c r="B39" s="155" t="str">
        <f t="shared" si="32"/>
        <v>Female</v>
      </c>
      <c r="C39" s="13" t="str">
        <f t="shared" si="33"/>
        <v>PE</v>
      </c>
      <c r="D39" s="162" t="s">
        <v>128</v>
      </c>
      <c r="E39" s="20" t="str">
        <f t="shared" si="17"/>
        <v>PEFemale50-54</v>
      </c>
      <c r="F39" s="21">
        <v>5</v>
      </c>
      <c r="G39" s="108">
        <f>VLOOKUP(E39,'Appendix 4. LT MOH 2019'!$E$4:$H$1683,4,FALSE)</f>
        <v>4.2862753803855937E-3</v>
      </c>
      <c r="H39" s="21">
        <f>VLOOKUP(E39,'Appendix 1a. Pop March 2021'!$E$5:$F$1684,2,FALSE)</f>
        <v>301983.08586943202</v>
      </c>
      <c r="I39" s="21">
        <f>VLOOKUP(E39,'Appendix 2a. Covid Deaths 2021'!$E$4:$F$1684,2,FALSE)</f>
        <v>143.837338262477</v>
      </c>
      <c r="J39" s="22">
        <f t="shared" si="18"/>
        <v>1294.3826662550152</v>
      </c>
      <c r="K39" s="22">
        <f t="shared" si="19"/>
        <v>1437.6034780757175</v>
      </c>
      <c r="L39" s="78">
        <f t="shared" si="20"/>
        <v>0.90037530236612373</v>
      </c>
      <c r="M39" s="78">
        <f t="shared" si="21"/>
        <v>1.110647967988537</v>
      </c>
      <c r="N39" s="77">
        <f>VLOOKUP(E39,'Appendix 4. LT MOH 2019'!$E$4:$L$1683,8,FALSE)</f>
        <v>0.97879584026762856</v>
      </c>
      <c r="O39" s="77">
        <f t="shared" si="30"/>
        <v>0.9764774453941385</v>
      </c>
      <c r="P39" s="78">
        <f t="shared" si="22"/>
        <v>2.3522554605861501E-2</v>
      </c>
      <c r="Q39" s="77">
        <f>VLOOKUP(E39,'Appendix 4. LT MOH 2019'!$E$4:$J$1683,6,FALSE)</f>
        <v>2.5000000000000275</v>
      </c>
      <c r="R39" s="133">
        <f t="shared" si="23"/>
        <v>2.4970451430268956</v>
      </c>
      <c r="S39" s="80">
        <f t="shared" si="31"/>
        <v>94140.371378654207</v>
      </c>
      <c r="T39" s="14">
        <f t="shared" si="24"/>
        <v>2214.4220263704747</v>
      </c>
      <c r="U39" s="15">
        <f t="shared" si="25"/>
        <v>4.7605674524954988E-3</v>
      </c>
      <c r="V39" s="14">
        <f t="shared" si="26"/>
        <v>465159.25852697884</v>
      </c>
      <c r="W39" s="14">
        <f t="shared" si="27"/>
        <v>2935822.8203131631</v>
      </c>
      <c r="X39" s="129">
        <f t="shared" si="28"/>
        <v>31.185587833561961</v>
      </c>
      <c r="Y39" s="109">
        <f>VLOOKUP(E39,'Appendix 4. LT MOH 2019'!$E$4:$Q$1683,13,FALSE)</f>
        <v>31.811139738216447</v>
      </c>
      <c r="Z39" s="129">
        <f t="shared" si="29"/>
        <v>-0.62555190465448618</v>
      </c>
    </row>
    <row r="40" spans="2:26" x14ac:dyDescent="0.2">
      <c r="B40" s="155" t="str">
        <f t="shared" si="32"/>
        <v>Female</v>
      </c>
      <c r="C40" s="13" t="str">
        <f t="shared" si="33"/>
        <v>PE</v>
      </c>
      <c r="D40" s="162" t="s">
        <v>129</v>
      </c>
      <c r="E40" s="20" t="str">
        <f t="shared" si="17"/>
        <v>PEFemale55-59</v>
      </c>
      <c r="F40" s="21">
        <v>5</v>
      </c>
      <c r="G40" s="108">
        <f>VLOOKUP(E40,'Appendix 4. LT MOH 2019'!$E$4:$H$1683,4,FALSE)</f>
        <v>6.5879209449486607E-3</v>
      </c>
      <c r="H40" s="21">
        <f>VLOOKUP(E40,'Appendix 1a. Pop March 2021'!$E$5:$F$1684,2,FALSE)</f>
        <v>262172.821723092</v>
      </c>
      <c r="I40" s="21">
        <f>VLOOKUP(E40,'Appendix 2a. Covid Deaths 2021'!$E$4:$F$1684,2,FALSE)</f>
        <v>149.914972273567</v>
      </c>
      <c r="J40" s="22">
        <f t="shared" si="18"/>
        <v>1727.1738234258489</v>
      </c>
      <c r="K40" s="22">
        <f t="shared" si="19"/>
        <v>1876.1011677136134</v>
      </c>
      <c r="L40" s="78">
        <f t="shared" si="20"/>
        <v>0.92061870284465475</v>
      </c>
      <c r="M40" s="78">
        <f t="shared" si="21"/>
        <v>1.0862260313744028</v>
      </c>
      <c r="N40" s="77">
        <f>VLOOKUP(E40,'Appendix 4. LT MOH 2019'!$E$4:$L$1683,8,FALSE)</f>
        <v>0.96759411381608329</v>
      </c>
      <c r="O40" s="77">
        <f t="shared" si="30"/>
        <v>0.96484955457735311</v>
      </c>
      <c r="P40" s="78">
        <f t="shared" si="22"/>
        <v>3.5150445422646892E-2</v>
      </c>
      <c r="Q40" s="77">
        <f>VLOOKUP(E40,'Appendix 4. LT MOH 2019'!$E$4:$J$1683,6,FALSE)</f>
        <v>2.5000000000000049</v>
      </c>
      <c r="R40" s="133">
        <f t="shared" si="23"/>
        <v>2.496467205501792</v>
      </c>
      <c r="S40" s="80">
        <f t="shared" si="31"/>
        <v>91925.949352283729</v>
      </c>
      <c r="T40" s="14">
        <f t="shared" si="24"/>
        <v>3231.2380656324517</v>
      </c>
      <c r="U40" s="15">
        <f t="shared" si="25"/>
        <v>7.156035732561225E-3</v>
      </c>
      <c r="V40" s="14">
        <f t="shared" si="26"/>
        <v>451540.2362972768</v>
      </c>
      <c r="W40" s="14">
        <f t="shared" si="27"/>
        <v>2470663.5617861841</v>
      </c>
      <c r="X40" s="129">
        <f t="shared" si="28"/>
        <v>26.876671703633651</v>
      </c>
      <c r="Y40" s="109">
        <f>VLOOKUP(E40,'Appendix 4. LT MOH 2019'!$E$4:$Q$1683,13,FALSE)</f>
        <v>27.446122094472749</v>
      </c>
      <c r="Z40" s="129">
        <f t="shared" si="29"/>
        <v>-0.56945039083909776</v>
      </c>
    </row>
    <row r="41" spans="2:26" x14ac:dyDescent="0.2">
      <c r="B41" s="155" t="str">
        <f t="shared" si="32"/>
        <v>Female</v>
      </c>
      <c r="C41" s="13" t="str">
        <f t="shared" si="33"/>
        <v>PE</v>
      </c>
      <c r="D41" s="162" t="s">
        <v>130</v>
      </c>
      <c r="E41" s="20" t="str">
        <f t="shared" si="17"/>
        <v>PEFemale60-64</v>
      </c>
      <c r="F41" s="21">
        <v>5</v>
      </c>
      <c r="G41" s="108">
        <f>VLOOKUP(E41,'Appendix 4. LT MOH 2019'!$E$4:$H$1683,4,FALSE)</f>
        <v>9.5189205045467882E-3</v>
      </c>
      <c r="H41" s="21">
        <f>VLOOKUP(E41,'Appendix 1a. Pop March 2021'!$E$5:$F$1684,2,FALSE)</f>
        <v>215440.70124678599</v>
      </c>
      <c r="I41" s="21">
        <f>VLOOKUP(E41,'Appendix 2a. Covid Deaths 2021'!$E$4:$F$1684,2,FALSE)</f>
        <v>210.69131238447301</v>
      </c>
      <c r="J41" s="22">
        <f t="shared" si="18"/>
        <v>2050.76290861197</v>
      </c>
      <c r="K41" s="22">
        <f t="shared" si="19"/>
        <v>2259.4486671428563</v>
      </c>
      <c r="L41" s="78">
        <f t="shared" si="20"/>
        <v>0.90763863699776992</v>
      </c>
      <c r="M41" s="78">
        <f t="shared" si="21"/>
        <v>1.1017600609288045</v>
      </c>
      <c r="N41" s="77">
        <f>VLOOKUP(E41,'Appendix 4. LT MOH 2019'!$E$4:$L$1683,8,FALSE)</f>
        <v>0.95351169370724542</v>
      </c>
      <c r="O41" s="77">
        <f t="shared" si="30"/>
        <v>0.9489039149281262</v>
      </c>
      <c r="P41" s="78">
        <f t="shared" si="22"/>
        <v>5.1096085071873798E-2</v>
      </c>
      <c r="Q41" s="77">
        <f>VLOOKUP(E41,'Appendix 4. LT MOH 2019'!$E$4:$J$1683,6,FALSE)</f>
        <v>2.499999999999996</v>
      </c>
      <c r="R41" s="133">
        <f t="shared" si="23"/>
        <v>2.4939880862919512</v>
      </c>
      <c r="S41" s="80">
        <f t="shared" si="31"/>
        <v>88694.711286651276</v>
      </c>
      <c r="T41" s="14">
        <f t="shared" si="24"/>
        <v>4531.9525133280185</v>
      </c>
      <c r="U41" s="15">
        <f t="shared" si="25"/>
        <v>1.048780422252169E-2</v>
      </c>
      <c r="V41" s="14">
        <f t="shared" si="26"/>
        <v>432116.42944249726</v>
      </c>
      <c r="W41" s="14">
        <f t="shared" si="27"/>
        <v>2019123.3254889071</v>
      </c>
      <c r="X41" s="129">
        <f t="shared" si="28"/>
        <v>22.764867219233949</v>
      </c>
      <c r="Y41" s="109">
        <f>VLOOKUP(E41,'Appendix 4. LT MOH 2019'!$E$4:$Q$1683,13,FALSE)</f>
        <v>23.281597612337698</v>
      </c>
      <c r="Z41" s="129">
        <f t="shared" si="29"/>
        <v>-0.51673039310374946</v>
      </c>
    </row>
    <row r="42" spans="2:26" x14ac:dyDescent="0.2">
      <c r="B42" s="155" t="str">
        <f t="shared" si="32"/>
        <v>Female</v>
      </c>
      <c r="C42" s="13" t="str">
        <f t="shared" si="33"/>
        <v>PE</v>
      </c>
      <c r="D42" s="162" t="s">
        <v>131</v>
      </c>
      <c r="E42" s="20" t="str">
        <f t="shared" si="17"/>
        <v>PEFemale65-69</v>
      </c>
      <c r="F42" s="21">
        <v>5</v>
      </c>
      <c r="G42" s="108">
        <f>VLOOKUP(E42,'Appendix 4. LT MOH 2019'!$E$4:$H$1683,4,FALSE)</f>
        <v>1.5407225374338959E-2</v>
      </c>
      <c r="H42" s="21">
        <f>VLOOKUP(E42,'Appendix 1a. Pop March 2021'!$E$5:$F$1684,2,FALSE)</f>
        <v>173752.7453869</v>
      </c>
      <c r="I42" s="21">
        <f>VLOOKUP(E42,'Appendix 2a. Covid Deaths 2021'!$E$4:$F$1684,2,FALSE)</f>
        <v>305.90757855822602</v>
      </c>
      <c r="J42" s="22">
        <f t="shared" si="18"/>
        <v>2677.0477075861022</v>
      </c>
      <c r="K42" s="22">
        <f t="shared" si="19"/>
        <v>2978.242099137763</v>
      </c>
      <c r="L42" s="78">
        <f t="shared" si="20"/>
        <v>0.89886839903349014</v>
      </c>
      <c r="M42" s="78">
        <f t="shared" si="21"/>
        <v>1.1125099080969492</v>
      </c>
      <c r="N42" s="77">
        <f>VLOOKUP(E42,'Appendix 4. LT MOH 2019'!$E$4:$L$1683,8,FALSE)</f>
        <v>0.92582110067799162</v>
      </c>
      <c r="O42" s="77">
        <f t="shared" si="30"/>
        <v>0.91782744302764907</v>
      </c>
      <c r="P42" s="78">
        <f t="shared" si="22"/>
        <v>8.217255697235093E-2</v>
      </c>
      <c r="Q42" s="77">
        <f>VLOOKUP(E42,'Appendix 4. LT MOH 2019'!$E$4:$J$1683,6,FALSE)</f>
        <v>2.5000000000000004</v>
      </c>
      <c r="R42" s="133">
        <f t="shared" si="23"/>
        <v>2.4892846374724606</v>
      </c>
      <c r="S42" s="80">
        <f t="shared" si="31"/>
        <v>84162.758773323265</v>
      </c>
      <c r="T42" s="14">
        <f t="shared" si="24"/>
        <v>6915.8690902511344</v>
      </c>
      <c r="U42" s="15">
        <f t="shared" si="25"/>
        <v>1.7141823847985384E-2</v>
      </c>
      <c r="V42" s="14">
        <f t="shared" si="26"/>
        <v>403450.01509649341</v>
      </c>
      <c r="W42" s="14">
        <f t="shared" si="27"/>
        <v>1587006.8960464098</v>
      </c>
      <c r="X42" s="129">
        <f t="shared" si="28"/>
        <v>18.856402988413411</v>
      </c>
      <c r="Y42" s="109">
        <f>VLOOKUP(E42,'Appendix 4. LT MOH 2019'!$E$4:$Q$1683,13,FALSE)</f>
        <v>19.294800996660062</v>
      </c>
      <c r="Z42" s="129">
        <f t="shared" si="29"/>
        <v>-0.43839800824665076</v>
      </c>
    </row>
    <row r="43" spans="2:26" x14ac:dyDescent="0.2">
      <c r="B43" s="155" t="str">
        <f t="shared" si="32"/>
        <v>Female</v>
      </c>
      <c r="C43" s="13" t="str">
        <f t="shared" si="33"/>
        <v>PE</v>
      </c>
      <c r="D43" s="162" t="s">
        <v>132</v>
      </c>
      <c r="E43" s="20" t="str">
        <f t="shared" si="17"/>
        <v>PEFemale70-74</v>
      </c>
      <c r="F43" s="21">
        <v>5</v>
      </c>
      <c r="G43" s="108">
        <f>VLOOKUP(E43,'Appendix 4. LT MOH 2019'!$E$4:$H$1683,4,FALSE)</f>
        <v>2.3207319231449919E-2</v>
      </c>
      <c r="H43" s="21">
        <f>VLOOKUP(E43,'Appendix 1a. Pop March 2021'!$E$5:$F$1684,2,FALSE)</f>
        <v>137320.887568626</v>
      </c>
      <c r="I43" s="21">
        <f>VLOOKUP(E43,'Appendix 2a. Covid Deaths 2021'!$E$4:$F$1684,2,FALSE)</f>
        <v>241.07948243992601</v>
      </c>
      <c r="J43" s="22">
        <f t="shared" si="18"/>
        <v>3186.8496749511464</v>
      </c>
      <c r="K43" s="22">
        <f t="shared" si="19"/>
        <v>3422.334348881936</v>
      </c>
      <c r="L43" s="78">
        <f t="shared" si="20"/>
        <v>0.93119179778336925</v>
      </c>
      <c r="M43" s="78">
        <f t="shared" si="21"/>
        <v>1.0738926205969848</v>
      </c>
      <c r="N43" s="77">
        <f>VLOOKUP(E43,'Appendix 4. LT MOH 2019'!$E$4:$L$1683,8,FALSE)</f>
        <v>0.89032647510163709</v>
      </c>
      <c r="O43" s="77">
        <f t="shared" si="30"/>
        <v>0.88271671945169894</v>
      </c>
      <c r="P43" s="78">
        <f t="shared" si="22"/>
        <v>0.11728328054830106</v>
      </c>
      <c r="Q43" s="77">
        <f>VLOOKUP(E43,'Appendix 4. LT MOH 2019'!$E$4:$J$1683,6,FALSE)</f>
        <v>2.5000000000000009</v>
      </c>
      <c r="R43" s="133">
        <f t="shared" si="23"/>
        <v>2.4894633635629995</v>
      </c>
      <c r="S43" s="80">
        <f t="shared" si="31"/>
        <v>77246.889683072135</v>
      </c>
      <c r="T43" s="14">
        <f t="shared" si="24"/>
        <v>9059.7686341834124</v>
      </c>
      <c r="U43" s="15">
        <f t="shared" si="25"/>
        <v>2.4924425480605937E-2</v>
      </c>
      <c r="V43" s="14">
        <f t="shared" si="26"/>
        <v>363489.56734160037</v>
      </c>
      <c r="W43" s="14">
        <f t="shared" si="27"/>
        <v>1183556.8809499166</v>
      </c>
      <c r="X43" s="129">
        <f t="shared" si="28"/>
        <v>15.321741571807012</v>
      </c>
      <c r="Y43" s="109">
        <f>VLOOKUP(E43,'Appendix 4. LT MOH 2019'!$E$4:$Q$1683,13,FALSE)</f>
        <v>15.640438778464866</v>
      </c>
      <c r="Z43" s="129">
        <f t="shared" si="29"/>
        <v>-0.31869720665785373</v>
      </c>
    </row>
    <row r="44" spans="2:26" x14ac:dyDescent="0.2">
      <c r="B44" s="155" t="str">
        <f t="shared" si="32"/>
        <v>Female</v>
      </c>
      <c r="C44" s="13" t="str">
        <f t="shared" si="33"/>
        <v>PE</v>
      </c>
      <c r="D44" s="162" t="s">
        <v>133</v>
      </c>
      <c r="E44" s="20" t="str">
        <f t="shared" si="17"/>
        <v>PEFemale75-79</v>
      </c>
      <c r="F44" s="21">
        <v>5</v>
      </c>
      <c r="G44" s="108">
        <f>VLOOKUP(E44,'Appendix 4. LT MOH 2019'!$E$4:$H$1683,4,FALSE)</f>
        <v>3.8418525097033092E-2</v>
      </c>
      <c r="H44" s="21">
        <f>VLOOKUP(E44,'Appendix 1a. Pop March 2021'!$E$5:$F$1684,2,FALSE)</f>
        <v>96385.478685289898</v>
      </c>
      <c r="I44" s="21">
        <f>VLOOKUP(E44,'Appendix 2a. Covid Deaths 2021'!$E$4:$F$1684,2,FALSE)</f>
        <v>293.75231053604398</v>
      </c>
      <c r="J44" s="22">
        <f t="shared" si="18"/>
        <v>3702.987931860358</v>
      </c>
      <c r="K44" s="22">
        <f t="shared" si="19"/>
        <v>3985.4547118817618</v>
      </c>
      <c r="L44" s="78">
        <f t="shared" si="20"/>
        <v>0.92912558279001622</v>
      </c>
      <c r="M44" s="78">
        <f t="shared" si="21"/>
        <v>1.0762807725056491</v>
      </c>
      <c r="N44" s="77">
        <f>VLOOKUP(E44,'Appendix 4. LT MOH 2019'!$E$4:$L$1683,8,FALSE)</f>
        <v>0.82474041173999157</v>
      </c>
      <c r="O44" s="77">
        <f t="shared" si="30"/>
        <v>0.81270679772618115</v>
      </c>
      <c r="P44" s="78">
        <f t="shared" si="22"/>
        <v>0.18729320227381885</v>
      </c>
      <c r="Q44" s="77">
        <f>VLOOKUP(E44,'Appendix 4. LT MOH 2019'!$E$4:$J$1683,6,FALSE)</f>
        <v>2.5000000000000004</v>
      </c>
      <c r="R44" s="133">
        <f t="shared" si="23"/>
        <v>2.4821760380052025</v>
      </c>
      <c r="S44" s="80">
        <f t="shared" si="31"/>
        <v>68187.121048888715</v>
      </c>
      <c r="T44" s="14">
        <f t="shared" si="24"/>
        <v>12770.984255078885</v>
      </c>
      <c r="U44" s="15">
        <f t="shared" si="25"/>
        <v>4.135942403048172E-2</v>
      </c>
      <c r="V44" s="14">
        <f t="shared" si="26"/>
        <v>308780.51506874769</v>
      </c>
      <c r="W44" s="14">
        <f t="shared" si="27"/>
        <v>820067.31360831624</v>
      </c>
      <c r="X44" s="129">
        <f t="shared" si="28"/>
        <v>12.026718550272058</v>
      </c>
      <c r="Y44" s="109">
        <f>VLOOKUP(E44,'Appendix 4. LT MOH 2019'!$E$4:$Q$1683,13,FALSE)</f>
        <v>12.259123923575105</v>
      </c>
      <c r="Z44" s="129">
        <f t="shared" si="29"/>
        <v>-0.23240537330304711</v>
      </c>
    </row>
    <row r="45" spans="2:26" x14ac:dyDescent="0.2">
      <c r="B45" s="155" t="str">
        <f t="shared" si="32"/>
        <v>Female</v>
      </c>
      <c r="C45" s="13" t="str">
        <f t="shared" si="33"/>
        <v>PE</v>
      </c>
      <c r="D45" s="162" t="s">
        <v>134</v>
      </c>
      <c r="E45" s="20" t="str">
        <f t="shared" si="17"/>
        <v>PEFemale80-84</v>
      </c>
      <c r="F45" s="21">
        <v>5</v>
      </c>
      <c r="G45" s="108">
        <f>VLOOKUP(E45,'Appendix 4. LT MOH 2019'!$E$4:$H$1683,4,FALSE)</f>
        <v>6.2316019753245293E-2</v>
      </c>
      <c r="H45" s="21">
        <f>VLOOKUP(E45,'Appendix 1a. Pop March 2021'!$E$5:$F$1684,2,FALSE)</f>
        <v>65921.108710673696</v>
      </c>
      <c r="I45" s="21">
        <f>VLOOKUP(E45,'Appendix 2a. Covid Deaths 2021'!$E$4:$F$1684,2,FALSE)</f>
        <v>220.82070240295701</v>
      </c>
      <c r="J45" s="22">
        <f t="shared" si="18"/>
        <v>4107.9411125701727</v>
      </c>
      <c r="K45" s="22">
        <f t="shared" si="19"/>
        <v>4315.0011477202615</v>
      </c>
      <c r="L45" s="78">
        <f t="shared" si="20"/>
        <v>0.95201390960012033</v>
      </c>
      <c r="M45" s="78">
        <f t="shared" si="21"/>
        <v>1.0504048206817016</v>
      </c>
      <c r="N45" s="77">
        <f>VLOOKUP(E45,'Appendix 4. LT MOH 2019'!$E$4:$L$1683,8,FALSE)</f>
        <v>0.73041808161220279</v>
      </c>
      <c r="O45" s="77">
        <f t="shared" si="30"/>
        <v>0.71894366688188427</v>
      </c>
      <c r="P45" s="78">
        <f t="shared" si="22"/>
        <v>0.28105633311811573</v>
      </c>
      <c r="Q45" s="77">
        <f>VLOOKUP(E45,'Appendix 4. LT MOH 2019'!$E$4:$J$1683,6,FALSE)</f>
        <v>2.5000000000000018</v>
      </c>
      <c r="R45" s="133">
        <f t="shared" si="23"/>
        <v>2.4811975992357467</v>
      </c>
      <c r="S45" s="80">
        <f t="shared" si="31"/>
        <v>55416.136793809826</v>
      </c>
      <c r="T45" s="14">
        <f t="shared" si="24"/>
        <v>15575.056202840084</v>
      </c>
      <c r="U45" s="15">
        <f t="shared" si="25"/>
        <v>6.5482629526409833E-2</v>
      </c>
      <c r="V45" s="14">
        <f t="shared" si="26"/>
        <v>237850.19501329737</v>
      </c>
      <c r="W45" s="14">
        <f t="shared" si="27"/>
        <v>511286.79853956855</v>
      </c>
      <c r="X45" s="129">
        <f t="shared" si="28"/>
        <v>9.2263161620584331</v>
      </c>
      <c r="Y45" s="109">
        <f>VLOOKUP(E45,'Appendix 4. LT MOH 2019'!$E$4:$Q$1683,13,FALSE)</f>
        <v>9.3329643905599902</v>
      </c>
      <c r="Z45" s="129">
        <f t="shared" si="29"/>
        <v>-0.10664822850155709</v>
      </c>
    </row>
    <row r="46" spans="2:26" x14ac:dyDescent="0.2">
      <c r="B46" s="155" t="str">
        <f t="shared" si="32"/>
        <v>Female</v>
      </c>
      <c r="C46" s="13" t="str">
        <f t="shared" si="33"/>
        <v>PE</v>
      </c>
      <c r="D46" s="162" t="s">
        <v>135</v>
      </c>
      <c r="E46" s="20" t="str">
        <f t="shared" si="17"/>
        <v>PEFemale85-89</v>
      </c>
      <c r="F46" s="21">
        <v>5</v>
      </c>
      <c r="G46" s="108">
        <f>VLOOKUP(E46,'Appendix 4. LT MOH 2019'!$E$4:$H$1683,4,FALSE)</f>
        <v>0.10633737483604722</v>
      </c>
      <c r="H46" s="21">
        <f>VLOOKUP(E46,'Appendix 1a. Pop March 2021'!$E$5:$F$1684,2,FALSE)</f>
        <v>34085.787951714003</v>
      </c>
      <c r="I46" s="21">
        <f>VLOOKUP(E46,'Appendix 2a. Covid Deaths 2021'!$E$4:$F$1684,2,FALSE)</f>
        <v>143.837338262477</v>
      </c>
      <c r="J46" s="22">
        <f t="shared" si="18"/>
        <v>3624.5932100034338</v>
      </c>
      <c r="K46" s="22">
        <f t="shared" si="19"/>
        <v>3753.1352633116744</v>
      </c>
      <c r="L46" s="78">
        <f t="shared" si="20"/>
        <v>0.96575075389240883</v>
      </c>
      <c r="M46" s="78">
        <f t="shared" si="21"/>
        <v>1.0354638564552514</v>
      </c>
      <c r="N46" s="77">
        <f>VLOOKUP(E46,'Appendix 4. LT MOH 2019'!$E$4:$L$1683,8,FALSE)</f>
        <v>0.57997422224468653</v>
      </c>
      <c r="O46" s="77">
        <f t="shared" si="30"/>
        <v>0.56887683704146463</v>
      </c>
      <c r="P46" s="78">
        <f t="shared" si="22"/>
        <v>0.43112316295853537</v>
      </c>
      <c r="Q46" s="77">
        <f>VLOOKUP(E46,'Appendix 4. LT MOH 2019'!$E$4:$J$1683,6,FALSE)</f>
        <v>2.5</v>
      </c>
      <c r="R46" s="133">
        <f t="shared" si="23"/>
        <v>2.4779741091818628</v>
      </c>
      <c r="S46" s="80">
        <f t="shared" si="31"/>
        <v>39841.080590969745</v>
      </c>
      <c r="T46" s="14">
        <f t="shared" si="24"/>
        <v>17176.41268006479</v>
      </c>
      <c r="U46" s="15">
        <f t="shared" si="25"/>
        <v>0.11018569769282581</v>
      </c>
      <c r="V46" s="14">
        <f t="shared" si="26"/>
        <v>155886.04546434837</v>
      </c>
      <c r="W46" s="14">
        <f t="shared" si="27"/>
        <v>273436.60352627118</v>
      </c>
      <c r="X46" s="129">
        <f t="shared" si="28"/>
        <v>6.863182410475269</v>
      </c>
      <c r="Y46" s="109">
        <f>VLOOKUP(E46,'Appendix 4. LT MOH 2019'!$E$4:$Q$1683,13,FALSE)</f>
        <v>6.8548675239227981</v>
      </c>
      <c r="Z46" s="129">
        <f t="shared" si="29"/>
        <v>8.3148865524709237E-3</v>
      </c>
    </row>
    <row r="47" spans="2:26" x14ac:dyDescent="0.2">
      <c r="B47" s="155" t="str">
        <f t="shared" si="32"/>
        <v>Female</v>
      </c>
      <c r="C47" s="13" t="str">
        <f t="shared" si="33"/>
        <v>PE</v>
      </c>
      <c r="D47" s="162" t="s">
        <v>8</v>
      </c>
      <c r="E47" s="20" t="str">
        <f t="shared" si="17"/>
        <v>PEFemale90+</v>
      </c>
      <c r="F47" s="21" t="s">
        <v>19</v>
      </c>
      <c r="G47" s="108">
        <f>VLOOKUP(E47,'Appendix 4. LT MOH 2019'!$E$4:$H$1683,4,FALSE)</f>
        <v>0.19965156794425087</v>
      </c>
      <c r="H47" s="21">
        <f>VLOOKUP(E47,'Appendix 1a. Pop March 2021'!$E$5:$F$1684,2,FALSE)</f>
        <v>21216.532283749399</v>
      </c>
      <c r="I47" s="21">
        <f>VLOOKUP(E47,'Appendix 2a. Covid Deaths 2021'!$E$4:$F$1684,2,FALSE)</f>
        <v>109.39741219963</v>
      </c>
      <c r="J47" s="22">
        <f t="shared" si="18"/>
        <v>4235.9139367903854</v>
      </c>
      <c r="K47" s="22">
        <f t="shared" si="19"/>
        <v>4323.469984115316</v>
      </c>
      <c r="L47" s="78">
        <f t="shared" si="20"/>
        <v>0.97974866307696906</v>
      </c>
      <c r="M47" s="78">
        <f t="shared" si="21"/>
        <v>1.0206699306528577</v>
      </c>
      <c r="N47" s="77">
        <f>VLOOKUP(E47,'Appendix 4. LT MOH 2019'!$E$4:$L$1683,8,FALSE)</f>
        <v>0</v>
      </c>
      <c r="O47" s="77">
        <v>0</v>
      </c>
      <c r="P47" s="78">
        <f t="shared" si="22"/>
        <v>1</v>
      </c>
      <c r="Q47" s="77">
        <f>VLOOKUP(E47,'Appendix 4. LT MOH 2019'!$E$4:$J$1683,6,FALSE)</f>
        <v>5.2937162113696683</v>
      </c>
      <c r="R47" s="133">
        <f>Q47*L47</f>
        <v>5.1865113807983105</v>
      </c>
      <c r="S47" s="80">
        <f t="shared" si="31"/>
        <v>22664.667910904955</v>
      </c>
      <c r="T47" s="14">
        <f t="shared" si="24"/>
        <v>22664.667910904955</v>
      </c>
      <c r="U47" s="15">
        <f t="shared" si="25"/>
        <v>0.19280782911269337</v>
      </c>
      <c r="V47" s="14">
        <f>T47*R47</f>
        <v>117550.55806192281</v>
      </c>
      <c r="W47" s="14">
        <f>V47</f>
        <v>117550.55806192281</v>
      </c>
      <c r="X47" s="129">
        <f t="shared" si="28"/>
        <v>5.1865113807983105</v>
      </c>
      <c r="Y47" s="109">
        <f>VLOOKUP(E47,'Appendix 4. LT MOH 2019'!$E$4:$Q$1683,13,FALSE)</f>
        <v>5.0087260034904011</v>
      </c>
      <c r="Z47" s="129">
        <f t="shared" si="29"/>
        <v>0.17778537730790944</v>
      </c>
    </row>
    <row r="48" spans="2:26" x14ac:dyDescent="0.2">
      <c r="H48" s="43"/>
      <c r="I48" s="43"/>
      <c r="K48" s="43"/>
      <c r="L48" s="9"/>
      <c r="M48" s="9"/>
      <c r="N48" s="131"/>
      <c r="O48" s="131"/>
      <c r="P48" s="79"/>
      <c r="Q48" s="131"/>
      <c r="R48" s="111"/>
      <c r="S48" s="9"/>
      <c r="T48" s="9"/>
      <c r="U48" s="9"/>
      <c r="V48" s="111"/>
      <c r="W48" s="111"/>
      <c r="X48" s="9"/>
      <c r="Y48" s="131"/>
      <c r="Z48" s="9"/>
    </row>
    <row r="49" spans="1:26" x14ac:dyDescent="0.2">
      <c r="H49" s="43"/>
      <c r="I49" s="43"/>
      <c r="K49" s="43"/>
      <c r="L49" s="9"/>
      <c r="M49" s="9"/>
      <c r="N49" s="131"/>
      <c r="O49" s="131"/>
      <c r="P49" s="9"/>
      <c r="Q49" s="131"/>
      <c r="R49" s="111"/>
      <c r="S49" s="9"/>
      <c r="T49" s="9"/>
      <c r="U49" s="9"/>
      <c r="V49" s="111"/>
      <c r="W49" s="111"/>
      <c r="X49" s="9"/>
      <c r="Y49" s="131"/>
      <c r="Z49" s="9"/>
    </row>
    <row r="50" spans="1:26" s="13" customFormat="1" ht="47" customHeight="1" x14ac:dyDescent="0.2">
      <c r="A50" s="12"/>
      <c r="B50" s="10" t="s">
        <v>17</v>
      </c>
      <c r="C50" s="10" t="s">
        <v>14</v>
      </c>
      <c r="D50" s="160" t="s">
        <v>0</v>
      </c>
      <c r="E50" s="10" t="s">
        <v>137</v>
      </c>
      <c r="F50" s="10" t="s">
        <v>9</v>
      </c>
      <c r="G50" s="12" t="s">
        <v>116</v>
      </c>
      <c r="H50" s="12" t="s">
        <v>118</v>
      </c>
      <c r="I50" s="12" t="s">
        <v>110</v>
      </c>
      <c r="J50" s="12" t="s">
        <v>38</v>
      </c>
      <c r="K50" s="12" t="s">
        <v>1828</v>
      </c>
      <c r="L50" s="12" t="s">
        <v>26</v>
      </c>
      <c r="M50" s="12" t="s">
        <v>27</v>
      </c>
      <c r="N50" s="10" t="s">
        <v>10</v>
      </c>
      <c r="O50" s="12" t="s">
        <v>111</v>
      </c>
      <c r="P50" s="12" t="s">
        <v>112</v>
      </c>
      <c r="Q50" s="12" t="s">
        <v>28</v>
      </c>
      <c r="R50" s="12" t="s">
        <v>113</v>
      </c>
      <c r="S50" s="10" t="s">
        <v>104</v>
      </c>
      <c r="T50" s="10" t="s">
        <v>105</v>
      </c>
      <c r="U50" s="12" t="s">
        <v>106</v>
      </c>
      <c r="V50" s="12" t="s">
        <v>107</v>
      </c>
      <c r="W50" s="12" t="s">
        <v>108</v>
      </c>
      <c r="X50" s="10" t="s">
        <v>109</v>
      </c>
      <c r="Y50" s="12" t="s">
        <v>29</v>
      </c>
      <c r="Z50" s="12" t="s">
        <v>11</v>
      </c>
    </row>
    <row r="51" spans="1:26" x14ac:dyDescent="0.2">
      <c r="B51" s="155" t="s">
        <v>70</v>
      </c>
      <c r="C51" s="13" t="str">
        <f>$C$4</f>
        <v>PE</v>
      </c>
      <c r="D51" s="162">
        <v>0</v>
      </c>
      <c r="E51" s="20" t="str">
        <f t="shared" ref="E51:E70" si="34">_xlfn.CONCAT(C51,B51,D51)</f>
        <v>PEMale0</v>
      </c>
      <c r="F51" s="21">
        <v>1</v>
      </c>
      <c r="G51" s="108">
        <f>VLOOKUP(E51,'Appendix 4. LT MOH 2019'!$E$4:$H$1683,4,FALSE)</f>
        <v>1.2548221628725252E-2</v>
      </c>
      <c r="H51" s="21">
        <f>VLOOKUP(E51,'Appendix 1a. Pop March 2021'!$E$5:$F$1684,2,FALSE)</f>
        <v>69730.025449172099</v>
      </c>
      <c r="I51" s="21">
        <f>VLOOKUP(E51,'Appendix 2a. Covid Deaths 2021'!$E$4:$F$1684,2,FALSE)</f>
        <v>4.0517560073937204</v>
      </c>
      <c r="J51" s="22">
        <f t="shared" ref="J51:J70" si="35">G51*H51</f>
        <v>874.98781351286357</v>
      </c>
      <c r="K51" s="22">
        <f t="shared" ref="K51:K70" si="36">G51*(H51-I51)+I51</f>
        <v>878.98872718789107</v>
      </c>
      <c r="L51" s="78">
        <f t="shared" ref="L51:L70" si="37">J51/K51</f>
        <v>0.99544827646672163</v>
      </c>
      <c r="M51" s="78">
        <f t="shared" ref="M51:M70" si="38">K51/J51</f>
        <v>1.0045725364550677</v>
      </c>
      <c r="N51" s="77">
        <f>VLOOKUP(E51,'Appendix 4. LT MOH 2019'!$E$4:$L$1683,8,FALSE)</f>
        <v>0.98759525420804006</v>
      </c>
      <c r="O51" s="77">
        <f>EXP((1/L51)*LN(N51))</f>
        <v>0.98753888793379863</v>
      </c>
      <c r="P51" s="78">
        <f t="shared" ref="P51:P70" si="39">1-O51</f>
        <v>1.2461112066201374E-2</v>
      </c>
      <c r="Q51" s="77">
        <f>VLOOKUP(E51,'Appendix 4. LT MOH 2019'!$E$4:$J$1683,6,FALSE)</f>
        <v>7.8259401080156998E-2</v>
      </c>
      <c r="R51" s="133">
        <f t="shared" ref="R51:R69" si="40">F51+(Q51-F51)*M51*(1-N51)/(1-O51)</f>
        <v>7.8233150970358656E-2</v>
      </c>
      <c r="S51" s="14">
        <v>100000</v>
      </c>
      <c r="T51" s="14">
        <f t="shared" ref="T51:T70" si="41">P51*S51</f>
        <v>1246.1112066201374</v>
      </c>
      <c r="U51" s="15">
        <f t="shared" ref="U51:U70" si="42">T51/V51</f>
        <v>1.2605906534128785E-2</v>
      </c>
      <c r="V51" s="14">
        <f t="shared" ref="V51:V69" si="43">(S52*F51)+R51*T51</f>
        <v>98851.375999533237</v>
      </c>
      <c r="W51" s="14">
        <f t="shared" ref="W51:W69" si="44">W52+V51</f>
        <v>7074964.2102757683</v>
      </c>
      <c r="X51" s="2">
        <f t="shared" ref="X51:X70" si="45">W51/S51</f>
        <v>70.74964210275769</v>
      </c>
      <c r="Y51" s="109">
        <f>VLOOKUP(E51,'Appendix 4. LT MOH 2019'!$E$4:$Q$1683,13,FALSE)</f>
        <v>71.525445608293381</v>
      </c>
      <c r="Z51" s="129">
        <f t="shared" ref="Z51:Z70" si="46">X51-Y51</f>
        <v>-0.77580350553569133</v>
      </c>
    </row>
    <row r="52" spans="1:26" x14ac:dyDescent="0.2">
      <c r="B52" s="155" t="str">
        <f>$B$51</f>
        <v>Male</v>
      </c>
      <c r="C52" s="13" t="str">
        <f>$C$4</f>
        <v>PE</v>
      </c>
      <c r="D52" s="163" t="s">
        <v>139</v>
      </c>
      <c r="E52" s="20" t="str">
        <f t="shared" si="34"/>
        <v>PEMale01-04</v>
      </c>
      <c r="F52" s="21">
        <v>4</v>
      </c>
      <c r="G52" s="108">
        <f>VLOOKUP(E52,'Appendix 4. LT MOH 2019'!$E$4:$H$1683,4,FALSE)</f>
        <v>4.6297605247533151E-4</v>
      </c>
      <c r="H52" s="21">
        <f>VLOOKUP(E52,'Appendix 1a. Pop March 2021'!$E$5:$F$1684,2,FALSE)</f>
        <v>280088.645685077</v>
      </c>
      <c r="I52" s="21">
        <f>VLOOKUP(E52,'Appendix 2a. Covid Deaths 2021'!$E$4:$F$1684,2,FALSE)</f>
        <v>2.0258780036968602</v>
      </c>
      <c r="J52" s="22">
        <f t="shared" si="35"/>
        <v>129.67433552243875</v>
      </c>
      <c r="K52" s="22">
        <f t="shared" si="36"/>
        <v>131.69927559313464</v>
      </c>
      <c r="L52" s="78">
        <f t="shared" si="37"/>
        <v>0.98462451625814829</v>
      </c>
      <c r="M52" s="78">
        <f t="shared" si="38"/>
        <v>1.0156155808513512</v>
      </c>
      <c r="N52" s="77">
        <f>VLOOKUP(E52,'Appendix 4. LT MOH 2019'!$E$4:$L$1683,8,FALSE)</f>
        <v>0.99815013795495466</v>
      </c>
      <c r="O52" s="77">
        <f t="shared" ref="O52:O69" si="47">EXP((1/L52)*LN(N52))</f>
        <v>0.99812127843650988</v>
      </c>
      <c r="P52" s="78">
        <f t="shared" si="39"/>
        <v>1.8787215634901155E-3</v>
      </c>
      <c r="Q52" s="77">
        <f>VLOOKUP(E52,'Appendix 4. LT MOH 2019'!$E$4:$J$1683,6,FALSE)</f>
        <v>1.6155241476679414</v>
      </c>
      <c r="R52" s="133">
        <f t="shared" si="40"/>
        <v>1.6154896864621184</v>
      </c>
      <c r="S52" s="132">
        <f t="shared" ref="S52:S70" si="48">S51-T51</f>
        <v>98753.888793379869</v>
      </c>
      <c r="T52" s="14">
        <f t="shared" si="41"/>
        <v>185.53106035462761</v>
      </c>
      <c r="U52" s="15">
        <f t="shared" si="42"/>
        <v>4.7020700284293215E-4</v>
      </c>
      <c r="V52" s="14">
        <f t="shared" si="43"/>
        <v>394573.15444662224</v>
      </c>
      <c r="W52" s="14">
        <f t="shared" si="44"/>
        <v>6976112.8342762347</v>
      </c>
      <c r="X52" s="2">
        <f t="shared" si="45"/>
        <v>70.641398728835583</v>
      </c>
      <c r="Y52" s="109">
        <f>VLOOKUP(E52,'Appendix 4. LT MOH 2019'!$E$4:$Q$1683,13,FALSE)</f>
        <v>71.422862013116045</v>
      </c>
      <c r="Z52" s="129">
        <f t="shared" si="46"/>
        <v>-0.78146328428046274</v>
      </c>
    </row>
    <row r="53" spans="1:26" x14ac:dyDescent="0.2">
      <c r="B53" s="155" t="str">
        <f t="shared" ref="B53:B70" si="49">$B$51</f>
        <v>Male</v>
      </c>
      <c r="C53" s="13" t="str">
        <f t="shared" ref="C53:C70" si="50">$C$4</f>
        <v>PE</v>
      </c>
      <c r="D53" s="163" t="s">
        <v>138</v>
      </c>
      <c r="E53" s="20" t="str">
        <f t="shared" si="34"/>
        <v>PEMale05-09</v>
      </c>
      <c r="F53" s="21">
        <v>5</v>
      </c>
      <c r="G53" s="108">
        <f>VLOOKUP(E53,'Appendix 4. LT MOH 2019'!$E$4:$H$1683,4,FALSE)</f>
        <v>1.8829315028285508E-4</v>
      </c>
      <c r="H53" s="21">
        <f>VLOOKUP(E53,'Appendix 1a. Pop March 2021'!$E$5:$F$1684,2,FALSE)</f>
        <v>359985.260084373</v>
      </c>
      <c r="I53" s="21">
        <f>VLOOKUP(E53,'Appendix 2a. Covid Deaths 2021'!$E$4:$F$1684,2,FALSE)</f>
        <v>2.0258780036968602</v>
      </c>
      <c r="J53" s="22">
        <f t="shared" si="35"/>
        <v>67.782758676679521</v>
      </c>
      <c r="K53" s="22">
        <f t="shared" si="36"/>
        <v>69.808255221424972</v>
      </c>
      <c r="L53" s="78">
        <f t="shared" si="37"/>
        <v>0.97098485647118993</v>
      </c>
      <c r="M53" s="78">
        <f t="shared" si="38"/>
        <v>1.0298821792486637</v>
      </c>
      <c r="N53" s="77">
        <f>VLOOKUP(E53,'Appendix 4. LT MOH 2019'!$E$4:$L$1683,8,FALSE)</f>
        <v>0.99905897721894554</v>
      </c>
      <c r="O53" s="77">
        <f t="shared" si="47"/>
        <v>0.99903087103772681</v>
      </c>
      <c r="P53" s="78">
        <f t="shared" si="39"/>
        <v>9.6912896227319134E-4</v>
      </c>
      <c r="Q53" s="77">
        <f>VLOOKUP(E53,'Appendix 4. LT MOH 2019'!$E$4:$J$1683,6,FALSE)</f>
        <v>2.499999999999984</v>
      </c>
      <c r="R53" s="133">
        <f t="shared" si="40"/>
        <v>2.499964839040139</v>
      </c>
      <c r="S53" s="132">
        <f t="shared" si="48"/>
        <v>98568.357733025245</v>
      </c>
      <c r="T53" s="14">
        <f t="shared" si="41"/>
        <v>95.525450242779456</v>
      </c>
      <c r="U53" s="15">
        <f t="shared" si="42"/>
        <v>1.9391976040430346E-4</v>
      </c>
      <c r="V53" s="14">
        <f t="shared" si="43"/>
        <v>492602.97168075276</v>
      </c>
      <c r="W53" s="14">
        <f t="shared" si="44"/>
        <v>6581539.6798296124</v>
      </c>
      <c r="X53" s="2">
        <f t="shared" si="45"/>
        <v>66.77132328465764</v>
      </c>
      <c r="Y53" s="109">
        <f>VLOOKUP(E53,'Appendix 4. LT MOH 2019'!$E$4:$Q$1683,13,FALSE)</f>
        <v>67.55223528059615</v>
      </c>
      <c r="Z53" s="129">
        <f t="shared" si="46"/>
        <v>-0.78091199593851002</v>
      </c>
    </row>
    <row r="54" spans="1:26" x14ac:dyDescent="0.2">
      <c r="B54" s="155" t="str">
        <f t="shared" si="49"/>
        <v>Male</v>
      </c>
      <c r="C54" s="13" t="str">
        <f t="shared" si="50"/>
        <v>PE</v>
      </c>
      <c r="D54" s="163" t="s">
        <v>120</v>
      </c>
      <c r="E54" s="20" t="str">
        <f t="shared" si="34"/>
        <v>PEMale10-14</v>
      </c>
      <c r="F54" s="21">
        <v>5</v>
      </c>
      <c r="G54" s="108">
        <f>VLOOKUP(E54,'Appendix 4. LT MOH 2019'!$E$4:$H$1683,4,FALSE)</f>
        <v>3.9622372376338578E-4</v>
      </c>
      <c r="H54" s="21">
        <f>VLOOKUP(E54,'Appendix 1a. Pop March 2021'!$E$5:$F$1684,2,FALSE)</f>
        <v>369655.47703340102</v>
      </c>
      <c r="I54" s="21">
        <f>VLOOKUP(E54,'Appendix 2a. Covid Deaths 2021'!$E$4:$F$1684,2,FALSE)</f>
        <v>2.0258780036968602</v>
      </c>
      <c r="J54" s="22">
        <f t="shared" si="35"/>
        <v>146.46626961970489</v>
      </c>
      <c r="K54" s="22">
        <f t="shared" si="36"/>
        <v>148.49134492247521</v>
      </c>
      <c r="L54" s="78">
        <f t="shared" si="37"/>
        <v>0.98636233442543353</v>
      </c>
      <c r="M54" s="78">
        <f t="shared" si="38"/>
        <v>1.0138262229797232</v>
      </c>
      <c r="N54" s="77">
        <f>VLOOKUP(E54,'Appendix 4. LT MOH 2019'!$E$4:$L$1683,8,FALSE)</f>
        <v>0.99802084185470863</v>
      </c>
      <c r="O54" s="77">
        <f t="shared" si="47"/>
        <v>0.99799350504428108</v>
      </c>
      <c r="P54" s="78">
        <f t="shared" si="39"/>
        <v>2.0064949557189182E-3</v>
      </c>
      <c r="Q54" s="77">
        <f>VLOOKUP(E54,'Appendix 4. LT MOH 2019'!$E$4:$J$1683,6,FALSE)</f>
        <v>2.4999999999998068</v>
      </c>
      <c r="R54" s="133">
        <f t="shared" si="40"/>
        <v>2.4999657719030597</v>
      </c>
      <c r="S54" s="132">
        <f t="shared" si="48"/>
        <v>98472.83228278246</v>
      </c>
      <c r="T54" s="14">
        <f t="shared" si="41"/>
        <v>197.58524125075806</v>
      </c>
      <c r="U54" s="15">
        <f t="shared" si="42"/>
        <v>4.0170200318298657E-4</v>
      </c>
      <c r="V54" s="14">
        <f t="shared" si="43"/>
        <v>491870.19154781866</v>
      </c>
      <c r="W54" s="14">
        <f t="shared" si="44"/>
        <v>6088936.7081488594</v>
      </c>
      <c r="X54" s="2">
        <f t="shared" si="45"/>
        <v>61.833670942492866</v>
      </c>
      <c r="Y54" s="109">
        <f>VLOOKUP(E54,'Appendix 4. LT MOH 2019'!$E$4:$Q$1683,13,FALSE)</f>
        <v>62.6135085755201</v>
      </c>
      <c r="Z54" s="129">
        <f t="shared" si="46"/>
        <v>-0.77983763302723474</v>
      </c>
    </row>
    <row r="55" spans="1:26" x14ac:dyDescent="0.2">
      <c r="B55" s="155" t="str">
        <f t="shared" si="49"/>
        <v>Male</v>
      </c>
      <c r="C55" s="13" t="str">
        <f t="shared" si="50"/>
        <v>PE</v>
      </c>
      <c r="D55" s="162" t="s">
        <v>121</v>
      </c>
      <c r="E55" s="20" t="str">
        <f t="shared" si="34"/>
        <v>PEMale15-19</v>
      </c>
      <c r="F55" s="21">
        <v>5</v>
      </c>
      <c r="G55" s="108">
        <f>VLOOKUP(E55,'Appendix 4. LT MOH 2019'!$E$4:$H$1683,4,FALSE)</f>
        <v>2.0050137829091927E-3</v>
      </c>
      <c r="H55" s="21">
        <f>VLOOKUP(E55,'Appendix 1a. Pop March 2021'!$E$5:$F$1684,2,FALSE)</f>
        <v>389862.14577799197</v>
      </c>
      <c r="I55" s="21">
        <f>VLOOKUP(E55,'Appendix 2a. Covid Deaths 2021'!$E$4:$F$1684,2,FALSE)</f>
        <v>4.0517560073937204</v>
      </c>
      <c r="J55" s="22">
        <f t="shared" si="35"/>
        <v>781.67897571942683</v>
      </c>
      <c r="K55" s="22">
        <f t="shared" si="36"/>
        <v>785.72260790018061</v>
      </c>
      <c r="L55" s="78">
        <f t="shared" si="37"/>
        <v>0.99485361355254842</v>
      </c>
      <c r="M55" s="78">
        <f t="shared" si="38"/>
        <v>1.0051730087495729</v>
      </c>
      <c r="N55" s="77">
        <f>VLOOKUP(E55,'Appendix 4. LT MOH 2019'!$E$4:$L$1683,8,FALSE)</f>
        <v>0.9900249314602233</v>
      </c>
      <c r="O55" s="77">
        <f t="shared" si="47"/>
        <v>0.98997358989706086</v>
      </c>
      <c r="P55" s="78">
        <f t="shared" si="39"/>
        <v>1.0026410102939143E-2</v>
      </c>
      <c r="Q55" s="77">
        <f>VLOOKUP(E55,'Appendix 4. LT MOH 2019'!$E$4:$J$1683,6,FALSE)</f>
        <v>2.5000000000000169</v>
      </c>
      <c r="R55" s="133">
        <f t="shared" si="40"/>
        <v>2.4999352825017431</v>
      </c>
      <c r="S55" s="132">
        <f t="shared" si="48"/>
        <v>98275.247041531708</v>
      </c>
      <c r="T55" s="14">
        <f t="shared" si="41"/>
        <v>985.34792980605357</v>
      </c>
      <c r="U55" s="15">
        <f t="shared" si="42"/>
        <v>2.0153858245344396E-3</v>
      </c>
      <c r="V55" s="14">
        <f t="shared" si="43"/>
        <v>488912.80161389045</v>
      </c>
      <c r="W55" s="14">
        <f t="shared" si="44"/>
        <v>5597066.516601041</v>
      </c>
      <c r="X55" s="2">
        <f t="shared" si="45"/>
        <v>56.952963081697341</v>
      </c>
      <c r="Y55" s="109">
        <f>VLOOKUP(E55,'Appendix 4. LT MOH 2019'!$E$4:$Q$1683,13,FALSE)</f>
        <v>57.732718651251766</v>
      </c>
      <c r="Z55" s="129">
        <f t="shared" si="46"/>
        <v>-0.77975556955442471</v>
      </c>
    </row>
    <row r="56" spans="1:26" x14ac:dyDescent="0.2">
      <c r="B56" s="155" t="str">
        <f t="shared" si="49"/>
        <v>Male</v>
      </c>
      <c r="C56" s="13" t="str">
        <f t="shared" si="50"/>
        <v>PE</v>
      </c>
      <c r="D56" s="162" t="s">
        <v>122</v>
      </c>
      <c r="E56" s="20" t="str">
        <f t="shared" si="34"/>
        <v>PEMale20-24</v>
      </c>
      <c r="F56" s="21">
        <v>5</v>
      </c>
      <c r="G56" s="108">
        <f>VLOOKUP(E56,'Appendix 4. LT MOH 2019'!$E$4:$H$1683,4,FALSE)</f>
        <v>2.8614498174760307E-3</v>
      </c>
      <c r="H56" s="21">
        <f>VLOOKUP(E56,'Appendix 1a. Pop March 2021'!$E$5:$F$1684,2,FALSE)</f>
        <v>409559.73608560598</v>
      </c>
      <c r="I56" s="21">
        <f>VLOOKUP(E56,'Appendix 2a. Covid Deaths 2021'!$E$4:$F$1684,2,FALSE)</f>
        <v>6.07763401109057</v>
      </c>
      <c r="J56" s="22">
        <f t="shared" si="35"/>
        <v>1171.9346320676887</v>
      </c>
      <c r="K56" s="22">
        <f t="shared" si="36"/>
        <v>1177.9948752340474</v>
      </c>
      <c r="L56" s="78">
        <f t="shared" si="37"/>
        <v>0.994855458802268</v>
      </c>
      <c r="M56" s="78">
        <f t="shared" si="38"/>
        <v>1.0051711443629465</v>
      </c>
      <c r="N56" s="77">
        <f>VLOOKUP(E56,'Appendix 4. LT MOH 2019'!$E$4:$L$1683,8,FALSE)</f>
        <v>0.98579437263718106</v>
      </c>
      <c r="O56" s="77">
        <f t="shared" si="47"/>
        <v>0.98572144024180308</v>
      </c>
      <c r="P56" s="78">
        <f t="shared" si="39"/>
        <v>1.4278559758196918E-2</v>
      </c>
      <c r="Q56" s="77">
        <f>VLOOKUP(E56,'Appendix 4. LT MOH 2019'!$E$4:$J$1683,6,FALSE)</f>
        <v>2.5000000000000266</v>
      </c>
      <c r="R56" s="133">
        <f t="shared" si="40"/>
        <v>2.4999077367587916</v>
      </c>
      <c r="S56" s="132">
        <f t="shared" si="48"/>
        <v>97289.899111725652</v>
      </c>
      <c r="T56" s="14">
        <f t="shared" si="41"/>
        <v>1389.1596383357239</v>
      </c>
      <c r="U56" s="15">
        <f t="shared" si="42"/>
        <v>2.8762470420999981E-3</v>
      </c>
      <c r="V56" s="14">
        <f t="shared" si="43"/>
        <v>482976.46829441818</v>
      </c>
      <c r="W56" s="14">
        <f t="shared" si="44"/>
        <v>5108153.7149871504</v>
      </c>
      <c r="X56" s="2">
        <f t="shared" si="45"/>
        <v>52.504461014201027</v>
      </c>
      <c r="Y56" s="109">
        <f>VLOOKUP(E56,'Appendix 4. LT MOH 2019'!$E$4:$Q$1683,13,FALSE)</f>
        <v>53.289219943973592</v>
      </c>
      <c r="Z56" s="129">
        <f t="shared" si="46"/>
        <v>-0.78475892977256478</v>
      </c>
    </row>
    <row r="57" spans="1:26" x14ac:dyDescent="0.2">
      <c r="B57" s="155" t="str">
        <f t="shared" si="49"/>
        <v>Male</v>
      </c>
      <c r="C57" s="13" t="str">
        <f t="shared" si="50"/>
        <v>PE</v>
      </c>
      <c r="D57" s="162" t="s">
        <v>123</v>
      </c>
      <c r="E57" s="20" t="str">
        <f t="shared" si="34"/>
        <v>PEMale25-29</v>
      </c>
      <c r="F57" s="21">
        <v>5</v>
      </c>
      <c r="G57" s="108">
        <f>VLOOKUP(E57,'Appendix 4. LT MOH 2019'!$E$4:$H$1683,4,FALSE)</f>
        <v>2.8262514467401879E-3</v>
      </c>
      <c r="H57" s="21">
        <f>VLOOKUP(E57,'Appendix 1a. Pop March 2021'!$E$5:$F$1684,2,FALSE)</f>
        <v>381456.77423909598</v>
      </c>
      <c r="I57" s="21">
        <f>VLOOKUP(E57,'Appendix 2a. Covid Deaths 2021'!$E$4:$F$1684,2,FALSE)</f>
        <v>22.284658040665398</v>
      </c>
      <c r="J57" s="22">
        <f t="shared" si="35"/>
        <v>1078.0927600620903</v>
      </c>
      <c r="K57" s="22">
        <f t="shared" si="36"/>
        <v>1100.314436055728</v>
      </c>
      <c r="L57" s="78">
        <f t="shared" si="37"/>
        <v>0.97980424934412813</v>
      </c>
      <c r="M57" s="78">
        <f t="shared" si="38"/>
        <v>1.0206120259933458</v>
      </c>
      <c r="N57" s="77">
        <f>VLOOKUP(E57,'Appendix 4. LT MOH 2019'!$E$4:$L$1683,8,FALSE)</f>
        <v>0.9859678884551849</v>
      </c>
      <c r="O57" s="77">
        <f t="shared" si="47"/>
        <v>0.98568073884388285</v>
      </c>
      <c r="P57" s="78">
        <f t="shared" si="39"/>
        <v>1.4319261156117147E-2</v>
      </c>
      <c r="Q57" s="77">
        <f>VLOOKUP(E57,'Appendix 4. LT MOH 2019'!$E$4:$J$1683,6,FALSE)</f>
        <v>2.5000000000000515</v>
      </c>
      <c r="R57" s="133">
        <f t="shared" si="40"/>
        <v>2.4996367416275489</v>
      </c>
      <c r="S57" s="132">
        <f t="shared" si="48"/>
        <v>95900.739473389927</v>
      </c>
      <c r="T57" s="14">
        <f t="shared" si="41"/>
        <v>1373.2277335842227</v>
      </c>
      <c r="U57" s="15">
        <f t="shared" si="42"/>
        <v>2.8845072382547368E-3</v>
      </c>
      <c r="V57" s="14">
        <f t="shared" si="43"/>
        <v>476070.12919651758</v>
      </c>
      <c r="W57" s="14">
        <f t="shared" si="44"/>
        <v>4625177.246692732</v>
      </c>
      <c r="X57" s="2">
        <f t="shared" si="45"/>
        <v>48.228796483640295</v>
      </c>
      <c r="Y57" s="109">
        <f>VLOOKUP(E57,'Appendix 4. LT MOH 2019'!$E$4:$Q$1683,13,FALSE)</f>
        <v>49.021109628677522</v>
      </c>
      <c r="Z57" s="129">
        <f t="shared" si="46"/>
        <v>-0.79231314503722672</v>
      </c>
    </row>
    <row r="58" spans="1:26" x14ac:dyDescent="0.2">
      <c r="B58" s="155" t="str">
        <f t="shared" si="49"/>
        <v>Male</v>
      </c>
      <c r="C58" s="13" t="str">
        <f t="shared" si="50"/>
        <v>PE</v>
      </c>
      <c r="D58" s="162" t="s">
        <v>124</v>
      </c>
      <c r="E58" s="20" t="str">
        <f t="shared" si="34"/>
        <v>PEMale30-34</v>
      </c>
      <c r="F58" s="21">
        <v>5</v>
      </c>
      <c r="G58" s="108">
        <f>VLOOKUP(E58,'Appendix 4. LT MOH 2019'!$E$4:$H$1683,4,FALSE)</f>
        <v>2.9823561678853495E-3</v>
      </c>
      <c r="H58" s="21">
        <f>VLOOKUP(E58,'Appendix 1a. Pop March 2021'!$E$5:$F$1684,2,FALSE)</f>
        <v>373663.532395555</v>
      </c>
      <c r="I58" s="21">
        <f>VLOOKUP(E58,'Appendix 2a. Covid Deaths 2021'!$E$4:$F$1684,2,FALSE)</f>
        <v>52.672828096118302</v>
      </c>
      <c r="J58" s="22">
        <f t="shared" si="35"/>
        <v>1114.3977405537105</v>
      </c>
      <c r="K58" s="22">
        <f t="shared" si="36"/>
        <v>1166.9134795160764</v>
      </c>
      <c r="L58" s="78">
        <f t="shared" si="37"/>
        <v>0.95499603022484203</v>
      </c>
      <c r="M58" s="78">
        <f t="shared" si="38"/>
        <v>1.0471247715705816</v>
      </c>
      <c r="N58" s="77">
        <f>VLOOKUP(E58,'Appendix 4. LT MOH 2019'!$E$4:$L$1683,8,FALSE)</f>
        <v>0.98519857694889812</v>
      </c>
      <c r="O58" s="77">
        <f t="shared" si="47"/>
        <v>0.98450649422638992</v>
      </c>
      <c r="P58" s="78">
        <f t="shared" si="39"/>
        <v>1.5493505773610083E-2</v>
      </c>
      <c r="Q58" s="77">
        <f>VLOOKUP(E58,'Appendix 4. LT MOH 2019'!$E$4:$J$1683,6,FALSE)</f>
        <v>2.4999999999999942</v>
      </c>
      <c r="R58" s="133">
        <f t="shared" si="40"/>
        <v>2.4991236719155259</v>
      </c>
      <c r="S58" s="132">
        <f t="shared" si="48"/>
        <v>94527.511739805705</v>
      </c>
      <c r="T58" s="14">
        <f t="shared" si="41"/>
        <v>1464.5625489056747</v>
      </c>
      <c r="U58" s="15">
        <f t="shared" si="42"/>
        <v>3.1229019848627434E-3</v>
      </c>
      <c r="V58" s="14">
        <f t="shared" si="43"/>
        <v>468974.86888947128</v>
      </c>
      <c r="W58" s="14">
        <f t="shared" si="44"/>
        <v>4149107.1174962148</v>
      </c>
      <c r="X58" s="2">
        <f t="shared" si="45"/>
        <v>43.893116841126144</v>
      </c>
      <c r="Y58" s="109">
        <f>VLOOKUP(E58,'Appendix 4. LT MOH 2019'!$E$4:$Q$1683,13,FALSE)</f>
        <v>44.683189405455003</v>
      </c>
      <c r="Z58" s="129">
        <f t="shared" si="46"/>
        <v>-0.79007256432885953</v>
      </c>
    </row>
    <row r="59" spans="1:26" x14ac:dyDescent="0.2">
      <c r="B59" s="155" t="str">
        <f t="shared" si="49"/>
        <v>Male</v>
      </c>
      <c r="C59" s="13" t="str">
        <f t="shared" si="50"/>
        <v>PE</v>
      </c>
      <c r="D59" s="162" t="s">
        <v>125</v>
      </c>
      <c r="E59" s="20" t="str">
        <f t="shared" si="34"/>
        <v>PEMale35-39</v>
      </c>
      <c r="F59" s="21">
        <v>5</v>
      </c>
      <c r="G59" s="108">
        <f>VLOOKUP(E59,'Appendix 4. LT MOH 2019'!$E$4:$H$1683,4,FALSE)</f>
        <v>3.2928135886058554E-3</v>
      </c>
      <c r="H59" s="21">
        <f>VLOOKUP(E59,'Appendix 1a. Pop March 2021'!$E$5:$F$1684,2,FALSE)</f>
        <v>361392.15436051303</v>
      </c>
      <c r="I59" s="21">
        <f>VLOOKUP(E59,'Appendix 2a. Covid Deaths 2021'!$E$4:$F$1684,2,FALSE)</f>
        <v>58.750462107208897</v>
      </c>
      <c r="J59" s="22">
        <f t="shared" si="35"/>
        <v>1189.9969966938422</v>
      </c>
      <c r="K59" s="22">
        <f t="shared" si="36"/>
        <v>1248.5540044810875</v>
      </c>
      <c r="L59" s="78">
        <f t="shared" si="37"/>
        <v>0.95310014018049449</v>
      </c>
      <c r="M59" s="78">
        <f t="shared" si="38"/>
        <v>1.0492076937588362</v>
      </c>
      <c r="N59" s="77">
        <f>VLOOKUP(E59,'Appendix 4. LT MOH 2019'!$E$4:$L$1683,8,FALSE)</f>
        <v>0.98367035822282312</v>
      </c>
      <c r="O59" s="77">
        <f t="shared" si="47"/>
        <v>0.98287373375729059</v>
      </c>
      <c r="P59" s="78">
        <f t="shared" si="39"/>
        <v>1.7126266242709409E-2</v>
      </c>
      <c r="Q59" s="77">
        <f>VLOOKUP(E59,'Appendix 4. LT MOH 2019'!$E$4:$J$1683,6,FALSE)</f>
        <v>2.4999999999999818</v>
      </c>
      <c r="R59" s="133">
        <f t="shared" si="40"/>
        <v>2.4989899219519955</v>
      </c>
      <c r="S59" s="132">
        <f t="shared" si="48"/>
        <v>93062.949190900035</v>
      </c>
      <c r="T59" s="14">
        <f t="shared" si="41"/>
        <v>1593.8208451750922</v>
      </c>
      <c r="U59" s="15">
        <f t="shared" si="42"/>
        <v>3.4548495380459692E-3</v>
      </c>
      <c r="V59" s="14">
        <f t="shared" si="43"/>
        <v>461328.58395811426</v>
      </c>
      <c r="W59" s="14">
        <f t="shared" si="44"/>
        <v>3680132.2486067433</v>
      </c>
      <c r="X59" s="2">
        <f t="shared" si="45"/>
        <v>39.544547863593792</v>
      </c>
      <c r="Y59" s="109">
        <f>VLOOKUP(E59,'Appendix 4. LT MOH 2019'!$E$4:$Q$1683,13,FALSE)</f>
        <v>40.316941063895818</v>
      </c>
      <c r="Z59" s="129">
        <f t="shared" si="46"/>
        <v>-0.77239320030202663</v>
      </c>
    </row>
    <row r="60" spans="1:26" x14ac:dyDescent="0.2">
      <c r="B60" s="155" t="str">
        <f t="shared" si="49"/>
        <v>Male</v>
      </c>
      <c r="C60" s="13" t="str">
        <f t="shared" si="50"/>
        <v>PE</v>
      </c>
      <c r="D60" s="162" t="s">
        <v>126</v>
      </c>
      <c r="E60" s="20" t="str">
        <f t="shared" si="34"/>
        <v>PEMale40-44</v>
      </c>
      <c r="F60" s="21">
        <v>5</v>
      </c>
      <c r="G60" s="108">
        <f>VLOOKUP(E60,'Appendix 4. LT MOH 2019'!$E$4:$H$1683,4,FALSE)</f>
        <v>4.2430503091321174E-3</v>
      </c>
      <c r="H60" s="21">
        <f>VLOOKUP(E60,'Appendix 1a. Pop March 2021'!$E$5:$F$1684,2,FALSE)</f>
        <v>334439.57052390999</v>
      </c>
      <c r="I60" s="21">
        <f>VLOOKUP(E60,'Appendix 2a. Covid Deaths 2021'!$E$4:$F$1684,2,FALSE)</f>
        <v>93.1903881700554</v>
      </c>
      <c r="J60" s="22">
        <f t="shared" si="35"/>
        <v>1419.0439230974889</v>
      </c>
      <c r="K60" s="22">
        <f t="shared" si="36"/>
        <v>1511.8388997622112</v>
      </c>
      <c r="L60" s="78">
        <f t="shared" si="37"/>
        <v>0.93862112115297636</v>
      </c>
      <c r="M60" s="78">
        <f t="shared" si="38"/>
        <v>1.0653926035370134</v>
      </c>
      <c r="N60" s="77">
        <f>VLOOKUP(E60,'Appendix 4. LT MOH 2019'!$E$4:$L$1683,8,FALSE)</f>
        <v>0.97900742978320898</v>
      </c>
      <c r="O60" s="77">
        <f t="shared" si="47"/>
        <v>0.97765012349045977</v>
      </c>
      <c r="P60" s="78">
        <f t="shared" si="39"/>
        <v>2.2349876509540234E-2</v>
      </c>
      <c r="Q60" s="77">
        <f>VLOOKUP(E60,'Appendix 4. LT MOH 2019'!$E$4:$J$1683,6,FALSE)</f>
        <v>2.4999999999999938</v>
      </c>
      <c r="R60" s="133">
        <f t="shared" si="40"/>
        <v>2.4982715196822483</v>
      </c>
      <c r="S60" s="132">
        <f t="shared" si="48"/>
        <v>91469.128345724937</v>
      </c>
      <c r="T60" s="14">
        <f t="shared" si="41"/>
        <v>2044.3237229622387</v>
      </c>
      <c r="U60" s="15">
        <f t="shared" si="42"/>
        <v>4.5205268369755336E-3</v>
      </c>
      <c r="V60" s="14">
        <f t="shared" si="43"/>
        <v>452231.29884790088</v>
      </c>
      <c r="W60" s="14">
        <f t="shared" si="44"/>
        <v>3218803.6646486288</v>
      </c>
      <c r="X60" s="2">
        <f t="shared" si="45"/>
        <v>35.190055080469875</v>
      </c>
      <c r="Y60" s="109">
        <f>VLOOKUP(E60,'Appendix 4. LT MOH 2019'!$E$4:$Q$1683,13,FALSE)</f>
        <v>35.94472972858398</v>
      </c>
      <c r="Z60" s="129">
        <f t="shared" si="46"/>
        <v>-0.75467464811410423</v>
      </c>
    </row>
    <row r="61" spans="1:26" x14ac:dyDescent="0.2">
      <c r="B61" s="155" t="str">
        <f t="shared" si="49"/>
        <v>Male</v>
      </c>
      <c r="C61" s="13" t="str">
        <f t="shared" si="50"/>
        <v>PE</v>
      </c>
      <c r="D61" s="162" t="s">
        <v>127</v>
      </c>
      <c r="E61" s="20" t="str">
        <f t="shared" si="34"/>
        <v>PEMale45-49</v>
      </c>
      <c r="F61" s="21">
        <v>5</v>
      </c>
      <c r="G61" s="108">
        <f>VLOOKUP(E61,'Appendix 4. LT MOH 2019'!$E$4:$H$1683,4,FALSE)</f>
        <v>5.4690652677187096E-3</v>
      </c>
      <c r="H61" s="21">
        <f>VLOOKUP(E61,'Appendix 1a. Pop March 2021'!$E$5:$F$1684,2,FALSE)</f>
        <v>292134.72455735703</v>
      </c>
      <c r="I61" s="21">
        <f>VLOOKUP(E61,'Appendix 2a. Covid Deaths 2021'!$E$4:$F$1684,2,FALSE)</f>
        <v>141.81146025877999</v>
      </c>
      <c r="J61" s="22">
        <f t="shared" si="35"/>
        <v>1597.7038755712133</v>
      </c>
      <c r="K61" s="22">
        <f t="shared" si="36"/>
        <v>1738.7397596981275</v>
      </c>
      <c r="L61" s="78">
        <f t="shared" si="37"/>
        <v>0.91888614535886604</v>
      </c>
      <c r="M61" s="78">
        <f t="shared" si="38"/>
        <v>1.0882741077888984</v>
      </c>
      <c r="N61" s="77">
        <f>VLOOKUP(E61,'Appendix 4. LT MOH 2019'!$E$4:$L$1683,8,FALSE)</f>
        <v>0.97302351406705878</v>
      </c>
      <c r="O61" s="77">
        <f t="shared" si="47"/>
        <v>0.97067743441875187</v>
      </c>
      <c r="P61" s="78">
        <f t="shared" si="39"/>
        <v>2.9322565581248128E-2</v>
      </c>
      <c r="Q61" s="77">
        <f>VLOOKUP(E61,'Appendix 4. LT MOH 2019'!$E$4:$J$1683,6,FALSE)</f>
        <v>2.499999999999996</v>
      </c>
      <c r="R61" s="133">
        <f t="shared" si="40"/>
        <v>2.4969950123731812</v>
      </c>
      <c r="S61" s="132">
        <f t="shared" si="48"/>
        <v>89424.804622762706</v>
      </c>
      <c r="T61" s="14">
        <f t="shared" si="41"/>
        <v>2622.16469814126</v>
      </c>
      <c r="U61" s="15">
        <f t="shared" si="42"/>
        <v>5.9518802037843025E-3</v>
      </c>
      <c r="V61" s="14">
        <f t="shared" si="43"/>
        <v>440560.73179598694</v>
      </c>
      <c r="W61" s="14">
        <f t="shared" si="44"/>
        <v>2766572.3658007281</v>
      </c>
      <c r="X61" s="2">
        <f t="shared" si="45"/>
        <v>30.937415826307646</v>
      </c>
      <c r="Y61" s="109">
        <f>VLOOKUP(E61,'Appendix 4. LT MOH 2019'!$E$4:$Q$1683,13,FALSE)</f>
        <v>31.661875294439763</v>
      </c>
      <c r="Z61" s="129">
        <f t="shared" si="46"/>
        <v>-0.72445946813211748</v>
      </c>
    </row>
    <row r="62" spans="1:26" x14ac:dyDescent="0.2">
      <c r="B62" s="155" t="str">
        <f t="shared" si="49"/>
        <v>Male</v>
      </c>
      <c r="C62" s="13" t="str">
        <f t="shared" si="50"/>
        <v>PE</v>
      </c>
      <c r="D62" s="162" t="s">
        <v>128</v>
      </c>
      <c r="E62" s="20" t="str">
        <f t="shared" si="34"/>
        <v>PEMale50-54</v>
      </c>
      <c r="F62" s="21">
        <v>5</v>
      </c>
      <c r="G62" s="108">
        <f>VLOOKUP(E62,'Appendix 4. LT MOH 2019'!$E$4:$H$1683,4,FALSE)</f>
        <v>8.3313296465496508E-3</v>
      </c>
      <c r="H62" s="21">
        <f>VLOOKUP(E62,'Appendix 1a. Pop March 2021'!$E$5:$F$1684,2,FALSE)</f>
        <v>257842.517138161</v>
      </c>
      <c r="I62" s="21">
        <f>VLOOKUP(E62,'Appendix 2a. Covid Deaths 2021'!$E$4:$F$1684,2,FALSE)</f>
        <v>145.86321626617399</v>
      </c>
      <c r="J62" s="22">
        <f t="shared" si="35"/>
        <v>2148.1710071741472</v>
      </c>
      <c r="K62" s="22">
        <f t="shared" si="36"/>
        <v>2292.8189889023015</v>
      </c>
      <c r="L62" s="78">
        <f t="shared" si="37"/>
        <v>0.93691260303221524</v>
      </c>
      <c r="M62" s="78">
        <f t="shared" si="38"/>
        <v>1.0673354128908175</v>
      </c>
      <c r="N62" s="77">
        <f>VLOOKUP(E62,'Appendix 4. LT MOH 2019'!$E$4:$L$1683,8,FALSE)</f>
        <v>0.95919328720741937</v>
      </c>
      <c r="O62" s="77">
        <f t="shared" si="47"/>
        <v>0.95650616289677814</v>
      </c>
      <c r="P62" s="78">
        <f t="shared" si="39"/>
        <v>4.3493837103221855E-2</v>
      </c>
      <c r="Q62" s="77">
        <f>VLOOKUP(E62,'Appendix 4. LT MOH 2019'!$E$4:$J$1683,6,FALSE)</f>
        <v>2.5000000000000044</v>
      </c>
      <c r="R62" s="133">
        <f t="shared" si="40"/>
        <v>2.4965160268671931</v>
      </c>
      <c r="S62" s="132">
        <f t="shared" si="48"/>
        <v>86802.639924621442</v>
      </c>
      <c r="T62" s="14">
        <f t="shared" si="41"/>
        <v>3775.379881011107</v>
      </c>
      <c r="U62" s="15">
        <f t="shared" si="42"/>
        <v>8.892419642423155E-3</v>
      </c>
      <c r="V62" s="14">
        <f t="shared" si="43"/>
        <v>424561.59659850789</v>
      </c>
      <c r="W62" s="14">
        <f t="shared" si="44"/>
        <v>2326011.634004741</v>
      </c>
      <c r="X62" s="2">
        <f t="shared" si="45"/>
        <v>26.796554068224498</v>
      </c>
      <c r="Y62" s="109">
        <f>VLOOKUP(E62,'Appendix 4. LT MOH 2019'!$E$4:$Q$1683,13,FALSE)</f>
        <v>27.470370574651895</v>
      </c>
      <c r="Z62" s="129">
        <f t="shared" si="46"/>
        <v>-0.67381650642739643</v>
      </c>
    </row>
    <row r="63" spans="1:26" x14ac:dyDescent="0.2">
      <c r="B63" s="155" t="str">
        <f t="shared" si="49"/>
        <v>Male</v>
      </c>
      <c r="C63" s="13" t="str">
        <f t="shared" si="50"/>
        <v>PE</v>
      </c>
      <c r="D63" s="162" t="s">
        <v>129</v>
      </c>
      <c r="E63" s="20" t="str">
        <f t="shared" si="34"/>
        <v>PEMale55-59</v>
      </c>
      <c r="F63" s="21">
        <v>5</v>
      </c>
      <c r="G63" s="108">
        <f>VLOOKUP(E63,'Appendix 4. LT MOH 2019'!$E$4:$H$1683,4,FALSE)</f>
        <v>1.1749435123311379E-2</v>
      </c>
      <c r="H63" s="21">
        <f>VLOOKUP(E63,'Appendix 1a. Pop March 2021'!$E$5:$F$1684,2,FALSE)</f>
        <v>218412.31777928799</v>
      </c>
      <c r="I63" s="21">
        <f>VLOOKUP(E63,'Appendix 2a. Covid Deaths 2021'!$E$4:$F$1684,2,FALSE)</f>
        <v>210.69131238447301</v>
      </c>
      <c r="J63" s="22">
        <f t="shared" si="35"/>
        <v>2566.2213578798128</v>
      </c>
      <c r="K63" s="22">
        <f t="shared" si="36"/>
        <v>2774.4371663583788</v>
      </c>
      <c r="L63" s="78">
        <f t="shared" si="37"/>
        <v>0.92495205477950604</v>
      </c>
      <c r="M63" s="78">
        <f t="shared" si="38"/>
        <v>1.0811371193054804</v>
      </c>
      <c r="N63" s="77">
        <f>VLOOKUP(E63,'Appendix 4. LT MOH 2019'!$E$4:$L$1683,8,FALSE)</f>
        <v>0.94292919858023538</v>
      </c>
      <c r="O63" s="77">
        <f t="shared" si="47"/>
        <v>0.93844406196412433</v>
      </c>
      <c r="P63" s="78">
        <f t="shared" si="39"/>
        <v>6.1555938035875668E-2</v>
      </c>
      <c r="Q63" s="77">
        <f>VLOOKUP(E63,'Appendix 4. LT MOH 2019'!$E$4:$J$1683,6,FALSE)</f>
        <v>2.4999999999999898</v>
      </c>
      <c r="R63" s="133">
        <f t="shared" si="40"/>
        <v>2.4940938351284947</v>
      </c>
      <c r="S63" s="132">
        <f t="shared" si="48"/>
        <v>83027.260043610338</v>
      </c>
      <c r="T63" s="14">
        <f t="shared" si="41"/>
        <v>5110.8208745330139</v>
      </c>
      <c r="U63" s="15">
        <f t="shared" si="42"/>
        <v>1.2703086474727853E-2</v>
      </c>
      <c r="V63" s="14">
        <f t="shared" si="43"/>
        <v>402329.06268100539</v>
      </c>
      <c r="W63" s="14">
        <f t="shared" si="44"/>
        <v>1901450.0374062331</v>
      </c>
      <c r="X63" s="2">
        <f t="shared" si="45"/>
        <v>22.901514953130938</v>
      </c>
      <c r="Y63" s="109">
        <f>VLOOKUP(E63,'Appendix 4. LT MOH 2019'!$E$4:$Q$1683,13,FALSE)</f>
        <v>23.532678614078133</v>
      </c>
      <c r="Z63" s="129">
        <f t="shared" si="46"/>
        <v>-0.63116366094719467</v>
      </c>
    </row>
    <row r="64" spans="1:26" x14ac:dyDescent="0.2">
      <c r="B64" s="155" t="str">
        <f t="shared" si="49"/>
        <v>Male</v>
      </c>
      <c r="C64" s="13" t="str">
        <f t="shared" si="50"/>
        <v>PE</v>
      </c>
      <c r="D64" s="162" t="s">
        <v>130</v>
      </c>
      <c r="E64" s="20" t="str">
        <f t="shared" si="34"/>
        <v>PEMale60-64</v>
      </c>
      <c r="F64" s="21">
        <v>5</v>
      </c>
      <c r="G64" s="108">
        <f>VLOOKUP(E64,'Appendix 4. LT MOH 2019'!$E$4:$H$1683,4,FALSE)</f>
        <v>1.6889194600370947E-2</v>
      </c>
      <c r="H64" s="21">
        <f>VLOOKUP(E64,'Appendix 1a. Pop March 2021'!$E$5:$F$1684,2,FALSE)</f>
        <v>173031.18613930099</v>
      </c>
      <c r="I64" s="21">
        <f>VLOOKUP(E64,'Appendix 2a. Covid Deaths 2021'!$E$4:$F$1684,2,FALSE)</f>
        <v>247.157116451017</v>
      </c>
      <c r="J64" s="22">
        <f t="shared" si="35"/>
        <v>2922.3573746396623</v>
      </c>
      <c r="K64" s="22">
        <f t="shared" si="36"/>
        <v>3165.3402064540719</v>
      </c>
      <c r="L64" s="78">
        <f t="shared" si="37"/>
        <v>0.92323642453377619</v>
      </c>
      <c r="M64" s="78">
        <f t="shared" si="38"/>
        <v>1.0831461729913749</v>
      </c>
      <c r="N64" s="77">
        <f>VLOOKUP(E64,'Appendix 4. LT MOH 2019'!$E$4:$L$1683,8,FALSE)</f>
        <v>0.91897513862617197</v>
      </c>
      <c r="O64" s="77">
        <f t="shared" si="47"/>
        <v>0.91254147172467814</v>
      </c>
      <c r="P64" s="78">
        <f t="shared" si="39"/>
        <v>8.7458528275321856E-2</v>
      </c>
      <c r="Q64" s="77">
        <f>VLOOKUP(E64,'Appendix 4. LT MOH 2019'!$E$4:$J$1683,6,FALSE)</f>
        <v>2.5</v>
      </c>
      <c r="R64" s="133">
        <f t="shared" si="40"/>
        <v>2.4913318848122494</v>
      </c>
      <c r="S64" s="132">
        <f t="shared" si="48"/>
        <v>77916.439169077319</v>
      </c>
      <c r="T64" s="14">
        <f t="shared" si="41"/>
        <v>6814.4570981811439</v>
      </c>
      <c r="U64" s="15">
        <f t="shared" si="42"/>
        <v>1.8294483780374547E-2</v>
      </c>
      <c r="V64" s="14">
        <f t="shared" si="43"/>
        <v>372486.98460086476</v>
      </c>
      <c r="W64" s="14">
        <f t="shared" si="44"/>
        <v>1499120.9747252278</v>
      </c>
      <c r="X64" s="2">
        <f t="shared" si="45"/>
        <v>19.240111467005843</v>
      </c>
      <c r="Y64" s="109">
        <f>VLOOKUP(E64,'Appendix 4. LT MOH 2019'!$E$4:$Q$1683,13,FALSE)</f>
        <v>19.805681747629567</v>
      </c>
      <c r="Z64" s="129">
        <f t="shared" si="46"/>
        <v>-0.56557028062372439</v>
      </c>
    </row>
    <row r="65" spans="2:26" x14ac:dyDescent="0.2">
      <c r="B65" s="155" t="str">
        <f t="shared" si="49"/>
        <v>Male</v>
      </c>
      <c r="C65" s="13" t="str">
        <f t="shared" si="50"/>
        <v>PE</v>
      </c>
      <c r="D65" s="162" t="s">
        <v>131</v>
      </c>
      <c r="E65" s="20" t="str">
        <f t="shared" si="34"/>
        <v>PEMale65-69</v>
      </c>
      <c r="F65" s="21">
        <v>5</v>
      </c>
      <c r="G65" s="108">
        <f>VLOOKUP(E65,'Appendix 4. LT MOH 2019'!$E$4:$H$1683,4,FALSE)</f>
        <v>2.5336328285389946E-2</v>
      </c>
      <c r="H65" s="21">
        <f>VLOOKUP(E65,'Appendix 1a. Pop March 2021'!$E$5:$F$1684,2,FALSE)</f>
        <v>130207.141725375</v>
      </c>
      <c r="I65" s="21">
        <f>VLOOKUP(E65,'Appendix 2a. Covid Deaths 2021'!$E$4:$F$1684,2,FALSE)</f>
        <v>287.67467652495401</v>
      </c>
      <c r="J65" s="22">
        <f t="shared" si="35"/>
        <v>3298.9708878563961</v>
      </c>
      <c r="K65" s="22">
        <f t="shared" si="36"/>
        <v>3579.3569443375204</v>
      </c>
      <c r="L65" s="78">
        <f t="shared" si="37"/>
        <v>0.92166580175115254</v>
      </c>
      <c r="M65" s="78">
        <f t="shared" si="38"/>
        <v>1.0849919765928318</v>
      </c>
      <c r="N65" s="77">
        <f>VLOOKUP(E65,'Appendix 4. LT MOH 2019'!$E$4:$L$1683,8,FALSE)</f>
        <v>0.88086449898354369</v>
      </c>
      <c r="O65" s="77">
        <f t="shared" si="47"/>
        <v>0.87141859563844692</v>
      </c>
      <c r="P65" s="78">
        <f t="shared" si="39"/>
        <v>0.12858140436155308</v>
      </c>
      <c r="Q65" s="77">
        <f>VLOOKUP(E65,'Appendix 4. LT MOH 2019'!$E$4:$J$1683,6,FALSE)</f>
        <v>2.4999999999999973</v>
      </c>
      <c r="R65" s="133">
        <f t="shared" si="40"/>
        <v>2.4867854459195708</v>
      </c>
      <c r="S65" s="132">
        <f t="shared" si="48"/>
        <v>71101.982070896178</v>
      </c>
      <c r="T65" s="14">
        <f t="shared" si="41"/>
        <v>9142.3927075657975</v>
      </c>
      <c r="U65" s="15">
        <f t="shared" si="42"/>
        <v>2.7493179684218109E-2</v>
      </c>
      <c r="V65" s="14">
        <f t="shared" si="43"/>
        <v>332533.11594270775</v>
      </c>
      <c r="W65" s="14">
        <f t="shared" si="44"/>
        <v>1126633.990124363</v>
      </c>
      <c r="X65" s="2">
        <f t="shared" si="45"/>
        <v>15.845324663396726</v>
      </c>
      <c r="Y65" s="109">
        <f>VLOOKUP(E65,'Appendix 4. LT MOH 2019'!$E$4:$Q$1683,13,FALSE)</f>
        <v>16.33150155019516</v>
      </c>
      <c r="Z65" s="129">
        <f t="shared" si="46"/>
        <v>-0.48617688679843418</v>
      </c>
    </row>
    <row r="66" spans="2:26" x14ac:dyDescent="0.2">
      <c r="B66" s="155" t="str">
        <f t="shared" si="49"/>
        <v>Male</v>
      </c>
      <c r="C66" s="13" t="str">
        <f t="shared" si="50"/>
        <v>PE</v>
      </c>
      <c r="D66" s="162" t="s">
        <v>132</v>
      </c>
      <c r="E66" s="20" t="str">
        <f t="shared" si="34"/>
        <v>PEMale70-74</v>
      </c>
      <c r="F66" s="21">
        <v>5</v>
      </c>
      <c r="G66" s="108">
        <f>VLOOKUP(E66,'Appendix 4. LT MOH 2019'!$E$4:$H$1683,4,FALSE)</f>
        <v>3.5941495994758314E-2</v>
      </c>
      <c r="H66" s="21">
        <f>VLOOKUP(E66,'Appendix 1a. Pop March 2021'!$E$5:$F$1684,2,FALSE)</f>
        <v>99407.821252380207</v>
      </c>
      <c r="I66" s="21">
        <f>VLOOKUP(E66,'Appendix 2a. Covid Deaths 2021'!$E$4:$F$1684,2,FALSE)</f>
        <v>307.93345656192201</v>
      </c>
      <c r="J66" s="22">
        <f t="shared" si="35"/>
        <v>3572.8658093900735</v>
      </c>
      <c r="K66" s="22">
        <f t="shared" si="36"/>
        <v>3869.7316768563232</v>
      </c>
      <c r="L66" s="78">
        <f t="shared" si="37"/>
        <v>0.92328515456466576</v>
      </c>
      <c r="M66" s="78">
        <f t="shared" si="38"/>
        <v>1.0830890056620761</v>
      </c>
      <c r="N66" s="77">
        <f>VLOOKUP(E66,'Appendix 4. LT MOH 2019'!$E$4:$L$1683,8,FALSE)</f>
        <v>0.8351086266163088</v>
      </c>
      <c r="O66" s="77">
        <f t="shared" si="47"/>
        <v>0.82269843493998152</v>
      </c>
      <c r="P66" s="78">
        <f t="shared" si="39"/>
        <v>0.17730156506001848</v>
      </c>
      <c r="Q66" s="77">
        <f>VLOOKUP(E66,'Appendix 4. LT MOH 2019'!$E$4:$J$1683,6,FALSE)</f>
        <v>2.4999999999999978</v>
      </c>
      <c r="R66" s="133">
        <f t="shared" si="40"/>
        <v>2.4818040441444911</v>
      </c>
      <c r="S66" s="132">
        <f t="shared" si="48"/>
        <v>61959.589363330379</v>
      </c>
      <c r="T66" s="14">
        <f t="shared" si="41"/>
        <v>10985.53216459455</v>
      </c>
      <c r="U66" s="15">
        <f t="shared" si="42"/>
        <v>3.8937254768767943E-2</v>
      </c>
      <c r="V66" s="14">
        <f t="shared" si="43"/>
        <v>282134.22414684924</v>
      </c>
      <c r="W66" s="14">
        <f t="shared" si="44"/>
        <v>794100.87418165524</v>
      </c>
      <c r="X66" s="2">
        <f t="shared" si="45"/>
        <v>12.816432167183292</v>
      </c>
      <c r="Y66" s="109">
        <f>VLOOKUP(E66,'Appendix 4. LT MOH 2019'!$E$4:$Q$1683,13,FALSE)</f>
        <v>13.202189798948362</v>
      </c>
      <c r="Z66" s="129">
        <f t="shared" si="46"/>
        <v>-0.38575763176507039</v>
      </c>
    </row>
    <row r="67" spans="2:26" x14ac:dyDescent="0.2">
      <c r="B67" s="155" t="str">
        <f t="shared" si="49"/>
        <v>Male</v>
      </c>
      <c r="C67" s="13" t="str">
        <f t="shared" si="50"/>
        <v>PE</v>
      </c>
      <c r="D67" s="162" t="s">
        <v>133</v>
      </c>
      <c r="E67" s="20" t="str">
        <f t="shared" si="34"/>
        <v>PEMale75-79</v>
      </c>
      <c r="F67" s="21">
        <v>5</v>
      </c>
      <c r="G67" s="108">
        <f>VLOOKUP(E67,'Appendix 4. LT MOH 2019'!$E$4:$H$1683,4,FALSE)</f>
        <v>5.8104779109870261E-2</v>
      </c>
      <c r="H67" s="21">
        <f>VLOOKUP(E67,'Appendix 1a. Pop March 2021'!$E$5:$F$1684,2,FALSE)</f>
        <v>64592.159671190602</v>
      </c>
      <c r="I67" s="21">
        <f>VLOOKUP(E67,'Appendix 2a. Covid Deaths 2021'!$E$4:$F$1684,2,FALSE)</f>
        <v>295.778188539741</v>
      </c>
      <c r="J67" s="22">
        <f t="shared" si="35"/>
        <v>3753.113169924</v>
      </c>
      <c r="K67" s="22">
        <f t="shared" si="36"/>
        <v>4031.7052321531219</v>
      </c>
      <c r="L67" s="78">
        <f t="shared" si="37"/>
        <v>0.93089969474768852</v>
      </c>
      <c r="M67" s="78">
        <f t="shared" si="38"/>
        <v>1.0742295927715826</v>
      </c>
      <c r="N67" s="77">
        <f>VLOOKUP(E67,'Appendix 4. LT MOH 2019'!$E$4:$L$1683,8,FALSE)</f>
        <v>0.74632537463253745</v>
      </c>
      <c r="O67" s="77">
        <f t="shared" si="47"/>
        <v>0.7302906161693713</v>
      </c>
      <c r="P67" s="78">
        <f t="shared" si="39"/>
        <v>0.2697093838306287</v>
      </c>
      <c r="Q67" s="77">
        <f>VLOOKUP(E67,'Appendix 4. LT MOH 2019'!$E$4:$J$1683,6,FALSE)</f>
        <v>2.4999999999999996</v>
      </c>
      <c r="R67" s="133">
        <f t="shared" si="40"/>
        <v>2.4740887243647047</v>
      </c>
      <c r="S67" s="132">
        <f t="shared" si="48"/>
        <v>50974.057198735827</v>
      </c>
      <c r="T67" s="14">
        <f t="shared" si="41"/>
        <v>13748.181558418264</v>
      </c>
      <c r="U67" s="15">
        <f t="shared" si="42"/>
        <v>6.2450971138343463E-2</v>
      </c>
      <c r="V67" s="14">
        <f t="shared" si="43"/>
        <v>220143.59917578922</v>
      </c>
      <c r="W67" s="14">
        <f t="shared" si="44"/>
        <v>511966.65003480605</v>
      </c>
      <c r="X67" s="2">
        <f t="shared" si="45"/>
        <v>10.043670803733923</v>
      </c>
      <c r="Y67" s="109">
        <f>VLOOKUP(E67,'Appendix 4. LT MOH 2019'!$E$4:$Q$1683,13,FALSE)</f>
        <v>10.315326602853418</v>
      </c>
      <c r="Z67" s="129">
        <f t="shared" si="46"/>
        <v>-0.271655799119495</v>
      </c>
    </row>
    <row r="68" spans="2:26" x14ac:dyDescent="0.2">
      <c r="B68" s="155" t="str">
        <f t="shared" si="49"/>
        <v>Male</v>
      </c>
      <c r="C68" s="13" t="str">
        <f t="shared" si="50"/>
        <v>PE</v>
      </c>
      <c r="D68" s="162" t="s">
        <v>134</v>
      </c>
      <c r="E68" s="20" t="str">
        <f t="shared" si="34"/>
        <v>PEMale80-84</v>
      </c>
      <c r="F68" s="21">
        <v>5</v>
      </c>
      <c r="G68" s="108">
        <f>VLOOKUP(E68,'Appendix 4. LT MOH 2019'!$E$4:$H$1683,4,FALSE)</f>
        <v>8.3491461100569264E-2</v>
      </c>
      <c r="H68" s="21">
        <f>VLOOKUP(E68,'Appendix 1a. Pop March 2021'!$E$5:$F$1684,2,FALSE)</f>
        <v>40028.6699076804</v>
      </c>
      <c r="I68" s="21">
        <f>VLOOKUP(E68,'Appendix 2a. Covid Deaths 2021'!$E$4:$F$1684,2,FALSE)</f>
        <v>194.48428835489801</v>
      </c>
      <c r="J68" s="22">
        <f t="shared" si="35"/>
        <v>3342.0521365046257</v>
      </c>
      <c r="K68" s="22">
        <f t="shared" si="36"/>
        <v>3520.2986474636687</v>
      </c>
      <c r="L68" s="78">
        <f t="shared" si="37"/>
        <v>0.94936608259430844</v>
      </c>
      <c r="M68" s="78">
        <f t="shared" si="38"/>
        <v>1.0533344495174355</v>
      </c>
      <c r="N68" s="77">
        <f>VLOOKUP(E68,'Appendix 4. LT MOH 2019'!$E$4:$L$1683,8,FALSE)</f>
        <v>0.65463108320251173</v>
      </c>
      <c r="O68" s="77">
        <f t="shared" si="47"/>
        <v>0.64000431754742637</v>
      </c>
      <c r="P68" s="78">
        <f t="shared" si="39"/>
        <v>0.35999568245257363</v>
      </c>
      <c r="Q68" s="77">
        <f>VLOOKUP(E68,'Appendix 4. LT MOH 2019'!$E$4:$J$1683,6,FALSE)</f>
        <v>2.4999999999999996</v>
      </c>
      <c r="R68" s="133">
        <f t="shared" si="40"/>
        <v>2.4736573548820169</v>
      </c>
      <c r="S68" s="132">
        <f t="shared" si="48"/>
        <v>37225.875640317565</v>
      </c>
      <c r="T68" s="14">
        <f t="shared" si="41"/>
        <v>13401.154506030758</v>
      </c>
      <c r="U68" s="15">
        <f t="shared" si="42"/>
        <v>8.8007152520144905E-2</v>
      </c>
      <c r="V68" s="14">
        <f t="shared" si="43"/>
        <v>152273.4700791873</v>
      </c>
      <c r="W68" s="14">
        <f t="shared" si="44"/>
        <v>291823.05085901683</v>
      </c>
      <c r="X68" s="2">
        <f t="shared" si="45"/>
        <v>7.8392528272177771</v>
      </c>
      <c r="Y68" s="109">
        <f>VLOOKUP(E68,'Appendix 4. LT MOH 2019'!$E$4:$Q$1683,13,FALSE)</f>
        <v>7.9717417744256522</v>
      </c>
      <c r="Z68" s="129">
        <f t="shared" si="46"/>
        <v>-0.13248894720787519</v>
      </c>
    </row>
    <row r="69" spans="2:26" x14ac:dyDescent="0.2">
      <c r="B69" s="155" t="str">
        <f t="shared" si="49"/>
        <v>Male</v>
      </c>
      <c r="C69" s="13" t="str">
        <f t="shared" si="50"/>
        <v>PE</v>
      </c>
      <c r="D69" s="162" t="s">
        <v>135</v>
      </c>
      <c r="E69" s="20" t="str">
        <f t="shared" si="34"/>
        <v>PEMale85-89</v>
      </c>
      <c r="F69" s="21">
        <v>5</v>
      </c>
      <c r="G69" s="108">
        <f>VLOOKUP(E69,'Appendix 4. LT MOH 2019'!$E$4:$H$1683,4,FALSE)</f>
        <v>0.1345056212164889</v>
      </c>
      <c r="H69" s="21">
        <f>VLOOKUP(E69,'Appendix 1a. Pop March 2021'!$E$5:$F$1684,2,FALSE)</f>
        <v>18637.581680402898</v>
      </c>
      <c r="I69" s="21">
        <f>VLOOKUP(E69,'Appendix 2a. Covid Deaths 2021'!$E$4:$F$1684,2,FALSE)</f>
        <v>103.31977818854</v>
      </c>
      <c r="J69" s="22">
        <f t="shared" si="35"/>
        <v>2506.8595018956448</v>
      </c>
      <c r="K69" s="22">
        <f t="shared" si="36"/>
        <v>2596.2821891349859</v>
      </c>
      <c r="L69" s="78">
        <f t="shared" si="37"/>
        <v>0.96555740835354487</v>
      </c>
      <c r="M69" s="78">
        <f t="shared" si="38"/>
        <v>1.0356712002294988</v>
      </c>
      <c r="N69" s="77">
        <f>VLOOKUP(E69,'Appendix 4. LT MOH 2019'!$E$4:$L$1683,8,FALSE)</f>
        <v>0.49671017150253471</v>
      </c>
      <c r="O69" s="77">
        <f t="shared" si="47"/>
        <v>0.4844653096199083</v>
      </c>
      <c r="P69" s="78">
        <f t="shared" si="39"/>
        <v>0.5155346903800917</v>
      </c>
      <c r="Q69" s="77">
        <f>VLOOKUP(E69,'Appendix 4. LT MOH 2019'!$E$4:$J$1683,6,FALSE)</f>
        <v>2.5</v>
      </c>
      <c r="R69" s="133">
        <f t="shared" si="40"/>
        <v>2.4723195622443552</v>
      </c>
      <c r="S69" s="132">
        <f t="shared" si="48"/>
        <v>23824.721134286807</v>
      </c>
      <c r="T69" s="14">
        <f t="shared" si="41"/>
        <v>12282.470233356577</v>
      </c>
      <c r="U69" s="15">
        <f t="shared" si="42"/>
        <v>0.13945079927027243</v>
      </c>
      <c r="V69" s="14">
        <f t="shared" si="43"/>
        <v>88077.4459352626</v>
      </c>
      <c r="W69" s="14">
        <f t="shared" si="44"/>
        <v>139549.5807798295</v>
      </c>
      <c r="X69" s="2">
        <f t="shared" si="45"/>
        <v>5.8573437226511702</v>
      </c>
      <c r="Y69" s="109">
        <f>VLOOKUP(E69,'Appendix 4. LT MOH 2019'!$E$4:$Q$1683,13,FALSE)</f>
        <v>5.8585120151298336</v>
      </c>
      <c r="Z69" s="129">
        <f t="shared" si="46"/>
        <v>-1.1682924786633464E-3</v>
      </c>
    </row>
    <row r="70" spans="2:26" x14ac:dyDescent="0.2">
      <c r="B70" s="155" t="str">
        <f t="shared" si="49"/>
        <v>Male</v>
      </c>
      <c r="C70" s="13" t="str">
        <f t="shared" si="50"/>
        <v>PE</v>
      </c>
      <c r="D70" s="162" t="s">
        <v>8</v>
      </c>
      <c r="E70" s="20" t="str">
        <f t="shared" si="34"/>
        <v>PEMale90+</v>
      </c>
      <c r="F70" s="21" t="s">
        <v>19</v>
      </c>
      <c r="G70" s="108">
        <f>VLOOKUP(E70,'Appendix 4. LT MOH 2019'!$E$4:$H$1683,4,FALSE)</f>
        <v>0.23465847129969267</v>
      </c>
      <c r="H70" s="21">
        <f>VLOOKUP(E70,'Appendix 1a. Pop March 2021'!$E$5:$F$1684,2,FALSE)</f>
        <v>10322.7853578384</v>
      </c>
      <c r="I70" s="21">
        <f>VLOOKUP(E70,'Appendix 2a. Covid Deaths 2021'!$E$4:$F$1684,2,FALSE)</f>
        <v>72.931608133086897</v>
      </c>
      <c r="J70" s="22">
        <f t="shared" si="35"/>
        <v>2422.3290316252101</v>
      </c>
      <c r="K70" s="22">
        <f t="shared" si="36"/>
        <v>2478.1466200843583</v>
      </c>
      <c r="L70" s="78">
        <f t="shared" si="37"/>
        <v>0.97747607506078549</v>
      </c>
      <c r="M70" s="78">
        <f t="shared" si="38"/>
        <v>1.0230429424452294</v>
      </c>
      <c r="N70" s="77">
        <f>VLOOKUP(E70,'Appendix 4. LT MOH 2019'!$E$4:$L$1683,8,FALSE)</f>
        <v>0</v>
      </c>
      <c r="O70" s="77">
        <v>0</v>
      </c>
      <c r="P70" s="78">
        <f t="shared" si="39"/>
        <v>1</v>
      </c>
      <c r="Q70" s="77">
        <f>VLOOKUP(E70,'Appendix 4. LT MOH 2019'!$E$4:$J$1683,6,FALSE)</f>
        <v>4.562212755319627</v>
      </c>
      <c r="R70" s="133">
        <f>Q70*L70</f>
        <v>4.459453817662081</v>
      </c>
      <c r="S70" s="132">
        <f t="shared" si="48"/>
        <v>11542.25090093023</v>
      </c>
      <c r="T70" s="14">
        <f t="shared" si="41"/>
        <v>11542.25090093023</v>
      </c>
      <c r="U70" s="15">
        <f t="shared" si="42"/>
        <v>0.22424270793867337</v>
      </c>
      <c r="V70" s="14">
        <f>T70*R70</f>
        <v>51472.134844566906</v>
      </c>
      <c r="W70" s="14">
        <f>V70</f>
        <v>51472.134844566906</v>
      </c>
      <c r="X70" s="2">
        <f t="shared" si="45"/>
        <v>4.459453817662081</v>
      </c>
      <c r="Y70" s="109">
        <f>VLOOKUP(E70,'Appendix 4. LT MOH 2019'!$E$4:$Q$1683,13,FALSE)</f>
        <v>4.2615124630333758</v>
      </c>
      <c r="Z70" s="129">
        <f t="shared" si="46"/>
        <v>0.19794135462870521</v>
      </c>
    </row>
    <row r="71" spans="2:26" x14ac:dyDescent="0.2">
      <c r="H71" s="43"/>
      <c r="I71" s="43"/>
      <c r="K71" s="9"/>
      <c r="L71" s="9"/>
      <c r="M71" s="9"/>
      <c r="N71" s="131"/>
      <c r="O71" s="131"/>
      <c r="P71" s="79"/>
      <c r="Q71" s="131"/>
      <c r="R71" s="111"/>
      <c r="S71" s="9"/>
      <c r="T71" s="9"/>
      <c r="U71" s="9"/>
      <c r="V71" s="111"/>
      <c r="W71" s="111"/>
      <c r="X71" s="9"/>
      <c r="Y71" s="131"/>
      <c r="Z71" s="9"/>
    </row>
    <row r="72" spans="2:26" x14ac:dyDescent="0.2">
      <c r="F72" s="43"/>
      <c r="H72" s="43"/>
      <c r="I72" s="43"/>
      <c r="N72" s="43"/>
      <c r="O72" s="43"/>
      <c r="Q72" s="43"/>
      <c r="R72" s="43"/>
      <c r="V72" s="43"/>
      <c r="W72" s="43"/>
    </row>
    <row r="73" spans="2:26" x14ac:dyDescent="0.2">
      <c r="F73" s="43"/>
    </row>
    <row r="74" spans="2:26" x14ac:dyDescent="0.2">
      <c r="F74" s="43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E6F71-E78C-FE45-B5DC-AE143AE07E6F}">
  <sheetPr>
    <tabColor theme="7"/>
  </sheetPr>
  <dimension ref="A1:AA74"/>
  <sheetViews>
    <sheetView zoomScaleNormal="100" workbookViewId="0">
      <pane xSplit="4" ySplit="1" topLeftCell="F2" activePane="bottomRight" state="frozen"/>
      <selection pane="topRight" activeCell="F1" sqref="F1"/>
      <selection pane="bottomLeft" activeCell="A4" sqref="A4"/>
      <selection pane="bottomRight" activeCell="B1" sqref="B1"/>
    </sheetView>
  </sheetViews>
  <sheetFormatPr baseColWidth="10" defaultRowHeight="16" x14ac:dyDescent="0.2"/>
  <cols>
    <col min="1" max="1" width="5.83203125" customWidth="1"/>
    <col min="2" max="3" width="12.1640625" style="155" customWidth="1"/>
    <col min="4" max="4" width="12.1640625" style="9" customWidth="1"/>
    <col min="5" max="5" width="12.83203125" hidden="1" customWidth="1"/>
    <col min="6" max="6" width="13.33203125" customWidth="1"/>
    <col min="7" max="7" width="12.83203125" style="43" customWidth="1"/>
    <col min="10" max="10" width="14.6640625" style="43" customWidth="1"/>
    <col min="11" max="11" width="13.33203125" customWidth="1"/>
    <col min="17" max="17" width="11.5" customWidth="1"/>
    <col min="18" max="20" width="10.33203125" customWidth="1"/>
    <col min="21" max="21" width="8.33203125" customWidth="1"/>
    <col min="22" max="22" width="10" customWidth="1"/>
    <col min="23" max="23" width="8.33203125" customWidth="1"/>
    <col min="24" max="24" width="9.6640625" customWidth="1"/>
    <col min="25" max="25" width="10.5" style="43" customWidth="1"/>
    <col min="26" max="26" width="17.6640625" bestFit="1" customWidth="1"/>
  </cols>
  <sheetData>
    <row r="1" spans="1:27" ht="18" x14ac:dyDescent="0.2">
      <c r="B1" s="158" t="s">
        <v>53</v>
      </c>
      <c r="C1" s="158"/>
      <c r="D1" s="158"/>
      <c r="H1" s="43"/>
      <c r="I1" s="43"/>
      <c r="K1" s="12"/>
      <c r="N1" s="10"/>
      <c r="O1" s="12"/>
      <c r="Q1" s="12"/>
      <c r="R1" s="12"/>
      <c r="S1" s="10"/>
      <c r="T1" s="10"/>
      <c r="U1" s="12"/>
      <c r="V1" s="12"/>
      <c r="W1" s="12"/>
      <c r="Y1" s="12"/>
    </row>
    <row r="2" spans="1:27" s="3" customFormat="1" ht="100" customHeight="1" x14ac:dyDescent="0.2">
      <c r="B2" s="159" t="s">
        <v>32</v>
      </c>
      <c r="C2" s="159" t="s">
        <v>14</v>
      </c>
      <c r="D2" s="164" t="s">
        <v>30</v>
      </c>
      <c r="E2" s="42"/>
      <c r="F2" s="3" t="s">
        <v>31</v>
      </c>
      <c r="G2" s="110" t="s">
        <v>115</v>
      </c>
      <c r="H2" s="110" t="s">
        <v>119</v>
      </c>
      <c r="I2" s="110" t="s">
        <v>117</v>
      </c>
      <c r="J2" s="110" t="s">
        <v>20</v>
      </c>
      <c r="K2" s="4" t="s">
        <v>1827</v>
      </c>
      <c r="L2" s="3" t="s">
        <v>16</v>
      </c>
      <c r="M2" s="5" t="s">
        <v>114</v>
      </c>
      <c r="N2" s="3" t="s">
        <v>143</v>
      </c>
      <c r="O2" s="3" t="s">
        <v>21</v>
      </c>
      <c r="P2" s="5" t="s">
        <v>22</v>
      </c>
      <c r="Q2" s="3" t="s">
        <v>142</v>
      </c>
      <c r="R2" s="3" t="s">
        <v>23</v>
      </c>
      <c r="S2" s="5" t="s">
        <v>33</v>
      </c>
      <c r="T2" s="5" t="s">
        <v>34</v>
      </c>
      <c r="U2" s="5" t="s">
        <v>35</v>
      </c>
      <c r="V2" s="3" t="s">
        <v>36</v>
      </c>
      <c r="W2" s="3" t="s">
        <v>37</v>
      </c>
      <c r="X2" s="5" t="s">
        <v>80</v>
      </c>
      <c r="Y2" s="3" t="s">
        <v>25</v>
      </c>
      <c r="Z2" s="5" t="s">
        <v>24</v>
      </c>
    </row>
    <row r="3" spans="1:27" s="13" customFormat="1" ht="47" customHeight="1" x14ac:dyDescent="0.2">
      <c r="A3" s="12"/>
      <c r="B3" s="10" t="s">
        <v>17</v>
      </c>
      <c r="C3" s="10" t="s">
        <v>14</v>
      </c>
      <c r="D3" s="160" t="s">
        <v>0</v>
      </c>
      <c r="E3" s="10" t="s">
        <v>137</v>
      </c>
      <c r="F3" s="10" t="s">
        <v>9</v>
      </c>
      <c r="G3" s="12" t="s">
        <v>116</v>
      </c>
      <c r="H3" s="12" t="s">
        <v>136</v>
      </c>
      <c r="I3" s="12" t="s">
        <v>110</v>
      </c>
      <c r="J3" s="12" t="s">
        <v>1826</v>
      </c>
      <c r="K3" s="12" t="s">
        <v>1828</v>
      </c>
      <c r="L3" s="12" t="s">
        <v>26</v>
      </c>
      <c r="M3" s="12" t="s">
        <v>27</v>
      </c>
      <c r="N3" s="10" t="s">
        <v>1620</v>
      </c>
      <c r="O3" s="12" t="s">
        <v>111</v>
      </c>
      <c r="P3" s="12" t="s">
        <v>112</v>
      </c>
      <c r="Q3" s="12" t="s">
        <v>1621</v>
      </c>
      <c r="R3" s="12" t="s">
        <v>113</v>
      </c>
      <c r="S3" s="10" t="s">
        <v>104</v>
      </c>
      <c r="T3" s="10" t="s">
        <v>105</v>
      </c>
      <c r="U3" s="12" t="s">
        <v>106</v>
      </c>
      <c r="V3" s="12" t="s">
        <v>107</v>
      </c>
      <c r="W3" s="12" t="s">
        <v>108</v>
      </c>
      <c r="X3" s="10" t="s">
        <v>109</v>
      </c>
      <c r="Y3" s="12" t="s">
        <v>29</v>
      </c>
      <c r="Z3" s="12" t="s">
        <v>11</v>
      </c>
    </row>
    <row r="4" spans="1:27" s="11" customFormat="1" ht="17" customHeight="1" x14ac:dyDescent="0.2">
      <c r="A4" s="17"/>
      <c r="B4" s="13" t="s">
        <v>18</v>
      </c>
      <c r="C4" s="13" t="str">
        <f>$B$1</f>
        <v>AL</v>
      </c>
      <c r="D4" s="162">
        <v>0</v>
      </c>
      <c r="E4" s="20" t="str">
        <f t="shared" ref="E4:E23" si="0">_xlfn.CONCAT(C4,B4,D4)</f>
        <v>ALTotal0</v>
      </c>
      <c r="F4" s="21">
        <v>1</v>
      </c>
      <c r="G4" s="108">
        <f>VLOOKUP(E4,'Appendix 4. LT MOH 2019'!$E$4:$H$1683,4,FALSE)</f>
        <v>1.2832858406210082E-2</v>
      </c>
      <c r="H4" s="21">
        <f>VLOOKUP(E4,'Appendix 1a. Pop March 2021'!$E$5:$F$1684,2,FALSE)</f>
        <v>50176.2560997045</v>
      </c>
      <c r="I4" s="21">
        <f>VLOOKUP(E4,'Appendix 2a. Covid Deaths 2021'!$E$4:$F$1684,2,FALSE)</f>
        <v>9.0696107784431099</v>
      </c>
      <c r="J4" s="22">
        <f t="shared" ref="J4:J23" si="1">G4*H4</f>
        <v>643.90478988124278</v>
      </c>
      <c r="K4" s="22">
        <f t="shared" ref="K4:K23" si="2">G4*(H4-I4)+I4</f>
        <v>652.85801162876669</v>
      </c>
      <c r="L4" s="77">
        <f t="shared" ref="L4:L23" si="3">J4/K4</f>
        <v>0.98628611185273318</v>
      </c>
      <c r="M4" s="77">
        <f t="shared" ref="M4:M23" si="4">K4/J4</f>
        <v>1.0139045739187236</v>
      </c>
      <c r="N4" s="77">
        <f>VLOOKUP(E4,'Appendix 4. LT MOH 2019'!$E$4:$L$1683,8,FALSE)</f>
        <v>0.98731380681850067</v>
      </c>
      <c r="O4" s="77">
        <f>EXP((1/L4)*LN(N4))</f>
        <v>0.98713854992365246</v>
      </c>
      <c r="P4" s="77">
        <f t="shared" ref="P4:P23" si="5">1-O4</f>
        <v>1.2861450076347536E-2</v>
      </c>
      <c r="Q4" s="77">
        <f>VLOOKUP(E4,'Appendix 4. LT MOH 2019'!$E$4:$J$1683,6,FALSE)</f>
        <v>9.9108624863499112E-2</v>
      </c>
      <c r="R4" s="18">
        <f t="shared" ref="R4:R22" si="6">F4+(Q4-F4)*M4*(1-N4)/(1-O4)</f>
        <v>9.9028827495802774E-2</v>
      </c>
      <c r="S4" s="14">
        <v>100000</v>
      </c>
      <c r="T4" s="14">
        <f t="shared" ref="T4:T23" si="7">P4*S4</f>
        <v>1286.1450076347535</v>
      </c>
      <c r="U4" s="15">
        <f t="shared" ref="U4:U23" si="8">T4/V4</f>
        <v>1.3012233176720898E-2</v>
      </c>
      <c r="V4" s="14">
        <f t="shared" ref="V4:V22" si="9">(S5*F4)+R4*T4</f>
        <v>98841.220424460902</v>
      </c>
      <c r="W4" s="14">
        <f t="shared" ref="W4:W22" si="10">W5+V4</f>
        <v>7388174.7332804464</v>
      </c>
      <c r="X4" s="129">
        <f t="shared" ref="X4:X23" si="11">W4/S4</f>
        <v>73.881747332804466</v>
      </c>
      <c r="Y4" s="109">
        <f>VLOOKUP(E4,'Appendix 4. LT MOH 2019'!$E$4:$Q$1683,13,FALSE)</f>
        <v>74.893175240996953</v>
      </c>
      <c r="Z4" s="109">
        <f t="shared" ref="Z4:Z23" si="12">X4-Y4</f>
        <v>-1.0114279081924877</v>
      </c>
    </row>
    <row r="5" spans="1:27" s="11" customFormat="1" x14ac:dyDescent="0.2">
      <c r="A5" s="17"/>
      <c r="B5" s="13" t="str">
        <f>$B$4</f>
        <v>Total</v>
      </c>
      <c r="C5" s="13" t="str">
        <f>$C$4</f>
        <v>AL</v>
      </c>
      <c r="D5" s="163" t="s">
        <v>139</v>
      </c>
      <c r="E5" s="20" t="str">
        <f t="shared" si="0"/>
        <v>ALTotal01-04</v>
      </c>
      <c r="F5" s="21">
        <v>4</v>
      </c>
      <c r="G5" s="108">
        <f>VLOOKUP(E5,'Appendix 4. LT MOH 2019'!$E$4:$H$1683,4,FALSE)</f>
        <v>6.0118956689712269E-4</v>
      </c>
      <c r="H5" s="21">
        <f>VLOOKUP(E5,'Appendix 1a. Pop March 2021'!$E$5:$F$1684,2,FALSE)</f>
        <v>201041.177004072</v>
      </c>
      <c r="I5" s="21">
        <f>VLOOKUP(E5,'Appendix 2a. Covid Deaths 2021'!$E$4:$F$1684,2,FALSE)</f>
        <v>1.2956586826347301</v>
      </c>
      <c r="J5" s="22">
        <f t="shared" si="1"/>
        <v>120.86385813156583</v>
      </c>
      <c r="K5" s="22">
        <f t="shared" si="2"/>
        <v>122.15873787771828</v>
      </c>
      <c r="L5" s="77">
        <f t="shared" si="3"/>
        <v>0.98940002353782808</v>
      </c>
      <c r="M5" s="77">
        <f t="shared" si="4"/>
        <v>1.0107135397311486</v>
      </c>
      <c r="N5" s="77">
        <f>VLOOKUP(E5,'Appendix 4. LT MOH 2019'!$E$4:$L$1683,8,FALSE)</f>
        <v>0.99759885434564433</v>
      </c>
      <c r="O5" s="77">
        <f t="shared" ref="O5:O22" si="13">EXP((1/L5)*LN(N5))</f>
        <v>0.99757316081636316</v>
      </c>
      <c r="P5" s="77">
        <f t="shared" si="5"/>
        <v>2.4268391836368419E-3</v>
      </c>
      <c r="Q5" s="77">
        <f>VLOOKUP(E5,'Appendix 4. LT MOH 2019'!$E$4:$J$1683,6,FALSE)</f>
        <v>1.4973994948656173</v>
      </c>
      <c r="R5" s="18">
        <f t="shared" si="6"/>
        <v>1.4973672795222401</v>
      </c>
      <c r="S5" s="132">
        <f t="shared" ref="S5:S23" si="14">S4-T4</f>
        <v>98713.854992365246</v>
      </c>
      <c r="T5" s="14">
        <f t="shared" si="7"/>
        <v>239.56265126331726</v>
      </c>
      <c r="U5" s="15">
        <f t="shared" si="8"/>
        <v>6.0763240781414897E-4</v>
      </c>
      <c r="V5" s="14">
        <f t="shared" si="9"/>
        <v>394255.88263980503</v>
      </c>
      <c r="W5" s="14">
        <f t="shared" si="10"/>
        <v>7289333.5128559852</v>
      </c>
      <c r="X5" s="129">
        <f t="shared" si="11"/>
        <v>73.843064009806511</v>
      </c>
      <c r="Y5" s="109">
        <f>VLOOKUP(E5,'Appendix 4. LT MOH 2019'!$E$4:$Q$1683,13,FALSE)</f>
        <v>74.854219208344844</v>
      </c>
      <c r="Z5" s="109">
        <f t="shared" si="12"/>
        <v>-1.0111551985383329</v>
      </c>
      <c r="AA5" s="19"/>
    </row>
    <row r="6" spans="1:27" s="11" customFormat="1" x14ac:dyDescent="0.2">
      <c r="A6" s="17"/>
      <c r="B6" s="13" t="str">
        <f t="shared" ref="B6:B23" si="15">$B$4</f>
        <v>Total</v>
      </c>
      <c r="C6" s="13" t="str">
        <f t="shared" ref="C6:C23" si="16">$C$4</f>
        <v>AL</v>
      </c>
      <c r="D6" s="163" t="s">
        <v>138</v>
      </c>
      <c r="E6" s="20" t="str">
        <f t="shared" si="0"/>
        <v>ALTotal05-09</v>
      </c>
      <c r="F6" s="21">
        <v>5</v>
      </c>
      <c r="G6" s="108">
        <f>VLOOKUP(E6,'Appendix 4. LT MOH 2019'!$E$4:$H$1683,4,FALSE)</f>
        <v>2.7631628752034518E-4</v>
      </c>
      <c r="H6" s="21">
        <f>VLOOKUP(E6,'Appendix 1a. Pop March 2021'!$E$5:$F$1684,2,FALSE)</f>
        <v>258263.81110524799</v>
      </c>
      <c r="I6" s="21">
        <f>VLOOKUP(E6,'Appendix 2a. Covid Deaths 2021'!$E$4:$F$1684,2,FALSE)</f>
        <v>1.2956586826347301</v>
      </c>
      <c r="J6" s="22">
        <f t="shared" si="1"/>
        <v>71.362497485457823</v>
      </c>
      <c r="K6" s="22">
        <f t="shared" si="2"/>
        <v>72.65779815649546</v>
      </c>
      <c r="L6" s="77">
        <f t="shared" si="3"/>
        <v>0.98217258568381427</v>
      </c>
      <c r="M6" s="77">
        <f t="shared" si="4"/>
        <v>1.0181509997082374</v>
      </c>
      <c r="N6" s="77">
        <f>VLOOKUP(E6,'Appendix 4. LT MOH 2019'!$E$4:$L$1683,8,FALSE)</f>
        <v>0.99861937228720843</v>
      </c>
      <c r="O6" s="77">
        <f t="shared" si="13"/>
        <v>0.99859433013506516</v>
      </c>
      <c r="P6" s="77">
        <f t="shared" si="5"/>
        <v>1.4056698649348442E-3</v>
      </c>
      <c r="Q6" s="77">
        <f>VLOOKUP(E6,'Appendix 4. LT MOH 2019'!$E$4:$J$1683,6,FALSE)</f>
        <v>2.4999999999998064</v>
      </c>
      <c r="R6" s="18">
        <f t="shared" si="6"/>
        <v>2.4999686607265694</v>
      </c>
      <c r="S6" s="132">
        <f t="shared" si="14"/>
        <v>98474.292341101929</v>
      </c>
      <c r="T6" s="14">
        <f t="shared" si="7"/>
        <v>138.42234521467111</v>
      </c>
      <c r="U6" s="15">
        <f t="shared" si="8"/>
        <v>2.8133170521568772E-4</v>
      </c>
      <c r="V6" s="14">
        <f t="shared" si="9"/>
        <v>492025.40150441724</v>
      </c>
      <c r="W6" s="14">
        <f t="shared" si="10"/>
        <v>6895077.6302161803</v>
      </c>
      <c r="X6" s="129">
        <f t="shared" si="11"/>
        <v>70.019062501434817</v>
      </c>
      <c r="Y6" s="109">
        <f>VLOOKUP(E6,'Appendix 4. LT MOH 2019'!$E$4:$Q$1683,13,FALSE)</f>
        <v>71.030783573976464</v>
      </c>
      <c r="Z6" s="109">
        <f t="shared" si="12"/>
        <v>-1.011721072541647</v>
      </c>
    </row>
    <row r="7" spans="1:27" s="11" customFormat="1" x14ac:dyDescent="0.2">
      <c r="A7" s="17"/>
      <c r="B7" s="13" t="str">
        <f t="shared" si="15"/>
        <v>Total</v>
      </c>
      <c r="C7" s="13" t="str">
        <f t="shared" si="16"/>
        <v>AL</v>
      </c>
      <c r="D7" s="163" t="s">
        <v>120</v>
      </c>
      <c r="E7" s="20" t="str">
        <f t="shared" si="0"/>
        <v>ALTotal10-14</v>
      </c>
      <c r="F7" s="21">
        <v>5</v>
      </c>
      <c r="G7" s="108">
        <f>VLOOKUP(E7,'Appendix 4. LT MOH 2019'!$E$4:$H$1683,4,FALSE)</f>
        <v>3.273379416015183E-4</v>
      </c>
      <c r="H7" s="21">
        <f>VLOOKUP(E7,'Appendix 1a. Pop March 2021'!$E$5:$F$1684,2,FALSE)</f>
        <v>276397.11226115201</v>
      </c>
      <c r="I7" s="21">
        <f>VLOOKUP(E7,'Appendix 2a. Covid Deaths 2021'!$E$4:$F$1684,2,FALSE)</f>
        <v>2.5913173652694601</v>
      </c>
      <c r="J7" s="22">
        <f t="shared" si="1"/>
        <v>90.475261792169277</v>
      </c>
      <c r="K7" s="22">
        <f t="shared" si="2"/>
        <v>93.065730920946351</v>
      </c>
      <c r="L7" s="77">
        <f t="shared" si="3"/>
        <v>0.97216516645662499</v>
      </c>
      <c r="M7" s="77">
        <f t="shared" si="4"/>
        <v>1.0286317947852712</v>
      </c>
      <c r="N7" s="77">
        <f>VLOOKUP(E7,'Appendix 4. LT MOH 2019'!$E$4:$L$1683,8,FALSE)</f>
        <v>0.99836464857341689</v>
      </c>
      <c r="O7" s="77">
        <f t="shared" si="13"/>
        <v>0.99831786493010599</v>
      </c>
      <c r="P7" s="77">
        <f t="shared" si="5"/>
        <v>1.6821350698940085E-3</v>
      </c>
      <c r="Q7" s="77">
        <f>VLOOKUP(E7,'Appendix 4. LT MOH 2019'!$E$4:$J$1683,6,FALSE)</f>
        <v>2.500000000000318</v>
      </c>
      <c r="R7" s="18">
        <f t="shared" si="6"/>
        <v>2.4999414388039938</v>
      </c>
      <c r="S7" s="132">
        <f t="shared" si="14"/>
        <v>98335.86999588726</v>
      </c>
      <c r="T7" s="14">
        <f t="shared" si="7"/>
        <v>165.41421554861995</v>
      </c>
      <c r="U7" s="15">
        <f t="shared" si="8"/>
        <v>3.3671021664442565E-4</v>
      </c>
      <c r="V7" s="14">
        <f t="shared" si="9"/>
        <v>491265.80475371046</v>
      </c>
      <c r="W7" s="14">
        <f t="shared" si="10"/>
        <v>6403052.2287117634</v>
      </c>
      <c r="X7" s="129">
        <f t="shared" si="11"/>
        <v>65.114105656253017</v>
      </c>
      <c r="Y7" s="109">
        <f>VLOOKUP(E7,'Appendix 4. LT MOH 2019'!$E$4:$Q$1683,13,FALSE)</f>
        <v>66.12552988233702</v>
      </c>
      <c r="Z7" s="109">
        <f t="shared" si="12"/>
        <v>-1.011424226084003</v>
      </c>
      <c r="AA7" s="19"/>
    </row>
    <row r="8" spans="1:27" s="11" customFormat="1" x14ac:dyDescent="0.2">
      <c r="A8" s="17"/>
      <c r="B8" s="13" t="str">
        <f t="shared" si="15"/>
        <v>Total</v>
      </c>
      <c r="C8" s="13" t="str">
        <f t="shared" si="16"/>
        <v>AL</v>
      </c>
      <c r="D8" s="162" t="s">
        <v>121</v>
      </c>
      <c r="E8" s="20" t="str">
        <f t="shared" si="0"/>
        <v>ALTotal15-19</v>
      </c>
      <c r="F8" s="21">
        <v>5</v>
      </c>
      <c r="G8" s="108">
        <f>VLOOKUP(E8,'Appendix 4. LT MOH 2019'!$E$4:$H$1683,4,FALSE)</f>
        <v>1.218334495174628E-3</v>
      </c>
      <c r="H8" s="21">
        <f>VLOOKUP(E8,'Appendix 1a. Pop March 2021'!$E$5:$F$1684,2,FALSE)</f>
        <v>300656.752062193</v>
      </c>
      <c r="I8" s="21">
        <f>VLOOKUP(E8,'Appendix 2a. Covid Deaths 2021'!$E$4:$F$1684,2,FALSE)</f>
        <v>9.0696107784431099</v>
      </c>
      <c r="J8" s="22">
        <f t="shared" si="1"/>
        <v>366.30049224453523</v>
      </c>
      <c r="K8" s="22">
        <f t="shared" si="2"/>
        <v>375.3590532033092</v>
      </c>
      <c r="L8" s="77">
        <f t="shared" si="3"/>
        <v>0.97586694424586717</v>
      </c>
      <c r="M8" s="77">
        <f t="shared" si="4"/>
        <v>1.024729862914644</v>
      </c>
      <c r="N8" s="77">
        <f>VLOOKUP(E8,'Appendix 4. LT MOH 2019'!$E$4:$L$1683,8,FALSE)</f>
        <v>0.99392682541934396</v>
      </c>
      <c r="O8" s="77">
        <f t="shared" si="13"/>
        <v>0.99377710490962579</v>
      </c>
      <c r="P8" s="77">
        <f t="shared" si="5"/>
        <v>6.2228950903742142E-3</v>
      </c>
      <c r="Q8" s="77">
        <f>VLOOKUP(E8,'Appendix 4. LT MOH 2019'!$E$4:$J$1683,6,FALSE)</f>
        <v>2.499999999999968</v>
      </c>
      <c r="R8" s="18">
        <f t="shared" si="6"/>
        <v>2.4998118781084098</v>
      </c>
      <c r="S8" s="132">
        <f t="shared" si="14"/>
        <v>98170.455780338641</v>
      </c>
      <c r="T8" s="14">
        <f t="shared" si="7"/>
        <v>610.90444729526826</v>
      </c>
      <c r="U8" s="15">
        <f t="shared" si="8"/>
        <v>1.2484638401315086E-3</v>
      </c>
      <c r="V8" s="14">
        <f t="shared" si="9"/>
        <v>489324.90285895485</v>
      </c>
      <c r="W8" s="14">
        <f t="shared" si="10"/>
        <v>5911786.4239580529</v>
      </c>
      <c r="X8" s="129">
        <f t="shared" si="11"/>
        <v>60.219608607970343</v>
      </c>
      <c r="Y8" s="109">
        <f>VLOOKUP(E8,'Appendix 4. LT MOH 2019'!$E$4:$Q$1683,13,FALSE)</f>
        <v>61.229750420603146</v>
      </c>
      <c r="Z8" s="109">
        <f t="shared" si="12"/>
        <v>-1.0101418126328028</v>
      </c>
    </row>
    <row r="9" spans="1:27" s="11" customFormat="1" x14ac:dyDescent="0.2">
      <c r="A9" s="17"/>
      <c r="B9" s="13" t="str">
        <f t="shared" si="15"/>
        <v>Total</v>
      </c>
      <c r="C9" s="13" t="str">
        <f t="shared" si="16"/>
        <v>AL</v>
      </c>
      <c r="D9" s="162" t="s">
        <v>122</v>
      </c>
      <c r="E9" s="20" t="str">
        <f t="shared" si="0"/>
        <v>ALTotal20-24</v>
      </c>
      <c r="F9" s="21">
        <v>5</v>
      </c>
      <c r="G9" s="108">
        <f>VLOOKUP(E9,'Appendix 4. LT MOH 2019'!$E$4:$H$1683,4,FALSE)</f>
        <v>1.7244286636950497E-3</v>
      </c>
      <c r="H9" s="21">
        <f>VLOOKUP(E9,'Appendix 1a. Pop March 2021'!$E$5:$F$1684,2,FALSE)</f>
        <v>314013.35238296399</v>
      </c>
      <c r="I9" s="21">
        <f>VLOOKUP(E9,'Appendix 2a. Covid Deaths 2021'!$E$4:$F$1684,2,FALSE)</f>
        <v>19.434880239521</v>
      </c>
      <c r="J9" s="22">
        <f t="shared" si="1"/>
        <v>541.49362563215732</v>
      </c>
      <c r="K9" s="22">
        <f t="shared" si="2"/>
        <v>560.89499180711778</v>
      </c>
      <c r="L9" s="77">
        <f t="shared" si="3"/>
        <v>0.96540998500904385</v>
      </c>
      <c r="M9" s="77">
        <f t="shared" si="4"/>
        <v>1.0358293528429088</v>
      </c>
      <c r="N9" s="77">
        <f>VLOOKUP(E9,'Appendix 4. LT MOH 2019'!$E$4:$L$1683,8,FALSE)</f>
        <v>0.9914148678016359</v>
      </c>
      <c r="O9" s="77">
        <f t="shared" si="13"/>
        <v>0.99110863956159112</v>
      </c>
      <c r="P9" s="77">
        <f t="shared" si="5"/>
        <v>8.8913604384088796E-3</v>
      </c>
      <c r="Q9" s="77">
        <f>VLOOKUP(E9,'Appendix 4. LT MOH 2019'!$E$4:$J$1683,6,FALSE)</f>
        <v>2.5000000000000129</v>
      </c>
      <c r="R9" s="18">
        <f t="shared" si="6"/>
        <v>2.4996143754651281</v>
      </c>
      <c r="S9" s="132">
        <f t="shared" si="14"/>
        <v>97559.551333043375</v>
      </c>
      <c r="T9" s="14">
        <f t="shared" si="7"/>
        <v>867.43713511154215</v>
      </c>
      <c r="U9" s="15">
        <f t="shared" si="8"/>
        <v>1.7862142499280524E-3</v>
      </c>
      <c r="V9" s="14">
        <f t="shared" si="9"/>
        <v>485628.82932239625</v>
      </c>
      <c r="W9" s="14">
        <f t="shared" si="10"/>
        <v>5422461.521099098</v>
      </c>
      <c r="X9" s="129">
        <f t="shared" si="11"/>
        <v>55.581042009799738</v>
      </c>
      <c r="Y9" s="109">
        <f>VLOOKUP(E9,'Appendix 4. LT MOH 2019'!$E$4:$Q$1683,13,FALSE)</f>
        <v>56.588605839594578</v>
      </c>
      <c r="Z9" s="109">
        <f t="shared" si="12"/>
        <v>-1.0075638297948402</v>
      </c>
    </row>
    <row r="10" spans="1:27" s="11" customFormat="1" x14ac:dyDescent="0.2">
      <c r="A10" s="17"/>
      <c r="B10" s="13" t="str">
        <f t="shared" si="15"/>
        <v>Total</v>
      </c>
      <c r="C10" s="13" t="str">
        <f t="shared" si="16"/>
        <v>AL</v>
      </c>
      <c r="D10" s="162" t="s">
        <v>123</v>
      </c>
      <c r="E10" s="20" t="str">
        <f t="shared" si="0"/>
        <v>ALTotal25-29</v>
      </c>
      <c r="F10" s="21">
        <v>5</v>
      </c>
      <c r="G10" s="108">
        <f>VLOOKUP(E10,'Appendix 4. LT MOH 2019'!$E$4:$H$1683,4,FALSE)</f>
        <v>1.6026574975231656E-3</v>
      </c>
      <c r="H10" s="21">
        <f>VLOOKUP(E10,'Appendix 1a. Pop March 2021'!$E$5:$F$1684,2,FALSE)</f>
        <v>280335.814556333</v>
      </c>
      <c r="I10" s="21">
        <f>VLOOKUP(E10,'Appendix 2a. Covid Deaths 2021'!$E$4:$F$1684,2,FALSE)</f>
        <v>19.434880239521</v>
      </c>
      <c r="J10" s="22">
        <f t="shared" si="1"/>
        <v>449.28229502297086</v>
      </c>
      <c r="K10" s="22">
        <f t="shared" si="2"/>
        <v>468.68602780596251</v>
      </c>
      <c r="L10" s="77">
        <f t="shared" si="3"/>
        <v>0.95859972000056115</v>
      </c>
      <c r="M10" s="77">
        <f t="shared" si="4"/>
        <v>1.0431882871814471</v>
      </c>
      <c r="N10" s="77">
        <f>VLOOKUP(E10,'Appendix 4. LT MOH 2019'!$E$4:$L$1683,8,FALSE)</f>
        <v>0.99201869077505767</v>
      </c>
      <c r="O10" s="77">
        <f t="shared" si="13"/>
        <v>0.99167543035097983</v>
      </c>
      <c r="P10" s="77">
        <f t="shared" si="5"/>
        <v>8.3245696490201748E-3</v>
      </c>
      <c r="Q10" s="77">
        <f>VLOOKUP(E10,'Appendix 4. LT MOH 2019'!$E$4:$J$1683,6,FALSE)</f>
        <v>2.500000000000032</v>
      </c>
      <c r="R10" s="18">
        <f t="shared" si="6"/>
        <v>2.4995679503945993</v>
      </c>
      <c r="S10" s="132">
        <f t="shared" si="14"/>
        <v>96692.114197931834</v>
      </c>
      <c r="T10" s="14">
        <f t="shared" si="7"/>
        <v>804.92023915169602</v>
      </c>
      <c r="U10" s="15">
        <f t="shared" si="8"/>
        <v>1.6718739479876447E-3</v>
      </c>
      <c r="V10" s="14">
        <f t="shared" si="9"/>
        <v>481447.92262630822</v>
      </c>
      <c r="W10" s="14">
        <f t="shared" si="10"/>
        <v>4936832.6917767022</v>
      </c>
      <c r="X10" s="129">
        <f t="shared" si="11"/>
        <v>51.057242182861451</v>
      </c>
      <c r="Y10" s="109">
        <f>VLOOKUP(E10,'Appendix 4. LT MOH 2019'!$E$4:$Q$1683,13,FALSE)</f>
        <v>52.05698476615617</v>
      </c>
      <c r="Z10" s="109">
        <f t="shared" si="12"/>
        <v>-0.99974258329471866</v>
      </c>
    </row>
    <row r="11" spans="1:27" s="11" customFormat="1" x14ac:dyDescent="0.2">
      <c r="A11" s="17"/>
      <c r="B11" s="13" t="str">
        <f t="shared" si="15"/>
        <v>Total</v>
      </c>
      <c r="C11" s="13" t="str">
        <f t="shared" si="16"/>
        <v>AL</v>
      </c>
      <c r="D11" s="162" t="s">
        <v>124</v>
      </c>
      <c r="E11" s="20" t="str">
        <f t="shared" si="0"/>
        <v>ALTotal30-34</v>
      </c>
      <c r="F11" s="21">
        <v>5</v>
      </c>
      <c r="G11" s="108">
        <f>VLOOKUP(E11,'Appendix 4. LT MOH 2019'!$E$4:$H$1683,4,FALSE)</f>
        <v>1.7422071803549796E-3</v>
      </c>
      <c r="H11" s="21">
        <f>VLOOKUP(E11,'Appendix 1a. Pop March 2021'!$E$5:$F$1684,2,FALSE)</f>
        <v>259028.615032236</v>
      </c>
      <c r="I11" s="21">
        <f>VLOOKUP(E11,'Appendix 2a. Covid Deaths 2021'!$E$4:$F$1684,2,FALSE)</f>
        <v>27.208832335329301</v>
      </c>
      <c r="J11" s="22">
        <f t="shared" si="1"/>
        <v>451.28151302656738</v>
      </c>
      <c r="K11" s="22">
        <f t="shared" si="2"/>
        <v>478.44294193883297</v>
      </c>
      <c r="L11" s="77">
        <f t="shared" si="3"/>
        <v>0.9432295336990506</v>
      </c>
      <c r="M11" s="77">
        <f t="shared" si="4"/>
        <v>1.0601873290357156</v>
      </c>
      <c r="N11" s="77">
        <f>VLOOKUP(E11,'Appendix 4. LT MOH 2019'!$E$4:$L$1683,8,FALSE)</f>
        <v>0.99132674063508175</v>
      </c>
      <c r="O11" s="77">
        <f t="shared" si="13"/>
        <v>0.99080712692999939</v>
      </c>
      <c r="P11" s="77">
        <f t="shared" si="5"/>
        <v>9.1928730700006067E-3</v>
      </c>
      <c r="Q11" s="77">
        <f>VLOOKUP(E11,'Appendix 4. LT MOH 2019'!$E$4:$J$1683,6,FALSE)</f>
        <v>2.5000000000000084</v>
      </c>
      <c r="R11" s="18">
        <f t="shared" si="6"/>
        <v>2.4993455228556614</v>
      </c>
      <c r="S11" s="132">
        <f t="shared" si="14"/>
        <v>95887.193958780132</v>
      </c>
      <c r="T11" s="14">
        <f t="shared" si="7"/>
        <v>881.47880310159474</v>
      </c>
      <c r="U11" s="15">
        <f t="shared" si="8"/>
        <v>1.8470667617311129E-3</v>
      </c>
      <c r="V11" s="14">
        <f t="shared" si="9"/>
        <v>477231.69587841688</v>
      </c>
      <c r="W11" s="14">
        <f t="shared" si="10"/>
        <v>4455384.769150394</v>
      </c>
      <c r="X11" s="129">
        <f t="shared" si="11"/>
        <v>46.464857143130807</v>
      </c>
      <c r="Y11" s="109">
        <f>VLOOKUP(E11,'Appendix 4. LT MOH 2019'!$E$4:$Q$1683,13,FALSE)</f>
        <v>47.455696628495602</v>
      </c>
      <c r="Z11" s="109">
        <f t="shared" si="12"/>
        <v>-0.99083948536479483</v>
      </c>
    </row>
    <row r="12" spans="1:27" s="11" customFormat="1" x14ac:dyDescent="0.2">
      <c r="A12" s="17"/>
      <c r="B12" s="13" t="str">
        <f t="shared" si="15"/>
        <v>Total</v>
      </c>
      <c r="C12" s="13" t="str">
        <f t="shared" si="16"/>
        <v>AL</v>
      </c>
      <c r="D12" s="162" t="s">
        <v>125</v>
      </c>
      <c r="E12" s="20" t="str">
        <f t="shared" si="0"/>
        <v>ALTotal35-39</v>
      </c>
      <c r="F12" s="21">
        <v>5</v>
      </c>
      <c r="G12" s="108">
        <f>VLOOKUP(E12,'Appendix 4. LT MOH 2019'!$E$4:$H$1683,4,FALSE)</f>
        <v>2.2115213126449079E-3</v>
      </c>
      <c r="H12" s="21">
        <f>VLOOKUP(E12,'Appendix 1a. Pop March 2021'!$E$5:$F$1684,2,FALSE)</f>
        <v>253731.23028250699</v>
      </c>
      <c r="I12" s="21">
        <f>VLOOKUP(E12,'Appendix 2a. Covid Deaths 2021'!$E$4:$F$1684,2,FALSE)</f>
        <v>53.122005988024</v>
      </c>
      <c r="J12" s="22">
        <f t="shared" si="1"/>
        <v>561.13202345337731</v>
      </c>
      <c r="K12" s="22">
        <f t="shared" si="2"/>
        <v>614.13654899298831</v>
      </c>
      <c r="L12" s="77">
        <f t="shared" si="3"/>
        <v>0.91369260529026719</v>
      </c>
      <c r="M12" s="77">
        <f t="shared" si="4"/>
        <v>1.0944599903840899</v>
      </c>
      <c r="N12" s="77">
        <f>VLOOKUP(E12,'Appendix 4. LT MOH 2019'!$E$4:$L$1683,8,FALSE)</f>
        <v>0.98900319262149694</v>
      </c>
      <c r="O12" s="77">
        <f t="shared" si="13"/>
        <v>0.98797070618299276</v>
      </c>
      <c r="P12" s="77">
        <f t="shared" si="5"/>
        <v>1.2029293817007236E-2</v>
      </c>
      <c r="Q12" s="77">
        <f>VLOOKUP(E12,'Appendix 4. LT MOH 2019'!$E$4:$J$1683,6,FALSE)</f>
        <v>2.500000000000004</v>
      </c>
      <c r="R12" s="18">
        <f t="shared" si="6"/>
        <v>2.4986965401252346</v>
      </c>
      <c r="S12" s="132">
        <f t="shared" si="14"/>
        <v>95005.715155678539</v>
      </c>
      <c r="T12" s="14">
        <f t="shared" si="7"/>
        <v>1142.8516619025545</v>
      </c>
      <c r="U12" s="15">
        <f t="shared" si="8"/>
        <v>2.4204243515511901E-3</v>
      </c>
      <c r="V12" s="14">
        <f t="shared" si="9"/>
        <v>472169.95696235215</v>
      </c>
      <c r="W12" s="14">
        <f t="shared" si="10"/>
        <v>3978153.0732719768</v>
      </c>
      <c r="X12" s="129">
        <f t="shared" si="11"/>
        <v>41.872776461429545</v>
      </c>
      <c r="Y12" s="109">
        <f>VLOOKUP(E12,'Appendix 4. LT MOH 2019'!$E$4:$Q$1683,13,FALSE)</f>
        <v>42.849020444757976</v>
      </c>
      <c r="Z12" s="109">
        <f t="shared" si="12"/>
        <v>-0.97624398332843043</v>
      </c>
    </row>
    <row r="13" spans="1:27" s="11" customFormat="1" x14ac:dyDescent="0.2">
      <c r="A13" s="17"/>
      <c r="B13" s="13" t="str">
        <f t="shared" si="15"/>
        <v>Total</v>
      </c>
      <c r="C13" s="13" t="str">
        <f t="shared" si="16"/>
        <v>AL</v>
      </c>
      <c r="D13" s="162" t="s">
        <v>126</v>
      </c>
      <c r="E13" s="20" t="str">
        <f t="shared" si="0"/>
        <v>ALTotal40-44</v>
      </c>
      <c r="F13" s="21">
        <v>5</v>
      </c>
      <c r="G13" s="108">
        <f>VLOOKUP(E13,'Appendix 4. LT MOH 2019'!$E$4:$H$1683,4,FALSE)</f>
        <v>2.9568225295027121E-3</v>
      </c>
      <c r="H13" s="21">
        <f>VLOOKUP(E13,'Appendix 1a. Pop March 2021'!$E$5:$F$1684,2,FALSE)</f>
        <v>236642.53688457</v>
      </c>
      <c r="I13" s="21">
        <f>VLOOKUP(E13,'Appendix 2a. Covid Deaths 2021'!$E$4:$F$1684,2,FALSE)</f>
        <v>81.626497005988</v>
      </c>
      <c r="J13" s="22">
        <f t="shared" si="1"/>
        <v>699.70998449897309</v>
      </c>
      <c r="K13" s="22">
        <f t="shared" si="2"/>
        <v>781.09512643960943</v>
      </c>
      <c r="L13" s="77">
        <f t="shared" si="3"/>
        <v>0.89580636316141626</v>
      </c>
      <c r="M13" s="77">
        <f t="shared" si="4"/>
        <v>1.1163126777430683</v>
      </c>
      <c r="N13" s="77">
        <f>VLOOKUP(E13,'Appendix 4. LT MOH 2019'!$E$4:$L$1683,8,FALSE)</f>
        <v>0.9853243704328335</v>
      </c>
      <c r="O13" s="77">
        <f t="shared" si="13"/>
        <v>0.98363145175381261</v>
      </c>
      <c r="P13" s="77">
        <f t="shared" si="5"/>
        <v>1.6368548246187387E-2</v>
      </c>
      <c r="Q13" s="77">
        <f>VLOOKUP(E13,'Appendix 4. LT MOH 2019'!$E$4:$J$1683,6,FALSE)</f>
        <v>2.4999999999999942</v>
      </c>
      <c r="R13" s="18">
        <f t="shared" si="6"/>
        <v>2.4978551711962442</v>
      </c>
      <c r="S13" s="132">
        <f t="shared" si="14"/>
        <v>93862.863493775978</v>
      </c>
      <c r="T13" s="14">
        <f t="shared" si="7"/>
        <v>1536.3988096231728</v>
      </c>
      <c r="U13" s="15">
        <f t="shared" si="8"/>
        <v>3.3007470442079504E-3</v>
      </c>
      <c r="V13" s="14">
        <f t="shared" si="9"/>
        <v>465470.02513240097</v>
      </c>
      <c r="W13" s="14">
        <f t="shared" si="10"/>
        <v>3505983.1163096246</v>
      </c>
      <c r="X13" s="129">
        <f t="shared" si="11"/>
        <v>37.352185793288797</v>
      </c>
      <c r="Y13" s="109">
        <f>VLOOKUP(E13,'Appendix 4. LT MOH 2019'!$E$4:$Q$1683,13,FALSE)</f>
        <v>38.297664502787924</v>
      </c>
      <c r="Z13" s="109">
        <f t="shared" si="12"/>
        <v>-0.94547870949912749</v>
      </c>
    </row>
    <row r="14" spans="1:27" s="11" customFormat="1" x14ac:dyDescent="0.2">
      <c r="A14" s="17"/>
      <c r="B14" s="13" t="str">
        <f t="shared" si="15"/>
        <v>Total</v>
      </c>
      <c r="C14" s="13" t="str">
        <f t="shared" si="16"/>
        <v>AL</v>
      </c>
      <c r="D14" s="162" t="s">
        <v>127</v>
      </c>
      <c r="E14" s="20" t="str">
        <f t="shared" si="0"/>
        <v>ALTotal45-49</v>
      </c>
      <c r="F14" s="21">
        <v>5</v>
      </c>
      <c r="G14" s="108">
        <f>VLOOKUP(E14,'Appendix 4. LT MOH 2019'!$E$4:$H$1683,4,FALSE)</f>
        <v>4.1688247062527297E-3</v>
      </c>
      <c r="H14" s="21">
        <f>VLOOKUP(E14,'Appendix 1a. Pop March 2021'!$E$5:$F$1684,2,FALSE)</f>
        <v>203315.512538468</v>
      </c>
      <c r="I14" s="21">
        <f>VLOOKUP(E14,'Appendix 2a. Covid Deaths 2021'!$E$4:$F$1684,2,FALSE)</f>
        <v>99.765718562874298</v>
      </c>
      <c r="J14" s="22">
        <f t="shared" si="1"/>
        <v>847.58673183480209</v>
      </c>
      <c r="K14" s="22">
        <f t="shared" si="2"/>
        <v>946.93654460529433</v>
      </c>
      <c r="L14" s="77">
        <f t="shared" si="3"/>
        <v>0.89508292468329687</v>
      </c>
      <c r="M14" s="77">
        <f t="shared" si="4"/>
        <v>1.1172149221300645</v>
      </c>
      <c r="N14" s="77">
        <f>VLOOKUP(E14,'Appendix 4. LT MOH 2019'!$E$4:$L$1683,8,FALSE)</f>
        <v>0.97937087448898308</v>
      </c>
      <c r="O14" s="77">
        <f t="shared" si="13"/>
        <v>0.9769808684595338</v>
      </c>
      <c r="P14" s="77">
        <f t="shared" si="5"/>
        <v>2.3019131540466198E-2</v>
      </c>
      <c r="Q14" s="77">
        <f>VLOOKUP(E14,'Appendix 4. LT MOH 2019'!$E$4:$J$1683,6,FALSE)</f>
        <v>2.5000000000000262</v>
      </c>
      <c r="R14" s="18">
        <f t="shared" si="6"/>
        <v>2.4969552162636575</v>
      </c>
      <c r="S14" s="132">
        <f t="shared" si="14"/>
        <v>92326.464684152801</v>
      </c>
      <c r="T14" s="14">
        <f t="shared" si="7"/>
        <v>2125.2750352307203</v>
      </c>
      <c r="U14" s="15">
        <f t="shared" si="8"/>
        <v>4.6574973675633383E-3</v>
      </c>
      <c r="V14" s="14">
        <f t="shared" si="9"/>
        <v>456312.66482982464</v>
      </c>
      <c r="W14" s="14">
        <f t="shared" si="10"/>
        <v>3040513.0911772237</v>
      </c>
      <c r="X14" s="129">
        <f t="shared" si="11"/>
        <v>32.932194485933856</v>
      </c>
      <c r="Y14" s="109">
        <f>VLOOKUP(E14,'Appendix 4. LT MOH 2019'!$E$4:$Q$1683,13,FALSE)</f>
        <v>33.830842489019851</v>
      </c>
      <c r="Z14" s="109">
        <f t="shared" si="12"/>
        <v>-0.89864800308599513</v>
      </c>
    </row>
    <row r="15" spans="1:27" s="11" customFormat="1" x14ac:dyDescent="0.2">
      <c r="A15" s="17"/>
      <c r="B15" s="13" t="str">
        <f t="shared" si="15"/>
        <v>Total</v>
      </c>
      <c r="C15" s="13" t="str">
        <f t="shared" si="16"/>
        <v>AL</v>
      </c>
      <c r="D15" s="162" t="s">
        <v>128</v>
      </c>
      <c r="E15" s="20" t="str">
        <f t="shared" si="0"/>
        <v>ALTotal50-54</v>
      </c>
      <c r="F15" s="21">
        <v>5</v>
      </c>
      <c r="G15" s="108">
        <f>VLOOKUP(E15,'Appendix 4. LT MOH 2019'!$E$4:$H$1683,4,FALSE)</f>
        <v>6.3250392491274836E-3</v>
      </c>
      <c r="H15" s="21">
        <f>VLOOKUP(E15,'Appendix 1a. Pop March 2021'!$E$5:$F$1684,2,FALSE)</f>
        <v>182890.55621157799</v>
      </c>
      <c r="I15" s="21">
        <f>VLOOKUP(E15,'Appendix 2a. Covid Deaths 2021'!$E$4:$F$1684,2,FALSE)</f>
        <v>128.27020958083801</v>
      </c>
      <c r="J15" s="22">
        <f t="shared" si="1"/>
        <v>1156.789946332987</v>
      </c>
      <c r="K15" s="22">
        <f t="shared" si="2"/>
        <v>1284.2488418037324</v>
      </c>
      <c r="L15" s="77">
        <f t="shared" si="3"/>
        <v>0.90075218188109962</v>
      </c>
      <c r="M15" s="77">
        <f t="shared" si="4"/>
        <v>1.1101832669576606</v>
      </c>
      <c r="N15" s="77">
        <f>VLOOKUP(E15,'Appendix 4. LT MOH 2019'!$E$4:$L$1683,8,FALSE)</f>
        <v>0.96886709585598807</v>
      </c>
      <c r="O15" s="77">
        <f t="shared" si="13"/>
        <v>0.96549660794080405</v>
      </c>
      <c r="P15" s="77">
        <f t="shared" si="5"/>
        <v>3.4503392059195948E-2</v>
      </c>
      <c r="Q15" s="77">
        <f>VLOOKUP(E15,'Appendix 4. LT MOH 2019'!$E$4:$J$1683,6,FALSE)</f>
        <v>2.4999999999999893</v>
      </c>
      <c r="R15" s="18">
        <f t="shared" si="6"/>
        <v>2.4956643992291832</v>
      </c>
      <c r="S15" s="132">
        <f t="shared" si="14"/>
        <v>90201.189648922082</v>
      </c>
      <c r="T15" s="14">
        <f t="shared" si="7"/>
        <v>3112.2470106626461</v>
      </c>
      <c r="U15" s="15">
        <f t="shared" si="8"/>
        <v>7.0220304356516253E-3</v>
      </c>
      <c r="V15" s="14">
        <f t="shared" si="9"/>
        <v>443211.83725741541</v>
      </c>
      <c r="W15" s="14">
        <f t="shared" si="10"/>
        <v>2584200.4263473991</v>
      </c>
      <c r="X15" s="129">
        <f t="shared" si="11"/>
        <v>28.649294276555928</v>
      </c>
      <c r="Y15" s="109">
        <f>VLOOKUP(E15,'Appendix 4. LT MOH 2019'!$E$4:$Q$1683,13,FALSE)</f>
        <v>29.490784395510726</v>
      </c>
      <c r="Z15" s="109">
        <f t="shared" si="12"/>
        <v>-0.84149011895479831</v>
      </c>
    </row>
    <row r="16" spans="1:27" s="11" customFormat="1" x14ac:dyDescent="0.2">
      <c r="A16" s="17"/>
      <c r="B16" s="13" t="str">
        <f t="shared" si="15"/>
        <v>Total</v>
      </c>
      <c r="C16" s="13" t="str">
        <f t="shared" si="16"/>
        <v>AL</v>
      </c>
      <c r="D16" s="162" t="s">
        <v>129</v>
      </c>
      <c r="E16" s="20" t="str">
        <f t="shared" si="0"/>
        <v>ALTotal55-59</v>
      </c>
      <c r="F16" s="21">
        <v>5</v>
      </c>
      <c r="G16" s="108">
        <f>VLOOKUP(E16,'Appendix 4. LT MOH 2019'!$E$4:$H$1683,4,FALSE)</f>
        <v>9.159224796519495E-3</v>
      </c>
      <c r="H16" s="21">
        <f>VLOOKUP(E16,'Appendix 1a. Pop March 2021'!$E$5:$F$1684,2,FALSE)</f>
        <v>152084.991292183</v>
      </c>
      <c r="I16" s="21">
        <f>VLOOKUP(E16,'Appendix 2a. Covid Deaths 2021'!$E$4:$F$1684,2,FALSE)</f>
        <v>152.88772455089801</v>
      </c>
      <c r="J16" s="22">
        <f t="shared" si="1"/>
        <v>1392.980623421814</v>
      </c>
      <c r="K16" s="22">
        <f t="shared" si="2"/>
        <v>1544.4680149349217</v>
      </c>
      <c r="L16" s="77">
        <f t="shared" si="3"/>
        <v>0.90191613549245897</v>
      </c>
      <c r="M16" s="77">
        <f t="shared" si="4"/>
        <v>1.1087505374920317</v>
      </c>
      <c r="N16" s="77">
        <f>VLOOKUP(E16,'Appendix 4. LT MOH 2019'!$E$4:$L$1683,8,FALSE)</f>
        <v>0.95522904414009235</v>
      </c>
      <c r="O16" s="77">
        <f t="shared" si="13"/>
        <v>0.95048266568505391</v>
      </c>
      <c r="P16" s="77">
        <f t="shared" si="5"/>
        <v>4.9517334314946093E-2</v>
      </c>
      <c r="Q16" s="77">
        <f>VLOOKUP(E16,'Appendix 4. LT MOH 2019'!$E$4:$J$1683,6,FALSE)</f>
        <v>2.5000000000000049</v>
      </c>
      <c r="R16" s="18">
        <f t="shared" si="6"/>
        <v>2.4938159504922366</v>
      </c>
      <c r="S16" s="132">
        <f t="shared" si="14"/>
        <v>87088.942638259439</v>
      </c>
      <c r="T16" s="14">
        <f t="shared" si="7"/>
        <v>4312.4122877538557</v>
      </c>
      <c r="U16" s="15">
        <f t="shared" si="8"/>
        <v>1.0155526114119663E-2</v>
      </c>
      <c r="V16" s="14">
        <f t="shared" si="9"/>
        <v>424637.01430082723</v>
      </c>
      <c r="W16" s="14">
        <f t="shared" si="10"/>
        <v>2140988.5890899836</v>
      </c>
      <c r="X16" s="129">
        <f t="shared" si="11"/>
        <v>24.583931372125949</v>
      </c>
      <c r="Y16" s="109">
        <f>VLOOKUP(E16,'Appendix 4. LT MOH 2019'!$E$4:$Q$1683,13,FALSE)</f>
        <v>25.358087565317241</v>
      </c>
      <c r="Z16" s="109">
        <f t="shared" si="12"/>
        <v>-0.77415619319129192</v>
      </c>
    </row>
    <row r="17" spans="1:26" s="11" customFormat="1" x14ac:dyDescent="0.2">
      <c r="A17" s="17"/>
      <c r="B17" s="13" t="str">
        <f t="shared" si="15"/>
        <v>Total</v>
      </c>
      <c r="C17" s="13" t="str">
        <f t="shared" si="16"/>
        <v>AL</v>
      </c>
      <c r="D17" s="162" t="s">
        <v>130</v>
      </c>
      <c r="E17" s="20" t="str">
        <f t="shared" si="0"/>
        <v>ALTotal60-64</v>
      </c>
      <c r="F17" s="21">
        <v>5</v>
      </c>
      <c r="G17" s="108">
        <f>VLOOKUP(E17,'Appendix 4. LT MOH 2019'!$E$4:$H$1683,4,FALSE)</f>
        <v>1.3602219082733194E-2</v>
      </c>
      <c r="H17" s="21">
        <f>VLOOKUP(E17,'Appendix 1a. Pop March 2021'!$E$5:$F$1684,2,FALSE)</f>
        <v>121795.459098839</v>
      </c>
      <c r="I17" s="21">
        <f>VLOOKUP(E17,'Appendix 2a. Covid Deaths 2021'!$E$4:$F$1684,2,FALSE)</f>
        <v>203.41841317365299</v>
      </c>
      <c r="J17" s="22">
        <f t="shared" si="1"/>
        <v>1656.688517944478</v>
      </c>
      <c r="K17" s="22">
        <f t="shared" si="2"/>
        <v>1857.3399892966809</v>
      </c>
      <c r="L17" s="77">
        <f t="shared" si="3"/>
        <v>0.89196836739180774</v>
      </c>
      <c r="M17" s="77">
        <f t="shared" si="4"/>
        <v>1.1211159908328208</v>
      </c>
      <c r="N17" s="77">
        <f>VLOOKUP(E17,'Appendix 4. LT MOH 2019'!$E$4:$L$1683,8,FALSE)</f>
        <v>0.93422559911356606</v>
      </c>
      <c r="O17" s="77">
        <f t="shared" si="13"/>
        <v>0.92655883055487887</v>
      </c>
      <c r="P17" s="77">
        <f t="shared" si="5"/>
        <v>7.3441169445121135E-2</v>
      </c>
      <c r="Q17" s="77">
        <f>VLOOKUP(E17,'Appendix 4. LT MOH 2019'!$E$4:$J$1683,6,FALSE)</f>
        <v>2.4999999999999987</v>
      </c>
      <c r="R17" s="18">
        <f t="shared" si="6"/>
        <v>2.4898026141749994</v>
      </c>
      <c r="S17" s="132">
        <f t="shared" si="14"/>
        <v>82776.530350505578</v>
      </c>
      <c r="T17" s="14">
        <f t="shared" si="7"/>
        <v>6079.2051915506927</v>
      </c>
      <c r="U17" s="15">
        <f t="shared" si="8"/>
        <v>1.5250526383202604E-2</v>
      </c>
      <c r="V17" s="14">
        <f t="shared" si="9"/>
        <v>398622.64677280356</v>
      </c>
      <c r="W17" s="14">
        <f t="shared" si="10"/>
        <v>1716351.5747891564</v>
      </c>
      <c r="X17" s="129">
        <f t="shared" si="11"/>
        <v>20.734761018872224</v>
      </c>
      <c r="Y17" s="109">
        <f>VLOOKUP(E17,'Appendix 4. LT MOH 2019'!$E$4:$Q$1683,13,FALSE)</f>
        <v>21.42943106738797</v>
      </c>
      <c r="Z17" s="109">
        <f t="shared" si="12"/>
        <v>-0.69467004851574643</v>
      </c>
    </row>
    <row r="18" spans="1:26" s="11" customFormat="1" x14ac:dyDescent="0.2">
      <c r="A18" s="17"/>
      <c r="B18" s="13" t="str">
        <f t="shared" si="15"/>
        <v>Total</v>
      </c>
      <c r="C18" s="13" t="str">
        <f t="shared" si="16"/>
        <v>AL</v>
      </c>
      <c r="D18" s="162" t="s">
        <v>131</v>
      </c>
      <c r="E18" s="20" t="str">
        <f t="shared" si="0"/>
        <v>ALTotal65-69</v>
      </c>
      <c r="F18" s="21">
        <v>5</v>
      </c>
      <c r="G18" s="108">
        <f>VLOOKUP(E18,'Appendix 4. LT MOH 2019'!$E$4:$H$1683,4,FALSE)</f>
        <v>2.076109570041609E-2</v>
      </c>
      <c r="H18" s="21">
        <f>VLOOKUP(E18,'Appendix 1a. Pop March 2021'!$E$5:$F$1684,2,FALSE)</f>
        <v>96843.867440600603</v>
      </c>
      <c r="I18" s="21">
        <f>VLOOKUP(E18,'Appendix 2a. Covid Deaths 2021'!$E$4:$F$1684,2,FALSE)</f>
        <v>229.33158682634701</v>
      </c>
      <c r="J18" s="22">
        <f t="shared" si="1"/>
        <v>2010.5847999327189</v>
      </c>
      <c r="K18" s="22">
        <f t="shared" si="2"/>
        <v>2235.155211737836</v>
      </c>
      <c r="L18" s="77">
        <f t="shared" si="3"/>
        <v>0.89952804591565105</v>
      </c>
      <c r="M18" s="77">
        <f t="shared" si="4"/>
        <v>1.111694076177554</v>
      </c>
      <c r="N18" s="77">
        <f>VLOOKUP(E18,'Appendix 4. LT MOH 2019'!$E$4:$L$1683,8,FALSE)</f>
        <v>0.90131646717072866</v>
      </c>
      <c r="O18" s="77">
        <f t="shared" si="13"/>
        <v>0.89091725051781578</v>
      </c>
      <c r="P18" s="77">
        <f t="shared" si="5"/>
        <v>0.10908274948218422</v>
      </c>
      <c r="Q18" s="77">
        <f>VLOOKUP(E18,'Appendix 4. LT MOH 2019'!$E$4:$J$1683,6,FALSE)</f>
        <v>2.4999999999999978</v>
      </c>
      <c r="R18" s="18">
        <f t="shared" si="6"/>
        <v>2.4857184251554876</v>
      </c>
      <c r="S18" s="132">
        <f t="shared" si="14"/>
        <v>76697.325158954889</v>
      </c>
      <c r="T18" s="14">
        <f t="shared" si="7"/>
        <v>8366.3551062679016</v>
      </c>
      <c r="U18" s="15">
        <f t="shared" si="8"/>
        <v>2.3082704308614636E-2</v>
      </c>
      <c r="V18" s="14">
        <f t="shared" si="9"/>
        <v>362451.25330247876</v>
      </c>
      <c r="W18" s="14">
        <f t="shared" si="10"/>
        <v>1317728.9280163529</v>
      </c>
      <c r="X18" s="129">
        <f t="shared" si="11"/>
        <v>17.180898098928029</v>
      </c>
      <c r="Y18" s="109">
        <f>VLOOKUP(E18,'Appendix 4. LT MOH 2019'!$E$4:$Q$1683,13,FALSE)</f>
        <v>17.762162678210743</v>
      </c>
      <c r="Z18" s="109">
        <f t="shared" si="12"/>
        <v>-0.58126457928271336</v>
      </c>
    </row>
    <row r="19" spans="1:26" s="11" customFormat="1" x14ac:dyDescent="0.2">
      <c r="A19" s="17"/>
      <c r="B19" s="13" t="str">
        <f t="shared" si="15"/>
        <v>Total</v>
      </c>
      <c r="C19" s="13" t="str">
        <f t="shared" si="16"/>
        <v>AL</v>
      </c>
      <c r="D19" s="162" t="s">
        <v>132</v>
      </c>
      <c r="E19" s="20" t="str">
        <f t="shared" si="0"/>
        <v>ALTotal70-74</v>
      </c>
      <c r="F19" s="21">
        <v>5</v>
      </c>
      <c r="G19" s="108">
        <f>VLOOKUP(E19,'Appendix 4. LT MOH 2019'!$E$4:$H$1683,4,FALSE)</f>
        <v>3.0927835051546393E-2</v>
      </c>
      <c r="H19" s="21">
        <f>VLOOKUP(E19,'Appendix 1a. Pop March 2021'!$E$5:$F$1684,2,FALSE)</f>
        <v>71658.840382542199</v>
      </c>
      <c r="I19" s="21">
        <f>VLOOKUP(E19,'Appendix 2a. Covid Deaths 2021'!$E$4:$F$1684,2,FALSE)</f>
        <v>238.40119760479001</v>
      </c>
      <c r="J19" s="22">
        <f t="shared" si="1"/>
        <v>2216.2527953363569</v>
      </c>
      <c r="K19" s="22">
        <f t="shared" si="2"/>
        <v>2447.2807600255346</v>
      </c>
      <c r="L19" s="77">
        <f t="shared" si="3"/>
        <v>0.90559809546054404</v>
      </c>
      <c r="M19" s="77">
        <f t="shared" si="4"/>
        <v>1.1042426049841101</v>
      </c>
      <c r="N19" s="77">
        <f>VLOOKUP(E19,'Appendix 4. LT MOH 2019'!$E$4:$L$1683,8,FALSE)</f>
        <v>0.8564593301435407</v>
      </c>
      <c r="O19" s="77">
        <f t="shared" si="13"/>
        <v>0.84273672601814109</v>
      </c>
      <c r="P19" s="77">
        <f t="shared" si="5"/>
        <v>0.15726327398185891</v>
      </c>
      <c r="Q19" s="77">
        <f>VLOOKUP(E19,'Appendix 4. LT MOH 2019'!$E$4:$J$1683,6,FALSE)</f>
        <v>2.5000000000000013</v>
      </c>
      <c r="R19" s="18">
        <f t="shared" si="6"/>
        <v>2.4802806912543223</v>
      </c>
      <c r="S19" s="132">
        <f t="shared" si="14"/>
        <v>68330.970052686986</v>
      </c>
      <c r="T19" s="14">
        <f t="shared" si="7"/>
        <v>10745.952064841909</v>
      </c>
      <c r="U19" s="15">
        <f t="shared" si="8"/>
        <v>3.415988964266245E-2</v>
      </c>
      <c r="V19" s="14">
        <f t="shared" si="9"/>
        <v>314578.06735479727</v>
      </c>
      <c r="W19" s="14">
        <f t="shared" si="10"/>
        <v>955277.67471387424</v>
      </c>
      <c r="X19" s="129">
        <f t="shared" si="11"/>
        <v>13.980156786553767</v>
      </c>
      <c r="Y19" s="109">
        <f>VLOOKUP(E19,'Appendix 4. LT MOH 2019'!$E$4:$Q$1683,13,FALSE)</f>
        <v>14.433189655481755</v>
      </c>
      <c r="Z19" s="109">
        <f t="shared" si="12"/>
        <v>-0.45303286892798766</v>
      </c>
    </row>
    <row r="20" spans="1:26" s="11" customFormat="1" x14ac:dyDescent="0.2">
      <c r="A20" s="17"/>
      <c r="B20" s="13" t="str">
        <f t="shared" si="15"/>
        <v>Total</v>
      </c>
      <c r="C20" s="13" t="str">
        <f t="shared" si="16"/>
        <v>AL</v>
      </c>
      <c r="D20" s="162" t="s">
        <v>133</v>
      </c>
      <c r="E20" s="20" t="str">
        <f t="shared" si="0"/>
        <v>ALTotal75-79</v>
      </c>
      <c r="F20" s="21">
        <v>5</v>
      </c>
      <c r="G20" s="108">
        <f>VLOOKUP(E20,'Appendix 4. LT MOH 2019'!$E$4:$H$1683,4,FALSE)</f>
        <v>4.6791886463460393E-2</v>
      </c>
      <c r="H20" s="21">
        <f>VLOOKUP(E20,'Appendix 1a. Pop March 2021'!$E$5:$F$1684,2,FALSE)</f>
        <v>48218.7990466068</v>
      </c>
      <c r="I20" s="21">
        <f>VLOOKUP(E20,'Appendix 2a. Covid Deaths 2021'!$E$4:$F$1684,2,FALSE)</f>
        <v>182.68787425149699</v>
      </c>
      <c r="J20" s="22">
        <f t="shared" si="1"/>
        <v>2256.2485703932375</v>
      </c>
      <c r="K20" s="22">
        <f t="shared" si="2"/>
        <v>2430.3881343745074</v>
      </c>
      <c r="L20" s="77">
        <f t="shared" si="3"/>
        <v>0.92834907251302601</v>
      </c>
      <c r="M20" s="77">
        <f t="shared" si="4"/>
        <v>1.0771810190890978</v>
      </c>
      <c r="N20" s="77">
        <f>VLOOKUP(E20,'Appendix 4. LT MOH 2019'!$E$4:$L$1683,8,FALSE)</f>
        <v>0.79054281028316242</v>
      </c>
      <c r="O20" s="77">
        <f t="shared" si="13"/>
        <v>0.77633143364227242</v>
      </c>
      <c r="P20" s="77">
        <f t="shared" si="5"/>
        <v>0.22366856635772758</v>
      </c>
      <c r="Q20" s="77">
        <f>VLOOKUP(E20,'Appendix 4. LT MOH 2019'!$E$4:$J$1683,6,FALSE)</f>
        <v>2.4999999999999987</v>
      </c>
      <c r="R20" s="18">
        <f t="shared" si="6"/>
        <v>2.4781513474509893</v>
      </c>
      <c r="S20" s="132">
        <f t="shared" si="14"/>
        <v>57585.017987845073</v>
      </c>
      <c r="T20" s="14">
        <f t="shared" si="7"/>
        <v>12879.958417025262</v>
      </c>
      <c r="U20" s="15">
        <f t="shared" si="8"/>
        <v>5.0421890120996099E-2</v>
      </c>
      <c r="V20" s="14">
        <f t="shared" si="9"/>
        <v>255443.78416036291</v>
      </c>
      <c r="W20" s="14">
        <f t="shared" si="10"/>
        <v>640699.60735907697</v>
      </c>
      <c r="X20" s="129">
        <f t="shared" si="11"/>
        <v>11.126151032796665</v>
      </c>
      <c r="Y20" s="109">
        <f>VLOOKUP(E20,'Appendix 4. LT MOH 2019'!$E$4:$Q$1683,13,FALSE)</f>
        <v>11.433165575394897</v>
      </c>
      <c r="Z20" s="109">
        <f t="shared" si="12"/>
        <v>-0.3070145425982318</v>
      </c>
    </row>
    <row r="21" spans="1:26" s="11" customFormat="1" x14ac:dyDescent="0.2">
      <c r="A21" s="17"/>
      <c r="B21" s="13" t="str">
        <f t="shared" si="15"/>
        <v>Total</v>
      </c>
      <c r="C21" s="13" t="str">
        <f t="shared" si="16"/>
        <v>AL</v>
      </c>
      <c r="D21" s="162" t="s">
        <v>134</v>
      </c>
      <c r="E21" s="20" t="str">
        <f t="shared" si="0"/>
        <v>ALTotal80-84</v>
      </c>
      <c r="F21" s="21">
        <v>5</v>
      </c>
      <c r="G21" s="108">
        <f>VLOOKUP(E21,'Appendix 4. LT MOH 2019'!$E$4:$H$1683,4,FALSE)</f>
        <v>7.3795235497363151E-2</v>
      </c>
      <c r="H21" s="21">
        <f>VLOOKUP(E21,'Appendix 1a. Pop March 2021'!$E$5:$F$1684,2,FALSE)</f>
        <v>29382.7534243341</v>
      </c>
      <c r="I21" s="21">
        <f>VLOOKUP(E21,'Appendix 2a. Covid Deaths 2021'!$E$4:$F$1684,2,FALSE)</f>
        <v>154.18338323353299</v>
      </c>
      <c r="J21" s="22">
        <f t="shared" si="1"/>
        <v>2168.3072085096883</v>
      </c>
      <c r="K21" s="22">
        <f t="shared" si="2"/>
        <v>2311.1125926677228</v>
      </c>
      <c r="L21" s="77">
        <f t="shared" si="3"/>
        <v>0.93820924838923836</v>
      </c>
      <c r="M21" s="77">
        <f t="shared" si="4"/>
        <v>1.0658603096450465</v>
      </c>
      <c r="N21" s="77">
        <f>VLOOKUP(E21,'Appendix 4. LT MOH 2019'!$E$4:$L$1683,8,FALSE)</f>
        <v>0.68849312965379594</v>
      </c>
      <c r="O21" s="77">
        <f t="shared" si="13"/>
        <v>0.6717746773986093</v>
      </c>
      <c r="P21" s="77">
        <f t="shared" si="5"/>
        <v>0.3282253226013907</v>
      </c>
      <c r="Q21" s="77">
        <f>VLOOKUP(E21,'Appendix 4. LT MOH 2019'!$E$4:$J$1683,6,FALSE)</f>
        <v>2.4999999999999987</v>
      </c>
      <c r="R21" s="18">
        <f t="shared" si="6"/>
        <v>2.4710756116234696</v>
      </c>
      <c r="S21" s="132">
        <f t="shared" si="14"/>
        <v>44705.059570819809</v>
      </c>
      <c r="T21" s="14">
        <f t="shared" si="7"/>
        <v>14673.33259954672</v>
      </c>
      <c r="U21" s="15">
        <f t="shared" si="8"/>
        <v>7.8712184897552356E-2</v>
      </c>
      <c r="V21" s="14">
        <f t="shared" si="9"/>
        <v>186417.54918434494</v>
      </c>
      <c r="W21" s="14">
        <f t="shared" si="10"/>
        <v>385255.82319871406</v>
      </c>
      <c r="X21" s="129">
        <f t="shared" si="11"/>
        <v>8.6177230697659297</v>
      </c>
      <c r="Y21" s="109">
        <f>VLOOKUP(E21,'Appendix 4. LT MOH 2019'!$E$4:$Q$1683,13,FALSE)</f>
        <v>8.8000402498065231</v>
      </c>
      <c r="Z21" s="109">
        <f t="shared" si="12"/>
        <v>-0.18231718004059339</v>
      </c>
    </row>
    <row r="22" spans="1:26" s="11" customFormat="1" x14ac:dyDescent="0.2">
      <c r="A22" s="17"/>
      <c r="B22" s="13" t="str">
        <f t="shared" si="15"/>
        <v>Total</v>
      </c>
      <c r="C22" s="13" t="str">
        <f t="shared" si="16"/>
        <v>AL</v>
      </c>
      <c r="D22" s="162" t="s">
        <v>135</v>
      </c>
      <c r="E22" s="20" t="str">
        <f t="shared" si="0"/>
        <v>ALTotal85-89</v>
      </c>
      <c r="F22" s="21">
        <v>5</v>
      </c>
      <c r="G22" s="108">
        <f>VLOOKUP(E22,'Appendix 4. LT MOH 2019'!$E$4:$H$1683,4,FALSE)</f>
        <v>0.11985675655923408</v>
      </c>
      <c r="H22" s="21">
        <f>VLOOKUP(E22,'Appendix 1a. Pop March 2021'!$E$5:$F$1684,2,FALSE)</f>
        <v>14740.998336242201</v>
      </c>
      <c r="I22" s="21">
        <f>VLOOKUP(E22,'Appendix 2a. Covid Deaths 2021'!$E$4:$F$1684,2,FALSE)</f>
        <v>71.261227544910199</v>
      </c>
      <c r="J22" s="22">
        <f t="shared" si="1"/>
        <v>1766.808249027056</v>
      </c>
      <c r="K22" s="22">
        <f t="shared" si="2"/>
        <v>1829.5283369700039</v>
      </c>
      <c r="L22" s="77">
        <f t="shared" si="3"/>
        <v>0.96571789205144398</v>
      </c>
      <c r="M22" s="77">
        <f t="shared" si="4"/>
        <v>1.0354990916402425</v>
      </c>
      <c r="N22" s="77">
        <f>VLOOKUP(E22,'Appendix 4. LT MOH 2019'!$E$4:$L$1683,8,FALSE)</f>
        <v>0.53888545239835794</v>
      </c>
      <c r="O22" s="77">
        <f t="shared" si="13"/>
        <v>0.52718716448939817</v>
      </c>
      <c r="P22" s="77">
        <f t="shared" si="5"/>
        <v>0.47281283551060183</v>
      </c>
      <c r="Q22" s="77">
        <f>VLOOKUP(E22,'Appendix 4. LT MOH 2019'!$E$4:$J$1683,6,FALSE)</f>
        <v>2.5000000000000004</v>
      </c>
      <c r="R22" s="18">
        <f t="shared" si="6"/>
        <v>2.4753028084149005</v>
      </c>
      <c r="S22" s="132">
        <f t="shared" si="14"/>
        <v>30031.726971273089</v>
      </c>
      <c r="T22" s="14">
        <f t="shared" si="7"/>
        <v>14199.385984567847</v>
      </c>
      <c r="U22" s="15">
        <f t="shared" si="8"/>
        <v>0.12421879069928744</v>
      </c>
      <c r="V22" s="14">
        <f t="shared" si="9"/>
        <v>114309.48493889418</v>
      </c>
      <c r="W22" s="14">
        <f t="shared" si="10"/>
        <v>198838.27401436912</v>
      </c>
      <c r="X22" s="129">
        <f t="shared" si="11"/>
        <v>6.6209403876296653</v>
      </c>
      <c r="Y22" s="109">
        <f>VLOOKUP(E22,'Appendix 4. LT MOH 2019'!$E$4:$Q$1683,13,FALSE)</f>
        <v>6.650476567535911</v>
      </c>
      <c r="Z22" s="109">
        <f t="shared" si="12"/>
        <v>-2.9536179906245685E-2</v>
      </c>
    </row>
    <row r="23" spans="1:26" s="11" customFormat="1" x14ac:dyDescent="0.2">
      <c r="A23" s="17"/>
      <c r="B23" s="13" t="str">
        <f t="shared" si="15"/>
        <v>Total</v>
      </c>
      <c r="C23" s="13" t="str">
        <f t="shared" si="16"/>
        <v>AL</v>
      </c>
      <c r="D23" s="162" t="s">
        <v>8</v>
      </c>
      <c r="E23" s="20" t="str">
        <f t="shared" si="0"/>
        <v>ALTotal90+</v>
      </c>
      <c r="F23" s="21" t="s">
        <v>19</v>
      </c>
      <c r="G23" s="108">
        <f>VLOOKUP(E23,'Appendix 4. LT MOH 2019'!$E$4:$H$1683,4,FALSE)</f>
        <v>0.19223507198489498</v>
      </c>
      <c r="H23" s="21">
        <f>VLOOKUP(E23,'Appendix 1a. Pop March 2021'!$E$5:$F$1684,2,FALSE)</f>
        <v>8936.9175013098393</v>
      </c>
      <c r="I23" s="21">
        <f>VLOOKUP(E23,'Appendix 2a. Covid Deaths 2021'!$E$4:$F$1684,2,FALSE)</f>
        <v>46.643712574850298</v>
      </c>
      <c r="J23" s="22">
        <f t="shared" si="1"/>
        <v>1717.9889791873647</v>
      </c>
      <c r="K23" s="22">
        <f t="shared" si="2"/>
        <v>1755.6661343177459</v>
      </c>
      <c r="L23" s="77">
        <f t="shared" si="3"/>
        <v>0.97853968109658696</v>
      </c>
      <c r="M23" s="77">
        <f t="shared" si="4"/>
        <v>1.0219309643931493</v>
      </c>
      <c r="N23" s="77">
        <f>VLOOKUP(E23,'Appendix 4. LT MOH 2019'!$E$4:$L$1683,8,FALSE)</f>
        <v>0</v>
      </c>
      <c r="O23" s="77">
        <v>0</v>
      </c>
      <c r="P23" s="77">
        <f t="shared" si="5"/>
        <v>1</v>
      </c>
      <c r="Q23" s="77">
        <f>VLOOKUP(E23,'Appendix 4. LT MOH 2019'!$E$4:$J$1683,6,FALSE)</f>
        <v>5.4560842904673761</v>
      </c>
      <c r="R23" s="18">
        <f>Q23*L23</f>
        <v>5.3389949816300444</v>
      </c>
      <c r="S23" s="132">
        <f t="shared" si="14"/>
        <v>15832.340986705241</v>
      </c>
      <c r="T23" s="14">
        <f t="shared" si="7"/>
        <v>15832.340986705241</v>
      </c>
      <c r="U23" s="15">
        <f t="shared" si="8"/>
        <v>0.18730116874818464</v>
      </c>
      <c r="V23" s="14">
        <f>T23*R23</f>
        <v>84528.789075474953</v>
      </c>
      <c r="W23" s="14">
        <f>V23</f>
        <v>84528.789075474953</v>
      </c>
      <c r="X23" s="129">
        <f t="shared" si="11"/>
        <v>5.3389949816300444</v>
      </c>
      <c r="Y23" s="109">
        <f>VLOOKUP(E23,'Appendix 4. LT MOH 2019'!$E$4:$Q$1683,13,FALSE)</f>
        <v>5.2019643953345609</v>
      </c>
      <c r="Z23" s="109">
        <f t="shared" si="12"/>
        <v>0.13703058629548348</v>
      </c>
    </row>
    <row r="24" spans="1:26" s="9" customFormat="1" x14ac:dyDescent="0.2">
      <c r="B24" s="157"/>
      <c r="C24" s="157"/>
      <c r="G24" s="111"/>
      <c r="H24" s="111"/>
      <c r="I24" s="130"/>
      <c r="J24" s="130"/>
      <c r="N24" s="111"/>
      <c r="O24" s="111"/>
      <c r="P24" s="23"/>
      <c r="Q24" s="111"/>
      <c r="R24" s="111"/>
      <c r="V24" s="111"/>
      <c r="W24" s="111"/>
      <c r="Y24" s="111"/>
    </row>
    <row r="25" spans="1:26" x14ac:dyDescent="0.2">
      <c r="H25" s="43"/>
      <c r="I25" s="43"/>
      <c r="K25" s="43"/>
      <c r="L25" s="75"/>
      <c r="M25" s="75"/>
      <c r="N25" s="131"/>
      <c r="O25" s="131"/>
      <c r="P25" s="76"/>
      <c r="Q25" s="131"/>
      <c r="R25" s="131"/>
      <c r="S25" s="75"/>
      <c r="T25" s="75"/>
      <c r="U25" s="75"/>
      <c r="V25" s="131"/>
      <c r="W25" s="131"/>
      <c r="X25" s="75"/>
      <c r="Y25" s="131"/>
      <c r="Z25" s="75"/>
    </row>
    <row r="26" spans="1:26" ht="16" customHeight="1" x14ac:dyDescent="0.2">
      <c r="H26" s="43"/>
      <c r="I26" s="43"/>
      <c r="K26" s="43"/>
      <c r="L26" s="75"/>
      <c r="M26" s="75"/>
      <c r="N26" s="131"/>
      <c r="O26" s="131"/>
      <c r="P26" s="75"/>
      <c r="Q26" s="131"/>
      <c r="R26" s="131"/>
      <c r="S26" s="75"/>
      <c r="T26" s="75"/>
      <c r="U26" s="75"/>
      <c r="V26" s="131"/>
      <c r="W26" s="131"/>
      <c r="X26" s="75"/>
      <c r="Y26" s="131"/>
      <c r="Z26" s="75"/>
    </row>
    <row r="27" spans="1:26" s="13" customFormat="1" ht="47" customHeight="1" x14ac:dyDescent="0.2">
      <c r="A27" s="12"/>
      <c r="B27" s="10" t="s">
        <v>17</v>
      </c>
      <c r="C27" s="10" t="s">
        <v>14</v>
      </c>
      <c r="D27" s="160" t="s">
        <v>0</v>
      </c>
      <c r="E27" s="10" t="s">
        <v>137</v>
      </c>
      <c r="F27" s="10" t="s">
        <v>9</v>
      </c>
      <c r="G27" s="12" t="s">
        <v>116</v>
      </c>
      <c r="H27" s="12" t="s">
        <v>118</v>
      </c>
      <c r="I27" s="12" t="s">
        <v>110</v>
      </c>
      <c r="J27" s="12" t="s">
        <v>38</v>
      </c>
      <c r="K27" s="12" t="s">
        <v>1828</v>
      </c>
      <c r="L27" s="12" t="s">
        <v>26</v>
      </c>
      <c r="M27" s="12" t="s">
        <v>27</v>
      </c>
      <c r="N27" s="10" t="s">
        <v>10</v>
      </c>
      <c r="O27" s="12" t="s">
        <v>111</v>
      </c>
      <c r="P27" s="12" t="s">
        <v>112</v>
      </c>
      <c r="Q27" s="12" t="s">
        <v>28</v>
      </c>
      <c r="R27" s="12" t="s">
        <v>113</v>
      </c>
      <c r="S27" s="10" t="s">
        <v>104</v>
      </c>
      <c r="T27" s="10" t="s">
        <v>105</v>
      </c>
      <c r="U27" s="12" t="s">
        <v>106</v>
      </c>
      <c r="V27" s="12" t="s">
        <v>107</v>
      </c>
      <c r="W27" s="12" t="s">
        <v>108</v>
      </c>
      <c r="X27" s="10" t="s">
        <v>109</v>
      </c>
      <c r="Y27" s="12" t="s">
        <v>29</v>
      </c>
      <c r="Z27" s="12" t="s">
        <v>11</v>
      </c>
    </row>
    <row r="28" spans="1:26" x14ac:dyDescent="0.2">
      <c r="B28" s="155" t="s">
        <v>69</v>
      </c>
      <c r="C28" s="13" t="str">
        <f>$C$4</f>
        <v>AL</v>
      </c>
      <c r="D28" s="162">
        <v>0</v>
      </c>
      <c r="E28" s="20" t="str">
        <f t="shared" ref="E28:E47" si="17">_xlfn.CONCAT(C28,B28,D28)</f>
        <v>ALFemale0</v>
      </c>
      <c r="F28" s="21">
        <v>1</v>
      </c>
      <c r="G28" s="108">
        <f>VLOOKUP(E28,'Appendix 4. LT MOH 2019'!$E$4:$H$1683,4,FALSE)</f>
        <v>1.1514614703277236E-2</v>
      </c>
      <c r="H28" s="21">
        <f>VLOOKUP(E28,'Appendix 1a. Pop March 2021'!$E$5:$F$1684,2,FALSE)</f>
        <v>24489.463143577999</v>
      </c>
      <c r="I28" s="21">
        <f>VLOOKUP(E28,'Appendix 2a. Covid Deaths 2021'!$E$4:$F$1684,2,FALSE)</f>
        <v>6.4782934131736498</v>
      </c>
      <c r="J28" s="22">
        <f t="shared" ref="J28:J47" si="18">G28*H28</f>
        <v>281.98673238840922</v>
      </c>
      <c r="K28" s="22">
        <f t="shared" ref="K28:K47" si="19">G28*(H28-I28)+I28</f>
        <v>288.39043074899541</v>
      </c>
      <c r="L28" s="78">
        <f t="shared" ref="L28:L47" si="20">J28/K28</f>
        <v>0.97779503867741113</v>
      </c>
      <c r="M28" s="78">
        <f t="shared" ref="M28:M47" si="21">K28/J28</f>
        <v>1.0227092186442506</v>
      </c>
      <c r="N28" s="77">
        <f>VLOOKUP(E28,'Appendix 4. LT MOH 2019'!$E$4:$L$1683,8,FALSE)</f>
        <v>0.98860383558084586</v>
      </c>
      <c r="O28" s="77">
        <f>EXP((1/L28)*LN(N28))</f>
        <v>0.98834655136242555</v>
      </c>
      <c r="P28" s="78">
        <f t="shared" ref="P28:P47" si="22">1-O28</f>
        <v>1.1653448637574448E-2</v>
      </c>
      <c r="Q28" s="77">
        <f>VLOOKUP(E28,'Appendix 4. LT MOH 2019'!$E$4:$J$1683,6,FALSE)</f>
        <v>9.7332118095088849E-2</v>
      </c>
      <c r="R28" s="133">
        <f t="shared" ref="R28:R46" si="23">F28+(Q28-F28)*M28*(1-N28)/(1-O28)</f>
        <v>9.7214862458834372E-2</v>
      </c>
      <c r="S28" s="14">
        <v>100000</v>
      </c>
      <c r="T28" s="14">
        <f t="shared" ref="T28:T47" si="24">P28*S28</f>
        <v>1165.3448637574447</v>
      </c>
      <c r="U28" s="15">
        <f t="shared" ref="U28:U47" si="25">T28/V28</f>
        <v>1.1777352989058784E-2</v>
      </c>
      <c r="V28" s="14">
        <f t="shared" ref="V28:V46" si="26">(S29*F28)+R28*T28</f>
        <v>98947.943976889845</v>
      </c>
      <c r="W28" s="14">
        <f t="shared" ref="W28:W46" si="27">W29+V28</f>
        <v>7729914.8074149331</v>
      </c>
      <c r="X28" s="129">
        <f t="shared" ref="X28:X47" si="28">W28/S28</f>
        <v>77.299148074149329</v>
      </c>
      <c r="Y28" s="109">
        <f>VLOOKUP(E28,'Appendix 4. LT MOH 2019'!$E$4:$Q$1683,13,FALSE)</f>
        <v>78.181923418765919</v>
      </c>
      <c r="Z28" s="129">
        <f t="shared" ref="Z28:Z47" si="29">X28-Y28</f>
        <v>-0.88277534461659002</v>
      </c>
    </row>
    <row r="29" spans="1:26" x14ac:dyDescent="0.2">
      <c r="B29" s="155" t="str">
        <f>$B$28</f>
        <v>Female</v>
      </c>
      <c r="C29" s="13" t="str">
        <f>$C$4</f>
        <v>AL</v>
      </c>
      <c r="D29" s="163" t="s">
        <v>139</v>
      </c>
      <c r="E29" s="20" t="str">
        <f t="shared" si="17"/>
        <v>ALFemale01-04</v>
      </c>
      <c r="F29" s="21">
        <v>4</v>
      </c>
      <c r="G29" s="108">
        <f>VLOOKUP(E29,'Appendix 4. LT MOH 2019'!$E$4:$H$1683,4,FALSE)</f>
        <v>5.4480518170261713E-4</v>
      </c>
      <c r="H29" s="21">
        <f>VLOOKUP(E29,'Appendix 1a. Pop March 2021'!$E$5:$F$1684,2,FALSE)</f>
        <v>98172.250263979193</v>
      </c>
      <c r="I29" s="21">
        <f>VLOOKUP(E29,'Appendix 2a. Covid Deaths 2021'!$E$4:$F$1684,2,FALSE)</f>
        <v>0</v>
      </c>
      <c r="J29" s="22">
        <f t="shared" si="18"/>
        <v>53.484750643221986</v>
      </c>
      <c r="K29" s="22">
        <f t="shared" si="19"/>
        <v>53.484750643221986</v>
      </c>
      <c r="L29" s="78">
        <f t="shared" si="20"/>
        <v>1</v>
      </c>
      <c r="M29" s="78">
        <f t="shared" si="21"/>
        <v>1</v>
      </c>
      <c r="N29" s="77">
        <f>VLOOKUP(E29,'Appendix 4. LT MOH 2019'!$E$4:$L$1683,8,FALSE)</f>
        <v>0.99782374530262241</v>
      </c>
      <c r="O29" s="77">
        <f t="shared" ref="O29:O46" si="30">EXP((1/L29)*LN(N29))</f>
        <v>0.99782374530262241</v>
      </c>
      <c r="P29" s="78">
        <f t="shared" si="22"/>
        <v>2.1762546973775887E-3</v>
      </c>
      <c r="Q29" s="77">
        <f>VLOOKUP(E29,'Appendix 4. LT MOH 2019'!$E$4:$J$1683,6,FALSE)</f>
        <v>1.4983617693651856</v>
      </c>
      <c r="R29" s="133">
        <f t="shared" si="23"/>
        <v>1.4983617693651858</v>
      </c>
      <c r="S29" s="80">
        <f t="shared" ref="S29:S47" si="31">S28-T28</f>
        <v>98834.655136242553</v>
      </c>
      <c r="T29" s="14">
        <f t="shared" si="24"/>
        <v>215.08938250394189</v>
      </c>
      <c r="U29" s="15">
        <f t="shared" si="25"/>
        <v>5.4480518170262212E-4</v>
      </c>
      <c r="V29" s="14">
        <f t="shared" si="26"/>
        <v>394800.54472269473</v>
      </c>
      <c r="W29" s="14">
        <f t="shared" si="27"/>
        <v>7630966.8634380428</v>
      </c>
      <c r="X29" s="129">
        <f t="shared" si="28"/>
        <v>77.209424699452171</v>
      </c>
      <c r="Y29" s="109">
        <f>VLOOKUP(E29,'Appendix 4. LT MOH 2019'!$E$4:$Q$1683,13,FALSE)</f>
        <v>78.082046207124378</v>
      </c>
      <c r="Z29" s="129">
        <f t="shared" si="29"/>
        <v>-0.87262150767220703</v>
      </c>
    </row>
    <row r="30" spans="1:26" x14ac:dyDescent="0.2">
      <c r="B30" s="155" t="str">
        <f t="shared" ref="B30:B47" si="32">$B$28</f>
        <v>Female</v>
      </c>
      <c r="C30" s="13" t="str">
        <f t="shared" ref="C30:C47" si="33">$C$4</f>
        <v>AL</v>
      </c>
      <c r="D30" s="163" t="s">
        <v>138</v>
      </c>
      <c r="E30" s="20" t="str">
        <f t="shared" si="17"/>
        <v>ALFemale05-09</v>
      </c>
      <c r="F30" s="21">
        <v>5</v>
      </c>
      <c r="G30" s="108">
        <f>VLOOKUP(E30,'Appendix 4. LT MOH 2019'!$E$4:$H$1683,4,FALSE)</f>
        <v>2.4769143839062488E-4</v>
      </c>
      <c r="H30" s="21">
        <f>VLOOKUP(E30,'Appendix 1a. Pop March 2021'!$E$5:$F$1684,2,FALSE)</f>
        <v>126232.53913763299</v>
      </c>
      <c r="I30" s="21">
        <f>VLOOKUP(E30,'Appendix 2a. Covid Deaths 2021'!$E$4:$F$1684,2,FALSE)</f>
        <v>0</v>
      </c>
      <c r="J30" s="22">
        <f t="shared" si="18"/>
        <v>31.266719190701167</v>
      </c>
      <c r="K30" s="22">
        <f t="shared" si="19"/>
        <v>31.266719190701167</v>
      </c>
      <c r="L30" s="78">
        <f t="shared" si="20"/>
        <v>1</v>
      </c>
      <c r="M30" s="78">
        <f t="shared" si="21"/>
        <v>1</v>
      </c>
      <c r="N30" s="77">
        <f>VLOOKUP(E30,'Appendix 4. LT MOH 2019'!$E$4:$L$1683,8,FALSE)</f>
        <v>0.99876230922156983</v>
      </c>
      <c r="O30" s="77">
        <f t="shared" si="30"/>
        <v>0.99876230922156983</v>
      </c>
      <c r="P30" s="78">
        <f t="shared" si="22"/>
        <v>1.2376907784301672E-3</v>
      </c>
      <c r="Q30" s="77">
        <f>VLOOKUP(E30,'Appendix 4. LT MOH 2019'!$E$4:$J$1683,6,FALSE)</f>
        <v>2.4999999999997535</v>
      </c>
      <c r="R30" s="133">
        <f t="shared" si="23"/>
        <v>2.4999999999997535</v>
      </c>
      <c r="S30" s="80">
        <f t="shared" si="31"/>
        <v>98619.565753738614</v>
      </c>
      <c r="T30" s="14">
        <f t="shared" si="24"/>
        <v>122.0605271061898</v>
      </c>
      <c r="U30" s="15">
        <f t="shared" si="25"/>
        <v>2.4769143839062954E-4</v>
      </c>
      <c r="V30" s="14">
        <f t="shared" si="26"/>
        <v>492792.67745092756</v>
      </c>
      <c r="W30" s="14">
        <f t="shared" si="27"/>
        <v>7236166.3187153479</v>
      </c>
      <c r="X30" s="129">
        <f t="shared" si="28"/>
        <v>73.374550611839709</v>
      </c>
      <c r="Y30" s="109">
        <f>VLOOKUP(E30,'Appendix 4. LT MOH 2019'!$E$4:$Q$1683,13,FALSE)</f>
        <v>74.249075307989884</v>
      </c>
      <c r="Z30" s="129">
        <f t="shared" si="29"/>
        <v>-0.87452469615017492</v>
      </c>
    </row>
    <row r="31" spans="1:26" x14ac:dyDescent="0.2">
      <c r="B31" s="155" t="str">
        <f t="shared" si="32"/>
        <v>Female</v>
      </c>
      <c r="C31" s="13" t="str">
        <f t="shared" si="33"/>
        <v>AL</v>
      </c>
      <c r="D31" s="163" t="s">
        <v>120</v>
      </c>
      <c r="E31" s="20" t="str">
        <f t="shared" si="17"/>
        <v>ALFemale10-14</v>
      </c>
      <c r="F31" s="21">
        <v>5</v>
      </c>
      <c r="G31" s="108">
        <f>VLOOKUP(E31,'Appendix 4. LT MOH 2019'!$E$4:$H$1683,4,FALSE)</f>
        <v>2.1310904789981032E-4</v>
      </c>
      <c r="H31" s="21">
        <f>VLOOKUP(E31,'Appendix 1a. Pop March 2021'!$E$5:$F$1684,2,FALSE)</f>
        <v>135257.75183982801</v>
      </c>
      <c r="I31" s="21">
        <f>VLOOKUP(E31,'Appendix 2a. Covid Deaths 2021'!$E$4:$F$1684,2,FALSE)</f>
        <v>0</v>
      </c>
      <c r="J31" s="22">
        <f t="shared" si="18"/>
        <v>28.824650715654563</v>
      </c>
      <c r="K31" s="22">
        <f t="shared" si="19"/>
        <v>28.824650715654563</v>
      </c>
      <c r="L31" s="78">
        <f t="shared" si="20"/>
        <v>1</v>
      </c>
      <c r="M31" s="78">
        <f t="shared" si="21"/>
        <v>1</v>
      </c>
      <c r="N31" s="77">
        <f>VLOOKUP(E31,'Appendix 4. LT MOH 2019'!$E$4:$L$1683,8,FALSE)</f>
        <v>0.99893502215153929</v>
      </c>
      <c r="O31" s="77">
        <f t="shared" si="30"/>
        <v>0.99893502215153929</v>
      </c>
      <c r="P31" s="78">
        <f t="shared" si="22"/>
        <v>1.0649778484607131E-3</v>
      </c>
      <c r="Q31" s="77">
        <f>VLOOKUP(E31,'Appendix 4. LT MOH 2019'!$E$4:$J$1683,6,FALSE)</f>
        <v>2.5000000000000315</v>
      </c>
      <c r="R31" s="133">
        <f t="shared" si="23"/>
        <v>2.5000000000000315</v>
      </c>
      <c r="S31" s="80">
        <f t="shared" si="31"/>
        <v>98497.50522663242</v>
      </c>
      <c r="T31" s="14">
        <f t="shared" si="24"/>
        <v>104.89766119500683</v>
      </c>
      <c r="U31" s="15">
        <f t="shared" si="25"/>
        <v>2.1310904789980251E-4</v>
      </c>
      <c r="V31" s="14">
        <f t="shared" si="26"/>
        <v>492225.28198017459</v>
      </c>
      <c r="W31" s="14">
        <f t="shared" si="27"/>
        <v>6743373.64126442</v>
      </c>
      <c r="X31" s="129">
        <f t="shared" si="28"/>
        <v>68.46238009529911</v>
      </c>
      <c r="Y31" s="109">
        <f>VLOOKUP(E31,'Appendix 4. LT MOH 2019'!$E$4:$Q$1683,13,FALSE)</f>
        <v>69.33798852392691</v>
      </c>
      <c r="Z31" s="129">
        <f t="shared" si="29"/>
        <v>-0.87560842862779964</v>
      </c>
    </row>
    <row r="32" spans="1:26" x14ac:dyDescent="0.2">
      <c r="B32" s="155" t="str">
        <f t="shared" si="32"/>
        <v>Female</v>
      </c>
      <c r="C32" s="13" t="str">
        <f t="shared" si="33"/>
        <v>AL</v>
      </c>
      <c r="D32" s="162" t="s">
        <v>121</v>
      </c>
      <c r="E32" s="20" t="str">
        <f t="shared" si="17"/>
        <v>ALFemale15-19</v>
      </c>
      <c r="F32" s="21">
        <v>5</v>
      </c>
      <c r="G32" s="108">
        <f>VLOOKUP(E32,'Appendix 4. LT MOH 2019'!$E$4:$H$1683,4,FALSE)</f>
        <v>4.6480100706884864E-4</v>
      </c>
      <c r="H32" s="21">
        <f>VLOOKUP(E32,'Appendix 1a. Pop March 2021'!$E$5:$F$1684,2,FALSE)</f>
        <v>148603.937650362</v>
      </c>
      <c r="I32" s="21">
        <f>VLOOKUP(E32,'Appendix 2a. Covid Deaths 2021'!$E$4:$F$1684,2,FALSE)</f>
        <v>3.8869760479041902</v>
      </c>
      <c r="J32" s="22">
        <f t="shared" si="18"/>
        <v>69.07125987428465</v>
      </c>
      <c r="K32" s="22">
        <f t="shared" si="19"/>
        <v>72.956429251807307</v>
      </c>
      <c r="L32" s="78">
        <f t="shared" si="20"/>
        <v>0.94674671694645185</v>
      </c>
      <c r="M32" s="78">
        <f t="shared" si="21"/>
        <v>1.0562487116145556</v>
      </c>
      <c r="N32" s="77">
        <f>VLOOKUP(E32,'Appendix 4. LT MOH 2019'!$E$4:$L$1683,8,FALSE)</f>
        <v>0.99767869233001261</v>
      </c>
      <c r="O32" s="77">
        <f t="shared" si="30"/>
        <v>0.99754828195290257</v>
      </c>
      <c r="P32" s="78">
        <f t="shared" si="22"/>
        <v>2.4517180470974287E-3</v>
      </c>
      <c r="Q32" s="77">
        <f>VLOOKUP(E32,'Appendix 4. LT MOH 2019'!$E$4:$J$1683,6,FALSE)</f>
        <v>2.499999999999809</v>
      </c>
      <c r="R32" s="133">
        <f t="shared" si="23"/>
        <v>2.499836656800607</v>
      </c>
      <c r="S32" s="80">
        <f t="shared" si="31"/>
        <v>98392.607565437414</v>
      </c>
      <c r="T32" s="14">
        <f t="shared" si="24"/>
        <v>241.23093166915791</v>
      </c>
      <c r="U32" s="15">
        <f t="shared" si="25"/>
        <v>4.9094547868653562E-4</v>
      </c>
      <c r="V32" s="14">
        <f t="shared" si="26"/>
        <v>491359.92109458201</v>
      </c>
      <c r="W32" s="14">
        <f t="shared" si="27"/>
        <v>6251148.3592842454</v>
      </c>
      <c r="X32" s="129">
        <f t="shared" si="28"/>
        <v>63.532703461759866</v>
      </c>
      <c r="Y32" s="109">
        <f>VLOOKUP(E32,'Appendix 4. LT MOH 2019'!$E$4:$Q$1683,13,FALSE)</f>
        <v>64.409245388122486</v>
      </c>
      <c r="Z32" s="129">
        <f t="shared" si="29"/>
        <v>-0.87654192636261996</v>
      </c>
    </row>
    <row r="33" spans="2:26" x14ac:dyDescent="0.2">
      <c r="B33" s="155" t="str">
        <f t="shared" si="32"/>
        <v>Female</v>
      </c>
      <c r="C33" s="13" t="str">
        <f t="shared" si="33"/>
        <v>AL</v>
      </c>
      <c r="D33" s="162" t="s">
        <v>122</v>
      </c>
      <c r="E33" s="20" t="str">
        <f t="shared" si="17"/>
        <v>ALFemale20-24</v>
      </c>
      <c r="F33" s="21">
        <v>5</v>
      </c>
      <c r="G33" s="108">
        <f>VLOOKUP(E33,'Appendix 4. LT MOH 2019'!$E$4:$H$1683,4,FALSE)</f>
        <v>6.326151043182307E-4</v>
      </c>
      <c r="H33" s="21">
        <f>VLOOKUP(E33,'Appendix 1a. Pop March 2021'!$E$5:$F$1684,2,FALSE)</f>
        <v>157642.08246337101</v>
      </c>
      <c r="I33" s="21">
        <f>VLOOKUP(E33,'Appendix 2a. Covid Deaths 2021'!$E$4:$F$1684,2,FALSE)</f>
        <v>7.7739520958083803</v>
      </c>
      <c r="J33" s="22">
        <f t="shared" si="18"/>
        <v>99.726762442508587</v>
      </c>
      <c r="K33" s="22">
        <f t="shared" si="19"/>
        <v>107.49579661880091</v>
      </c>
      <c r="L33" s="78">
        <f t="shared" si="20"/>
        <v>0.92772708868010267</v>
      </c>
      <c r="M33" s="78">
        <f t="shared" si="21"/>
        <v>1.0779032025708353</v>
      </c>
      <c r="N33" s="77">
        <f>VLOOKUP(E33,'Appendix 4. LT MOH 2019'!$E$4:$L$1683,8,FALSE)</f>
        <v>0.99684191910259978</v>
      </c>
      <c r="O33" s="77">
        <f t="shared" si="30"/>
        <v>0.99659631364067969</v>
      </c>
      <c r="P33" s="78">
        <f t="shared" si="22"/>
        <v>3.4036863593203126E-3</v>
      </c>
      <c r="Q33" s="77">
        <f>VLOOKUP(E33,'Appendix 4. LT MOH 2019'!$E$4:$J$1683,6,FALSE)</f>
        <v>2.4999999999999232</v>
      </c>
      <c r="R33" s="133">
        <f t="shared" si="23"/>
        <v>2.4996921323522394</v>
      </c>
      <c r="S33" s="80">
        <f t="shared" si="31"/>
        <v>98151.376633768261</v>
      </c>
      <c r="T33" s="14">
        <f t="shared" si="24"/>
        <v>334.07650179686749</v>
      </c>
      <c r="U33" s="15">
        <f t="shared" si="25"/>
        <v>6.8189789806120656E-4</v>
      </c>
      <c r="V33" s="14">
        <f t="shared" si="26"/>
        <v>489921.58906300232</v>
      </c>
      <c r="W33" s="14">
        <f t="shared" si="27"/>
        <v>5759788.438189663</v>
      </c>
      <c r="X33" s="129">
        <f t="shared" si="28"/>
        <v>58.682706608192902</v>
      </c>
      <c r="Y33" s="109">
        <f>VLOOKUP(E33,'Appendix 4. LT MOH 2019'!$E$4:$Q$1683,13,FALSE)</f>
        <v>59.553290166534026</v>
      </c>
      <c r="Z33" s="129">
        <f t="shared" si="29"/>
        <v>-0.87058355834112433</v>
      </c>
    </row>
    <row r="34" spans="2:26" x14ac:dyDescent="0.2">
      <c r="B34" s="155" t="str">
        <f t="shared" si="32"/>
        <v>Female</v>
      </c>
      <c r="C34" s="13" t="str">
        <f t="shared" si="33"/>
        <v>AL</v>
      </c>
      <c r="D34" s="162" t="s">
        <v>123</v>
      </c>
      <c r="E34" s="20" t="str">
        <f t="shared" si="17"/>
        <v>ALFemale25-29</v>
      </c>
      <c r="F34" s="21">
        <v>5</v>
      </c>
      <c r="G34" s="108">
        <f>VLOOKUP(E34,'Appendix 4. LT MOH 2019'!$E$4:$H$1683,4,FALSE)</f>
        <v>6.4555967216795777E-4</v>
      </c>
      <c r="H34" s="21">
        <f>VLOOKUP(E34,'Appendix 1a. Pop March 2021'!$E$5:$F$1684,2,FALSE)</f>
        <v>144590.08183939601</v>
      </c>
      <c r="I34" s="21">
        <f>VLOOKUP(E34,'Appendix 2a. Covid Deaths 2021'!$E$4:$F$1684,2,FALSE)</f>
        <v>11.660928143712599</v>
      </c>
      <c r="J34" s="22">
        <f t="shared" si="18"/>
        <v>93.341525830978668</v>
      </c>
      <c r="K34" s="22">
        <f t="shared" si="19"/>
        <v>104.99492614974164</v>
      </c>
      <c r="L34" s="78">
        <f t="shared" si="20"/>
        <v>0.88900987175186796</v>
      </c>
      <c r="M34" s="78">
        <f t="shared" si="21"/>
        <v>1.1248469019015692</v>
      </c>
      <c r="N34" s="77">
        <f>VLOOKUP(E34,'Appendix 4. LT MOH 2019'!$E$4:$L$1683,8,FALSE)</f>
        <v>0.99677740258648473</v>
      </c>
      <c r="O34" s="77">
        <f t="shared" si="30"/>
        <v>0.9963758011810393</v>
      </c>
      <c r="P34" s="78">
        <f t="shared" si="22"/>
        <v>3.6241988189607E-3</v>
      </c>
      <c r="Q34" s="77">
        <f>VLOOKUP(E34,'Appendix 4. LT MOH 2019'!$E$4:$J$1683,6,FALSE)</f>
        <v>2.5000000000001332</v>
      </c>
      <c r="R34" s="133">
        <f t="shared" si="23"/>
        <v>2.4994965109916492</v>
      </c>
      <c r="S34" s="80">
        <f t="shared" si="31"/>
        <v>97817.300131971395</v>
      </c>
      <c r="T34" s="14">
        <f t="shared" si="24"/>
        <v>354.50934361221505</v>
      </c>
      <c r="U34" s="15">
        <f t="shared" si="25"/>
        <v>7.2615589547127594E-4</v>
      </c>
      <c r="V34" s="14">
        <f t="shared" si="26"/>
        <v>488200.04880926857</v>
      </c>
      <c r="W34" s="14">
        <f t="shared" si="27"/>
        <v>5269866.8491266603</v>
      </c>
      <c r="X34" s="129">
        <f t="shared" si="28"/>
        <v>53.87458907592783</v>
      </c>
      <c r="Y34" s="109">
        <f>VLOOKUP(E34,'Appendix 4. LT MOH 2019'!$E$4:$Q$1683,13,FALSE)</f>
        <v>54.734039894606227</v>
      </c>
      <c r="Z34" s="129">
        <f t="shared" si="29"/>
        <v>-0.8594508186783969</v>
      </c>
    </row>
    <row r="35" spans="2:26" x14ac:dyDescent="0.2">
      <c r="B35" s="155" t="str">
        <f t="shared" si="32"/>
        <v>Female</v>
      </c>
      <c r="C35" s="13" t="str">
        <f t="shared" si="33"/>
        <v>AL</v>
      </c>
      <c r="D35" s="162" t="s">
        <v>124</v>
      </c>
      <c r="E35" s="20" t="str">
        <f t="shared" si="17"/>
        <v>ALFemale30-34</v>
      </c>
      <c r="F35" s="21">
        <v>5</v>
      </c>
      <c r="G35" s="108">
        <f>VLOOKUP(E35,'Appendix 4. LT MOH 2019'!$E$4:$H$1683,4,FALSE)</f>
        <v>7.1368325439564008E-4</v>
      </c>
      <c r="H35" s="21">
        <f>VLOOKUP(E35,'Appendix 1a. Pop March 2021'!$E$5:$F$1684,2,FALSE)</f>
        <v>138165.573206156</v>
      </c>
      <c r="I35" s="21">
        <f>VLOOKUP(E35,'Appendix 2a. Covid Deaths 2021'!$E$4:$F$1684,2,FALSE)</f>
        <v>10.3652694610778</v>
      </c>
      <c r="J35" s="22">
        <f t="shared" si="18"/>
        <v>98.606455931208458</v>
      </c>
      <c r="K35" s="22">
        <f t="shared" si="19"/>
        <v>108.96432787304461</v>
      </c>
      <c r="L35" s="78">
        <f t="shared" si="20"/>
        <v>0.90494254271999719</v>
      </c>
      <c r="M35" s="78">
        <f t="shared" si="21"/>
        <v>1.105042533412439</v>
      </c>
      <c r="N35" s="77">
        <f>VLOOKUP(E35,'Appendix 4. LT MOH 2019'!$E$4:$L$1683,8,FALSE)</f>
        <v>0.99643793918590717</v>
      </c>
      <c r="O35" s="77">
        <f t="shared" si="30"/>
        <v>0.99606450848287476</v>
      </c>
      <c r="P35" s="78">
        <f t="shared" si="22"/>
        <v>3.9354915171252447E-3</v>
      </c>
      <c r="Q35" s="77">
        <f>VLOOKUP(E35,'Appendix 4. LT MOH 2019'!$E$4:$J$1683,6,FALSE)</f>
        <v>2.4999999999999858</v>
      </c>
      <c r="R35" s="133">
        <f t="shared" si="23"/>
        <v>2.4995317045876719</v>
      </c>
      <c r="S35" s="80">
        <f t="shared" si="31"/>
        <v>97462.790788359183</v>
      </c>
      <c r="T35" s="14">
        <f t="shared" si="24"/>
        <v>383.56398638294002</v>
      </c>
      <c r="U35" s="15">
        <f t="shared" si="25"/>
        <v>7.886504577104377E-4</v>
      </c>
      <c r="V35" s="14">
        <f t="shared" si="26"/>
        <v>486354.86435458338</v>
      </c>
      <c r="W35" s="14">
        <f t="shared" si="27"/>
        <v>4781666.8003173918</v>
      </c>
      <c r="X35" s="129">
        <f t="shared" si="28"/>
        <v>49.061459882682811</v>
      </c>
      <c r="Y35" s="109">
        <f>VLOOKUP(E35,'Appendix 4. LT MOH 2019'!$E$4:$Q$1683,13,FALSE)</f>
        <v>49.902913387750253</v>
      </c>
      <c r="Z35" s="129">
        <f t="shared" si="29"/>
        <v>-0.84145350506744165</v>
      </c>
    </row>
    <row r="36" spans="2:26" x14ac:dyDescent="0.2">
      <c r="B36" s="155" t="str">
        <f t="shared" si="32"/>
        <v>Female</v>
      </c>
      <c r="C36" s="13" t="str">
        <f t="shared" si="33"/>
        <v>AL</v>
      </c>
      <c r="D36" s="162" t="s">
        <v>125</v>
      </c>
      <c r="E36" s="20" t="str">
        <f t="shared" si="17"/>
        <v>ALFemale35-39</v>
      </c>
      <c r="F36" s="21">
        <v>5</v>
      </c>
      <c r="G36" s="108">
        <f>VLOOKUP(E36,'Appendix 4. LT MOH 2019'!$E$4:$H$1683,4,FALSE)</f>
        <v>1.2725391994165669E-3</v>
      </c>
      <c r="H36" s="21">
        <f>VLOOKUP(E36,'Appendix 1a. Pop March 2021'!$E$5:$F$1684,2,FALSE)</f>
        <v>135658.367568146</v>
      </c>
      <c r="I36" s="21">
        <f>VLOOKUP(E36,'Appendix 2a. Covid Deaths 2021'!$E$4:$F$1684,2,FALSE)</f>
        <v>22.026197604790401</v>
      </c>
      <c r="J36" s="22">
        <f t="shared" si="18"/>
        <v>172.63059045932687</v>
      </c>
      <c r="K36" s="22">
        <f t="shared" si="19"/>
        <v>194.6287588642511</v>
      </c>
      <c r="L36" s="78">
        <f t="shared" si="20"/>
        <v>0.88697370042693724</v>
      </c>
      <c r="M36" s="78">
        <f t="shared" si="21"/>
        <v>1.1274291441997191</v>
      </c>
      <c r="N36" s="77">
        <f>VLOOKUP(E36,'Appendix 4. LT MOH 2019'!$E$4:$L$1683,8,FALSE)</f>
        <v>0.99365748176062374</v>
      </c>
      <c r="O36" s="77">
        <f t="shared" si="30"/>
        <v>0.99285215512747915</v>
      </c>
      <c r="P36" s="78">
        <f t="shared" si="22"/>
        <v>7.1478448725208477E-3</v>
      </c>
      <c r="Q36" s="77">
        <f>VLOOKUP(E36,'Appendix 4. LT MOH 2019'!$E$4:$J$1683,6,FALSE)</f>
        <v>2.4999999999999702</v>
      </c>
      <c r="R36" s="133">
        <f t="shared" si="23"/>
        <v>2.4989874436903863</v>
      </c>
      <c r="S36" s="80">
        <f t="shared" si="31"/>
        <v>97079.226801976241</v>
      </c>
      <c r="T36" s="14">
        <f t="shared" si="24"/>
        <v>693.90725352479433</v>
      </c>
      <c r="U36" s="15">
        <f t="shared" si="25"/>
        <v>1.4346985526041281E-3</v>
      </c>
      <c r="V36" s="14">
        <f t="shared" si="26"/>
        <v>483660.66325590137</v>
      </c>
      <c r="W36" s="14">
        <f t="shared" si="27"/>
        <v>4295311.9359628083</v>
      </c>
      <c r="X36" s="129">
        <f t="shared" si="28"/>
        <v>44.245427960859786</v>
      </c>
      <c r="Y36" s="109">
        <f>VLOOKUP(E36,'Appendix 4. LT MOH 2019'!$E$4:$Q$1683,13,FALSE)</f>
        <v>45.072369059410342</v>
      </c>
      <c r="Z36" s="129">
        <f t="shared" si="29"/>
        <v>-0.82694109855055586</v>
      </c>
    </row>
    <row r="37" spans="2:26" x14ac:dyDescent="0.2">
      <c r="B37" s="155" t="str">
        <f t="shared" si="32"/>
        <v>Female</v>
      </c>
      <c r="C37" s="13" t="str">
        <f t="shared" si="33"/>
        <v>AL</v>
      </c>
      <c r="D37" s="162" t="s">
        <v>126</v>
      </c>
      <c r="E37" s="20" t="str">
        <f t="shared" si="17"/>
        <v>ALFemale40-44</v>
      </c>
      <c r="F37" s="21">
        <v>5</v>
      </c>
      <c r="G37" s="108">
        <f>VLOOKUP(E37,'Appendix 4. LT MOH 2019'!$E$4:$H$1683,4,FALSE)</f>
        <v>1.9991024438007427E-3</v>
      </c>
      <c r="H37" s="21">
        <f>VLOOKUP(E37,'Appendix 1a. Pop March 2021'!$E$5:$F$1684,2,FALSE)</f>
        <v>126773.6538383</v>
      </c>
      <c r="I37" s="21">
        <f>VLOOKUP(E37,'Appendix 2a. Covid Deaths 2021'!$E$4:$F$1684,2,FALSE)</f>
        <v>31.0958083832335</v>
      </c>
      <c r="J37" s="22">
        <f t="shared" si="18"/>
        <v>253.43352119769494</v>
      </c>
      <c r="K37" s="22">
        <f t="shared" si="19"/>
        <v>284.46716587439755</v>
      </c>
      <c r="L37" s="78">
        <f t="shared" si="20"/>
        <v>0.89090605736057049</v>
      </c>
      <c r="M37" s="78">
        <f t="shared" si="21"/>
        <v>1.1224528015474886</v>
      </c>
      <c r="N37" s="77">
        <f>VLOOKUP(E37,'Appendix 4. LT MOH 2019'!$E$4:$L$1683,8,FALSE)</f>
        <v>0.99005419449124155</v>
      </c>
      <c r="O37" s="77">
        <f t="shared" si="30"/>
        <v>0.98884312070100144</v>
      </c>
      <c r="P37" s="78">
        <f t="shared" si="22"/>
        <v>1.1156879298998557E-2</v>
      </c>
      <c r="Q37" s="77">
        <f>VLOOKUP(E37,'Appendix 4. LT MOH 2019'!$E$4:$J$1683,6,FALSE)</f>
        <v>2.5000000000000266</v>
      </c>
      <c r="R37" s="133">
        <f t="shared" si="23"/>
        <v>2.4984722524616925</v>
      </c>
      <c r="S37" s="80">
        <f t="shared" si="31"/>
        <v>96385.319548451444</v>
      </c>
      <c r="T37" s="14">
        <f t="shared" si="24"/>
        <v>1075.3593763974789</v>
      </c>
      <c r="U37" s="15">
        <f t="shared" si="25"/>
        <v>2.2439009753815816E-3</v>
      </c>
      <c r="V37" s="14">
        <f t="shared" si="26"/>
        <v>479236.55642362341</v>
      </c>
      <c r="W37" s="14">
        <f t="shared" si="27"/>
        <v>3811651.2727069068</v>
      </c>
      <c r="X37" s="129">
        <f t="shared" si="28"/>
        <v>39.545973293068215</v>
      </c>
      <c r="Y37" s="109">
        <f>VLOOKUP(E37,'Appendix 4. LT MOH 2019'!$E$4:$Q$1683,13,FALSE)</f>
        <v>40.34410859965346</v>
      </c>
      <c r="Z37" s="129">
        <f t="shared" si="29"/>
        <v>-0.79813530658524456</v>
      </c>
    </row>
    <row r="38" spans="2:26" x14ac:dyDescent="0.2">
      <c r="B38" s="155" t="str">
        <f t="shared" si="32"/>
        <v>Female</v>
      </c>
      <c r="C38" s="13" t="str">
        <f t="shared" si="33"/>
        <v>AL</v>
      </c>
      <c r="D38" s="162" t="s">
        <v>127</v>
      </c>
      <c r="E38" s="20" t="str">
        <f t="shared" si="17"/>
        <v>ALFemale45-49</v>
      </c>
      <c r="F38" s="21">
        <v>5</v>
      </c>
      <c r="G38" s="108">
        <f>VLOOKUP(E38,'Appendix 4. LT MOH 2019'!$E$4:$H$1683,4,FALSE)</f>
        <v>2.8688871539698812E-3</v>
      </c>
      <c r="H38" s="21">
        <f>VLOOKUP(E38,'Appendix 1a. Pop March 2021'!$E$5:$F$1684,2,FALSE)</f>
        <v>109950.39491102401</v>
      </c>
      <c r="I38" s="21">
        <f>VLOOKUP(E38,'Appendix 2a. Covid Deaths 2021'!$E$4:$F$1684,2,FALSE)</f>
        <v>42.756736526946099</v>
      </c>
      <c r="J38" s="22">
        <f t="shared" si="18"/>
        <v>315.4352755341522</v>
      </c>
      <c r="K38" s="22">
        <f t="shared" si="19"/>
        <v>358.06934780893044</v>
      </c>
      <c r="L38" s="78">
        <f t="shared" si="20"/>
        <v>0.88093347689306201</v>
      </c>
      <c r="M38" s="78">
        <f t="shared" si="21"/>
        <v>1.135159494138956</v>
      </c>
      <c r="N38" s="77">
        <f>VLOOKUP(E38,'Appendix 4. LT MOH 2019'!$E$4:$L$1683,8,FALSE)</f>
        <v>0.98575771301558246</v>
      </c>
      <c r="O38" s="77">
        <f t="shared" si="30"/>
        <v>0.9838483578638445</v>
      </c>
      <c r="P38" s="78">
        <f t="shared" si="22"/>
        <v>1.6151642136155497E-2</v>
      </c>
      <c r="Q38" s="77">
        <f>VLOOKUP(E38,'Appendix 4. LT MOH 2019'!$E$4:$J$1683,6,FALSE)</f>
        <v>2.5000000000000027</v>
      </c>
      <c r="R38" s="133">
        <f t="shared" si="23"/>
        <v>2.4975814916641261</v>
      </c>
      <c r="S38" s="80">
        <f t="shared" si="31"/>
        <v>95309.960172053965</v>
      </c>
      <c r="T38" s="14">
        <f t="shared" si="24"/>
        <v>1539.412368710249</v>
      </c>
      <c r="U38" s="15">
        <f t="shared" si="25"/>
        <v>3.2566540252777008E-3</v>
      </c>
      <c r="V38" s="14">
        <f t="shared" si="26"/>
        <v>472697.54685684812</v>
      </c>
      <c r="W38" s="14">
        <f t="shared" si="27"/>
        <v>3332414.7162832832</v>
      </c>
      <c r="X38" s="129">
        <f t="shared" si="28"/>
        <v>34.963971344312739</v>
      </c>
      <c r="Y38" s="109">
        <f>VLOOKUP(E38,'Appendix 4. LT MOH 2019'!$E$4:$Q$1683,13,FALSE)</f>
        <v>35.724279852781585</v>
      </c>
      <c r="Z38" s="129">
        <f t="shared" si="29"/>
        <v>-0.7603085084688459</v>
      </c>
    </row>
    <row r="39" spans="2:26" x14ac:dyDescent="0.2">
      <c r="B39" s="155" t="str">
        <f t="shared" si="32"/>
        <v>Female</v>
      </c>
      <c r="C39" s="13" t="str">
        <f t="shared" si="33"/>
        <v>AL</v>
      </c>
      <c r="D39" s="162" t="s">
        <v>128</v>
      </c>
      <c r="E39" s="20" t="str">
        <f t="shared" si="17"/>
        <v>ALFemale50-54</v>
      </c>
      <c r="F39" s="21">
        <v>5</v>
      </c>
      <c r="G39" s="108">
        <f>VLOOKUP(E39,'Appendix 4. LT MOH 2019'!$E$4:$H$1683,4,FALSE)</f>
        <v>4.9228646682553615E-3</v>
      </c>
      <c r="H39" s="21">
        <f>VLOOKUP(E39,'Appendix 1a. Pop March 2021'!$E$5:$F$1684,2,FALSE)</f>
        <v>99218.834727641995</v>
      </c>
      <c r="I39" s="21">
        <f>VLOOKUP(E39,'Appendix 2a. Covid Deaths 2021'!$E$4:$F$1684,2,FALSE)</f>
        <v>36.278443113772497</v>
      </c>
      <c r="J39" s="22">
        <f t="shared" si="18"/>
        <v>488.44089590617688</v>
      </c>
      <c r="K39" s="22">
        <f t="shared" si="19"/>
        <v>524.54074515412526</v>
      </c>
      <c r="L39" s="78">
        <f t="shared" si="20"/>
        <v>0.93117817904242839</v>
      </c>
      <c r="M39" s="78">
        <f t="shared" si="21"/>
        <v>1.0739083265764926</v>
      </c>
      <c r="N39" s="77">
        <f>VLOOKUP(E39,'Appendix 4. LT MOH 2019'!$E$4:$L$1683,8,FALSE)</f>
        <v>0.97568492620297664</v>
      </c>
      <c r="O39" s="77">
        <f t="shared" si="30"/>
        <v>0.97391148089649293</v>
      </c>
      <c r="P39" s="78">
        <f t="shared" si="22"/>
        <v>2.6088519103507068E-2</v>
      </c>
      <c r="Q39" s="77">
        <f>VLOOKUP(E39,'Appendix 4. LT MOH 2019'!$E$4:$J$1683,6,FALSE)</f>
        <v>2.4999999999999858</v>
      </c>
      <c r="R39" s="133">
        <f t="shared" si="23"/>
        <v>2.4977345294740032</v>
      </c>
      <c r="S39" s="80">
        <f t="shared" si="31"/>
        <v>93770.54780334371</v>
      </c>
      <c r="T39" s="14">
        <f t="shared" si="24"/>
        <v>2446.334727713855</v>
      </c>
      <c r="U39" s="15">
        <f t="shared" si="25"/>
        <v>5.2867277618587104E-3</v>
      </c>
      <c r="V39" s="14">
        <f t="shared" si="26"/>
        <v>462731.36009821156</v>
      </c>
      <c r="W39" s="14">
        <f t="shared" si="27"/>
        <v>2859717.1694264351</v>
      </c>
      <c r="X39" s="129">
        <f t="shared" si="28"/>
        <v>30.496965586933065</v>
      </c>
      <c r="Y39" s="109">
        <f>VLOOKUP(E39,'Appendix 4. LT MOH 2019'!$E$4:$Q$1683,13,FALSE)</f>
        <v>31.204306255077086</v>
      </c>
      <c r="Z39" s="129">
        <f t="shared" si="29"/>
        <v>-0.70734066814402041</v>
      </c>
    </row>
    <row r="40" spans="2:26" x14ac:dyDescent="0.2">
      <c r="B40" s="155" t="str">
        <f t="shared" si="32"/>
        <v>Female</v>
      </c>
      <c r="C40" s="13" t="str">
        <f t="shared" si="33"/>
        <v>AL</v>
      </c>
      <c r="D40" s="162" t="s">
        <v>129</v>
      </c>
      <c r="E40" s="20" t="str">
        <f t="shared" si="17"/>
        <v>ALFemale55-59</v>
      </c>
      <c r="F40" s="21">
        <v>5</v>
      </c>
      <c r="G40" s="108">
        <f>VLOOKUP(E40,'Appendix 4. LT MOH 2019'!$E$4:$H$1683,4,FALSE)</f>
        <v>6.9258294963382887E-3</v>
      </c>
      <c r="H40" s="21">
        <f>VLOOKUP(E40,'Appendix 1a. Pop March 2021'!$E$5:$F$1684,2,FALSE)</f>
        <v>82492.339981555793</v>
      </c>
      <c r="I40" s="21">
        <f>VLOOKUP(E40,'Appendix 2a. Covid Deaths 2021'!$E$4:$F$1684,2,FALSE)</f>
        <v>63.487275449101801</v>
      </c>
      <c r="J40" s="22">
        <f t="shared" si="18"/>
        <v>571.32788146622545</v>
      </c>
      <c r="K40" s="22">
        <f t="shared" si="19"/>
        <v>634.37545487037971</v>
      </c>
      <c r="L40" s="78">
        <f t="shared" si="20"/>
        <v>0.90061473387705926</v>
      </c>
      <c r="M40" s="78">
        <f t="shared" si="21"/>
        <v>1.1103526984231058</v>
      </c>
      <c r="N40" s="77">
        <f>VLOOKUP(E40,'Appendix 4. LT MOH 2019'!$E$4:$L$1683,8,FALSE)</f>
        <v>0.96596023651331964</v>
      </c>
      <c r="O40" s="77">
        <f t="shared" si="30"/>
        <v>0.96227557343662873</v>
      </c>
      <c r="P40" s="78">
        <f t="shared" si="22"/>
        <v>3.7724426563371272E-2</v>
      </c>
      <c r="Q40" s="77">
        <f>VLOOKUP(E40,'Appendix 4. LT MOH 2019'!$E$4:$J$1683,6,FALSE)</f>
        <v>2.4999999999999987</v>
      </c>
      <c r="R40" s="133">
        <f t="shared" si="23"/>
        <v>2.4952473314850709</v>
      </c>
      <c r="S40" s="80">
        <f t="shared" si="31"/>
        <v>91324.213075629857</v>
      </c>
      <c r="T40" s="14">
        <f t="shared" si="24"/>
        <v>3445.153569629269</v>
      </c>
      <c r="U40" s="15">
        <f t="shared" si="25"/>
        <v>7.690215557048909E-3</v>
      </c>
      <c r="V40" s="14">
        <f t="shared" si="26"/>
        <v>447991.80778117664</v>
      </c>
      <c r="W40" s="14">
        <f t="shared" si="27"/>
        <v>2396985.8093282236</v>
      </c>
      <c r="X40" s="129">
        <f t="shared" si="28"/>
        <v>26.246991116618407</v>
      </c>
      <c r="Y40" s="109">
        <f>VLOOKUP(E40,'Appendix 4. LT MOH 2019'!$E$4:$Q$1683,13,FALSE)</f>
        <v>26.919647146527282</v>
      </c>
      <c r="Z40" s="129">
        <f t="shared" si="29"/>
        <v>-0.6726560299088753</v>
      </c>
    </row>
    <row r="41" spans="2:26" x14ac:dyDescent="0.2">
      <c r="B41" s="155" t="str">
        <f t="shared" si="32"/>
        <v>Female</v>
      </c>
      <c r="C41" s="13" t="str">
        <f t="shared" si="33"/>
        <v>AL</v>
      </c>
      <c r="D41" s="162" t="s">
        <v>130</v>
      </c>
      <c r="E41" s="20" t="str">
        <f t="shared" si="17"/>
        <v>ALFemale60-64</v>
      </c>
      <c r="F41" s="21">
        <v>5</v>
      </c>
      <c r="G41" s="108">
        <f>VLOOKUP(E41,'Appendix 4. LT MOH 2019'!$E$4:$H$1683,4,FALSE)</f>
        <v>1.1207717403181244E-2</v>
      </c>
      <c r="H41" s="21">
        <f>VLOOKUP(E41,'Appendix 1a. Pop March 2021'!$E$5:$F$1684,2,FALSE)</f>
        <v>67108.575562796497</v>
      </c>
      <c r="I41" s="21">
        <f>VLOOKUP(E41,'Appendix 2a. Covid Deaths 2021'!$E$4:$F$1684,2,FALSE)</f>
        <v>95.878742514970099</v>
      </c>
      <c r="J41" s="22">
        <f t="shared" si="18"/>
        <v>752.1339502378579</v>
      </c>
      <c r="K41" s="22">
        <f t="shared" si="19"/>
        <v>846.9381109017479</v>
      </c>
      <c r="L41" s="78">
        <f t="shared" si="20"/>
        <v>0.88806246944897715</v>
      </c>
      <c r="M41" s="78">
        <f t="shared" si="21"/>
        <v>1.1260469104391695</v>
      </c>
      <c r="N41" s="77">
        <f>VLOOKUP(E41,'Appendix 4. LT MOH 2019'!$E$4:$L$1683,8,FALSE)</f>
        <v>0.94548877888791039</v>
      </c>
      <c r="O41" s="77">
        <f t="shared" si="30"/>
        <v>0.93883212256561765</v>
      </c>
      <c r="P41" s="78">
        <f t="shared" si="22"/>
        <v>6.1167877434382345E-2</v>
      </c>
      <c r="Q41" s="77">
        <f>VLOOKUP(E41,'Appendix 4. LT MOH 2019'!$E$4:$J$1683,6,FALSE)</f>
        <v>2.4999999999999889</v>
      </c>
      <c r="R41" s="133">
        <f t="shared" si="23"/>
        <v>2.4912407176715106</v>
      </c>
      <c r="S41" s="80">
        <f t="shared" si="31"/>
        <v>87879.059506000587</v>
      </c>
      <c r="T41" s="14">
        <f t="shared" si="24"/>
        <v>5375.3755409118367</v>
      </c>
      <c r="U41" s="15">
        <f t="shared" si="25"/>
        <v>1.2620925524499432E-2</v>
      </c>
      <c r="V41" s="14">
        <f t="shared" si="26"/>
        <v>425909.77424573887</v>
      </c>
      <c r="W41" s="14">
        <f t="shared" si="27"/>
        <v>1948994.0015470469</v>
      </c>
      <c r="X41" s="129">
        <f t="shared" si="28"/>
        <v>22.178139052728085</v>
      </c>
      <c r="Y41" s="109">
        <f>VLOOKUP(E41,'Appendix 4. LT MOH 2019'!$E$4:$Q$1683,13,FALSE)</f>
        <v>22.780178441579736</v>
      </c>
      <c r="Z41" s="129">
        <f t="shared" si="29"/>
        <v>-0.60203938885165087</v>
      </c>
    </row>
    <row r="42" spans="2:26" x14ac:dyDescent="0.2">
      <c r="B42" s="155" t="str">
        <f t="shared" si="32"/>
        <v>Female</v>
      </c>
      <c r="C42" s="13" t="str">
        <f t="shared" si="33"/>
        <v>AL</v>
      </c>
      <c r="D42" s="162" t="s">
        <v>131</v>
      </c>
      <c r="E42" s="20" t="str">
        <f t="shared" si="17"/>
        <v>ALFemale65-69</v>
      </c>
      <c r="F42" s="21">
        <v>5</v>
      </c>
      <c r="G42" s="108">
        <f>VLOOKUP(E42,'Appendix 4. LT MOH 2019'!$E$4:$H$1683,4,FALSE)</f>
        <v>1.7371601208459216E-2</v>
      </c>
      <c r="H42" s="21">
        <f>VLOOKUP(E42,'Appendix 1a. Pop March 2021'!$E$5:$F$1684,2,FALSE)</f>
        <v>54464.789398430701</v>
      </c>
      <c r="I42" s="21">
        <f>VLOOKUP(E42,'Appendix 2a. Covid Deaths 2021'!$E$4:$F$1684,2,FALSE)</f>
        <v>101.06137724550899</v>
      </c>
      <c r="J42" s="22">
        <f t="shared" si="18"/>
        <v>946.14060133225541</v>
      </c>
      <c r="K42" s="22">
        <f t="shared" si="19"/>
        <v>1045.4463806346778</v>
      </c>
      <c r="L42" s="78">
        <f t="shared" si="20"/>
        <v>0.90501112142916884</v>
      </c>
      <c r="M42" s="78">
        <f t="shared" si="21"/>
        <v>1.1049587969933754</v>
      </c>
      <c r="N42" s="77">
        <f>VLOOKUP(E42,'Appendix 4. LT MOH 2019'!$E$4:$L$1683,8,FALSE)</f>
        <v>0.9167571480275063</v>
      </c>
      <c r="O42" s="77">
        <f t="shared" si="30"/>
        <v>0.90843228876680615</v>
      </c>
      <c r="P42" s="78">
        <f t="shared" si="22"/>
        <v>9.1567711233193849E-2</v>
      </c>
      <c r="Q42" s="77">
        <f>VLOOKUP(E42,'Appendix 4. LT MOH 2019'!$E$4:$J$1683,6,FALSE)</f>
        <v>2.5000000000000004</v>
      </c>
      <c r="R42" s="133">
        <f t="shared" si="23"/>
        <v>2.488745750683321</v>
      </c>
      <c r="S42" s="80">
        <f t="shared" si="31"/>
        <v>82503.683965088756</v>
      </c>
      <c r="T42" s="14">
        <f t="shared" si="24"/>
        <v>7554.673508989933</v>
      </c>
      <c r="U42" s="15">
        <f t="shared" si="25"/>
        <v>1.9196383155196811E-2</v>
      </c>
      <c r="V42" s="14">
        <f t="shared" si="26"/>
        <v>393546.71387379267</v>
      </c>
      <c r="W42" s="14">
        <f t="shared" si="27"/>
        <v>1523084.2273013082</v>
      </c>
      <c r="X42" s="129">
        <f t="shared" si="28"/>
        <v>18.460802646652699</v>
      </c>
      <c r="Y42" s="109">
        <f>VLOOKUP(E42,'Appendix 4. LT MOH 2019'!$E$4:$Q$1683,13,FALSE)</f>
        <v>18.949412086554219</v>
      </c>
      <c r="Z42" s="129">
        <f t="shared" si="29"/>
        <v>-0.48860943990151995</v>
      </c>
    </row>
    <row r="43" spans="2:26" x14ac:dyDescent="0.2">
      <c r="B43" s="155" t="str">
        <f t="shared" si="32"/>
        <v>Female</v>
      </c>
      <c r="C43" s="13" t="str">
        <f t="shared" si="33"/>
        <v>AL</v>
      </c>
      <c r="D43" s="162" t="s">
        <v>132</v>
      </c>
      <c r="E43" s="20" t="str">
        <f t="shared" si="17"/>
        <v>ALFemale70-74</v>
      </c>
      <c r="F43" s="21">
        <v>5</v>
      </c>
      <c r="G43" s="108">
        <f>VLOOKUP(E43,'Appendix 4. LT MOH 2019'!$E$4:$H$1683,4,FALSE)</f>
        <v>2.5965750696933493E-2</v>
      </c>
      <c r="H43" s="21">
        <f>VLOOKUP(E43,'Appendix 1a. Pop March 2021'!$E$5:$F$1684,2,FALSE)</f>
        <v>40350.869778852903</v>
      </c>
      <c r="I43" s="21">
        <f>VLOOKUP(E43,'Appendix 2a. Covid Deaths 2021'!$E$4:$F$1684,2,FALSE)</f>
        <v>104.94835329341301</v>
      </c>
      <c r="J43" s="22">
        <f t="shared" si="18"/>
        <v>1047.7406250821223</v>
      </c>
      <c r="K43" s="22">
        <f t="shared" si="19"/>
        <v>1149.963915597865</v>
      </c>
      <c r="L43" s="78">
        <f t="shared" si="20"/>
        <v>0.91110739291102283</v>
      </c>
      <c r="M43" s="78">
        <f t="shared" si="21"/>
        <v>1.0975654547209435</v>
      </c>
      <c r="N43" s="77">
        <f>VLOOKUP(E43,'Appendix 4. LT MOH 2019'!$E$4:$L$1683,8,FALSE)</f>
        <v>0.87808526551982047</v>
      </c>
      <c r="O43" s="77">
        <f t="shared" si="30"/>
        <v>0.8670174155056064</v>
      </c>
      <c r="P43" s="78">
        <f t="shared" si="22"/>
        <v>0.1329825844943936</v>
      </c>
      <c r="Q43" s="77">
        <f>VLOOKUP(E43,'Appendix 4. LT MOH 2019'!$E$4:$J$1683,6,FALSE)</f>
        <v>2.5</v>
      </c>
      <c r="R43" s="133">
        <f t="shared" si="23"/>
        <v>2.4844563012579557</v>
      </c>
      <c r="S43" s="80">
        <f t="shared" si="31"/>
        <v>74949.010456098826</v>
      </c>
      <c r="T43" s="14">
        <f t="shared" si="24"/>
        <v>9966.9131157493521</v>
      </c>
      <c r="U43" s="15">
        <f t="shared" si="25"/>
        <v>2.8503537541067991E-2</v>
      </c>
      <c r="V43" s="14">
        <f t="shared" si="26"/>
        <v>349672.84679626138</v>
      </c>
      <c r="W43" s="14">
        <f t="shared" si="27"/>
        <v>1129537.5134275155</v>
      </c>
      <c r="X43" s="129">
        <f t="shared" si="28"/>
        <v>15.070746185356763</v>
      </c>
      <c r="Y43" s="109">
        <f>VLOOKUP(E43,'Appendix 4. LT MOH 2019'!$E$4:$Q$1683,13,FALSE)</f>
        <v>15.4430420825698</v>
      </c>
      <c r="Z43" s="129">
        <f t="shared" si="29"/>
        <v>-0.37229589721303746</v>
      </c>
    </row>
    <row r="44" spans="2:26" x14ac:dyDescent="0.2">
      <c r="B44" s="155" t="str">
        <f t="shared" si="32"/>
        <v>Female</v>
      </c>
      <c r="C44" s="13" t="str">
        <f t="shared" si="33"/>
        <v>AL</v>
      </c>
      <c r="D44" s="162" t="s">
        <v>133</v>
      </c>
      <c r="E44" s="20" t="str">
        <f t="shared" si="17"/>
        <v>ALFemale75-79</v>
      </c>
      <c r="F44" s="21">
        <v>5</v>
      </c>
      <c r="G44" s="108">
        <f>VLOOKUP(E44,'Appendix 4. LT MOH 2019'!$E$4:$H$1683,4,FALSE)</f>
        <v>4.0468138465630583E-2</v>
      </c>
      <c r="H44" s="21">
        <f>VLOOKUP(E44,'Appendix 1a. Pop March 2021'!$E$5:$F$1684,2,FALSE)</f>
        <v>28005.094272476399</v>
      </c>
      <c r="I44" s="21">
        <f>VLOOKUP(E44,'Appendix 2a. Covid Deaths 2021'!$E$4:$F$1684,2,FALSE)</f>
        <v>73.852544910179603</v>
      </c>
      <c r="J44" s="22">
        <f t="shared" si="18"/>
        <v>1133.3140327616129</v>
      </c>
      <c r="K44" s="22">
        <f t="shared" si="19"/>
        <v>1204.1779026583281</v>
      </c>
      <c r="L44" s="78">
        <f t="shared" si="20"/>
        <v>0.94115166061403632</v>
      </c>
      <c r="M44" s="78">
        <f t="shared" si="21"/>
        <v>1.0625280088732663</v>
      </c>
      <c r="N44" s="77">
        <f>VLOOKUP(E44,'Appendix 4. LT MOH 2019'!$E$4:$L$1683,8,FALSE)</f>
        <v>0.81624941769181669</v>
      </c>
      <c r="O44" s="77">
        <f t="shared" si="30"/>
        <v>0.8059523111262632</v>
      </c>
      <c r="P44" s="78">
        <f t="shared" si="22"/>
        <v>0.1940476888737368</v>
      </c>
      <c r="Q44" s="77">
        <f>VLOOKUP(E44,'Appendix 4. LT MOH 2019'!$E$4:$J$1683,6,FALSE)</f>
        <v>2.4999999999999987</v>
      </c>
      <c r="R44" s="133">
        <f t="shared" si="23"/>
        <v>2.4846371337581812</v>
      </c>
      <c r="S44" s="80">
        <f t="shared" si="31"/>
        <v>64982.097340349472</v>
      </c>
      <c r="T44" s="14">
        <f t="shared" si="24"/>
        <v>12609.625807063014</v>
      </c>
      <c r="U44" s="15">
        <f t="shared" si="25"/>
        <v>4.3007979778824347E-2</v>
      </c>
      <c r="V44" s="14">
        <f t="shared" si="26"/>
        <v>293192.7021894565</v>
      </c>
      <c r="W44" s="14">
        <f t="shared" si="27"/>
        <v>779864.66663125413</v>
      </c>
      <c r="X44" s="129">
        <f t="shared" si="28"/>
        <v>12.001223391523423</v>
      </c>
      <c r="Y44" s="109">
        <f>VLOOKUP(E44,'Appendix 4. LT MOH 2019'!$E$4:$Q$1683,13,FALSE)</f>
        <v>12.240074330831193</v>
      </c>
      <c r="Z44" s="129">
        <f t="shared" si="29"/>
        <v>-0.23885093930777046</v>
      </c>
    </row>
    <row r="45" spans="2:26" x14ac:dyDescent="0.2">
      <c r="B45" s="155" t="str">
        <f t="shared" si="32"/>
        <v>Female</v>
      </c>
      <c r="C45" s="13" t="str">
        <f t="shared" si="33"/>
        <v>AL</v>
      </c>
      <c r="D45" s="162" t="s">
        <v>134</v>
      </c>
      <c r="E45" s="20" t="str">
        <f t="shared" si="17"/>
        <v>ALFemale80-84</v>
      </c>
      <c r="F45" s="21">
        <v>5</v>
      </c>
      <c r="G45" s="108">
        <f>VLOOKUP(E45,'Appendix 4. LT MOH 2019'!$E$4:$H$1683,4,FALSE)</f>
        <v>6.5329922056286072E-2</v>
      </c>
      <c r="H45" s="21">
        <f>VLOOKUP(E45,'Appendix 1a. Pop March 2021'!$E$5:$F$1684,2,FALSE)</f>
        <v>17992.192960196298</v>
      </c>
      <c r="I45" s="21">
        <f>VLOOKUP(E45,'Appendix 2a. Covid Deaths 2021'!$E$4:$F$1684,2,FALSE)</f>
        <v>77.739520958083801</v>
      </c>
      <c r="J45" s="22">
        <f t="shared" si="18"/>
        <v>1175.4285637112832</v>
      </c>
      <c r="K45" s="22">
        <f t="shared" si="19"/>
        <v>1248.0893678244825</v>
      </c>
      <c r="L45" s="78">
        <f t="shared" si="20"/>
        <v>0.94178237072890647</v>
      </c>
      <c r="M45" s="78">
        <f t="shared" si="21"/>
        <v>1.0618164356018207</v>
      </c>
      <c r="N45" s="77">
        <f>VLOOKUP(E45,'Appendix 4. LT MOH 2019'!$E$4:$L$1683,8,FALSE)</f>
        <v>0.71921031096563004</v>
      </c>
      <c r="O45" s="77">
        <f t="shared" si="30"/>
        <v>0.70470482866272255</v>
      </c>
      <c r="P45" s="78">
        <f t="shared" si="22"/>
        <v>0.29529517133727745</v>
      </c>
      <c r="Q45" s="77">
        <f>VLOOKUP(E45,'Appendix 4. LT MOH 2019'!$E$4:$J$1683,6,FALSE)</f>
        <v>2.5000000000000018</v>
      </c>
      <c r="R45" s="133">
        <f t="shared" si="23"/>
        <v>2.4758552145127757</v>
      </c>
      <c r="S45" s="80">
        <f t="shared" si="31"/>
        <v>52372.471533286458</v>
      </c>
      <c r="T45" s="14">
        <f t="shared" si="24"/>
        <v>15465.33795477851</v>
      </c>
      <c r="U45" s="15">
        <f t="shared" si="25"/>
        <v>6.9405569073793263E-2</v>
      </c>
      <c r="V45" s="14">
        <f t="shared" si="26"/>
        <v>222825.60551208048</v>
      </c>
      <c r="W45" s="14">
        <f t="shared" si="27"/>
        <v>486671.96444179758</v>
      </c>
      <c r="X45" s="129">
        <f t="shared" si="28"/>
        <v>9.2925147542919131</v>
      </c>
      <c r="Y45" s="109">
        <f>VLOOKUP(E45,'Appendix 4. LT MOH 2019'!$E$4:$Q$1683,13,FALSE)</f>
        <v>9.4327182595414225</v>
      </c>
      <c r="Z45" s="129">
        <f t="shared" si="29"/>
        <v>-0.14020350524950942</v>
      </c>
    </row>
    <row r="46" spans="2:26" x14ac:dyDescent="0.2">
      <c r="B46" s="155" t="str">
        <f t="shared" si="32"/>
        <v>Female</v>
      </c>
      <c r="C46" s="13" t="str">
        <f t="shared" si="33"/>
        <v>AL</v>
      </c>
      <c r="D46" s="162" t="s">
        <v>135</v>
      </c>
      <c r="E46" s="20" t="str">
        <f t="shared" si="17"/>
        <v>ALFemale85-89</v>
      </c>
      <c r="F46" s="21">
        <v>5</v>
      </c>
      <c r="G46" s="108">
        <f>VLOOKUP(E46,'Appendix 4. LT MOH 2019'!$E$4:$H$1683,4,FALSE)</f>
        <v>0.10564184559159434</v>
      </c>
      <c r="H46" s="21">
        <f>VLOOKUP(E46,'Appendix 1a. Pop March 2021'!$E$5:$F$1684,2,FALSE)</f>
        <v>9502.9311061141307</v>
      </c>
      <c r="I46" s="21">
        <f>VLOOKUP(E46,'Appendix 2a. Covid Deaths 2021'!$E$4:$F$1684,2,FALSE)</f>
        <v>41.461077844311397</v>
      </c>
      <c r="J46" s="22">
        <f t="shared" si="18"/>
        <v>1003.9071805796679</v>
      </c>
      <c r="K46" s="22">
        <f t="shared" si="19"/>
        <v>1040.9882336402895</v>
      </c>
      <c r="L46" s="78">
        <f t="shared" si="20"/>
        <v>0.96437898925048282</v>
      </c>
      <c r="M46" s="78">
        <f t="shared" si="21"/>
        <v>1.0369367345686387</v>
      </c>
      <c r="N46" s="77">
        <f>VLOOKUP(E46,'Appendix 4. LT MOH 2019'!$E$4:$L$1683,8,FALSE)</f>
        <v>0.58214753579979206</v>
      </c>
      <c r="O46" s="77">
        <f t="shared" si="30"/>
        <v>0.57062941109456433</v>
      </c>
      <c r="P46" s="78">
        <f t="shared" si="22"/>
        <v>0.42937058890543567</v>
      </c>
      <c r="Q46" s="77">
        <f>VLOOKUP(E46,'Appendix 4. LT MOH 2019'!$E$4:$J$1683,6,FALSE)</f>
        <v>2.5000000000000004</v>
      </c>
      <c r="R46" s="133">
        <f t="shared" si="23"/>
        <v>2.4771992949973027</v>
      </c>
      <c r="S46" s="80">
        <f t="shared" si="31"/>
        <v>36907.13357850795</v>
      </c>
      <c r="T46" s="14">
        <f t="shared" si="24"/>
        <v>15846.837679415537</v>
      </c>
      <c r="U46" s="15">
        <f t="shared" si="25"/>
        <v>0.10962326118298446</v>
      </c>
      <c r="V46" s="14">
        <f t="shared" si="26"/>
        <v>144557.25462284693</v>
      </c>
      <c r="W46" s="14">
        <f t="shared" si="27"/>
        <v>263846.3589297171</v>
      </c>
      <c r="X46" s="129">
        <f t="shared" si="28"/>
        <v>7.1489257860806124</v>
      </c>
      <c r="Y46" s="109">
        <f>VLOOKUP(E46,'Appendix 4. LT MOH 2019'!$E$4:$Q$1683,13,FALSE)</f>
        <v>7.139347703779964</v>
      </c>
      <c r="Z46" s="129">
        <f t="shared" si="29"/>
        <v>9.5780823006483828E-3</v>
      </c>
    </row>
    <row r="47" spans="2:26" x14ac:dyDescent="0.2">
      <c r="B47" s="155" t="str">
        <f t="shared" si="32"/>
        <v>Female</v>
      </c>
      <c r="C47" s="13" t="str">
        <f t="shared" si="33"/>
        <v>AL</v>
      </c>
      <c r="D47" s="162" t="s">
        <v>8</v>
      </c>
      <c r="E47" s="20" t="str">
        <f t="shared" si="17"/>
        <v>ALFemale90+</v>
      </c>
      <c r="F47" s="21" t="s">
        <v>19</v>
      </c>
      <c r="G47" s="108">
        <f>VLOOKUP(E47,'Appendix 4. LT MOH 2019'!$E$4:$H$1683,4,FALSE)</f>
        <v>0.18283649503161697</v>
      </c>
      <c r="H47" s="21">
        <f>VLOOKUP(E47,'Appendix 1a. Pop March 2021'!$E$5:$F$1684,2,FALSE)</f>
        <v>5934.7998641734002</v>
      </c>
      <c r="I47" s="21">
        <f>VLOOKUP(E47,'Appendix 2a. Covid Deaths 2021'!$E$4:$F$1684,2,FALSE)</f>
        <v>25.913173652694599</v>
      </c>
      <c r="J47" s="22">
        <f t="shared" si="18"/>
        <v>1085.098005879581</v>
      </c>
      <c r="K47" s="22">
        <f t="shared" si="19"/>
        <v>1106.2733056864715</v>
      </c>
      <c r="L47" s="78">
        <f t="shared" si="20"/>
        <v>0.98085888930154497</v>
      </c>
      <c r="M47" s="78">
        <f t="shared" si="21"/>
        <v>1.0195146426333406</v>
      </c>
      <c r="N47" s="77">
        <f>VLOOKUP(E47,'Appendix 4. LT MOH 2019'!$E$4:$L$1683,8,FALSE)</f>
        <v>0</v>
      </c>
      <c r="O47" s="77">
        <v>0</v>
      </c>
      <c r="P47" s="78">
        <f t="shared" si="22"/>
        <v>1</v>
      </c>
      <c r="Q47" s="77">
        <f>VLOOKUP(E47,'Appendix 4. LT MOH 2019'!$E$4:$J$1683,6,FALSE)</f>
        <v>5.7747046447106714</v>
      </c>
      <c r="R47" s="133">
        <f>Q47*L47</f>
        <v>5.6641703838553816</v>
      </c>
      <c r="S47" s="80">
        <f t="shared" si="31"/>
        <v>21060.295899092413</v>
      </c>
      <c r="T47" s="14">
        <f t="shared" si="24"/>
        <v>21060.295899092413</v>
      </c>
      <c r="U47" s="15">
        <f t="shared" si="25"/>
        <v>0.17654836140704841</v>
      </c>
      <c r="V47" s="14">
        <f>T47*R47</f>
        <v>119289.10430687018</v>
      </c>
      <c r="W47" s="14">
        <f>V47</f>
        <v>119289.10430687018</v>
      </c>
      <c r="X47" s="129">
        <f t="shared" si="28"/>
        <v>5.6641703838553816</v>
      </c>
      <c r="Y47" s="109">
        <f>VLOOKUP(E47,'Appendix 4. LT MOH 2019'!$E$4:$Q$1683,13,FALSE)</f>
        <v>5.4693675889328066</v>
      </c>
      <c r="Z47" s="129">
        <f t="shared" si="29"/>
        <v>0.19480279492257502</v>
      </c>
    </row>
    <row r="48" spans="2:26" x14ac:dyDescent="0.2">
      <c r="H48" s="43"/>
      <c r="I48" s="43"/>
      <c r="K48" s="43"/>
      <c r="L48" s="9"/>
      <c r="M48" s="9"/>
      <c r="N48" s="131"/>
      <c r="O48" s="131"/>
      <c r="P48" s="79"/>
      <c r="Q48" s="131"/>
      <c r="R48" s="111"/>
      <c r="S48" s="9"/>
      <c r="T48" s="9"/>
      <c r="U48" s="9"/>
      <c r="V48" s="111"/>
      <c r="W48" s="111"/>
      <c r="X48" s="9"/>
      <c r="Y48" s="131"/>
      <c r="Z48" s="9"/>
    </row>
    <row r="49" spans="1:26" x14ac:dyDescent="0.2">
      <c r="H49" s="43"/>
      <c r="I49" s="43"/>
      <c r="K49" s="43"/>
      <c r="L49" s="9"/>
      <c r="M49" s="9"/>
      <c r="N49" s="131"/>
      <c r="O49" s="131"/>
      <c r="P49" s="9"/>
      <c r="Q49" s="131"/>
      <c r="R49" s="111"/>
      <c r="S49" s="9"/>
      <c r="T49" s="9"/>
      <c r="U49" s="9"/>
      <c r="V49" s="111"/>
      <c r="W49" s="111"/>
      <c r="X49" s="9"/>
      <c r="Y49" s="131"/>
      <c r="Z49" s="9"/>
    </row>
    <row r="50" spans="1:26" s="13" customFormat="1" ht="47" customHeight="1" x14ac:dyDescent="0.2">
      <c r="A50" s="12"/>
      <c r="B50" s="10" t="s">
        <v>17</v>
      </c>
      <c r="C50" s="10" t="s">
        <v>14</v>
      </c>
      <c r="D50" s="160" t="s">
        <v>0</v>
      </c>
      <c r="E50" s="10" t="s">
        <v>137</v>
      </c>
      <c r="F50" s="10" t="s">
        <v>9</v>
      </c>
      <c r="G50" s="12" t="s">
        <v>116</v>
      </c>
      <c r="H50" s="12" t="s">
        <v>118</v>
      </c>
      <c r="I50" s="12" t="s">
        <v>110</v>
      </c>
      <c r="J50" s="12" t="s">
        <v>38</v>
      </c>
      <c r="K50" s="12" t="s">
        <v>1828</v>
      </c>
      <c r="L50" s="12" t="s">
        <v>26</v>
      </c>
      <c r="M50" s="12" t="s">
        <v>27</v>
      </c>
      <c r="N50" s="10" t="s">
        <v>10</v>
      </c>
      <c r="O50" s="12" t="s">
        <v>111</v>
      </c>
      <c r="P50" s="12" t="s">
        <v>112</v>
      </c>
      <c r="Q50" s="12" t="s">
        <v>28</v>
      </c>
      <c r="R50" s="12" t="s">
        <v>113</v>
      </c>
      <c r="S50" s="10" t="s">
        <v>104</v>
      </c>
      <c r="T50" s="10" t="s">
        <v>105</v>
      </c>
      <c r="U50" s="12" t="s">
        <v>106</v>
      </c>
      <c r="V50" s="12" t="s">
        <v>107</v>
      </c>
      <c r="W50" s="12" t="s">
        <v>108</v>
      </c>
      <c r="X50" s="10" t="s">
        <v>109</v>
      </c>
      <c r="Y50" s="12" t="s">
        <v>29</v>
      </c>
      <c r="Z50" s="12" t="s">
        <v>11</v>
      </c>
    </row>
    <row r="51" spans="1:26" x14ac:dyDescent="0.2">
      <c r="B51" s="155" t="s">
        <v>70</v>
      </c>
      <c r="C51" s="13" t="str">
        <f>$C$4</f>
        <v>AL</v>
      </c>
      <c r="D51" s="162">
        <v>0</v>
      </c>
      <c r="E51" s="20" t="str">
        <f t="shared" ref="E51:E70" si="34">_xlfn.CONCAT(C51,B51,D51)</f>
        <v>ALMale0</v>
      </c>
      <c r="F51" s="21">
        <v>1</v>
      </c>
      <c r="G51" s="108">
        <f>VLOOKUP(E51,'Appendix 4. LT MOH 2019'!$E$4:$H$1683,4,FALSE)</f>
        <v>1.4089914385533843E-2</v>
      </c>
      <c r="H51" s="21">
        <f>VLOOKUP(E51,'Appendix 1a. Pop March 2021'!$E$5:$F$1684,2,FALSE)</f>
        <v>25686.792932357301</v>
      </c>
      <c r="I51" s="21">
        <f>VLOOKUP(E51,'Appendix 2a. Covid Deaths 2021'!$E$4:$F$1684,2,FALSE)</f>
        <v>2.5913173652694601</v>
      </c>
      <c r="J51" s="22">
        <f t="shared" ref="J51:J70" si="35">G51*H51</f>
        <v>361.92471325585018</v>
      </c>
      <c r="K51" s="22">
        <f t="shared" ref="K51:K70" si="36">G51*(H51-I51)+I51</f>
        <v>364.47951918129723</v>
      </c>
      <c r="L51" s="78">
        <f t="shared" ref="L51:L70" si="37">J51/K51</f>
        <v>0.99299053639231716</v>
      </c>
      <c r="M51" s="78">
        <f t="shared" ref="M51:M70" si="38">K51/J51</f>
        <v>1.0070589430118331</v>
      </c>
      <c r="N51" s="77">
        <f>VLOOKUP(E51,'Appendix 4. LT MOH 2019'!$E$4:$L$1683,8,FALSE)</f>
        <v>0.98608823221546005</v>
      </c>
      <c r="O51" s="77">
        <f>EXP((1/L51)*LN(N51))</f>
        <v>0.98599072093527218</v>
      </c>
      <c r="P51" s="78">
        <f t="shared" ref="P51:P70" si="39">1-O51</f>
        <v>1.400927906472782E-2</v>
      </c>
      <c r="Q51" s="77">
        <f>VLOOKUP(E51,'Appendix 4. LT MOH 2019'!$E$4:$J$1683,6,FALSE)</f>
        <v>9.1161185582975687E-2</v>
      </c>
      <c r="R51" s="133">
        <f t="shared" ref="R51:R69" si="40">F51+(Q51-F51)*M51*(1-N51)/(1-O51)</f>
        <v>9.1116351392583561E-2</v>
      </c>
      <c r="S51" s="14">
        <v>100000</v>
      </c>
      <c r="T51" s="14">
        <f t="shared" ref="T51:T70" si="41">P51*S51</f>
        <v>1400.9279064727821</v>
      </c>
      <c r="U51" s="15">
        <f t="shared" ref="U51:U70" si="42">T51/V51</f>
        <v>1.4189957015694421E-2</v>
      </c>
      <c r="V51" s="14">
        <f t="shared" ref="V51:V69" si="43">(S52*F51)+R51*T51</f>
        <v>98726.719532929055</v>
      </c>
      <c r="W51" s="14">
        <f t="shared" ref="W51:W69" si="44">W52+V51</f>
        <v>7032932.0993253132</v>
      </c>
      <c r="X51" s="2">
        <f t="shared" ref="X51:X70" si="45">W51/S51</f>
        <v>70.329320993253134</v>
      </c>
      <c r="Y51" s="109">
        <f>VLOOKUP(E51,'Appendix 4. LT MOH 2019'!$E$4:$Q$1683,13,FALSE)</f>
        <v>71.442496972556299</v>
      </c>
      <c r="Z51" s="129">
        <f t="shared" ref="Z51:Z70" si="46">X51-Y51</f>
        <v>-1.1131759793031648</v>
      </c>
    </row>
    <row r="52" spans="1:26" x14ac:dyDescent="0.2">
      <c r="B52" s="155" t="str">
        <f>$B$51</f>
        <v>Male</v>
      </c>
      <c r="C52" s="13" t="str">
        <f>$C$4</f>
        <v>AL</v>
      </c>
      <c r="D52" s="163" t="s">
        <v>139</v>
      </c>
      <c r="E52" s="20" t="str">
        <f t="shared" si="34"/>
        <v>ALMale01-04</v>
      </c>
      <c r="F52" s="21">
        <v>4</v>
      </c>
      <c r="G52" s="108">
        <f>VLOOKUP(E52,'Appendix 4. LT MOH 2019'!$E$4:$H$1683,4,FALSE)</f>
        <v>6.5502393727182528E-4</v>
      </c>
      <c r="H52" s="21">
        <f>VLOOKUP(E52,'Appendix 1a. Pop March 2021'!$E$5:$F$1684,2,FALSE)</f>
        <v>102868.92646241499</v>
      </c>
      <c r="I52" s="21">
        <f>VLOOKUP(E52,'Appendix 2a. Covid Deaths 2021'!$E$4:$F$1684,2,FALSE)</f>
        <v>1.2956586826347301</v>
      </c>
      <c r="J52" s="22">
        <f t="shared" si="35"/>
        <v>67.381609234336921</v>
      </c>
      <c r="K52" s="22">
        <f t="shared" si="36"/>
        <v>68.676419229519993</v>
      </c>
      <c r="L52" s="78">
        <f t="shared" si="37"/>
        <v>0.98114622151664965</v>
      </c>
      <c r="M52" s="78">
        <f t="shared" si="38"/>
        <v>1.019216074087516</v>
      </c>
      <c r="N52" s="77">
        <f>VLOOKUP(E52,'Appendix 4. LT MOH 2019'!$E$4:$L$1683,8,FALSE)</f>
        <v>0.99738401329995097</v>
      </c>
      <c r="O52" s="77">
        <f t="shared" ref="O52:O69" si="47">EXP((1/L52)*LN(N52))</f>
        <v>0.99733381137809518</v>
      </c>
      <c r="P52" s="78">
        <f t="shared" si="39"/>
        <v>2.6661886219048192E-3</v>
      </c>
      <c r="Q52" s="77">
        <f>VLOOKUP(E52,'Appendix 4. LT MOH 2019'!$E$4:$J$1683,6,FALSE)</f>
        <v>1.6020030775090361</v>
      </c>
      <c r="R52" s="133">
        <f t="shared" si="40"/>
        <v>1.6019427519304763</v>
      </c>
      <c r="S52" s="132">
        <f t="shared" ref="S52:S70" si="48">S51-T51</f>
        <v>98599.072093527211</v>
      </c>
      <c r="T52" s="14">
        <f t="shared" si="41"/>
        <v>262.88372414613525</v>
      </c>
      <c r="U52" s="15">
        <f t="shared" si="42"/>
        <v>6.676142823205946E-4</v>
      </c>
      <c r="V52" s="14">
        <f t="shared" si="43"/>
        <v>393765.8781540207</v>
      </c>
      <c r="W52" s="14">
        <f t="shared" si="44"/>
        <v>6934205.3797923839</v>
      </c>
      <c r="X52" s="2">
        <f t="shared" si="45"/>
        <v>70.327288407084282</v>
      </c>
      <c r="Y52" s="109">
        <f>VLOOKUP(E52,'Appendix 4. LT MOH 2019'!$E$4:$Q$1683,13,FALSE)</f>
        <v>71.449124150689201</v>
      </c>
      <c r="Z52" s="129">
        <f t="shared" si="46"/>
        <v>-1.1218357436049189</v>
      </c>
    </row>
    <row r="53" spans="1:26" x14ac:dyDescent="0.2">
      <c r="B53" s="155" t="str">
        <f t="shared" ref="B53:B70" si="49">$B$51</f>
        <v>Male</v>
      </c>
      <c r="C53" s="13" t="str">
        <f t="shared" ref="C53:C70" si="50">$C$4</f>
        <v>AL</v>
      </c>
      <c r="D53" s="163" t="s">
        <v>138</v>
      </c>
      <c r="E53" s="20" t="str">
        <f t="shared" si="34"/>
        <v>ALMale05-09</v>
      </c>
      <c r="F53" s="21">
        <v>5</v>
      </c>
      <c r="G53" s="108">
        <f>VLOOKUP(E53,'Appendix 4. LT MOH 2019'!$E$4:$H$1683,4,FALSE)</f>
        <v>3.0371045282487759E-4</v>
      </c>
      <c r="H53" s="21">
        <f>VLOOKUP(E53,'Appendix 1a. Pop March 2021'!$E$5:$F$1684,2,FALSE)</f>
        <v>132031.27016559901</v>
      </c>
      <c r="I53" s="21">
        <f>VLOOKUP(E53,'Appendix 2a. Covid Deaths 2021'!$E$4:$F$1684,2,FALSE)</f>
        <v>1.2956586826347301</v>
      </c>
      <c r="J53" s="22">
        <f t="shared" si="35"/>
        <v>40.099276849037828</v>
      </c>
      <c r="K53" s="22">
        <f t="shared" si="36"/>
        <v>41.394542026587345</v>
      </c>
      <c r="L53" s="78">
        <f t="shared" si="37"/>
        <v>0.96870927629257064</v>
      </c>
      <c r="M53" s="78">
        <f t="shared" si="38"/>
        <v>1.0323014597601303</v>
      </c>
      <c r="N53" s="77">
        <f>VLOOKUP(E53,'Appendix 4. LT MOH 2019'!$E$4:$L$1683,8,FALSE)</f>
        <v>0.9984825998615835</v>
      </c>
      <c r="O53" s="77">
        <f t="shared" si="47"/>
        <v>0.99843362402918079</v>
      </c>
      <c r="P53" s="78">
        <f t="shared" si="39"/>
        <v>1.5663759708192115E-3</v>
      </c>
      <c r="Q53" s="77">
        <f>VLOOKUP(E53,'Appendix 4. LT MOH 2019'!$E$4:$J$1683,6,FALSE)</f>
        <v>2.5000000000000311</v>
      </c>
      <c r="R53" s="133">
        <f t="shared" si="40"/>
        <v>2.4999387006870259</v>
      </c>
      <c r="S53" s="132">
        <f t="shared" si="48"/>
        <v>98336.188369381081</v>
      </c>
      <c r="T53" s="14">
        <f t="shared" si="41"/>
        <v>154.03144252375014</v>
      </c>
      <c r="U53" s="15">
        <f t="shared" si="42"/>
        <v>3.1352074586589375E-4</v>
      </c>
      <c r="V53" s="14">
        <f t="shared" si="43"/>
        <v>491295.85379857442</v>
      </c>
      <c r="W53" s="14">
        <f t="shared" si="44"/>
        <v>6540439.5016383631</v>
      </c>
      <c r="X53" s="2">
        <f t="shared" si="45"/>
        <v>66.51101298608863</v>
      </c>
      <c r="Y53" s="109">
        <f>VLOOKUP(E53,'Appendix 4. LT MOH 2019'!$E$4:$Q$1683,13,FALSE)</f>
        <v>67.632322534990166</v>
      </c>
      <c r="Z53" s="129">
        <f t="shared" si="46"/>
        <v>-1.1213095489015359</v>
      </c>
    </row>
    <row r="54" spans="1:26" x14ac:dyDescent="0.2">
      <c r="B54" s="155" t="str">
        <f t="shared" si="49"/>
        <v>Male</v>
      </c>
      <c r="C54" s="13" t="str">
        <f t="shared" si="50"/>
        <v>AL</v>
      </c>
      <c r="D54" s="163" t="s">
        <v>120</v>
      </c>
      <c r="E54" s="20" t="str">
        <f t="shared" si="34"/>
        <v>ALMale10-14</v>
      </c>
      <c r="F54" s="21">
        <v>5</v>
      </c>
      <c r="G54" s="108">
        <f>VLOOKUP(E54,'Appendix 4. LT MOH 2019'!$E$4:$H$1683,4,FALSE)</f>
        <v>4.3718235969178644E-4</v>
      </c>
      <c r="H54" s="21">
        <f>VLOOKUP(E54,'Appendix 1a. Pop March 2021'!$E$5:$F$1684,2,FALSE)</f>
        <v>141139.335523293</v>
      </c>
      <c r="I54" s="21">
        <f>VLOOKUP(E54,'Appendix 2a. Covid Deaths 2021'!$E$4:$F$1684,2,FALSE)</f>
        <v>2.5913173652694601</v>
      </c>
      <c r="J54" s="22">
        <f t="shared" si="35"/>
        <v>61.703627749404014</v>
      </c>
      <c r="K54" s="22">
        <f t="shared" si="36"/>
        <v>64.293812236433013</v>
      </c>
      <c r="L54" s="78">
        <f t="shared" si="37"/>
        <v>0.95971331615080002</v>
      </c>
      <c r="M54" s="78">
        <f t="shared" si="38"/>
        <v>1.0419778314744876</v>
      </c>
      <c r="N54" s="77">
        <f>VLOOKUP(E54,'Appendix 4. LT MOH 2019'!$E$4:$L$1683,8,FALSE)</f>
        <v>0.99781647469840051</v>
      </c>
      <c r="O54" s="77">
        <f t="shared" si="47"/>
        <v>0.99772491938539132</v>
      </c>
      <c r="P54" s="78">
        <f t="shared" si="39"/>
        <v>2.2750806146086822E-3</v>
      </c>
      <c r="Q54" s="77">
        <f>VLOOKUP(E54,'Appendix 4. LT MOH 2019'!$E$4:$J$1683,6,FALSE)</f>
        <v>2.4999999999999467</v>
      </c>
      <c r="R54" s="133">
        <f t="shared" si="40"/>
        <v>2.4998853401929955</v>
      </c>
      <c r="S54" s="132">
        <f t="shared" si="48"/>
        <v>98182.156926857337</v>
      </c>
      <c r="T54" s="14">
        <f t="shared" si="41"/>
        <v>223.37232192476068</v>
      </c>
      <c r="U54" s="15">
        <f t="shared" si="42"/>
        <v>4.5553433535572979E-4</v>
      </c>
      <c r="V54" s="14">
        <f t="shared" si="43"/>
        <v>490352.32821764745</v>
      </c>
      <c r="W54" s="14">
        <f t="shared" si="44"/>
        <v>6049143.6478397883</v>
      </c>
      <c r="X54" s="2">
        <f t="shared" si="45"/>
        <v>61.611435694432878</v>
      </c>
      <c r="Y54" s="109">
        <f>VLOOKUP(E54,'Appendix 4. LT MOH 2019'!$E$4:$Q$1683,13,FALSE)</f>
        <v>62.731304525506253</v>
      </c>
      <c r="Z54" s="129">
        <f t="shared" si="46"/>
        <v>-1.1198688310733758</v>
      </c>
    </row>
    <row r="55" spans="1:26" x14ac:dyDescent="0.2">
      <c r="B55" s="155" t="str">
        <f t="shared" si="49"/>
        <v>Male</v>
      </c>
      <c r="C55" s="13" t="str">
        <f t="shared" si="50"/>
        <v>AL</v>
      </c>
      <c r="D55" s="162" t="s">
        <v>121</v>
      </c>
      <c r="E55" s="20" t="str">
        <f t="shared" si="34"/>
        <v>ALMale15-19</v>
      </c>
      <c r="F55" s="21">
        <v>5</v>
      </c>
      <c r="G55" s="108">
        <f>VLOOKUP(E55,'Appendix 4. LT MOH 2019'!$E$4:$H$1683,4,FALSE)</f>
        <v>1.9579639709283538E-3</v>
      </c>
      <c r="H55" s="21">
        <f>VLOOKUP(E55,'Appendix 1a. Pop March 2021'!$E$5:$F$1684,2,FALSE)</f>
        <v>152052.685057922</v>
      </c>
      <c r="I55" s="21">
        <f>VLOOKUP(E55,'Appendix 2a. Covid Deaths 2021'!$E$4:$F$1684,2,FALSE)</f>
        <v>5.1826347305389202</v>
      </c>
      <c r="J55" s="22">
        <f t="shared" si="35"/>
        <v>297.71367902632733</v>
      </c>
      <c r="K55" s="22">
        <f t="shared" si="36"/>
        <v>302.88616634478939</v>
      </c>
      <c r="L55" s="78">
        <f t="shared" si="37"/>
        <v>0.98292266899844483</v>
      </c>
      <c r="M55" s="78">
        <f t="shared" si="38"/>
        <v>1.0173740331159076</v>
      </c>
      <c r="N55" s="77">
        <f>VLOOKUP(E55,'Appendix 4. LT MOH 2019'!$E$4:$L$1683,8,FALSE)</f>
        <v>0.99025786700884988</v>
      </c>
      <c r="O55" s="77">
        <f t="shared" si="47"/>
        <v>0.99008944835912405</v>
      </c>
      <c r="P55" s="78">
        <f t="shared" si="39"/>
        <v>9.9105516408759531E-3</v>
      </c>
      <c r="Q55" s="77">
        <f>VLOOKUP(E55,'Appendix 4. LT MOH 2019'!$E$4:$J$1683,6,FALSE)</f>
        <v>2.500000000000052</v>
      </c>
      <c r="R55" s="133">
        <f t="shared" si="40"/>
        <v>2.4997877283948782</v>
      </c>
      <c r="S55" s="132">
        <f t="shared" si="48"/>
        <v>97958.784604932574</v>
      </c>
      <c r="T55" s="14">
        <f t="shared" si="41"/>
        <v>970.82559350462861</v>
      </c>
      <c r="U55" s="15">
        <f t="shared" si="42"/>
        <v>1.9919819864654075E-3</v>
      </c>
      <c r="V55" s="14">
        <f t="shared" si="43"/>
        <v>487366.65296219423</v>
      </c>
      <c r="W55" s="14">
        <f t="shared" si="44"/>
        <v>5558791.3196221413</v>
      </c>
      <c r="X55" s="2">
        <f t="shared" si="45"/>
        <v>56.74622589531635</v>
      </c>
      <c r="Y55" s="109">
        <f>VLOOKUP(E55,'Appendix 4. LT MOH 2019'!$E$4:$Q$1683,13,FALSE)</f>
        <v>57.863108901074952</v>
      </c>
      <c r="Z55" s="129">
        <f t="shared" si="46"/>
        <v>-1.1168830057586021</v>
      </c>
    </row>
    <row r="56" spans="1:26" x14ac:dyDescent="0.2">
      <c r="B56" s="155" t="str">
        <f t="shared" si="49"/>
        <v>Male</v>
      </c>
      <c r="C56" s="13" t="str">
        <f t="shared" si="50"/>
        <v>AL</v>
      </c>
      <c r="D56" s="162" t="s">
        <v>122</v>
      </c>
      <c r="E56" s="20" t="str">
        <f t="shared" si="34"/>
        <v>ALMale20-24</v>
      </c>
      <c r="F56" s="21">
        <v>5</v>
      </c>
      <c r="G56" s="108">
        <f>VLOOKUP(E56,'Appendix 4. LT MOH 2019'!$E$4:$H$1683,4,FALSE)</f>
        <v>2.8291078069293939E-3</v>
      </c>
      <c r="H56" s="21">
        <f>VLOOKUP(E56,'Appendix 1a. Pop March 2021'!$E$5:$F$1684,2,FALSE)</f>
        <v>156371.262064476</v>
      </c>
      <c r="I56" s="21">
        <f>VLOOKUP(E56,'Appendix 2a. Covid Deaths 2021'!$E$4:$F$1684,2,FALSE)</f>
        <v>11.660928143712599</v>
      </c>
      <c r="J56" s="22">
        <f t="shared" si="35"/>
        <v>442.39115828601126</v>
      </c>
      <c r="K56" s="22">
        <f t="shared" si="36"/>
        <v>454.01909640687643</v>
      </c>
      <c r="L56" s="78">
        <f t="shared" si="37"/>
        <v>0.97438887876547686</v>
      </c>
      <c r="M56" s="78">
        <f t="shared" si="38"/>
        <v>1.0262842914083459</v>
      </c>
      <c r="N56" s="77">
        <f>VLOOKUP(E56,'Appendix 4. LT MOH 2019'!$E$4:$L$1683,8,FALSE)</f>
        <v>0.98595380645489328</v>
      </c>
      <c r="O56" s="77">
        <f t="shared" si="47"/>
        <v>0.98558728546614427</v>
      </c>
      <c r="P56" s="78">
        <f t="shared" si="39"/>
        <v>1.4412714533855731E-2</v>
      </c>
      <c r="Q56" s="77">
        <f>VLOOKUP(E56,'Appendix 4. LT MOH 2019'!$E$4:$J$1683,6,FALSE)</f>
        <v>2.5000000000000071</v>
      </c>
      <c r="R56" s="133">
        <f t="shared" si="40"/>
        <v>2.4995363025538522</v>
      </c>
      <c r="S56" s="132">
        <f t="shared" si="48"/>
        <v>96987.959011427942</v>
      </c>
      <c r="T56" s="14">
        <f t="shared" si="41"/>
        <v>1397.8597664530114</v>
      </c>
      <c r="U56" s="15">
        <f t="shared" si="42"/>
        <v>2.9034702314317149E-3</v>
      </c>
      <c r="V56" s="14">
        <f t="shared" si="43"/>
        <v>481444.4974570034</v>
      </c>
      <c r="W56" s="14">
        <f t="shared" si="44"/>
        <v>5071424.6666599475</v>
      </c>
      <c r="X56" s="2">
        <f t="shared" si="45"/>
        <v>52.289219387144641</v>
      </c>
      <c r="Y56" s="109">
        <f>VLOOKUP(E56,'Appendix 4. LT MOH 2019'!$E$4:$Q$1683,13,FALSE)</f>
        <v>53.407769829997399</v>
      </c>
      <c r="Z56" s="129">
        <f t="shared" si="46"/>
        <v>-1.118550442852758</v>
      </c>
    </row>
    <row r="57" spans="1:26" x14ac:dyDescent="0.2">
      <c r="B57" s="155" t="str">
        <f t="shared" si="49"/>
        <v>Male</v>
      </c>
      <c r="C57" s="13" t="str">
        <f t="shared" si="50"/>
        <v>AL</v>
      </c>
      <c r="D57" s="162" t="s">
        <v>123</v>
      </c>
      <c r="E57" s="20" t="str">
        <f t="shared" si="34"/>
        <v>ALMale25-29</v>
      </c>
      <c r="F57" s="21">
        <v>5</v>
      </c>
      <c r="G57" s="108">
        <f>VLOOKUP(E57,'Appendix 4. LT MOH 2019'!$E$4:$H$1683,4,FALSE)</f>
        <v>2.6357246728065924E-3</v>
      </c>
      <c r="H57" s="21">
        <f>VLOOKUP(E57,'Appendix 1a. Pop March 2021'!$E$5:$F$1684,2,FALSE)</f>
        <v>135745.31532577099</v>
      </c>
      <c r="I57" s="21">
        <f>VLOOKUP(E57,'Appendix 2a. Covid Deaths 2021'!$E$4:$F$1684,2,FALSE)</f>
        <v>7.7739520958083803</v>
      </c>
      <c r="J57" s="22">
        <f t="shared" si="35"/>
        <v>357.78727682204544</v>
      </c>
      <c r="K57" s="22">
        <f t="shared" si="36"/>
        <v>365.54073892050974</v>
      </c>
      <c r="L57" s="78">
        <f t="shared" si="37"/>
        <v>0.97878906159307633</v>
      </c>
      <c r="M57" s="78">
        <f t="shared" si="38"/>
        <v>1.0216705919990572</v>
      </c>
      <c r="N57" s="77">
        <f>VLOOKUP(E57,'Appendix 4. LT MOH 2019'!$E$4:$L$1683,8,FALSE)</f>
        <v>0.98690764623557203</v>
      </c>
      <c r="O57" s="77">
        <f t="shared" si="47"/>
        <v>0.98662583285665117</v>
      </c>
      <c r="P57" s="78">
        <f t="shared" si="39"/>
        <v>1.3374167143348825E-2</v>
      </c>
      <c r="Q57" s="77">
        <f>VLOOKUP(E57,'Appendix 4. LT MOH 2019'!$E$4:$J$1683,6,FALSE)</f>
        <v>2.5000000000000049</v>
      </c>
      <c r="R57" s="133">
        <f t="shared" si="40"/>
        <v>2.4996437763572619</v>
      </c>
      <c r="S57" s="132">
        <f t="shared" si="48"/>
        <v>95590.099244974932</v>
      </c>
      <c r="T57" s="14">
        <f t="shared" si="41"/>
        <v>1278.4379645515971</v>
      </c>
      <c r="U57" s="15">
        <f t="shared" si="42"/>
        <v>2.692843262457069E-3</v>
      </c>
      <c r="V57" s="14">
        <f t="shared" si="43"/>
        <v>474753.9459036669</v>
      </c>
      <c r="W57" s="14">
        <f t="shared" si="44"/>
        <v>4589980.1692029443</v>
      </c>
      <c r="X57" s="2">
        <f t="shared" si="45"/>
        <v>48.017317750030841</v>
      </c>
      <c r="Y57" s="109">
        <f>VLOOKUP(E57,'Appendix 4. LT MOH 2019'!$E$4:$Q$1683,13,FALSE)</f>
        <v>49.133017182662897</v>
      </c>
      <c r="Z57" s="129">
        <f t="shared" si="46"/>
        <v>-1.1156994326320557</v>
      </c>
    </row>
    <row r="58" spans="1:26" x14ac:dyDescent="0.2">
      <c r="B58" s="155" t="str">
        <f t="shared" si="49"/>
        <v>Male</v>
      </c>
      <c r="C58" s="13" t="str">
        <f t="shared" si="50"/>
        <v>AL</v>
      </c>
      <c r="D58" s="162" t="s">
        <v>124</v>
      </c>
      <c r="E58" s="20" t="str">
        <f t="shared" si="34"/>
        <v>ALMale30-34</v>
      </c>
      <c r="F58" s="21">
        <v>5</v>
      </c>
      <c r="G58" s="108">
        <f>VLOOKUP(E58,'Appendix 4. LT MOH 2019'!$E$4:$H$1683,4,FALSE)</f>
        <v>2.9184322907220236E-3</v>
      </c>
      <c r="H58" s="21">
        <f>VLOOKUP(E58,'Appendix 1a. Pop March 2021'!$E$5:$F$1684,2,FALSE)</f>
        <v>120862.999966905</v>
      </c>
      <c r="I58" s="21">
        <f>VLOOKUP(E58,'Appendix 2a. Covid Deaths 2021'!$E$4:$F$1684,2,FALSE)</f>
        <v>16.8435628742515</v>
      </c>
      <c r="J58" s="22">
        <f t="shared" si="35"/>
        <v>352.73048185695041</v>
      </c>
      <c r="K58" s="22">
        <f t="shared" si="36"/>
        <v>369.52488793341894</v>
      </c>
      <c r="L58" s="78">
        <f t="shared" si="37"/>
        <v>0.95455135330561403</v>
      </c>
      <c r="M58" s="78">
        <f t="shared" si="38"/>
        <v>1.0476125737363393</v>
      </c>
      <c r="N58" s="77">
        <f>VLOOKUP(E58,'Appendix 4. LT MOH 2019'!$E$4:$L$1683,8,FALSE)</f>
        <v>0.98551353297921973</v>
      </c>
      <c r="O58" s="77">
        <f t="shared" si="47"/>
        <v>0.98482905304394552</v>
      </c>
      <c r="P58" s="78">
        <f t="shared" si="39"/>
        <v>1.5170946956054476E-2</v>
      </c>
      <c r="Q58" s="77">
        <f>VLOOKUP(E58,'Appendix 4. LT MOH 2019'!$E$4:$J$1683,6,FALSE)</f>
        <v>2.5000000000000284</v>
      </c>
      <c r="R58" s="133">
        <f t="shared" si="40"/>
        <v>2.4991335339931648</v>
      </c>
      <c r="S58" s="132">
        <f t="shared" si="48"/>
        <v>94311.66128042333</v>
      </c>
      <c r="T58" s="14">
        <f t="shared" si="41"/>
        <v>1430.7972106226791</v>
      </c>
      <c r="U58" s="15">
        <f t="shared" si="42"/>
        <v>3.0573891736428663E-3</v>
      </c>
      <c r="V58" s="14">
        <f t="shared" si="43"/>
        <v>467980.07363841427</v>
      </c>
      <c r="W58" s="14">
        <f t="shared" si="44"/>
        <v>4115226.223299277</v>
      </c>
      <c r="X58" s="2">
        <f t="shared" si="45"/>
        <v>43.634330764921984</v>
      </c>
      <c r="Y58" s="109">
        <f>VLOOKUP(E58,'Appendix 4. LT MOH 2019'!$E$4:$Q$1683,13,FALSE)</f>
        <v>44.75165253358643</v>
      </c>
      <c r="Z58" s="129">
        <f t="shared" si="46"/>
        <v>-1.1173217686644463</v>
      </c>
    </row>
    <row r="59" spans="1:26" x14ac:dyDescent="0.2">
      <c r="B59" s="155" t="str">
        <f t="shared" si="49"/>
        <v>Male</v>
      </c>
      <c r="C59" s="13" t="str">
        <f t="shared" si="50"/>
        <v>AL</v>
      </c>
      <c r="D59" s="162" t="s">
        <v>125</v>
      </c>
      <c r="E59" s="20" t="str">
        <f t="shared" si="34"/>
        <v>ALMale35-39</v>
      </c>
      <c r="F59" s="21">
        <v>5</v>
      </c>
      <c r="G59" s="108">
        <f>VLOOKUP(E59,'Appendix 4. LT MOH 2019'!$E$4:$H$1683,4,FALSE)</f>
        <v>3.2813851345622276E-3</v>
      </c>
      <c r="H59" s="21">
        <f>VLOOKUP(E59,'Appendix 1a. Pop March 2021'!$E$5:$F$1684,2,FALSE)</f>
        <v>118072.653343581</v>
      </c>
      <c r="I59" s="21">
        <f>VLOOKUP(E59,'Appendix 2a. Covid Deaths 2021'!$E$4:$F$1684,2,FALSE)</f>
        <v>31.0958083832335</v>
      </c>
      <c r="J59" s="22">
        <f t="shared" si="35"/>
        <v>387.4418494799458</v>
      </c>
      <c r="K59" s="22">
        <f t="shared" si="36"/>
        <v>418.43562053980332</v>
      </c>
      <c r="L59" s="78">
        <f t="shared" si="37"/>
        <v>0.92592941533066908</v>
      </c>
      <c r="M59" s="78">
        <f t="shared" si="38"/>
        <v>1.0799959299736457</v>
      </c>
      <c r="N59" s="77">
        <f>VLOOKUP(E59,'Appendix 4. LT MOH 2019'!$E$4:$L$1683,8,FALSE)</f>
        <v>0.9837265727825879</v>
      </c>
      <c r="O59" s="77">
        <f t="shared" si="47"/>
        <v>0.98243626216981217</v>
      </c>
      <c r="P59" s="78">
        <f t="shared" si="39"/>
        <v>1.7563737830187831E-2</v>
      </c>
      <c r="Q59" s="77">
        <f>VLOOKUP(E59,'Appendix 4. LT MOH 2019'!$E$4:$J$1683,6,FALSE)</f>
        <v>2.5</v>
      </c>
      <c r="R59" s="133">
        <f t="shared" si="40"/>
        <v>2.4983634845482858</v>
      </c>
      <c r="S59" s="132">
        <f t="shared" si="48"/>
        <v>92880.864069800649</v>
      </c>
      <c r="T59" s="14">
        <f t="shared" si="41"/>
        <v>1631.3351459632913</v>
      </c>
      <c r="U59" s="15">
        <f t="shared" si="42"/>
        <v>3.5438899153620936E-3</v>
      </c>
      <c r="V59" s="14">
        <f t="shared" si="43"/>
        <v>460323.31277892168</v>
      </c>
      <c r="W59" s="14">
        <f t="shared" si="44"/>
        <v>3647246.1496608625</v>
      </c>
      <c r="X59" s="2">
        <f t="shared" si="45"/>
        <v>39.268004084457381</v>
      </c>
      <c r="Y59" s="109">
        <f>VLOOKUP(E59,'Appendix 4. LT MOH 2019'!$E$4:$Q$1683,13,FALSE)</f>
        <v>40.372726877589557</v>
      </c>
      <c r="Z59" s="129">
        <f t="shared" si="46"/>
        <v>-1.1047227931321757</v>
      </c>
    </row>
    <row r="60" spans="1:26" x14ac:dyDescent="0.2">
      <c r="B60" s="155" t="str">
        <f t="shared" si="49"/>
        <v>Male</v>
      </c>
      <c r="C60" s="13" t="str">
        <f t="shared" si="50"/>
        <v>AL</v>
      </c>
      <c r="D60" s="162" t="s">
        <v>126</v>
      </c>
      <c r="E60" s="20" t="str">
        <f t="shared" si="34"/>
        <v>ALMale40-44</v>
      </c>
      <c r="F60" s="21">
        <v>5</v>
      </c>
      <c r="G60" s="108">
        <f>VLOOKUP(E60,'Appendix 4. LT MOH 2019'!$E$4:$H$1683,4,FALSE)</f>
        <v>4.0598832783557475E-3</v>
      </c>
      <c r="H60" s="21">
        <f>VLOOKUP(E60,'Appendix 1a. Pop March 2021'!$E$5:$F$1684,2,FALSE)</f>
        <v>109868.870465067</v>
      </c>
      <c r="I60" s="21">
        <f>VLOOKUP(E60,'Appendix 2a. Covid Deaths 2021'!$E$4:$F$1684,2,FALSE)</f>
        <v>50.530688622754496</v>
      </c>
      <c r="J60" s="22">
        <f t="shared" si="35"/>
        <v>446.05479001295919</v>
      </c>
      <c r="K60" s="22">
        <f t="shared" si="36"/>
        <v>496.38032993793036</v>
      </c>
      <c r="L60" s="78">
        <f t="shared" si="37"/>
        <v>0.89861495935734581</v>
      </c>
      <c r="M60" s="78">
        <f t="shared" si="38"/>
        <v>1.1128236733507761</v>
      </c>
      <c r="N60" s="77">
        <f>VLOOKUP(E60,'Appendix 4. LT MOH 2019'!$E$4:$L$1683,8,FALSE)</f>
        <v>0.97990454659633253</v>
      </c>
      <c r="O60" s="77">
        <f t="shared" si="47"/>
        <v>0.9776628066559766</v>
      </c>
      <c r="P60" s="78">
        <f t="shared" si="39"/>
        <v>2.2337193344023398E-2</v>
      </c>
      <c r="Q60" s="77">
        <f>VLOOKUP(E60,'Appendix 4. LT MOH 2019'!$E$4:$J$1683,6,FALSE)</f>
        <v>2.5000000000000062</v>
      </c>
      <c r="R60" s="133">
        <f t="shared" si="40"/>
        <v>2.497145687698723</v>
      </c>
      <c r="S60" s="132">
        <f t="shared" si="48"/>
        <v>91249.528923837352</v>
      </c>
      <c r="T60" s="14">
        <f t="shared" si="41"/>
        <v>2038.2583701228102</v>
      </c>
      <c r="U60" s="15">
        <f t="shared" si="42"/>
        <v>4.5179555021423274E-3</v>
      </c>
      <c r="V60" s="14">
        <f t="shared" si="43"/>
        <v>451146.18086794071</v>
      </c>
      <c r="W60" s="14">
        <f t="shared" si="44"/>
        <v>3186922.8368819407</v>
      </c>
      <c r="X60" s="2">
        <f t="shared" si="45"/>
        <v>34.925362075479299</v>
      </c>
      <c r="Y60" s="109">
        <f>VLOOKUP(E60,'Appendix 4. LT MOH 2019'!$E$4:$Q$1683,13,FALSE)</f>
        <v>35.999241481768692</v>
      </c>
      <c r="Z60" s="129">
        <f t="shared" si="46"/>
        <v>-1.073879406289393</v>
      </c>
    </row>
    <row r="61" spans="1:26" x14ac:dyDescent="0.2">
      <c r="B61" s="155" t="str">
        <f t="shared" si="49"/>
        <v>Male</v>
      </c>
      <c r="C61" s="13" t="str">
        <f t="shared" si="50"/>
        <v>AL</v>
      </c>
      <c r="D61" s="162" t="s">
        <v>127</v>
      </c>
      <c r="E61" s="20" t="str">
        <f t="shared" si="34"/>
        <v>ALMale45-49</v>
      </c>
      <c r="F61" s="21">
        <v>5</v>
      </c>
      <c r="G61" s="108">
        <f>VLOOKUP(E61,'Appendix 4. LT MOH 2019'!$E$4:$H$1683,4,FALSE)</f>
        <v>5.6937931034482759E-3</v>
      </c>
      <c r="H61" s="21">
        <f>VLOOKUP(E61,'Appendix 1a. Pop March 2021'!$E$5:$F$1684,2,FALSE)</f>
        <v>93365.101705687601</v>
      </c>
      <c r="I61" s="21">
        <f>VLOOKUP(E61,'Appendix 2a. Covid Deaths 2021'!$E$4:$F$1684,2,FALSE)</f>
        <v>57.008982035928099</v>
      </c>
      <c r="J61" s="22">
        <f t="shared" si="35"/>
        <v>531.60157219459097</v>
      </c>
      <c r="K61" s="22">
        <f t="shared" si="36"/>
        <v>588.28595688176824</v>
      </c>
      <c r="L61" s="78">
        <f t="shared" si="37"/>
        <v>0.90364484478324969</v>
      </c>
      <c r="M61" s="78">
        <f t="shared" si="38"/>
        <v>1.1066294526804525</v>
      </c>
      <c r="N61" s="77">
        <f>VLOOKUP(E61,'Appendix 4. LT MOH 2019'!$E$4:$L$1683,8,FALSE)</f>
        <v>0.9719305880433009</v>
      </c>
      <c r="O61" s="77">
        <f t="shared" si="47"/>
        <v>0.96898444116157068</v>
      </c>
      <c r="P61" s="78">
        <f t="shared" si="39"/>
        <v>3.1015558838429325E-2</v>
      </c>
      <c r="Q61" s="77">
        <f>VLOOKUP(E61,'Appendix 4. LT MOH 2019'!$E$4:$J$1683,6,FALSE)</f>
        <v>2.4999999999999964</v>
      </c>
      <c r="R61" s="133">
        <f t="shared" si="40"/>
        <v>2.4962213197157754</v>
      </c>
      <c r="S61" s="132">
        <f t="shared" si="48"/>
        <v>89211.270553714538</v>
      </c>
      <c r="T61" s="14">
        <f t="shared" si="41"/>
        <v>2766.9374109097707</v>
      </c>
      <c r="U61" s="15">
        <f t="shared" si="42"/>
        <v>6.3009735680552561E-3</v>
      </c>
      <c r="V61" s="14">
        <f t="shared" si="43"/>
        <v>439128.55386945599</v>
      </c>
      <c r="W61" s="14">
        <f t="shared" si="44"/>
        <v>2735776.6560140001</v>
      </c>
      <c r="X61" s="2">
        <f t="shared" si="45"/>
        <v>30.666267154740002</v>
      </c>
      <c r="Y61" s="109">
        <f>VLOOKUP(E61,'Appendix 4. LT MOH 2019'!$E$4:$Q$1683,13,FALSE)</f>
        <v>31.686229258887757</v>
      </c>
      <c r="Z61" s="129">
        <f t="shared" si="46"/>
        <v>-1.0199621041477549</v>
      </c>
    </row>
    <row r="62" spans="1:26" x14ac:dyDescent="0.2">
      <c r="B62" s="155" t="str">
        <f t="shared" si="49"/>
        <v>Male</v>
      </c>
      <c r="C62" s="13" t="str">
        <f t="shared" si="50"/>
        <v>AL</v>
      </c>
      <c r="D62" s="162" t="s">
        <v>128</v>
      </c>
      <c r="E62" s="20" t="str">
        <f t="shared" si="34"/>
        <v>ALMale50-54</v>
      </c>
      <c r="F62" s="21">
        <v>5</v>
      </c>
      <c r="G62" s="108">
        <f>VLOOKUP(E62,'Appendix 4. LT MOH 2019'!$E$4:$H$1683,4,FALSE)</f>
        <v>7.9731688739281062E-3</v>
      </c>
      <c r="H62" s="21">
        <f>VLOOKUP(E62,'Appendix 1a. Pop March 2021'!$E$5:$F$1684,2,FALSE)</f>
        <v>83671.596225223198</v>
      </c>
      <c r="I62" s="21">
        <f>VLOOKUP(E62,'Appendix 2a. Covid Deaths 2021'!$E$4:$F$1684,2,FALSE)</f>
        <v>91.991766467065901</v>
      </c>
      <c r="J62" s="22">
        <f t="shared" si="35"/>
        <v>667.12776665483</v>
      </c>
      <c r="K62" s="22">
        <f t="shared" si="36"/>
        <v>758.38606723284306</v>
      </c>
      <c r="L62" s="78">
        <f t="shared" si="37"/>
        <v>0.87966775166243327</v>
      </c>
      <c r="M62" s="78">
        <f t="shared" si="38"/>
        <v>1.1367928381029744</v>
      </c>
      <c r="N62" s="77">
        <f>VLOOKUP(E62,'Appendix 4. LT MOH 2019'!$E$4:$L$1683,8,FALSE)</f>
        <v>0.96091326840960967</v>
      </c>
      <c r="O62" s="77">
        <f t="shared" si="47"/>
        <v>0.9556866325434239</v>
      </c>
      <c r="P62" s="78">
        <f t="shared" si="39"/>
        <v>4.4313367456576103E-2</v>
      </c>
      <c r="Q62" s="77">
        <f>VLOOKUP(E62,'Appendix 4. LT MOH 2019'!$E$4:$J$1683,6,FALSE)</f>
        <v>2.499999999999996</v>
      </c>
      <c r="R62" s="133">
        <f t="shared" si="40"/>
        <v>2.4932216232296769</v>
      </c>
      <c r="S62" s="132">
        <f t="shared" si="48"/>
        <v>86444.333142804768</v>
      </c>
      <c r="T62" s="14">
        <f t="shared" si="41"/>
        <v>3830.6394990957879</v>
      </c>
      <c r="U62" s="15">
        <f t="shared" si="42"/>
        <v>9.0640472377292516E-3</v>
      </c>
      <c r="V62" s="14">
        <f t="shared" si="43"/>
        <v>422619.10144848819</v>
      </c>
      <c r="W62" s="14">
        <f t="shared" si="44"/>
        <v>2296648.102144544</v>
      </c>
      <c r="X62" s="2">
        <f t="shared" si="45"/>
        <v>26.567942844217619</v>
      </c>
      <c r="Y62" s="109">
        <f>VLOOKUP(E62,'Appendix 4. LT MOH 2019'!$E$4:$Q$1683,13,FALSE)</f>
        <v>27.529129258752647</v>
      </c>
      <c r="Z62" s="129">
        <f t="shared" si="46"/>
        <v>-0.96118641453502818</v>
      </c>
    </row>
    <row r="63" spans="1:26" x14ac:dyDescent="0.2">
      <c r="B63" s="155" t="str">
        <f t="shared" si="49"/>
        <v>Male</v>
      </c>
      <c r="C63" s="13" t="str">
        <f t="shared" si="50"/>
        <v>AL</v>
      </c>
      <c r="D63" s="162" t="s">
        <v>129</v>
      </c>
      <c r="E63" s="20" t="str">
        <f t="shared" si="34"/>
        <v>ALMale55-59</v>
      </c>
      <c r="F63" s="21">
        <v>5</v>
      </c>
      <c r="G63" s="108">
        <f>VLOOKUP(E63,'Appendix 4. LT MOH 2019'!$E$4:$H$1683,4,FALSE)</f>
        <v>1.1791739735139384E-2</v>
      </c>
      <c r="H63" s="21">
        <f>VLOOKUP(E63,'Appendix 1a. Pop March 2021'!$E$5:$F$1684,2,FALSE)</f>
        <v>69592.571700693996</v>
      </c>
      <c r="I63" s="21">
        <f>VLOOKUP(E63,'Appendix 2a. Covid Deaths 2021'!$E$4:$F$1684,2,FALSE)</f>
        <v>89.400449101796397</v>
      </c>
      <c r="J63" s="22">
        <f t="shared" si="35"/>
        <v>820.61749299360997</v>
      </c>
      <c r="K63" s="22">
        <f t="shared" si="36"/>
        <v>908.96375526739348</v>
      </c>
      <c r="L63" s="78">
        <f t="shared" si="37"/>
        <v>0.90280551698368394</v>
      </c>
      <c r="M63" s="78">
        <f t="shared" si="38"/>
        <v>1.107658273224833</v>
      </c>
      <c r="N63" s="77">
        <f>VLOOKUP(E63,'Appendix 4. LT MOH 2019'!$E$4:$L$1683,8,FALSE)</f>
        <v>0.94272959558283653</v>
      </c>
      <c r="O63" s="77">
        <f t="shared" si="47"/>
        <v>0.93676294913747038</v>
      </c>
      <c r="P63" s="78">
        <f t="shared" si="39"/>
        <v>6.323705086252962E-2</v>
      </c>
      <c r="Q63" s="77">
        <f>VLOOKUP(E63,'Appendix 4. LT MOH 2019'!$E$4:$J$1683,6,FALSE)</f>
        <v>2.4999999999999956</v>
      </c>
      <c r="R63" s="133">
        <f t="shared" si="40"/>
        <v>2.4921333143165469</v>
      </c>
      <c r="S63" s="132">
        <f t="shared" si="48"/>
        <v>82613.693643708975</v>
      </c>
      <c r="T63" s="14">
        <f t="shared" si="41"/>
        <v>5224.2463468886644</v>
      </c>
      <c r="U63" s="15">
        <f t="shared" si="42"/>
        <v>1.3061701462868209E-2</v>
      </c>
      <c r="V63" s="14">
        <f t="shared" si="43"/>
        <v>399966.75484737928</v>
      </c>
      <c r="W63" s="14">
        <f t="shared" si="44"/>
        <v>1874029.0006960561</v>
      </c>
      <c r="X63" s="2">
        <f t="shared" si="45"/>
        <v>22.684241776892918</v>
      </c>
      <c r="Y63" s="109">
        <f>VLOOKUP(E63,'Appendix 4. LT MOH 2019'!$E$4:$Q$1683,13,FALSE)</f>
        <v>23.547230360527657</v>
      </c>
      <c r="Z63" s="129">
        <f t="shared" si="46"/>
        <v>-0.8629885836347384</v>
      </c>
    </row>
    <row r="64" spans="1:26" x14ac:dyDescent="0.2">
      <c r="B64" s="155" t="str">
        <f t="shared" si="49"/>
        <v>Male</v>
      </c>
      <c r="C64" s="13" t="str">
        <f t="shared" si="50"/>
        <v>AL</v>
      </c>
      <c r="D64" s="162" t="s">
        <v>130</v>
      </c>
      <c r="E64" s="20" t="str">
        <f t="shared" si="34"/>
        <v>ALMale60-64</v>
      </c>
      <c r="F64" s="21">
        <v>5</v>
      </c>
      <c r="G64" s="108">
        <f>VLOOKUP(E64,'Appendix 4. LT MOH 2019'!$E$4:$H$1683,4,FALSE)</f>
        <v>1.6551008246669614E-2</v>
      </c>
      <c r="H64" s="21">
        <f>VLOOKUP(E64,'Appendix 1a. Pop March 2021'!$E$5:$F$1684,2,FALSE)</f>
        <v>54686.865436800297</v>
      </c>
      <c r="I64" s="21">
        <f>VLOOKUP(E64,'Appendix 2a. Covid Deaths 2021'!$E$4:$F$1684,2,FALSE)</f>
        <v>107.53967065868299</v>
      </c>
      <c r="J64" s="22">
        <f t="shared" si="35"/>
        <v>905.12276082899325</v>
      </c>
      <c r="K64" s="22">
        <f t="shared" si="36"/>
        <v>1010.8825415117602</v>
      </c>
      <c r="L64" s="78">
        <f t="shared" si="37"/>
        <v>0.89537876425820473</v>
      </c>
      <c r="M64" s="78">
        <f t="shared" si="38"/>
        <v>1.1168457862952232</v>
      </c>
      <c r="N64" s="77">
        <f>VLOOKUP(E64,'Appendix 4. LT MOH 2019'!$E$4:$L$1683,8,FALSE)</f>
        <v>0.92053310197790439</v>
      </c>
      <c r="O64" s="77">
        <f t="shared" si="47"/>
        <v>0.91166979618781241</v>
      </c>
      <c r="P64" s="78">
        <f t="shared" si="39"/>
        <v>8.8330203812187591E-2</v>
      </c>
      <c r="Q64" s="77">
        <f>VLOOKUP(E64,'Appendix 4. LT MOH 2019'!$E$4:$J$1683,6,FALSE)</f>
        <v>2.499999999999988</v>
      </c>
      <c r="R64" s="133">
        <f t="shared" si="40"/>
        <v>2.4880543014867276</v>
      </c>
      <c r="S64" s="132">
        <f t="shared" si="48"/>
        <v>77389.447296820304</v>
      </c>
      <c r="T64" s="14">
        <f t="shared" si="41"/>
        <v>6835.8256526406876</v>
      </c>
      <c r="U64" s="15">
        <f t="shared" si="42"/>
        <v>1.8486395548881537E-2</v>
      </c>
      <c r="V64" s="14">
        <f t="shared" si="43"/>
        <v>369776.01364016405</v>
      </c>
      <c r="W64" s="14">
        <f t="shared" si="44"/>
        <v>1474062.2458486767</v>
      </c>
      <c r="X64" s="2">
        <f t="shared" si="45"/>
        <v>19.047328768159343</v>
      </c>
      <c r="Y64" s="109">
        <f>VLOOKUP(E64,'Appendix 4. LT MOH 2019'!$E$4:$Q$1683,13,FALSE)</f>
        <v>19.825840261241975</v>
      </c>
      <c r="Z64" s="129">
        <f t="shared" si="46"/>
        <v>-0.77851149308263246</v>
      </c>
    </row>
    <row r="65" spans="2:26" x14ac:dyDescent="0.2">
      <c r="B65" s="155" t="str">
        <f t="shared" si="49"/>
        <v>Male</v>
      </c>
      <c r="C65" s="13" t="str">
        <f t="shared" si="50"/>
        <v>AL</v>
      </c>
      <c r="D65" s="162" t="s">
        <v>131</v>
      </c>
      <c r="E65" s="20" t="str">
        <f t="shared" si="34"/>
        <v>ALMale65-69</v>
      </c>
      <c r="F65" s="21">
        <v>5</v>
      </c>
      <c r="G65" s="108">
        <f>VLOOKUP(E65,'Appendix 4. LT MOH 2019'!$E$4:$H$1683,4,FALSE)</f>
        <v>2.506641739643806E-2</v>
      </c>
      <c r="H65" s="21">
        <f>VLOOKUP(E65,'Appendix 1a. Pop March 2021'!$E$5:$F$1684,2,FALSE)</f>
        <v>42379.009634225302</v>
      </c>
      <c r="I65" s="21">
        <f>VLOOKUP(E65,'Appendix 2a. Covid Deaths 2021'!$E$4:$F$1684,2,FALSE)</f>
        <v>128.27020958083801</v>
      </c>
      <c r="J65" s="22">
        <f t="shared" si="35"/>
        <v>1062.2899443391614</v>
      </c>
      <c r="K65" s="22">
        <f t="shared" si="36"/>
        <v>1187.3448793071175</v>
      </c>
      <c r="L65" s="78">
        <f t="shared" si="37"/>
        <v>0.89467682292870732</v>
      </c>
      <c r="M65" s="78">
        <f t="shared" si="38"/>
        <v>1.117722035904003</v>
      </c>
      <c r="N65" s="77">
        <f>VLOOKUP(E65,'Appendix 4. LT MOH 2019'!$E$4:$L$1683,8,FALSE)</f>
        <v>0.88205882012523296</v>
      </c>
      <c r="O65" s="77">
        <f t="shared" si="47"/>
        <v>0.86912332881775345</v>
      </c>
      <c r="P65" s="78">
        <f t="shared" si="39"/>
        <v>0.13087667118224655</v>
      </c>
      <c r="Q65" s="77">
        <f>VLOOKUP(E65,'Appendix 4. LT MOH 2019'!$E$4:$J$1683,6,FALSE)</f>
        <v>2.5000000000000044</v>
      </c>
      <c r="R65" s="133">
        <f t="shared" si="40"/>
        <v>2.481876363149226</v>
      </c>
      <c r="S65" s="132">
        <f t="shared" si="48"/>
        <v>70553.621644179613</v>
      </c>
      <c r="T65" s="14">
        <f t="shared" si="41"/>
        <v>9233.8231406419291</v>
      </c>
      <c r="U65" s="15">
        <f t="shared" si="42"/>
        <v>2.8022364736875922E-2</v>
      </c>
      <c r="V65" s="14">
        <f t="shared" si="43"/>
        <v>329516.199911948</v>
      </c>
      <c r="W65" s="14">
        <f t="shared" si="44"/>
        <v>1104286.2322085127</v>
      </c>
      <c r="X65" s="2">
        <f t="shared" si="45"/>
        <v>15.651729939218674</v>
      </c>
      <c r="Y65" s="109">
        <f>VLOOKUP(E65,'Appendix 4. LT MOH 2019'!$E$4:$Q$1683,13,FALSE)</f>
        <v>16.321528768509026</v>
      </c>
      <c r="Z65" s="129">
        <f t="shared" si="46"/>
        <v>-0.66979882929035206</v>
      </c>
    </row>
    <row r="66" spans="2:26" x14ac:dyDescent="0.2">
      <c r="B66" s="155" t="str">
        <f t="shared" si="49"/>
        <v>Male</v>
      </c>
      <c r="C66" s="13" t="str">
        <f t="shared" si="50"/>
        <v>AL</v>
      </c>
      <c r="D66" s="162" t="s">
        <v>132</v>
      </c>
      <c r="E66" s="20" t="str">
        <f t="shared" si="34"/>
        <v>ALMale70-74</v>
      </c>
      <c r="F66" s="21">
        <v>5</v>
      </c>
      <c r="G66" s="108">
        <f>VLOOKUP(E66,'Appendix 4. LT MOH 2019'!$E$4:$H$1683,4,FALSE)</f>
        <v>3.7210084033613443E-2</v>
      </c>
      <c r="H66" s="21">
        <f>VLOOKUP(E66,'Appendix 1a. Pop March 2021'!$E$5:$F$1684,2,FALSE)</f>
        <v>31307.669492542202</v>
      </c>
      <c r="I66" s="21">
        <f>VLOOKUP(E66,'Appendix 2a. Covid Deaths 2021'!$E$4:$F$1684,2,FALSE)</f>
        <v>133.45284431137699</v>
      </c>
      <c r="J66" s="22">
        <f t="shared" si="35"/>
        <v>1164.9610127140913</v>
      </c>
      <c r="K66" s="22">
        <f t="shared" si="36"/>
        <v>1293.4480654741171</v>
      </c>
      <c r="L66" s="78">
        <f t="shared" si="37"/>
        <v>0.90066315286271004</v>
      </c>
      <c r="M66" s="78">
        <f t="shared" si="38"/>
        <v>1.1102930066824128</v>
      </c>
      <c r="N66" s="77">
        <f>VLOOKUP(E66,'Appendix 4. LT MOH 2019'!$E$4:$L$1683,8,FALSE)</f>
        <v>0.82978396248174058</v>
      </c>
      <c r="O66" s="77">
        <f t="shared" si="47"/>
        <v>0.81288188805648975</v>
      </c>
      <c r="P66" s="78">
        <f t="shared" si="39"/>
        <v>0.18711811194351025</v>
      </c>
      <c r="Q66" s="77">
        <f>VLOOKUP(E66,'Appendix 4. LT MOH 2019'!$E$4:$J$1683,6,FALSE)</f>
        <v>2.4999999999999973</v>
      </c>
      <c r="R66" s="133">
        <f t="shared" si="40"/>
        <v>2.4749948826604022</v>
      </c>
      <c r="S66" s="132">
        <f t="shared" si="48"/>
        <v>61319.798503537684</v>
      </c>
      <c r="T66" s="14">
        <f t="shared" si="41"/>
        <v>11474.044920738457</v>
      </c>
      <c r="U66" s="15">
        <f t="shared" si="42"/>
        <v>4.1328999503142144E-2</v>
      </c>
      <c r="V66" s="14">
        <f t="shared" si="43"/>
        <v>277626.97037623939</v>
      </c>
      <c r="W66" s="14">
        <f t="shared" si="44"/>
        <v>774770.03229656478</v>
      </c>
      <c r="X66" s="2">
        <f t="shared" si="45"/>
        <v>12.634908320056963</v>
      </c>
      <c r="Y66" s="109">
        <f>VLOOKUP(E66,'Appendix 4. LT MOH 2019'!$E$4:$Q$1683,13,FALSE)</f>
        <v>13.169622538944367</v>
      </c>
      <c r="Z66" s="129">
        <f t="shared" si="46"/>
        <v>-0.53471421888740345</v>
      </c>
    </row>
    <row r="67" spans="2:26" x14ac:dyDescent="0.2">
      <c r="B67" s="155" t="str">
        <f t="shared" si="49"/>
        <v>Male</v>
      </c>
      <c r="C67" s="13" t="str">
        <f t="shared" si="50"/>
        <v>AL</v>
      </c>
      <c r="D67" s="162" t="s">
        <v>133</v>
      </c>
      <c r="E67" s="20" t="str">
        <f t="shared" si="34"/>
        <v>ALMale75-79</v>
      </c>
      <c r="F67" s="21">
        <v>5</v>
      </c>
      <c r="G67" s="108">
        <f>VLOOKUP(E67,'Appendix 4. LT MOH 2019'!$E$4:$H$1683,4,FALSE)</f>
        <v>5.5555555555555552E-2</v>
      </c>
      <c r="H67" s="21">
        <f>VLOOKUP(E67,'Appendix 1a. Pop March 2021'!$E$5:$F$1684,2,FALSE)</f>
        <v>20213.704772990699</v>
      </c>
      <c r="I67" s="21">
        <f>VLOOKUP(E67,'Appendix 2a. Covid Deaths 2021'!$E$4:$F$1684,2,FALSE)</f>
        <v>108.83532934131701</v>
      </c>
      <c r="J67" s="22">
        <f t="shared" si="35"/>
        <v>1122.9835984994832</v>
      </c>
      <c r="K67" s="22">
        <f t="shared" si="36"/>
        <v>1225.7725206551715</v>
      </c>
      <c r="L67" s="78">
        <f t="shared" si="37"/>
        <v>0.91614355810428183</v>
      </c>
      <c r="M67" s="78">
        <f t="shared" si="38"/>
        <v>1.0915319887957702</v>
      </c>
      <c r="N67" s="77">
        <f>VLOOKUP(E67,'Appendix 4. LT MOH 2019'!$E$4:$L$1683,8,FALSE)</f>
        <v>0.75609756097560976</v>
      </c>
      <c r="O67" s="77">
        <f t="shared" si="47"/>
        <v>0.73699378424008943</v>
      </c>
      <c r="P67" s="78">
        <f t="shared" si="39"/>
        <v>0.26300621575991057</v>
      </c>
      <c r="Q67" s="77">
        <f>VLOOKUP(E67,'Appendix 4. LT MOH 2019'!$E$4:$J$1683,6,FALSE)</f>
        <v>2.5</v>
      </c>
      <c r="R67" s="133">
        <f t="shared" si="40"/>
        <v>2.469381915830255</v>
      </c>
      <c r="S67" s="132">
        <f t="shared" si="48"/>
        <v>49845.753582799225</v>
      </c>
      <c r="T67" s="14">
        <f t="shared" si="41"/>
        <v>13109.743021513028</v>
      </c>
      <c r="U67" s="15">
        <f t="shared" si="42"/>
        <v>6.0678361802627381E-2</v>
      </c>
      <c r="V67" s="14">
        <f t="shared" si="43"/>
        <v>216053.01514493712</v>
      </c>
      <c r="W67" s="14">
        <f t="shared" si="44"/>
        <v>497143.06192032539</v>
      </c>
      <c r="X67" s="2">
        <f t="shared" si="45"/>
        <v>9.9736291697248927</v>
      </c>
      <c r="Y67" s="109">
        <f>VLOOKUP(E67,'Appendix 4. LT MOH 2019'!$E$4:$Q$1683,13,FALSE)</f>
        <v>10.358313755586899</v>
      </c>
      <c r="Z67" s="129">
        <f t="shared" si="46"/>
        <v>-0.38468458586200605</v>
      </c>
    </row>
    <row r="68" spans="2:26" x14ac:dyDescent="0.2">
      <c r="B68" s="155" t="str">
        <f t="shared" si="49"/>
        <v>Male</v>
      </c>
      <c r="C68" s="13" t="str">
        <f t="shared" si="50"/>
        <v>AL</v>
      </c>
      <c r="D68" s="162" t="s">
        <v>134</v>
      </c>
      <c r="E68" s="20" t="str">
        <f t="shared" si="34"/>
        <v>ALMale80-84</v>
      </c>
      <c r="F68" s="21">
        <v>5</v>
      </c>
      <c r="G68" s="108">
        <f>VLOOKUP(E68,'Appendix 4. LT MOH 2019'!$E$4:$H$1683,4,FALSE)</f>
        <v>8.7107035928143714E-2</v>
      </c>
      <c r="H68" s="21">
        <f>VLOOKUP(E68,'Appendix 1a. Pop March 2021'!$E$5:$F$1684,2,FALSE)</f>
        <v>11390.556789493199</v>
      </c>
      <c r="I68" s="21">
        <f>VLOOKUP(E68,'Appendix 2a. Covid Deaths 2021'!$E$4:$F$1684,2,FALSE)</f>
        <v>76.443862275449106</v>
      </c>
      <c r="J68" s="22">
        <f t="shared" si="35"/>
        <v>992.19763950394542</v>
      </c>
      <c r="K68" s="22">
        <f t="shared" si="36"/>
        <v>1061.9827035216808</v>
      </c>
      <c r="L68" s="78">
        <f t="shared" si="37"/>
        <v>0.93428794669977344</v>
      </c>
      <c r="M68" s="78">
        <f t="shared" si="38"/>
        <v>1.0703338339452459</v>
      </c>
      <c r="N68" s="77">
        <f>VLOOKUP(E68,'Appendix 4. LT MOH 2019'!$E$4:$L$1683,8,FALSE)</f>
        <v>0.64234950635780419</v>
      </c>
      <c r="O68" s="77">
        <f t="shared" si="47"/>
        <v>0.62266036213843212</v>
      </c>
      <c r="P68" s="78">
        <f t="shared" si="39"/>
        <v>0.37733963786156788</v>
      </c>
      <c r="Q68" s="77">
        <f>VLOOKUP(E68,'Appendix 4. LT MOH 2019'!$E$4:$J$1683,6,FALSE)</f>
        <v>2.5000000000000004</v>
      </c>
      <c r="R68" s="133">
        <f t="shared" si="40"/>
        <v>2.463787357181261</v>
      </c>
      <c r="S68" s="132">
        <f t="shared" si="48"/>
        <v>36736.010561286195</v>
      </c>
      <c r="T68" s="14">
        <f t="shared" si="41"/>
        <v>13861.952921674465</v>
      </c>
      <c r="U68" s="15">
        <f t="shared" si="42"/>
        <v>9.3331907855341498E-2</v>
      </c>
      <c r="V68" s="14">
        <f t="shared" si="43"/>
        <v>148523.19255232206</v>
      </c>
      <c r="W68" s="14">
        <f t="shared" si="44"/>
        <v>281090.0467753883</v>
      </c>
      <c r="X68" s="2">
        <f t="shared" si="45"/>
        <v>7.6516214602685162</v>
      </c>
      <c r="Y68" s="109">
        <f>VLOOKUP(E68,'Appendix 4. LT MOH 2019'!$E$4:$Q$1683,13,FALSE)</f>
        <v>7.8932536767439627</v>
      </c>
      <c r="Z68" s="129">
        <f t="shared" si="46"/>
        <v>-0.24163221647544653</v>
      </c>
    </row>
    <row r="69" spans="2:26" x14ac:dyDescent="0.2">
      <c r="B69" s="155" t="str">
        <f t="shared" si="49"/>
        <v>Male</v>
      </c>
      <c r="C69" s="13" t="str">
        <f t="shared" si="50"/>
        <v>AL</v>
      </c>
      <c r="D69" s="162" t="s">
        <v>135</v>
      </c>
      <c r="E69" s="20" t="str">
        <f t="shared" si="34"/>
        <v>ALMale85-89</v>
      </c>
      <c r="F69" s="21">
        <v>5</v>
      </c>
      <c r="G69" s="108">
        <f>VLOOKUP(E69,'Appendix 4. LT MOH 2019'!$E$4:$H$1683,4,FALSE)</f>
        <v>0.14511873350923482</v>
      </c>
      <c r="H69" s="21">
        <f>VLOOKUP(E69,'Appendix 1a. Pop March 2021'!$E$5:$F$1684,2,FALSE)</f>
        <v>5238.0289201412197</v>
      </c>
      <c r="I69" s="21">
        <f>VLOOKUP(E69,'Appendix 2a. Covid Deaths 2021'!$E$4:$F$1684,2,FALSE)</f>
        <v>29.800149700598801</v>
      </c>
      <c r="J69" s="22">
        <f t="shared" si="35"/>
        <v>760.13612297563873</v>
      </c>
      <c r="K69" s="22">
        <f t="shared" si="36"/>
        <v>785.611712693301</v>
      </c>
      <c r="L69" s="78">
        <f t="shared" si="37"/>
        <v>0.96757228882150359</v>
      </c>
      <c r="M69" s="78">
        <f t="shared" si="38"/>
        <v>1.0335145100300394</v>
      </c>
      <c r="N69" s="77">
        <f>VLOOKUP(E69,'Appendix 4. LT MOH 2019'!$E$4:$L$1683,8,FALSE)</f>
        <v>0.46757018393030014</v>
      </c>
      <c r="O69" s="77">
        <f t="shared" si="47"/>
        <v>0.45580794068682473</v>
      </c>
      <c r="P69" s="78">
        <f t="shared" si="39"/>
        <v>0.54419205931317527</v>
      </c>
      <c r="Q69" s="77">
        <f>VLOOKUP(E69,'Appendix 4. LT MOH 2019'!$E$4:$J$1683,6,FALSE)</f>
        <v>2.4999999999999996</v>
      </c>
      <c r="R69" s="133">
        <f t="shared" si="40"/>
        <v>2.472060042666</v>
      </c>
      <c r="S69" s="132">
        <f t="shared" si="48"/>
        <v>22874.057639611732</v>
      </c>
      <c r="T69" s="14">
        <f t="shared" si="41"/>
        <v>12447.880531748579</v>
      </c>
      <c r="U69" s="15">
        <f t="shared" si="42"/>
        <v>0.15015031446523172</v>
      </c>
      <c r="V69" s="14">
        <f t="shared" si="43"/>
        <v>82902.793617731426</v>
      </c>
      <c r="W69" s="14">
        <f t="shared" si="44"/>
        <v>132566.85422306627</v>
      </c>
      <c r="X69" s="2">
        <f t="shared" si="45"/>
        <v>5.7955110681148252</v>
      </c>
      <c r="Y69" s="109">
        <f>VLOOKUP(E69,'Appendix 4. LT MOH 2019'!$E$4:$Q$1683,13,FALSE)</f>
        <v>5.8961357849005509</v>
      </c>
      <c r="Z69" s="129">
        <f t="shared" si="46"/>
        <v>-0.10062471678572571</v>
      </c>
    </row>
    <row r="70" spans="2:26" x14ac:dyDescent="0.2">
      <c r="B70" s="155" t="str">
        <f t="shared" si="49"/>
        <v>Male</v>
      </c>
      <c r="C70" s="13" t="str">
        <f t="shared" si="50"/>
        <v>AL</v>
      </c>
      <c r="D70" s="162" t="s">
        <v>8</v>
      </c>
      <c r="E70" s="20" t="str">
        <f t="shared" si="34"/>
        <v>ALMale90+</v>
      </c>
      <c r="F70" s="21" t="s">
        <v>19</v>
      </c>
      <c r="G70" s="108">
        <f>VLOOKUP(E70,'Appendix 4. LT MOH 2019'!$E$4:$H$1683,4,FALSE)</f>
        <v>0.20993535216059883</v>
      </c>
      <c r="H70" s="21">
        <f>VLOOKUP(E70,'Appendix 1a. Pop March 2021'!$E$5:$F$1684,2,FALSE)</f>
        <v>3001.9345057758201</v>
      </c>
      <c r="I70" s="21">
        <f>VLOOKUP(E70,'Appendix 2a. Covid Deaths 2021'!$E$4:$F$1684,2,FALSE)</f>
        <v>20.730538922155699</v>
      </c>
      <c r="J70" s="22">
        <f t="shared" si="35"/>
        <v>630.21217763309994</v>
      </c>
      <c r="K70" s="22">
        <f t="shared" si="36"/>
        <v>646.59064356615397</v>
      </c>
      <c r="L70" s="78">
        <f t="shared" si="37"/>
        <v>0.97466949746949394</v>
      </c>
      <c r="M70" s="78">
        <f t="shared" si="38"/>
        <v>1.0259888122037992</v>
      </c>
      <c r="N70" s="77">
        <f>VLOOKUP(E70,'Appendix 4. LT MOH 2019'!$E$4:$L$1683,8,FALSE)</f>
        <v>0</v>
      </c>
      <c r="O70" s="77">
        <v>0</v>
      </c>
      <c r="P70" s="78">
        <f t="shared" si="39"/>
        <v>1</v>
      </c>
      <c r="Q70" s="77">
        <f>VLOOKUP(E70,'Appendix 4. LT MOH 2019'!$E$4:$J$1683,6,FALSE)</f>
        <v>4.8871959513574952</v>
      </c>
      <c r="R70" s="133">
        <f>Q70*L70</f>
        <v>4.7634008219445549</v>
      </c>
      <c r="S70" s="132">
        <f t="shared" si="48"/>
        <v>10426.177107863154</v>
      </c>
      <c r="T70" s="14">
        <f t="shared" si="41"/>
        <v>10426.177107863154</v>
      </c>
      <c r="U70" s="15">
        <f t="shared" si="42"/>
        <v>0.20993404447366487</v>
      </c>
      <c r="V70" s="14">
        <f>T70*R70</f>
        <v>49664.060605334846</v>
      </c>
      <c r="W70" s="14">
        <f>V70</f>
        <v>49664.060605334846</v>
      </c>
      <c r="X70" s="2">
        <f t="shared" si="45"/>
        <v>4.7634008219445549</v>
      </c>
      <c r="Y70" s="109">
        <f>VLOOKUP(E70,'Appendix 4. LT MOH 2019'!$E$4:$Q$1683,13,FALSE)</f>
        <v>4.7633711507293359</v>
      </c>
      <c r="Z70" s="129">
        <f t="shared" si="46"/>
        <v>2.9671215219018165E-5</v>
      </c>
    </row>
    <row r="71" spans="2:26" x14ac:dyDescent="0.2">
      <c r="H71" s="43"/>
      <c r="I71" s="43"/>
      <c r="K71" s="9"/>
      <c r="L71" s="9"/>
      <c r="M71" s="9"/>
      <c r="N71" s="131"/>
      <c r="O71" s="131"/>
      <c r="P71" s="79"/>
      <c r="Q71" s="131"/>
      <c r="R71" s="111"/>
      <c r="S71" s="9"/>
      <c r="T71" s="9"/>
      <c r="U71" s="9"/>
      <c r="V71" s="111"/>
      <c r="W71" s="111"/>
      <c r="X71" s="9"/>
      <c r="Y71" s="131"/>
      <c r="Z71" s="9"/>
    </row>
    <row r="72" spans="2:26" x14ac:dyDescent="0.2">
      <c r="F72" s="43"/>
      <c r="H72" s="43"/>
      <c r="I72" s="43"/>
      <c r="N72" s="43"/>
      <c r="O72" s="43"/>
      <c r="Q72" s="43"/>
      <c r="R72" s="43"/>
      <c r="V72" s="43"/>
      <c r="W72" s="43"/>
    </row>
    <row r="73" spans="2:26" x14ac:dyDescent="0.2">
      <c r="F73" s="43"/>
    </row>
    <row r="74" spans="2:26" x14ac:dyDescent="0.2">
      <c r="F74" s="43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742ECC-EFF7-5C47-B206-FECB2AA50567}">
  <sheetPr>
    <tabColor theme="7"/>
  </sheetPr>
  <dimension ref="A1:AA74"/>
  <sheetViews>
    <sheetView zoomScaleNormal="100" workbookViewId="0">
      <pane xSplit="4" ySplit="1" topLeftCell="F2" activePane="bottomRight" state="frozen"/>
      <selection pane="topRight" activeCell="F1" sqref="F1"/>
      <selection pane="bottomLeft" activeCell="A4" sqref="A4"/>
      <selection pane="bottomRight" activeCell="H1" sqref="H1:H1048576"/>
    </sheetView>
  </sheetViews>
  <sheetFormatPr baseColWidth="10" defaultRowHeight="16" x14ac:dyDescent="0.2"/>
  <cols>
    <col min="1" max="1" width="5.83203125" customWidth="1"/>
    <col min="2" max="3" width="12.1640625" style="155" customWidth="1"/>
    <col min="4" max="4" width="12.1640625" style="9" customWidth="1"/>
    <col min="5" max="5" width="12.83203125" hidden="1" customWidth="1"/>
    <col min="6" max="6" width="13.33203125" customWidth="1"/>
    <col min="7" max="7" width="12.83203125" style="43" customWidth="1"/>
    <col min="10" max="10" width="14.6640625" style="43" customWidth="1"/>
    <col min="11" max="11" width="13.33203125" customWidth="1"/>
    <col min="17" max="17" width="11.5" customWidth="1"/>
    <col min="18" max="20" width="10.33203125" customWidth="1"/>
    <col min="21" max="21" width="8.33203125" customWidth="1"/>
    <col min="22" max="22" width="10" customWidth="1"/>
    <col min="23" max="23" width="8.33203125" customWidth="1"/>
    <col min="24" max="24" width="11" customWidth="1"/>
    <col min="25" max="25" width="10.5" style="43" customWidth="1"/>
    <col min="26" max="26" width="17.6640625" bestFit="1" customWidth="1"/>
  </cols>
  <sheetData>
    <row r="1" spans="1:27" ht="18" x14ac:dyDescent="0.2">
      <c r="B1" s="158" t="s">
        <v>54</v>
      </c>
      <c r="C1" s="158"/>
      <c r="D1" s="158"/>
      <c r="H1" s="43"/>
      <c r="I1" s="43"/>
      <c r="K1" s="12"/>
      <c r="N1" s="10"/>
      <c r="O1" s="12"/>
      <c r="Q1" s="12"/>
      <c r="R1" s="12"/>
      <c r="S1" s="10"/>
      <c r="T1" s="10"/>
      <c r="U1" s="12"/>
      <c r="V1" s="12"/>
      <c r="W1" s="12"/>
      <c r="Y1" s="12"/>
    </row>
    <row r="2" spans="1:27" s="3" customFormat="1" ht="100" customHeight="1" x14ac:dyDescent="0.2">
      <c r="B2" s="159" t="s">
        <v>32</v>
      </c>
      <c r="C2" s="159" t="s">
        <v>14</v>
      </c>
      <c r="D2" s="164" t="s">
        <v>30</v>
      </c>
      <c r="E2" s="42"/>
      <c r="F2" s="3" t="s">
        <v>31</v>
      </c>
      <c r="G2" s="110" t="s">
        <v>115</v>
      </c>
      <c r="H2" s="110" t="s">
        <v>119</v>
      </c>
      <c r="I2" s="110" t="s">
        <v>117</v>
      </c>
      <c r="J2" s="110" t="s">
        <v>20</v>
      </c>
      <c r="K2" s="4" t="s">
        <v>1827</v>
      </c>
      <c r="L2" s="3" t="s">
        <v>16</v>
      </c>
      <c r="M2" s="5" t="s">
        <v>114</v>
      </c>
      <c r="N2" s="3" t="s">
        <v>143</v>
      </c>
      <c r="O2" s="3" t="s">
        <v>21</v>
      </c>
      <c r="P2" s="5" t="s">
        <v>22</v>
      </c>
      <c r="Q2" s="3" t="s">
        <v>142</v>
      </c>
      <c r="R2" s="3" t="s">
        <v>23</v>
      </c>
      <c r="S2" s="5" t="s">
        <v>33</v>
      </c>
      <c r="T2" s="5" t="s">
        <v>34</v>
      </c>
      <c r="U2" s="5" t="s">
        <v>35</v>
      </c>
      <c r="V2" s="3" t="s">
        <v>36</v>
      </c>
      <c r="W2" s="3" t="s">
        <v>37</v>
      </c>
      <c r="X2" s="5" t="s">
        <v>80</v>
      </c>
      <c r="Y2" s="3" t="s">
        <v>25</v>
      </c>
      <c r="Z2" s="5" t="s">
        <v>24</v>
      </c>
    </row>
    <row r="3" spans="1:27" s="13" customFormat="1" ht="47" customHeight="1" x14ac:dyDescent="0.2">
      <c r="A3" s="12"/>
      <c r="B3" s="10" t="s">
        <v>17</v>
      </c>
      <c r="C3" s="10" t="s">
        <v>14</v>
      </c>
      <c r="D3" s="160" t="s">
        <v>0</v>
      </c>
      <c r="E3" s="10" t="s">
        <v>137</v>
      </c>
      <c r="F3" s="10" t="s">
        <v>9</v>
      </c>
      <c r="G3" s="12" t="s">
        <v>116</v>
      </c>
      <c r="H3" s="12" t="s">
        <v>136</v>
      </c>
      <c r="I3" s="12" t="s">
        <v>110</v>
      </c>
      <c r="J3" s="12" t="s">
        <v>1826</v>
      </c>
      <c r="K3" s="12" t="s">
        <v>1828</v>
      </c>
      <c r="L3" s="12" t="s">
        <v>26</v>
      </c>
      <c r="M3" s="12" t="s">
        <v>27</v>
      </c>
      <c r="N3" s="10" t="s">
        <v>1620</v>
      </c>
      <c r="O3" s="12" t="s">
        <v>111</v>
      </c>
      <c r="P3" s="12" t="s">
        <v>112</v>
      </c>
      <c r="Q3" s="12" t="s">
        <v>1621</v>
      </c>
      <c r="R3" s="12" t="s">
        <v>113</v>
      </c>
      <c r="S3" s="10" t="s">
        <v>104</v>
      </c>
      <c r="T3" s="10" t="s">
        <v>105</v>
      </c>
      <c r="U3" s="12" t="s">
        <v>106</v>
      </c>
      <c r="V3" s="12" t="s">
        <v>107</v>
      </c>
      <c r="W3" s="12" t="s">
        <v>108</v>
      </c>
      <c r="X3" s="10" t="s">
        <v>109</v>
      </c>
      <c r="Y3" s="12" t="s">
        <v>29</v>
      </c>
      <c r="Z3" s="12" t="s">
        <v>11</v>
      </c>
    </row>
    <row r="4" spans="1:27" s="11" customFormat="1" ht="17" customHeight="1" x14ac:dyDescent="0.2">
      <c r="A4" s="17"/>
      <c r="B4" s="13" t="s">
        <v>18</v>
      </c>
      <c r="C4" s="13" t="str">
        <f>$B$1</f>
        <v>SE</v>
      </c>
      <c r="D4" s="162">
        <v>0</v>
      </c>
      <c r="E4" s="20" t="str">
        <f t="shared" ref="E4:E23" si="0">_xlfn.CONCAT(C4,B4,D4)</f>
        <v>SETotal0</v>
      </c>
      <c r="F4" s="21">
        <v>1</v>
      </c>
      <c r="G4" s="108">
        <f>VLOOKUP(E4,'Appendix 4. LT MOH 2019'!$E$4:$H$1683,4,FALSE)</f>
        <v>1.6131850212567703E-2</v>
      </c>
      <c r="H4" s="21">
        <f>VLOOKUP(E4,'Appendix 1a. Pop March 2021'!$E$5:$F$1684,2,FALSE)</f>
        <v>33951.489269091297</v>
      </c>
      <c r="I4" s="21">
        <f>VLOOKUP(E4,'Appendix 2a. Covid Deaths 2021'!$E$4:$F$1684,2,FALSE)</f>
        <v>9.1534090909090899</v>
      </c>
      <c r="J4" s="22">
        <f t="shared" ref="J4:J23" si="1">G4*H4</f>
        <v>547.70033938258052</v>
      </c>
      <c r="K4" s="22">
        <f t="shared" ref="K4:K23" si="2">G4*(H4-I4)+I4</f>
        <v>556.70608704910069</v>
      </c>
      <c r="L4" s="77">
        <f t="shared" ref="L4:L23" si="3">J4/K4</f>
        <v>0.98382315574407242</v>
      </c>
      <c r="M4" s="77">
        <f t="shared" ref="M4:M23" si="4">K4/J4</f>
        <v>1.0164428374769172</v>
      </c>
      <c r="N4" s="77">
        <f>VLOOKUP(E4,'Appendix 4. LT MOH 2019'!$E$4:$L$1683,8,FALSE)</f>
        <v>0.98410093307827218</v>
      </c>
      <c r="O4" s="77">
        <f>EXP((1/L4)*LN(N4))</f>
        <v>0.98384163078804321</v>
      </c>
      <c r="P4" s="77">
        <f t="shared" ref="P4:P23" si="5">1-O4</f>
        <v>1.6158369211956791E-2</v>
      </c>
      <c r="Q4" s="77">
        <f>VLOOKUP(E4,'Appendix 4. LT MOH 2019'!$E$4:$J$1683,6,FALSE)</f>
        <v>9.23968692979283E-2</v>
      </c>
      <c r="R4" s="18">
        <f t="shared" ref="R4:R22" si="6">F4+(Q4-F4)*M4*(1-N4)/(1-O4)</f>
        <v>9.2277594885102454E-2</v>
      </c>
      <c r="S4" s="14">
        <v>100000</v>
      </c>
      <c r="T4" s="14">
        <f t="shared" ref="T4:T23" si="7">P4*S4</f>
        <v>1615.8369211956792</v>
      </c>
      <c r="U4" s="15">
        <f t="shared" ref="U4:U23" si="8">T4/V4</f>
        <v>1.6398896979333097E-2</v>
      </c>
      <c r="V4" s="14">
        <f t="shared" ref="V4:V22" si="9">(S5*F4)+R4*T4</f>
        <v>98533.268623618816</v>
      </c>
      <c r="W4" s="14">
        <f t="shared" ref="W4:W22" si="10">W5+V4</f>
        <v>7389238.9304205021</v>
      </c>
      <c r="X4" s="129">
        <f t="shared" ref="X4:X23" si="11">W4/S4</f>
        <v>73.892389304205025</v>
      </c>
      <c r="Y4" s="109">
        <f>VLOOKUP(E4,'Appendix 4. LT MOH 2019'!$E$4:$Q$1683,13,FALSE)</f>
        <v>75.322704978611313</v>
      </c>
      <c r="Z4" s="109">
        <f t="shared" ref="Z4:Z23" si="12">X4-Y4</f>
        <v>-1.4303156744062875</v>
      </c>
    </row>
    <row r="5" spans="1:27" s="11" customFormat="1" x14ac:dyDescent="0.2">
      <c r="A5" s="17"/>
      <c r="B5" s="13" t="str">
        <f>$B$4</f>
        <v>Total</v>
      </c>
      <c r="C5" s="13" t="str">
        <f>$C$4</f>
        <v>SE</v>
      </c>
      <c r="D5" s="163" t="s">
        <v>139</v>
      </c>
      <c r="E5" s="20" t="str">
        <f t="shared" si="0"/>
        <v>SETotal01-04</v>
      </c>
      <c r="F5" s="21">
        <v>4</v>
      </c>
      <c r="G5" s="108">
        <f>VLOOKUP(E5,'Appendix 4. LT MOH 2019'!$E$4:$H$1683,4,FALSE)</f>
        <v>4.6393802377130063E-4</v>
      </c>
      <c r="H5" s="21">
        <f>VLOOKUP(E5,'Appendix 1a. Pop March 2021'!$E$5:$F$1684,2,FALSE)</f>
        <v>135869.46041403199</v>
      </c>
      <c r="I5" s="21">
        <f>VLOOKUP(E5,'Appendix 2a. Covid Deaths 2021'!$E$4:$F$1684,2,FALSE)</f>
        <v>3.0511363636363602</v>
      </c>
      <c r="J5" s="22">
        <f t="shared" si="1"/>
        <v>63.035008955358961</v>
      </c>
      <c r="K5" s="22">
        <f t="shared" si="2"/>
        <v>66.084729780820524</v>
      </c>
      <c r="L5" s="77">
        <f t="shared" si="3"/>
        <v>0.95385135362471185</v>
      </c>
      <c r="M5" s="77">
        <f t="shared" si="4"/>
        <v>1.0483813816481149</v>
      </c>
      <c r="N5" s="77">
        <f>VLOOKUP(E5,'Appendix 4. LT MOH 2019'!$E$4:$L$1683,8,FALSE)</f>
        <v>0.99814639690722362</v>
      </c>
      <c r="O5" s="77">
        <f t="shared" ref="O5:O22" si="13">EXP((1/L5)*LN(N5))</f>
        <v>0.99805680421653897</v>
      </c>
      <c r="P5" s="77">
        <f t="shared" si="5"/>
        <v>1.9431957834610269E-3</v>
      </c>
      <c r="Q5" s="77">
        <f>VLOOKUP(E5,'Appendix 4. LT MOH 2019'!$E$4:$J$1683,6,FALSE)</f>
        <v>1.5010350291302899</v>
      </c>
      <c r="R5" s="18">
        <f t="shared" si="6"/>
        <v>1.5009229047177652</v>
      </c>
      <c r="S5" s="132">
        <f t="shared" ref="S5:S23" si="14">S4-T4</f>
        <v>98384.163078804326</v>
      </c>
      <c r="T5" s="14">
        <f t="shared" si="7"/>
        <v>191.17969085407461</v>
      </c>
      <c r="U5" s="15">
        <f t="shared" si="8"/>
        <v>4.8638944649539496E-4</v>
      </c>
      <c r="V5" s="14">
        <f t="shared" si="9"/>
        <v>393058.87952872075</v>
      </c>
      <c r="W5" s="14">
        <f t="shared" si="10"/>
        <v>7290705.6617968837</v>
      </c>
      <c r="X5" s="129">
        <f t="shared" si="11"/>
        <v>74.104463906016377</v>
      </c>
      <c r="Y5" s="109">
        <f>VLOOKUP(E5,'Appendix 4. LT MOH 2019'!$E$4:$Q$1683,13,FALSE)</f>
        <v>75.538120656991765</v>
      </c>
      <c r="Z5" s="109">
        <f t="shared" si="12"/>
        <v>-1.4336567509753877</v>
      </c>
      <c r="AA5" s="19"/>
    </row>
    <row r="6" spans="1:27" s="11" customFormat="1" x14ac:dyDescent="0.2">
      <c r="A6" s="17"/>
      <c r="B6" s="13" t="str">
        <f t="shared" ref="B6:B23" si="15">$B$4</f>
        <v>Total</v>
      </c>
      <c r="C6" s="13" t="str">
        <f t="shared" ref="C6:C23" si="16">$C$4</f>
        <v>SE</v>
      </c>
      <c r="D6" s="163" t="s">
        <v>138</v>
      </c>
      <c r="E6" s="20" t="str">
        <f t="shared" si="0"/>
        <v>SETotal05-09</v>
      </c>
      <c r="F6" s="21">
        <v>5</v>
      </c>
      <c r="G6" s="108">
        <f>VLOOKUP(E6,'Appendix 4. LT MOH 2019'!$E$4:$H$1683,4,FALSE)</f>
        <v>2.2786096975291692E-4</v>
      </c>
      <c r="H6" s="21">
        <f>VLOOKUP(E6,'Appendix 1a. Pop March 2021'!$E$5:$F$1684,2,FALSE)</f>
        <v>170531.02244283701</v>
      </c>
      <c r="I6" s="21">
        <f>VLOOKUP(E6,'Appendix 2a. Covid Deaths 2021'!$E$4:$F$1684,2,FALSE)</f>
        <v>2.0340909090909101</v>
      </c>
      <c r="J6" s="22">
        <f t="shared" si="1"/>
        <v>38.857364146781279</v>
      </c>
      <c r="K6" s="22">
        <f t="shared" si="2"/>
        <v>40.890991565945086</v>
      </c>
      <c r="L6" s="77">
        <f t="shared" si="3"/>
        <v>0.95026710428666994</v>
      </c>
      <c r="M6" s="77">
        <f t="shared" si="4"/>
        <v>1.052335701708482</v>
      </c>
      <c r="N6" s="77">
        <f>VLOOKUP(E6,'Appendix 4. LT MOH 2019'!$E$4:$L$1683,8,FALSE)</f>
        <v>0.99886134378950631</v>
      </c>
      <c r="O6" s="77">
        <f t="shared" si="13"/>
        <v>0.99880178713381207</v>
      </c>
      <c r="P6" s="77">
        <f t="shared" si="5"/>
        <v>1.198212866187931E-3</v>
      </c>
      <c r="Q6" s="77">
        <f>VLOOKUP(E6,'Appendix 4. LT MOH 2019'!$E$4:$J$1683,6,FALSE)</f>
        <v>2.4999999999999361</v>
      </c>
      <c r="R6" s="18">
        <f t="shared" si="6"/>
        <v>2.4999254805057811</v>
      </c>
      <c r="S6" s="132">
        <f t="shared" si="14"/>
        <v>98192.983387950255</v>
      </c>
      <c r="T6" s="14">
        <f t="shared" si="7"/>
        <v>117.65609606481976</v>
      </c>
      <c r="U6" s="15">
        <f t="shared" si="8"/>
        <v>2.3978623499565244E-4</v>
      </c>
      <c r="V6" s="14">
        <f t="shared" si="9"/>
        <v>490670.76793191646</v>
      </c>
      <c r="W6" s="14">
        <f t="shared" si="10"/>
        <v>6897646.7822681628</v>
      </c>
      <c r="X6" s="129">
        <f t="shared" si="11"/>
        <v>70.245821486208214</v>
      </c>
      <c r="Y6" s="109">
        <f>VLOOKUP(E6,'Appendix 4. LT MOH 2019'!$E$4:$Q$1683,13,FALSE)</f>
        <v>71.675610880194682</v>
      </c>
      <c r="Z6" s="109">
        <f t="shared" si="12"/>
        <v>-1.4297893939864679</v>
      </c>
    </row>
    <row r="7" spans="1:27" s="11" customFormat="1" x14ac:dyDescent="0.2">
      <c r="A7" s="17"/>
      <c r="B7" s="13" t="str">
        <f t="shared" si="15"/>
        <v>Total</v>
      </c>
      <c r="C7" s="13" t="str">
        <f t="shared" si="16"/>
        <v>SE</v>
      </c>
      <c r="D7" s="163" t="s">
        <v>120</v>
      </c>
      <c r="E7" s="20" t="str">
        <f t="shared" si="0"/>
        <v>SETotal10-14</v>
      </c>
      <c r="F7" s="21">
        <v>5</v>
      </c>
      <c r="G7" s="108">
        <f>VLOOKUP(E7,'Appendix 4. LT MOH 2019'!$E$4:$H$1683,4,FALSE)</f>
        <v>3.1460426095595542E-4</v>
      </c>
      <c r="H7" s="21">
        <f>VLOOKUP(E7,'Appendix 1a. Pop March 2021'!$E$5:$F$1684,2,FALSE)</f>
        <v>177698.00681206799</v>
      </c>
      <c r="I7" s="21">
        <f>VLOOKUP(E7,'Appendix 2a. Covid Deaths 2021'!$E$4:$F$1684,2,FALSE)</f>
        <v>6.1022727272727302</v>
      </c>
      <c r="J7" s="22">
        <f t="shared" si="1"/>
        <v>55.904550106456981</v>
      </c>
      <c r="K7" s="22">
        <f t="shared" si="2"/>
        <v>62.004903032728194</v>
      </c>
      <c r="L7" s="77">
        <f t="shared" si="3"/>
        <v>0.90161499126849287</v>
      </c>
      <c r="M7" s="77">
        <f t="shared" si="4"/>
        <v>1.1091208660950591</v>
      </c>
      <c r="N7" s="77">
        <f>VLOOKUP(E7,'Appendix 4. LT MOH 2019'!$E$4:$L$1683,8,FALSE)</f>
        <v>0.99842821492092815</v>
      </c>
      <c r="O7" s="77">
        <f t="shared" si="13"/>
        <v>0.99825684994224173</v>
      </c>
      <c r="P7" s="77">
        <f t="shared" si="5"/>
        <v>1.7431500577582693E-3</v>
      </c>
      <c r="Q7" s="77">
        <f>VLOOKUP(E7,'Appendix 4. LT MOH 2019'!$E$4:$J$1683,6,FALSE)</f>
        <v>2.4999999999998828</v>
      </c>
      <c r="R7" s="18">
        <f t="shared" si="6"/>
        <v>2.499785488265037</v>
      </c>
      <c r="S7" s="132">
        <f t="shared" si="14"/>
        <v>98075.327291885435</v>
      </c>
      <c r="T7" s="14">
        <f t="shared" si="7"/>
        <v>170.96001243351125</v>
      </c>
      <c r="U7" s="15">
        <f t="shared" si="8"/>
        <v>3.4893415994730775E-4</v>
      </c>
      <c r="V7" s="14">
        <f t="shared" si="9"/>
        <v>489949.19975541451</v>
      </c>
      <c r="W7" s="14">
        <f t="shared" si="10"/>
        <v>6406976.0143362461</v>
      </c>
      <c r="X7" s="129">
        <f t="shared" si="11"/>
        <v>65.327092870852411</v>
      </c>
      <c r="Y7" s="109">
        <f>VLOOKUP(E7,'Appendix 4. LT MOH 2019'!$E$4:$Q$1683,13,FALSE)</f>
        <v>66.754467910185056</v>
      </c>
      <c r="Z7" s="109">
        <f t="shared" si="12"/>
        <v>-1.4273750393326452</v>
      </c>
      <c r="AA7" s="19"/>
    </row>
    <row r="8" spans="1:27" s="11" customFormat="1" x14ac:dyDescent="0.2">
      <c r="A8" s="17"/>
      <c r="B8" s="13" t="str">
        <f t="shared" si="15"/>
        <v>Total</v>
      </c>
      <c r="C8" s="13" t="str">
        <f t="shared" si="16"/>
        <v>SE</v>
      </c>
      <c r="D8" s="162" t="s">
        <v>121</v>
      </c>
      <c r="E8" s="20" t="str">
        <f t="shared" si="0"/>
        <v>SETotal15-19</v>
      </c>
      <c r="F8" s="21">
        <v>5</v>
      </c>
      <c r="G8" s="108">
        <f>VLOOKUP(E8,'Appendix 4. LT MOH 2019'!$E$4:$H$1683,4,FALSE)</f>
        <v>1.2754902012033517E-3</v>
      </c>
      <c r="H8" s="21">
        <f>VLOOKUP(E8,'Appendix 1a. Pop March 2021'!$E$5:$F$1684,2,FALSE)</f>
        <v>185203.213267165</v>
      </c>
      <c r="I8" s="21">
        <f>VLOOKUP(E8,'Appendix 2a. Covid Deaths 2021'!$E$4:$F$1684,2,FALSE)</f>
        <v>5.0852272727272698</v>
      </c>
      <c r="J8" s="22">
        <f t="shared" si="1"/>
        <v>236.22488375364355</v>
      </c>
      <c r="K8" s="22">
        <f t="shared" si="2"/>
        <v>241.30362486881356</v>
      </c>
      <c r="L8" s="77">
        <f t="shared" si="3"/>
        <v>0.97895290169001359</v>
      </c>
      <c r="M8" s="77">
        <f t="shared" si="4"/>
        <v>1.0214996025586642</v>
      </c>
      <c r="N8" s="77">
        <f>VLOOKUP(E8,'Appendix 4. LT MOH 2019'!$E$4:$L$1683,8,FALSE)</f>
        <v>0.9936428202950357</v>
      </c>
      <c r="O8" s="77">
        <f t="shared" si="13"/>
        <v>0.99350658816095361</v>
      </c>
      <c r="P8" s="77">
        <f t="shared" si="5"/>
        <v>6.4934118390463924E-3</v>
      </c>
      <c r="Q8" s="77">
        <f>VLOOKUP(E8,'Appendix 4. LT MOH 2019'!$E$4:$J$1683,6,FALSE)</f>
        <v>2.4999999999999623</v>
      </c>
      <c r="R8" s="18">
        <f t="shared" si="6"/>
        <v>2.4998287868612961</v>
      </c>
      <c r="S8" s="132">
        <f t="shared" si="14"/>
        <v>97904.367279451923</v>
      </c>
      <c r="T8" s="14">
        <f t="shared" si="7"/>
        <v>635.73337758673938</v>
      </c>
      <c r="U8" s="15">
        <f t="shared" si="8"/>
        <v>1.3029128323191943E-3</v>
      </c>
      <c r="V8" s="14">
        <f t="shared" si="9"/>
        <v>487932.39410738577</v>
      </c>
      <c r="W8" s="14">
        <f t="shared" si="10"/>
        <v>5917026.8145808317</v>
      </c>
      <c r="X8" s="129">
        <f t="shared" si="11"/>
        <v>60.436801534007685</v>
      </c>
      <c r="Y8" s="109">
        <f>VLOOKUP(E8,'Appendix 4. LT MOH 2019'!$E$4:$Q$1683,13,FALSE)</f>
        <v>61.855621115208336</v>
      </c>
      <c r="Z8" s="109">
        <f t="shared" si="12"/>
        <v>-1.4188195812006512</v>
      </c>
    </row>
    <row r="9" spans="1:27" s="11" customFormat="1" x14ac:dyDescent="0.2">
      <c r="A9" s="17"/>
      <c r="B9" s="13" t="str">
        <f t="shared" si="15"/>
        <v>Total</v>
      </c>
      <c r="C9" s="13" t="str">
        <f t="shared" si="16"/>
        <v>SE</v>
      </c>
      <c r="D9" s="162" t="s">
        <v>122</v>
      </c>
      <c r="E9" s="20" t="str">
        <f t="shared" si="0"/>
        <v>SETotal20-24</v>
      </c>
      <c r="F9" s="21">
        <v>5</v>
      </c>
      <c r="G9" s="108">
        <f>VLOOKUP(E9,'Appendix 4. LT MOH 2019'!$E$4:$H$1683,4,FALSE)</f>
        <v>1.9053244291171679E-3</v>
      </c>
      <c r="H9" s="21">
        <f>VLOOKUP(E9,'Appendix 1a. Pop March 2021'!$E$5:$F$1684,2,FALSE)</f>
        <v>207363.466645596</v>
      </c>
      <c r="I9" s="21">
        <f>VLOOKUP(E9,'Appendix 2a. Covid Deaths 2021'!$E$4:$F$1684,2,FALSE)</f>
        <v>13.221590909090899</v>
      </c>
      <c r="J9" s="22">
        <f t="shared" si="1"/>
        <v>395.09467870627708</v>
      </c>
      <c r="K9" s="22">
        <f t="shared" si="2"/>
        <v>408.2910781952171</v>
      </c>
      <c r="L9" s="77">
        <f t="shared" si="3"/>
        <v>0.96767894231911089</v>
      </c>
      <c r="M9" s="77">
        <f t="shared" si="4"/>
        <v>1.0334006004134277</v>
      </c>
      <c r="N9" s="77">
        <f>VLOOKUP(E9,'Appendix 4. LT MOH 2019'!$E$4:$L$1683,8,FALSE)</f>
        <v>0.990518540993088</v>
      </c>
      <c r="O9" s="77">
        <f t="shared" si="13"/>
        <v>0.99020341080112095</v>
      </c>
      <c r="P9" s="77">
        <f t="shared" si="5"/>
        <v>9.7965891988790466E-3</v>
      </c>
      <c r="Q9" s="77">
        <f>VLOOKUP(E9,'Appendix 4. LT MOH 2019'!$E$4:$J$1683,6,FALSE)</f>
        <v>2.4999999999999876</v>
      </c>
      <c r="R9" s="18">
        <f t="shared" si="6"/>
        <v>2.4996028639081498</v>
      </c>
      <c r="S9" s="132">
        <f t="shared" si="14"/>
        <v>97268.633901865178</v>
      </c>
      <c r="T9" s="14">
        <f t="shared" si="7"/>
        <v>952.90084827273267</v>
      </c>
      <c r="U9" s="15">
        <f t="shared" si="8"/>
        <v>1.9689639372782782E-3</v>
      </c>
      <c r="V9" s="14">
        <f t="shared" si="9"/>
        <v>483960.53895732522</v>
      </c>
      <c r="W9" s="14">
        <f t="shared" si="10"/>
        <v>5429094.4204734461</v>
      </c>
      <c r="X9" s="129">
        <f t="shared" si="11"/>
        <v>55.815469002586049</v>
      </c>
      <c r="Y9" s="109">
        <f>VLOOKUP(E9,'Appendix 4. LT MOH 2019'!$E$4:$Q$1683,13,FALSE)</f>
        <v>57.235369594462796</v>
      </c>
      <c r="Z9" s="109">
        <f t="shared" si="12"/>
        <v>-1.4199005918767469</v>
      </c>
    </row>
    <row r="10" spans="1:27" s="11" customFormat="1" x14ac:dyDescent="0.2">
      <c r="A10" s="17"/>
      <c r="B10" s="13" t="str">
        <f t="shared" si="15"/>
        <v>Total</v>
      </c>
      <c r="C10" s="13" t="str">
        <f t="shared" si="16"/>
        <v>SE</v>
      </c>
      <c r="D10" s="162" t="s">
        <v>123</v>
      </c>
      <c r="E10" s="20" t="str">
        <f t="shared" si="0"/>
        <v>SETotal25-29</v>
      </c>
      <c r="F10" s="21">
        <v>5</v>
      </c>
      <c r="G10" s="108">
        <f>VLOOKUP(E10,'Appendix 4. LT MOH 2019'!$E$4:$H$1683,4,FALSE)</f>
        <v>1.6853480369468537E-3</v>
      </c>
      <c r="H10" s="21">
        <f>VLOOKUP(E10,'Appendix 1a. Pop March 2021'!$E$5:$F$1684,2,FALSE)</f>
        <v>200449.47994018599</v>
      </c>
      <c r="I10" s="21">
        <f>VLOOKUP(E10,'Appendix 2a. Covid Deaths 2021'!$E$4:$F$1684,2,FALSE)</f>
        <v>17.289772727272702</v>
      </c>
      <c r="J10" s="22">
        <f t="shared" si="1"/>
        <v>337.82713752421017</v>
      </c>
      <c r="K10" s="22">
        <f t="shared" si="2"/>
        <v>355.08777096695775</v>
      </c>
      <c r="L10" s="77">
        <f t="shared" si="3"/>
        <v>0.9513905156582998</v>
      </c>
      <c r="M10" s="77">
        <f t="shared" si="4"/>
        <v>1.0510930932584142</v>
      </c>
      <c r="N10" s="77">
        <f>VLOOKUP(E10,'Appendix 4. LT MOH 2019'!$E$4:$L$1683,8,FALSE)</f>
        <v>0.99160861582239324</v>
      </c>
      <c r="O10" s="77">
        <f t="shared" si="13"/>
        <v>0.99118176986541562</v>
      </c>
      <c r="P10" s="77">
        <f t="shared" si="5"/>
        <v>8.8182301345843817E-3</v>
      </c>
      <c r="Q10" s="77">
        <f>VLOOKUP(E10,'Appendix 4. LT MOH 2019'!$E$4:$J$1683,6,FALSE)</f>
        <v>2.4999999999999876</v>
      </c>
      <c r="R10" s="18">
        <f t="shared" si="6"/>
        <v>2.49946252894653</v>
      </c>
      <c r="S10" s="132">
        <f t="shared" si="14"/>
        <v>96315.733053592441</v>
      </c>
      <c r="T10" s="14">
        <f t="shared" si="7"/>
        <v>849.33429964777383</v>
      </c>
      <c r="U10" s="15">
        <f t="shared" si="8"/>
        <v>1.7714582694444471E-3</v>
      </c>
      <c r="V10" s="14">
        <f t="shared" si="9"/>
        <v>479454.87302624201</v>
      </c>
      <c r="W10" s="14">
        <f t="shared" si="10"/>
        <v>4945133.8815161213</v>
      </c>
      <c r="X10" s="129">
        <f t="shared" si="11"/>
        <v>51.342950157110131</v>
      </c>
      <c r="Y10" s="109">
        <f>VLOOKUP(E10,'Appendix 4. LT MOH 2019'!$E$4:$Q$1683,13,FALSE)</f>
        <v>52.759308462399339</v>
      </c>
      <c r="Z10" s="109">
        <f t="shared" si="12"/>
        <v>-1.4163583052892079</v>
      </c>
    </row>
    <row r="11" spans="1:27" s="11" customFormat="1" x14ac:dyDescent="0.2">
      <c r="A11" s="17"/>
      <c r="B11" s="13" t="str">
        <f t="shared" si="15"/>
        <v>Total</v>
      </c>
      <c r="C11" s="13" t="str">
        <f t="shared" si="16"/>
        <v>SE</v>
      </c>
      <c r="D11" s="162" t="s">
        <v>124</v>
      </c>
      <c r="E11" s="20" t="str">
        <f t="shared" si="0"/>
        <v>SETotal30-34</v>
      </c>
      <c r="F11" s="21">
        <v>5</v>
      </c>
      <c r="G11" s="108">
        <f>VLOOKUP(E11,'Appendix 4. LT MOH 2019'!$E$4:$H$1683,4,FALSE)</f>
        <v>1.7141524074205557E-3</v>
      </c>
      <c r="H11" s="21">
        <f>VLOOKUP(E11,'Appendix 1a. Pop March 2021'!$E$5:$F$1684,2,FALSE)</f>
        <v>197885.326162727</v>
      </c>
      <c r="I11" s="21">
        <f>VLOOKUP(E11,'Appendix 2a. Covid Deaths 2021'!$E$4:$F$1684,2,FALSE)</f>
        <v>43.732954545454497</v>
      </c>
      <c r="J11" s="22">
        <f t="shared" si="1"/>
        <v>339.20560823504036</v>
      </c>
      <c r="K11" s="22">
        <f t="shared" si="2"/>
        <v>382.86359783117717</v>
      </c>
      <c r="L11" s="77">
        <f t="shared" si="3"/>
        <v>0.88596986017096435</v>
      </c>
      <c r="M11" s="77">
        <f t="shared" si="4"/>
        <v>1.1287065677460308</v>
      </c>
      <c r="N11" s="77">
        <f>VLOOKUP(E11,'Appendix 4. LT MOH 2019'!$E$4:$L$1683,8,FALSE)</f>
        <v>0.99146581021779856</v>
      </c>
      <c r="O11" s="77">
        <f t="shared" si="13"/>
        <v>0.99037270735941552</v>
      </c>
      <c r="P11" s="77">
        <f t="shared" si="5"/>
        <v>9.6272926405844839E-3</v>
      </c>
      <c r="Q11" s="77">
        <f>VLOOKUP(E11,'Appendix 4. LT MOH 2019'!$E$4:$J$1683,6,FALSE)</f>
        <v>2.5000000000000089</v>
      </c>
      <c r="R11" s="18">
        <f t="shared" si="6"/>
        <v>2.4986228171368352</v>
      </c>
      <c r="S11" s="132">
        <f t="shared" si="14"/>
        <v>95466.398753944668</v>
      </c>
      <c r="T11" s="14">
        <f t="shared" si="7"/>
        <v>919.08295814695521</v>
      </c>
      <c r="U11" s="15">
        <f t="shared" si="8"/>
        <v>1.9347769907234488E-3</v>
      </c>
      <c r="V11" s="14">
        <f t="shared" si="9"/>
        <v>475033.02062905615</v>
      </c>
      <c r="W11" s="14">
        <f t="shared" si="10"/>
        <v>4465679.0084898798</v>
      </c>
      <c r="X11" s="129">
        <f t="shared" si="11"/>
        <v>46.777495189692154</v>
      </c>
      <c r="Y11" s="109">
        <f>VLOOKUP(E11,'Appendix 4. LT MOH 2019'!$E$4:$Q$1683,13,FALSE)</f>
        <v>48.184622602554391</v>
      </c>
      <c r="Z11" s="109">
        <f t="shared" si="12"/>
        <v>-1.4071274128622377</v>
      </c>
    </row>
    <row r="12" spans="1:27" s="11" customFormat="1" x14ac:dyDescent="0.2">
      <c r="A12" s="17"/>
      <c r="B12" s="13" t="str">
        <f t="shared" si="15"/>
        <v>Total</v>
      </c>
      <c r="C12" s="13" t="str">
        <f t="shared" si="16"/>
        <v>SE</v>
      </c>
      <c r="D12" s="162" t="s">
        <v>125</v>
      </c>
      <c r="E12" s="20" t="str">
        <f t="shared" si="0"/>
        <v>SETotal35-39</v>
      </c>
      <c r="F12" s="21">
        <v>5</v>
      </c>
      <c r="G12" s="108">
        <f>VLOOKUP(E12,'Appendix 4. LT MOH 2019'!$E$4:$H$1683,4,FALSE)</f>
        <v>2.3972528777832969E-3</v>
      </c>
      <c r="H12" s="21">
        <f>VLOOKUP(E12,'Appendix 1a. Pop March 2021'!$E$5:$F$1684,2,FALSE)</f>
        <v>189568.90808449601</v>
      </c>
      <c r="I12" s="21">
        <f>VLOOKUP(E12,'Appendix 2a. Covid Deaths 2021'!$E$4:$F$1684,2,FALSE)</f>
        <v>47.801136363636402</v>
      </c>
      <c r="J12" s="22">
        <f t="shared" si="1"/>
        <v>454.44461044379534</v>
      </c>
      <c r="K12" s="22">
        <f t="shared" si="2"/>
        <v>502.13115539572266</v>
      </c>
      <c r="L12" s="77">
        <f t="shared" si="3"/>
        <v>0.90503169452939802</v>
      </c>
      <c r="M12" s="77">
        <f t="shared" si="4"/>
        <v>1.1049336791679809</v>
      </c>
      <c r="N12" s="77">
        <f>VLOOKUP(E12,'Appendix 4. LT MOH 2019'!$E$4:$L$1683,8,FALSE)</f>
        <v>0.98808514292461436</v>
      </c>
      <c r="O12" s="77">
        <f t="shared" si="13"/>
        <v>0.98684313253787603</v>
      </c>
      <c r="P12" s="77">
        <f t="shared" si="5"/>
        <v>1.3156867462123967E-2</v>
      </c>
      <c r="Q12" s="77">
        <f>VLOOKUP(E12,'Appendix 4. LT MOH 2019'!$E$4:$J$1683,6,FALSE)</f>
        <v>2.5000000000000213</v>
      </c>
      <c r="R12" s="18">
        <f t="shared" si="6"/>
        <v>2.4984305909126534</v>
      </c>
      <c r="S12" s="132">
        <f t="shared" si="14"/>
        <v>94547.315795797709</v>
      </c>
      <c r="T12" s="14">
        <f t="shared" si="7"/>
        <v>1243.9465028248903</v>
      </c>
      <c r="U12" s="15">
        <f t="shared" si="8"/>
        <v>2.6488094486411674E-3</v>
      </c>
      <c r="V12" s="14">
        <f t="shared" si="9"/>
        <v>469624.76046098059</v>
      </c>
      <c r="W12" s="14">
        <f t="shared" si="10"/>
        <v>3990645.9878608235</v>
      </c>
      <c r="X12" s="129">
        <f t="shared" si="11"/>
        <v>42.207924722895129</v>
      </c>
      <c r="Y12" s="109">
        <f>VLOOKUP(E12,'Appendix 4. LT MOH 2019'!$E$4:$Q$1683,13,FALSE)</f>
        <v>43.577859802869753</v>
      </c>
      <c r="Z12" s="109">
        <f t="shared" si="12"/>
        <v>-1.3699350799746242</v>
      </c>
    </row>
    <row r="13" spans="1:27" s="11" customFormat="1" x14ac:dyDescent="0.2">
      <c r="A13" s="17"/>
      <c r="B13" s="13" t="str">
        <f t="shared" si="15"/>
        <v>Total</v>
      </c>
      <c r="C13" s="13" t="str">
        <f t="shared" si="16"/>
        <v>SE</v>
      </c>
      <c r="D13" s="162" t="s">
        <v>126</v>
      </c>
      <c r="E13" s="20" t="str">
        <f t="shared" si="0"/>
        <v>SETotal40-44</v>
      </c>
      <c r="F13" s="21">
        <v>5</v>
      </c>
      <c r="G13" s="108">
        <f>VLOOKUP(E13,'Appendix 4. LT MOH 2019'!$E$4:$H$1683,4,FALSE)</f>
        <v>2.8308821296009427E-3</v>
      </c>
      <c r="H13" s="21">
        <f>VLOOKUP(E13,'Appendix 1a. Pop March 2021'!$E$5:$F$1684,2,FALSE)</f>
        <v>171482.938618632</v>
      </c>
      <c r="I13" s="21">
        <f>VLOOKUP(E13,'Appendix 2a. Covid Deaths 2021'!$E$4:$F$1684,2,FALSE)</f>
        <v>80.346590909090907</v>
      </c>
      <c r="J13" s="22">
        <f t="shared" si="1"/>
        <v>485.44798646694068</v>
      </c>
      <c r="K13" s="22">
        <f t="shared" si="2"/>
        <v>565.56712564765269</v>
      </c>
      <c r="L13" s="77">
        <f t="shared" si="3"/>
        <v>0.8583384083914628</v>
      </c>
      <c r="M13" s="77">
        <f t="shared" si="4"/>
        <v>1.1650416551602447</v>
      </c>
      <c r="N13" s="77">
        <f>VLOOKUP(E13,'Appendix 4. LT MOH 2019'!$E$4:$L$1683,8,FALSE)</f>
        <v>0.98594505905488061</v>
      </c>
      <c r="O13" s="77">
        <f t="shared" si="13"/>
        <v>0.98364447477851458</v>
      </c>
      <c r="P13" s="77">
        <f t="shared" si="5"/>
        <v>1.6355525221485423E-2</v>
      </c>
      <c r="Q13" s="77">
        <f>VLOOKUP(E13,'Appendix 4. LT MOH 2019'!$E$4:$J$1683,6,FALSE)</f>
        <v>2.5000000000000187</v>
      </c>
      <c r="R13" s="18">
        <f t="shared" si="6"/>
        <v>2.4970856270071362</v>
      </c>
      <c r="S13" s="132">
        <f t="shared" si="14"/>
        <v>93303.369292972813</v>
      </c>
      <c r="T13" s="14">
        <f t="shared" si="7"/>
        <v>1526.0256097207855</v>
      </c>
      <c r="U13" s="15">
        <f t="shared" si="8"/>
        <v>3.2981076271226197E-3</v>
      </c>
      <c r="V13" s="14">
        <f t="shared" si="9"/>
        <v>462697.33503273869</v>
      </c>
      <c r="W13" s="14">
        <f t="shared" si="10"/>
        <v>3521021.2273998428</v>
      </c>
      <c r="X13" s="129">
        <f t="shared" si="11"/>
        <v>37.737342757085514</v>
      </c>
      <c r="Y13" s="109">
        <f>VLOOKUP(E13,'Appendix 4. LT MOH 2019'!$E$4:$Q$1683,13,FALSE)</f>
        <v>39.073198521419094</v>
      </c>
      <c r="Z13" s="109">
        <f t="shared" si="12"/>
        <v>-1.33585576433358</v>
      </c>
    </row>
    <row r="14" spans="1:27" s="11" customFormat="1" x14ac:dyDescent="0.2">
      <c r="A14" s="17"/>
      <c r="B14" s="13" t="str">
        <f t="shared" si="15"/>
        <v>Total</v>
      </c>
      <c r="C14" s="13" t="str">
        <f t="shared" si="16"/>
        <v>SE</v>
      </c>
      <c r="D14" s="162" t="s">
        <v>127</v>
      </c>
      <c r="E14" s="20" t="str">
        <f t="shared" si="0"/>
        <v>SETotal45-49</v>
      </c>
      <c r="F14" s="21">
        <v>5</v>
      </c>
      <c r="G14" s="108">
        <f>VLOOKUP(E14,'Appendix 4. LT MOH 2019'!$E$4:$H$1683,4,FALSE)</f>
        <v>3.6298778661055802E-3</v>
      </c>
      <c r="H14" s="21">
        <f>VLOOKUP(E14,'Appendix 1a. Pop March 2021'!$E$5:$F$1684,2,FALSE)</f>
        <v>148325.730458776</v>
      </c>
      <c r="I14" s="21">
        <f>VLOOKUP(E14,'Appendix 2a. Covid Deaths 2021'!$E$4:$F$1684,2,FALSE)</f>
        <v>103.738636363636</v>
      </c>
      <c r="J14" s="22">
        <f t="shared" si="1"/>
        <v>538.40428596625327</v>
      </c>
      <c r="K14" s="22">
        <f t="shared" si="2"/>
        <v>641.76636374989289</v>
      </c>
      <c r="L14" s="77">
        <f t="shared" si="3"/>
        <v>0.83894126644518008</v>
      </c>
      <c r="M14" s="77">
        <f t="shared" si="4"/>
        <v>1.1919785567793906</v>
      </c>
      <c r="N14" s="77">
        <f>VLOOKUP(E14,'Appendix 4. LT MOH 2019'!$E$4:$L$1683,8,FALSE)</f>
        <v>0.98201382967338358</v>
      </c>
      <c r="O14" s="77">
        <f t="shared" si="13"/>
        <v>0.97859806565412433</v>
      </c>
      <c r="P14" s="77">
        <f t="shared" si="5"/>
        <v>2.1401934345875673E-2</v>
      </c>
      <c r="Q14" s="77">
        <f>VLOOKUP(E14,'Appendix 4. LT MOH 2019'!$E$4:$J$1683,6,FALSE)</f>
        <v>2.499999999999996</v>
      </c>
      <c r="R14" s="18">
        <f t="shared" si="6"/>
        <v>2.4956551822101916</v>
      </c>
      <c r="S14" s="132">
        <f t="shared" si="14"/>
        <v>91777.343683252024</v>
      </c>
      <c r="T14" s="14">
        <f t="shared" si="7"/>
        <v>1964.2126839478271</v>
      </c>
      <c r="U14" s="15">
        <f t="shared" si="8"/>
        <v>4.3267679379148044E-3</v>
      </c>
      <c r="V14" s="14">
        <f t="shared" si="9"/>
        <v>453967.65256017837</v>
      </c>
      <c r="W14" s="14">
        <f t="shared" si="10"/>
        <v>3058323.8923671041</v>
      </c>
      <c r="X14" s="129">
        <f t="shared" si="11"/>
        <v>33.323299298377947</v>
      </c>
      <c r="Y14" s="109">
        <f>VLOOKUP(E14,'Appendix 4. LT MOH 2019'!$E$4:$Q$1683,13,FALSE)</f>
        <v>34.594560376901612</v>
      </c>
      <c r="Z14" s="109">
        <f t="shared" si="12"/>
        <v>-1.2712610785236649</v>
      </c>
    </row>
    <row r="15" spans="1:27" s="11" customFormat="1" x14ac:dyDescent="0.2">
      <c r="A15" s="17"/>
      <c r="B15" s="13" t="str">
        <f t="shared" si="15"/>
        <v>Total</v>
      </c>
      <c r="C15" s="13" t="str">
        <f t="shared" si="16"/>
        <v>SE</v>
      </c>
      <c r="D15" s="162" t="s">
        <v>128</v>
      </c>
      <c r="E15" s="20" t="str">
        <f t="shared" si="0"/>
        <v>SETotal50-54</v>
      </c>
      <c r="F15" s="21">
        <v>5</v>
      </c>
      <c r="G15" s="108">
        <f>VLOOKUP(E15,'Appendix 4. LT MOH 2019'!$E$4:$H$1683,4,FALSE)</f>
        <v>5.5574555403556771E-3</v>
      </c>
      <c r="H15" s="21">
        <f>VLOOKUP(E15,'Appendix 1a. Pop March 2021'!$E$5:$F$1684,2,FALSE)</f>
        <v>133495.44890275801</v>
      </c>
      <c r="I15" s="21">
        <f>VLOOKUP(E15,'Appendix 2a. Covid Deaths 2021'!$E$4:$F$1684,2,FALSE)</f>
        <v>131.198863636364</v>
      </c>
      <c r="J15" s="22">
        <f t="shared" si="1"/>
        <v>741.89502211690069</v>
      </c>
      <c r="K15" s="22">
        <f t="shared" si="2"/>
        <v>872.36475390166049</v>
      </c>
      <c r="L15" s="77">
        <f t="shared" si="3"/>
        <v>0.85044130771992732</v>
      </c>
      <c r="M15" s="77">
        <f t="shared" si="4"/>
        <v>1.1758600986598906</v>
      </c>
      <c r="N15" s="77">
        <f>VLOOKUP(E15,'Appendix 4. LT MOH 2019'!$E$4:$L$1683,8,FALSE)</f>
        <v>0.97259349833452802</v>
      </c>
      <c r="O15" s="77">
        <f t="shared" si="13"/>
        <v>0.96785204087005183</v>
      </c>
      <c r="P15" s="77">
        <f t="shared" si="5"/>
        <v>3.2147959129948167E-2</v>
      </c>
      <c r="Q15" s="77">
        <f>VLOOKUP(E15,'Appendix 4. LT MOH 2019'!$E$4:$J$1683,6,FALSE)</f>
        <v>2.5000000000000102</v>
      </c>
      <c r="R15" s="18">
        <f t="shared" si="6"/>
        <v>2.4939146508476848</v>
      </c>
      <c r="S15" s="132">
        <f t="shared" si="14"/>
        <v>89813.130999304194</v>
      </c>
      <c r="T15" s="14">
        <f t="shared" si="7"/>
        <v>2887.3088646983119</v>
      </c>
      <c r="U15" s="15">
        <f t="shared" si="8"/>
        <v>6.5348891873543286E-3</v>
      </c>
      <c r="V15" s="14">
        <f t="shared" si="9"/>
        <v>441829.81255222298</v>
      </c>
      <c r="W15" s="14">
        <f t="shared" si="10"/>
        <v>2604356.2398069259</v>
      </c>
      <c r="X15" s="129">
        <f t="shared" si="11"/>
        <v>28.997499706664303</v>
      </c>
      <c r="Y15" s="109">
        <f>VLOOKUP(E15,'Appendix 4. LT MOH 2019'!$E$4:$Q$1683,13,FALSE)</f>
        <v>30.182391435949754</v>
      </c>
      <c r="Z15" s="109">
        <f t="shared" si="12"/>
        <v>-1.1848917292854502</v>
      </c>
    </row>
    <row r="16" spans="1:27" s="11" customFormat="1" x14ac:dyDescent="0.2">
      <c r="A16" s="17"/>
      <c r="B16" s="13" t="str">
        <f t="shared" si="15"/>
        <v>Total</v>
      </c>
      <c r="C16" s="13" t="str">
        <f t="shared" si="16"/>
        <v>SE</v>
      </c>
      <c r="D16" s="162" t="s">
        <v>129</v>
      </c>
      <c r="E16" s="20" t="str">
        <f t="shared" si="0"/>
        <v>SETotal55-59</v>
      </c>
      <c r="F16" s="21">
        <v>5</v>
      </c>
      <c r="G16" s="108">
        <f>VLOOKUP(E16,'Appendix 4. LT MOH 2019'!$E$4:$H$1683,4,FALSE)</f>
        <v>7.6855089728317255E-3</v>
      </c>
      <c r="H16" s="21">
        <f>VLOOKUP(E16,'Appendix 1a. Pop March 2021'!$E$5:$F$1684,2,FALSE)</f>
        <v>110937.25882113</v>
      </c>
      <c r="I16" s="21">
        <f>VLOOKUP(E16,'Appendix 2a. Covid Deaths 2021'!$E$4:$F$1684,2,FALSE)</f>
        <v>171.88068181818201</v>
      </c>
      <c r="J16" s="22">
        <f t="shared" si="1"/>
        <v>852.60929809115009</v>
      </c>
      <c r="K16" s="22">
        <f t="shared" si="2"/>
        <v>1023.168989386962</v>
      </c>
      <c r="L16" s="77">
        <f t="shared" si="3"/>
        <v>0.83330252082991307</v>
      </c>
      <c r="M16" s="77">
        <f t="shared" si="4"/>
        <v>1.2000443716455669</v>
      </c>
      <c r="N16" s="77">
        <f>VLOOKUP(E16,'Appendix 4. LT MOH 2019'!$E$4:$L$1683,8,FALSE)</f>
        <v>0.96229687441088863</v>
      </c>
      <c r="O16" s="77">
        <f t="shared" si="13"/>
        <v>0.95492694873191963</v>
      </c>
      <c r="P16" s="77">
        <f t="shared" si="5"/>
        <v>4.5073051268080366E-2</v>
      </c>
      <c r="Q16" s="77">
        <f>VLOOKUP(E16,'Appendix 4. LT MOH 2019'!$E$4:$J$1683,6,FALSE)</f>
        <v>2.499999999999996</v>
      </c>
      <c r="R16" s="18">
        <f t="shared" si="6"/>
        <v>2.4904392767003087</v>
      </c>
      <c r="S16" s="132">
        <f t="shared" si="14"/>
        <v>86925.822134605885</v>
      </c>
      <c r="T16" s="14">
        <f t="shared" si="7"/>
        <v>3918.012037593126</v>
      </c>
      <c r="U16" s="15">
        <f t="shared" si="8"/>
        <v>9.2232655318594953E-3</v>
      </c>
      <c r="V16" s="14">
        <f t="shared" si="9"/>
        <v>424796.62155007035</v>
      </c>
      <c r="W16" s="14">
        <f t="shared" si="10"/>
        <v>2162526.4272547029</v>
      </c>
      <c r="X16" s="129">
        <f t="shared" si="11"/>
        <v>24.877836920610306</v>
      </c>
      <c r="Y16" s="109">
        <f>VLOOKUP(E16,'Appendix 4. LT MOH 2019'!$E$4:$Q$1683,13,FALSE)</f>
        <v>25.962447552192327</v>
      </c>
      <c r="Z16" s="109">
        <f t="shared" si="12"/>
        <v>-1.0846106315820201</v>
      </c>
    </row>
    <row r="17" spans="1:26" s="11" customFormat="1" x14ac:dyDescent="0.2">
      <c r="A17" s="17"/>
      <c r="B17" s="13" t="str">
        <f t="shared" si="15"/>
        <v>Total</v>
      </c>
      <c r="C17" s="13" t="str">
        <f t="shared" si="16"/>
        <v>SE</v>
      </c>
      <c r="D17" s="162" t="s">
        <v>130</v>
      </c>
      <c r="E17" s="20" t="str">
        <f t="shared" si="0"/>
        <v>SETotal60-64</v>
      </c>
      <c r="F17" s="21">
        <v>5</v>
      </c>
      <c r="G17" s="108">
        <f>VLOOKUP(E17,'Appendix 4. LT MOH 2019'!$E$4:$H$1683,4,FALSE)</f>
        <v>1.211098426564749E-2</v>
      </c>
      <c r="H17" s="21">
        <f>VLOOKUP(E17,'Appendix 1a. Pop March 2021'!$E$5:$F$1684,2,FALSE)</f>
        <v>85941.589744669996</v>
      </c>
      <c r="I17" s="21">
        <f>VLOOKUP(E17,'Appendix 2a. Covid Deaths 2021'!$E$4:$F$1684,2,FALSE)</f>
        <v>229.852272727273</v>
      </c>
      <c r="J17" s="22">
        <f t="shared" si="1"/>
        <v>1040.83724116243</v>
      </c>
      <c r="K17" s="22">
        <f t="shared" si="2"/>
        <v>1267.9057766312797</v>
      </c>
      <c r="L17" s="77">
        <f t="shared" si="3"/>
        <v>0.82091056003218799</v>
      </c>
      <c r="M17" s="77">
        <f t="shared" si="4"/>
        <v>1.2181595032238224</v>
      </c>
      <c r="N17" s="77">
        <f>VLOOKUP(E17,'Appendix 4. LT MOH 2019'!$E$4:$L$1683,8,FALSE)</f>
        <v>0.94122464710700005</v>
      </c>
      <c r="O17" s="77">
        <f t="shared" si="13"/>
        <v>0.92886849447539155</v>
      </c>
      <c r="P17" s="77">
        <f t="shared" si="5"/>
        <v>7.1131505524608452E-2</v>
      </c>
      <c r="Q17" s="77">
        <f>VLOOKUP(E17,'Appendix 4. LT MOH 2019'!$E$4:$J$1683,6,FALSE)</f>
        <v>2.5000000000000009</v>
      </c>
      <c r="R17" s="18">
        <f t="shared" si="6"/>
        <v>2.4836131277591229</v>
      </c>
      <c r="S17" s="132">
        <f t="shared" si="14"/>
        <v>83007.810097012756</v>
      </c>
      <c r="T17" s="14">
        <f t="shared" si="7"/>
        <v>5904.4705025013118</v>
      </c>
      <c r="U17" s="15">
        <f t="shared" si="8"/>
        <v>1.4754495478794981E-2</v>
      </c>
      <c r="V17" s="14">
        <f t="shared" si="9"/>
        <v>400181.11842503597</v>
      </c>
      <c r="W17" s="14">
        <f t="shared" si="10"/>
        <v>1737729.8057046328</v>
      </c>
      <c r="X17" s="129">
        <f t="shared" si="11"/>
        <v>20.934533794756373</v>
      </c>
      <c r="Y17" s="109">
        <f>VLOOKUP(E17,'Appendix 4. LT MOH 2019'!$E$4:$Q$1683,13,FALSE)</f>
        <v>21.881714391991419</v>
      </c>
      <c r="Z17" s="109">
        <f t="shared" si="12"/>
        <v>-0.94718059723504666</v>
      </c>
    </row>
    <row r="18" spans="1:26" s="11" customFormat="1" x14ac:dyDescent="0.2">
      <c r="A18" s="17"/>
      <c r="B18" s="13" t="str">
        <f t="shared" si="15"/>
        <v>Total</v>
      </c>
      <c r="C18" s="13" t="str">
        <f t="shared" si="16"/>
        <v>SE</v>
      </c>
      <c r="D18" s="162" t="s">
        <v>131</v>
      </c>
      <c r="E18" s="20" t="str">
        <f t="shared" si="0"/>
        <v>SETotal65-69</v>
      </c>
      <c r="F18" s="21">
        <v>5</v>
      </c>
      <c r="G18" s="108">
        <f>VLOOKUP(E18,'Appendix 4. LT MOH 2019'!$E$4:$H$1683,4,FALSE)</f>
        <v>1.8562558855920706E-2</v>
      </c>
      <c r="H18" s="21">
        <f>VLOOKUP(E18,'Appendix 1a. Pop March 2021'!$E$5:$F$1684,2,FALSE)</f>
        <v>66276.653575055199</v>
      </c>
      <c r="I18" s="21">
        <f>VLOOKUP(E18,'Appendix 2a. Covid Deaths 2021'!$E$4:$F$1684,2,FALSE)</f>
        <v>243.073863636364</v>
      </c>
      <c r="J18" s="22">
        <f t="shared" si="1"/>
        <v>1230.2642827604295</v>
      </c>
      <c r="K18" s="22">
        <f t="shared" si="2"/>
        <v>1468.8260734967075</v>
      </c>
      <c r="L18" s="77">
        <f t="shared" si="3"/>
        <v>0.8375833633124754</v>
      </c>
      <c r="M18" s="77">
        <f t="shared" si="4"/>
        <v>1.1939110108935296</v>
      </c>
      <c r="N18" s="77">
        <f>VLOOKUP(E18,'Appendix 4. LT MOH 2019'!$E$4:$L$1683,8,FALSE)</f>
        <v>0.91130330000533855</v>
      </c>
      <c r="O18" s="77">
        <f t="shared" si="13"/>
        <v>0.89503731822625032</v>
      </c>
      <c r="P18" s="77">
        <f t="shared" si="5"/>
        <v>0.10496268177374968</v>
      </c>
      <c r="Q18" s="77">
        <f>VLOOKUP(E18,'Appendix 4. LT MOH 2019'!$E$4:$J$1683,6,FALSE)</f>
        <v>2.5000000000000022</v>
      </c>
      <c r="R18" s="18">
        <f t="shared" si="6"/>
        <v>2.4777710286164294</v>
      </c>
      <c r="S18" s="132">
        <f t="shared" si="14"/>
        <v>77103.339594511446</v>
      </c>
      <c r="T18" s="14">
        <f t="shared" si="7"/>
        <v>8092.9732975520583</v>
      </c>
      <c r="U18" s="15">
        <f t="shared" si="8"/>
        <v>2.2166191493472698E-2</v>
      </c>
      <c r="V18" s="14">
        <f t="shared" si="9"/>
        <v>365104.36625683779</v>
      </c>
      <c r="W18" s="14">
        <f t="shared" si="10"/>
        <v>1337548.6872795967</v>
      </c>
      <c r="X18" s="129">
        <f t="shared" si="11"/>
        <v>17.347480593107917</v>
      </c>
      <c r="Y18" s="109">
        <f>VLOOKUP(E18,'Appendix 4. LT MOH 2019'!$E$4:$Q$1683,13,FALSE)</f>
        <v>18.092017486541739</v>
      </c>
      <c r="Z18" s="109">
        <f t="shared" si="12"/>
        <v>-0.74453689343382123</v>
      </c>
    </row>
    <row r="19" spans="1:26" s="11" customFormat="1" x14ac:dyDescent="0.2">
      <c r="A19" s="17"/>
      <c r="B19" s="13" t="str">
        <f t="shared" si="15"/>
        <v>Total</v>
      </c>
      <c r="C19" s="13" t="str">
        <f t="shared" si="16"/>
        <v>SE</v>
      </c>
      <c r="D19" s="162" t="s">
        <v>132</v>
      </c>
      <c r="E19" s="20" t="str">
        <f t="shared" si="0"/>
        <v>SETotal70-74</v>
      </c>
      <c r="F19" s="21">
        <v>5</v>
      </c>
      <c r="G19" s="108">
        <f>VLOOKUP(E19,'Appendix 4. LT MOH 2019'!$E$4:$H$1683,4,FALSE)</f>
        <v>2.5814328696638033E-2</v>
      </c>
      <c r="H19" s="21">
        <f>VLOOKUP(E19,'Appendix 1a. Pop March 2021'!$E$5:$F$1684,2,FALSE)</f>
        <v>48925.014764911299</v>
      </c>
      <c r="I19" s="21">
        <f>VLOOKUP(E19,'Appendix 2a. Covid Deaths 2021'!$E$4:$F$1684,2,FALSE)</f>
        <v>219.68181818181799</v>
      </c>
      <c r="J19" s="22">
        <f t="shared" si="1"/>
        <v>1262.9664126292892</v>
      </c>
      <c r="K19" s="22">
        <f t="shared" si="2"/>
        <v>1476.9772921478868</v>
      </c>
      <c r="L19" s="77">
        <f t="shared" si="3"/>
        <v>0.85510211926997648</v>
      </c>
      <c r="M19" s="77">
        <f t="shared" si="4"/>
        <v>1.1694509666912378</v>
      </c>
      <c r="N19" s="77">
        <f>VLOOKUP(E19,'Appendix 4. LT MOH 2019'!$E$4:$L$1683,8,FALSE)</f>
        <v>0.87875312333592759</v>
      </c>
      <c r="O19" s="77">
        <f t="shared" si="13"/>
        <v>0.8597161209224824</v>
      </c>
      <c r="P19" s="77">
        <f t="shared" si="5"/>
        <v>0.1402838790775176</v>
      </c>
      <c r="Q19" s="77">
        <f>VLOOKUP(E19,'Appendix 4. LT MOH 2019'!$E$4:$J$1683,6,FALSE)</f>
        <v>2.4999999999999978</v>
      </c>
      <c r="R19" s="18">
        <f t="shared" si="6"/>
        <v>2.4731188277745413</v>
      </c>
      <c r="S19" s="132">
        <f t="shared" si="14"/>
        <v>69010.366296959386</v>
      </c>
      <c r="T19" s="14">
        <f t="shared" si="7"/>
        <v>9681.0418806978469</v>
      </c>
      <c r="U19" s="15">
        <f t="shared" si="8"/>
        <v>3.0197674318203319E-2</v>
      </c>
      <c r="V19" s="14">
        <f t="shared" si="9"/>
        <v>320588.98902893538</v>
      </c>
      <c r="W19" s="14">
        <f t="shared" si="10"/>
        <v>972444.32102275896</v>
      </c>
      <c r="X19" s="129">
        <f t="shared" si="11"/>
        <v>14.091278936822642</v>
      </c>
      <c r="Y19" s="109">
        <f>VLOOKUP(E19,'Appendix 4. LT MOH 2019'!$E$4:$Q$1683,13,FALSE)</f>
        <v>14.609580845861522</v>
      </c>
      <c r="Z19" s="109">
        <f t="shared" si="12"/>
        <v>-0.51830190903888074</v>
      </c>
    </row>
    <row r="20" spans="1:26" s="11" customFormat="1" x14ac:dyDescent="0.2">
      <c r="A20" s="17"/>
      <c r="B20" s="13" t="str">
        <f t="shared" si="15"/>
        <v>Total</v>
      </c>
      <c r="C20" s="13" t="str">
        <f t="shared" si="16"/>
        <v>SE</v>
      </c>
      <c r="D20" s="162" t="s">
        <v>133</v>
      </c>
      <c r="E20" s="20" t="str">
        <f t="shared" si="0"/>
        <v>SETotal75-79</v>
      </c>
      <c r="F20" s="21">
        <v>5</v>
      </c>
      <c r="G20" s="108">
        <f>VLOOKUP(E20,'Appendix 4. LT MOH 2019'!$E$4:$H$1683,4,FALSE)</f>
        <v>4.5288773953981828E-2</v>
      </c>
      <c r="H20" s="21">
        <f>VLOOKUP(E20,'Appendix 1a. Pop March 2021'!$E$5:$F$1684,2,FALSE)</f>
        <v>32327.5611741219</v>
      </c>
      <c r="I20" s="21">
        <f>VLOOKUP(E20,'Appendix 2a. Covid Deaths 2021'!$E$4:$F$1684,2,FALSE)</f>
        <v>188.15340909090901</v>
      </c>
      <c r="J20" s="22">
        <f t="shared" si="1"/>
        <v>1464.0756104983261</v>
      </c>
      <c r="K20" s="22">
        <f t="shared" si="2"/>
        <v>1643.7077823762459</v>
      </c>
      <c r="L20" s="77">
        <f t="shared" si="3"/>
        <v>0.89071526350125796</v>
      </c>
      <c r="M20" s="77">
        <f t="shared" si="4"/>
        <v>1.1226932342768681</v>
      </c>
      <c r="N20" s="77">
        <f>VLOOKUP(E20,'Appendix 4. LT MOH 2019'!$E$4:$L$1683,8,FALSE)</f>
        <v>0.79658694939988683</v>
      </c>
      <c r="O20" s="77">
        <f t="shared" si="13"/>
        <v>0.77466719875463308</v>
      </c>
      <c r="P20" s="77">
        <f t="shared" si="5"/>
        <v>0.22533280124536692</v>
      </c>
      <c r="Q20" s="77">
        <f>VLOOKUP(E20,'Appendix 4. LT MOH 2019'!$E$4:$J$1683,6,FALSE)</f>
        <v>2.4999999999999991</v>
      </c>
      <c r="R20" s="18">
        <f t="shared" si="6"/>
        <v>2.4662981331367431</v>
      </c>
      <c r="S20" s="132">
        <f t="shared" si="14"/>
        <v>59329.324416261537</v>
      </c>
      <c r="T20" s="14">
        <f t="shared" si="7"/>
        <v>13368.842866711357</v>
      </c>
      <c r="U20" s="15">
        <f t="shared" si="8"/>
        <v>5.0875828294201259E-2</v>
      </c>
      <c r="V20" s="14">
        <f t="shared" si="9"/>
        <v>262773.95995211962</v>
      </c>
      <c r="W20" s="14">
        <f t="shared" si="10"/>
        <v>651855.33199382364</v>
      </c>
      <c r="X20" s="129">
        <f t="shared" si="11"/>
        <v>10.987068172567241</v>
      </c>
      <c r="Y20" s="109">
        <f>VLOOKUP(E20,'Appendix 4. LT MOH 2019'!$E$4:$Q$1683,13,FALSE)</f>
        <v>11.280412864868193</v>
      </c>
      <c r="Z20" s="109">
        <f t="shared" si="12"/>
        <v>-0.29334469230095195</v>
      </c>
    </row>
    <row r="21" spans="1:26" s="11" customFormat="1" x14ac:dyDescent="0.2">
      <c r="A21" s="17"/>
      <c r="B21" s="13" t="str">
        <f t="shared" si="15"/>
        <v>Total</v>
      </c>
      <c r="C21" s="13" t="str">
        <f t="shared" si="16"/>
        <v>SE</v>
      </c>
      <c r="D21" s="162" t="s">
        <v>134</v>
      </c>
      <c r="E21" s="20" t="str">
        <f t="shared" si="0"/>
        <v>SETotal80-84</v>
      </c>
      <c r="F21" s="21">
        <v>5</v>
      </c>
      <c r="G21" s="108">
        <f>VLOOKUP(E21,'Appendix 4. LT MOH 2019'!$E$4:$H$1683,4,FALSE)</f>
        <v>6.8434423626548113E-2</v>
      </c>
      <c r="H21" s="21">
        <f>VLOOKUP(E21,'Appendix 1a. Pop March 2021'!$E$5:$F$1684,2,FALSE)</f>
        <v>20024.111947603898</v>
      </c>
      <c r="I21" s="21">
        <f>VLOOKUP(E21,'Appendix 2a. Covid Deaths 2021'!$E$4:$F$1684,2,FALSE)</f>
        <v>131.198863636364</v>
      </c>
      <c r="J21" s="22">
        <f t="shared" si="1"/>
        <v>1370.3385597677486</v>
      </c>
      <c r="K21" s="22">
        <f t="shared" si="2"/>
        <v>1492.5589047906999</v>
      </c>
      <c r="L21" s="77">
        <f t="shared" si="3"/>
        <v>0.9181135534211361</v>
      </c>
      <c r="M21" s="77">
        <f t="shared" si="4"/>
        <v>1.089189889718688</v>
      </c>
      <c r="N21" s="77">
        <f>VLOOKUP(E21,'Appendix 4. LT MOH 2019'!$E$4:$L$1683,8,FALSE)</f>
        <v>0.70781641922581517</v>
      </c>
      <c r="O21" s="77">
        <f t="shared" si="13"/>
        <v>0.68633329957778866</v>
      </c>
      <c r="P21" s="77">
        <f t="shared" si="5"/>
        <v>0.31366670042221134</v>
      </c>
      <c r="Q21" s="77">
        <f>VLOOKUP(E21,'Appendix 4. LT MOH 2019'!$E$4:$J$1683,6,FALSE)</f>
        <v>2.5000000000000004</v>
      </c>
      <c r="R21" s="18">
        <f t="shared" si="6"/>
        <v>2.4635225727446213</v>
      </c>
      <c r="S21" s="132">
        <f t="shared" si="14"/>
        <v>45960.481549550183</v>
      </c>
      <c r="T21" s="14">
        <f t="shared" si="7"/>
        <v>14416.272597463329</v>
      </c>
      <c r="U21" s="15">
        <f t="shared" si="8"/>
        <v>7.4604541660264131E-2</v>
      </c>
      <c r="V21" s="14">
        <f t="shared" si="9"/>
        <v>193235.85771912494</v>
      </c>
      <c r="W21" s="14">
        <f t="shared" si="10"/>
        <v>389081.37204170407</v>
      </c>
      <c r="X21" s="129">
        <f t="shared" si="11"/>
        <v>8.4655634345831174</v>
      </c>
      <c r="Y21" s="109">
        <f>VLOOKUP(E21,'Appendix 4. LT MOH 2019'!$E$4:$Q$1683,13,FALSE)</f>
        <v>8.522541696776436</v>
      </c>
      <c r="Z21" s="109">
        <f t="shared" si="12"/>
        <v>-5.6978262193318585E-2</v>
      </c>
    </row>
    <row r="22" spans="1:26" s="11" customFormat="1" x14ac:dyDescent="0.2">
      <c r="A22" s="17"/>
      <c r="B22" s="13" t="str">
        <f t="shared" si="15"/>
        <v>Total</v>
      </c>
      <c r="C22" s="13" t="str">
        <f t="shared" si="16"/>
        <v>SE</v>
      </c>
      <c r="D22" s="162" t="s">
        <v>135</v>
      </c>
      <c r="E22" s="20" t="str">
        <f t="shared" si="0"/>
        <v>SETotal85-89</v>
      </c>
      <c r="F22" s="21">
        <v>5</v>
      </c>
      <c r="G22" s="108">
        <f>VLOOKUP(E22,'Appendix 4. LT MOH 2019'!$E$4:$H$1683,4,FALSE)</f>
        <v>0.11545256157123558</v>
      </c>
      <c r="H22" s="21">
        <f>VLOOKUP(E22,'Appendix 1a. Pop March 2021'!$E$5:$F$1684,2,FALSE)</f>
        <v>10213.279288825701</v>
      </c>
      <c r="I22" s="21">
        <f>VLOOKUP(E22,'Appendix 2a. Covid Deaths 2021'!$E$4:$F$1684,2,FALSE)</f>
        <v>77.295454545454504</v>
      </c>
      <c r="J22" s="22">
        <f t="shared" si="1"/>
        <v>1179.1492559373744</v>
      </c>
      <c r="K22" s="22">
        <f t="shared" si="2"/>
        <v>1247.5207522577432</v>
      </c>
      <c r="L22" s="77">
        <f t="shared" si="3"/>
        <v>0.94519410102266344</v>
      </c>
      <c r="M22" s="77">
        <f t="shared" si="4"/>
        <v>1.0579837505524408</v>
      </c>
      <c r="N22" s="77">
        <f>VLOOKUP(E22,'Appendix 4. LT MOH 2019'!$E$4:$L$1683,8,FALSE)</f>
        <v>0.55203419216967065</v>
      </c>
      <c r="O22" s="77">
        <f t="shared" si="13"/>
        <v>0.53334005055721634</v>
      </c>
      <c r="P22" s="77">
        <f t="shared" si="5"/>
        <v>0.46665994944278366</v>
      </c>
      <c r="Q22" s="77">
        <f>VLOOKUP(E22,'Appendix 4. LT MOH 2019'!$E$4:$J$1683,6,FALSE)</f>
        <v>2.4999999999999996</v>
      </c>
      <c r="R22" s="18">
        <f t="shared" si="6"/>
        <v>2.460996245480807</v>
      </c>
      <c r="S22" s="132">
        <f t="shared" si="14"/>
        <v>31544.208952086854</v>
      </c>
      <c r="T22" s="14">
        <f t="shared" si="7"/>
        <v>14720.418954793455</v>
      </c>
      <c r="U22" s="15">
        <f t="shared" si="8"/>
        <v>0.1223176326617981</v>
      </c>
      <c r="V22" s="14">
        <f t="shared" si="9"/>
        <v>120345.84576611819</v>
      </c>
      <c r="W22" s="14">
        <f t="shared" si="10"/>
        <v>195845.51432257914</v>
      </c>
      <c r="X22" s="129">
        <f t="shared" si="11"/>
        <v>6.2086043945515614</v>
      </c>
      <c r="Y22" s="109">
        <f>VLOOKUP(E22,'Appendix 4. LT MOH 2019'!$E$4:$Q$1683,13,FALSE)</f>
        <v>6.0086210678238867</v>
      </c>
      <c r="Z22" s="109">
        <f t="shared" si="12"/>
        <v>0.19998332672767472</v>
      </c>
    </row>
    <row r="23" spans="1:26" s="11" customFormat="1" x14ac:dyDescent="0.2">
      <c r="A23" s="17"/>
      <c r="B23" s="13" t="str">
        <f t="shared" si="15"/>
        <v>Total</v>
      </c>
      <c r="C23" s="13" t="str">
        <f t="shared" si="16"/>
        <v>SE</v>
      </c>
      <c r="D23" s="162" t="s">
        <v>8</v>
      </c>
      <c r="E23" s="20" t="str">
        <f t="shared" si="0"/>
        <v>SETotal90+</v>
      </c>
      <c r="F23" s="21" t="s">
        <v>19</v>
      </c>
      <c r="G23" s="108">
        <f>VLOOKUP(E23,'Appendix 4. LT MOH 2019'!$E$4:$H$1683,4,FALSE)</f>
        <v>0.25934928945400149</v>
      </c>
      <c r="H23" s="21">
        <f>VLOOKUP(E23,'Appendix 1a. Pop March 2021'!$E$5:$F$1684,2,FALSE)</f>
        <v>5565.6008633331403</v>
      </c>
      <c r="I23" s="21">
        <f>VLOOKUP(E23,'Appendix 2a. Covid Deaths 2021'!$E$4:$F$1684,2,FALSE)</f>
        <v>66.107954545454504</v>
      </c>
      <c r="J23" s="22">
        <f t="shared" si="1"/>
        <v>1443.4346292900273</v>
      </c>
      <c r="K23" s="22">
        <f t="shared" si="2"/>
        <v>1492.3975327968608</v>
      </c>
      <c r="L23" s="77">
        <f t="shared" si="3"/>
        <v>0.96719178206153056</v>
      </c>
      <c r="M23" s="77">
        <f t="shared" si="4"/>
        <v>1.0339211090778089</v>
      </c>
      <c r="N23" s="77">
        <f>VLOOKUP(E23,'Appendix 4. LT MOH 2019'!$E$4:$L$1683,8,FALSE)</f>
        <v>0</v>
      </c>
      <c r="O23" s="77">
        <v>0</v>
      </c>
      <c r="P23" s="77">
        <f t="shared" si="5"/>
        <v>1</v>
      </c>
      <c r="Q23" s="77">
        <f>VLOOKUP(E23,'Appendix 4. LT MOH 2019'!$E$4:$J$1683,6,FALSE)</f>
        <v>4.6398998716378088</v>
      </c>
      <c r="R23" s="18">
        <f>Q23*L23</f>
        <v>4.4876730254364388</v>
      </c>
      <c r="S23" s="132">
        <f t="shared" si="14"/>
        <v>16823.789997293399</v>
      </c>
      <c r="T23" s="14">
        <f t="shared" si="7"/>
        <v>16823.789997293399</v>
      </c>
      <c r="U23" s="15">
        <f t="shared" si="8"/>
        <v>0.22283263382424062</v>
      </c>
      <c r="V23" s="14">
        <f>T23*R23</f>
        <v>75499.668556460965</v>
      </c>
      <c r="W23" s="14">
        <f>V23</f>
        <v>75499.668556460965</v>
      </c>
      <c r="X23" s="129">
        <f t="shared" si="11"/>
        <v>4.4876730254364388</v>
      </c>
      <c r="Y23" s="109">
        <f>VLOOKUP(E23,'Appendix 4. LT MOH 2019'!$E$4:$Q$1683,13,FALSE)</f>
        <v>3.855803893294881</v>
      </c>
      <c r="Z23" s="109">
        <f t="shared" si="12"/>
        <v>0.63186913214155771</v>
      </c>
    </row>
    <row r="24" spans="1:26" s="9" customFormat="1" x14ac:dyDescent="0.2">
      <c r="B24" s="157"/>
      <c r="C24" s="157"/>
      <c r="G24" s="111"/>
      <c r="H24" s="111"/>
      <c r="I24" s="130"/>
      <c r="J24" s="130"/>
      <c r="N24" s="111"/>
      <c r="O24" s="111"/>
      <c r="P24" s="23"/>
      <c r="Q24" s="111"/>
      <c r="R24" s="111"/>
      <c r="V24" s="111"/>
      <c r="W24" s="111"/>
      <c r="Y24" s="111"/>
    </row>
    <row r="25" spans="1:26" x14ac:dyDescent="0.2">
      <c r="H25" s="43"/>
      <c r="I25" s="43"/>
      <c r="K25" s="43"/>
      <c r="L25" s="75"/>
      <c r="M25" s="75"/>
      <c r="N25" s="131"/>
      <c r="O25" s="131"/>
      <c r="P25" s="76"/>
      <c r="Q25" s="131"/>
      <c r="R25" s="131"/>
      <c r="S25" s="75"/>
      <c r="T25" s="75"/>
      <c r="U25" s="75"/>
      <c r="V25" s="131"/>
      <c r="W25" s="131"/>
      <c r="X25" s="75"/>
      <c r="Y25" s="131"/>
      <c r="Z25" s="75"/>
    </row>
    <row r="26" spans="1:26" ht="16" customHeight="1" x14ac:dyDescent="0.2">
      <c r="H26" s="43"/>
      <c r="I26" s="43"/>
      <c r="K26" s="43"/>
      <c r="L26" s="75"/>
      <c r="M26" s="75"/>
      <c r="N26" s="131"/>
      <c r="O26" s="131"/>
      <c r="P26" s="75"/>
      <c r="Q26" s="131"/>
      <c r="R26" s="131"/>
      <c r="S26" s="75"/>
      <c r="T26" s="75"/>
      <c r="U26" s="75"/>
      <c r="V26" s="131"/>
      <c r="W26" s="131"/>
      <c r="X26" s="75"/>
      <c r="Y26" s="131"/>
      <c r="Z26" s="75"/>
    </row>
    <row r="27" spans="1:26" s="13" customFormat="1" ht="47" customHeight="1" x14ac:dyDescent="0.2">
      <c r="A27" s="12"/>
      <c r="B27" s="10" t="s">
        <v>17</v>
      </c>
      <c r="C27" s="10" t="s">
        <v>14</v>
      </c>
      <c r="D27" s="160" t="s">
        <v>0</v>
      </c>
      <c r="E27" s="10" t="s">
        <v>137</v>
      </c>
      <c r="F27" s="10" t="s">
        <v>9</v>
      </c>
      <c r="G27" s="12" t="s">
        <v>116</v>
      </c>
      <c r="H27" s="12" t="s">
        <v>118</v>
      </c>
      <c r="I27" s="12" t="s">
        <v>110</v>
      </c>
      <c r="J27" s="12" t="s">
        <v>38</v>
      </c>
      <c r="K27" s="12" t="s">
        <v>1828</v>
      </c>
      <c r="L27" s="12" t="s">
        <v>26</v>
      </c>
      <c r="M27" s="12" t="s">
        <v>27</v>
      </c>
      <c r="N27" s="10" t="s">
        <v>10</v>
      </c>
      <c r="O27" s="12" t="s">
        <v>111</v>
      </c>
      <c r="P27" s="12" t="s">
        <v>112</v>
      </c>
      <c r="Q27" s="12" t="s">
        <v>28</v>
      </c>
      <c r="R27" s="12" t="s">
        <v>113</v>
      </c>
      <c r="S27" s="10" t="s">
        <v>104</v>
      </c>
      <c r="T27" s="10" t="s">
        <v>105</v>
      </c>
      <c r="U27" s="12" t="s">
        <v>106</v>
      </c>
      <c r="V27" s="12" t="s">
        <v>107</v>
      </c>
      <c r="W27" s="12" t="s">
        <v>108</v>
      </c>
      <c r="X27" s="10" t="s">
        <v>109</v>
      </c>
      <c r="Y27" s="12" t="s">
        <v>29</v>
      </c>
      <c r="Z27" s="12" t="s">
        <v>11</v>
      </c>
    </row>
    <row r="28" spans="1:26" x14ac:dyDescent="0.2">
      <c r="B28" s="155" t="s">
        <v>69</v>
      </c>
      <c r="C28" s="13" t="str">
        <f>$C$4</f>
        <v>SE</v>
      </c>
      <c r="D28" s="162">
        <v>0</v>
      </c>
      <c r="E28" s="20" t="str">
        <f t="shared" ref="E28:E47" si="17">_xlfn.CONCAT(C28,B28,D28)</f>
        <v>SEFemale0</v>
      </c>
      <c r="F28" s="21">
        <v>1</v>
      </c>
      <c r="G28" s="108">
        <f>VLOOKUP(E28,'Appendix 4. LT MOH 2019'!$E$4:$H$1683,4,FALSE)</f>
        <v>1.4788312462731067E-2</v>
      </c>
      <c r="H28" s="21">
        <f>VLOOKUP(E28,'Appendix 1a. Pop March 2021'!$E$5:$F$1684,2,FALSE)</f>
        <v>16577.244827724</v>
      </c>
      <c r="I28" s="21">
        <f>VLOOKUP(E28,'Appendix 2a. Covid Deaths 2021'!$E$4:$F$1684,2,FALSE)</f>
        <v>3.0511363636363602</v>
      </c>
      <c r="J28" s="22">
        <f t="shared" ref="J28:J47" si="18">G28*H28</f>
        <v>245.14947628357496</v>
      </c>
      <c r="K28" s="22">
        <f t="shared" ref="K28:K47" si="19">G28*(H28-I28)+I28</f>
        <v>248.15549148929946</v>
      </c>
      <c r="L28" s="78">
        <f t="shared" ref="L28:L47" si="20">J28/K28</f>
        <v>0.98788656584754997</v>
      </c>
      <c r="M28" s="78">
        <f t="shared" ref="M28:M47" si="21">K28/J28</f>
        <v>1.0122619687029122</v>
      </c>
      <c r="N28" s="77">
        <f>VLOOKUP(E28,'Appendix 4. LT MOH 2019'!$E$4:$L$1683,8,FALSE)</f>
        <v>0.98540825376367402</v>
      </c>
      <c r="O28" s="77">
        <f>EXP((1/L28)*LN(N28))</f>
        <v>0.98523065803308896</v>
      </c>
      <c r="P28" s="78">
        <f t="shared" ref="P28:P47" si="22">1-O28</f>
        <v>1.4769341966911043E-2</v>
      </c>
      <c r="Q28" s="77">
        <f>VLOOKUP(E28,'Appendix 4. LT MOH 2019'!$E$4:$J$1683,6,FALSE)</f>
        <v>8.9074176618847922E-2</v>
      </c>
      <c r="R28" s="133">
        <f t="shared" ref="R28:R46" si="23">F28+(Q28-F28)*M28*(1-N28)/(1-O28)</f>
        <v>8.8992281843603416E-2</v>
      </c>
      <c r="S28" s="14">
        <v>100000</v>
      </c>
      <c r="T28" s="14">
        <f t="shared" ref="T28:T47" si="24">P28*S28</f>
        <v>1476.9341966911043</v>
      </c>
      <c r="U28" s="15">
        <f t="shared" ref="U28:U47" si="25">T28/V28</f>
        <v>1.4970773492565021E-2</v>
      </c>
      <c r="V28" s="14">
        <f t="shared" ref="V28:V46" si="26">(S29*F28)+R28*T28</f>
        <v>98654.501547605294</v>
      </c>
      <c r="W28" s="14">
        <f t="shared" ref="W28:W46" si="27">W29+V28</f>
        <v>7789158.93591455</v>
      </c>
      <c r="X28" s="129">
        <f t="shared" ref="X28:X47" si="28">W28/S28</f>
        <v>77.891589359145499</v>
      </c>
      <c r="Y28" s="109">
        <f>VLOOKUP(E28,'Appendix 4. LT MOH 2019'!$E$4:$Q$1683,13,FALSE)</f>
        <v>79.211673556438242</v>
      </c>
      <c r="Z28" s="129">
        <f t="shared" ref="Z28:Z47" si="29">X28-Y28</f>
        <v>-1.3200841972927435</v>
      </c>
    </row>
    <row r="29" spans="1:26" x14ac:dyDescent="0.2">
      <c r="B29" s="155" t="str">
        <f>$B$28</f>
        <v>Female</v>
      </c>
      <c r="C29" s="13" t="str">
        <f>$C$4</f>
        <v>SE</v>
      </c>
      <c r="D29" s="163" t="s">
        <v>139</v>
      </c>
      <c r="E29" s="20" t="str">
        <f t="shared" si="17"/>
        <v>SEFemale01-04</v>
      </c>
      <c r="F29" s="21">
        <v>4</v>
      </c>
      <c r="G29" s="108">
        <f>VLOOKUP(E29,'Appendix 4. LT MOH 2019'!$E$4:$H$1683,4,FALSE)</f>
        <v>3.4668837237345873E-4</v>
      </c>
      <c r="H29" s="21">
        <f>VLOOKUP(E29,'Appendix 1a. Pop March 2021'!$E$5:$F$1684,2,FALSE)</f>
        <v>66366.237624172194</v>
      </c>
      <c r="I29" s="21">
        <f>VLOOKUP(E29,'Appendix 2a. Covid Deaths 2021'!$E$4:$F$1684,2,FALSE)</f>
        <v>2.0340909090909101</v>
      </c>
      <c r="J29" s="22">
        <f t="shared" si="18"/>
        <v>23.008402902474458</v>
      </c>
      <c r="K29" s="22">
        <f t="shared" si="19"/>
        <v>25.041788615898835</v>
      </c>
      <c r="L29" s="78">
        <f t="shared" si="20"/>
        <v>0.91880030038535687</v>
      </c>
      <c r="M29" s="78">
        <f t="shared" si="21"/>
        <v>1.0883757869697985</v>
      </c>
      <c r="N29" s="77">
        <f>VLOOKUP(E29,'Appendix 4. LT MOH 2019'!$E$4:$L$1683,8,FALSE)</f>
        <v>0.99861444603740479</v>
      </c>
      <c r="O29" s="77">
        <f t="shared" ref="O29:O46" si="30">EXP((1/L29)*LN(N29))</f>
        <v>0.99849208898154129</v>
      </c>
      <c r="P29" s="78">
        <f t="shared" si="22"/>
        <v>1.5079110184587075E-3</v>
      </c>
      <c r="Q29" s="77">
        <f>VLOOKUP(E29,'Appendix 4. LT MOH 2019'!$E$4:$J$1683,6,FALSE)</f>
        <v>1.5028348209981177</v>
      </c>
      <c r="R29" s="133">
        <f t="shared" si="23"/>
        <v>1.5026818589989501</v>
      </c>
      <c r="S29" s="80">
        <f t="shared" ref="S29:S47" si="31">S28-T28</f>
        <v>98523.065803308898</v>
      </c>
      <c r="T29" s="14">
        <f t="shared" si="24"/>
        <v>148.56401649714178</v>
      </c>
      <c r="U29" s="15">
        <f t="shared" si="25"/>
        <v>3.7733298848743397E-4</v>
      </c>
      <c r="V29" s="14">
        <f t="shared" si="26"/>
        <v>393721.25159973733</v>
      </c>
      <c r="W29" s="14">
        <f t="shared" si="27"/>
        <v>7690504.4343669442</v>
      </c>
      <c r="X29" s="129">
        <f t="shared" si="28"/>
        <v>78.057908284342673</v>
      </c>
      <c r="Y29" s="109">
        <f>VLOOKUP(E29,'Appendix 4. LT MOH 2019'!$E$4:$Q$1683,13,FALSE)</f>
        <v>79.383306620499923</v>
      </c>
      <c r="Z29" s="129">
        <f t="shared" si="29"/>
        <v>-1.3253983361572494</v>
      </c>
    </row>
    <row r="30" spans="1:26" x14ac:dyDescent="0.2">
      <c r="B30" s="155" t="str">
        <f t="shared" ref="B30:B47" si="32">$B$28</f>
        <v>Female</v>
      </c>
      <c r="C30" s="13" t="str">
        <f t="shared" ref="C30:C47" si="33">$C$4</f>
        <v>SE</v>
      </c>
      <c r="D30" s="163" t="s">
        <v>138</v>
      </c>
      <c r="E30" s="20" t="str">
        <f t="shared" si="17"/>
        <v>SEFemale05-09</v>
      </c>
      <c r="F30" s="21">
        <v>5</v>
      </c>
      <c r="G30" s="108">
        <f>VLOOKUP(E30,'Appendix 4. LT MOH 2019'!$E$4:$H$1683,4,FALSE)</f>
        <v>1.7915153831454234E-4</v>
      </c>
      <c r="H30" s="21">
        <f>VLOOKUP(E30,'Appendix 1a. Pop March 2021'!$E$5:$F$1684,2,FALSE)</f>
        <v>83392.666016590199</v>
      </c>
      <c r="I30" s="21">
        <f>VLOOKUP(E30,'Appendix 2a. Covid Deaths 2021'!$E$4:$F$1684,2,FALSE)</f>
        <v>0</v>
      </c>
      <c r="J30" s="22">
        <f t="shared" si="18"/>
        <v>14.939924401022992</v>
      </c>
      <c r="K30" s="22">
        <f t="shared" si="19"/>
        <v>14.939924401022992</v>
      </c>
      <c r="L30" s="78">
        <f t="shared" si="20"/>
        <v>1</v>
      </c>
      <c r="M30" s="78">
        <f t="shared" si="21"/>
        <v>1</v>
      </c>
      <c r="N30" s="77">
        <f>VLOOKUP(E30,'Appendix 4. LT MOH 2019'!$E$4:$L$1683,8,FALSE)</f>
        <v>0.9991046433197438</v>
      </c>
      <c r="O30" s="77">
        <f t="shared" si="30"/>
        <v>0.9991046433197438</v>
      </c>
      <c r="P30" s="78">
        <f t="shared" si="22"/>
        <v>8.9535668025619852E-4</v>
      </c>
      <c r="Q30" s="77">
        <f>VLOOKUP(E30,'Appendix 4. LT MOH 2019'!$E$4:$J$1683,6,FALSE)</f>
        <v>2.499999999999742</v>
      </c>
      <c r="R30" s="133">
        <f t="shared" si="23"/>
        <v>2.499999999999742</v>
      </c>
      <c r="S30" s="80">
        <f t="shared" si="31"/>
        <v>98374.501786811757</v>
      </c>
      <c r="T30" s="14">
        <f t="shared" si="24"/>
        <v>88.080267341697251</v>
      </c>
      <c r="U30" s="15">
        <f t="shared" si="25"/>
        <v>1.7915153831454377E-4</v>
      </c>
      <c r="V30" s="14">
        <f t="shared" si="26"/>
        <v>491652.30826570455</v>
      </c>
      <c r="W30" s="14">
        <f t="shared" si="27"/>
        <v>7296783.1827672068</v>
      </c>
      <c r="X30" s="129">
        <f t="shared" si="28"/>
        <v>74.17352108760997</v>
      </c>
      <c r="Y30" s="109">
        <f>VLOOKUP(E30,'Appendix 4. LT MOH 2019'!$E$4:$Q$1683,13,FALSE)</f>
        <v>75.491363936052252</v>
      </c>
      <c r="Z30" s="129">
        <f t="shared" si="29"/>
        <v>-1.3178428484422824</v>
      </c>
    </row>
    <row r="31" spans="1:26" x14ac:dyDescent="0.2">
      <c r="B31" s="155" t="str">
        <f t="shared" si="32"/>
        <v>Female</v>
      </c>
      <c r="C31" s="13" t="str">
        <f t="shared" si="33"/>
        <v>SE</v>
      </c>
      <c r="D31" s="163" t="s">
        <v>120</v>
      </c>
      <c r="E31" s="20" t="str">
        <f t="shared" si="17"/>
        <v>SEFemale10-14</v>
      </c>
      <c r="F31" s="21">
        <v>5</v>
      </c>
      <c r="G31" s="108">
        <f>VLOOKUP(E31,'Appendix 4. LT MOH 2019'!$E$4:$H$1683,4,FALSE)</f>
        <v>2.4727158287531895E-4</v>
      </c>
      <c r="H31" s="21">
        <f>VLOOKUP(E31,'Appendix 1a. Pop March 2021'!$E$5:$F$1684,2,FALSE)</f>
        <v>87178.719443854003</v>
      </c>
      <c r="I31" s="21">
        <f>VLOOKUP(E31,'Appendix 2a. Covid Deaths 2021'!$E$4:$F$1684,2,FALSE)</f>
        <v>3.0511363636363602</v>
      </c>
      <c r="J31" s="22">
        <f t="shared" si="18"/>
        <v>21.556819949925124</v>
      </c>
      <c r="K31" s="22">
        <f t="shared" si="19"/>
        <v>24.607201854243279</v>
      </c>
      <c r="L31" s="78">
        <f t="shared" si="20"/>
        <v>0.8760370267864428</v>
      </c>
      <c r="M31" s="78">
        <f t="shared" si="21"/>
        <v>1.1415042622893341</v>
      </c>
      <c r="N31" s="77">
        <f>VLOOKUP(E31,'Appendix 4. LT MOH 2019'!$E$4:$L$1683,8,FALSE)</f>
        <v>0.99876440590389326</v>
      </c>
      <c r="O31" s="77">
        <f t="shared" si="30"/>
        <v>0.9985896874180572</v>
      </c>
      <c r="P31" s="78">
        <f t="shared" si="22"/>
        <v>1.4103125819427964E-3</v>
      </c>
      <c r="Q31" s="77">
        <f>VLOOKUP(E31,'Appendix 4. LT MOH 2019'!$E$4:$J$1683,6,FALSE)</f>
        <v>2.5000000000002367</v>
      </c>
      <c r="R31" s="133">
        <f t="shared" si="23"/>
        <v>2.4997813512691613</v>
      </c>
      <c r="S31" s="80">
        <f t="shared" si="31"/>
        <v>98286.421519470066</v>
      </c>
      <c r="T31" s="14">
        <f t="shared" si="24"/>
        <v>138.61457690304186</v>
      </c>
      <c r="U31" s="15">
        <f t="shared" si="25"/>
        <v>2.8226157231978831E-4</v>
      </c>
      <c r="V31" s="14">
        <f t="shared" si="26"/>
        <v>491085.54084719141</v>
      </c>
      <c r="W31" s="14">
        <f t="shared" si="27"/>
        <v>6805130.8745015021</v>
      </c>
      <c r="X31" s="129">
        <f t="shared" si="28"/>
        <v>69.237751963056652</v>
      </c>
      <c r="Y31" s="109">
        <f>VLOOKUP(E31,'Appendix 4. LT MOH 2019'!$E$4:$Q$1683,13,FALSE)</f>
        <v>70.556775808310206</v>
      </c>
      <c r="Z31" s="129">
        <f t="shared" si="29"/>
        <v>-1.3190238452535539</v>
      </c>
    </row>
    <row r="32" spans="1:26" x14ac:dyDescent="0.2">
      <c r="B32" s="155" t="str">
        <f t="shared" si="32"/>
        <v>Female</v>
      </c>
      <c r="C32" s="13" t="str">
        <f t="shared" si="33"/>
        <v>SE</v>
      </c>
      <c r="D32" s="162" t="s">
        <v>121</v>
      </c>
      <c r="E32" s="20" t="str">
        <f t="shared" si="17"/>
        <v>SEFemale15-19</v>
      </c>
      <c r="F32" s="21">
        <v>5</v>
      </c>
      <c r="G32" s="108">
        <f>VLOOKUP(E32,'Appendix 4. LT MOH 2019'!$E$4:$H$1683,4,FALSE)</f>
        <v>4.117833386126069E-4</v>
      </c>
      <c r="H32" s="21">
        <f>VLOOKUP(E32,'Appendix 1a. Pop March 2021'!$E$5:$F$1684,2,FALSE)</f>
        <v>91655.175546263199</v>
      </c>
      <c r="I32" s="21">
        <f>VLOOKUP(E32,'Appendix 2a. Covid Deaths 2021'!$E$4:$F$1684,2,FALSE)</f>
        <v>3.0511363636363602</v>
      </c>
      <c r="J32" s="22">
        <f t="shared" si="18"/>
        <v>37.742074187564825</v>
      </c>
      <c r="K32" s="22">
        <f t="shared" si="19"/>
        <v>40.791954144082808</v>
      </c>
      <c r="L32" s="78">
        <f t="shared" si="20"/>
        <v>0.92523329611164529</v>
      </c>
      <c r="M32" s="78">
        <f t="shared" si="21"/>
        <v>1.080808488197049</v>
      </c>
      <c r="N32" s="77">
        <f>VLOOKUP(E32,'Appendix 4. LT MOH 2019'!$E$4:$L$1683,8,FALSE)</f>
        <v>0.9979432006961475</v>
      </c>
      <c r="O32" s="77">
        <f t="shared" si="30"/>
        <v>0.99777717870983174</v>
      </c>
      <c r="P32" s="78">
        <f t="shared" si="22"/>
        <v>2.2228212901682642E-3</v>
      </c>
      <c r="Q32" s="77">
        <f>VLOOKUP(E32,'Appendix 4. LT MOH 2019'!$E$4:$J$1683,6,FALSE)</f>
        <v>2.499999999999861</v>
      </c>
      <c r="R32" s="133">
        <f t="shared" si="23"/>
        <v>2.4997920931000652</v>
      </c>
      <c r="S32" s="80">
        <f t="shared" si="31"/>
        <v>98147.806942567026</v>
      </c>
      <c r="T32" s="14">
        <f t="shared" si="24"/>
        <v>218.16503485526255</v>
      </c>
      <c r="U32" s="15">
        <f t="shared" si="25"/>
        <v>4.4505894241584124E-4</v>
      </c>
      <c r="V32" s="14">
        <f t="shared" si="26"/>
        <v>490193.57676768088</v>
      </c>
      <c r="W32" s="14">
        <f t="shared" si="27"/>
        <v>6314045.3336543106</v>
      </c>
      <c r="X32" s="129">
        <f t="shared" si="28"/>
        <v>64.332006290768049</v>
      </c>
      <c r="Y32" s="109">
        <f>VLOOKUP(E32,'Appendix 4. LT MOH 2019'!$E$4:$Q$1683,13,FALSE)</f>
        <v>65.640970389025853</v>
      </c>
      <c r="Z32" s="129">
        <f t="shared" si="29"/>
        <v>-1.3089640982578032</v>
      </c>
    </row>
    <row r="33" spans="2:26" x14ac:dyDescent="0.2">
      <c r="B33" s="155" t="str">
        <f t="shared" si="32"/>
        <v>Female</v>
      </c>
      <c r="C33" s="13" t="str">
        <f t="shared" si="33"/>
        <v>SE</v>
      </c>
      <c r="D33" s="162" t="s">
        <v>122</v>
      </c>
      <c r="E33" s="20" t="str">
        <f t="shared" si="17"/>
        <v>SEFemale20-24</v>
      </c>
      <c r="F33" s="21">
        <v>5</v>
      </c>
      <c r="G33" s="108">
        <f>VLOOKUP(E33,'Appendix 4. LT MOH 2019'!$E$4:$H$1683,4,FALSE)</f>
        <v>5.0535389074820984E-4</v>
      </c>
      <c r="H33" s="21">
        <f>VLOOKUP(E33,'Appendix 1a. Pop March 2021'!$E$5:$F$1684,2,FALSE)</f>
        <v>103452.749364091</v>
      </c>
      <c r="I33" s="21">
        <f>VLOOKUP(E33,'Appendix 2a. Covid Deaths 2021'!$E$4:$F$1684,2,FALSE)</f>
        <v>6.1022727272727302</v>
      </c>
      <c r="J33" s="22">
        <f t="shared" si="18"/>
        <v>52.280249399742779</v>
      </c>
      <c r="K33" s="22">
        <f t="shared" si="19"/>
        <v>58.379438319750363</v>
      </c>
      <c r="L33" s="78">
        <f t="shared" si="20"/>
        <v>0.89552504964844504</v>
      </c>
      <c r="M33" s="78">
        <f t="shared" si="21"/>
        <v>1.1166633478232335</v>
      </c>
      <c r="N33" s="77">
        <f>VLOOKUP(E33,'Appendix 4. LT MOH 2019'!$E$4:$L$1683,8,FALSE)</f>
        <v>0.99747641880020377</v>
      </c>
      <c r="O33" s="77">
        <f t="shared" si="30"/>
        <v>0.99718242449904415</v>
      </c>
      <c r="P33" s="78">
        <f t="shared" si="22"/>
        <v>2.817575500955849E-3</v>
      </c>
      <c r="Q33" s="77">
        <f>VLOOKUP(E33,'Appendix 4. LT MOH 2019'!$E$4:$J$1683,6,FALSE)</f>
        <v>2.4999999999998681</v>
      </c>
      <c r="R33" s="133">
        <f t="shared" si="23"/>
        <v>2.4996316601698942</v>
      </c>
      <c r="S33" s="80">
        <f t="shared" si="31"/>
        <v>97929.641907711761</v>
      </c>
      <c r="T33" s="14">
        <f t="shared" si="24"/>
        <v>275.92415985654787</v>
      </c>
      <c r="U33" s="15">
        <f t="shared" si="25"/>
        <v>5.6431021063446185E-4</v>
      </c>
      <c r="V33" s="14">
        <f t="shared" si="26"/>
        <v>488958.29750505934</v>
      </c>
      <c r="W33" s="14">
        <f t="shared" si="27"/>
        <v>5823851.7568866294</v>
      </c>
      <c r="X33" s="129">
        <f t="shared" si="28"/>
        <v>59.469754442429071</v>
      </c>
      <c r="Y33" s="109">
        <f>VLOOKUP(E33,'Appendix 4. LT MOH 2019'!$E$4:$Q$1683,13,FALSE)</f>
        <v>60.771106356533956</v>
      </c>
      <c r="Z33" s="129">
        <f t="shared" si="29"/>
        <v>-1.3013519141048846</v>
      </c>
    </row>
    <row r="34" spans="2:26" x14ac:dyDescent="0.2">
      <c r="B34" s="155" t="str">
        <f t="shared" si="32"/>
        <v>Female</v>
      </c>
      <c r="C34" s="13" t="str">
        <f t="shared" si="33"/>
        <v>SE</v>
      </c>
      <c r="D34" s="162" t="s">
        <v>123</v>
      </c>
      <c r="E34" s="20" t="str">
        <f t="shared" si="17"/>
        <v>SEFemale25-29</v>
      </c>
      <c r="F34" s="21">
        <v>5</v>
      </c>
      <c r="G34" s="108">
        <f>VLOOKUP(E34,'Appendix 4. LT MOH 2019'!$E$4:$H$1683,4,FALSE)</f>
        <v>4.9131357597673143E-4</v>
      </c>
      <c r="H34" s="21">
        <f>VLOOKUP(E34,'Appendix 1a. Pop March 2021'!$E$5:$F$1684,2,FALSE)</f>
        <v>102239.07424930899</v>
      </c>
      <c r="I34" s="21">
        <f>VLOOKUP(E34,'Appendix 2a. Covid Deaths 2021'!$E$4:$F$1684,2,FALSE)</f>
        <v>8.1363636363636402</v>
      </c>
      <c r="J34" s="22">
        <f t="shared" si="18"/>
        <v>50.231445173978557</v>
      </c>
      <c r="K34" s="22">
        <f t="shared" si="19"/>
        <v>58.363811304428566</v>
      </c>
      <c r="L34" s="78">
        <f t="shared" si="20"/>
        <v>0.86066081106267756</v>
      </c>
      <c r="M34" s="78">
        <f t="shared" si="21"/>
        <v>1.1618979127971183</v>
      </c>
      <c r="N34" s="77">
        <f>VLOOKUP(E34,'Appendix 4. LT MOH 2019'!$E$4:$L$1683,8,FALSE)</f>
        <v>0.99754644578135887</v>
      </c>
      <c r="O34" s="77">
        <f t="shared" si="30"/>
        <v>0.99714978706384894</v>
      </c>
      <c r="P34" s="78">
        <f t="shared" si="22"/>
        <v>2.8502129361510642E-3</v>
      </c>
      <c r="Q34" s="77">
        <f>VLOOKUP(E34,'Appendix 4. LT MOH 2019'!$E$4:$J$1683,6,FALSE)</f>
        <v>2.499999999999877</v>
      </c>
      <c r="R34" s="133">
        <f t="shared" si="23"/>
        <v>2.4995030288653322</v>
      </c>
      <c r="S34" s="80">
        <f t="shared" si="31"/>
        <v>97653.717747855218</v>
      </c>
      <c r="T34" s="14">
        <f t="shared" si="24"/>
        <v>278.33388958818171</v>
      </c>
      <c r="U34" s="15">
        <f t="shared" si="25"/>
        <v>5.7085627992764423E-4</v>
      </c>
      <c r="V34" s="14">
        <f t="shared" si="26"/>
        <v>487572.61569139676</v>
      </c>
      <c r="W34" s="14">
        <f t="shared" si="27"/>
        <v>5334893.4593815701</v>
      </c>
      <c r="X34" s="129">
        <f t="shared" si="28"/>
        <v>54.630725613093631</v>
      </c>
      <c r="Y34" s="109">
        <f>VLOOKUP(E34,'Appendix 4. LT MOH 2019'!$E$4:$Q$1683,13,FALSE)</f>
        <v>55.918530261220894</v>
      </c>
      <c r="Z34" s="129">
        <f t="shared" si="29"/>
        <v>-1.2878046481272634</v>
      </c>
    </row>
    <row r="35" spans="2:26" x14ac:dyDescent="0.2">
      <c r="B35" s="155" t="str">
        <f t="shared" si="32"/>
        <v>Female</v>
      </c>
      <c r="C35" s="13" t="str">
        <f t="shared" si="33"/>
        <v>SE</v>
      </c>
      <c r="D35" s="162" t="s">
        <v>124</v>
      </c>
      <c r="E35" s="20" t="str">
        <f t="shared" si="17"/>
        <v>SEFemale30-34</v>
      </c>
      <c r="F35" s="21">
        <v>5</v>
      </c>
      <c r="G35" s="108">
        <f>VLOOKUP(E35,'Appendix 4. LT MOH 2019'!$E$4:$H$1683,4,FALSE)</f>
        <v>7.8137208938896705E-4</v>
      </c>
      <c r="H35" s="21">
        <f>VLOOKUP(E35,'Appendix 1a. Pop March 2021'!$E$5:$F$1684,2,FALSE)</f>
        <v>102651.999961034</v>
      </c>
      <c r="I35" s="21">
        <f>VLOOKUP(E35,'Appendix 2a. Covid Deaths 2021'!$E$4:$F$1684,2,FALSE)</f>
        <v>13.221590909090899</v>
      </c>
      <c r="J35" s="22">
        <f t="shared" si="18"/>
        <v>80.209407689509305</v>
      </c>
      <c r="K35" s="22">
        <f t="shared" si="19"/>
        <v>93.420667616486526</v>
      </c>
      <c r="L35" s="78">
        <f t="shared" si="20"/>
        <v>0.8585831137365395</v>
      </c>
      <c r="M35" s="78">
        <f t="shared" si="21"/>
        <v>1.1647096058621704</v>
      </c>
      <c r="N35" s="77">
        <f>VLOOKUP(E35,'Appendix 4. LT MOH 2019'!$E$4:$L$1683,8,FALSE)</f>
        <v>0.99610075645324803</v>
      </c>
      <c r="O35" s="77">
        <f t="shared" si="30"/>
        <v>0.99545997354027271</v>
      </c>
      <c r="P35" s="78">
        <f t="shared" si="22"/>
        <v>4.5400264597272866E-3</v>
      </c>
      <c r="Q35" s="77">
        <f>VLOOKUP(E35,'Appendix 4. LT MOH 2019'!$E$4:$J$1683,6,FALSE)</f>
        <v>2.5000000000000675</v>
      </c>
      <c r="R35" s="133">
        <f t="shared" si="23"/>
        <v>2.4991960648337379</v>
      </c>
      <c r="S35" s="80">
        <f t="shared" si="31"/>
        <v>97375.383858267043</v>
      </c>
      <c r="T35" s="14">
        <f t="shared" si="24"/>
        <v>442.08681924263368</v>
      </c>
      <c r="U35" s="15">
        <f t="shared" si="25"/>
        <v>9.1007183137465991E-4</v>
      </c>
      <c r="V35" s="14">
        <f t="shared" si="26"/>
        <v>485771.34683408815</v>
      </c>
      <c r="W35" s="14">
        <f t="shared" si="27"/>
        <v>4847320.8436901737</v>
      </c>
      <c r="X35" s="129">
        <f t="shared" si="28"/>
        <v>49.779735407724836</v>
      </c>
      <c r="Y35" s="109">
        <f>VLOOKUP(E35,'Appendix 4. LT MOH 2019'!$E$4:$Q$1683,13,FALSE)</f>
        <v>51.049917888163293</v>
      </c>
      <c r="Z35" s="129">
        <f t="shared" si="29"/>
        <v>-1.2701824804384572</v>
      </c>
    </row>
    <row r="36" spans="2:26" x14ac:dyDescent="0.2">
      <c r="B36" s="155" t="str">
        <f t="shared" si="32"/>
        <v>Female</v>
      </c>
      <c r="C36" s="13" t="str">
        <f t="shared" si="33"/>
        <v>SE</v>
      </c>
      <c r="D36" s="162" t="s">
        <v>125</v>
      </c>
      <c r="E36" s="20" t="str">
        <f t="shared" si="17"/>
        <v>SEFemale35-39</v>
      </c>
      <c r="F36" s="21">
        <v>5</v>
      </c>
      <c r="G36" s="108">
        <f>VLOOKUP(E36,'Appendix 4. LT MOH 2019'!$E$4:$H$1683,4,FALSE)</f>
        <v>1.1837243054626304E-3</v>
      </c>
      <c r="H36" s="21">
        <f>VLOOKUP(E36,'Appendix 1a. Pop March 2021'!$E$5:$F$1684,2,FALSE)</f>
        <v>99365.344788225295</v>
      </c>
      <c r="I36" s="21">
        <f>VLOOKUP(E36,'Appendix 2a. Covid Deaths 2021'!$E$4:$F$1684,2,FALSE)</f>
        <v>16.272727272727298</v>
      </c>
      <c r="J36" s="22">
        <f t="shared" si="18"/>
        <v>117.62117374649678</v>
      </c>
      <c r="K36" s="22">
        <f t="shared" si="19"/>
        <v>133.8746385964352</v>
      </c>
      <c r="L36" s="78">
        <f t="shared" si="20"/>
        <v>0.87859190493178874</v>
      </c>
      <c r="M36" s="78">
        <f t="shared" si="21"/>
        <v>1.1381848550922364</v>
      </c>
      <c r="N36" s="77">
        <f>VLOOKUP(E36,'Appendix 4. LT MOH 2019'!$E$4:$L$1683,8,FALSE)</f>
        <v>0.99409884183356678</v>
      </c>
      <c r="O36" s="77">
        <f t="shared" si="30"/>
        <v>0.99328613433436208</v>
      </c>
      <c r="P36" s="78">
        <f t="shared" si="22"/>
        <v>6.7138656656379192E-3</v>
      </c>
      <c r="Q36" s="77">
        <f>VLOOKUP(E36,'Appendix 4. LT MOH 2019'!$E$4:$J$1683,6,FALSE)</f>
        <v>2.5000000000000528</v>
      </c>
      <c r="R36" s="133">
        <f t="shared" si="23"/>
        <v>2.4989785367191142</v>
      </c>
      <c r="S36" s="80">
        <f t="shared" si="31"/>
        <v>96933.297039024415</v>
      </c>
      <c r="T36" s="14">
        <f t="shared" si="24"/>
        <v>650.79713484738784</v>
      </c>
      <c r="U36" s="15">
        <f t="shared" si="25"/>
        <v>1.3472977691893549E-3</v>
      </c>
      <c r="V36" s="14">
        <f t="shared" si="26"/>
        <v>483038.82759262703</v>
      </c>
      <c r="W36" s="14">
        <f t="shared" si="27"/>
        <v>4361549.496856086</v>
      </c>
      <c r="X36" s="129">
        <f t="shared" si="28"/>
        <v>44.995369290907</v>
      </c>
      <c r="Y36" s="109">
        <f>VLOOKUP(E36,'Appendix 4. LT MOH 2019'!$E$4:$Q$1683,13,FALSE)</f>
        <v>46.239966889526173</v>
      </c>
      <c r="Z36" s="129">
        <f t="shared" si="29"/>
        <v>-1.2445975986191726</v>
      </c>
    </row>
    <row r="37" spans="2:26" x14ac:dyDescent="0.2">
      <c r="B37" s="155" t="str">
        <f t="shared" si="32"/>
        <v>Female</v>
      </c>
      <c r="C37" s="13" t="str">
        <f t="shared" si="33"/>
        <v>SE</v>
      </c>
      <c r="D37" s="162" t="s">
        <v>126</v>
      </c>
      <c r="E37" s="20" t="str">
        <f t="shared" si="17"/>
        <v>SEFemale40-44</v>
      </c>
      <c r="F37" s="21">
        <v>5</v>
      </c>
      <c r="G37" s="108">
        <f>VLOOKUP(E37,'Appendix 4. LT MOH 2019'!$E$4:$H$1683,4,FALSE)</f>
        <v>1.5731936980386753E-3</v>
      </c>
      <c r="H37" s="21">
        <f>VLOOKUP(E37,'Appendix 1a. Pop March 2021'!$E$5:$F$1684,2,FALSE)</f>
        <v>90666.999225939493</v>
      </c>
      <c r="I37" s="21">
        <f>VLOOKUP(E37,'Appendix 2a. Covid Deaths 2021'!$E$4:$F$1684,2,FALSE)</f>
        <v>30.511363636363601</v>
      </c>
      <c r="J37" s="22">
        <f t="shared" si="18"/>
        <v>142.63675180232548</v>
      </c>
      <c r="K37" s="22">
        <f t="shared" si="19"/>
        <v>173.10011515369777</v>
      </c>
      <c r="L37" s="78">
        <f t="shared" si="20"/>
        <v>0.82401303821015082</v>
      </c>
      <c r="M37" s="78">
        <f t="shared" si="21"/>
        <v>1.2135730305580026</v>
      </c>
      <c r="N37" s="77">
        <f>VLOOKUP(E37,'Appendix 4. LT MOH 2019'!$E$4:$L$1683,8,FALSE)</f>
        <v>0.99216484704294461</v>
      </c>
      <c r="O37" s="77">
        <f t="shared" si="30"/>
        <v>0.9904994417585119</v>
      </c>
      <c r="P37" s="78">
        <f t="shared" si="22"/>
        <v>9.5005582414880996E-3</v>
      </c>
      <c r="Q37" s="77">
        <f>VLOOKUP(E37,'Appendix 4. LT MOH 2019'!$E$4:$J$1683,6,FALSE)</f>
        <v>2.499999999999968</v>
      </c>
      <c r="R37" s="133">
        <f t="shared" si="23"/>
        <v>2.4979022081417241</v>
      </c>
      <c r="S37" s="80">
        <f t="shared" si="31"/>
        <v>96282.499904177021</v>
      </c>
      <c r="T37" s="14">
        <f t="shared" si="24"/>
        <v>914.73749797570611</v>
      </c>
      <c r="U37" s="15">
        <f t="shared" si="25"/>
        <v>1.9091884363635233E-3</v>
      </c>
      <c r="V37" s="14">
        <f t="shared" si="26"/>
        <v>479123.73684707016</v>
      </c>
      <c r="W37" s="14">
        <f t="shared" si="27"/>
        <v>3878510.6692634588</v>
      </c>
      <c r="X37" s="129">
        <f t="shared" si="28"/>
        <v>40.282612864471311</v>
      </c>
      <c r="Y37" s="109">
        <f>VLOOKUP(E37,'Appendix 4. LT MOH 2019'!$E$4:$Q$1683,13,FALSE)</f>
        <v>41.499615580327948</v>
      </c>
      <c r="Z37" s="129">
        <f t="shared" si="29"/>
        <v>-1.217002715856637</v>
      </c>
    </row>
    <row r="38" spans="2:26" x14ac:dyDescent="0.2">
      <c r="B38" s="155" t="str">
        <f t="shared" si="32"/>
        <v>Female</v>
      </c>
      <c r="C38" s="13" t="str">
        <f t="shared" si="33"/>
        <v>SE</v>
      </c>
      <c r="D38" s="162" t="s">
        <v>127</v>
      </c>
      <c r="E38" s="20" t="str">
        <f t="shared" si="17"/>
        <v>SEFemale45-49</v>
      </c>
      <c r="F38" s="21">
        <v>5</v>
      </c>
      <c r="G38" s="108">
        <f>VLOOKUP(E38,'Appendix 4. LT MOH 2019'!$E$4:$H$1683,4,FALSE)</f>
        <v>2.4363726864283564E-3</v>
      </c>
      <c r="H38" s="21">
        <f>VLOOKUP(E38,'Appendix 1a. Pop March 2021'!$E$5:$F$1684,2,FALSE)</f>
        <v>79057.115412770494</v>
      </c>
      <c r="I38" s="21">
        <f>VLOOKUP(E38,'Appendix 2a. Covid Deaths 2021'!$E$4:$F$1684,2,FALSE)</f>
        <v>45.767045454545503</v>
      </c>
      <c r="J38" s="22">
        <f t="shared" si="18"/>
        <v>192.61259665948828</v>
      </c>
      <c r="K38" s="22">
        <f t="shared" si="19"/>
        <v>238.2681365345498</v>
      </c>
      <c r="L38" s="78">
        <f t="shared" si="20"/>
        <v>0.80838587761212755</v>
      </c>
      <c r="M38" s="78">
        <f t="shared" si="21"/>
        <v>1.2370329909199762</v>
      </c>
      <c r="N38" s="77">
        <f>VLOOKUP(E38,'Appendix 4. LT MOH 2019'!$E$4:$L$1683,8,FALSE)</f>
        <v>0.98789188626184776</v>
      </c>
      <c r="O38" s="77">
        <f t="shared" si="30"/>
        <v>0.98504342418413149</v>
      </c>
      <c r="P38" s="78">
        <f t="shared" si="22"/>
        <v>1.4956575815868511E-2</v>
      </c>
      <c r="Q38" s="77">
        <f>VLOOKUP(E38,'Appendix 4. LT MOH 2019'!$E$4:$J$1683,6,FALSE)</f>
        <v>2.5000000000000169</v>
      </c>
      <c r="R38" s="133">
        <f t="shared" si="23"/>
        <v>2.4963961777912043</v>
      </c>
      <c r="S38" s="80">
        <f t="shared" si="31"/>
        <v>95367.76240620132</v>
      </c>
      <c r="T38" s="14">
        <f t="shared" si="24"/>
        <v>1426.3751688180848</v>
      </c>
      <c r="U38" s="15">
        <f t="shared" si="25"/>
        <v>3.0138863633218048E-3</v>
      </c>
      <c r="V38" s="14">
        <f t="shared" si="26"/>
        <v>473267.73370644997</v>
      </c>
      <c r="W38" s="14">
        <f t="shared" si="27"/>
        <v>3399386.9324163888</v>
      </c>
      <c r="X38" s="129">
        <f t="shared" si="28"/>
        <v>35.645031891776277</v>
      </c>
      <c r="Y38" s="109">
        <f>VLOOKUP(E38,'Appendix 4. LT MOH 2019'!$E$4:$Q$1683,13,FALSE)</f>
        <v>36.807596612158441</v>
      </c>
      <c r="Z38" s="129">
        <f t="shared" si="29"/>
        <v>-1.1625647203821643</v>
      </c>
    </row>
    <row r="39" spans="2:26" x14ac:dyDescent="0.2">
      <c r="B39" s="155" t="str">
        <f t="shared" si="32"/>
        <v>Female</v>
      </c>
      <c r="C39" s="13" t="str">
        <f t="shared" si="33"/>
        <v>SE</v>
      </c>
      <c r="D39" s="162" t="s">
        <v>128</v>
      </c>
      <c r="E39" s="20" t="str">
        <f t="shared" si="17"/>
        <v>SEFemale50-54</v>
      </c>
      <c r="F39" s="21">
        <v>5</v>
      </c>
      <c r="G39" s="108">
        <f>VLOOKUP(E39,'Appendix 4. LT MOH 2019'!$E$4:$H$1683,4,FALSE)</f>
        <v>4.2049320348658947E-3</v>
      </c>
      <c r="H39" s="21">
        <f>VLOOKUP(E39,'Appendix 1a. Pop March 2021'!$E$5:$F$1684,2,FALSE)</f>
        <v>71243.446161082597</v>
      </c>
      <c r="I39" s="21">
        <f>VLOOKUP(E39,'Appendix 2a. Covid Deaths 2021'!$E$4:$F$1684,2,FALSE)</f>
        <v>56.954545454545404</v>
      </c>
      <c r="J39" s="22">
        <f t="shared" si="18"/>
        <v>299.57384903697988</v>
      </c>
      <c r="K39" s="22">
        <f t="shared" si="19"/>
        <v>356.2889044988122</v>
      </c>
      <c r="L39" s="78">
        <f t="shared" si="20"/>
        <v>0.84081722796949632</v>
      </c>
      <c r="M39" s="78">
        <f t="shared" si="21"/>
        <v>1.1893191132809171</v>
      </c>
      <c r="N39" s="77">
        <f>VLOOKUP(E39,'Appendix 4. LT MOH 2019'!$E$4:$L$1683,8,FALSE)</f>
        <v>0.9791940587478869</v>
      </c>
      <c r="O39" s="77">
        <f t="shared" si="30"/>
        <v>0.97530410763401287</v>
      </c>
      <c r="P39" s="78">
        <f t="shared" si="22"/>
        <v>2.4695892365987127E-2</v>
      </c>
      <c r="Q39" s="77">
        <f>VLOOKUP(E39,'Appendix 4. LT MOH 2019'!$E$4:$J$1683,6,FALSE)</f>
        <v>2.4999999999999876</v>
      </c>
      <c r="R39" s="133">
        <f t="shared" si="23"/>
        <v>2.4950385235908192</v>
      </c>
      <c r="S39" s="80">
        <f t="shared" si="31"/>
        <v>93941.387237383242</v>
      </c>
      <c r="T39" s="14">
        <f t="shared" si="24"/>
        <v>2319.9663879259333</v>
      </c>
      <c r="U39" s="15">
        <f t="shared" si="25"/>
        <v>5.0010537699172811E-3</v>
      </c>
      <c r="V39" s="14">
        <f t="shared" si="26"/>
        <v>463895.50975859759</v>
      </c>
      <c r="W39" s="14">
        <f t="shared" si="27"/>
        <v>2926119.1987099387</v>
      </c>
      <c r="X39" s="129">
        <f t="shared" si="28"/>
        <v>31.148349888807182</v>
      </c>
      <c r="Y39" s="109">
        <f>VLOOKUP(E39,'Appendix 4. LT MOH 2019'!$E$4:$Q$1683,13,FALSE)</f>
        <v>32.228088254654388</v>
      </c>
      <c r="Z39" s="129">
        <f t="shared" si="29"/>
        <v>-1.0797383658472057</v>
      </c>
    </row>
    <row r="40" spans="2:26" x14ac:dyDescent="0.2">
      <c r="B40" s="155" t="str">
        <f t="shared" si="32"/>
        <v>Female</v>
      </c>
      <c r="C40" s="13" t="str">
        <f t="shared" si="33"/>
        <v>SE</v>
      </c>
      <c r="D40" s="162" t="s">
        <v>129</v>
      </c>
      <c r="E40" s="20" t="str">
        <f t="shared" si="17"/>
        <v>SEFemale55-59</v>
      </c>
      <c r="F40" s="21">
        <v>5</v>
      </c>
      <c r="G40" s="108">
        <f>VLOOKUP(E40,'Appendix 4. LT MOH 2019'!$E$4:$H$1683,4,FALSE)</f>
        <v>5.3463546771692835E-3</v>
      </c>
      <c r="H40" s="21">
        <f>VLOOKUP(E40,'Appendix 1a. Pop March 2021'!$E$5:$F$1684,2,FALSE)</f>
        <v>59825.746221086301</v>
      </c>
      <c r="I40" s="21">
        <f>VLOOKUP(E40,'Appendix 2a. Covid Deaths 2021'!$E$4:$F$1684,2,FALSE)</f>
        <v>77.295454545454504</v>
      </c>
      <c r="J40" s="22">
        <f t="shared" si="18"/>
        <v>319.84965812424736</v>
      </c>
      <c r="K40" s="22">
        <f t="shared" si="19"/>
        <v>396.73186375476882</v>
      </c>
      <c r="L40" s="78">
        <f t="shared" si="20"/>
        <v>0.80621116513584468</v>
      </c>
      <c r="M40" s="78">
        <f t="shared" si="21"/>
        <v>1.2403698227517135</v>
      </c>
      <c r="N40" s="77">
        <f>VLOOKUP(E40,'Appendix 4. LT MOH 2019'!$E$4:$L$1683,8,FALSE)</f>
        <v>0.97362080790672323</v>
      </c>
      <c r="O40" s="77">
        <f t="shared" si="30"/>
        <v>0.96738448194767024</v>
      </c>
      <c r="P40" s="78">
        <f t="shared" si="22"/>
        <v>3.2615518052329762E-2</v>
      </c>
      <c r="Q40" s="77">
        <f>VLOOKUP(E40,'Appendix 4. LT MOH 2019'!$E$4:$J$1683,6,FALSE)</f>
        <v>2.4999999999999942</v>
      </c>
      <c r="R40" s="133">
        <f t="shared" si="23"/>
        <v>2.4919949325522084</v>
      </c>
      <c r="S40" s="80">
        <f t="shared" si="31"/>
        <v>91621.42084945731</v>
      </c>
      <c r="T40" s="14">
        <f t="shared" si="24"/>
        <v>2988.2801056955773</v>
      </c>
      <c r="U40" s="15">
        <f t="shared" si="25"/>
        <v>6.6315963740249933E-3</v>
      </c>
      <c r="V40" s="14">
        <f t="shared" si="26"/>
        <v>450612.48259924859</v>
      </c>
      <c r="W40" s="14">
        <f t="shared" si="27"/>
        <v>2462223.688951341</v>
      </c>
      <c r="X40" s="129">
        <f t="shared" si="28"/>
        <v>26.873886762758332</v>
      </c>
      <c r="Y40" s="109">
        <f>VLOOKUP(E40,'Appendix 4. LT MOH 2019'!$E$4:$Q$1683,13,FALSE)</f>
        <v>27.85975145995905</v>
      </c>
      <c r="Z40" s="129">
        <f t="shared" si="29"/>
        <v>-0.9858646972007179</v>
      </c>
    </row>
    <row r="41" spans="2:26" x14ac:dyDescent="0.2">
      <c r="B41" s="155" t="str">
        <f t="shared" si="32"/>
        <v>Female</v>
      </c>
      <c r="C41" s="13" t="str">
        <f t="shared" si="33"/>
        <v>SE</v>
      </c>
      <c r="D41" s="162" t="s">
        <v>130</v>
      </c>
      <c r="E41" s="20" t="str">
        <f t="shared" si="17"/>
        <v>SEFemale60-64</v>
      </c>
      <c r="F41" s="21">
        <v>5</v>
      </c>
      <c r="G41" s="108">
        <f>VLOOKUP(E41,'Appendix 4. LT MOH 2019'!$E$4:$H$1683,4,FALSE)</f>
        <v>9.171597633136094E-3</v>
      </c>
      <c r="H41" s="21">
        <f>VLOOKUP(E41,'Appendix 1a. Pop March 2021'!$E$5:$F$1684,2,FALSE)</f>
        <v>46875.223244776003</v>
      </c>
      <c r="I41" s="21">
        <f>VLOOKUP(E41,'Appendix 2a. Covid Deaths 2021'!$E$4:$F$1684,2,FALSE)</f>
        <v>97.636363636363598</v>
      </c>
      <c r="J41" s="22">
        <f t="shared" si="18"/>
        <v>429.92068656451363</v>
      </c>
      <c r="K41" s="22">
        <f t="shared" si="19"/>
        <v>526.66156875924196</v>
      </c>
      <c r="L41" s="78">
        <f t="shared" si="20"/>
        <v>0.81631300263157713</v>
      </c>
      <c r="M41" s="78">
        <f t="shared" si="21"/>
        <v>1.2250203007624092</v>
      </c>
      <c r="N41" s="77">
        <f>VLOOKUP(E41,'Appendix 4. LT MOH 2019'!$E$4:$L$1683,8,FALSE)</f>
        <v>0.95516992046276217</v>
      </c>
      <c r="O41" s="77">
        <f t="shared" si="30"/>
        <v>0.94536251209577615</v>
      </c>
      <c r="P41" s="78">
        <f t="shared" si="22"/>
        <v>5.4637487904223847E-2</v>
      </c>
      <c r="Q41" s="77">
        <f>VLOOKUP(E41,'Appendix 4. LT MOH 2019'!$E$4:$J$1683,6,FALSE)</f>
        <v>2.4999999999999951</v>
      </c>
      <c r="R41" s="133">
        <f t="shared" si="23"/>
        <v>2.4871759471181503</v>
      </c>
      <c r="S41" s="80">
        <f t="shared" si="31"/>
        <v>88633.140743761731</v>
      </c>
      <c r="T41" s="14">
        <f t="shared" si="24"/>
        <v>4842.6921553006514</v>
      </c>
      <c r="U41" s="15">
        <f t="shared" si="25"/>
        <v>1.1236026263753614E-2</v>
      </c>
      <c r="V41" s="14">
        <f t="shared" si="26"/>
        <v>430996.87039026694</v>
      </c>
      <c r="W41" s="14">
        <f t="shared" si="27"/>
        <v>2011611.2063520926</v>
      </c>
      <c r="X41" s="129">
        <f t="shared" si="28"/>
        <v>22.695926032539649</v>
      </c>
      <c r="Y41" s="109">
        <f>VLOOKUP(E41,'Appendix 4. LT MOH 2019'!$E$4:$Q$1683,13,FALSE)</f>
        <v>23.546846219815606</v>
      </c>
      <c r="Z41" s="129">
        <f t="shared" si="29"/>
        <v>-0.85092018727595686</v>
      </c>
    </row>
    <row r="42" spans="2:26" x14ac:dyDescent="0.2">
      <c r="B42" s="155" t="str">
        <f t="shared" si="32"/>
        <v>Female</v>
      </c>
      <c r="C42" s="13" t="str">
        <f t="shared" si="33"/>
        <v>SE</v>
      </c>
      <c r="D42" s="162" t="s">
        <v>131</v>
      </c>
      <c r="E42" s="20" t="str">
        <f t="shared" si="17"/>
        <v>SEFemale65-69</v>
      </c>
      <c r="F42" s="21">
        <v>5</v>
      </c>
      <c r="G42" s="108">
        <f>VLOOKUP(E42,'Appendix 4. LT MOH 2019'!$E$4:$H$1683,4,FALSE)</f>
        <v>1.4305411926921752E-2</v>
      </c>
      <c r="H42" s="21">
        <f>VLOOKUP(E42,'Appendix 1a. Pop March 2021'!$E$5:$F$1684,2,FALSE)</f>
        <v>36932.141348915</v>
      </c>
      <c r="I42" s="21">
        <f>VLOOKUP(E42,'Appendix 2a. Covid Deaths 2021'!$E$4:$F$1684,2,FALSE)</f>
        <v>108.823863636364</v>
      </c>
      <c r="J42" s="22">
        <f t="shared" si="18"/>
        <v>528.32949533952865</v>
      </c>
      <c r="K42" s="22">
        <f t="shared" si="19"/>
        <v>635.59658877909521</v>
      </c>
      <c r="L42" s="78">
        <f t="shared" si="20"/>
        <v>0.8312340007273894</v>
      </c>
      <c r="M42" s="78">
        <f t="shared" si="21"/>
        <v>1.2030306738234098</v>
      </c>
      <c r="N42" s="77">
        <f>VLOOKUP(E42,'Appendix 4. LT MOH 2019'!$E$4:$L$1683,8,FALSE)</f>
        <v>0.93094267409934273</v>
      </c>
      <c r="O42" s="77">
        <f t="shared" si="30"/>
        <v>0.91751535687686658</v>
      </c>
      <c r="P42" s="78">
        <f t="shared" si="22"/>
        <v>8.2484643123133417E-2</v>
      </c>
      <c r="Q42" s="77">
        <f>VLOOKUP(E42,'Appendix 4. LT MOH 2019'!$E$4:$J$1683,6,FALSE)</f>
        <v>2.4999999999999933</v>
      </c>
      <c r="R42" s="133">
        <f t="shared" si="23"/>
        <v>2.4820136765733638</v>
      </c>
      <c r="S42" s="80">
        <f t="shared" si="31"/>
        <v>83790.448588461077</v>
      </c>
      <c r="T42" s="14">
        <f t="shared" si="24"/>
        <v>6911.4252489464698</v>
      </c>
      <c r="U42" s="15">
        <f t="shared" si="25"/>
        <v>1.7211894197450242E-2</v>
      </c>
      <c r="V42" s="14">
        <f t="shared" si="26"/>
        <v>401549.36869007268</v>
      </c>
      <c r="W42" s="14">
        <f t="shared" si="27"/>
        <v>1580614.3359618257</v>
      </c>
      <c r="X42" s="129">
        <f t="shared" si="28"/>
        <v>18.863896334116234</v>
      </c>
      <c r="Y42" s="109">
        <f>VLOOKUP(E42,'Appendix 4. LT MOH 2019'!$E$4:$Q$1683,13,FALSE)</f>
        <v>19.534661863743366</v>
      </c>
      <c r="Z42" s="129">
        <f t="shared" si="29"/>
        <v>-0.67076552962713265</v>
      </c>
    </row>
    <row r="43" spans="2:26" x14ac:dyDescent="0.2">
      <c r="B43" s="155" t="str">
        <f t="shared" si="32"/>
        <v>Female</v>
      </c>
      <c r="C43" s="13" t="str">
        <f t="shared" si="33"/>
        <v>SE</v>
      </c>
      <c r="D43" s="162" t="s">
        <v>132</v>
      </c>
      <c r="E43" s="20" t="str">
        <f t="shared" si="17"/>
        <v>SEFemale70-74</v>
      </c>
      <c r="F43" s="21">
        <v>5</v>
      </c>
      <c r="G43" s="108">
        <f>VLOOKUP(E43,'Appendix 4. LT MOH 2019'!$E$4:$H$1683,4,FALSE)</f>
        <v>2.0381967404410908E-2</v>
      </c>
      <c r="H43" s="21">
        <f>VLOOKUP(E43,'Appendix 1a. Pop March 2021'!$E$5:$F$1684,2,FALSE)</f>
        <v>27550.1366002992</v>
      </c>
      <c r="I43" s="21">
        <f>VLOOKUP(E43,'Appendix 2a. Covid Deaths 2021'!$E$4:$F$1684,2,FALSE)</f>
        <v>103.738636363636</v>
      </c>
      <c r="J43" s="22">
        <f t="shared" si="18"/>
        <v>561.52598617436627</v>
      </c>
      <c r="K43" s="22">
        <f t="shared" si="19"/>
        <v>663.15022503306056</v>
      </c>
      <c r="L43" s="78">
        <f t="shared" si="20"/>
        <v>0.84675532779374696</v>
      </c>
      <c r="M43" s="78">
        <f t="shared" si="21"/>
        <v>1.1809786926354957</v>
      </c>
      <c r="N43" s="77">
        <f>VLOOKUP(E43,'Appendix 4. LT MOH 2019'!$E$4:$L$1683,8,FALSE)</f>
        <v>0.90303120026647909</v>
      </c>
      <c r="O43" s="77">
        <f t="shared" si="30"/>
        <v>0.88651461216420602</v>
      </c>
      <c r="P43" s="78">
        <f t="shared" si="22"/>
        <v>0.11348538783579398</v>
      </c>
      <c r="Q43" s="77">
        <f>VLOOKUP(E43,'Appendix 4. LT MOH 2019'!$E$4:$J$1683,6,FALSE)</f>
        <v>2.5</v>
      </c>
      <c r="R43" s="133">
        <f t="shared" si="23"/>
        <v>2.47725040818852</v>
      </c>
      <c r="S43" s="80">
        <f t="shared" si="31"/>
        <v>76879.023339514606</v>
      </c>
      <c r="T43" s="14">
        <f t="shared" si="24"/>
        <v>8724.645780121873</v>
      </c>
      <c r="U43" s="15">
        <f t="shared" si="25"/>
        <v>2.4075624807292865E-2</v>
      </c>
      <c r="V43" s="14">
        <f t="shared" si="26"/>
        <v>362385.02011707076</v>
      </c>
      <c r="W43" s="14">
        <f t="shared" si="27"/>
        <v>1179064.9672717531</v>
      </c>
      <c r="X43" s="129">
        <f t="shared" si="28"/>
        <v>15.336627808924471</v>
      </c>
      <c r="Y43" s="109">
        <f>VLOOKUP(E43,'Appendix 4. LT MOH 2019'!$E$4:$Q$1683,13,FALSE)</f>
        <v>15.798293050346903</v>
      </c>
      <c r="Z43" s="129">
        <f t="shared" si="29"/>
        <v>-0.46166524142243226</v>
      </c>
    </row>
    <row r="44" spans="2:26" x14ac:dyDescent="0.2">
      <c r="B44" s="155" t="str">
        <f t="shared" si="32"/>
        <v>Female</v>
      </c>
      <c r="C44" s="13" t="str">
        <f t="shared" si="33"/>
        <v>SE</v>
      </c>
      <c r="D44" s="162" t="s">
        <v>133</v>
      </c>
      <c r="E44" s="20" t="str">
        <f t="shared" si="17"/>
        <v>SEFemale75-79</v>
      </c>
      <c r="F44" s="21">
        <v>5</v>
      </c>
      <c r="G44" s="108">
        <f>VLOOKUP(E44,'Appendix 4. LT MOH 2019'!$E$4:$H$1683,4,FALSE)</f>
        <v>3.8379290939786155E-2</v>
      </c>
      <c r="H44" s="21">
        <f>VLOOKUP(E44,'Appendix 1a. Pop March 2021'!$E$5:$F$1684,2,FALSE)</f>
        <v>18991.0375061062</v>
      </c>
      <c r="I44" s="21">
        <f>VLOOKUP(E44,'Appendix 2a. Covid Deaths 2021'!$E$4:$F$1684,2,FALSE)</f>
        <v>82.380681818181799</v>
      </c>
      <c r="J44" s="22">
        <f t="shared" si="18"/>
        <v>728.86255369524076</v>
      </c>
      <c r="K44" s="22">
        <f t="shared" si="19"/>
        <v>808.08152335810462</v>
      </c>
      <c r="L44" s="78">
        <f t="shared" si="20"/>
        <v>0.90196661181701387</v>
      </c>
      <c r="M44" s="78">
        <f t="shared" si="21"/>
        <v>1.1086884890179001</v>
      </c>
      <c r="N44" s="77">
        <f>VLOOKUP(E44,'Appendix 4. LT MOH 2019'!$E$4:$L$1683,8,FALSE)</f>
        <v>0.82490372272143775</v>
      </c>
      <c r="O44" s="77">
        <f t="shared" si="30"/>
        <v>0.80782494659402837</v>
      </c>
      <c r="P44" s="78">
        <f t="shared" si="22"/>
        <v>0.19217505340597163</v>
      </c>
      <c r="Q44" s="77">
        <f>VLOOKUP(E44,'Appendix 4. LT MOH 2019'!$E$4:$J$1683,6,FALSE)</f>
        <v>2.5000000000000009</v>
      </c>
      <c r="R44" s="133">
        <f t="shared" si="23"/>
        <v>2.4746042260941543</v>
      </c>
      <c r="S44" s="80">
        <f t="shared" si="31"/>
        <v>68154.377559392728</v>
      </c>
      <c r="T44" s="14">
        <f t="shared" si="24"/>
        <v>13097.571147327051</v>
      </c>
      <c r="U44" s="15">
        <f t="shared" si="25"/>
        <v>4.2566687152861382E-2</v>
      </c>
      <c r="V44" s="14">
        <f t="shared" si="26"/>
        <v>307695.33697307279</v>
      </c>
      <c r="W44" s="14">
        <f t="shared" si="27"/>
        <v>816679.94715468236</v>
      </c>
      <c r="X44" s="129">
        <f t="shared" si="28"/>
        <v>11.982795183522752</v>
      </c>
      <c r="Y44" s="109">
        <f>VLOOKUP(E44,'Appendix 4. LT MOH 2019'!$E$4:$Q$1683,13,FALSE)</f>
        <v>12.226283041408378</v>
      </c>
      <c r="Z44" s="129">
        <f t="shared" si="29"/>
        <v>-0.24348785788562566</v>
      </c>
    </row>
    <row r="45" spans="2:26" x14ac:dyDescent="0.2">
      <c r="B45" s="155" t="str">
        <f t="shared" si="32"/>
        <v>Female</v>
      </c>
      <c r="C45" s="13" t="str">
        <f t="shared" si="33"/>
        <v>SE</v>
      </c>
      <c r="D45" s="162" t="s">
        <v>134</v>
      </c>
      <c r="E45" s="20" t="str">
        <f t="shared" si="17"/>
        <v>SEFemale80-84</v>
      </c>
      <c r="F45" s="21">
        <v>5</v>
      </c>
      <c r="G45" s="108">
        <f>VLOOKUP(E45,'Appendix 4. LT MOH 2019'!$E$4:$H$1683,4,FALSE)</f>
        <v>5.7603686635944701E-2</v>
      </c>
      <c r="H45" s="21">
        <f>VLOOKUP(E45,'Appendix 1a. Pop March 2021'!$E$5:$F$1684,2,FALSE)</f>
        <v>12439.002365656001</v>
      </c>
      <c r="I45" s="21">
        <f>VLOOKUP(E45,'Appendix 2a. Covid Deaths 2021'!$E$4:$F$1684,2,FALSE)</f>
        <v>70.176136363636402</v>
      </c>
      <c r="J45" s="22">
        <f t="shared" si="18"/>
        <v>716.53239433502313</v>
      </c>
      <c r="K45" s="22">
        <f t="shared" si="19"/>
        <v>782.6661265302472</v>
      </c>
      <c r="L45" s="78">
        <f t="shared" si="20"/>
        <v>0.91550198743312006</v>
      </c>
      <c r="M45" s="78">
        <f t="shared" si="21"/>
        <v>1.0922969187688987</v>
      </c>
      <c r="N45" s="77">
        <f>VLOOKUP(E45,'Appendix 4. LT MOH 2019'!$E$4:$L$1683,8,FALSE)</f>
        <v>0.74823766364551858</v>
      </c>
      <c r="O45" s="77">
        <f t="shared" si="30"/>
        <v>0.72847357947366997</v>
      </c>
      <c r="P45" s="78">
        <f t="shared" si="22"/>
        <v>0.27152642052633003</v>
      </c>
      <c r="Q45" s="77">
        <f>VLOOKUP(E45,'Appendix 4. LT MOH 2019'!$E$4:$J$1683,6,FALSE)</f>
        <v>2.4999999999999996</v>
      </c>
      <c r="R45" s="133">
        <f t="shared" si="23"/>
        <v>2.4680251766200372</v>
      </c>
      <c r="S45" s="80">
        <f t="shared" si="31"/>
        <v>55056.806412065678</v>
      </c>
      <c r="T45" s="14">
        <f t="shared" si="24"/>
        <v>14949.377570679289</v>
      </c>
      <c r="U45" s="15">
        <f t="shared" si="25"/>
        <v>6.2962619923500801E-2</v>
      </c>
      <c r="V45" s="14">
        <f t="shared" si="26"/>
        <v>237432.58442616733</v>
      </c>
      <c r="W45" s="14">
        <f t="shared" si="27"/>
        <v>508984.61018160952</v>
      </c>
      <c r="X45" s="129">
        <f t="shared" si="28"/>
        <v>9.2447172902143802</v>
      </c>
      <c r="Y45" s="109">
        <f>VLOOKUP(E45,'Appendix 4. LT MOH 2019'!$E$4:$Q$1683,13,FALSE)</f>
        <v>9.2908099739451089</v>
      </c>
      <c r="Z45" s="129">
        <f t="shared" si="29"/>
        <v>-4.6092683730728723E-2</v>
      </c>
    </row>
    <row r="46" spans="2:26" x14ac:dyDescent="0.2">
      <c r="B46" s="155" t="str">
        <f t="shared" si="32"/>
        <v>Female</v>
      </c>
      <c r="C46" s="13" t="str">
        <f t="shared" si="33"/>
        <v>SE</v>
      </c>
      <c r="D46" s="162" t="s">
        <v>135</v>
      </c>
      <c r="E46" s="20" t="str">
        <f t="shared" si="17"/>
        <v>SEFemale85-89</v>
      </c>
      <c r="F46" s="21">
        <v>5</v>
      </c>
      <c r="G46" s="108">
        <f>VLOOKUP(E46,'Appendix 4. LT MOH 2019'!$E$4:$H$1683,4,FALSE)</f>
        <v>0.10120942075111394</v>
      </c>
      <c r="H46" s="21">
        <f>VLOOKUP(E46,'Appendix 1a. Pop March 2021'!$E$5:$F$1684,2,FALSE)</f>
        <v>6694.4367641297504</v>
      </c>
      <c r="I46" s="21">
        <f>VLOOKUP(E46,'Appendix 2a. Covid Deaths 2021'!$E$4:$F$1684,2,FALSE)</f>
        <v>38.647727272727302</v>
      </c>
      <c r="J46" s="22">
        <f t="shared" si="18"/>
        <v>677.54006715253365</v>
      </c>
      <c r="K46" s="22">
        <f t="shared" si="19"/>
        <v>712.27628033464111</v>
      </c>
      <c r="L46" s="78">
        <f t="shared" si="20"/>
        <v>0.95123210734212893</v>
      </c>
      <c r="M46" s="78">
        <f t="shared" si="21"/>
        <v>1.051268131386077</v>
      </c>
      <c r="N46" s="77">
        <f>VLOOKUP(E46,'Appendix 4. LT MOH 2019'!$E$4:$L$1683,8,FALSE)</f>
        <v>0.59613919227838452</v>
      </c>
      <c r="O46" s="77">
        <f t="shared" si="30"/>
        <v>0.5805373549863847</v>
      </c>
      <c r="P46" s="78">
        <f t="shared" si="22"/>
        <v>0.4194626450136153</v>
      </c>
      <c r="Q46" s="77">
        <f>VLOOKUP(E46,'Appendix 4. LT MOH 2019'!$E$4:$J$1683,6,FALSE)</f>
        <v>2.5</v>
      </c>
      <c r="R46" s="133">
        <f t="shared" si="23"/>
        <v>2.4695839920394249</v>
      </c>
      <c r="S46" s="80">
        <f t="shared" si="31"/>
        <v>40107.428841386391</v>
      </c>
      <c r="T46" s="14">
        <f t="shared" si="24"/>
        <v>16823.568186503297</v>
      </c>
      <c r="U46" s="15">
        <f t="shared" si="25"/>
        <v>0.10650084843362463</v>
      </c>
      <c r="V46" s="14">
        <f t="shared" si="26"/>
        <v>157966.51795678775</v>
      </c>
      <c r="W46" s="14">
        <f t="shared" si="27"/>
        <v>271552.02575544221</v>
      </c>
      <c r="X46" s="129">
        <f t="shared" si="28"/>
        <v>6.7706166563145738</v>
      </c>
      <c r="Y46" s="109">
        <f>VLOOKUP(E46,'Appendix 4. LT MOH 2019'!$E$4:$Q$1683,13,FALSE)</f>
        <v>6.5757393056897619</v>
      </c>
      <c r="Z46" s="129">
        <f t="shared" si="29"/>
        <v>0.19487735062481182</v>
      </c>
    </row>
    <row r="47" spans="2:26" x14ac:dyDescent="0.2">
      <c r="B47" s="155" t="str">
        <f t="shared" si="32"/>
        <v>Female</v>
      </c>
      <c r="C47" s="13" t="str">
        <f t="shared" si="33"/>
        <v>SE</v>
      </c>
      <c r="D47" s="162" t="s">
        <v>8</v>
      </c>
      <c r="E47" s="20" t="str">
        <f t="shared" si="17"/>
        <v>SEFemale90+</v>
      </c>
      <c r="F47" s="21" t="s">
        <v>19</v>
      </c>
      <c r="G47" s="108">
        <f>VLOOKUP(E47,'Appendix 4. LT MOH 2019'!$E$4:$H$1683,4,FALSE)</f>
        <v>0.23057986870897154</v>
      </c>
      <c r="H47" s="21">
        <f>VLOOKUP(E47,'Appendix 1a. Pop March 2021'!$E$5:$F$1684,2,FALSE)</f>
        <v>3863.4950952509998</v>
      </c>
      <c r="I47" s="21">
        <f>VLOOKUP(E47,'Appendix 2a. Covid Deaths 2021'!$E$4:$F$1684,2,FALSE)</f>
        <v>38.647727272727302</v>
      </c>
      <c r="J47" s="22">
        <f t="shared" si="18"/>
        <v>890.844191820731</v>
      </c>
      <c r="K47" s="22">
        <f t="shared" si="19"/>
        <v>920.5805312130127</v>
      </c>
      <c r="L47" s="78">
        <f t="shared" si="20"/>
        <v>0.96769827474724091</v>
      </c>
      <c r="M47" s="78">
        <f t="shared" si="21"/>
        <v>1.0333799554010739</v>
      </c>
      <c r="N47" s="77">
        <f>VLOOKUP(E47,'Appendix 4. LT MOH 2019'!$E$4:$L$1683,8,FALSE)</f>
        <v>0</v>
      </c>
      <c r="O47" s="77">
        <v>0</v>
      </c>
      <c r="P47" s="78">
        <f t="shared" si="22"/>
        <v>1</v>
      </c>
      <c r="Q47" s="77">
        <f>VLOOKUP(E47,'Appendix 4. LT MOH 2019'!$E$4:$J$1683,6,FALSE)</f>
        <v>5.0411307954020739</v>
      </c>
      <c r="R47" s="133">
        <f>Q47*L47</f>
        <v>4.8782935734857729</v>
      </c>
      <c r="S47" s="80">
        <f t="shared" si="31"/>
        <v>23283.860654883094</v>
      </c>
      <c r="T47" s="14">
        <f t="shared" si="24"/>
        <v>23283.860654883094</v>
      </c>
      <c r="U47" s="15">
        <f t="shared" si="25"/>
        <v>0.20498971309048389</v>
      </c>
      <c r="V47" s="14">
        <f>T47*R47</f>
        <v>113585.50779865443</v>
      </c>
      <c r="W47" s="14">
        <f>V47</f>
        <v>113585.50779865443</v>
      </c>
      <c r="X47" s="129">
        <f t="shared" si="28"/>
        <v>4.8782935734857729</v>
      </c>
      <c r="Y47" s="109">
        <f>VLOOKUP(E47,'Appendix 4. LT MOH 2019'!$E$4:$Q$1683,13,FALSE)</f>
        <v>4.3368920521945435</v>
      </c>
      <c r="Z47" s="129">
        <f t="shared" si="29"/>
        <v>0.54140152129122932</v>
      </c>
    </row>
    <row r="48" spans="2:26" x14ac:dyDescent="0.2">
      <c r="H48" s="43"/>
      <c r="I48" s="43"/>
      <c r="K48" s="43"/>
      <c r="L48" s="9"/>
      <c r="M48" s="9"/>
      <c r="N48" s="131"/>
      <c r="O48" s="131"/>
      <c r="P48" s="79"/>
      <c r="Q48" s="131"/>
      <c r="R48" s="111"/>
      <c r="S48" s="9"/>
      <c r="T48" s="9"/>
      <c r="U48" s="9"/>
      <c r="V48" s="111"/>
      <c r="W48" s="111"/>
      <c r="X48" s="9"/>
      <c r="Y48" s="131"/>
      <c r="Z48" s="9"/>
    </row>
    <row r="49" spans="1:26" x14ac:dyDescent="0.2">
      <c r="H49" s="43"/>
      <c r="I49" s="43"/>
      <c r="K49" s="43"/>
      <c r="L49" s="9"/>
      <c r="M49" s="9"/>
      <c r="N49" s="131"/>
      <c r="O49" s="131"/>
      <c r="P49" s="9"/>
      <c r="Q49" s="131"/>
      <c r="R49" s="111"/>
      <c r="S49" s="9"/>
      <c r="T49" s="9"/>
      <c r="U49" s="9"/>
      <c r="V49" s="111"/>
      <c r="W49" s="111"/>
      <c r="X49" s="9"/>
      <c r="Y49" s="131"/>
      <c r="Z49" s="9"/>
    </row>
    <row r="50" spans="1:26" s="13" customFormat="1" ht="47" customHeight="1" x14ac:dyDescent="0.2">
      <c r="A50" s="12"/>
      <c r="B50" s="10" t="s">
        <v>17</v>
      </c>
      <c r="C50" s="10" t="s">
        <v>14</v>
      </c>
      <c r="D50" s="160" t="s">
        <v>0</v>
      </c>
      <c r="E50" s="10" t="s">
        <v>137</v>
      </c>
      <c r="F50" s="10" t="s">
        <v>9</v>
      </c>
      <c r="G50" s="12" t="s">
        <v>116</v>
      </c>
      <c r="H50" s="12" t="s">
        <v>118</v>
      </c>
      <c r="I50" s="12" t="s">
        <v>110</v>
      </c>
      <c r="J50" s="12" t="s">
        <v>38</v>
      </c>
      <c r="K50" s="12" t="s">
        <v>1828</v>
      </c>
      <c r="L50" s="12" t="s">
        <v>26</v>
      </c>
      <c r="M50" s="12" t="s">
        <v>27</v>
      </c>
      <c r="N50" s="10" t="s">
        <v>10</v>
      </c>
      <c r="O50" s="12" t="s">
        <v>111</v>
      </c>
      <c r="P50" s="12" t="s">
        <v>112</v>
      </c>
      <c r="Q50" s="12" t="s">
        <v>28</v>
      </c>
      <c r="R50" s="12" t="s">
        <v>113</v>
      </c>
      <c r="S50" s="10" t="s">
        <v>104</v>
      </c>
      <c r="T50" s="10" t="s">
        <v>105</v>
      </c>
      <c r="U50" s="12" t="s">
        <v>106</v>
      </c>
      <c r="V50" s="12" t="s">
        <v>107</v>
      </c>
      <c r="W50" s="12" t="s">
        <v>108</v>
      </c>
      <c r="X50" s="10" t="s">
        <v>109</v>
      </c>
      <c r="Y50" s="12" t="s">
        <v>29</v>
      </c>
      <c r="Z50" s="12" t="s">
        <v>11</v>
      </c>
    </row>
    <row r="51" spans="1:26" x14ac:dyDescent="0.2">
      <c r="B51" s="155" t="s">
        <v>70</v>
      </c>
      <c r="C51" s="13" t="str">
        <f>$C$4</f>
        <v>SE</v>
      </c>
      <c r="D51" s="162">
        <v>0</v>
      </c>
      <c r="E51" s="20" t="str">
        <f t="shared" ref="E51:E70" si="34">_xlfn.CONCAT(C51,B51,D51)</f>
        <v>SEMale0</v>
      </c>
      <c r="F51" s="21">
        <v>1</v>
      </c>
      <c r="G51" s="108">
        <f>VLOOKUP(E51,'Appendix 4. LT MOH 2019'!$E$4:$H$1683,4,FALSE)</f>
        <v>1.7414067835192351E-2</v>
      </c>
      <c r="H51" s="21">
        <f>VLOOKUP(E51,'Appendix 1a. Pop March 2021'!$E$5:$F$1684,2,FALSE)</f>
        <v>17374.244421488002</v>
      </c>
      <c r="I51" s="21">
        <f>VLOOKUP(E51,'Appendix 2a. Covid Deaths 2021'!$E$4:$F$1684,2,FALSE)</f>
        <v>6.1022727272727302</v>
      </c>
      <c r="J51" s="22">
        <f t="shared" ref="J51:J70" si="35">G51*H51</f>
        <v>302.55627094100436</v>
      </c>
      <c r="K51" s="22">
        <f t="shared" ref="K51:K70" si="36">G51*(H51-I51)+I51</f>
        <v>308.55227827705551</v>
      </c>
      <c r="L51" s="78">
        <f t="shared" ref="L51:L70" si="37">J51/K51</f>
        <v>0.98056728872807997</v>
      </c>
      <c r="M51" s="78">
        <f t="shared" ref="M51:M70" si="38">K51/J51</f>
        <v>1.0198178253499837</v>
      </c>
      <c r="N51" s="77">
        <f>VLOOKUP(E51,'Appendix 4. LT MOH 2019'!$E$4:$L$1683,8,FALSE)</f>
        <v>0.98285871142198589</v>
      </c>
      <c r="O51" s="77">
        <f>EXP((1/L51)*LN(N51))</f>
        <v>0.98252199430338427</v>
      </c>
      <c r="P51" s="78">
        <f t="shared" ref="P51:P70" si="39">1-O51</f>
        <v>1.7478005696615728E-2</v>
      </c>
      <c r="Q51" s="77">
        <f>VLOOKUP(E51,'Appendix 4. LT MOH 2019'!$E$4:$J$1683,6,FALSE)</f>
        <v>8.6165301961305327E-2</v>
      </c>
      <c r="R51" s="133">
        <f t="shared" ref="R51:R69" si="40">F51+(Q51-F51)*M51*(1-N51)/(1-O51)</f>
        <v>8.6009182325528344E-2</v>
      </c>
      <c r="S51" s="14">
        <v>100000</v>
      </c>
      <c r="T51" s="14">
        <f t="shared" ref="T51:T70" si="41">P51*S51</f>
        <v>1747.8005696615728</v>
      </c>
      <c r="U51" s="15">
        <f t="shared" ref="U51:U70" si="42">T51/V51</f>
        <v>1.7761744894964515E-2</v>
      </c>
      <c r="V51" s="14">
        <f t="shared" ref="V51:V69" si="43">(S52*F51)+R51*T51</f>
        <v>98402.526328203108</v>
      </c>
      <c r="W51" s="14">
        <f t="shared" ref="W51:W69" si="44">W52+V51</f>
        <v>6986710.7919992087</v>
      </c>
      <c r="X51" s="2">
        <f t="shared" ref="X51:X70" si="45">W51/S51</f>
        <v>69.867107919992094</v>
      </c>
      <c r="Y51" s="109">
        <f>VLOOKUP(E51,'Appendix 4. LT MOH 2019'!$E$4:$Q$1683,13,FALSE)</f>
        <v>71.372909714057954</v>
      </c>
      <c r="Z51" s="129">
        <f t="shared" ref="Z51:Z70" si="46">X51-Y51</f>
        <v>-1.5058017940658601</v>
      </c>
    </row>
    <row r="52" spans="1:26" x14ac:dyDescent="0.2">
      <c r="B52" s="155" t="str">
        <f>$B$51</f>
        <v>Male</v>
      </c>
      <c r="C52" s="13" t="str">
        <f>$C$4</f>
        <v>SE</v>
      </c>
      <c r="D52" s="163" t="s">
        <v>139</v>
      </c>
      <c r="E52" s="20" t="str">
        <f t="shared" si="34"/>
        <v>SEMale01-04</v>
      </c>
      <c r="F52" s="21">
        <v>4</v>
      </c>
      <c r="G52" s="108">
        <f>VLOOKUP(E52,'Appendix 4. LT MOH 2019'!$E$4:$H$1683,4,FALSE)</f>
        <v>5.7593733801762366E-4</v>
      </c>
      <c r="H52" s="21">
        <f>VLOOKUP(E52,'Appendix 1a. Pop March 2021'!$E$5:$F$1684,2,FALSE)</f>
        <v>69503.222663543696</v>
      </c>
      <c r="I52" s="21">
        <f>VLOOKUP(E52,'Appendix 2a. Covid Deaths 2021'!$E$4:$F$1684,2,FALSE)</f>
        <v>1.0170454545454499</v>
      </c>
      <c r="J52" s="22">
        <f t="shared" si="35"/>
        <v>40.029501044487525</v>
      </c>
      <c r="K52" s="22">
        <f t="shared" si="36"/>
        <v>41.045960744581244</v>
      </c>
      <c r="L52" s="78">
        <f t="shared" si="37"/>
        <v>0.97523606021993503</v>
      </c>
      <c r="M52" s="78">
        <f t="shared" si="38"/>
        <v>1.0253927646753342</v>
      </c>
      <c r="N52" s="77">
        <f>VLOOKUP(E52,'Appendix 4. LT MOH 2019'!$E$4:$L$1683,8,FALSE)</f>
        <v>0.9976994210310306</v>
      </c>
      <c r="O52" s="77">
        <f t="shared" ref="O52:O69" si="47">EXP((1/L52)*LN(N52))</f>
        <v>0.99764107192622653</v>
      </c>
      <c r="P52" s="78">
        <f t="shared" si="39"/>
        <v>2.3589280737734697E-3</v>
      </c>
      <c r="Q52" s="77">
        <f>VLOOKUP(E52,'Appendix 4. LT MOH 2019'!$E$4:$J$1683,6,FALSE)</f>
        <v>1.6072387635446144</v>
      </c>
      <c r="R52" s="133">
        <f t="shared" si="40"/>
        <v>1.6071688189704054</v>
      </c>
      <c r="S52" s="132">
        <f t="shared" ref="S52:S70" si="48">S51-T51</f>
        <v>98252.199430338427</v>
      </c>
      <c r="T52" s="14">
        <f t="shared" si="41"/>
        <v>231.76987154621503</v>
      </c>
      <c r="U52" s="15">
        <f t="shared" si="42"/>
        <v>5.9056538247675603E-4</v>
      </c>
      <c r="V52" s="14">
        <f t="shared" si="43"/>
        <v>392454.21154589468</v>
      </c>
      <c r="W52" s="14">
        <f t="shared" si="44"/>
        <v>6888308.2656710055</v>
      </c>
      <c r="X52" s="2">
        <f t="shared" si="45"/>
        <v>70.108438341422271</v>
      </c>
      <c r="Y52" s="109">
        <f>VLOOKUP(E52,'Appendix 4. LT MOH 2019'!$E$4:$Q$1683,13,FALSE)</f>
        <v>71.616167410769009</v>
      </c>
      <c r="Z52" s="129">
        <f t="shared" si="46"/>
        <v>-1.5077290693467376</v>
      </c>
    </row>
    <row r="53" spans="1:26" x14ac:dyDescent="0.2">
      <c r="B53" s="155" t="str">
        <f t="shared" ref="B53:B70" si="49">$B$51</f>
        <v>Male</v>
      </c>
      <c r="C53" s="13" t="str">
        <f t="shared" ref="C53:C70" si="50">$C$4</f>
        <v>SE</v>
      </c>
      <c r="D53" s="163" t="s">
        <v>138</v>
      </c>
      <c r="E53" s="20" t="str">
        <f t="shared" si="34"/>
        <v>SEMale05-09</v>
      </c>
      <c r="F53" s="21">
        <v>5</v>
      </c>
      <c r="G53" s="108">
        <f>VLOOKUP(E53,'Appendix 4. LT MOH 2019'!$E$4:$H$1683,4,FALSE)</f>
        <v>2.7450845829187111E-4</v>
      </c>
      <c r="H53" s="21">
        <f>VLOOKUP(E53,'Appendix 1a. Pop March 2021'!$E$5:$F$1684,2,FALSE)</f>
        <v>87138.355885598299</v>
      </c>
      <c r="I53" s="21">
        <f>VLOOKUP(E53,'Appendix 2a. Covid Deaths 2021'!$E$4:$F$1684,2,FALSE)</f>
        <v>2.0340909090909101</v>
      </c>
      <c r="J53" s="22">
        <f t="shared" si="35"/>
        <v>23.920215732243982</v>
      </c>
      <c r="K53" s="22">
        <f t="shared" si="36"/>
        <v>25.953748266175413</v>
      </c>
      <c r="L53" s="78">
        <f t="shared" si="37"/>
        <v>0.92164782854961791</v>
      </c>
      <c r="M53" s="78">
        <f t="shared" si="38"/>
        <v>1.085013135194691</v>
      </c>
      <c r="N53" s="77">
        <f>VLOOKUP(E53,'Appendix 4. LT MOH 2019'!$E$4:$L$1683,8,FALSE)</f>
        <v>0.99862839899873124</v>
      </c>
      <c r="O53" s="77">
        <f t="shared" si="47"/>
        <v>0.9985118816991071</v>
      </c>
      <c r="P53" s="78">
        <f t="shared" si="39"/>
        <v>1.4881183008929044E-3</v>
      </c>
      <c r="Q53" s="77">
        <f>VLOOKUP(E53,'Appendix 4. LT MOH 2019'!$E$4:$J$1683,6,FALSE)</f>
        <v>2.4999999999998819</v>
      </c>
      <c r="R53" s="133">
        <f t="shared" si="40"/>
        <v>2.4998541753536805</v>
      </c>
      <c r="S53" s="132">
        <f t="shared" si="48"/>
        <v>98020.42955879221</v>
      </c>
      <c r="T53" s="14">
        <f t="shared" si="41"/>
        <v>145.86599508782248</v>
      </c>
      <c r="U53" s="15">
        <f t="shared" si="42"/>
        <v>2.9784528761699275E-4</v>
      </c>
      <c r="V53" s="14">
        <f t="shared" si="43"/>
        <v>489737.46153538435</v>
      </c>
      <c r="W53" s="14">
        <f t="shared" si="44"/>
        <v>6495854.0541251106</v>
      </c>
      <c r="X53" s="2">
        <f t="shared" si="45"/>
        <v>66.270409988653711</v>
      </c>
      <c r="Y53" s="109">
        <f>VLOOKUP(E53,'Appendix 4. LT MOH 2019'!$E$4:$Q$1683,13,FALSE)</f>
        <v>67.777599867770391</v>
      </c>
      <c r="Z53" s="129">
        <f t="shared" si="46"/>
        <v>-1.5071898791166802</v>
      </c>
    </row>
    <row r="54" spans="1:26" x14ac:dyDescent="0.2">
      <c r="B54" s="155" t="str">
        <f t="shared" si="49"/>
        <v>Male</v>
      </c>
      <c r="C54" s="13" t="str">
        <f t="shared" si="50"/>
        <v>SE</v>
      </c>
      <c r="D54" s="163" t="s">
        <v>120</v>
      </c>
      <c r="E54" s="20" t="str">
        <f t="shared" si="34"/>
        <v>SEMale10-14</v>
      </c>
      <c r="F54" s="21">
        <v>5</v>
      </c>
      <c r="G54" s="108">
        <f>VLOOKUP(E54,'Appendix 4. LT MOH 2019'!$E$4:$H$1683,4,FALSE)</f>
        <v>3.7957249292368424E-4</v>
      </c>
      <c r="H54" s="21">
        <f>VLOOKUP(E54,'Appendix 1a. Pop March 2021'!$E$5:$F$1684,2,FALSE)</f>
        <v>90519.281348375895</v>
      </c>
      <c r="I54" s="21">
        <f>VLOOKUP(E54,'Appendix 2a. Covid Deaths 2021'!$E$4:$F$1684,2,FALSE)</f>
        <v>3.0511363636363602</v>
      </c>
      <c r="J54" s="22">
        <f t="shared" si="35"/>
        <v>34.358629279063393</v>
      </c>
      <c r="K54" s="22">
        <f t="shared" si="36"/>
        <v>37.408607515263959</v>
      </c>
      <c r="L54" s="78">
        <f t="shared" si="37"/>
        <v>0.91846854403879985</v>
      </c>
      <c r="M54" s="78">
        <f t="shared" si="38"/>
        <v>1.0887689148315089</v>
      </c>
      <c r="N54" s="77">
        <f>VLOOKUP(E54,'Appendix 4. LT MOH 2019'!$E$4:$L$1683,8,FALSE)</f>
        <v>0.99810393676899989</v>
      </c>
      <c r="O54" s="77">
        <f t="shared" si="47"/>
        <v>0.99793579912265273</v>
      </c>
      <c r="P54" s="78">
        <f t="shared" si="39"/>
        <v>2.0642008773472664E-3</v>
      </c>
      <c r="Q54" s="77">
        <f>VLOOKUP(E54,'Appendix 4. LT MOH 2019'!$E$4:$J$1683,6,FALSE)</f>
        <v>2.5000000000000413</v>
      </c>
      <c r="R54" s="133">
        <f t="shared" si="40"/>
        <v>2.4997894716515692</v>
      </c>
      <c r="S54" s="132">
        <f t="shared" si="48"/>
        <v>97874.563563704389</v>
      </c>
      <c r="T54" s="14">
        <f t="shared" si="41"/>
        <v>202.0327599781794</v>
      </c>
      <c r="U54" s="15">
        <f t="shared" si="42"/>
        <v>4.1326674417630421E-4</v>
      </c>
      <c r="V54" s="14">
        <f t="shared" si="43"/>
        <v>488867.69338495325</v>
      </c>
      <c r="W54" s="14">
        <f t="shared" si="44"/>
        <v>6006116.5925897267</v>
      </c>
      <c r="X54" s="2">
        <f t="shared" si="45"/>
        <v>61.365449549928037</v>
      </c>
      <c r="Y54" s="109">
        <f>VLOOKUP(E54,'Appendix 4. LT MOH 2019'!$E$4:$Q$1683,13,FALSE)</f>
        <v>62.867257663832298</v>
      </c>
      <c r="Z54" s="129">
        <f t="shared" si="46"/>
        <v>-1.5018081139042607</v>
      </c>
    </row>
    <row r="55" spans="1:26" x14ac:dyDescent="0.2">
      <c r="B55" s="155" t="str">
        <f t="shared" si="49"/>
        <v>Male</v>
      </c>
      <c r="C55" s="13" t="str">
        <f t="shared" si="50"/>
        <v>SE</v>
      </c>
      <c r="D55" s="162" t="s">
        <v>121</v>
      </c>
      <c r="E55" s="20" t="str">
        <f t="shared" si="34"/>
        <v>SEMale15-19</v>
      </c>
      <c r="F55" s="21">
        <v>5</v>
      </c>
      <c r="G55" s="108">
        <f>VLOOKUP(E55,'Appendix 4. LT MOH 2019'!$E$4:$H$1683,4,FALSE)</f>
        <v>2.1223948896872315E-3</v>
      </c>
      <c r="H55" s="21">
        <f>VLOOKUP(E55,'Appendix 1a. Pop March 2021'!$E$5:$F$1684,2,FALSE)</f>
        <v>93548.020370230894</v>
      </c>
      <c r="I55" s="21">
        <f>VLOOKUP(E55,'Appendix 2a. Covid Deaths 2021'!$E$4:$F$1684,2,FALSE)</f>
        <v>2.0340909090909101</v>
      </c>
      <c r="J55" s="22">
        <f t="shared" si="35"/>
        <v>198.54584037413508</v>
      </c>
      <c r="K55" s="22">
        <f t="shared" si="36"/>
        <v>200.57561413907538</v>
      </c>
      <c r="L55" s="78">
        <f t="shared" si="37"/>
        <v>0.98988025651247469</v>
      </c>
      <c r="M55" s="78">
        <f t="shared" si="38"/>
        <v>1.0102231996455602</v>
      </c>
      <c r="N55" s="77">
        <f>VLOOKUP(E55,'Appendix 4. LT MOH 2019'!$E$4:$L$1683,8,FALSE)</f>
        <v>0.98944403536505621</v>
      </c>
      <c r="O55" s="77">
        <f t="shared" si="47"/>
        <v>0.9893366970459061</v>
      </c>
      <c r="P55" s="78">
        <f t="shared" si="39"/>
        <v>1.0663302954093901E-2</v>
      </c>
      <c r="Q55" s="77">
        <f>VLOOKUP(E55,'Appendix 4. LT MOH 2019'!$E$4:$J$1683,6,FALSE)</f>
        <v>2.4999999999999658</v>
      </c>
      <c r="R55" s="133">
        <f t="shared" si="40"/>
        <v>2.499864625724546</v>
      </c>
      <c r="S55" s="132">
        <f t="shared" si="48"/>
        <v>97672.530803726215</v>
      </c>
      <c r="T55" s="14">
        <f t="shared" si="41"/>
        <v>1041.5117862532013</v>
      </c>
      <c r="U55" s="15">
        <f t="shared" si="42"/>
        <v>2.1440927651926551E-3</v>
      </c>
      <c r="V55" s="14">
        <f t="shared" si="43"/>
        <v>485758.7335590946</v>
      </c>
      <c r="W55" s="14">
        <f t="shared" si="44"/>
        <v>5517248.8992047738</v>
      </c>
      <c r="X55" s="2">
        <f t="shared" si="45"/>
        <v>56.487211438103643</v>
      </c>
      <c r="Y55" s="109">
        <f>VLOOKUP(E55,'Appendix 4. LT MOH 2019'!$E$4:$Q$1683,13,FALSE)</f>
        <v>57.981935237375609</v>
      </c>
      <c r="Z55" s="129">
        <f t="shared" si="46"/>
        <v>-1.4947237992719664</v>
      </c>
    </row>
    <row r="56" spans="1:26" x14ac:dyDescent="0.2">
      <c r="B56" s="155" t="str">
        <f t="shared" si="49"/>
        <v>Male</v>
      </c>
      <c r="C56" s="13" t="str">
        <f t="shared" si="50"/>
        <v>SE</v>
      </c>
      <c r="D56" s="162" t="s">
        <v>122</v>
      </c>
      <c r="E56" s="20" t="str">
        <f t="shared" si="34"/>
        <v>SEMale20-24</v>
      </c>
      <c r="F56" s="21">
        <v>5</v>
      </c>
      <c r="G56" s="108">
        <f>VLOOKUP(E56,'Appendix 4. LT MOH 2019'!$E$4:$H$1683,4,FALSE)</f>
        <v>3.3028431101931261E-3</v>
      </c>
      <c r="H56" s="21">
        <f>VLOOKUP(E56,'Appendix 1a. Pop March 2021'!$E$5:$F$1684,2,FALSE)</f>
        <v>103910.717232554</v>
      </c>
      <c r="I56" s="21">
        <f>VLOOKUP(E56,'Appendix 2a. Covid Deaths 2021'!$E$4:$F$1684,2,FALSE)</f>
        <v>7.1193181818181799</v>
      </c>
      <c r="J56" s="22">
        <f t="shared" si="35"/>
        <v>343.2007964867671</v>
      </c>
      <c r="K56" s="22">
        <f t="shared" si="36"/>
        <v>350.29660067757919</v>
      </c>
      <c r="L56" s="78">
        <f t="shared" si="37"/>
        <v>0.9797434397676521</v>
      </c>
      <c r="M56" s="78">
        <f t="shared" si="38"/>
        <v>1.0206753721537056</v>
      </c>
      <c r="N56" s="77">
        <f>VLOOKUP(E56,'Appendix 4. LT MOH 2019'!$E$4:$L$1683,8,FALSE)</f>
        <v>0.98362102739111756</v>
      </c>
      <c r="O56" s="77">
        <f t="shared" si="47"/>
        <v>0.98328523193331319</v>
      </c>
      <c r="P56" s="78">
        <f t="shared" si="39"/>
        <v>1.6714768066686814E-2</v>
      </c>
      <c r="Q56" s="77">
        <f>VLOOKUP(E56,'Appendix 4. LT MOH 2019'!$E$4:$J$1683,6,FALSE)</f>
        <v>2.4999999999999885</v>
      </c>
      <c r="R56" s="133">
        <f t="shared" si="40"/>
        <v>2.499574344021954</v>
      </c>
      <c r="S56" s="132">
        <f t="shared" si="48"/>
        <v>96631.019017473009</v>
      </c>
      <c r="T56" s="14">
        <f t="shared" si="41"/>
        <v>1615.165070924664</v>
      </c>
      <c r="U56" s="15">
        <f t="shared" si="42"/>
        <v>3.3711322571843873E-3</v>
      </c>
      <c r="V56" s="14">
        <f t="shared" si="43"/>
        <v>479116.49490538542</v>
      </c>
      <c r="W56" s="14">
        <f t="shared" si="44"/>
        <v>5031490.1656456795</v>
      </c>
      <c r="X56" s="2">
        <f t="shared" si="45"/>
        <v>52.069099723928979</v>
      </c>
      <c r="Y56" s="109">
        <f>VLOOKUP(E56,'Appendix 4. LT MOH 2019'!$E$4:$Q$1683,13,FALSE)</f>
        <v>53.573848802277638</v>
      </c>
      <c r="Z56" s="129">
        <f t="shared" si="46"/>
        <v>-1.5047490783486595</v>
      </c>
    </row>
    <row r="57" spans="1:26" x14ac:dyDescent="0.2">
      <c r="B57" s="155" t="str">
        <f t="shared" si="49"/>
        <v>Male</v>
      </c>
      <c r="C57" s="13" t="str">
        <f t="shared" si="50"/>
        <v>SE</v>
      </c>
      <c r="D57" s="162" t="s">
        <v>123</v>
      </c>
      <c r="E57" s="20" t="str">
        <f t="shared" si="34"/>
        <v>SEMale25-29</v>
      </c>
      <c r="F57" s="21">
        <v>5</v>
      </c>
      <c r="G57" s="108">
        <f>VLOOKUP(E57,'Appendix 4. LT MOH 2019'!$E$4:$H$1683,4,FALSE)</f>
        <v>2.9380231743020907E-3</v>
      </c>
      <c r="H57" s="21">
        <f>VLOOKUP(E57,'Appendix 1a. Pop March 2021'!$E$5:$F$1684,2,FALSE)</f>
        <v>98210.257674305001</v>
      </c>
      <c r="I57" s="21">
        <f>VLOOKUP(E57,'Appendix 2a. Covid Deaths 2021'!$E$4:$F$1684,2,FALSE)</f>
        <v>9.1534090909090899</v>
      </c>
      <c r="J57" s="22">
        <f t="shared" si="35"/>
        <v>288.54401300128785</v>
      </c>
      <c r="K57" s="22">
        <f t="shared" si="36"/>
        <v>297.67052916416395</v>
      </c>
      <c r="L57" s="78">
        <f t="shared" si="37"/>
        <v>0.9693402091617781</v>
      </c>
      <c r="M57" s="78">
        <f t="shared" si="38"/>
        <v>1.0316295461061442</v>
      </c>
      <c r="N57" s="77">
        <f>VLOOKUP(E57,'Appendix 4. LT MOH 2019'!$E$4:$L$1683,8,FALSE)</f>
        <v>0.98541699712945097</v>
      </c>
      <c r="O57" s="77">
        <f t="shared" si="47"/>
        <v>0.98495922942832137</v>
      </c>
      <c r="P57" s="78">
        <f t="shared" si="39"/>
        <v>1.504077057167863E-2</v>
      </c>
      <c r="Q57" s="77">
        <f>VLOOKUP(E57,'Appendix 4. LT MOH 2019'!$E$4:$J$1683,6,FALSE)</f>
        <v>2.4999999999999942</v>
      </c>
      <c r="R57" s="133">
        <f t="shared" si="40"/>
        <v>2.4994205648384353</v>
      </c>
      <c r="S57" s="132">
        <f t="shared" si="48"/>
        <v>95015.853946548348</v>
      </c>
      <c r="T57" s="14">
        <f t="shared" si="41"/>
        <v>1429.1116598821593</v>
      </c>
      <c r="U57" s="15">
        <f t="shared" si="42"/>
        <v>3.0309533342359743E-3</v>
      </c>
      <c r="V57" s="14">
        <f t="shared" si="43"/>
        <v>471505.66250549082</v>
      </c>
      <c r="W57" s="14">
        <f t="shared" si="44"/>
        <v>4552373.6707402943</v>
      </c>
      <c r="X57" s="2">
        <f t="shared" si="45"/>
        <v>47.911727166092255</v>
      </c>
      <c r="Y57" s="109">
        <f>VLOOKUP(E57,'Appendix 4. LT MOH 2019'!$E$4:$Q$1683,13,FALSE)</f>
        <v>49.424315747643242</v>
      </c>
      <c r="Z57" s="129">
        <f t="shared" si="46"/>
        <v>-1.5125885815509861</v>
      </c>
    </row>
    <row r="58" spans="1:26" x14ac:dyDescent="0.2">
      <c r="B58" s="155" t="str">
        <f t="shared" si="49"/>
        <v>Male</v>
      </c>
      <c r="C58" s="13" t="str">
        <f t="shared" si="50"/>
        <v>SE</v>
      </c>
      <c r="D58" s="162" t="s">
        <v>124</v>
      </c>
      <c r="E58" s="20" t="str">
        <f t="shared" si="34"/>
        <v>SEMale30-34</v>
      </c>
      <c r="F58" s="21">
        <v>5</v>
      </c>
      <c r="G58" s="108">
        <f>VLOOKUP(E58,'Appendix 4. LT MOH 2019'!$E$4:$H$1683,4,FALSE)</f>
        <v>2.7215764045654973E-3</v>
      </c>
      <c r="H58" s="21">
        <f>VLOOKUP(E58,'Appendix 1a. Pop March 2021'!$E$5:$F$1684,2,FALSE)</f>
        <v>95233.316806749805</v>
      </c>
      <c r="I58" s="21">
        <f>VLOOKUP(E58,'Appendix 2a. Covid Deaths 2021'!$E$4:$F$1684,2,FALSE)</f>
        <v>30.511363636363601</v>
      </c>
      <c r="J58" s="22">
        <f t="shared" si="35"/>
        <v>259.18474794976106</v>
      </c>
      <c r="K58" s="22">
        <f t="shared" si="36"/>
        <v>289.61307257878087</v>
      </c>
      <c r="L58" s="78">
        <f t="shared" si="37"/>
        <v>0.89493456093649681</v>
      </c>
      <c r="M58" s="78">
        <f t="shared" si="38"/>
        <v>1.1174001358865371</v>
      </c>
      <c r="N58" s="77">
        <f>VLOOKUP(E58,'Appendix 4. LT MOH 2019'!$E$4:$L$1683,8,FALSE)</f>
        <v>0.98648407950294936</v>
      </c>
      <c r="O58" s="77">
        <f t="shared" si="47"/>
        <v>0.98490933880711096</v>
      </c>
      <c r="P58" s="78">
        <f t="shared" si="39"/>
        <v>1.5090661192889043E-2</v>
      </c>
      <c r="Q58" s="77">
        <f>VLOOKUP(E58,'Appendix 4. LT MOH 2019'!$E$4:$J$1683,6,FALSE)</f>
        <v>2.4999999999999747</v>
      </c>
      <c r="R58" s="133">
        <f t="shared" si="40"/>
        <v>2.4980070112579309</v>
      </c>
      <c r="S58" s="132">
        <f t="shared" si="48"/>
        <v>93586.742286666195</v>
      </c>
      <c r="T58" s="14">
        <f t="shared" si="41"/>
        <v>1412.2858199943016</v>
      </c>
      <c r="U58" s="15">
        <f t="shared" si="42"/>
        <v>3.0410966103900173E-3</v>
      </c>
      <c r="V58" s="14">
        <f t="shared" si="43"/>
        <v>464400.18221360538</v>
      </c>
      <c r="W58" s="14">
        <f t="shared" si="44"/>
        <v>4080868.0082348031</v>
      </c>
      <c r="X58" s="2">
        <f t="shared" si="45"/>
        <v>43.605193519127617</v>
      </c>
      <c r="Y58" s="109">
        <f>VLOOKUP(E58,'Appendix 4. LT MOH 2019'!$E$4:$Q$1683,13,FALSE)</f>
        <v>45.118739969307583</v>
      </c>
      <c r="Z58" s="129">
        <f t="shared" si="46"/>
        <v>-1.513546450179966</v>
      </c>
    </row>
    <row r="59" spans="1:26" x14ac:dyDescent="0.2">
      <c r="B59" s="155" t="str">
        <f t="shared" si="49"/>
        <v>Male</v>
      </c>
      <c r="C59" s="13" t="str">
        <f t="shared" si="50"/>
        <v>SE</v>
      </c>
      <c r="D59" s="162" t="s">
        <v>125</v>
      </c>
      <c r="E59" s="20" t="str">
        <f t="shared" si="34"/>
        <v>SEMale35-39</v>
      </c>
      <c r="F59" s="21">
        <v>5</v>
      </c>
      <c r="G59" s="108">
        <f>VLOOKUP(E59,'Appendix 4. LT MOH 2019'!$E$4:$H$1683,4,FALSE)</f>
        <v>3.7360466040585504E-3</v>
      </c>
      <c r="H59" s="21">
        <f>VLOOKUP(E59,'Appendix 1a. Pop March 2021'!$E$5:$F$1684,2,FALSE)</f>
        <v>90203.557291870296</v>
      </c>
      <c r="I59" s="21">
        <f>VLOOKUP(E59,'Appendix 2a. Covid Deaths 2021'!$E$4:$F$1684,2,FALSE)</f>
        <v>31.528409090909101</v>
      </c>
      <c r="J59" s="22">
        <f t="shared" si="35"/>
        <v>337.00469389429293</v>
      </c>
      <c r="K59" s="22">
        <f t="shared" si="36"/>
        <v>368.41531137948658</v>
      </c>
      <c r="L59" s="78">
        <f t="shared" si="37"/>
        <v>0.9147412810624499</v>
      </c>
      <c r="M59" s="78">
        <f t="shared" si="38"/>
        <v>1.0932052818678131</v>
      </c>
      <c r="N59" s="77">
        <f>VLOOKUP(E59,'Appendix 4. LT MOH 2019'!$E$4:$L$1683,8,FALSE)</f>
        <v>0.98149262799057191</v>
      </c>
      <c r="O59" s="77">
        <f t="shared" si="47"/>
        <v>0.97978519190964641</v>
      </c>
      <c r="P59" s="78">
        <f t="shared" si="39"/>
        <v>2.0214808090353587E-2</v>
      </c>
      <c r="Q59" s="77">
        <f>VLOOKUP(E59,'Appendix 4. LT MOH 2019'!$E$4:$J$1683,6,FALSE)</f>
        <v>2.5000000000000013</v>
      </c>
      <c r="R59" s="133">
        <f t="shared" si="40"/>
        <v>2.4978297167394223</v>
      </c>
      <c r="S59" s="132">
        <f t="shared" si="48"/>
        <v>92174.456466671894</v>
      </c>
      <c r="T59" s="14">
        <f t="shared" si="41"/>
        <v>1863.2889483064234</v>
      </c>
      <c r="U59" s="15">
        <f t="shared" si="42"/>
        <v>4.0842789122522583E-3</v>
      </c>
      <c r="V59" s="14">
        <f t="shared" si="43"/>
        <v>456210.01609777933</v>
      </c>
      <c r="W59" s="14">
        <f t="shared" si="44"/>
        <v>3616467.8260211977</v>
      </c>
      <c r="X59" s="2">
        <f t="shared" si="45"/>
        <v>39.235032835033067</v>
      </c>
      <c r="Y59" s="109">
        <f>VLOOKUP(E59,'Appendix 4. LT MOH 2019'!$E$4:$Q$1683,13,FALSE)</f>
        <v>40.702663737646425</v>
      </c>
      <c r="Z59" s="129">
        <f t="shared" si="46"/>
        <v>-1.467630902613358</v>
      </c>
    </row>
    <row r="60" spans="1:26" x14ac:dyDescent="0.2">
      <c r="B60" s="155" t="str">
        <f t="shared" si="49"/>
        <v>Male</v>
      </c>
      <c r="C60" s="13" t="str">
        <f t="shared" si="50"/>
        <v>SE</v>
      </c>
      <c r="D60" s="162" t="s">
        <v>126</v>
      </c>
      <c r="E60" s="20" t="str">
        <f t="shared" si="34"/>
        <v>SEMale40-44</v>
      </c>
      <c r="F60" s="21">
        <v>5</v>
      </c>
      <c r="G60" s="108">
        <f>VLOOKUP(E60,'Appendix 4. LT MOH 2019'!$E$4:$H$1683,4,FALSE)</f>
        <v>4.2435733725444671E-3</v>
      </c>
      <c r="H60" s="21">
        <f>VLOOKUP(E60,'Appendix 1a. Pop March 2021'!$E$5:$F$1684,2,FALSE)</f>
        <v>80815.936813836204</v>
      </c>
      <c r="I60" s="21">
        <f>VLOOKUP(E60,'Appendix 2a. Covid Deaths 2021'!$E$4:$F$1684,2,FALSE)</f>
        <v>49.835227272727302</v>
      </c>
      <c r="J60" s="22">
        <f t="shared" si="35"/>
        <v>342.94835754043146</v>
      </c>
      <c r="K60" s="22">
        <f t="shared" si="36"/>
        <v>392.57210536968955</v>
      </c>
      <c r="L60" s="78">
        <f t="shared" si="37"/>
        <v>0.87359329114194995</v>
      </c>
      <c r="M60" s="78">
        <f t="shared" si="38"/>
        <v>1.1446974354539889</v>
      </c>
      <c r="N60" s="77">
        <f>VLOOKUP(E60,'Appendix 4. LT MOH 2019'!$E$4:$L$1683,8,FALSE)</f>
        <v>0.979004869083553</v>
      </c>
      <c r="O60" s="77">
        <f t="shared" si="47"/>
        <v>0.97600365368433928</v>
      </c>
      <c r="P60" s="78">
        <f t="shared" si="39"/>
        <v>2.3996346315660722E-2</v>
      </c>
      <c r="Q60" s="77">
        <f>VLOOKUP(E60,'Appendix 4. LT MOH 2019'!$E$4:$J$1683,6,FALSE)</f>
        <v>2.4999999999999956</v>
      </c>
      <c r="R60" s="133">
        <f t="shared" si="40"/>
        <v>2.4961737715261059</v>
      </c>
      <c r="S60" s="132">
        <f t="shared" si="48"/>
        <v>90311.167518365473</v>
      </c>
      <c r="T60" s="14">
        <f t="shared" si="41"/>
        <v>2167.1380519423474</v>
      </c>
      <c r="U60" s="15">
        <f t="shared" si="42"/>
        <v>4.8576412857736185E-3</v>
      </c>
      <c r="V60" s="14">
        <f t="shared" si="43"/>
        <v>446129.70049665024</v>
      </c>
      <c r="W60" s="14">
        <f t="shared" si="44"/>
        <v>3160257.8099234183</v>
      </c>
      <c r="X60" s="2">
        <f t="shared" si="45"/>
        <v>34.992990310758138</v>
      </c>
      <c r="Y60" s="109">
        <f>VLOOKUP(E60,'Appendix 4. LT MOH 2019'!$E$4:$Q$1683,13,FALSE)</f>
        <v>36.423026671997981</v>
      </c>
      <c r="Z60" s="129">
        <f t="shared" si="46"/>
        <v>-1.4300363612398428</v>
      </c>
    </row>
    <row r="61" spans="1:26" x14ac:dyDescent="0.2">
      <c r="B61" s="155" t="str">
        <f t="shared" si="49"/>
        <v>Male</v>
      </c>
      <c r="C61" s="13" t="str">
        <f t="shared" si="50"/>
        <v>SE</v>
      </c>
      <c r="D61" s="162" t="s">
        <v>127</v>
      </c>
      <c r="E61" s="20" t="str">
        <f t="shared" si="34"/>
        <v>SEMale45-49</v>
      </c>
      <c r="F61" s="21">
        <v>5</v>
      </c>
      <c r="G61" s="108">
        <f>VLOOKUP(E61,'Appendix 4. LT MOH 2019'!$E$4:$H$1683,4,FALSE)</f>
        <v>4.9860094064416265E-3</v>
      </c>
      <c r="H61" s="21">
        <f>VLOOKUP(E61,'Appendix 1a. Pop March 2021'!$E$5:$F$1684,2,FALSE)</f>
        <v>69268.602397791998</v>
      </c>
      <c r="I61" s="21">
        <f>VLOOKUP(E61,'Appendix 2a. Covid Deaths 2021'!$E$4:$F$1684,2,FALSE)</f>
        <v>57.971590909090899</v>
      </c>
      <c r="J61" s="22">
        <f t="shared" si="35"/>
        <v>345.3739031264559</v>
      </c>
      <c r="K61" s="22">
        <f t="shared" si="36"/>
        <v>403.05644713796767</v>
      </c>
      <c r="L61" s="78">
        <f t="shared" si="37"/>
        <v>0.85688718187959712</v>
      </c>
      <c r="M61" s="78">
        <f t="shared" si="38"/>
        <v>1.1670147729441844</v>
      </c>
      <c r="N61" s="77">
        <f>VLOOKUP(E61,'Appendix 4. LT MOH 2019'!$E$4:$L$1683,8,FALSE)</f>
        <v>0.97537688072855033</v>
      </c>
      <c r="O61" s="77">
        <f t="shared" si="47"/>
        <v>0.97132395102455171</v>
      </c>
      <c r="P61" s="78">
        <f t="shared" si="39"/>
        <v>2.8676048975448287E-2</v>
      </c>
      <c r="Q61" s="77">
        <f>VLOOKUP(E61,'Appendix 4. LT MOH 2019'!$E$4:$J$1683,6,FALSE)</f>
        <v>2.4999999999999987</v>
      </c>
      <c r="R61" s="133">
        <f t="shared" si="40"/>
        <v>2.4948131827408413</v>
      </c>
      <c r="S61" s="132">
        <f t="shared" si="48"/>
        <v>88144.029466423119</v>
      </c>
      <c r="T61" s="14">
        <f t="shared" si="41"/>
        <v>2527.6225058725063</v>
      </c>
      <c r="U61" s="15">
        <f t="shared" si="42"/>
        <v>5.8188131759545287E-3</v>
      </c>
      <c r="V61" s="14">
        <f t="shared" si="43"/>
        <v>434387.98075139616</v>
      </c>
      <c r="W61" s="14">
        <f t="shared" si="44"/>
        <v>2714128.109426768</v>
      </c>
      <c r="X61" s="2">
        <f t="shared" si="45"/>
        <v>30.791967713033429</v>
      </c>
      <c r="Y61" s="109">
        <f>VLOOKUP(E61,'Appendix 4. LT MOH 2019'!$E$4:$Q$1683,13,FALSE)</f>
        <v>32.150518851610357</v>
      </c>
      <c r="Z61" s="129">
        <f t="shared" si="46"/>
        <v>-1.358551138576928</v>
      </c>
    </row>
    <row r="62" spans="1:26" x14ac:dyDescent="0.2">
      <c r="B62" s="155" t="str">
        <f t="shared" si="49"/>
        <v>Male</v>
      </c>
      <c r="C62" s="13" t="str">
        <f t="shared" si="50"/>
        <v>SE</v>
      </c>
      <c r="D62" s="162" t="s">
        <v>128</v>
      </c>
      <c r="E62" s="20" t="str">
        <f t="shared" si="34"/>
        <v>SEMale50-54</v>
      </c>
      <c r="F62" s="21">
        <v>5</v>
      </c>
      <c r="G62" s="108">
        <f>VLOOKUP(E62,'Appendix 4. LT MOH 2019'!$E$4:$H$1683,4,FALSE)</f>
        <v>7.0971495055264693E-3</v>
      </c>
      <c r="H62" s="21">
        <f>VLOOKUP(E62,'Appendix 1a. Pop March 2021'!$E$5:$F$1684,2,FALSE)</f>
        <v>62251.944863508797</v>
      </c>
      <c r="I62" s="21">
        <f>VLOOKUP(E62,'Appendix 2a. Covid Deaths 2021'!$E$4:$F$1684,2,FALSE)</f>
        <v>74.244318181818201</v>
      </c>
      <c r="J62" s="22">
        <f t="shared" si="35"/>
        <v>441.81135970611251</v>
      </c>
      <c r="K62" s="22">
        <f t="shared" si="36"/>
        <v>515.52875486185849</v>
      </c>
      <c r="L62" s="78">
        <f t="shared" si="37"/>
        <v>0.8570062397867616</v>
      </c>
      <c r="M62" s="78">
        <f t="shared" si="38"/>
        <v>1.166852647710964</v>
      </c>
      <c r="N62" s="77">
        <f>VLOOKUP(E62,'Appendix 4. LT MOH 2019'!$E$4:$L$1683,8,FALSE)</f>
        <v>0.96513289511288936</v>
      </c>
      <c r="O62" s="77">
        <f t="shared" si="47"/>
        <v>0.95943473624881281</v>
      </c>
      <c r="P62" s="78">
        <f t="shared" si="39"/>
        <v>4.0565263751187186E-2</v>
      </c>
      <c r="Q62" s="77">
        <f>VLOOKUP(E62,'Appendix 4. LT MOH 2019'!$E$4:$J$1683,6,FALSE)</f>
        <v>2.5000000000000031</v>
      </c>
      <c r="R62" s="133">
        <f t="shared" si="40"/>
        <v>2.4926347142048217</v>
      </c>
      <c r="S62" s="132">
        <f t="shared" si="48"/>
        <v>85616.406960550608</v>
      </c>
      <c r="T62" s="14">
        <f t="shared" si="41"/>
        <v>3473.052129783714</v>
      </c>
      <c r="U62" s="15">
        <f t="shared" si="42"/>
        <v>8.281518605226329E-3</v>
      </c>
      <c r="V62" s="14">
        <f t="shared" si="43"/>
        <v>419373.82445677638</v>
      </c>
      <c r="W62" s="14">
        <f t="shared" si="44"/>
        <v>2279740.1286753719</v>
      </c>
      <c r="X62" s="2">
        <f t="shared" si="45"/>
        <v>26.627374467207034</v>
      </c>
      <c r="Y62" s="109">
        <f>VLOOKUP(E62,'Appendix 4. LT MOH 2019'!$E$4:$Q$1683,13,FALSE)</f>
        <v>27.899037989769791</v>
      </c>
      <c r="Z62" s="129">
        <f t="shared" si="46"/>
        <v>-1.2716635225627577</v>
      </c>
    </row>
    <row r="63" spans="1:26" x14ac:dyDescent="0.2">
      <c r="B63" s="155" t="str">
        <f t="shared" si="49"/>
        <v>Male</v>
      </c>
      <c r="C63" s="13" t="str">
        <f t="shared" si="50"/>
        <v>SE</v>
      </c>
      <c r="D63" s="162" t="s">
        <v>129</v>
      </c>
      <c r="E63" s="20" t="str">
        <f t="shared" si="34"/>
        <v>SEMale55-59</v>
      </c>
      <c r="F63" s="21">
        <v>5</v>
      </c>
      <c r="G63" s="108">
        <f>VLOOKUP(E63,'Appendix 4. LT MOH 2019'!$E$4:$H$1683,4,FALSE)</f>
        <v>1.0421225953021113E-2</v>
      </c>
      <c r="H63" s="21">
        <f>VLOOKUP(E63,'Appendix 1a. Pop March 2021'!$E$5:$F$1684,2,FALSE)</f>
        <v>51111.512475110503</v>
      </c>
      <c r="I63" s="21">
        <f>VLOOKUP(E63,'Appendix 2a. Covid Deaths 2021'!$E$4:$F$1684,2,FALSE)</f>
        <v>94.585227272727295</v>
      </c>
      <c r="J63" s="22">
        <f t="shared" si="35"/>
        <v>532.644620303784</v>
      </c>
      <c r="K63" s="22">
        <f t="shared" si="36"/>
        <v>626.24415355128428</v>
      </c>
      <c r="L63" s="78">
        <f t="shared" si="37"/>
        <v>0.85053827214718225</v>
      </c>
      <c r="M63" s="78">
        <f t="shared" si="38"/>
        <v>1.1757260463723778</v>
      </c>
      <c r="N63" s="77">
        <f>VLOOKUP(E63,'Appendix 4. LT MOH 2019'!$E$4:$L$1683,8,FALSE)</f>
        <v>0.94921692498324162</v>
      </c>
      <c r="O63" s="77">
        <f t="shared" si="47"/>
        <v>0.94056323171068068</v>
      </c>
      <c r="P63" s="78">
        <f t="shared" si="39"/>
        <v>5.9436768289319319E-2</v>
      </c>
      <c r="Q63" s="77">
        <f>VLOOKUP(E63,'Appendix 4. LT MOH 2019'!$E$4:$J$1683,6,FALSE)</f>
        <v>2.4999999999999978</v>
      </c>
      <c r="R63" s="133">
        <f t="shared" si="40"/>
        <v>2.4886343196920375</v>
      </c>
      <c r="S63" s="132">
        <f t="shared" si="48"/>
        <v>82143.354830766897</v>
      </c>
      <c r="T63" s="14">
        <f t="shared" si="41"/>
        <v>4882.3355475836306</v>
      </c>
      <c r="U63" s="15">
        <f t="shared" si="42"/>
        <v>1.2253153064936769E-2</v>
      </c>
      <c r="V63" s="14">
        <f t="shared" si="43"/>
        <v>398455.44421988539</v>
      </c>
      <c r="W63" s="14">
        <f t="shared" si="44"/>
        <v>1860366.3042185956</v>
      </c>
      <c r="X63" s="2">
        <f t="shared" si="45"/>
        <v>22.647800397869712</v>
      </c>
      <c r="Y63" s="109">
        <f>VLOOKUP(E63,'Appendix 4. LT MOH 2019'!$E$4:$Q$1683,13,FALSE)</f>
        <v>23.816622424105564</v>
      </c>
      <c r="Z63" s="129">
        <f t="shared" si="46"/>
        <v>-1.1688220262358513</v>
      </c>
    </row>
    <row r="64" spans="1:26" x14ac:dyDescent="0.2">
      <c r="B64" s="155" t="str">
        <f t="shared" si="49"/>
        <v>Male</v>
      </c>
      <c r="C64" s="13" t="str">
        <f t="shared" si="50"/>
        <v>SE</v>
      </c>
      <c r="D64" s="162" t="s">
        <v>130</v>
      </c>
      <c r="E64" s="20" t="str">
        <f t="shared" si="34"/>
        <v>SEMale60-64</v>
      </c>
      <c r="F64" s="21">
        <v>5</v>
      </c>
      <c r="G64" s="108">
        <f>VLOOKUP(E64,'Appendix 4. LT MOH 2019'!$E$4:$H$1683,4,FALSE)</f>
        <v>1.5635232481990832E-2</v>
      </c>
      <c r="H64" s="21">
        <f>VLOOKUP(E64,'Appendix 1a. Pop March 2021'!$E$5:$F$1684,2,FALSE)</f>
        <v>39066.363277980498</v>
      </c>
      <c r="I64" s="21">
        <f>VLOOKUP(E64,'Appendix 2a. Covid Deaths 2021'!$E$4:$F$1684,2,FALSE)</f>
        <v>132.21590909090901</v>
      </c>
      <c r="J64" s="22">
        <f t="shared" si="35"/>
        <v>610.81167207713452</v>
      </c>
      <c r="K64" s="22">
        <f t="shared" si="36"/>
        <v>740.96035469158937</v>
      </c>
      <c r="L64" s="78">
        <f t="shared" si="37"/>
        <v>0.82435135457601272</v>
      </c>
      <c r="M64" s="78">
        <f t="shared" si="38"/>
        <v>1.2130749764029058</v>
      </c>
      <c r="N64" s="77">
        <f>VLOOKUP(E64,'Appendix 4. LT MOH 2019'!$E$4:$L$1683,8,FALSE)</f>
        <v>0.92476464332138497</v>
      </c>
      <c r="O64" s="77">
        <f t="shared" si="47"/>
        <v>0.90948034800563549</v>
      </c>
      <c r="P64" s="78">
        <f t="shared" si="39"/>
        <v>9.0519651994364514E-2</v>
      </c>
      <c r="Q64" s="77">
        <f>VLOOKUP(E64,'Appendix 4. LT MOH 2019'!$E$4:$J$1683,6,FALSE)</f>
        <v>2.5000000000000062</v>
      </c>
      <c r="R64" s="133">
        <f t="shared" si="40"/>
        <v>2.4793835781301703</v>
      </c>
      <c r="S64" s="132">
        <f t="shared" si="48"/>
        <v>77261.019283183268</v>
      </c>
      <c r="T64" s="14">
        <f t="shared" si="41"/>
        <v>6993.6405782436359</v>
      </c>
      <c r="U64" s="15">
        <f t="shared" si="42"/>
        <v>1.8969570006013743E-2</v>
      </c>
      <c r="V64" s="14">
        <f t="shared" si="43"/>
        <v>368676.81112574023</v>
      </c>
      <c r="W64" s="14">
        <f t="shared" si="44"/>
        <v>1461910.8599987102</v>
      </c>
      <c r="X64" s="2">
        <f t="shared" si="45"/>
        <v>18.921713349915791</v>
      </c>
      <c r="Y64" s="109">
        <f>VLOOKUP(E64,'Appendix 4. LT MOH 2019'!$E$4:$Q$1683,13,FALSE)</f>
        <v>19.957061039532039</v>
      </c>
      <c r="Z64" s="129">
        <f t="shared" si="46"/>
        <v>-1.0353476896162483</v>
      </c>
    </row>
    <row r="65" spans="2:26" x14ac:dyDescent="0.2">
      <c r="B65" s="155" t="str">
        <f t="shared" si="49"/>
        <v>Male</v>
      </c>
      <c r="C65" s="13" t="str">
        <f t="shared" si="50"/>
        <v>SE</v>
      </c>
      <c r="D65" s="162" t="s">
        <v>131</v>
      </c>
      <c r="E65" s="20" t="str">
        <f t="shared" si="34"/>
        <v>SEMale65-69</v>
      </c>
      <c r="F65" s="21">
        <v>5</v>
      </c>
      <c r="G65" s="108">
        <f>VLOOKUP(E65,'Appendix 4. LT MOH 2019'!$E$4:$H$1683,4,FALSE)</f>
        <v>2.3885636291799864E-2</v>
      </c>
      <c r="H65" s="21">
        <f>VLOOKUP(E65,'Appendix 1a. Pop March 2021'!$E$5:$F$1684,2,FALSE)</f>
        <v>29344.5070669671</v>
      </c>
      <c r="I65" s="21">
        <f>VLOOKUP(E65,'Appendix 2a. Covid Deaths 2021'!$E$4:$F$1684,2,FALSE)</f>
        <v>134.25</v>
      </c>
      <c r="J65" s="22">
        <f t="shared" si="35"/>
        <v>700.912222963727</v>
      </c>
      <c r="K65" s="22">
        <f t="shared" si="36"/>
        <v>831.9555762915528</v>
      </c>
      <c r="L65" s="78">
        <f t="shared" si="37"/>
        <v>0.84248755935749309</v>
      </c>
      <c r="M65" s="78">
        <f t="shared" si="38"/>
        <v>1.1869611472513977</v>
      </c>
      <c r="N65" s="77">
        <f>VLOOKUP(E65,'Appendix 4. LT MOH 2019'!$E$4:$L$1683,8,FALSE)</f>
        <v>0.88730150660091178</v>
      </c>
      <c r="O65" s="77">
        <f t="shared" si="47"/>
        <v>0.86768592852670956</v>
      </c>
      <c r="P65" s="78">
        <f t="shared" si="39"/>
        <v>0.13231407147329044</v>
      </c>
      <c r="Q65" s="77">
        <f>VLOOKUP(E65,'Appendix 4. LT MOH 2019'!$E$4:$J$1683,6,FALSE)</f>
        <v>2.4999999999999996</v>
      </c>
      <c r="R65" s="133">
        <f t="shared" si="40"/>
        <v>2.4725149878429775</v>
      </c>
      <c r="S65" s="132">
        <f t="shared" si="48"/>
        <v>70267.378704939634</v>
      </c>
      <c r="T65" s="14">
        <f t="shared" si="41"/>
        <v>9297.3629682061492</v>
      </c>
      <c r="U65" s="15">
        <f t="shared" si="42"/>
        <v>2.8359630194664632E-2</v>
      </c>
      <c r="V65" s="14">
        <f t="shared" si="43"/>
        <v>327837.94796997338</v>
      </c>
      <c r="W65" s="14">
        <f t="shared" si="44"/>
        <v>1093234.04887297</v>
      </c>
      <c r="X65" s="2">
        <f t="shared" si="45"/>
        <v>15.558201672266426</v>
      </c>
      <c r="Y65" s="109">
        <f>VLOOKUP(E65,'Appendix 4. LT MOH 2019'!$E$4:$Q$1683,13,FALSE)</f>
        <v>16.377301555164625</v>
      </c>
      <c r="Z65" s="129">
        <f t="shared" si="46"/>
        <v>-0.81909988289819857</v>
      </c>
    </row>
    <row r="66" spans="2:26" x14ac:dyDescent="0.2">
      <c r="B66" s="155" t="str">
        <f t="shared" si="49"/>
        <v>Male</v>
      </c>
      <c r="C66" s="13" t="str">
        <f t="shared" si="50"/>
        <v>SE</v>
      </c>
      <c r="D66" s="162" t="s">
        <v>132</v>
      </c>
      <c r="E66" s="20" t="str">
        <f t="shared" si="34"/>
        <v>SEMale70-74</v>
      </c>
      <c r="F66" s="21">
        <v>5</v>
      </c>
      <c r="G66" s="108">
        <f>VLOOKUP(E66,'Appendix 4. LT MOH 2019'!$E$4:$H$1683,4,FALSE)</f>
        <v>3.2742967703527311E-2</v>
      </c>
      <c r="H66" s="21">
        <f>VLOOKUP(E66,'Appendix 1a. Pop March 2021'!$E$5:$F$1684,2,FALSE)</f>
        <v>21374.7823569463</v>
      </c>
      <c r="I66" s="21">
        <f>VLOOKUP(E66,'Appendix 2a. Covid Deaths 2021'!$E$4:$F$1684,2,FALSE)</f>
        <v>115.943181818182</v>
      </c>
      <c r="J66" s="22">
        <f t="shared" si="35"/>
        <v>699.87380838341801</v>
      </c>
      <c r="K66" s="22">
        <f t="shared" si="36"/>
        <v>812.02066634388302</v>
      </c>
      <c r="L66" s="78">
        <f t="shared" si="37"/>
        <v>0.86189162097880412</v>
      </c>
      <c r="M66" s="78">
        <f t="shared" si="38"/>
        <v>1.1602386839128958</v>
      </c>
      <c r="N66" s="77">
        <f>VLOOKUP(E66,'Appendix 4. LT MOH 2019'!$E$4:$L$1683,8,FALSE)</f>
        <v>0.84867244462787184</v>
      </c>
      <c r="O66" s="77">
        <f t="shared" si="47"/>
        <v>0.82664969342590922</v>
      </c>
      <c r="P66" s="78">
        <f t="shared" si="39"/>
        <v>0.17335030657409078</v>
      </c>
      <c r="Q66" s="77">
        <f>VLOOKUP(E66,'Appendix 4. LT MOH 2019'!$E$4:$J$1683,6,FALSE)</f>
        <v>2.4999999999999987</v>
      </c>
      <c r="R66" s="133">
        <f t="shared" si="40"/>
        <v>2.4679005887758292</v>
      </c>
      <c r="S66" s="132">
        <f t="shared" si="48"/>
        <v>60970.015736733483</v>
      </c>
      <c r="T66" s="14">
        <f t="shared" si="41"/>
        <v>10569.170919789889</v>
      </c>
      <c r="U66" s="15">
        <f t="shared" si="42"/>
        <v>3.8006584988032666E-2</v>
      </c>
      <c r="V66" s="14">
        <f t="shared" si="43"/>
        <v>278087.88722053979</v>
      </c>
      <c r="W66" s="14">
        <f t="shared" si="44"/>
        <v>765396.10090299672</v>
      </c>
      <c r="X66" s="2">
        <f t="shared" si="45"/>
        <v>12.553647750526288</v>
      </c>
      <c r="Y66" s="109">
        <f>VLOOKUP(E66,'Appendix 4. LT MOH 2019'!$E$4:$Q$1683,13,FALSE)</f>
        <v>13.139894051714172</v>
      </c>
      <c r="Z66" s="129">
        <f t="shared" si="46"/>
        <v>-0.58624630118788446</v>
      </c>
    </row>
    <row r="67" spans="2:26" x14ac:dyDescent="0.2">
      <c r="B67" s="155" t="str">
        <f t="shared" si="49"/>
        <v>Male</v>
      </c>
      <c r="C67" s="13" t="str">
        <f t="shared" si="50"/>
        <v>SE</v>
      </c>
      <c r="D67" s="162" t="s">
        <v>133</v>
      </c>
      <c r="E67" s="20" t="str">
        <f t="shared" si="34"/>
        <v>SEMale75-79</v>
      </c>
      <c r="F67" s="21">
        <v>5</v>
      </c>
      <c r="G67" s="108">
        <f>VLOOKUP(E67,'Appendix 4. LT MOH 2019'!$E$4:$H$1683,4,FALSE)</f>
        <v>5.5196901226597803E-2</v>
      </c>
      <c r="H67" s="21">
        <f>VLOOKUP(E67,'Appendix 1a. Pop March 2021'!$E$5:$F$1684,2,FALSE)</f>
        <v>13336.5040331088</v>
      </c>
      <c r="I67" s="21">
        <f>VLOOKUP(E67,'Appendix 2a. Covid Deaths 2021'!$E$4:$F$1684,2,FALSE)</f>
        <v>105.772727272727</v>
      </c>
      <c r="J67" s="22">
        <f t="shared" si="35"/>
        <v>736.13369582362964</v>
      </c>
      <c r="K67" s="22">
        <f t="shared" si="36"/>
        <v>836.06809631661622</v>
      </c>
      <c r="L67" s="78">
        <f t="shared" si="37"/>
        <v>0.88047097965673149</v>
      </c>
      <c r="M67" s="78">
        <f t="shared" si="38"/>
        <v>1.1357557751532812</v>
      </c>
      <c r="N67" s="77">
        <f>VLOOKUP(E67,'Appendix 4. LT MOH 2019'!$E$4:$L$1683,8,FALSE)</f>
        <v>0.75748120833924271</v>
      </c>
      <c r="O67" s="77">
        <f t="shared" si="47"/>
        <v>0.72945061888028906</v>
      </c>
      <c r="P67" s="78">
        <f t="shared" si="39"/>
        <v>0.27054938111971094</v>
      </c>
      <c r="Q67" s="77">
        <f>VLOOKUP(E67,'Appendix 4. LT MOH 2019'!$E$4:$J$1683,6,FALSE)</f>
        <v>2.5000000000000004</v>
      </c>
      <c r="R67" s="133">
        <f t="shared" si="40"/>
        <v>2.4547888718878217</v>
      </c>
      <c r="S67" s="132">
        <f t="shared" si="48"/>
        <v>50400.844816943594</v>
      </c>
      <c r="T67" s="14">
        <f t="shared" si="41"/>
        <v>13635.91737313468</v>
      </c>
      <c r="U67" s="15">
        <f t="shared" si="42"/>
        <v>6.2752171783110725E-2</v>
      </c>
      <c r="V67" s="14">
        <f t="shared" si="43"/>
        <v>217297.93544459739</v>
      </c>
      <c r="W67" s="14">
        <f t="shared" si="44"/>
        <v>487308.21368245693</v>
      </c>
      <c r="X67" s="2">
        <f t="shared" si="45"/>
        <v>9.6686516952714889</v>
      </c>
      <c r="Y67" s="109">
        <f>VLOOKUP(E67,'Appendix 4. LT MOH 2019'!$E$4:$Q$1683,13,FALSE)</f>
        <v>10.037103235842165</v>
      </c>
      <c r="Z67" s="129">
        <f t="shared" si="46"/>
        <v>-0.36845154057067653</v>
      </c>
    </row>
    <row r="68" spans="2:26" x14ac:dyDescent="0.2">
      <c r="B68" s="155" t="str">
        <f t="shared" si="49"/>
        <v>Male</v>
      </c>
      <c r="C68" s="13" t="str">
        <f t="shared" si="50"/>
        <v>SE</v>
      </c>
      <c r="D68" s="162" t="s">
        <v>134</v>
      </c>
      <c r="E68" s="20" t="str">
        <f t="shared" si="34"/>
        <v>SEMale80-84</v>
      </c>
      <c r="F68" s="21">
        <v>5</v>
      </c>
      <c r="G68" s="108">
        <f>VLOOKUP(E68,'Appendix 4. LT MOH 2019'!$E$4:$H$1683,4,FALSE)</f>
        <v>8.612040133779264E-2</v>
      </c>
      <c r="H68" s="21">
        <f>VLOOKUP(E68,'Appendix 1a. Pop March 2021'!$E$5:$F$1684,2,FALSE)</f>
        <v>7585.1071378797096</v>
      </c>
      <c r="I68" s="21">
        <f>VLOOKUP(E68,'Appendix 2a. Covid Deaths 2021'!$E$4:$F$1684,2,FALSE)</f>
        <v>61.022727272727302</v>
      </c>
      <c r="J68" s="22">
        <f t="shared" si="35"/>
        <v>653.23247090435621</v>
      </c>
      <c r="K68" s="22">
        <f t="shared" si="36"/>
        <v>708.99989641362959</v>
      </c>
      <c r="L68" s="78">
        <f t="shared" si="37"/>
        <v>0.92134353503947664</v>
      </c>
      <c r="M68" s="78">
        <f t="shared" si="38"/>
        <v>1.0853714841089683</v>
      </c>
      <c r="N68" s="77">
        <f>VLOOKUP(E68,'Appendix 4. LT MOH 2019'!$E$4:$L$1683,8,FALSE)</f>
        <v>0.64568283453732367</v>
      </c>
      <c r="O68" s="77">
        <f t="shared" si="47"/>
        <v>0.62201420308086919</v>
      </c>
      <c r="P68" s="78">
        <f t="shared" si="39"/>
        <v>0.37798579691913081</v>
      </c>
      <c r="Q68" s="77">
        <f>VLOOKUP(E68,'Appendix 4. LT MOH 2019'!$E$4:$J$1683,6,FALSE)</f>
        <v>2.5</v>
      </c>
      <c r="R68" s="133">
        <f t="shared" si="40"/>
        <v>2.456480171622792</v>
      </c>
      <c r="S68" s="132">
        <f t="shared" si="48"/>
        <v>36764.927443808912</v>
      </c>
      <c r="T68" s="14">
        <f t="shared" si="41"/>
        <v>13896.620398522135</v>
      </c>
      <c r="U68" s="15">
        <f t="shared" si="42"/>
        <v>9.3593607139744142E-2</v>
      </c>
      <c r="V68" s="14">
        <f t="shared" si="43"/>
        <v>148478.30768797232</v>
      </c>
      <c r="W68" s="14">
        <f t="shared" si="44"/>
        <v>270010.27823785954</v>
      </c>
      <c r="X68" s="2">
        <f t="shared" si="45"/>
        <v>7.3442353082442526</v>
      </c>
      <c r="Y68" s="109">
        <f>VLOOKUP(E68,'Appendix 4. LT MOH 2019'!$E$4:$Q$1683,13,FALSE)</f>
        <v>7.4502181082050365</v>
      </c>
      <c r="Z68" s="129">
        <f t="shared" si="46"/>
        <v>-0.10598279996078386</v>
      </c>
    </row>
    <row r="69" spans="2:26" x14ac:dyDescent="0.2">
      <c r="B69" s="155" t="str">
        <f t="shared" si="49"/>
        <v>Male</v>
      </c>
      <c r="C69" s="13" t="str">
        <f t="shared" si="50"/>
        <v>SE</v>
      </c>
      <c r="D69" s="162" t="s">
        <v>135</v>
      </c>
      <c r="E69" s="20" t="str">
        <f t="shared" si="34"/>
        <v>SEMale85-89</v>
      </c>
      <c r="F69" s="21">
        <v>5</v>
      </c>
      <c r="G69" s="108">
        <f>VLOOKUP(E69,'Appendix 4. LT MOH 2019'!$E$4:$H$1683,4,FALSE)</f>
        <v>0.14225816112608566</v>
      </c>
      <c r="H69" s="21">
        <f>VLOOKUP(E69,'Appendix 1a. Pop March 2021'!$E$5:$F$1684,2,FALSE)</f>
        <v>3518.8360626349099</v>
      </c>
      <c r="I69" s="21">
        <f>VLOOKUP(E69,'Appendix 2a. Covid Deaths 2021'!$E$4:$F$1684,2,FALSE)</f>
        <v>38.647727272727302</v>
      </c>
      <c r="J69" s="22">
        <f t="shared" si="35"/>
        <v>500.58314757459789</v>
      </c>
      <c r="K69" s="22">
        <f t="shared" si="36"/>
        <v>533.73292023380452</v>
      </c>
      <c r="L69" s="78">
        <f t="shared" si="37"/>
        <v>0.93789071012392267</v>
      </c>
      <c r="M69" s="78">
        <f t="shared" si="38"/>
        <v>1.06622231055884</v>
      </c>
      <c r="N69" s="77">
        <f>VLOOKUP(E69,'Appendix 4. LT MOH 2019'!$E$4:$L$1683,8,FALSE)</f>
        <v>0.475312051253728</v>
      </c>
      <c r="O69" s="77">
        <f t="shared" si="47"/>
        <v>0.45246773669851492</v>
      </c>
      <c r="P69" s="78">
        <f t="shared" si="39"/>
        <v>0.54753226330148508</v>
      </c>
      <c r="Q69" s="77">
        <f>VLOOKUP(E69,'Appendix 4. LT MOH 2019'!$E$4:$J$1683,6,FALSE)</f>
        <v>2.5000000000000004</v>
      </c>
      <c r="R69" s="133">
        <f t="shared" si="40"/>
        <v>2.4456573861904567</v>
      </c>
      <c r="S69" s="132">
        <f t="shared" si="48"/>
        <v>22868.307045286776</v>
      </c>
      <c r="T69" s="14">
        <f t="shared" si="41"/>
        <v>12521.135914379165</v>
      </c>
      <c r="U69" s="15">
        <f t="shared" si="42"/>
        <v>0.15203253781483184</v>
      </c>
      <c r="V69" s="14">
        <f t="shared" si="43"/>
        <v>82358.264187034059</v>
      </c>
      <c r="W69" s="14">
        <f t="shared" si="44"/>
        <v>121531.97054988722</v>
      </c>
      <c r="X69" s="2">
        <f t="shared" si="45"/>
        <v>5.3144279683325006</v>
      </c>
      <c r="Y69" s="109">
        <f>VLOOKUP(E69,'Appendix 4. LT MOH 2019'!$E$4:$Q$1683,13,FALSE)</f>
        <v>5.1666404051955475</v>
      </c>
      <c r="Z69" s="129">
        <f t="shared" si="46"/>
        <v>0.14778756313695318</v>
      </c>
    </row>
    <row r="70" spans="2:26" x14ac:dyDescent="0.2">
      <c r="B70" s="155" t="str">
        <f t="shared" si="49"/>
        <v>Male</v>
      </c>
      <c r="C70" s="13" t="str">
        <f t="shared" si="50"/>
        <v>SE</v>
      </c>
      <c r="D70" s="162" t="s">
        <v>8</v>
      </c>
      <c r="E70" s="20" t="str">
        <f t="shared" si="34"/>
        <v>SEMale90+</v>
      </c>
      <c r="F70" s="21" t="s">
        <v>19</v>
      </c>
      <c r="G70" s="108">
        <f>VLOOKUP(E70,'Appendix 4. LT MOH 2019'!$E$4:$H$1683,4,FALSE)</f>
        <v>0.32151300236406621</v>
      </c>
      <c r="H70" s="21">
        <f>VLOOKUP(E70,'Appendix 1a. Pop March 2021'!$E$5:$F$1684,2,FALSE)</f>
        <v>1701.9947058732</v>
      </c>
      <c r="I70" s="21">
        <f>VLOOKUP(E70,'Appendix 2a. Covid Deaths 2021'!$E$4:$F$1684,2,FALSE)</f>
        <v>27.460227272727298</v>
      </c>
      <c r="J70" s="22">
        <f t="shared" si="35"/>
        <v>547.21342789303833</v>
      </c>
      <c r="K70" s="22">
        <f t="shared" si="36"/>
        <v>565.84483504971149</v>
      </c>
      <c r="L70" s="78">
        <f t="shared" si="37"/>
        <v>0.96707329288419441</v>
      </c>
      <c r="M70" s="78">
        <f t="shared" si="38"/>
        <v>1.0340477886816677</v>
      </c>
      <c r="N70" s="77">
        <f>VLOOKUP(E70,'Appendix 4. LT MOH 2019'!$E$4:$L$1683,8,FALSE)</f>
        <v>0</v>
      </c>
      <c r="O70" s="77">
        <v>0</v>
      </c>
      <c r="P70" s="78">
        <f t="shared" si="39"/>
        <v>1</v>
      </c>
      <c r="Q70" s="77">
        <f>VLOOKUP(E70,'Appendix 4. LT MOH 2019'!$E$4:$J$1683,6,FALSE)</f>
        <v>3.9148366182883594</v>
      </c>
      <c r="R70" s="133">
        <f>Q70*L70</f>
        <v>3.785933939551748</v>
      </c>
      <c r="S70" s="132">
        <f t="shared" si="48"/>
        <v>10347.171130907611</v>
      </c>
      <c r="T70" s="14">
        <f t="shared" si="41"/>
        <v>10347.171130907611</v>
      </c>
      <c r="U70" s="15">
        <f t="shared" si="42"/>
        <v>0.26413561778058897</v>
      </c>
      <c r="V70" s="14">
        <f>T70*R70</f>
        <v>39173.706362853169</v>
      </c>
      <c r="W70" s="14">
        <f>V70</f>
        <v>39173.706362853169</v>
      </c>
      <c r="X70" s="2">
        <f t="shared" si="45"/>
        <v>3.7859339395517484</v>
      </c>
      <c r="Y70" s="109">
        <f>VLOOKUP(E70,'Appendix 4. LT MOH 2019'!$E$4:$Q$1683,13,FALSE)</f>
        <v>3.1102941176470584</v>
      </c>
      <c r="Z70" s="129">
        <f t="shared" si="46"/>
        <v>0.67563982190468996</v>
      </c>
    </row>
    <row r="71" spans="2:26" x14ac:dyDescent="0.2">
      <c r="H71" s="43"/>
      <c r="I71" s="43"/>
      <c r="K71" s="9"/>
      <c r="L71" s="9"/>
      <c r="M71" s="9"/>
      <c r="N71" s="131"/>
      <c r="O71" s="131"/>
      <c r="P71" s="79"/>
      <c r="Q71" s="131"/>
      <c r="R71" s="111"/>
      <c r="S71" s="9"/>
      <c r="T71" s="9"/>
      <c r="U71" s="9"/>
      <c r="V71" s="111"/>
      <c r="W71" s="111"/>
      <c r="X71" s="9"/>
      <c r="Y71" s="131"/>
      <c r="Z71" s="9"/>
    </row>
    <row r="72" spans="2:26" x14ac:dyDescent="0.2">
      <c r="F72" s="43"/>
      <c r="H72" s="43"/>
      <c r="I72" s="43"/>
      <c r="N72" s="43"/>
      <c r="O72" s="43"/>
      <c r="Q72" s="43"/>
      <c r="R72" s="43"/>
      <c r="V72" s="43"/>
      <c r="W72" s="43"/>
    </row>
    <row r="73" spans="2:26" x14ac:dyDescent="0.2">
      <c r="F73" s="43"/>
    </row>
    <row r="74" spans="2:26" x14ac:dyDescent="0.2">
      <c r="F74" s="43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F15598-45B0-1A42-8F7D-E47D6903254C}">
  <sheetPr>
    <tabColor theme="7"/>
  </sheetPr>
  <dimension ref="A1:AA116"/>
  <sheetViews>
    <sheetView zoomScaleNormal="100" workbookViewId="0">
      <pane xSplit="4" ySplit="3" topLeftCell="F4" activePane="bottomRight" state="frozen"/>
      <selection pane="topRight" activeCell="F1" sqref="F1"/>
      <selection pane="bottomLeft" activeCell="A4" sqref="A4"/>
      <selection pane="bottomRight" activeCell="D2" sqref="D2"/>
    </sheetView>
  </sheetViews>
  <sheetFormatPr baseColWidth="10" defaultRowHeight="16" x14ac:dyDescent="0.2"/>
  <cols>
    <col min="1" max="1" width="6.33203125" customWidth="1"/>
    <col min="2" max="3" width="12.1640625" style="155" customWidth="1"/>
    <col min="4" max="4" width="12.1640625" style="9" customWidth="1"/>
    <col min="5" max="5" width="12.83203125" hidden="1" customWidth="1"/>
    <col min="6" max="6" width="13.33203125" customWidth="1"/>
    <col min="7" max="7" width="12.83203125" style="43" customWidth="1"/>
    <col min="10" max="10" width="14.6640625" style="43" customWidth="1"/>
    <col min="11" max="11" width="13.33203125" customWidth="1"/>
    <col min="17" max="17" width="11.5" customWidth="1"/>
    <col min="18" max="20" width="10.33203125" customWidth="1"/>
    <col min="21" max="21" width="8.33203125" customWidth="1"/>
    <col min="22" max="22" width="10" customWidth="1"/>
    <col min="23" max="23" width="8.33203125" customWidth="1"/>
    <col min="24" max="24" width="10.5" customWidth="1"/>
    <col min="25" max="25" width="10.5" style="43" customWidth="1"/>
    <col min="26" max="26" width="17.6640625" bestFit="1" customWidth="1"/>
  </cols>
  <sheetData>
    <row r="1" spans="1:27" ht="18" x14ac:dyDescent="0.2">
      <c r="B1" s="158" t="s">
        <v>55</v>
      </c>
      <c r="C1" s="158"/>
      <c r="D1" s="158"/>
      <c r="H1" s="43"/>
      <c r="I1" s="43"/>
      <c r="K1" s="12"/>
      <c r="N1" s="10"/>
      <c r="O1" s="12"/>
      <c r="Q1" s="12"/>
      <c r="R1" s="12"/>
      <c r="S1" s="10"/>
      <c r="T1" s="10"/>
      <c r="U1" s="12"/>
      <c r="V1" s="12"/>
      <c r="W1" s="12"/>
      <c r="Y1" s="12"/>
    </row>
    <row r="2" spans="1:27" s="3" customFormat="1" ht="100" customHeight="1" x14ac:dyDescent="0.2">
      <c r="B2" s="159" t="s">
        <v>32</v>
      </c>
      <c r="C2" s="159" t="s">
        <v>14</v>
      </c>
      <c r="D2" s="164" t="s">
        <v>30</v>
      </c>
      <c r="E2" s="42"/>
      <c r="F2" s="3" t="s">
        <v>31</v>
      </c>
      <c r="G2" s="110" t="s">
        <v>115</v>
      </c>
      <c r="H2" s="110" t="s">
        <v>119</v>
      </c>
      <c r="I2" s="110" t="s">
        <v>117</v>
      </c>
      <c r="J2" s="110" t="s">
        <v>20</v>
      </c>
      <c r="K2" s="4" t="s">
        <v>1827</v>
      </c>
      <c r="L2" s="3" t="s">
        <v>16</v>
      </c>
      <c r="M2" s="5" t="s">
        <v>114</v>
      </c>
      <c r="N2" s="3" t="s">
        <v>143</v>
      </c>
      <c r="O2" s="3" t="s">
        <v>21</v>
      </c>
      <c r="P2" s="5" t="s">
        <v>22</v>
      </c>
      <c r="Q2" s="3" t="s">
        <v>142</v>
      </c>
      <c r="R2" s="3" t="s">
        <v>23</v>
      </c>
      <c r="S2" s="5" t="s">
        <v>33</v>
      </c>
      <c r="T2" s="5" t="s">
        <v>34</v>
      </c>
      <c r="U2" s="5" t="s">
        <v>35</v>
      </c>
      <c r="V2" s="3" t="s">
        <v>36</v>
      </c>
      <c r="W2" s="3" t="s">
        <v>37</v>
      </c>
      <c r="X2" s="5" t="s">
        <v>80</v>
      </c>
      <c r="Y2" s="3" t="s">
        <v>25</v>
      </c>
      <c r="Z2" s="5" t="s">
        <v>24</v>
      </c>
    </row>
    <row r="3" spans="1:27" s="13" customFormat="1" ht="47" customHeight="1" x14ac:dyDescent="0.2">
      <c r="A3" s="12"/>
      <c r="B3" s="10" t="s">
        <v>17</v>
      </c>
      <c r="C3" s="10" t="s">
        <v>14</v>
      </c>
      <c r="D3" s="160" t="s">
        <v>0</v>
      </c>
      <c r="E3" s="10" t="s">
        <v>137</v>
      </c>
      <c r="F3" s="10" t="s">
        <v>9</v>
      </c>
      <c r="G3" s="12" t="s">
        <v>116</v>
      </c>
      <c r="H3" s="12" t="s">
        <v>136</v>
      </c>
      <c r="I3" s="12" t="s">
        <v>110</v>
      </c>
      <c r="J3" s="12" t="s">
        <v>1826</v>
      </c>
      <c r="K3" s="12" t="s">
        <v>1828</v>
      </c>
      <c r="L3" s="12" t="s">
        <v>26</v>
      </c>
      <c r="M3" s="12" t="s">
        <v>27</v>
      </c>
      <c r="N3" s="10" t="s">
        <v>1620</v>
      </c>
      <c r="O3" s="12" t="s">
        <v>111</v>
      </c>
      <c r="P3" s="12" t="s">
        <v>112</v>
      </c>
      <c r="Q3" s="12" t="s">
        <v>1621</v>
      </c>
      <c r="R3" s="12" t="s">
        <v>113</v>
      </c>
      <c r="S3" s="10" t="s">
        <v>104</v>
      </c>
      <c r="T3" s="10" t="s">
        <v>105</v>
      </c>
      <c r="U3" s="12" t="s">
        <v>106</v>
      </c>
      <c r="V3" s="12" t="s">
        <v>107</v>
      </c>
      <c r="W3" s="12" t="s">
        <v>108</v>
      </c>
      <c r="X3" s="10" t="s">
        <v>109</v>
      </c>
      <c r="Y3" s="12" t="s">
        <v>29</v>
      </c>
      <c r="Z3" s="12" t="s">
        <v>11</v>
      </c>
    </row>
    <row r="4" spans="1:27" s="11" customFormat="1" ht="17" customHeight="1" x14ac:dyDescent="0.2">
      <c r="A4" s="17"/>
      <c r="B4" s="13" t="s">
        <v>18</v>
      </c>
      <c r="C4" s="13" t="str">
        <f>$B$1</f>
        <v>BA</v>
      </c>
      <c r="D4" s="162">
        <v>0</v>
      </c>
      <c r="E4" s="20" t="str">
        <f t="shared" ref="E4:E23" si="0">_xlfn.CONCAT(C4,B4,D4)</f>
        <v>BATotal0</v>
      </c>
      <c r="F4" s="21">
        <v>1</v>
      </c>
      <c r="G4" s="108">
        <f>VLOOKUP(E4,'Appendix 4. LT MOH 2019'!$E$4:$H$1683,4,FALSE)</f>
        <v>1.4191701601945737E-2</v>
      </c>
      <c r="H4" s="21">
        <f>VLOOKUP(E4,'Appendix 1a. Pop March 2021'!$E$5:$F$1684,2,FALSE)</f>
        <v>203150.75048219899</v>
      </c>
      <c r="I4" s="21">
        <f>VLOOKUP(E4,'Appendix 2a. Covid Deaths 2021'!$E$4:$F$1684,2,FALSE)</f>
        <v>10.342342342342301</v>
      </c>
      <c r="J4" s="22">
        <f t="shared" ref="J4:J23" si="1">G4*H4</f>
        <v>2883.0548310547019</v>
      </c>
      <c r="K4" s="22">
        <f t="shared" ref="K4:K23" si="2">G4*(H4-I4)+I4</f>
        <v>2893.2503979606568</v>
      </c>
      <c r="L4" s="77">
        <f t="shared" ref="L4:L23" si="3">J4/K4</f>
        <v>0.99647608554270262</v>
      </c>
      <c r="M4" s="77">
        <f t="shared" ref="M4:M23" si="4">K4/J4</f>
        <v>1.003536376345026</v>
      </c>
      <c r="N4" s="77">
        <f>VLOOKUP(E4,'Appendix 4. LT MOH 2019'!$E$4:$L$1683,8,FALSE)</f>
        <v>0.98598800720367419</v>
      </c>
      <c r="O4" s="77">
        <f>EXP((1/L4)*LN(N4))</f>
        <v>0.98593880554325597</v>
      </c>
      <c r="P4" s="77">
        <f t="shared" ref="P4:P23" si="5">1-O4</f>
        <v>1.4061194456744031E-2</v>
      </c>
      <c r="Q4" s="77">
        <f>VLOOKUP(E4,'Appendix 4. LT MOH 2019'!$E$4:$J$1683,6,FALSE)</f>
        <v>9.6277736477525147E-2</v>
      </c>
      <c r="R4" s="18">
        <f t="shared" ref="R4:R22" si="6">F4+(Q4-F4)*M4*(1-N4)/(1-O4)</f>
        <v>9.6255240495860095E-2</v>
      </c>
      <c r="S4" s="14">
        <v>100000</v>
      </c>
      <c r="T4" s="14">
        <f t="shared" ref="T4:T23" si="7">P4*S4</f>
        <v>1406.1194456744031</v>
      </c>
      <c r="U4" s="15">
        <f t="shared" ref="U4:U23" si="8">T4/V4</f>
        <v>1.4242180249396191E-2</v>
      </c>
      <c r="V4" s="14">
        <f t="shared" ref="V4:V22" si="9">(S5*F4)+R4*T4</f>
        <v>98729.226919734894</v>
      </c>
      <c r="W4" s="14">
        <f t="shared" ref="W4:W22" si="10">W5+V4</f>
        <v>7502435.3357529407</v>
      </c>
      <c r="X4" s="129">
        <f t="shared" ref="X4:X23" si="11">W4/S4</f>
        <v>75.024353357529407</v>
      </c>
      <c r="Y4" s="109">
        <f>VLOOKUP(E4,'Appendix 4. LT MOH 2019'!$E$4:$Q$1683,13,FALSE)</f>
        <v>76.257852963299683</v>
      </c>
      <c r="Z4" s="109">
        <f t="shared" ref="Z4:Z23" si="12">X4-Y4</f>
        <v>-1.2334996057702767</v>
      </c>
    </row>
    <row r="5" spans="1:27" s="11" customFormat="1" x14ac:dyDescent="0.2">
      <c r="A5" s="17"/>
      <c r="B5" s="13" t="str">
        <f>$B$4</f>
        <v>Total</v>
      </c>
      <c r="C5" s="13" t="str">
        <f>$C$4</f>
        <v>BA</v>
      </c>
      <c r="D5" s="163" t="s">
        <v>139</v>
      </c>
      <c r="E5" s="20" t="str">
        <f t="shared" si="0"/>
        <v>BATotal01-04</v>
      </c>
      <c r="F5" s="21">
        <v>4</v>
      </c>
      <c r="G5" s="108">
        <f>VLOOKUP(E5,'Appendix 4. LT MOH 2019'!$E$4:$H$1683,4,FALSE)</f>
        <v>4.9851903369988663E-4</v>
      </c>
      <c r="H5" s="21">
        <f>VLOOKUP(E5,'Appendix 1a. Pop March 2021'!$E$5:$F$1684,2,FALSE)</f>
        <v>820434.16350191704</v>
      </c>
      <c r="I5" s="21">
        <f>VLOOKUP(E5,'Appendix 2a. Covid Deaths 2021'!$E$4:$F$1684,2,FALSE)</f>
        <v>16.252252252252301</v>
      </c>
      <c r="J5" s="22">
        <f t="shared" si="1"/>
        <v>409.0020464033505</v>
      </c>
      <c r="K5" s="22">
        <f t="shared" si="2"/>
        <v>425.24619659851447</v>
      </c>
      <c r="L5" s="77">
        <f t="shared" si="3"/>
        <v>0.96180059851187694</v>
      </c>
      <c r="M5" s="77">
        <f t="shared" si="4"/>
        <v>1.0397165499244085</v>
      </c>
      <c r="N5" s="77">
        <f>VLOOKUP(E5,'Appendix 4. LT MOH 2019'!$E$4:$L$1683,8,FALSE)</f>
        <v>0.99800840704216687</v>
      </c>
      <c r="O5" s="77">
        <f t="shared" ref="O5:O22" si="13">EXP((1/L5)*LN(N5))</f>
        <v>0.99792938978833468</v>
      </c>
      <c r="P5" s="77">
        <f t="shared" si="5"/>
        <v>2.0706102116653247E-3</v>
      </c>
      <c r="Q5" s="77">
        <f>VLOOKUP(E5,'Appendix 4. LT MOH 2019'!$E$4:$J$1683,6,FALSE)</f>
        <v>1.4989328927413175</v>
      </c>
      <c r="R5" s="18">
        <f t="shared" si="6"/>
        <v>1.4988339094985363</v>
      </c>
      <c r="S5" s="132">
        <f t="shared" ref="S5:S23" si="14">S4-T4</f>
        <v>98593.880554325602</v>
      </c>
      <c r="T5" s="14">
        <f t="shared" si="7"/>
        <v>204.14949588349788</v>
      </c>
      <c r="U5" s="15">
        <f t="shared" si="8"/>
        <v>5.1832364468666267E-4</v>
      </c>
      <c r="V5" s="14">
        <f t="shared" si="9"/>
        <v>393864.91042080562</v>
      </c>
      <c r="W5" s="14">
        <f t="shared" si="10"/>
        <v>7403706.1088332059</v>
      </c>
      <c r="X5" s="129">
        <f t="shared" si="11"/>
        <v>75.092957769866217</v>
      </c>
      <c r="Y5" s="109">
        <f>VLOOKUP(E5,'Appendix 4. LT MOH 2019'!$E$4:$Q$1683,13,FALSE)</f>
        <v>76.340194163839868</v>
      </c>
      <c r="Z5" s="109">
        <f t="shared" si="12"/>
        <v>-1.247236393973651</v>
      </c>
      <c r="AA5" s="19"/>
    </row>
    <row r="6" spans="1:27" s="11" customFormat="1" x14ac:dyDescent="0.2">
      <c r="A6" s="17"/>
      <c r="B6" s="13" t="str">
        <f t="shared" ref="B6:B23" si="15">$B$4</f>
        <v>Total</v>
      </c>
      <c r="C6" s="13" t="str">
        <f t="shared" ref="C6:C23" si="16">$C$4</f>
        <v>BA</v>
      </c>
      <c r="D6" s="163" t="s">
        <v>138</v>
      </c>
      <c r="E6" s="20" t="str">
        <f t="shared" si="0"/>
        <v>BATotal05-09</v>
      </c>
      <c r="F6" s="21">
        <v>5</v>
      </c>
      <c r="G6" s="108">
        <f>VLOOKUP(E6,'Appendix 4. LT MOH 2019'!$E$4:$H$1683,4,FALSE)</f>
        <v>2.4071173954030772E-4</v>
      </c>
      <c r="H6" s="21">
        <f>VLOOKUP(E6,'Appendix 1a. Pop March 2021'!$E$5:$F$1684,2,FALSE)</f>
        <v>1026142.28980851</v>
      </c>
      <c r="I6" s="21">
        <f>VLOOKUP(E6,'Appendix 2a. Covid Deaths 2021'!$E$4:$F$1684,2,FALSE)</f>
        <v>4.4324324324324298</v>
      </c>
      <c r="J6" s="22">
        <f t="shared" si="1"/>
        <v>247.00449559568102</v>
      </c>
      <c r="K6" s="22">
        <f t="shared" si="2"/>
        <v>251.43586108959224</v>
      </c>
      <c r="L6" s="77">
        <f t="shared" si="3"/>
        <v>0.98237576185549669</v>
      </c>
      <c r="M6" s="77">
        <f t="shared" si="4"/>
        <v>1.0179404244575567</v>
      </c>
      <c r="N6" s="77">
        <f>VLOOKUP(E6,'Appendix 4. LT MOH 2019'!$E$4:$L$1683,8,FALSE)</f>
        <v>0.99879716514347516</v>
      </c>
      <c r="O6" s="77">
        <f t="shared" si="13"/>
        <v>0.9987755989918442</v>
      </c>
      <c r="P6" s="77">
        <f t="shared" si="5"/>
        <v>1.2244010081557954E-3</v>
      </c>
      <c r="Q6" s="77">
        <f>VLOOKUP(E6,'Appendix 4. LT MOH 2019'!$E$4:$J$1683,6,FALSE)</f>
        <v>2.5000000000000688</v>
      </c>
      <c r="R6" s="18">
        <f t="shared" si="6"/>
        <v>2.4999730148715171</v>
      </c>
      <c r="S6" s="132">
        <f t="shared" si="14"/>
        <v>98389.731058442107</v>
      </c>
      <c r="T6" s="14">
        <f t="shared" si="7"/>
        <v>120.4684859001341</v>
      </c>
      <c r="U6" s="15">
        <f t="shared" si="8"/>
        <v>2.4503021086895736E-4</v>
      </c>
      <c r="V6" s="14">
        <f t="shared" si="9"/>
        <v>491647.48082660261</v>
      </c>
      <c r="W6" s="14">
        <f t="shared" si="10"/>
        <v>7009841.1984124007</v>
      </c>
      <c r="X6" s="129">
        <f t="shared" si="11"/>
        <v>71.245658698351903</v>
      </c>
      <c r="Y6" s="109">
        <f>VLOOKUP(E6,'Appendix 4. LT MOH 2019'!$E$4:$Q$1683,13,FALSE)</f>
        <v>72.489544938694195</v>
      </c>
      <c r="Z6" s="109">
        <f t="shared" si="12"/>
        <v>-1.2438862403422917</v>
      </c>
    </row>
    <row r="7" spans="1:27" s="11" customFormat="1" x14ac:dyDescent="0.2">
      <c r="A7" s="17"/>
      <c r="B7" s="13" t="str">
        <f t="shared" si="15"/>
        <v>Total</v>
      </c>
      <c r="C7" s="13" t="str">
        <f t="shared" si="16"/>
        <v>BA</v>
      </c>
      <c r="D7" s="163" t="s">
        <v>120</v>
      </c>
      <c r="E7" s="20" t="str">
        <f t="shared" si="0"/>
        <v>BATotal10-14</v>
      </c>
      <c r="F7" s="21">
        <v>5</v>
      </c>
      <c r="G7" s="108">
        <f>VLOOKUP(E7,'Appendix 4. LT MOH 2019'!$E$4:$H$1683,4,FALSE)</f>
        <v>3.3291557419569623E-4</v>
      </c>
      <c r="H7" s="21">
        <f>VLOOKUP(E7,'Appendix 1a. Pop March 2021'!$E$5:$F$1684,2,FALSE)</f>
        <v>1097256.91194637</v>
      </c>
      <c r="I7" s="21">
        <f>VLOOKUP(E7,'Appendix 2a. Covid Deaths 2021'!$E$4:$F$1684,2,FALSE)</f>
        <v>8.8648648648648596</v>
      </c>
      <c r="J7" s="22">
        <f t="shared" si="1"/>
        <v>365.29391488082229</v>
      </c>
      <c r="K7" s="22">
        <f t="shared" si="2"/>
        <v>374.15582849411049</v>
      </c>
      <c r="L7" s="77">
        <f t="shared" si="3"/>
        <v>0.97631491229481759</v>
      </c>
      <c r="M7" s="77">
        <f t="shared" si="4"/>
        <v>1.0242596803622623</v>
      </c>
      <c r="N7" s="77">
        <f>VLOOKUP(E7,'Appendix 4. LT MOH 2019'!$E$4:$L$1683,8,FALSE)</f>
        <v>0.99833680638666344</v>
      </c>
      <c r="O7" s="77">
        <f t="shared" si="13"/>
        <v>0.9982964922275539</v>
      </c>
      <c r="P7" s="77">
        <f t="shared" si="5"/>
        <v>1.7035077724461001E-3</v>
      </c>
      <c r="Q7" s="77">
        <f>VLOOKUP(E7,'Appendix 4. LT MOH 2019'!$E$4:$J$1683,6,FALSE)</f>
        <v>2.4999999999999529</v>
      </c>
      <c r="R7" s="18">
        <f t="shared" si="6"/>
        <v>2.4999495359939874</v>
      </c>
      <c r="S7" s="132">
        <f t="shared" si="14"/>
        <v>98269.262572541978</v>
      </c>
      <c r="T7" s="14">
        <f t="shared" si="7"/>
        <v>167.4024525848719</v>
      </c>
      <c r="U7" s="15">
        <f t="shared" si="8"/>
        <v>3.4099200161449795E-4</v>
      </c>
      <c r="V7" s="14">
        <f t="shared" si="9"/>
        <v>490927.79828344937</v>
      </c>
      <c r="W7" s="14">
        <f t="shared" si="10"/>
        <v>6518193.7175857984</v>
      </c>
      <c r="X7" s="129">
        <f t="shared" si="11"/>
        <v>66.329934172184238</v>
      </c>
      <c r="Y7" s="109">
        <f>VLOOKUP(E7,'Appendix 4. LT MOH 2019'!$E$4:$Q$1683,13,FALSE)</f>
        <v>67.573832186578485</v>
      </c>
      <c r="Z7" s="109">
        <f t="shared" si="12"/>
        <v>-1.2438980143942473</v>
      </c>
      <c r="AA7" s="19"/>
    </row>
    <row r="8" spans="1:27" s="11" customFormat="1" x14ac:dyDescent="0.2">
      <c r="A8" s="17"/>
      <c r="B8" s="13" t="str">
        <f t="shared" si="15"/>
        <v>Total</v>
      </c>
      <c r="C8" s="13" t="str">
        <f t="shared" si="16"/>
        <v>BA</v>
      </c>
      <c r="D8" s="162" t="s">
        <v>121</v>
      </c>
      <c r="E8" s="20" t="str">
        <f t="shared" si="0"/>
        <v>BATotal15-19</v>
      </c>
      <c r="F8" s="21">
        <v>5</v>
      </c>
      <c r="G8" s="108">
        <f>VLOOKUP(E8,'Appendix 4. LT MOH 2019'!$E$4:$H$1683,4,FALSE)</f>
        <v>1.4890263639033973E-3</v>
      </c>
      <c r="H8" s="21">
        <f>VLOOKUP(E8,'Appendix 1a. Pop March 2021'!$E$5:$F$1684,2,FALSE)</f>
        <v>1187386.3823402</v>
      </c>
      <c r="I8" s="21">
        <f>VLOOKUP(E8,'Appendix 2a. Covid Deaths 2021'!$E$4:$F$1684,2,FALSE)</f>
        <v>23.639639639639601</v>
      </c>
      <c r="J8" s="22">
        <f t="shared" si="1"/>
        <v>1768.0496274444372</v>
      </c>
      <c r="K8" s="22">
        <f t="shared" si="2"/>
        <v>1791.6540670374202</v>
      </c>
      <c r="L8" s="77">
        <f t="shared" si="3"/>
        <v>0.98682533641552017</v>
      </c>
      <c r="M8" s="77">
        <f t="shared" si="4"/>
        <v>1.0133505526239674</v>
      </c>
      <c r="N8" s="77">
        <f>VLOOKUP(E8,'Appendix 4. LT MOH 2019'!$E$4:$L$1683,8,FALSE)</f>
        <v>0.99258248038613262</v>
      </c>
      <c r="O8" s="77">
        <f t="shared" si="13"/>
        <v>0.9924838254857512</v>
      </c>
      <c r="P8" s="77">
        <f t="shared" si="5"/>
        <v>7.5161745142487968E-3</v>
      </c>
      <c r="Q8" s="77">
        <f>VLOOKUP(E8,'Appendix 4. LT MOH 2019'!$E$4:$J$1683,6,FALSE)</f>
        <v>2.4999999999999649</v>
      </c>
      <c r="R8" s="18">
        <f t="shared" si="6"/>
        <v>2.4998759057675439</v>
      </c>
      <c r="S8" s="132">
        <f t="shared" si="14"/>
        <v>98101.860119957113</v>
      </c>
      <c r="T8" s="14">
        <f t="shared" si="7"/>
        <v>737.35070083402206</v>
      </c>
      <c r="U8" s="15">
        <f t="shared" si="8"/>
        <v>1.5089057839240074E-3</v>
      </c>
      <c r="V8" s="14">
        <f t="shared" si="9"/>
        <v>488665.83234673121</v>
      </c>
      <c r="W8" s="14">
        <f t="shared" si="10"/>
        <v>6027265.919302349</v>
      </c>
      <c r="X8" s="129">
        <f t="shared" si="11"/>
        <v>61.438854593912097</v>
      </c>
      <c r="Y8" s="109">
        <f>VLOOKUP(E8,'Appendix 4. LT MOH 2019'!$E$4:$Q$1683,13,FALSE)</f>
        <v>62.682242876633858</v>
      </c>
      <c r="Z8" s="109">
        <f t="shared" si="12"/>
        <v>-1.2433882827217602</v>
      </c>
    </row>
    <row r="9" spans="1:27" s="11" customFormat="1" x14ac:dyDescent="0.2">
      <c r="A9" s="17"/>
      <c r="B9" s="13" t="str">
        <f t="shared" si="15"/>
        <v>Total</v>
      </c>
      <c r="C9" s="13" t="str">
        <f t="shared" si="16"/>
        <v>BA</v>
      </c>
      <c r="D9" s="162" t="s">
        <v>122</v>
      </c>
      <c r="E9" s="20" t="str">
        <f t="shared" si="0"/>
        <v>BATotal20-24</v>
      </c>
      <c r="F9" s="21">
        <v>5</v>
      </c>
      <c r="G9" s="108">
        <f>VLOOKUP(E9,'Appendix 4. LT MOH 2019'!$E$4:$H$1683,4,FALSE)</f>
        <v>2.097094945993323E-3</v>
      </c>
      <c r="H9" s="21">
        <f>VLOOKUP(E9,'Appendix 1a. Pop March 2021'!$E$5:$F$1684,2,FALSE)</f>
        <v>1252148.72619812</v>
      </c>
      <c r="I9" s="21">
        <f>VLOOKUP(E9,'Appendix 2a. Covid Deaths 2021'!$E$4:$F$1684,2,FALSE)</f>
        <v>45.801801801801801</v>
      </c>
      <c r="J9" s="22">
        <f t="shared" si="1"/>
        <v>2625.8747653420546</v>
      </c>
      <c r="K9" s="22">
        <f t="shared" si="2"/>
        <v>2671.5805164167805</v>
      </c>
      <c r="L9" s="77">
        <f t="shared" si="3"/>
        <v>0.98289186839256182</v>
      </c>
      <c r="M9" s="77">
        <f t="shared" si="4"/>
        <v>1.0174059142796827</v>
      </c>
      <c r="N9" s="77">
        <f>VLOOKUP(E9,'Appendix 4. LT MOH 2019'!$E$4:$L$1683,8,FALSE)</f>
        <v>0.98956921115644969</v>
      </c>
      <c r="O9" s="77">
        <f t="shared" si="13"/>
        <v>0.98938862042346154</v>
      </c>
      <c r="P9" s="77">
        <f t="shared" si="5"/>
        <v>1.061137957653846E-2</v>
      </c>
      <c r="Q9" s="77">
        <f>VLOOKUP(E9,'Appendix 4. LT MOH 2019'!$E$4:$J$1683,6,FALSE)</f>
        <v>2.4999999999999925</v>
      </c>
      <c r="R9" s="18">
        <f t="shared" si="6"/>
        <v>2.4997722531068609</v>
      </c>
      <c r="S9" s="132">
        <f t="shared" si="14"/>
        <v>97364.509419123089</v>
      </c>
      <c r="T9" s="14">
        <f t="shared" si="7"/>
        <v>1033.1717667297692</v>
      </c>
      <c r="U9" s="15">
        <f t="shared" si="8"/>
        <v>2.1335971511815687E-3</v>
      </c>
      <c r="V9" s="14">
        <f t="shared" si="9"/>
        <v>484239.38237713109</v>
      </c>
      <c r="W9" s="14">
        <f t="shared" si="10"/>
        <v>5538600.0869556181</v>
      </c>
      <c r="X9" s="129">
        <f t="shared" si="11"/>
        <v>56.88520509165938</v>
      </c>
      <c r="Y9" s="109">
        <f>VLOOKUP(E9,'Appendix 4. LT MOH 2019'!$E$4:$Q$1683,13,FALSE)</f>
        <v>58.131981790794725</v>
      </c>
      <c r="Z9" s="109">
        <f t="shared" si="12"/>
        <v>-1.2467766991353457</v>
      </c>
    </row>
    <row r="10" spans="1:27" s="11" customFormat="1" x14ac:dyDescent="0.2">
      <c r="A10" s="17"/>
      <c r="B10" s="13" t="str">
        <f t="shared" si="15"/>
        <v>Total</v>
      </c>
      <c r="C10" s="13" t="str">
        <f t="shared" si="16"/>
        <v>BA</v>
      </c>
      <c r="D10" s="162" t="s">
        <v>123</v>
      </c>
      <c r="E10" s="20" t="str">
        <f t="shared" si="0"/>
        <v>BATotal25-29</v>
      </c>
      <c r="F10" s="21">
        <v>5</v>
      </c>
      <c r="G10" s="108">
        <f>VLOOKUP(E10,'Appendix 4. LT MOH 2019'!$E$4:$H$1683,4,FALSE)</f>
        <v>1.8574618008581839E-3</v>
      </c>
      <c r="H10" s="21">
        <f>VLOOKUP(E10,'Appendix 1a. Pop March 2021'!$E$5:$F$1684,2,FALSE)</f>
        <v>1202619.3308786701</v>
      </c>
      <c r="I10" s="21">
        <f>VLOOKUP(E10,'Appendix 2a. Covid Deaths 2021'!$E$4:$F$1684,2,FALSE)</f>
        <v>88.648648648648603</v>
      </c>
      <c r="J10" s="22">
        <f t="shared" si="1"/>
        <v>2233.8194680807587</v>
      </c>
      <c r="K10" s="22">
        <f t="shared" si="2"/>
        <v>2322.3034552508448</v>
      </c>
      <c r="L10" s="77">
        <f t="shared" si="3"/>
        <v>0.96189818045956943</v>
      </c>
      <c r="M10" s="77">
        <f t="shared" si="4"/>
        <v>1.0396110735153137</v>
      </c>
      <c r="N10" s="77">
        <f>VLOOKUP(E10,'Appendix 4. LT MOH 2019'!$E$4:$L$1683,8,FALSE)</f>
        <v>0.99075561870851281</v>
      </c>
      <c r="O10" s="77">
        <f t="shared" si="13"/>
        <v>0.99039120366965006</v>
      </c>
      <c r="P10" s="77">
        <f t="shared" si="5"/>
        <v>9.6087963303499446E-3</v>
      </c>
      <c r="Q10" s="77">
        <f>VLOOKUP(E10,'Appendix 4. LT MOH 2019'!$E$4:$J$1683,6,FALSE)</f>
        <v>2.5000000000000386</v>
      </c>
      <c r="R10" s="18">
        <f t="shared" si="6"/>
        <v>2.4995408300849782</v>
      </c>
      <c r="S10" s="132">
        <f t="shared" si="14"/>
        <v>96331.337652393326</v>
      </c>
      <c r="T10" s="14">
        <f t="shared" si="7"/>
        <v>925.62820373201839</v>
      </c>
      <c r="U10" s="15">
        <f t="shared" si="8"/>
        <v>1.9310384476200527E-3</v>
      </c>
      <c r="V10" s="14">
        <f t="shared" si="9"/>
        <v>479342.19273201295</v>
      </c>
      <c r="W10" s="14">
        <f t="shared" si="10"/>
        <v>5054360.7045784872</v>
      </c>
      <c r="X10" s="129">
        <f t="shared" si="11"/>
        <v>52.468499117253906</v>
      </c>
      <c r="Y10" s="109">
        <f>VLOOKUP(E10,'Appendix 4. LT MOH 2019'!$E$4:$Q$1683,13,FALSE)</f>
        <v>53.71838388219556</v>
      </c>
      <c r="Z10" s="109">
        <f t="shared" si="12"/>
        <v>-1.2498847649416547</v>
      </c>
    </row>
    <row r="11" spans="1:27" s="11" customFormat="1" x14ac:dyDescent="0.2">
      <c r="A11" s="17"/>
      <c r="B11" s="13" t="str">
        <f t="shared" si="15"/>
        <v>Total</v>
      </c>
      <c r="C11" s="13" t="str">
        <f t="shared" si="16"/>
        <v>BA</v>
      </c>
      <c r="D11" s="162" t="s">
        <v>124</v>
      </c>
      <c r="E11" s="20" t="str">
        <f t="shared" si="0"/>
        <v>BATotal30-34</v>
      </c>
      <c r="F11" s="21">
        <v>5</v>
      </c>
      <c r="G11" s="108">
        <f>VLOOKUP(E11,'Appendix 4. LT MOH 2019'!$E$4:$H$1683,4,FALSE)</f>
        <v>1.9852349180946678E-3</v>
      </c>
      <c r="H11" s="21">
        <f>VLOOKUP(E11,'Appendix 1a. Pop March 2021'!$E$5:$F$1684,2,FALSE)</f>
        <v>1187127.5174113901</v>
      </c>
      <c r="I11" s="21">
        <f>VLOOKUP(E11,'Appendix 2a. Covid Deaths 2021'!$E$4:$F$1684,2,FALSE)</f>
        <v>177.29729729729701</v>
      </c>
      <c r="J11" s="22">
        <f t="shared" si="1"/>
        <v>2356.7269997961271</v>
      </c>
      <c r="K11" s="22">
        <f t="shared" si="2"/>
        <v>2533.6723203079459</v>
      </c>
      <c r="L11" s="77">
        <f t="shared" si="3"/>
        <v>0.93016250795591726</v>
      </c>
      <c r="M11" s="77">
        <f t="shared" si="4"/>
        <v>1.0750809578398881</v>
      </c>
      <c r="N11" s="77">
        <f>VLOOKUP(E11,'Appendix 4. LT MOH 2019'!$E$4:$L$1683,8,FALSE)</f>
        <v>0.99012284658415795</v>
      </c>
      <c r="O11" s="77">
        <f t="shared" si="13"/>
        <v>0.98938520984731249</v>
      </c>
      <c r="P11" s="77">
        <f t="shared" si="5"/>
        <v>1.0614790152687514E-2</v>
      </c>
      <c r="Q11" s="77">
        <f>VLOOKUP(E11,'Appendix 4. LT MOH 2019'!$E$4:$J$1683,6,FALSE)</f>
        <v>2.499999999999988</v>
      </c>
      <c r="R11" s="18">
        <f t="shared" si="6"/>
        <v>2.4990698350389584</v>
      </c>
      <c r="S11" s="132">
        <f t="shared" si="14"/>
        <v>95405.709448661306</v>
      </c>
      <c r="T11" s="14">
        <f t="shared" si="7"/>
        <v>1012.7115851658161</v>
      </c>
      <c r="U11" s="15">
        <f t="shared" si="8"/>
        <v>2.13428976410752E-3</v>
      </c>
      <c r="V11" s="14">
        <f t="shared" si="9"/>
        <v>474495.82629155985</v>
      </c>
      <c r="W11" s="14">
        <f t="shared" si="10"/>
        <v>4575018.5118464744</v>
      </c>
      <c r="X11" s="129">
        <f t="shared" si="11"/>
        <v>47.953299003644368</v>
      </c>
      <c r="Y11" s="109">
        <f>VLOOKUP(E11,'Appendix 4. LT MOH 2019'!$E$4:$Q$1683,13,FALSE)</f>
        <v>49.196284043244333</v>
      </c>
      <c r="Z11" s="109">
        <f t="shared" si="12"/>
        <v>-1.2429850395999651</v>
      </c>
    </row>
    <row r="12" spans="1:27" s="11" customFormat="1" x14ac:dyDescent="0.2">
      <c r="A12" s="17"/>
      <c r="B12" s="13" t="str">
        <f t="shared" si="15"/>
        <v>Total</v>
      </c>
      <c r="C12" s="13" t="str">
        <f t="shared" si="16"/>
        <v>BA</v>
      </c>
      <c r="D12" s="162" t="s">
        <v>125</v>
      </c>
      <c r="E12" s="20" t="str">
        <f t="shared" si="0"/>
        <v>BATotal35-39</v>
      </c>
      <c r="F12" s="21">
        <v>5</v>
      </c>
      <c r="G12" s="108">
        <f>VLOOKUP(E12,'Appendix 4. LT MOH 2019'!$E$4:$H$1683,4,FALSE)</f>
        <v>2.277906162183054E-3</v>
      </c>
      <c r="H12" s="21">
        <f>VLOOKUP(E12,'Appendix 1a. Pop March 2021'!$E$5:$F$1684,2,FALSE)</f>
        <v>1243382.73937113</v>
      </c>
      <c r="I12" s="21">
        <f>VLOOKUP(E12,'Appendix 2a. Covid Deaths 2021'!$E$4:$F$1684,2,FALSE)</f>
        <v>313.22522522522502</v>
      </c>
      <c r="J12" s="22">
        <f t="shared" si="1"/>
        <v>2832.309203965543</v>
      </c>
      <c r="K12" s="22">
        <f t="shared" si="2"/>
        <v>3144.8209315200766</v>
      </c>
      <c r="L12" s="77">
        <f t="shared" si="3"/>
        <v>0.9006265430179905</v>
      </c>
      <c r="M12" s="77">
        <f t="shared" si="4"/>
        <v>1.1103381393235536</v>
      </c>
      <c r="N12" s="77">
        <f>VLOOKUP(E12,'Appendix 4. LT MOH 2019'!$E$4:$L$1683,8,FALSE)</f>
        <v>0.98867496262017085</v>
      </c>
      <c r="O12" s="77">
        <f t="shared" si="13"/>
        <v>0.98743326211575688</v>
      </c>
      <c r="P12" s="77">
        <f t="shared" si="5"/>
        <v>1.2566737884243118E-2</v>
      </c>
      <c r="Q12" s="77">
        <f>VLOOKUP(E12,'Appendix 4. LT MOH 2019'!$E$4:$J$1683,6,FALSE)</f>
        <v>2.5000000000000249</v>
      </c>
      <c r="R12" s="18">
        <f t="shared" si="6"/>
        <v>2.4984317632947861</v>
      </c>
      <c r="S12" s="132">
        <f t="shared" si="14"/>
        <v>94392.99786349549</v>
      </c>
      <c r="T12" s="14">
        <f t="shared" si="7"/>
        <v>1186.2120622584684</v>
      </c>
      <c r="U12" s="15">
        <f t="shared" si="8"/>
        <v>2.5292497553064015E-3</v>
      </c>
      <c r="V12" s="14">
        <f t="shared" si="9"/>
        <v>468997.59890053514</v>
      </c>
      <c r="W12" s="14">
        <f t="shared" si="10"/>
        <v>4100522.6855549142</v>
      </c>
      <c r="X12" s="129">
        <f t="shared" si="11"/>
        <v>43.440962554074204</v>
      </c>
      <c r="Y12" s="109">
        <f>VLOOKUP(E12,'Appendix 4. LT MOH 2019'!$E$4:$Q$1683,13,FALSE)</f>
        <v>44.662111453485458</v>
      </c>
      <c r="Z12" s="109">
        <f t="shared" si="12"/>
        <v>-1.2211488994112543</v>
      </c>
    </row>
    <row r="13" spans="1:27" s="11" customFormat="1" x14ac:dyDescent="0.2">
      <c r="A13" s="17"/>
      <c r="B13" s="13" t="str">
        <f t="shared" si="15"/>
        <v>Total</v>
      </c>
      <c r="C13" s="13" t="str">
        <f t="shared" si="16"/>
        <v>BA</v>
      </c>
      <c r="D13" s="162" t="s">
        <v>126</v>
      </c>
      <c r="E13" s="20" t="str">
        <f t="shared" si="0"/>
        <v>BATotal40-44</v>
      </c>
      <c r="F13" s="21">
        <v>5</v>
      </c>
      <c r="G13" s="108">
        <f>VLOOKUP(E13,'Appendix 4. LT MOH 2019'!$E$4:$H$1683,4,FALSE)</f>
        <v>2.9406228773913019E-3</v>
      </c>
      <c r="H13" s="21">
        <f>VLOOKUP(E13,'Appendix 1a. Pop March 2021'!$E$5:$F$1684,2,FALSE)</f>
        <v>1150136.16134094</v>
      </c>
      <c r="I13" s="21">
        <f>VLOOKUP(E13,'Appendix 2a. Covid Deaths 2021'!$E$4:$F$1684,2,FALSE)</f>
        <v>353.117117117117</v>
      </c>
      <c r="J13" s="22">
        <f t="shared" si="1"/>
        <v>3382.1167081541817</v>
      </c>
      <c r="K13" s="22">
        <f t="shared" si="2"/>
        <v>3734.1954409983055</v>
      </c>
      <c r="L13" s="77">
        <f t="shared" si="3"/>
        <v>0.90571496901886883</v>
      </c>
      <c r="M13" s="77">
        <f t="shared" si="4"/>
        <v>1.1041001133980008</v>
      </c>
      <c r="N13" s="77">
        <f>VLOOKUP(E13,'Appendix 4. LT MOH 2019'!$E$4:$L$1683,8,FALSE)</f>
        <v>0.98540418756295967</v>
      </c>
      <c r="O13" s="77">
        <f t="shared" si="13"/>
        <v>0.9838970585237462</v>
      </c>
      <c r="P13" s="77">
        <f t="shared" si="5"/>
        <v>1.6102941476253796E-2</v>
      </c>
      <c r="Q13" s="77">
        <f>VLOOKUP(E13,'Appendix 4. LT MOH 2019'!$E$4:$J$1683,6,FALSE)</f>
        <v>2.500000000000004</v>
      </c>
      <c r="R13" s="18">
        <f t="shared" si="6"/>
        <v>2.4980909247797216</v>
      </c>
      <c r="S13" s="132">
        <f t="shared" si="14"/>
        <v>93206.785801237027</v>
      </c>
      <c r="T13" s="14">
        <f t="shared" si="7"/>
        <v>1500.9034169470431</v>
      </c>
      <c r="U13" s="15">
        <f t="shared" si="8"/>
        <v>3.2467493648924502E-3</v>
      </c>
      <c r="V13" s="14">
        <f t="shared" si="9"/>
        <v>462278.80512629624</v>
      </c>
      <c r="W13" s="14">
        <f t="shared" si="10"/>
        <v>3631525.086654379</v>
      </c>
      <c r="X13" s="129">
        <f t="shared" si="11"/>
        <v>38.962024657717379</v>
      </c>
      <c r="Y13" s="109">
        <f>VLOOKUP(E13,'Appendix 4. LT MOH 2019'!$E$4:$Q$1683,13,FALSE)</f>
        <v>40.145068447721279</v>
      </c>
      <c r="Z13" s="109">
        <f t="shared" si="12"/>
        <v>-1.1830437900039001</v>
      </c>
    </row>
    <row r="14" spans="1:27" s="11" customFormat="1" x14ac:dyDescent="0.2">
      <c r="A14" s="17"/>
      <c r="B14" s="13" t="str">
        <f t="shared" si="15"/>
        <v>Total</v>
      </c>
      <c r="C14" s="13" t="str">
        <f t="shared" si="16"/>
        <v>BA</v>
      </c>
      <c r="D14" s="162" t="s">
        <v>127</v>
      </c>
      <c r="E14" s="20" t="str">
        <f t="shared" si="0"/>
        <v>BATotal45-49</v>
      </c>
      <c r="F14" s="21">
        <v>5</v>
      </c>
      <c r="G14" s="108">
        <f>VLOOKUP(E14,'Appendix 4. LT MOH 2019'!$E$4:$H$1683,4,FALSE)</f>
        <v>3.8505208608518157E-3</v>
      </c>
      <c r="H14" s="21">
        <f>VLOOKUP(E14,'Appendix 1a. Pop March 2021'!$E$5:$F$1684,2,FALSE)</f>
        <v>963101.62290146598</v>
      </c>
      <c r="I14" s="21">
        <f>VLOOKUP(E14,'Appendix 2a. Covid Deaths 2021'!$E$4:$F$1684,2,FALSE)</f>
        <v>460.97297297297303</v>
      </c>
      <c r="J14" s="22">
        <f t="shared" si="1"/>
        <v>3708.4428901023334</v>
      </c>
      <c r="K14" s="22">
        <f t="shared" si="2"/>
        <v>4167.6408770265853</v>
      </c>
      <c r="L14" s="77">
        <f t="shared" si="3"/>
        <v>0.8898182447879559</v>
      </c>
      <c r="M14" s="77">
        <f t="shared" si="4"/>
        <v>1.1238250124195874</v>
      </c>
      <c r="N14" s="77">
        <f>VLOOKUP(E14,'Appendix 4. LT MOH 2019'!$E$4:$L$1683,8,FALSE)</f>
        <v>0.98093096003618363</v>
      </c>
      <c r="O14" s="77">
        <f t="shared" si="13"/>
        <v>0.97859517893543957</v>
      </c>
      <c r="P14" s="77">
        <f t="shared" si="5"/>
        <v>2.1404821064560431E-2</v>
      </c>
      <c r="Q14" s="77">
        <f>VLOOKUP(E14,'Appendix 4. LT MOH 2019'!$E$4:$J$1683,6,FALSE)</f>
        <v>2.4999999999999853</v>
      </c>
      <c r="R14" s="18">
        <f t="shared" si="6"/>
        <v>2.4970283552559849</v>
      </c>
      <c r="S14" s="132">
        <f t="shared" si="14"/>
        <v>91705.882384289987</v>
      </c>
      <c r="T14" s="14">
        <f t="shared" si="7"/>
        <v>1962.9480030033517</v>
      </c>
      <c r="U14" s="15">
        <f t="shared" si="8"/>
        <v>4.327332148248886E-3</v>
      </c>
      <c r="V14" s="14">
        <f t="shared" si="9"/>
        <v>453616.20872982568</v>
      </c>
      <c r="W14" s="14">
        <f t="shared" si="10"/>
        <v>3169246.2815280827</v>
      </c>
      <c r="X14" s="129">
        <f t="shared" si="11"/>
        <v>34.558811268479786</v>
      </c>
      <c r="Y14" s="109">
        <f>VLOOKUP(E14,'Appendix 4. LT MOH 2019'!$E$4:$Q$1683,13,FALSE)</f>
        <v>35.702667415918661</v>
      </c>
      <c r="Z14" s="109">
        <f t="shared" si="12"/>
        <v>-1.1438561474388749</v>
      </c>
    </row>
    <row r="15" spans="1:27" s="11" customFormat="1" x14ac:dyDescent="0.2">
      <c r="A15" s="17"/>
      <c r="B15" s="13" t="str">
        <f t="shared" si="15"/>
        <v>Total</v>
      </c>
      <c r="C15" s="13" t="str">
        <f t="shared" si="16"/>
        <v>BA</v>
      </c>
      <c r="D15" s="162" t="s">
        <v>128</v>
      </c>
      <c r="E15" s="20" t="str">
        <f t="shared" si="0"/>
        <v>BATotal50-54</v>
      </c>
      <c r="F15" s="21">
        <v>5</v>
      </c>
      <c r="G15" s="108">
        <f>VLOOKUP(E15,'Appendix 4. LT MOH 2019'!$E$4:$H$1683,4,FALSE)</f>
        <v>5.6377213084063422E-3</v>
      </c>
      <c r="H15" s="21">
        <f>VLOOKUP(E15,'Appendix 1a. Pop March 2021'!$E$5:$F$1684,2,FALSE)</f>
        <v>867272.95132790005</v>
      </c>
      <c r="I15" s="21">
        <f>VLOOKUP(E15,'Appendix 2a. Covid Deaths 2021'!$E$4:$F$1684,2,FALSE)</f>
        <v>605.76576576576599</v>
      </c>
      <c r="J15" s="22">
        <f t="shared" si="1"/>
        <v>4889.443197905759</v>
      </c>
      <c r="K15" s="22">
        <f t="shared" si="2"/>
        <v>5491.7938251059641</v>
      </c>
      <c r="L15" s="77">
        <f t="shared" si="3"/>
        <v>0.89031805519600282</v>
      </c>
      <c r="M15" s="77">
        <f t="shared" si="4"/>
        <v>1.1231941149164395</v>
      </c>
      <c r="N15" s="77">
        <f>VLOOKUP(E15,'Appendix 4. LT MOH 2019'!$E$4:$L$1683,8,FALSE)</f>
        <v>0.97220317040426329</v>
      </c>
      <c r="O15" s="77">
        <f t="shared" si="13"/>
        <v>0.96883266172424187</v>
      </c>
      <c r="P15" s="77">
        <f t="shared" si="5"/>
        <v>3.1167338275758127E-2</v>
      </c>
      <c r="Q15" s="77">
        <f>VLOOKUP(E15,'Appendix 4. LT MOH 2019'!$E$4:$J$1683,6,FALSE)</f>
        <v>2.5000000000000155</v>
      </c>
      <c r="R15" s="18">
        <f t="shared" si="6"/>
        <v>2.4956767932000323</v>
      </c>
      <c r="S15" s="132">
        <f t="shared" si="14"/>
        <v>89742.934381286643</v>
      </c>
      <c r="T15" s="14">
        <f t="shared" si="7"/>
        <v>2797.048393720725</v>
      </c>
      <c r="U15" s="15">
        <f t="shared" si="8"/>
        <v>6.332319067314224E-3</v>
      </c>
      <c r="V15" s="14">
        <f t="shared" si="9"/>
        <v>441709.95870349579</v>
      </c>
      <c r="W15" s="14">
        <f t="shared" si="10"/>
        <v>2715630.0727982568</v>
      </c>
      <c r="X15" s="129">
        <f t="shared" si="11"/>
        <v>30.260098931693999</v>
      </c>
      <c r="Y15" s="109">
        <f>VLOOKUP(E15,'Appendix 4. LT MOH 2019'!$E$4:$Q$1683,13,FALSE)</f>
        <v>31.348118541078481</v>
      </c>
      <c r="Z15" s="109">
        <f t="shared" si="12"/>
        <v>-1.0880196093844816</v>
      </c>
    </row>
    <row r="16" spans="1:27" s="11" customFormat="1" x14ac:dyDescent="0.2">
      <c r="A16" s="17"/>
      <c r="B16" s="13" t="str">
        <f t="shared" si="15"/>
        <v>Total</v>
      </c>
      <c r="C16" s="13" t="str">
        <f t="shared" si="16"/>
        <v>BA</v>
      </c>
      <c r="D16" s="162" t="s">
        <v>129</v>
      </c>
      <c r="E16" s="20" t="str">
        <f t="shared" si="0"/>
        <v>BATotal55-59</v>
      </c>
      <c r="F16" s="21">
        <v>5</v>
      </c>
      <c r="G16" s="108">
        <f>VLOOKUP(E16,'Appendix 4. LT MOH 2019'!$E$4:$H$1683,4,FALSE)</f>
        <v>8.0625413400509452E-3</v>
      </c>
      <c r="H16" s="21">
        <f>VLOOKUP(E16,'Appendix 1a. Pop March 2021'!$E$5:$F$1684,2,FALSE)</f>
        <v>741747.61073026003</v>
      </c>
      <c r="I16" s="21">
        <f>VLOOKUP(E16,'Appendix 2a. Covid Deaths 2021'!$E$4:$F$1684,2,FALSE)</f>
        <v>794.882882882883</v>
      </c>
      <c r="J16" s="22">
        <f t="shared" si="1"/>
        <v>5980.3707753967374</v>
      </c>
      <c r="K16" s="22">
        <f t="shared" si="2"/>
        <v>6768.8448821758784</v>
      </c>
      <c r="L16" s="77">
        <f t="shared" si="3"/>
        <v>0.88351423019673603</v>
      </c>
      <c r="M16" s="77">
        <f t="shared" si="4"/>
        <v>1.1318436826731422</v>
      </c>
      <c r="N16" s="77">
        <f>VLOOKUP(E16,'Appendix 4. LT MOH 2019'!$E$4:$L$1683,8,FALSE)</f>
        <v>0.96048379587318122</v>
      </c>
      <c r="O16" s="77">
        <f t="shared" si="13"/>
        <v>0.95539170231640291</v>
      </c>
      <c r="P16" s="77">
        <f t="shared" si="5"/>
        <v>4.4608297683597087E-2</v>
      </c>
      <c r="Q16" s="77">
        <f>VLOOKUP(E16,'Appendix 4. LT MOH 2019'!$E$4:$J$1683,6,FALSE)</f>
        <v>2.4999999999999938</v>
      </c>
      <c r="R16" s="18">
        <f t="shared" si="6"/>
        <v>2.4933942603346333</v>
      </c>
      <c r="S16" s="132">
        <f t="shared" si="14"/>
        <v>86945.885987565911</v>
      </c>
      <c r="T16" s="14">
        <f t="shared" si="7"/>
        <v>3878.507964497433</v>
      </c>
      <c r="U16" s="15">
        <f t="shared" si="8"/>
        <v>9.1257391999021754E-3</v>
      </c>
      <c r="V16" s="14">
        <f t="shared" si="9"/>
        <v>425007.53961268248</v>
      </c>
      <c r="W16" s="14">
        <f t="shared" si="10"/>
        <v>2273920.1140947612</v>
      </c>
      <c r="X16" s="129">
        <f t="shared" si="11"/>
        <v>26.153280149677851</v>
      </c>
      <c r="Y16" s="109">
        <f>VLOOKUP(E16,'Appendix 4. LT MOH 2019'!$E$4:$Q$1683,13,FALSE)</f>
        <v>27.172931974787534</v>
      </c>
      <c r="Z16" s="109">
        <f t="shared" si="12"/>
        <v>-1.0196518251096833</v>
      </c>
    </row>
    <row r="17" spans="1:26" s="11" customFormat="1" x14ac:dyDescent="0.2">
      <c r="A17" s="17"/>
      <c r="B17" s="13" t="str">
        <f t="shared" si="15"/>
        <v>Total</v>
      </c>
      <c r="C17" s="13" t="str">
        <f t="shared" si="16"/>
        <v>BA</v>
      </c>
      <c r="D17" s="162" t="s">
        <v>130</v>
      </c>
      <c r="E17" s="20" t="str">
        <f t="shared" si="0"/>
        <v>BATotal60-64</v>
      </c>
      <c r="F17" s="21">
        <v>5</v>
      </c>
      <c r="G17" s="108">
        <f>VLOOKUP(E17,'Appendix 4. LT MOH 2019'!$E$4:$H$1683,4,FALSE)</f>
        <v>1.1709289209687165E-2</v>
      </c>
      <c r="H17" s="21">
        <f>VLOOKUP(E17,'Appendix 1a. Pop March 2021'!$E$5:$F$1684,2,FALSE)</f>
        <v>615116.48726726405</v>
      </c>
      <c r="I17" s="21">
        <f>VLOOKUP(E17,'Appendix 2a. Covid Deaths 2021'!$E$4:$F$1684,2,FALSE)</f>
        <v>989.90990990990997</v>
      </c>
      <c r="J17" s="22">
        <f t="shared" si="1"/>
        <v>7202.5768470592475</v>
      </c>
      <c r="K17" s="22">
        <f t="shared" si="2"/>
        <v>8180.8956155424867</v>
      </c>
      <c r="L17" s="77">
        <f t="shared" si="3"/>
        <v>0.88041422180909157</v>
      </c>
      <c r="M17" s="77">
        <f t="shared" si="4"/>
        <v>1.1358289941582058</v>
      </c>
      <c r="N17" s="77">
        <f>VLOOKUP(E17,'Appendix 4. LT MOH 2019'!$E$4:$L$1683,8,FALSE)</f>
        <v>0.94311865427100661</v>
      </c>
      <c r="O17" s="77">
        <f t="shared" si="13"/>
        <v>0.93564630289958883</v>
      </c>
      <c r="P17" s="77">
        <f t="shared" si="5"/>
        <v>6.4353697100411167E-2</v>
      </c>
      <c r="Q17" s="77">
        <f>VLOOKUP(E17,'Appendix 4. LT MOH 2019'!$E$4:$J$1683,6,FALSE)</f>
        <v>2.499999999999996</v>
      </c>
      <c r="R17" s="18">
        <f t="shared" si="6"/>
        <v>2.4901410246515958</v>
      </c>
      <c r="S17" s="132">
        <f t="shared" si="14"/>
        <v>83067.378023068479</v>
      </c>
      <c r="T17" s="14">
        <f t="shared" si="7"/>
        <v>5345.6928842219004</v>
      </c>
      <c r="U17" s="15">
        <f t="shared" si="8"/>
        <v>1.3300391831033489E-2</v>
      </c>
      <c r="V17" s="14">
        <f t="shared" si="9"/>
        <v>401919.95485042193</v>
      </c>
      <c r="W17" s="14">
        <f t="shared" si="10"/>
        <v>1848912.5744820787</v>
      </c>
      <c r="X17" s="129">
        <f t="shared" si="11"/>
        <v>22.257986450091405</v>
      </c>
      <c r="Y17" s="109">
        <f>VLOOKUP(E17,'Appendix 4. LT MOH 2019'!$E$4:$Q$1683,13,FALSE)</f>
        <v>23.188025223119183</v>
      </c>
      <c r="Z17" s="109">
        <f t="shared" si="12"/>
        <v>-0.93003877302777838</v>
      </c>
    </row>
    <row r="18" spans="1:26" s="11" customFormat="1" x14ac:dyDescent="0.2">
      <c r="A18" s="17"/>
      <c r="B18" s="13" t="str">
        <f t="shared" si="15"/>
        <v>Total</v>
      </c>
      <c r="C18" s="13" t="str">
        <f t="shared" si="16"/>
        <v>BA</v>
      </c>
      <c r="D18" s="162" t="s">
        <v>131</v>
      </c>
      <c r="E18" s="20" t="str">
        <f t="shared" si="0"/>
        <v>BATotal65-69</v>
      </c>
      <c r="F18" s="21">
        <v>5</v>
      </c>
      <c r="G18" s="108">
        <f>VLOOKUP(E18,'Appendix 4. LT MOH 2019'!$E$4:$H$1683,4,FALSE)</f>
        <v>1.7016304612915097E-2</v>
      </c>
      <c r="H18" s="21">
        <f>VLOOKUP(E18,'Appendix 1a. Pop March 2021'!$E$5:$F$1684,2,FALSE)</f>
        <v>476742.78026798199</v>
      </c>
      <c r="I18" s="21">
        <f>VLOOKUP(E18,'Appendix 2a. Covid Deaths 2021'!$E$4:$F$1684,2,FALSE)</f>
        <v>1313.4774774774801</v>
      </c>
      <c r="J18" s="22">
        <f t="shared" si="1"/>
        <v>8112.4003710480301</v>
      </c>
      <c r="K18" s="22">
        <f t="shared" si="2"/>
        <v>9403.5273156665498</v>
      </c>
      <c r="L18" s="77">
        <f t="shared" si="3"/>
        <v>0.86269759194855911</v>
      </c>
      <c r="M18" s="77">
        <f t="shared" si="4"/>
        <v>1.1591547366456867</v>
      </c>
      <c r="N18" s="77">
        <f>VLOOKUP(E18,'Appendix 4. LT MOH 2019'!$E$4:$L$1683,8,FALSE)</f>
        <v>0.91839021916080688</v>
      </c>
      <c r="O18" s="77">
        <f t="shared" si="13"/>
        <v>0.90603059141245479</v>
      </c>
      <c r="P18" s="77">
        <f t="shared" si="5"/>
        <v>9.3969408587545211E-2</v>
      </c>
      <c r="Q18" s="77">
        <f>VLOOKUP(E18,'Appendix 4. LT MOH 2019'!$E$4:$J$1683,6,FALSE)</f>
        <v>2.4999999999999942</v>
      </c>
      <c r="R18" s="18">
        <f t="shared" si="6"/>
        <v>2.4832670164078938</v>
      </c>
      <c r="S18" s="132">
        <f t="shared" si="14"/>
        <v>77721.685138846573</v>
      </c>
      <c r="T18" s="14">
        <f t="shared" si="7"/>
        <v>7303.4607869248139</v>
      </c>
      <c r="U18" s="15">
        <f t="shared" si="8"/>
        <v>1.9726950331715239E-2</v>
      </c>
      <c r="V18" s="14">
        <f t="shared" si="9"/>
        <v>370227.56503740762</v>
      </c>
      <c r="W18" s="14">
        <f t="shared" si="10"/>
        <v>1446992.6196316567</v>
      </c>
      <c r="X18" s="129">
        <f t="shared" si="11"/>
        <v>18.61761768349032</v>
      </c>
      <c r="Y18" s="109">
        <f>VLOOKUP(E18,'Appendix 4. LT MOH 2019'!$E$4:$Q$1683,13,FALSE)</f>
        <v>19.435760818038542</v>
      </c>
      <c r="Z18" s="109">
        <f t="shared" si="12"/>
        <v>-0.81814313454822241</v>
      </c>
    </row>
    <row r="19" spans="1:26" s="11" customFormat="1" x14ac:dyDescent="0.2">
      <c r="A19" s="17"/>
      <c r="B19" s="13" t="str">
        <f t="shared" si="15"/>
        <v>Total</v>
      </c>
      <c r="C19" s="13" t="str">
        <f t="shared" si="16"/>
        <v>BA</v>
      </c>
      <c r="D19" s="162" t="s">
        <v>132</v>
      </c>
      <c r="E19" s="20" t="str">
        <f t="shared" si="0"/>
        <v>BATotal70-74</v>
      </c>
      <c r="F19" s="21">
        <v>5</v>
      </c>
      <c r="G19" s="108">
        <f>VLOOKUP(E19,'Appendix 4. LT MOH 2019'!$E$4:$H$1683,4,FALSE)</f>
        <v>2.3805395157421375E-2</v>
      </c>
      <c r="H19" s="21">
        <f>VLOOKUP(E19,'Appendix 1a. Pop March 2021'!$E$5:$F$1684,2,FALSE)</f>
        <v>364102.36446267302</v>
      </c>
      <c r="I19" s="21">
        <f>VLOOKUP(E19,'Appendix 2a. Covid Deaths 2021'!$E$4:$F$1684,2,FALSE)</f>
        <v>1177.54954954955</v>
      </c>
      <c r="J19" s="22">
        <f t="shared" si="1"/>
        <v>8667.600663785388</v>
      </c>
      <c r="K19" s="22">
        <f t="shared" si="2"/>
        <v>9817.1181809904701</v>
      </c>
      <c r="L19" s="77">
        <f t="shared" si="3"/>
        <v>0.8829068270329099</v>
      </c>
      <c r="M19" s="77">
        <f t="shared" si="4"/>
        <v>1.1326223440366778</v>
      </c>
      <c r="N19" s="77">
        <f>VLOOKUP(E19,'Appendix 4. LT MOH 2019'!$E$4:$L$1683,8,FALSE)</f>
        <v>0.88765883856396433</v>
      </c>
      <c r="O19" s="77">
        <f t="shared" si="13"/>
        <v>0.87374027675977561</v>
      </c>
      <c r="P19" s="77">
        <f t="shared" si="5"/>
        <v>0.12625972324022439</v>
      </c>
      <c r="Q19" s="77">
        <f>VLOOKUP(E19,'Appendix 4. LT MOH 2019'!$E$4:$J$1683,6,FALSE)</f>
        <v>2.5000000000000004</v>
      </c>
      <c r="R19" s="18">
        <f t="shared" si="6"/>
        <v>2.480587903804528</v>
      </c>
      <c r="S19" s="132">
        <f t="shared" si="14"/>
        <v>70418.224351921759</v>
      </c>
      <c r="T19" s="14">
        <f t="shared" si="7"/>
        <v>8890.9855177416703</v>
      </c>
      <c r="U19" s="15">
        <f t="shared" si="8"/>
        <v>2.6967626525381691E-2</v>
      </c>
      <c r="V19" s="14">
        <f t="shared" si="9"/>
        <v>329691.06529911165</v>
      </c>
      <c r="W19" s="14">
        <f t="shared" si="10"/>
        <v>1076765.054594249</v>
      </c>
      <c r="X19" s="129">
        <f t="shared" si="11"/>
        <v>15.290999801599845</v>
      </c>
      <c r="Y19" s="109">
        <f>VLOOKUP(E19,'Appendix 4. LT MOH 2019'!$E$4:$Q$1683,13,FALSE)</f>
        <v>15.940702508258259</v>
      </c>
      <c r="Z19" s="109">
        <f t="shared" si="12"/>
        <v>-0.64970270665841312</v>
      </c>
    </row>
    <row r="20" spans="1:26" s="11" customFormat="1" x14ac:dyDescent="0.2">
      <c r="A20" s="17"/>
      <c r="B20" s="13" t="str">
        <f t="shared" si="15"/>
        <v>Total</v>
      </c>
      <c r="C20" s="13" t="str">
        <f t="shared" si="16"/>
        <v>BA</v>
      </c>
      <c r="D20" s="162" t="s">
        <v>133</v>
      </c>
      <c r="E20" s="20" t="str">
        <f t="shared" si="0"/>
        <v>BATotal75-79</v>
      </c>
      <c r="F20" s="21">
        <v>5</v>
      </c>
      <c r="G20" s="108">
        <f>VLOOKUP(E20,'Appendix 4. LT MOH 2019'!$E$4:$H$1683,4,FALSE)</f>
        <v>3.8722913193999231E-2</v>
      </c>
      <c r="H20" s="21">
        <f>VLOOKUP(E20,'Appendix 1a. Pop March 2021'!$E$5:$F$1684,2,FALSE)</f>
        <v>255140.29186293599</v>
      </c>
      <c r="I20" s="21">
        <f>VLOOKUP(E20,'Appendix 2a. Covid Deaths 2021'!$E$4:$F$1684,2,FALSE)</f>
        <v>1114.01801801802</v>
      </c>
      <c r="J20" s="22">
        <f t="shared" si="1"/>
        <v>9879.7753741000979</v>
      </c>
      <c r="K20" s="22">
        <f t="shared" si="2"/>
        <v>10950.655369109856</v>
      </c>
      <c r="L20" s="77">
        <f t="shared" si="3"/>
        <v>0.90220859310114454</v>
      </c>
      <c r="M20" s="77">
        <f t="shared" si="4"/>
        <v>1.1083911277797953</v>
      </c>
      <c r="N20" s="77">
        <f>VLOOKUP(E20,'Appendix 4. LT MOH 2019'!$E$4:$L$1683,8,FALSE)</f>
        <v>0.82347439794248301</v>
      </c>
      <c r="O20" s="77">
        <f t="shared" si="13"/>
        <v>0.80631979306143975</v>
      </c>
      <c r="P20" s="77">
        <f t="shared" si="5"/>
        <v>0.19368020693856025</v>
      </c>
      <c r="Q20" s="77">
        <f>VLOOKUP(E20,'Appendix 4. LT MOH 2019'!$E$4:$J$1683,6,FALSE)</f>
        <v>2.4999999999999973</v>
      </c>
      <c r="R20" s="18">
        <f t="shared" si="6"/>
        <v>2.4744526784736656</v>
      </c>
      <c r="S20" s="132">
        <f t="shared" si="14"/>
        <v>61527.238834180091</v>
      </c>
      <c r="T20" s="14">
        <f t="shared" si="7"/>
        <v>11916.60834976222</v>
      </c>
      <c r="U20" s="15">
        <f t="shared" si="8"/>
        <v>4.2936507250359246E-2</v>
      </c>
      <c r="V20" s="14">
        <f t="shared" si="9"/>
        <v>277540.23587148008</v>
      </c>
      <c r="W20" s="14">
        <f t="shared" si="10"/>
        <v>747073.98929513746</v>
      </c>
      <c r="X20" s="129">
        <f t="shared" si="11"/>
        <v>12.142166680168282</v>
      </c>
      <c r="Y20" s="109">
        <f>VLOOKUP(E20,'Appendix 4. LT MOH 2019'!$E$4:$Q$1683,13,FALSE)</f>
        <v>12.641743566708966</v>
      </c>
      <c r="Z20" s="109">
        <f t="shared" si="12"/>
        <v>-0.49957688654068377</v>
      </c>
    </row>
    <row r="21" spans="1:26" s="11" customFormat="1" x14ac:dyDescent="0.2">
      <c r="A21" s="17"/>
      <c r="B21" s="13" t="str">
        <f t="shared" si="15"/>
        <v>Total</v>
      </c>
      <c r="C21" s="13" t="str">
        <f t="shared" si="16"/>
        <v>BA</v>
      </c>
      <c r="D21" s="162" t="s">
        <v>134</v>
      </c>
      <c r="E21" s="20" t="str">
        <f t="shared" si="0"/>
        <v>BATotal80-84</v>
      </c>
      <c r="F21" s="21">
        <v>5</v>
      </c>
      <c r="G21" s="108">
        <f>VLOOKUP(E21,'Appendix 4. LT MOH 2019'!$E$4:$H$1683,4,FALSE)</f>
        <v>5.8331418944789035E-2</v>
      </c>
      <c r="H21" s="21">
        <f>VLOOKUP(E21,'Appendix 1a. Pop March 2021'!$E$5:$F$1684,2,FALSE)</f>
        <v>165761.20140824901</v>
      </c>
      <c r="I21" s="21">
        <f>VLOOKUP(E21,'Appendix 2a. Covid Deaths 2021'!$E$4:$F$1684,2,FALSE)</f>
        <v>892.39639639639597</v>
      </c>
      <c r="J21" s="22">
        <f t="shared" si="1"/>
        <v>9669.0860841361264</v>
      </c>
      <c r="K21" s="22">
        <f t="shared" si="2"/>
        <v>10509.427732469505</v>
      </c>
      <c r="L21" s="77">
        <f t="shared" si="3"/>
        <v>0.92003925715792378</v>
      </c>
      <c r="M21" s="77">
        <f t="shared" si="4"/>
        <v>1.0869101423879253</v>
      </c>
      <c r="N21" s="77">
        <f>VLOOKUP(E21,'Appendix 4. LT MOH 2019'!$E$4:$L$1683,8,FALSE)</f>
        <v>0.7454618359828582</v>
      </c>
      <c r="O21" s="77">
        <f t="shared" si="13"/>
        <v>0.72667110123899481</v>
      </c>
      <c r="P21" s="77">
        <f t="shared" si="5"/>
        <v>0.27332889876100519</v>
      </c>
      <c r="Q21" s="77">
        <f>VLOOKUP(E21,'Appendix 4. LT MOH 2019'!$E$4:$J$1683,6,FALSE)</f>
        <v>2.4999999999999996</v>
      </c>
      <c r="R21" s="18">
        <f t="shared" si="6"/>
        <v>2.469531091030551</v>
      </c>
      <c r="S21" s="132">
        <f t="shared" si="14"/>
        <v>49610.630484417867</v>
      </c>
      <c r="T21" s="14">
        <f t="shared" si="7"/>
        <v>13560.018997145089</v>
      </c>
      <c r="U21" s="15">
        <f t="shared" si="8"/>
        <v>6.3441669441838572E-2</v>
      </c>
      <c r="V21" s="14">
        <f t="shared" si="9"/>
        <v>213739.94594477859</v>
      </c>
      <c r="W21" s="14">
        <f t="shared" si="10"/>
        <v>469533.75342365738</v>
      </c>
      <c r="X21" s="129">
        <f t="shared" si="11"/>
        <v>9.4643778730272849</v>
      </c>
      <c r="Y21" s="109">
        <f>VLOOKUP(E21,'Appendix 4. LT MOH 2019'!$E$4:$Q$1683,13,FALSE)</f>
        <v>9.8157970570171074</v>
      </c>
      <c r="Z21" s="109">
        <f t="shared" si="12"/>
        <v>-0.35141918398982241</v>
      </c>
    </row>
    <row r="22" spans="1:26" s="11" customFormat="1" x14ac:dyDescent="0.2">
      <c r="A22" s="17"/>
      <c r="B22" s="13" t="str">
        <f t="shared" si="15"/>
        <v>Total</v>
      </c>
      <c r="C22" s="13" t="str">
        <f t="shared" si="16"/>
        <v>BA</v>
      </c>
      <c r="D22" s="162" t="s">
        <v>135</v>
      </c>
      <c r="E22" s="20" t="str">
        <f t="shared" si="0"/>
        <v>BATotal85-89</v>
      </c>
      <c r="F22" s="21">
        <v>5</v>
      </c>
      <c r="G22" s="108">
        <f>VLOOKUP(E22,'Appendix 4. LT MOH 2019'!$E$4:$H$1683,4,FALSE)</f>
        <v>9.9450980392156857E-2</v>
      </c>
      <c r="H22" s="21">
        <f>VLOOKUP(E22,'Appendix 1a. Pop March 2021'!$E$5:$F$1684,2,FALSE)</f>
        <v>88258.036443161895</v>
      </c>
      <c r="I22" s="21">
        <f>VLOOKUP(E22,'Appendix 2a. Covid Deaths 2021'!$E$4:$F$1684,2,FALSE)</f>
        <v>552.57657657657705</v>
      </c>
      <c r="J22" s="22">
        <f t="shared" si="1"/>
        <v>8777.3482517591583</v>
      </c>
      <c r="K22" s="22">
        <f t="shared" si="2"/>
        <v>9274.9705460534533</v>
      </c>
      <c r="L22" s="77">
        <f t="shared" si="3"/>
        <v>0.946347830235856</v>
      </c>
      <c r="M22" s="77">
        <f t="shared" si="4"/>
        <v>1.0566939216744147</v>
      </c>
      <c r="N22" s="77">
        <f>VLOOKUP(E22,'Appendix 4. LT MOH 2019'!$E$4:$L$1683,8,FALSE)</f>
        <v>0.60175879396984921</v>
      </c>
      <c r="O22" s="77">
        <f t="shared" si="13"/>
        <v>0.58467838554661822</v>
      </c>
      <c r="P22" s="77">
        <f t="shared" si="5"/>
        <v>0.41532161445338178</v>
      </c>
      <c r="Q22" s="77">
        <f>VLOOKUP(E22,'Appendix 4. LT MOH 2019'!$E$4:$J$1683,6,FALSE)</f>
        <v>2.5</v>
      </c>
      <c r="R22" s="18">
        <f t="shared" si="6"/>
        <v>2.4669084925534026</v>
      </c>
      <c r="S22" s="132">
        <f t="shared" si="14"/>
        <v>36050.611487272778</v>
      </c>
      <c r="T22" s="14">
        <f t="shared" si="7"/>
        <v>14972.598164925761</v>
      </c>
      <c r="U22" s="15">
        <f t="shared" si="8"/>
        <v>0.10519924712857948</v>
      </c>
      <c r="V22" s="14">
        <f t="shared" si="9"/>
        <v>142326.09618037994</v>
      </c>
      <c r="W22" s="14">
        <f t="shared" si="10"/>
        <v>255793.80747887876</v>
      </c>
      <c r="X22" s="129">
        <f t="shared" si="11"/>
        <v>7.0954082864637016</v>
      </c>
      <c r="Y22" s="109">
        <f>VLOOKUP(E22,'Appendix 4. LT MOH 2019'!$E$4:$Q$1683,13,FALSE)</f>
        <v>7.3137781223522422</v>
      </c>
      <c r="Z22" s="109">
        <f t="shared" si="12"/>
        <v>-0.21836983588854064</v>
      </c>
    </row>
    <row r="23" spans="1:26" s="11" customFormat="1" x14ac:dyDescent="0.2">
      <c r="A23" s="17"/>
      <c r="B23" s="13" t="str">
        <f t="shared" si="15"/>
        <v>Total</v>
      </c>
      <c r="C23" s="13" t="str">
        <f t="shared" si="16"/>
        <v>BA</v>
      </c>
      <c r="D23" s="162" t="s">
        <v>8</v>
      </c>
      <c r="E23" s="20" t="str">
        <f t="shared" si="0"/>
        <v>BATotal90+</v>
      </c>
      <c r="F23" s="21" t="s">
        <v>19</v>
      </c>
      <c r="G23" s="108">
        <f>VLOOKUP(E23,'Appendix 4. LT MOH 2019'!$E$4:$H$1683,4,FALSE)</f>
        <v>0.18183423697084225</v>
      </c>
      <c r="H23" s="21">
        <f>VLOOKUP(E23,'Appendix 1a. Pop March 2021'!$E$5:$F$1684,2,FALSE)</f>
        <v>59208.335185686199</v>
      </c>
      <c r="I23" s="21">
        <f>VLOOKUP(E23,'Appendix 2a. Covid Deaths 2021'!$E$4:$F$1684,2,FALSE)</f>
        <v>404.82882882882899</v>
      </c>
      <c r="J23" s="22">
        <f t="shared" si="1"/>
        <v>10766.102450803122</v>
      </c>
      <c r="K23" s="22">
        <f t="shared" si="2"/>
        <v>11097.319538438061</v>
      </c>
      <c r="L23" s="77">
        <f t="shared" si="3"/>
        <v>0.97015341529207177</v>
      </c>
      <c r="M23" s="77">
        <f t="shared" si="4"/>
        <v>1.0307648091914852</v>
      </c>
      <c r="N23" s="77">
        <f>VLOOKUP(E23,'Appendix 4. LT MOH 2019'!$E$4:$L$1683,8,FALSE)</f>
        <v>0</v>
      </c>
      <c r="O23" s="77">
        <v>0</v>
      </c>
      <c r="P23" s="77">
        <f t="shared" si="5"/>
        <v>1</v>
      </c>
      <c r="Q23" s="77">
        <f>VLOOKUP(E23,'Appendix 4. LT MOH 2019'!$E$4:$J$1683,6,FALSE)</f>
        <v>5.5488400162453457</v>
      </c>
      <c r="R23" s="18">
        <f>Q23*L23</f>
        <v>5.3832260926697373</v>
      </c>
      <c r="S23" s="132">
        <f t="shared" si="14"/>
        <v>21078.013322347018</v>
      </c>
      <c r="T23" s="14">
        <f t="shared" si="7"/>
        <v>21078.013322347018</v>
      </c>
      <c r="U23" s="15">
        <f t="shared" si="8"/>
        <v>0.1857622144761272</v>
      </c>
      <c r="V23" s="14">
        <f>T23*R23</f>
        <v>113467.71129849881</v>
      </c>
      <c r="W23" s="14">
        <f>V23</f>
        <v>113467.71129849881</v>
      </c>
      <c r="X23" s="129">
        <f t="shared" si="11"/>
        <v>5.3832260926697373</v>
      </c>
      <c r="Y23" s="109">
        <f>VLOOKUP(E23,'Appendix 4. LT MOH 2019'!$E$4:$Q$1683,13,FALSE)</f>
        <v>5.4995143745143737</v>
      </c>
      <c r="Z23" s="109">
        <f t="shared" si="12"/>
        <v>-0.11628828184463647</v>
      </c>
    </row>
    <row r="24" spans="1:26" s="9" customFormat="1" x14ac:dyDescent="0.2">
      <c r="B24" s="157"/>
      <c r="C24" s="157"/>
      <c r="G24" s="111"/>
      <c r="H24" s="111"/>
      <c r="I24" s="130"/>
      <c r="J24" s="130"/>
      <c r="N24" s="111"/>
      <c r="O24" s="111"/>
      <c r="P24" s="23"/>
      <c r="Q24" s="111"/>
      <c r="R24" s="111"/>
      <c r="V24" s="111"/>
      <c r="W24" s="111"/>
      <c r="Y24" s="111"/>
    </row>
    <row r="25" spans="1:26" x14ac:dyDescent="0.2">
      <c r="H25" s="43"/>
      <c r="I25" s="43"/>
      <c r="K25" s="43"/>
      <c r="L25" s="75"/>
      <c r="M25" s="75"/>
      <c r="N25" s="131"/>
      <c r="O25" s="131"/>
      <c r="P25" s="76"/>
      <c r="Q25" s="131"/>
      <c r="R25" s="131"/>
      <c r="S25" s="75"/>
      <c r="T25" s="75"/>
      <c r="U25" s="75"/>
      <c r="V25" s="131"/>
      <c r="W25" s="131"/>
      <c r="X25" s="75"/>
      <c r="Y25" s="131"/>
      <c r="Z25" s="75"/>
    </row>
    <row r="26" spans="1:26" ht="16" customHeight="1" x14ac:dyDescent="0.2">
      <c r="H26" s="43"/>
      <c r="I26" s="43"/>
      <c r="K26" s="43"/>
      <c r="L26" s="75"/>
      <c r="M26" s="75"/>
      <c r="N26" s="131"/>
      <c r="O26" s="131"/>
      <c r="P26" s="75"/>
      <c r="Q26" s="131"/>
      <c r="R26" s="131"/>
      <c r="S26" s="75"/>
      <c r="T26" s="75"/>
      <c r="U26" s="75"/>
      <c r="V26" s="131"/>
      <c r="W26" s="131"/>
      <c r="X26" s="75"/>
      <c r="Y26" s="131"/>
      <c r="Z26" s="75"/>
    </row>
    <row r="27" spans="1:26" s="13" customFormat="1" ht="47" customHeight="1" x14ac:dyDescent="0.2">
      <c r="A27" s="12"/>
      <c r="B27" s="10" t="s">
        <v>17</v>
      </c>
      <c r="C27" s="10" t="s">
        <v>14</v>
      </c>
      <c r="D27" s="160" t="s">
        <v>0</v>
      </c>
      <c r="E27" s="10" t="s">
        <v>137</v>
      </c>
      <c r="F27" s="10" t="s">
        <v>9</v>
      </c>
      <c r="G27" s="12" t="s">
        <v>116</v>
      </c>
      <c r="H27" s="12" t="s">
        <v>118</v>
      </c>
      <c r="I27" s="12" t="s">
        <v>110</v>
      </c>
      <c r="J27" s="12" t="s">
        <v>38</v>
      </c>
      <c r="K27" s="12" t="e">
        <f>_xlfn.CONCAT("nDxScenario",#REF!)</f>
        <v>#REF!</v>
      </c>
      <c r="L27" s="12" t="s">
        <v>26</v>
      </c>
      <c r="M27" s="12" t="s">
        <v>27</v>
      </c>
      <c r="N27" s="10" t="s">
        <v>10</v>
      </c>
      <c r="O27" s="12" t="s">
        <v>111</v>
      </c>
      <c r="P27" s="12" t="s">
        <v>112</v>
      </c>
      <c r="Q27" s="12" t="s">
        <v>28</v>
      </c>
      <c r="R27" s="12" t="s">
        <v>113</v>
      </c>
      <c r="S27" s="10" t="s">
        <v>104</v>
      </c>
      <c r="T27" s="10" t="s">
        <v>105</v>
      </c>
      <c r="U27" s="12" t="s">
        <v>106</v>
      </c>
      <c r="V27" s="12" t="s">
        <v>107</v>
      </c>
      <c r="W27" s="12" t="s">
        <v>108</v>
      </c>
      <c r="X27" s="10" t="s">
        <v>109</v>
      </c>
      <c r="Y27" s="12" t="s">
        <v>29</v>
      </c>
      <c r="Z27" s="12" t="s">
        <v>11</v>
      </c>
    </row>
    <row r="28" spans="1:26" x14ac:dyDescent="0.2">
      <c r="B28" s="155" t="s">
        <v>69</v>
      </c>
      <c r="C28" s="13" t="str">
        <f>$C$4</f>
        <v>BA</v>
      </c>
      <c r="D28" s="162">
        <v>0</v>
      </c>
      <c r="E28" s="20" t="str">
        <f t="shared" ref="E28:E47" si="17">_xlfn.CONCAT(C28,B28,D28)</f>
        <v>BAFemale0</v>
      </c>
      <c r="F28" s="21">
        <v>1</v>
      </c>
      <c r="G28" s="108">
        <f>VLOOKUP(E28,'Appendix 4. LT MOH 2019'!$E$4:$H$1683,4,FALSE)</f>
        <v>1.2571202139779088E-2</v>
      </c>
      <c r="H28" s="21">
        <f>VLOOKUP(E28,'Appendix 1a. Pop March 2021'!$E$5:$F$1684,2,FALSE)</f>
        <v>99148.562552579402</v>
      </c>
      <c r="I28" s="21">
        <f>VLOOKUP(E28,'Appendix 2a. Covid Deaths 2021'!$E$4:$F$1684,2,FALSE)</f>
        <v>7.3873873873873901</v>
      </c>
      <c r="J28" s="22">
        <f t="shared" ref="J28:J47" si="18">G28*H28</f>
        <v>1246.4166217170068</v>
      </c>
      <c r="K28" s="22">
        <f t="shared" ref="K28:K47" si="19">G28*(H28-I28)+I28</f>
        <v>1253.7111407642626</v>
      </c>
      <c r="L28" s="78">
        <f t="shared" ref="L28:L47" si="20">J28/K28</f>
        <v>0.99418165890843957</v>
      </c>
      <c r="M28" s="78">
        <f t="shared" ref="M28:M47" si="21">K28/J28</f>
        <v>1.0058523923061995</v>
      </c>
      <c r="N28" s="77">
        <f>VLOOKUP(E28,'Appendix 4. LT MOH 2019'!$E$4:$L$1683,8,FALSE)</f>
        <v>0.98757028118742174</v>
      </c>
      <c r="O28" s="77">
        <f>EXP((1/L28)*LN(N28))</f>
        <v>0.98749799421843076</v>
      </c>
      <c r="P28" s="78">
        <f t="shared" ref="P28:P47" si="22">1-O28</f>
        <v>1.2502005781569236E-2</v>
      </c>
      <c r="Q28" s="77">
        <f>VLOOKUP(E28,'Appendix 4. LT MOH 2019'!$E$4:$J$1683,6,FALSE)</f>
        <v>9.4544417682061635E-2</v>
      </c>
      <c r="R28" s="133">
        <f t="shared" ref="R28:R46" si="23">F28+(Q28-F28)*M28*(1-N28)/(1-O28)</f>
        <v>9.4511346931240969E-2</v>
      </c>
      <c r="S28" s="14">
        <v>100000</v>
      </c>
      <c r="T28" s="14">
        <f t="shared" ref="T28:T47" si="24">P28*S28</f>
        <v>1250.2005781569237</v>
      </c>
      <c r="U28" s="15">
        <f t="shared" ref="U28:U47" si="25">T28/V28</f>
        <v>1.2645154294480362E-2</v>
      </c>
      <c r="V28" s="14">
        <f t="shared" ref="V28:V46" si="26">(S29*F28)+R28*T28</f>
        <v>98867.957562418916</v>
      </c>
      <c r="W28" s="14">
        <f t="shared" ref="W28:W46" si="27">W29+V28</f>
        <v>7927475.2126605865</v>
      </c>
      <c r="X28" s="129">
        <f t="shared" ref="X28:X47" si="28">W28/S28</f>
        <v>79.274752126605861</v>
      </c>
      <c r="Y28" s="109">
        <f>VLOOKUP(E28,'Appendix 4. LT MOH 2019'!$E$4:$Q$1683,13,FALSE)</f>
        <v>80.492346274273814</v>
      </c>
      <c r="Z28" s="129">
        <f t="shared" ref="Z28:Z47" si="29">X28-Y28</f>
        <v>-1.2175941476679526</v>
      </c>
    </row>
    <row r="29" spans="1:26" x14ac:dyDescent="0.2">
      <c r="B29" s="155" t="str">
        <f>$B$28</f>
        <v>Female</v>
      </c>
      <c r="C29" s="13" t="str">
        <f>$C$4</f>
        <v>BA</v>
      </c>
      <c r="D29" s="163" t="s">
        <v>139</v>
      </c>
      <c r="E29" s="20" t="str">
        <f t="shared" si="17"/>
        <v>BAFemale01-04</v>
      </c>
      <c r="F29" s="21">
        <v>4</v>
      </c>
      <c r="G29" s="108">
        <f>VLOOKUP(E29,'Appendix 4. LT MOH 2019'!$E$4:$H$1683,4,FALSE)</f>
        <v>4.5819927684201091E-4</v>
      </c>
      <c r="H29" s="21">
        <f>VLOOKUP(E29,'Appendix 1a. Pop March 2021'!$E$5:$F$1684,2,FALSE)</f>
        <v>400533.57305482001</v>
      </c>
      <c r="I29" s="21">
        <f>VLOOKUP(E29,'Appendix 2a. Covid Deaths 2021'!$E$4:$F$1684,2,FALSE)</f>
        <v>7.3873873873873901</v>
      </c>
      <c r="J29" s="22">
        <f t="shared" si="18"/>
        <v>183.52419352466526</v>
      </c>
      <c r="K29" s="22">
        <f t="shared" si="19"/>
        <v>190.908196016494</v>
      </c>
      <c r="L29" s="78">
        <f t="shared" si="20"/>
        <v>0.96132171040372316</v>
      </c>
      <c r="M29" s="78">
        <f t="shared" si="21"/>
        <v>1.0402344908865453</v>
      </c>
      <c r="N29" s="77">
        <f>VLOOKUP(E29,'Appendix 4. LT MOH 2019'!$E$4:$L$1683,8,FALSE)</f>
        <v>0.99816930006365878</v>
      </c>
      <c r="O29" s="77">
        <f t="shared" ref="O29:O46" si="30">EXP((1/L29)*LN(N29))</f>
        <v>0.99809571295975386</v>
      </c>
      <c r="P29" s="78">
        <f t="shared" si="22"/>
        <v>1.9042870402461443E-3</v>
      </c>
      <c r="Q29" s="77">
        <f>VLOOKUP(E29,'Appendix 4. LT MOH 2019'!$E$4:$J$1683,6,FALSE)</f>
        <v>1.4998717737555285</v>
      </c>
      <c r="R29" s="133">
        <f t="shared" si="23"/>
        <v>1.4997796400623504</v>
      </c>
      <c r="S29" s="80">
        <f t="shared" ref="S29:S47" si="31">S28-T28</f>
        <v>98749.799421843083</v>
      </c>
      <c r="T29" s="14">
        <f t="shared" si="24"/>
        <v>188.04796326592196</v>
      </c>
      <c r="U29" s="15">
        <f t="shared" si="25"/>
        <v>4.7663909609786572E-4</v>
      </c>
      <c r="V29" s="14">
        <f t="shared" si="26"/>
        <v>394529.03634097002</v>
      </c>
      <c r="W29" s="14">
        <f t="shared" si="27"/>
        <v>7828607.2550981678</v>
      </c>
      <c r="X29" s="129">
        <f t="shared" si="28"/>
        <v>79.277196520224109</v>
      </c>
      <c r="Y29" s="109">
        <f>VLOOKUP(E29,'Appendix 4. LT MOH 2019'!$E$4:$Q$1683,13,FALSE)</f>
        <v>80.504245973225125</v>
      </c>
      <c r="Z29" s="129">
        <f t="shared" si="29"/>
        <v>-1.2270494530010154</v>
      </c>
    </row>
    <row r="30" spans="1:26" x14ac:dyDescent="0.2">
      <c r="B30" s="155" t="str">
        <f t="shared" ref="B30:B47" si="32">$B$28</f>
        <v>Female</v>
      </c>
      <c r="C30" s="13" t="str">
        <f t="shared" ref="C30:C47" si="33">$C$4</f>
        <v>BA</v>
      </c>
      <c r="D30" s="163" t="s">
        <v>138</v>
      </c>
      <c r="E30" s="20" t="str">
        <f t="shared" si="17"/>
        <v>BAFemale05-09</v>
      </c>
      <c r="F30" s="21">
        <v>5</v>
      </c>
      <c r="G30" s="108">
        <f>VLOOKUP(E30,'Appendix 4. LT MOH 2019'!$E$4:$H$1683,4,FALSE)</f>
        <v>2.0998796984808253E-4</v>
      </c>
      <c r="H30" s="21">
        <f>VLOOKUP(E30,'Appendix 1a. Pop March 2021'!$E$5:$F$1684,2,FALSE)</f>
        <v>501286.750189566</v>
      </c>
      <c r="I30" s="21">
        <f>VLOOKUP(E30,'Appendix 2a. Covid Deaths 2021'!$E$4:$F$1684,2,FALSE)</f>
        <v>0</v>
      </c>
      <c r="J30" s="22">
        <f t="shared" si="18"/>
        <v>105.26418698404987</v>
      </c>
      <c r="K30" s="22">
        <f t="shared" si="19"/>
        <v>105.26418698404987</v>
      </c>
      <c r="L30" s="78">
        <f t="shared" si="20"/>
        <v>1</v>
      </c>
      <c r="M30" s="78">
        <f t="shared" si="21"/>
        <v>1</v>
      </c>
      <c r="N30" s="77">
        <f>VLOOKUP(E30,'Appendix 4. LT MOH 2019'!$E$4:$L$1683,8,FALSE)</f>
        <v>0.99895061104839844</v>
      </c>
      <c r="O30" s="77">
        <f t="shared" si="30"/>
        <v>0.99895061104839844</v>
      </c>
      <c r="P30" s="78">
        <f t="shared" si="22"/>
        <v>1.0493889516015598E-3</v>
      </c>
      <c r="Q30" s="77">
        <f>VLOOKUP(E30,'Appendix 4. LT MOH 2019'!$E$4:$J$1683,6,FALSE)</f>
        <v>2.4999999999997691</v>
      </c>
      <c r="R30" s="133">
        <f t="shared" si="23"/>
        <v>2.4999999999997691</v>
      </c>
      <c r="S30" s="80">
        <f t="shared" si="31"/>
        <v>98561.751458577157</v>
      </c>
      <c r="T30" s="14">
        <f t="shared" si="24"/>
        <v>103.42961303112979</v>
      </c>
      <c r="U30" s="15">
        <f t="shared" si="25"/>
        <v>2.0998796984807587E-4</v>
      </c>
      <c r="V30" s="14">
        <f t="shared" si="26"/>
        <v>492550.18326030794</v>
      </c>
      <c r="W30" s="14">
        <f t="shared" si="27"/>
        <v>7434078.2187571982</v>
      </c>
      <c r="X30" s="129">
        <f t="shared" si="28"/>
        <v>75.425589630289195</v>
      </c>
      <c r="Y30" s="109">
        <f>VLOOKUP(E30,'Appendix 4. LT MOH 2019'!$E$4:$Q$1683,13,FALSE)</f>
        <v>76.649144541843128</v>
      </c>
      <c r="Z30" s="129">
        <f t="shared" si="29"/>
        <v>-1.2235549115539328</v>
      </c>
    </row>
    <row r="31" spans="1:26" x14ac:dyDescent="0.2">
      <c r="B31" s="155" t="str">
        <f t="shared" si="32"/>
        <v>Female</v>
      </c>
      <c r="C31" s="13" t="str">
        <f t="shared" si="33"/>
        <v>BA</v>
      </c>
      <c r="D31" s="163" t="s">
        <v>120</v>
      </c>
      <c r="E31" s="20" t="str">
        <f t="shared" si="17"/>
        <v>BAFemale10-14</v>
      </c>
      <c r="F31" s="21">
        <v>5</v>
      </c>
      <c r="G31" s="108">
        <f>VLOOKUP(E31,'Appendix 4. LT MOH 2019'!$E$4:$H$1683,4,FALSE)</f>
        <v>2.5372307116482281E-4</v>
      </c>
      <c r="H31" s="21">
        <f>VLOOKUP(E31,'Appendix 1a. Pop March 2021'!$E$5:$F$1684,2,FALSE)</f>
        <v>536558.02164747403</v>
      </c>
      <c r="I31" s="21">
        <f>VLOOKUP(E31,'Appendix 2a. Covid Deaths 2021'!$E$4:$F$1684,2,FALSE)</f>
        <v>4.4324324324324298</v>
      </c>
      <c r="J31" s="22">
        <f t="shared" si="18"/>
        <v>136.13714911051858</v>
      </c>
      <c r="K31" s="22">
        <f t="shared" si="19"/>
        <v>140.56845693258154</v>
      </c>
      <c r="L31" s="78">
        <f t="shared" si="20"/>
        <v>0.9684758023331772</v>
      </c>
      <c r="M31" s="78">
        <f t="shared" si="21"/>
        <v>1.0325503204012709</v>
      </c>
      <c r="N31" s="77">
        <f>VLOOKUP(E31,'Appendix 4. LT MOH 2019'!$E$4:$L$1683,8,FALSE)</f>
        <v>0.99873218882653736</v>
      </c>
      <c r="O31" s="77">
        <f t="shared" si="30"/>
        <v>0.99869094818899329</v>
      </c>
      <c r="P31" s="78">
        <f t="shared" si="22"/>
        <v>1.3090518110067118E-3</v>
      </c>
      <c r="Q31" s="77">
        <f>VLOOKUP(E31,'Appendix 4. LT MOH 2019'!$E$4:$J$1683,6,FALSE)</f>
        <v>2.5000000000001577</v>
      </c>
      <c r="R31" s="133">
        <f t="shared" si="23"/>
        <v>2.4999483932565933</v>
      </c>
      <c r="S31" s="80">
        <f t="shared" si="31"/>
        <v>98458.32184554603</v>
      </c>
      <c r="T31" s="14">
        <f t="shared" si="24"/>
        <v>128.88704452059372</v>
      </c>
      <c r="U31" s="15">
        <f t="shared" si="25"/>
        <v>2.6198183964184325E-4</v>
      </c>
      <c r="V31" s="14">
        <f t="shared" si="26"/>
        <v>491969.38496498798</v>
      </c>
      <c r="W31" s="14">
        <f t="shared" si="27"/>
        <v>6941528.0354968905</v>
      </c>
      <c r="X31" s="129">
        <f t="shared" si="28"/>
        <v>70.50219732960953</v>
      </c>
      <c r="Y31" s="109">
        <f>VLOOKUP(E31,'Appendix 4. LT MOH 2019'!$E$4:$Q$1683,13,FALSE)</f>
        <v>71.727037574984422</v>
      </c>
      <c r="Z31" s="129">
        <f t="shared" si="29"/>
        <v>-1.2248402453748923</v>
      </c>
    </row>
    <row r="32" spans="1:26" x14ac:dyDescent="0.2">
      <c r="B32" s="155" t="str">
        <f t="shared" si="32"/>
        <v>Female</v>
      </c>
      <c r="C32" s="13" t="str">
        <f t="shared" si="33"/>
        <v>BA</v>
      </c>
      <c r="D32" s="162" t="s">
        <v>121</v>
      </c>
      <c r="E32" s="20" t="str">
        <f t="shared" si="17"/>
        <v>BAFemale15-19</v>
      </c>
      <c r="F32" s="21">
        <v>5</v>
      </c>
      <c r="G32" s="108">
        <f>VLOOKUP(E32,'Appendix 4. LT MOH 2019'!$E$4:$H$1683,4,FALSE)</f>
        <v>4.5674493112418831E-4</v>
      </c>
      <c r="H32" s="21">
        <f>VLOOKUP(E32,'Appendix 1a. Pop March 2021'!$E$5:$F$1684,2,FALSE)</f>
        <v>583284.25193409296</v>
      </c>
      <c r="I32" s="21">
        <f>VLOOKUP(E32,'Appendix 2a. Covid Deaths 2021'!$E$4:$F$1684,2,FALSE)</f>
        <v>10.342342342342301</v>
      </c>
      <c r="J32" s="22">
        <f t="shared" si="18"/>
        <v>266.41212547546098</v>
      </c>
      <c r="K32" s="22">
        <f t="shared" si="19"/>
        <v>276.74974400536246</v>
      </c>
      <c r="L32" s="78">
        <f t="shared" si="20"/>
        <v>0.96264633029000679</v>
      </c>
      <c r="M32" s="78">
        <f t="shared" si="21"/>
        <v>1.0388031081973168</v>
      </c>
      <c r="N32" s="77">
        <f>VLOOKUP(E32,'Appendix 4. LT MOH 2019'!$E$4:$L$1683,8,FALSE)</f>
        <v>0.9977188800692931</v>
      </c>
      <c r="O32" s="77">
        <f t="shared" si="30"/>
        <v>0.99763047047610232</v>
      </c>
      <c r="P32" s="78">
        <f t="shared" si="22"/>
        <v>2.3695295238976843E-3</v>
      </c>
      <c r="Q32" s="77">
        <f>VLOOKUP(E32,'Appendix 4. LT MOH 2019'!$E$4:$J$1683,6,FALSE)</f>
        <v>2.5000000000000999</v>
      </c>
      <c r="R32" s="133">
        <f t="shared" si="23"/>
        <v>2.4998892709603986</v>
      </c>
      <c r="S32" s="80">
        <f t="shared" si="31"/>
        <v>98329.434801025433</v>
      </c>
      <c r="T32" s="14">
        <f t="shared" si="24"/>
        <v>232.9944988292022</v>
      </c>
      <c r="U32" s="15">
        <f t="shared" si="25"/>
        <v>4.744680627186968E-4</v>
      </c>
      <c r="V32" s="14">
        <f t="shared" si="26"/>
        <v>491064.66195879714</v>
      </c>
      <c r="W32" s="14">
        <f t="shared" si="27"/>
        <v>6449558.6505319029</v>
      </c>
      <c r="X32" s="129">
        <f t="shared" si="28"/>
        <v>65.591332479261268</v>
      </c>
      <c r="Y32" s="109">
        <f>VLOOKUP(E32,'Appendix 4. LT MOH 2019'!$E$4:$Q$1683,13,FALSE)</f>
        <v>66.814915799722939</v>
      </c>
      <c r="Z32" s="129">
        <f t="shared" si="29"/>
        <v>-1.2235833204616711</v>
      </c>
    </row>
    <row r="33" spans="2:26" x14ac:dyDescent="0.2">
      <c r="B33" s="155" t="str">
        <f t="shared" si="32"/>
        <v>Female</v>
      </c>
      <c r="C33" s="13" t="str">
        <f t="shared" si="33"/>
        <v>BA</v>
      </c>
      <c r="D33" s="162" t="s">
        <v>122</v>
      </c>
      <c r="E33" s="20" t="str">
        <f t="shared" si="17"/>
        <v>BAFemale20-24</v>
      </c>
      <c r="F33" s="21">
        <v>5</v>
      </c>
      <c r="G33" s="108">
        <f>VLOOKUP(E33,'Appendix 4. LT MOH 2019'!$E$4:$H$1683,4,FALSE)</f>
        <v>5.3623374096588511E-4</v>
      </c>
      <c r="H33" s="21">
        <f>VLOOKUP(E33,'Appendix 1a. Pop March 2021'!$E$5:$F$1684,2,FALSE)</f>
        <v>620954.75410130795</v>
      </c>
      <c r="I33" s="21">
        <f>VLOOKUP(E33,'Appendix 2a. Covid Deaths 2021'!$E$4:$F$1684,2,FALSE)</f>
        <v>22.1621621621622</v>
      </c>
      <c r="J33" s="22">
        <f t="shared" si="18"/>
        <v>332.97689076229562</v>
      </c>
      <c r="K33" s="22">
        <f t="shared" si="19"/>
        <v>355.12716882533374</v>
      </c>
      <c r="L33" s="78">
        <f t="shared" si="20"/>
        <v>0.93762719384071525</v>
      </c>
      <c r="M33" s="78">
        <f t="shared" si="21"/>
        <v>1.0665219679729987</v>
      </c>
      <c r="N33" s="77">
        <f>VLOOKUP(E33,'Appendix 4. LT MOH 2019'!$E$4:$L$1683,8,FALSE)</f>
        <v>0.99732242081592715</v>
      </c>
      <c r="O33" s="77">
        <f t="shared" si="30"/>
        <v>0.99714455751665365</v>
      </c>
      <c r="P33" s="78">
        <f t="shared" si="22"/>
        <v>2.8554424833463488E-3</v>
      </c>
      <c r="Q33" s="77">
        <f>VLOOKUP(E33,'Appendix 4. LT MOH 2019'!$E$4:$J$1683,6,FALSE)</f>
        <v>2.4999999999998668</v>
      </c>
      <c r="R33" s="133">
        <f t="shared" si="23"/>
        <v>2.4997771471004899</v>
      </c>
      <c r="S33" s="80">
        <f t="shared" si="31"/>
        <v>98096.440302196235</v>
      </c>
      <c r="T33" s="14">
        <f t="shared" si="24"/>
        <v>280.10874310394007</v>
      </c>
      <c r="U33" s="15">
        <f t="shared" si="25"/>
        <v>5.7190509050083181E-4</v>
      </c>
      <c r="V33" s="14">
        <f t="shared" si="26"/>
        <v>489781.86723017576</v>
      </c>
      <c r="W33" s="14">
        <f t="shared" si="27"/>
        <v>5958493.988573106</v>
      </c>
      <c r="X33" s="129">
        <f t="shared" si="28"/>
        <v>60.741184595662681</v>
      </c>
      <c r="Y33" s="109">
        <f>VLOOKUP(E33,'Appendix 4. LT MOH 2019'!$E$4:$Q$1683,13,FALSE)</f>
        <v>61.961961264335464</v>
      </c>
      <c r="Z33" s="129">
        <f t="shared" si="29"/>
        <v>-1.2207766686727837</v>
      </c>
    </row>
    <row r="34" spans="2:26" x14ac:dyDescent="0.2">
      <c r="B34" s="155" t="str">
        <f t="shared" si="32"/>
        <v>Female</v>
      </c>
      <c r="C34" s="13" t="str">
        <f t="shared" si="33"/>
        <v>BA</v>
      </c>
      <c r="D34" s="162" t="s">
        <v>123</v>
      </c>
      <c r="E34" s="20" t="str">
        <f t="shared" si="17"/>
        <v>BAFemale25-29</v>
      </c>
      <c r="F34" s="21">
        <v>5</v>
      </c>
      <c r="G34" s="108">
        <f>VLOOKUP(E34,'Appendix 4. LT MOH 2019'!$E$4:$H$1683,4,FALSE)</f>
        <v>6.7999212640695742E-4</v>
      </c>
      <c r="H34" s="21">
        <f>VLOOKUP(E34,'Appendix 1a. Pop March 2021'!$E$5:$F$1684,2,FALSE)</f>
        <v>610966.45918870997</v>
      </c>
      <c r="I34" s="21">
        <f>VLOOKUP(E34,'Appendix 2a. Covid Deaths 2021'!$E$4:$F$1684,2,FALSE)</f>
        <v>38.414414414414402</v>
      </c>
      <c r="J34" s="22">
        <f t="shared" si="18"/>
        <v>415.45238174706043</v>
      </c>
      <c r="K34" s="22">
        <f t="shared" si="19"/>
        <v>453.84067466213253</v>
      </c>
      <c r="L34" s="78">
        <f t="shared" si="20"/>
        <v>0.9154146045996191</v>
      </c>
      <c r="M34" s="78">
        <f t="shared" si="21"/>
        <v>1.092401186277093</v>
      </c>
      <c r="N34" s="77">
        <f>VLOOKUP(E34,'Appendix 4. LT MOH 2019'!$E$4:$L$1683,8,FALSE)</f>
        <v>0.99660580942513133</v>
      </c>
      <c r="O34" s="77">
        <f t="shared" si="30"/>
        <v>0.99629276422390667</v>
      </c>
      <c r="P34" s="78">
        <f t="shared" si="22"/>
        <v>3.7072357760933317E-3</v>
      </c>
      <c r="Q34" s="77">
        <f>VLOOKUP(E34,'Appendix 4. LT MOH 2019'!$E$4:$J$1683,6,FALSE)</f>
        <v>2.4999999999999765</v>
      </c>
      <c r="R34" s="133">
        <f t="shared" si="23"/>
        <v>2.4996075011282519</v>
      </c>
      <c r="S34" s="80">
        <f t="shared" si="31"/>
        <v>97816.331559092301</v>
      </c>
      <c r="T34" s="14">
        <f t="shared" si="24"/>
        <v>362.62820384207419</v>
      </c>
      <c r="U34" s="15">
        <f t="shared" si="25"/>
        <v>7.4282428377336635E-4</v>
      </c>
      <c r="V34" s="14">
        <f t="shared" si="26"/>
        <v>488174.94495469547</v>
      </c>
      <c r="W34" s="14">
        <f t="shared" si="27"/>
        <v>5468712.12134293</v>
      </c>
      <c r="X34" s="129">
        <f t="shared" si="28"/>
        <v>55.907965818971647</v>
      </c>
      <c r="Y34" s="109">
        <f>VLOOKUP(E34,'Appendix 4. LT MOH 2019'!$E$4:$Q$1683,13,FALSE)</f>
        <v>57.121602826986063</v>
      </c>
      <c r="Z34" s="129">
        <f t="shared" si="29"/>
        <v>-1.2136370080144161</v>
      </c>
    </row>
    <row r="35" spans="2:26" x14ac:dyDescent="0.2">
      <c r="B35" s="155" t="str">
        <f t="shared" si="32"/>
        <v>Female</v>
      </c>
      <c r="C35" s="13" t="str">
        <f t="shared" si="33"/>
        <v>BA</v>
      </c>
      <c r="D35" s="162" t="s">
        <v>124</v>
      </c>
      <c r="E35" s="20" t="str">
        <f t="shared" si="17"/>
        <v>BAFemale30-34</v>
      </c>
      <c r="F35" s="21">
        <v>5</v>
      </c>
      <c r="G35" s="108">
        <f>VLOOKUP(E35,'Appendix 4. LT MOH 2019'!$E$4:$H$1683,4,FALSE)</f>
        <v>9.0741222531743563E-4</v>
      </c>
      <c r="H35" s="21">
        <f>VLOOKUP(E35,'Appendix 1a. Pop March 2021'!$E$5:$F$1684,2,FALSE)</f>
        <v>615815.13037265697</v>
      </c>
      <c r="I35" s="21">
        <f>VLOOKUP(E35,'Appendix 2a. Covid Deaths 2021'!$E$4:$F$1684,2,FALSE)</f>
        <v>72.396396396396398</v>
      </c>
      <c r="J35" s="22">
        <f t="shared" si="18"/>
        <v>558.7981778355994</v>
      </c>
      <c r="K35" s="22">
        <f t="shared" si="19"/>
        <v>631.12888085683676</v>
      </c>
      <c r="L35" s="78">
        <f t="shared" si="20"/>
        <v>0.88539471855092522</v>
      </c>
      <c r="M35" s="78">
        <f t="shared" si="21"/>
        <v>1.1294397617783882</v>
      </c>
      <c r="N35" s="77">
        <f>VLOOKUP(E35,'Appendix 4. LT MOH 2019'!$E$4:$L$1683,8,FALSE)</f>
        <v>0.99547320803932926</v>
      </c>
      <c r="O35" s="77">
        <f t="shared" si="30"/>
        <v>0.9948887610348216</v>
      </c>
      <c r="P35" s="78">
        <f t="shared" si="22"/>
        <v>5.1112389651783996E-3</v>
      </c>
      <c r="Q35" s="77">
        <f>VLOOKUP(E35,'Appendix 4. LT MOH 2019'!$E$4:$J$1683,6,FALSE)</f>
        <v>2.5000000000000844</v>
      </c>
      <c r="R35" s="133">
        <f t="shared" si="23"/>
        <v>2.499266387018916</v>
      </c>
      <c r="S35" s="80">
        <f t="shared" si="31"/>
        <v>97453.703355250225</v>
      </c>
      <c r="T35" s="14">
        <f t="shared" si="24"/>
        <v>498.10916589029188</v>
      </c>
      <c r="U35" s="15">
        <f t="shared" si="25"/>
        <v>1.0248677335660743E-3</v>
      </c>
      <c r="V35" s="14">
        <f t="shared" si="26"/>
        <v>486022.87844217534</v>
      </c>
      <c r="W35" s="14">
        <f t="shared" si="27"/>
        <v>4980537.1763882348</v>
      </c>
      <c r="X35" s="129">
        <f t="shared" si="28"/>
        <v>51.106699949950269</v>
      </c>
      <c r="Y35" s="109">
        <f>VLOOKUP(E35,'Appendix 4. LT MOH 2019'!$E$4:$Q$1683,13,FALSE)</f>
        <v>52.307630369416827</v>
      </c>
      <c r="Z35" s="129">
        <f t="shared" si="29"/>
        <v>-1.2009304194665589</v>
      </c>
    </row>
    <row r="36" spans="2:26" x14ac:dyDescent="0.2">
      <c r="B36" s="155" t="str">
        <f t="shared" si="32"/>
        <v>Female</v>
      </c>
      <c r="C36" s="13" t="str">
        <f t="shared" si="33"/>
        <v>BA</v>
      </c>
      <c r="D36" s="162" t="s">
        <v>125</v>
      </c>
      <c r="E36" s="20" t="str">
        <f t="shared" si="17"/>
        <v>BAFemale35-39</v>
      </c>
      <c r="F36" s="21">
        <v>5</v>
      </c>
      <c r="G36" s="108">
        <f>VLOOKUP(E36,'Appendix 4. LT MOH 2019'!$E$4:$H$1683,4,FALSE)</f>
        <v>1.2720182327777873E-3</v>
      </c>
      <c r="H36" s="21">
        <f>VLOOKUP(E36,'Appendix 1a. Pop March 2021'!$E$5:$F$1684,2,FALSE)</f>
        <v>648034.76418008201</v>
      </c>
      <c r="I36" s="21">
        <f>VLOOKUP(E36,'Appendix 2a. Covid Deaths 2021'!$E$4:$F$1684,2,FALSE)</f>
        <v>124.108108108108</v>
      </c>
      <c r="J36" s="22">
        <f t="shared" si="18"/>
        <v>824.31203551091801</v>
      </c>
      <c r="K36" s="22">
        <f t="shared" si="19"/>
        <v>948.2622758426769</v>
      </c>
      <c r="L36" s="78">
        <f t="shared" si="20"/>
        <v>0.86928696470434819</v>
      </c>
      <c r="M36" s="78">
        <f t="shared" si="21"/>
        <v>1.1503681069692657</v>
      </c>
      <c r="N36" s="77">
        <f>VLOOKUP(E36,'Appendix 4. LT MOH 2019'!$E$4:$L$1683,8,FALSE)</f>
        <v>0.9936600701021725</v>
      </c>
      <c r="O36" s="77">
        <f t="shared" si="30"/>
        <v>0.99271022951943488</v>
      </c>
      <c r="P36" s="78">
        <f t="shared" si="22"/>
        <v>7.2897704805651165E-3</v>
      </c>
      <c r="Q36" s="77">
        <f>VLOOKUP(E36,'Appendix 4. LT MOH 2019'!$E$4:$J$1683,6,FALSE)</f>
        <v>2.4999999999999383</v>
      </c>
      <c r="R36" s="133">
        <f t="shared" si="23"/>
        <v>2.4988056296401853</v>
      </c>
      <c r="S36" s="80">
        <f t="shared" si="31"/>
        <v>96955.594189359937</v>
      </c>
      <c r="T36" s="14">
        <f t="shared" si="24"/>
        <v>706.78402844724678</v>
      </c>
      <c r="U36" s="15">
        <f t="shared" si="25"/>
        <v>1.4632901689335645E-3</v>
      </c>
      <c r="V36" s="14">
        <f t="shared" si="26"/>
        <v>483010.16671378718</v>
      </c>
      <c r="W36" s="14">
        <f t="shared" si="27"/>
        <v>4494514.2979460591</v>
      </c>
      <c r="X36" s="129">
        <f t="shared" si="28"/>
        <v>46.356420539984626</v>
      </c>
      <c r="Y36" s="109">
        <f>VLOOKUP(E36,'Appendix 4. LT MOH 2019'!$E$4:$Q$1683,13,FALSE)</f>
        <v>47.534124441698708</v>
      </c>
      <c r="Z36" s="129">
        <f t="shared" si="29"/>
        <v>-1.1777039017140822</v>
      </c>
    </row>
    <row r="37" spans="2:26" x14ac:dyDescent="0.2">
      <c r="B37" s="155" t="str">
        <f t="shared" si="32"/>
        <v>Female</v>
      </c>
      <c r="C37" s="13" t="str">
        <f t="shared" si="33"/>
        <v>BA</v>
      </c>
      <c r="D37" s="162" t="s">
        <v>126</v>
      </c>
      <c r="E37" s="20" t="str">
        <f t="shared" si="17"/>
        <v>BAFemale40-44</v>
      </c>
      <c r="F37" s="21">
        <v>5</v>
      </c>
      <c r="G37" s="108">
        <f>VLOOKUP(E37,'Appendix 4. LT MOH 2019'!$E$4:$H$1683,4,FALSE)</f>
        <v>2.0079653376515382E-3</v>
      </c>
      <c r="H37" s="21">
        <f>VLOOKUP(E37,'Appendix 1a. Pop March 2021'!$E$5:$F$1684,2,FALSE)</f>
        <v>598596.81111887796</v>
      </c>
      <c r="I37" s="21">
        <f>VLOOKUP(E37,'Appendix 2a. Covid Deaths 2021'!$E$4:$F$1684,2,FALSE)</f>
        <v>143.31531531531499</v>
      </c>
      <c r="J37" s="22">
        <f t="shared" si="18"/>
        <v>1201.9616479554518</v>
      </c>
      <c r="K37" s="22">
        <f t="shared" si="19"/>
        <v>1344.9891910852593</v>
      </c>
      <c r="L37" s="78">
        <f t="shared" si="20"/>
        <v>0.89365896463866745</v>
      </c>
      <c r="M37" s="78">
        <f t="shared" si="21"/>
        <v>1.1189950972005627</v>
      </c>
      <c r="N37" s="77">
        <f>VLOOKUP(E37,'Appendix 4. LT MOH 2019'!$E$4:$L$1683,8,FALSE)</f>
        <v>0.99001032063648275</v>
      </c>
      <c r="O37" s="77">
        <f t="shared" si="30"/>
        <v>0.98882826136410307</v>
      </c>
      <c r="P37" s="78">
        <f t="shared" si="22"/>
        <v>1.1171738635896933E-2</v>
      </c>
      <c r="Q37" s="77">
        <f>VLOOKUP(E37,'Appendix 4. LT MOH 2019'!$E$4:$J$1683,6,FALSE)</f>
        <v>2.4999999999999964</v>
      </c>
      <c r="R37" s="133">
        <f t="shared" si="23"/>
        <v>2.4985088277882044</v>
      </c>
      <c r="S37" s="80">
        <f t="shared" si="31"/>
        <v>96248.81016091269</v>
      </c>
      <c r="T37" s="14">
        <f t="shared" si="24"/>
        <v>1075.2665511337775</v>
      </c>
      <c r="U37" s="15">
        <f t="shared" si="25"/>
        <v>2.2469061374686553E-3</v>
      </c>
      <c r="V37" s="14">
        <f t="shared" si="26"/>
        <v>478554.28101912764</v>
      </c>
      <c r="W37" s="14">
        <f t="shared" si="27"/>
        <v>4011504.1312322719</v>
      </c>
      <c r="X37" s="129">
        <f t="shared" si="28"/>
        <v>41.678480227710615</v>
      </c>
      <c r="Y37" s="109">
        <f>VLOOKUP(E37,'Appendix 4. LT MOH 2019'!$E$4:$Q$1683,13,FALSE)</f>
        <v>42.821459316633394</v>
      </c>
      <c r="Z37" s="129">
        <f t="shared" si="29"/>
        <v>-1.1429790889227789</v>
      </c>
    </row>
    <row r="38" spans="2:26" x14ac:dyDescent="0.2">
      <c r="B38" s="155" t="str">
        <f t="shared" si="32"/>
        <v>Female</v>
      </c>
      <c r="C38" s="13" t="str">
        <f t="shared" si="33"/>
        <v>BA</v>
      </c>
      <c r="D38" s="162" t="s">
        <v>127</v>
      </c>
      <c r="E38" s="20" t="str">
        <f t="shared" si="17"/>
        <v>BAFemale45-49</v>
      </c>
      <c r="F38" s="21">
        <v>5</v>
      </c>
      <c r="G38" s="108">
        <f>VLOOKUP(E38,'Appendix 4. LT MOH 2019'!$E$4:$H$1683,4,FALSE)</f>
        <v>2.5109725778629018E-3</v>
      </c>
      <c r="H38" s="21">
        <f>VLOOKUP(E38,'Appendix 1a. Pop March 2021'!$E$5:$F$1684,2,FALSE)</f>
        <v>503059.17777831602</v>
      </c>
      <c r="I38" s="21">
        <f>VLOOKUP(E38,'Appendix 2a. Covid Deaths 2021'!$E$4:$F$1684,2,FALSE)</f>
        <v>181.72972972973</v>
      </c>
      <c r="J38" s="22">
        <f t="shared" si="18"/>
        <v>1263.1678004436101</v>
      </c>
      <c r="K38" s="22">
        <f t="shared" si="19"/>
        <v>1444.4412118054063</v>
      </c>
      <c r="L38" s="78">
        <f t="shared" si="20"/>
        <v>0.87450274204290901</v>
      </c>
      <c r="M38" s="78">
        <f t="shared" si="21"/>
        <v>1.1435069919436951</v>
      </c>
      <c r="N38" s="77">
        <f>VLOOKUP(E38,'Appendix 4. LT MOH 2019'!$E$4:$L$1683,8,FALSE)</f>
        <v>0.98752345774933048</v>
      </c>
      <c r="O38" s="77">
        <f t="shared" si="30"/>
        <v>0.98574580479891571</v>
      </c>
      <c r="P38" s="78">
        <f t="shared" si="22"/>
        <v>1.4254195201084285E-2</v>
      </c>
      <c r="Q38" s="77">
        <f>VLOOKUP(E38,'Appendix 4. LT MOH 2019'!$E$4:$J$1683,6,FALSE)</f>
        <v>2.4999999999999987</v>
      </c>
      <c r="R38" s="133">
        <f t="shared" si="23"/>
        <v>2.4977518727545789</v>
      </c>
      <c r="S38" s="80">
        <f t="shared" si="31"/>
        <v>95173.543609778906</v>
      </c>
      <c r="T38" s="14">
        <f t="shared" si="24"/>
        <v>1356.6222685926964</v>
      </c>
      <c r="U38" s="15">
        <f t="shared" si="25"/>
        <v>2.8713216321727014E-3</v>
      </c>
      <c r="V38" s="14">
        <f t="shared" si="26"/>
        <v>472473.11251792905</v>
      </c>
      <c r="W38" s="14">
        <f t="shared" si="27"/>
        <v>3532949.8502131444</v>
      </c>
      <c r="X38" s="129">
        <f t="shared" si="28"/>
        <v>37.121133838397299</v>
      </c>
      <c r="Y38" s="109">
        <f>VLOOKUP(E38,'Appendix 4. LT MOH 2019'!$E$4:$Q$1683,13,FALSE)</f>
        <v>38.22832219638935</v>
      </c>
      <c r="Z38" s="129">
        <f t="shared" si="29"/>
        <v>-1.107188357992051</v>
      </c>
    </row>
    <row r="39" spans="2:26" x14ac:dyDescent="0.2">
      <c r="B39" s="155" t="str">
        <f t="shared" si="32"/>
        <v>Female</v>
      </c>
      <c r="C39" s="13" t="str">
        <f t="shared" si="33"/>
        <v>BA</v>
      </c>
      <c r="D39" s="162" t="s">
        <v>128</v>
      </c>
      <c r="E39" s="20" t="str">
        <f t="shared" si="17"/>
        <v>BAFemale50-54</v>
      </c>
      <c r="F39" s="21">
        <v>5</v>
      </c>
      <c r="G39" s="108">
        <f>VLOOKUP(E39,'Appendix 4. LT MOH 2019'!$E$4:$H$1683,4,FALSE)</f>
        <v>3.9211330941366597E-3</v>
      </c>
      <c r="H39" s="21">
        <f>VLOOKUP(E39,'Appendix 1a. Pop March 2021'!$E$5:$F$1684,2,FALSE)</f>
        <v>454286.83523687202</v>
      </c>
      <c r="I39" s="21">
        <f>VLOOKUP(E39,'Appendix 2a. Covid Deaths 2021'!$E$4:$F$1684,2,FALSE)</f>
        <v>245.26126126126101</v>
      </c>
      <c r="J39" s="22">
        <f t="shared" si="18"/>
        <v>1781.319143877907</v>
      </c>
      <c r="K39" s="22">
        <f t="shared" si="19"/>
        <v>2025.6187030909268</v>
      </c>
      <c r="L39" s="78">
        <f t="shared" si="20"/>
        <v>0.87939509107008196</v>
      </c>
      <c r="M39" s="78">
        <f t="shared" si="21"/>
        <v>1.1371453060798433</v>
      </c>
      <c r="N39" s="77">
        <f>VLOOKUP(E39,'Appendix 4. LT MOH 2019'!$E$4:$L$1683,8,FALSE)</f>
        <v>0.98058465986119714</v>
      </c>
      <c r="O39" s="77">
        <f t="shared" si="30"/>
        <v>0.97795149661792991</v>
      </c>
      <c r="P39" s="78">
        <f t="shared" si="22"/>
        <v>2.2048503382070095E-2</v>
      </c>
      <c r="Q39" s="77">
        <f>VLOOKUP(E39,'Appendix 4. LT MOH 2019'!$E$4:$J$1683,6,FALSE)</f>
        <v>2.4999999999999964</v>
      </c>
      <c r="R39" s="133">
        <f t="shared" si="23"/>
        <v>2.4966483527021133</v>
      </c>
      <c r="S39" s="80">
        <f t="shared" si="31"/>
        <v>93816.921341186215</v>
      </c>
      <c r="T39" s="14">
        <f t="shared" si="24"/>
        <v>2068.5227074865484</v>
      </c>
      <c r="U39" s="15">
        <f t="shared" si="25"/>
        <v>4.4589228661775417E-3</v>
      </c>
      <c r="V39" s="14">
        <f t="shared" si="26"/>
        <v>463906.36697867146</v>
      </c>
      <c r="W39" s="14">
        <f t="shared" si="27"/>
        <v>3060476.7376952153</v>
      </c>
      <c r="X39" s="129">
        <f t="shared" si="28"/>
        <v>32.62179886041141</v>
      </c>
      <c r="Y39" s="109">
        <f>VLOOKUP(E39,'Appendix 4. LT MOH 2019'!$E$4:$Q$1683,13,FALSE)</f>
        <v>33.679720001606789</v>
      </c>
      <c r="Z39" s="129">
        <f t="shared" si="29"/>
        <v>-1.0579211411953793</v>
      </c>
    </row>
    <row r="40" spans="2:26" x14ac:dyDescent="0.2">
      <c r="B40" s="155" t="str">
        <f t="shared" si="32"/>
        <v>Female</v>
      </c>
      <c r="C40" s="13" t="str">
        <f t="shared" si="33"/>
        <v>BA</v>
      </c>
      <c r="D40" s="162" t="s">
        <v>129</v>
      </c>
      <c r="E40" s="20" t="str">
        <f t="shared" si="17"/>
        <v>BAFemale55-59</v>
      </c>
      <c r="F40" s="21">
        <v>5</v>
      </c>
      <c r="G40" s="108">
        <f>VLOOKUP(E40,'Appendix 4. LT MOH 2019'!$E$4:$H$1683,4,FALSE)</f>
        <v>5.6799839925298469E-3</v>
      </c>
      <c r="H40" s="21">
        <f>VLOOKUP(E40,'Appendix 1a. Pop March 2021'!$E$5:$F$1684,2,FALSE)</f>
        <v>391628.89141161198</v>
      </c>
      <c r="I40" s="21">
        <f>VLOOKUP(E40,'Appendix 2a. Covid Deaths 2021'!$E$4:$F$1684,2,FALSE)</f>
        <v>314.70270270270299</v>
      </c>
      <c r="J40" s="22">
        <f t="shared" si="18"/>
        <v>2224.4458342301659</v>
      </c>
      <c r="K40" s="22">
        <f t="shared" si="19"/>
        <v>2537.3610306191113</v>
      </c>
      <c r="L40" s="78">
        <f t="shared" si="20"/>
        <v>0.87667691250362012</v>
      </c>
      <c r="M40" s="78">
        <f t="shared" si="21"/>
        <v>1.1406710793195101</v>
      </c>
      <c r="N40" s="77">
        <f>VLOOKUP(E40,'Appendix 4. LT MOH 2019'!$E$4:$L$1683,8,FALSE)</f>
        <v>0.9719977114146483</v>
      </c>
      <c r="O40" s="77">
        <f t="shared" si="30"/>
        <v>0.9681220209190794</v>
      </c>
      <c r="P40" s="78">
        <f t="shared" si="22"/>
        <v>3.1877979080920604E-2</v>
      </c>
      <c r="Q40" s="77">
        <f>VLOOKUP(E40,'Appendix 4. LT MOH 2019'!$E$4:$J$1683,6,FALSE)</f>
        <v>2.5000000000000071</v>
      </c>
      <c r="R40" s="133">
        <f t="shared" si="23"/>
        <v>2.4950262167664525</v>
      </c>
      <c r="S40" s="80">
        <f t="shared" si="31"/>
        <v>91748.39863369966</v>
      </c>
      <c r="T40" s="14">
        <f t="shared" si="24"/>
        <v>2924.7535323530424</v>
      </c>
      <c r="U40" s="15">
        <f t="shared" si="25"/>
        <v>6.479071119726375E-3</v>
      </c>
      <c r="V40" s="14">
        <f t="shared" si="26"/>
        <v>451415.56224753417</v>
      </c>
      <c r="W40" s="14">
        <f t="shared" si="27"/>
        <v>2596570.3707165439</v>
      </c>
      <c r="X40" s="129">
        <f t="shared" si="28"/>
        <v>28.300988457392108</v>
      </c>
      <c r="Y40" s="109">
        <f>VLOOKUP(E40,'Appendix 4. LT MOH 2019'!$E$4:$Q$1683,13,FALSE)</f>
        <v>29.297070949509159</v>
      </c>
      <c r="Z40" s="129">
        <f t="shared" si="29"/>
        <v>-0.99608249211705058</v>
      </c>
    </row>
    <row r="41" spans="2:26" x14ac:dyDescent="0.2">
      <c r="B41" s="155" t="str">
        <f t="shared" si="32"/>
        <v>Female</v>
      </c>
      <c r="C41" s="13" t="str">
        <f t="shared" si="33"/>
        <v>BA</v>
      </c>
      <c r="D41" s="162" t="s">
        <v>130</v>
      </c>
      <c r="E41" s="20" t="str">
        <f t="shared" si="17"/>
        <v>BAFemale60-64</v>
      </c>
      <c r="F41" s="21">
        <v>5</v>
      </c>
      <c r="G41" s="108">
        <f>VLOOKUP(E41,'Appendix 4. LT MOH 2019'!$E$4:$H$1683,4,FALSE)</f>
        <v>8.4814719087140909E-3</v>
      </c>
      <c r="H41" s="21">
        <f>VLOOKUP(E41,'Appendix 1a. Pop March 2021'!$E$5:$F$1684,2,FALSE)</f>
        <v>329823.38531098497</v>
      </c>
      <c r="I41" s="21">
        <f>VLOOKUP(E41,'Appendix 2a. Covid Deaths 2021'!$E$4:$F$1684,2,FALSE)</f>
        <v>424.03603603603602</v>
      </c>
      <c r="J41" s="22">
        <f t="shared" si="18"/>
        <v>2797.3877773521026</v>
      </c>
      <c r="K41" s="22">
        <f t="shared" si="19"/>
        <v>3217.8273636602166</v>
      </c>
      <c r="L41" s="78">
        <f t="shared" si="20"/>
        <v>0.86934053981383508</v>
      </c>
      <c r="M41" s="78">
        <f t="shared" si="21"/>
        <v>1.1502972128898359</v>
      </c>
      <c r="N41" s="77">
        <f>VLOOKUP(E41,'Appendix 4. LT MOH 2019'!$E$4:$L$1683,8,FALSE)</f>
        <v>0.95847316222651346</v>
      </c>
      <c r="O41" s="77">
        <f t="shared" si="30"/>
        <v>0.95238265154075541</v>
      </c>
      <c r="P41" s="78">
        <f t="shared" si="22"/>
        <v>4.7617348459244591E-2</v>
      </c>
      <c r="Q41" s="77">
        <f>VLOOKUP(E41,'Appendix 4. LT MOH 2019'!$E$4:$J$1683,6,FALSE)</f>
        <v>2.5000000000000004</v>
      </c>
      <c r="R41" s="133">
        <f t="shared" si="23"/>
        <v>2.4920797095697989</v>
      </c>
      <c r="S41" s="80">
        <f t="shared" si="31"/>
        <v>88823.645101346614</v>
      </c>
      <c r="T41" s="14">
        <f t="shared" si="24"/>
        <v>4229.5464602110951</v>
      </c>
      <c r="U41" s="15">
        <f t="shared" si="25"/>
        <v>9.7564948177809325E-3</v>
      </c>
      <c r="V41" s="14">
        <f t="shared" si="26"/>
        <v>433510.86011985241</v>
      </c>
      <c r="W41" s="14">
        <f t="shared" si="27"/>
        <v>2145154.8084690096</v>
      </c>
      <c r="X41" s="129">
        <f t="shared" si="28"/>
        <v>24.150718043843124</v>
      </c>
      <c r="Y41" s="109">
        <f>VLOOKUP(E41,'Appendix 4. LT MOH 2019'!$E$4:$Q$1683,13,FALSE)</f>
        <v>25.0690679461669</v>
      </c>
      <c r="Z41" s="129">
        <f t="shared" si="29"/>
        <v>-0.91834990232377578</v>
      </c>
    </row>
    <row r="42" spans="2:26" x14ac:dyDescent="0.2">
      <c r="B42" s="155" t="str">
        <f t="shared" si="32"/>
        <v>Female</v>
      </c>
      <c r="C42" s="13" t="str">
        <f t="shared" si="33"/>
        <v>BA</v>
      </c>
      <c r="D42" s="162" t="s">
        <v>131</v>
      </c>
      <c r="E42" s="20" t="str">
        <f t="shared" si="17"/>
        <v>BAFemale65-69</v>
      </c>
      <c r="F42" s="21">
        <v>5</v>
      </c>
      <c r="G42" s="108">
        <f>VLOOKUP(E42,'Appendix 4. LT MOH 2019'!$E$4:$H$1683,4,FALSE)</f>
        <v>1.2927339576266022E-2</v>
      </c>
      <c r="H42" s="21">
        <f>VLOOKUP(E42,'Appendix 1a. Pop March 2021'!$E$5:$F$1684,2,FALSE)</f>
        <v>260935.00700328601</v>
      </c>
      <c r="I42" s="21">
        <f>VLOOKUP(E42,'Appendix 2a. Covid Deaths 2021'!$E$4:$F$1684,2,FALSE)</f>
        <v>610.19819819819804</v>
      </c>
      <c r="J42" s="22">
        <f t="shared" si="18"/>
        <v>3373.1954428668309</v>
      </c>
      <c r="K42" s="22">
        <f t="shared" si="19"/>
        <v>3975.5054017480952</v>
      </c>
      <c r="L42" s="78">
        <f t="shared" si="20"/>
        <v>0.84849474519229207</v>
      </c>
      <c r="M42" s="78">
        <f t="shared" si="21"/>
        <v>1.1785576819021697</v>
      </c>
      <c r="N42" s="77">
        <f>VLOOKUP(E42,'Appendix 4. LT MOH 2019'!$E$4:$L$1683,8,FALSE)</f>
        <v>0.93738685556867374</v>
      </c>
      <c r="O42" s="77">
        <f t="shared" si="30"/>
        <v>0.92662658499484984</v>
      </c>
      <c r="P42" s="78">
        <f t="shared" si="22"/>
        <v>7.3373415005150155E-2</v>
      </c>
      <c r="Q42" s="77">
        <f>VLOOKUP(E42,'Appendix 4. LT MOH 2019'!$E$4:$J$1683,6,FALSE)</f>
        <v>2.5000000000000044</v>
      </c>
      <c r="R42" s="133">
        <f t="shared" si="23"/>
        <v>2.4856968851589545</v>
      </c>
      <c r="S42" s="80">
        <f t="shared" si="31"/>
        <v>84594.098641135526</v>
      </c>
      <c r="T42" s="14">
        <f t="shared" si="24"/>
        <v>6206.9579065826456</v>
      </c>
      <c r="U42" s="15">
        <f t="shared" si="25"/>
        <v>1.5236871782397585E-2</v>
      </c>
      <c r="V42" s="14">
        <f t="shared" si="26"/>
        <v>407364.31960746966</v>
      </c>
      <c r="W42" s="14">
        <f t="shared" si="27"/>
        <v>1711643.9483491573</v>
      </c>
      <c r="X42" s="129">
        <f t="shared" si="28"/>
        <v>20.233609386989048</v>
      </c>
      <c r="Y42" s="109">
        <f>VLOOKUP(E42,'Appendix 4. LT MOH 2019'!$E$4:$Q$1683,13,FALSE)</f>
        <v>21.046896079739383</v>
      </c>
      <c r="Z42" s="129">
        <f t="shared" si="29"/>
        <v>-0.81328669275033505</v>
      </c>
    </row>
    <row r="43" spans="2:26" x14ac:dyDescent="0.2">
      <c r="B43" s="155" t="str">
        <f t="shared" si="32"/>
        <v>Female</v>
      </c>
      <c r="C43" s="13" t="str">
        <f t="shared" si="33"/>
        <v>BA</v>
      </c>
      <c r="D43" s="162" t="s">
        <v>132</v>
      </c>
      <c r="E43" s="20" t="str">
        <f t="shared" si="17"/>
        <v>BAFemale70-74</v>
      </c>
      <c r="F43" s="21">
        <v>5</v>
      </c>
      <c r="G43" s="108">
        <f>VLOOKUP(E43,'Appendix 4. LT MOH 2019'!$E$4:$H$1683,4,FALSE)</f>
        <v>1.8470498436830164E-2</v>
      </c>
      <c r="H43" s="21">
        <f>VLOOKUP(E43,'Appendix 1a. Pop March 2021'!$E$5:$F$1684,2,FALSE)</f>
        <v>202113.23775677601</v>
      </c>
      <c r="I43" s="21">
        <f>VLOOKUP(E43,'Appendix 2a. Covid Deaths 2021'!$E$4:$F$1684,2,FALSE)</f>
        <v>523.02702702702697</v>
      </c>
      <c r="J43" s="22">
        <f t="shared" si="18"/>
        <v>3733.1322420492147</v>
      </c>
      <c r="K43" s="22">
        <f t="shared" si="19"/>
        <v>4246.4986991911182</v>
      </c>
      <c r="L43" s="78">
        <f t="shared" si="20"/>
        <v>0.87910829756295683</v>
      </c>
      <c r="M43" s="78">
        <f t="shared" si="21"/>
        <v>1.137516279589416</v>
      </c>
      <c r="N43" s="77">
        <f>VLOOKUP(E43,'Appendix 4. LT MOH 2019'!$E$4:$L$1683,8,FALSE)</f>
        <v>0.91172377261562987</v>
      </c>
      <c r="O43" s="77">
        <f t="shared" si="30"/>
        <v>0.90020998619543913</v>
      </c>
      <c r="P43" s="78">
        <f t="shared" si="22"/>
        <v>9.9790013804560873E-2</v>
      </c>
      <c r="Q43" s="77">
        <f>VLOOKUP(E43,'Appendix 4. LT MOH 2019'!$E$4:$J$1683,6,FALSE)</f>
        <v>2.4999999999999947</v>
      </c>
      <c r="R43" s="133">
        <f t="shared" si="23"/>
        <v>2.4843262887225701</v>
      </c>
      <c r="S43" s="80">
        <f t="shared" si="31"/>
        <v>78387.140734552886</v>
      </c>
      <c r="T43" s="14">
        <f t="shared" si="24"/>
        <v>7822.253856001088</v>
      </c>
      <c r="U43" s="15">
        <f t="shared" si="25"/>
        <v>2.101302078664137E-2</v>
      </c>
      <c r="V43" s="14">
        <f t="shared" si="26"/>
        <v>372257.46528428397</v>
      </c>
      <c r="W43" s="14">
        <f t="shared" si="27"/>
        <v>1304279.6287416876</v>
      </c>
      <c r="X43" s="129">
        <f t="shared" si="28"/>
        <v>16.638948895437437</v>
      </c>
      <c r="Y43" s="109">
        <f>VLOOKUP(E43,'Appendix 4. LT MOH 2019'!$E$4:$Q$1683,13,FALSE)</f>
        <v>17.285743708223592</v>
      </c>
      <c r="Z43" s="129">
        <f t="shared" si="29"/>
        <v>-0.64679481278615469</v>
      </c>
    </row>
    <row r="44" spans="2:26" x14ac:dyDescent="0.2">
      <c r="B44" s="155" t="str">
        <f t="shared" si="32"/>
        <v>Female</v>
      </c>
      <c r="C44" s="13" t="str">
        <f t="shared" si="33"/>
        <v>BA</v>
      </c>
      <c r="D44" s="162" t="s">
        <v>133</v>
      </c>
      <c r="E44" s="20" t="str">
        <f t="shared" si="17"/>
        <v>BAFemale75-79</v>
      </c>
      <c r="F44" s="21">
        <v>5</v>
      </c>
      <c r="G44" s="108">
        <f>VLOOKUP(E44,'Appendix 4. LT MOH 2019'!$E$4:$H$1683,4,FALSE)</f>
        <v>3.135238671303997E-2</v>
      </c>
      <c r="H44" s="21">
        <f>VLOOKUP(E44,'Appendix 1a. Pop March 2021'!$E$5:$F$1684,2,FALSE)</f>
        <v>146672.725916931</v>
      </c>
      <c r="I44" s="21">
        <f>VLOOKUP(E44,'Appendix 2a. Covid Deaths 2021'!$E$4:$F$1684,2,FALSE)</f>
        <v>505.29729729729701</v>
      </c>
      <c r="J44" s="22">
        <f t="shared" si="18"/>
        <v>4598.5400232033408</v>
      </c>
      <c r="K44" s="22">
        <f t="shared" si="19"/>
        <v>5087.9950442307181</v>
      </c>
      <c r="L44" s="78">
        <f t="shared" si="20"/>
        <v>0.9038019855026449</v>
      </c>
      <c r="M44" s="78">
        <f t="shared" si="21"/>
        <v>1.106437047097053</v>
      </c>
      <c r="N44" s="77">
        <f>VLOOKUP(E44,'Appendix 4. LT MOH 2019'!$E$4:$L$1683,8,FALSE)</f>
        <v>0.85463213985229503</v>
      </c>
      <c r="O44" s="77">
        <f t="shared" si="30"/>
        <v>0.84046184621388487</v>
      </c>
      <c r="P44" s="78">
        <f t="shared" si="22"/>
        <v>0.15953815378611513</v>
      </c>
      <c r="Q44" s="77">
        <f>VLOOKUP(E44,'Appendix 4. LT MOH 2019'!$E$4:$J$1683,6,FALSE)</f>
        <v>2.499999999999996</v>
      </c>
      <c r="R44" s="133">
        <f t="shared" si="23"/>
        <v>2.4795937193137663</v>
      </c>
      <c r="S44" s="80">
        <f t="shared" si="31"/>
        <v>70564.886878551799</v>
      </c>
      <c r="T44" s="14">
        <f t="shared" si="24"/>
        <v>11257.791774730214</v>
      </c>
      <c r="U44" s="15">
        <f t="shared" si="25"/>
        <v>3.4698055038865895E-2</v>
      </c>
      <c r="V44" s="14">
        <f t="shared" si="26"/>
        <v>324450.22529707116</v>
      </c>
      <c r="W44" s="14">
        <f t="shared" si="27"/>
        <v>932022.16345740354</v>
      </c>
      <c r="X44" s="129">
        <f t="shared" si="28"/>
        <v>13.208016120843407</v>
      </c>
      <c r="Y44" s="109">
        <f>VLOOKUP(E44,'Appendix 4. LT MOH 2019'!$E$4:$Q$1683,13,FALSE)</f>
        <v>13.717350202249314</v>
      </c>
      <c r="Z44" s="129">
        <f t="shared" si="29"/>
        <v>-0.50933408140590686</v>
      </c>
    </row>
    <row r="45" spans="2:26" x14ac:dyDescent="0.2">
      <c r="B45" s="155" t="str">
        <f t="shared" si="32"/>
        <v>Female</v>
      </c>
      <c r="C45" s="13" t="str">
        <f t="shared" si="33"/>
        <v>BA</v>
      </c>
      <c r="D45" s="162" t="s">
        <v>134</v>
      </c>
      <c r="E45" s="20" t="str">
        <f t="shared" si="17"/>
        <v>BAFemale80-84</v>
      </c>
      <c r="F45" s="21">
        <v>5</v>
      </c>
      <c r="G45" s="108">
        <f>VLOOKUP(E45,'Appendix 4. LT MOH 2019'!$E$4:$H$1683,4,FALSE)</f>
        <v>5.0553693410836265E-2</v>
      </c>
      <c r="H45" s="21">
        <f>VLOOKUP(E45,'Appendix 1a. Pop March 2021'!$E$5:$F$1684,2,FALSE)</f>
        <v>100003.559794734</v>
      </c>
      <c r="I45" s="21">
        <f>VLOOKUP(E45,'Appendix 2a. Covid Deaths 2021'!$E$4:$F$1684,2,FALSE)</f>
        <v>429.94594594594599</v>
      </c>
      <c r="J45" s="22">
        <f t="shared" si="18"/>
        <v>5055.5493018552143</v>
      </c>
      <c r="K45" s="22">
        <f t="shared" si="19"/>
        <v>5463.7598922665766</v>
      </c>
      <c r="L45" s="78">
        <f t="shared" si="20"/>
        <v>0.92528760442252511</v>
      </c>
      <c r="M45" s="78">
        <f t="shared" si="21"/>
        <v>1.08074505183078</v>
      </c>
      <c r="N45" s="77">
        <f>VLOOKUP(E45,'Appendix 4. LT MOH 2019'!$E$4:$L$1683,8,FALSE)</f>
        <v>0.77559303519130629</v>
      </c>
      <c r="O45" s="77">
        <f t="shared" si="30"/>
        <v>0.75984040556385446</v>
      </c>
      <c r="P45" s="78">
        <f t="shared" si="22"/>
        <v>0.24015959443614554</v>
      </c>
      <c r="Q45" s="77">
        <f>VLOOKUP(E45,'Appendix 4. LT MOH 2019'!$E$4:$J$1683,6,FALSE)</f>
        <v>2.4999999999999982</v>
      </c>
      <c r="R45" s="133">
        <f t="shared" si="23"/>
        <v>2.4753588610235218</v>
      </c>
      <c r="S45" s="80">
        <f t="shared" si="31"/>
        <v>59307.095103821586</v>
      </c>
      <c r="T45" s="14">
        <f t="shared" si="24"/>
        <v>14243.167907319705</v>
      </c>
      <c r="U45" s="15">
        <f t="shared" si="25"/>
        <v>5.4660198077250893E-2</v>
      </c>
      <c r="V45" s="14">
        <f t="shared" si="26"/>
        <v>260576.58787093911</v>
      </c>
      <c r="W45" s="14">
        <f t="shared" si="27"/>
        <v>607571.93816033239</v>
      </c>
      <c r="X45" s="129">
        <f t="shared" si="28"/>
        <v>10.244506784504138</v>
      </c>
      <c r="Y45" s="109">
        <f>VLOOKUP(E45,'Appendix 4. LT MOH 2019'!$E$4:$Q$1683,13,FALSE)</f>
        <v>10.625354967562998</v>
      </c>
      <c r="Z45" s="129">
        <f t="shared" si="29"/>
        <v>-0.38084818305886081</v>
      </c>
    </row>
    <row r="46" spans="2:26" x14ac:dyDescent="0.2">
      <c r="B46" s="155" t="str">
        <f t="shared" si="32"/>
        <v>Female</v>
      </c>
      <c r="C46" s="13" t="str">
        <f t="shared" si="33"/>
        <v>BA</v>
      </c>
      <c r="D46" s="162" t="s">
        <v>135</v>
      </c>
      <c r="E46" s="20" t="str">
        <f t="shared" si="17"/>
        <v>BAFemale85-89</v>
      </c>
      <c r="F46" s="21">
        <v>5</v>
      </c>
      <c r="G46" s="108">
        <f>VLOOKUP(E46,'Appendix 4. LT MOH 2019'!$E$4:$H$1683,4,FALSE)</f>
        <v>8.5987928178373543E-2</v>
      </c>
      <c r="H46" s="21">
        <f>VLOOKUP(E46,'Appendix 1a. Pop March 2021'!$E$5:$F$1684,2,FALSE)</f>
        <v>56289.491118735001</v>
      </c>
      <c r="I46" s="21">
        <f>VLOOKUP(E46,'Appendix 2a. Covid Deaths 2021'!$E$4:$F$1684,2,FALSE)</f>
        <v>289.58558558558599</v>
      </c>
      <c r="J46" s="22">
        <f t="shared" si="18"/>
        <v>4840.2167195149805</v>
      </c>
      <c r="K46" s="22">
        <f t="shared" si="19"/>
        <v>5104.9014405657417</v>
      </c>
      <c r="L46" s="78">
        <f t="shared" si="20"/>
        <v>0.94815086556863515</v>
      </c>
      <c r="M46" s="78">
        <f t="shared" si="21"/>
        <v>1.0546844772432595</v>
      </c>
      <c r="N46" s="77">
        <f>VLOOKUP(E46,'Appendix 4. LT MOH 2019'!$E$4:$L$1683,8,FALSE)</f>
        <v>0.64613142346690911</v>
      </c>
      <c r="O46" s="77">
        <f t="shared" si="30"/>
        <v>0.63088232208316897</v>
      </c>
      <c r="P46" s="78">
        <f t="shared" si="22"/>
        <v>0.36911767791683103</v>
      </c>
      <c r="Q46" s="77">
        <f>VLOOKUP(E46,'Appendix 4. LT MOH 2019'!$E$4:$J$1683,6,FALSE)</f>
        <v>2.4999999999999978</v>
      </c>
      <c r="R46" s="133">
        <f t="shared" si="23"/>
        <v>2.4722174188463488</v>
      </c>
      <c r="S46" s="80">
        <f t="shared" si="31"/>
        <v>45063.927196501885</v>
      </c>
      <c r="T46" s="14">
        <f t="shared" si="24"/>
        <v>16633.892164585905</v>
      </c>
      <c r="U46" s="15">
        <f t="shared" si="25"/>
        <v>9.0760301610176453E-2</v>
      </c>
      <c r="V46" s="14">
        <f t="shared" si="26"/>
        <v>183272.77311208096</v>
      </c>
      <c r="W46" s="14">
        <f t="shared" si="27"/>
        <v>346995.35028939333</v>
      </c>
      <c r="X46" s="129">
        <f t="shared" si="28"/>
        <v>7.7000690325171899</v>
      </c>
      <c r="Y46" s="109">
        <f>VLOOKUP(E46,'Appendix 4. LT MOH 2019'!$E$4:$Q$1683,13,FALSE)</f>
        <v>7.9763124459450756</v>
      </c>
      <c r="Z46" s="129">
        <f t="shared" si="29"/>
        <v>-0.27624341342788572</v>
      </c>
    </row>
    <row r="47" spans="2:26" x14ac:dyDescent="0.2">
      <c r="B47" s="155" t="str">
        <f t="shared" si="32"/>
        <v>Female</v>
      </c>
      <c r="C47" s="13" t="str">
        <f t="shared" si="33"/>
        <v>BA</v>
      </c>
      <c r="D47" s="162" t="s">
        <v>8</v>
      </c>
      <c r="E47" s="20" t="str">
        <f t="shared" si="17"/>
        <v>BAFemale90+</v>
      </c>
      <c r="F47" s="21" t="s">
        <v>19</v>
      </c>
      <c r="G47" s="108">
        <f>VLOOKUP(E47,'Appendix 4. LT MOH 2019'!$E$4:$H$1683,4,FALSE)</f>
        <v>0.16734890440645317</v>
      </c>
      <c r="H47" s="21">
        <f>VLOOKUP(E47,'Appendix 1a. Pop March 2021'!$E$5:$F$1684,2,FALSE)</f>
        <v>39622.347371218602</v>
      </c>
      <c r="I47" s="21">
        <f>VLOOKUP(E47,'Appendix 2a. Covid Deaths 2021'!$E$4:$F$1684,2,FALSE)</f>
        <v>227.53153153153201</v>
      </c>
      <c r="J47" s="22">
        <f t="shared" si="18"/>
        <v>6630.756422585343</v>
      </c>
      <c r="K47" s="22">
        <f t="shared" si="19"/>
        <v>6820.2108015971507</v>
      </c>
      <c r="L47" s="78">
        <f t="shared" si="20"/>
        <v>0.97222162415164037</v>
      </c>
      <c r="M47" s="78">
        <f t="shared" si="21"/>
        <v>1.0285720613060823</v>
      </c>
      <c r="N47" s="77">
        <f>VLOOKUP(E47,'Appendix 4. LT MOH 2019'!$E$4:$L$1683,8,FALSE)</f>
        <v>0</v>
      </c>
      <c r="O47" s="77">
        <v>0</v>
      </c>
      <c r="P47" s="78">
        <f t="shared" si="22"/>
        <v>1</v>
      </c>
      <c r="Q47" s="77">
        <f>VLOOKUP(E47,'Appendix 4. LT MOH 2019'!$E$4:$J$1683,6,FALSE)</f>
        <v>5.9233296230751558</v>
      </c>
      <c r="R47" s="133">
        <f>Q47*L47</f>
        <v>5.7587891465316519</v>
      </c>
      <c r="S47" s="80">
        <f t="shared" si="31"/>
        <v>28430.035031915981</v>
      </c>
      <c r="T47" s="14">
        <f t="shared" si="24"/>
        <v>28430.035031915981</v>
      </c>
      <c r="U47" s="15">
        <f t="shared" si="25"/>
        <v>0.17364761489874489</v>
      </c>
      <c r="V47" s="14">
        <f>T47*R47</f>
        <v>163722.5771773124</v>
      </c>
      <c r="W47" s="14">
        <f>V47</f>
        <v>163722.5771773124</v>
      </c>
      <c r="X47" s="129">
        <f t="shared" si="28"/>
        <v>5.7587891465316519</v>
      </c>
      <c r="Y47" s="109">
        <f>VLOOKUP(E47,'Appendix 4. LT MOH 2019'!$E$4:$Q$1683,13,FALSE)</f>
        <v>5.9755395683453241</v>
      </c>
      <c r="Z47" s="129">
        <f t="shared" si="29"/>
        <v>-0.21675042181367221</v>
      </c>
    </row>
    <row r="48" spans="2:26" x14ac:dyDescent="0.2">
      <c r="H48" s="43"/>
      <c r="I48" s="43"/>
      <c r="K48" s="43"/>
      <c r="L48" s="9"/>
      <c r="M48" s="9"/>
      <c r="N48" s="131"/>
      <c r="O48" s="131"/>
      <c r="P48" s="79"/>
      <c r="Q48" s="131"/>
      <c r="R48" s="111"/>
      <c r="S48" s="9"/>
      <c r="T48" s="9"/>
      <c r="U48" s="9"/>
      <c r="V48" s="111"/>
      <c r="W48" s="111"/>
      <c r="X48" s="9"/>
      <c r="Y48" s="131"/>
      <c r="Z48" s="9"/>
    </row>
    <row r="49" spans="1:26" x14ac:dyDescent="0.2">
      <c r="H49" s="43"/>
      <c r="I49" s="43"/>
      <c r="K49" s="43"/>
      <c r="L49" s="9"/>
      <c r="M49" s="9"/>
      <c r="N49" s="131"/>
      <c r="O49" s="131"/>
      <c r="P49" s="9"/>
      <c r="Q49" s="131"/>
      <c r="R49" s="111"/>
      <c r="S49" s="9"/>
      <c r="T49" s="9"/>
      <c r="U49" s="9"/>
      <c r="V49" s="111"/>
      <c r="W49" s="111"/>
      <c r="X49" s="9"/>
      <c r="Y49" s="131"/>
      <c r="Z49" s="9"/>
    </row>
    <row r="50" spans="1:26" s="13" customFormat="1" ht="47" customHeight="1" x14ac:dyDescent="0.2">
      <c r="A50" s="12"/>
      <c r="B50" s="10" t="s">
        <v>17</v>
      </c>
      <c r="C50" s="10" t="s">
        <v>14</v>
      </c>
      <c r="D50" s="160" t="s">
        <v>0</v>
      </c>
      <c r="E50" s="10" t="s">
        <v>137</v>
      </c>
      <c r="F50" s="10" t="s">
        <v>9</v>
      </c>
      <c r="G50" s="12" t="s">
        <v>116</v>
      </c>
      <c r="H50" s="12" t="s">
        <v>118</v>
      </c>
      <c r="I50" s="12" t="s">
        <v>110</v>
      </c>
      <c r="J50" s="12" t="s">
        <v>38</v>
      </c>
      <c r="K50" s="12" t="s">
        <v>1828</v>
      </c>
      <c r="L50" s="12" t="s">
        <v>26</v>
      </c>
      <c r="M50" s="12" t="s">
        <v>27</v>
      </c>
      <c r="N50" s="10" t="s">
        <v>10</v>
      </c>
      <c r="O50" s="12" t="s">
        <v>111</v>
      </c>
      <c r="P50" s="12" t="s">
        <v>112</v>
      </c>
      <c r="Q50" s="12" t="s">
        <v>28</v>
      </c>
      <c r="R50" s="12" t="s">
        <v>113</v>
      </c>
      <c r="S50" s="10" t="s">
        <v>104</v>
      </c>
      <c r="T50" s="10" t="s">
        <v>105</v>
      </c>
      <c r="U50" s="12" t="s">
        <v>106</v>
      </c>
      <c r="V50" s="12" t="s">
        <v>107</v>
      </c>
      <c r="W50" s="12" t="s">
        <v>108</v>
      </c>
      <c r="X50" s="10" t="s">
        <v>109</v>
      </c>
      <c r="Y50" s="12" t="s">
        <v>29</v>
      </c>
      <c r="Z50" s="12" t="s">
        <v>11</v>
      </c>
    </row>
    <row r="51" spans="1:26" x14ac:dyDescent="0.2">
      <c r="B51" s="155" t="s">
        <v>70</v>
      </c>
      <c r="C51" s="13" t="str">
        <f>$C$4</f>
        <v>BA</v>
      </c>
      <c r="D51" s="162">
        <v>0</v>
      </c>
      <c r="E51" s="20" t="str">
        <f t="shared" ref="E51:E70" si="34">_xlfn.CONCAT(C51,B51,D51)</f>
        <v>BAMale0</v>
      </c>
      <c r="F51" s="21">
        <v>1</v>
      </c>
      <c r="G51" s="108">
        <f>VLOOKUP(E51,'Appendix 4. LT MOH 2019'!$E$4:$H$1683,4,FALSE)</f>
        <v>1.5736874917348345E-2</v>
      </c>
      <c r="H51" s="21">
        <f>VLOOKUP(E51,'Appendix 1a. Pop March 2021'!$E$5:$F$1684,2,FALSE)</f>
        <v>104002.187861033</v>
      </c>
      <c r="I51" s="21">
        <f>VLOOKUP(E51,'Appendix 2a. Covid Deaths 2021'!$E$4:$F$1684,2,FALSE)</f>
        <v>2.9549549549549501</v>
      </c>
      <c r="J51" s="22">
        <f t="shared" ref="J51:J70" si="35">G51*H51</f>
        <v>1636.6694214996407</v>
      </c>
      <c r="K51" s="22">
        <f t="shared" ref="K51:K70" si="36">G51*(H51-I51)+I51</f>
        <v>1639.5778746980832</v>
      </c>
      <c r="L51" s="78">
        <f t="shared" ref="L51:L70" si="37">J51/K51</f>
        <v>0.99822609633654757</v>
      </c>
      <c r="M51" s="78">
        <f t="shared" ref="M51:M70" si="38">K51/J51</f>
        <v>1.0017770559895824</v>
      </c>
      <c r="N51" s="77">
        <f>VLOOKUP(E51,'Appendix 4. LT MOH 2019'!$E$4:$L$1683,8,FALSE)</f>
        <v>0.98448568504407541</v>
      </c>
      <c r="O51" s="77">
        <f>EXP((1/L51)*LN(N51))</f>
        <v>0.98445833059576482</v>
      </c>
      <c r="P51" s="78">
        <f t="shared" ref="P51:P70" si="39">1-O51</f>
        <v>1.5541669404235181E-2</v>
      </c>
      <c r="Q51" s="77">
        <f>VLOOKUP(E51,'Appendix 4. LT MOH 2019'!$E$4:$J$1683,6,FALSE)</f>
        <v>8.8417581019089364E-2</v>
      </c>
      <c r="R51" s="133">
        <f t="shared" ref="R51:R69" si="40">F51+(Q51-F51)*M51*(1-N51)/(1-O51)</f>
        <v>8.8404949392007048E-2</v>
      </c>
      <c r="S51" s="14">
        <v>100000</v>
      </c>
      <c r="T51" s="14">
        <f t="shared" ref="T51:T70" si="41">P51*S51</f>
        <v>1554.1669404235181</v>
      </c>
      <c r="U51" s="15">
        <f t="shared" ref="U51:U70" si="42">T51/V51</f>
        <v>1.5765023670512329E-2</v>
      </c>
      <c r="V51" s="14">
        <f t="shared" ref="V51:V69" si="43">(S52*F51)+R51*T51</f>
        <v>98583.229109291351</v>
      </c>
      <c r="W51" s="14">
        <f t="shared" ref="W51:W69" si="44">W52+V51</f>
        <v>7086261.9259672565</v>
      </c>
      <c r="X51" s="2">
        <f t="shared" ref="X51:X70" si="45">W51/S51</f>
        <v>70.86261925967257</v>
      </c>
      <c r="Y51" s="109">
        <f>VLOOKUP(E51,'Appendix 4. LT MOH 2019'!$E$4:$Q$1683,13,FALSE)</f>
        <v>72.084915599871465</v>
      </c>
      <c r="Z51" s="129">
        <f t="shared" ref="Z51:Z70" si="46">X51-Y51</f>
        <v>-1.2222963401988949</v>
      </c>
    </row>
    <row r="52" spans="1:26" x14ac:dyDescent="0.2">
      <c r="B52" s="155" t="str">
        <f>$B$51</f>
        <v>Male</v>
      </c>
      <c r="C52" s="13" t="str">
        <f>$C$4</f>
        <v>BA</v>
      </c>
      <c r="D52" s="163" t="s">
        <v>139</v>
      </c>
      <c r="E52" s="20" t="str">
        <f t="shared" si="34"/>
        <v>BAMale01-04</v>
      </c>
      <c r="F52" s="21">
        <v>4</v>
      </c>
      <c r="G52" s="108">
        <f>VLOOKUP(E52,'Appendix 4. LT MOH 2019'!$E$4:$H$1683,4,FALSE)</f>
        <v>5.3699057177615571E-4</v>
      </c>
      <c r="H52" s="21">
        <f>VLOOKUP(E52,'Appendix 1a. Pop March 2021'!$E$5:$F$1684,2,FALSE)</f>
        <v>419900.58981299202</v>
      </c>
      <c r="I52" s="21">
        <f>VLOOKUP(E52,'Appendix 2a. Covid Deaths 2021'!$E$4:$F$1684,2,FALSE)</f>
        <v>8.8648648648648596</v>
      </c>
      <c r="J52" s="22">
        <f t="shared" si="35"/>
        <v>225.48265781282362</v>
      </c>
      <c r="K52" s="22">
        <f t="shared" si="36"/>
        <v>234.34276232883599</v>
      </c>
      <c r="L52" s="78">
        <f t="shared" si="37"/>
        <v>0.96219168696330537</v>
      </c>
      <c r="M52" s="78">
        <f t="shared" si="38"/>
        <v>1.0392939510379875</v>
      </c>
      <c r="N52" s="77">
        <f>VLOOKUP(E52,'Appendix 4. LT MOH 2019'!$E$4:$L$1683,8,FALSE)</f>
        <v>0.9978547967825977</v>
      </c>
      <c r="O52" s="77">
        <f t="shared" ref="O52:O69" si="47">EXP((1/L52)*LN(N52))</f>
        <v>0.99777059730307893</v>
      </c>
      <c r="P52" s="78">
        <f t="shared" si="39"/>
        <v>2.2294026969210679E-3</v>
      </c>
      <c r="Q52" s="77">
        <f>VLOOKUP(E52,'Appendix 4. LT MOH 2019'!$E$4:$J$1683,6,FALSE)</f>
        <v>1.6048783750920896</v>
      </c>
      <c r="R52" s="133">
        <f t="shared" si="40"/>
        <v>1.6047773548066475</v>
      </c>
      <c r="S52" s="132">
        <f t="shared" ref="S52:S70" si="48">S51-T51</f>
        <v>98445.833059576486</v>
      </c>
      <c r="T52" s="14">
        <f t="shared" si="41"/>
        <v>219.47540572366103</v>
      </c>
      <c r="U52" s="15">
        <f t="shared" si="42"/>
        <v>5.5809572027239261E-4</v>
      </c>
      <c r="V52" s="14">
        <f t="shared" si="43"/>
        <v>393257.63977645367</v>
      </c>
      <c r="W52" s="14">
        <f t="shared" si="44"/>
        <v>6987678.6968579656</v>
      </c>
      <c r="X52" s="2">
        <f t="shared" si="45"/>
        <v>70.979933631413644</v>
      </c>
      <c r="Y52" s="109">
        <f>VLOOKUP(E52,'Appendix 4. LT MOH 2019'!$E$4:$Q$1683,13,FALSE)</f>
        <v>72.219494154904567</v>
      </c>
      <c r="Z52" s="129">
        <f t="shared" si="46"/>
        <v>-1.2395605234909226</v>
      </c>
    </row>
    <row r="53" spans="1:26" x14ac:dyDescent="0.2">
      <c r="B53" s="155" t="str">
        <f t="shared" ref="B53:B70" si="49">$B$51</f>
        <v>Male</v>
      </c>
      <c r="C53" s="13" t="str">
        <f t="shared" ref="C53:C70" si="50">$C$4</f>
        <v>BA</v>
      </c>
      <c r="D53" s="163" t="s">
        <v>138</v>
      </c>
      <c r="E53" s="20" t="str">
        <f t="shared" si="34"/>
        <v>BAMale05-09</v>
      </c>
      <c r="F53" s="21">
        <v>5</v>
      </c>
      <c r="G53" s="108">
        <f>VLOOKUP(E53,'Appendix 4. LT MOH 2019'!$E$4:$H$1683,4,FALSE)</f>
        <v>2.7007359505465238E-4</v>
      </c>
      <c r="H53" s="21">
        <f>VLOOKUP(E53,'Appendix 1a. Pop March 2021'!$E$5:$F$1684,2,FALSE)</f>
        <v>524855.53671420005</v>
      </c>
      <c r="I53" s="21">
        <f>VLOOKUP(E53,'Appendix 2a. Covid Deaths 2021'!$E$4:$F$1684,2,FALSE)</f>
        <v>4.4324324324324298</v>
      </c>
      <c r="J53" s="22">
        <f t="shared" si="35"/>
        <v>141.74962168474309</v>
      </c>
      <c r="K53" s="22">
        <f t="shared" si="36"/>
        <v>146.18085703421366</v>
      </c>
      <c r="L53" s="78">
        <f t="shared" si="37"/>
        <v>0.96968662354720336</v>
      </c>
      <c r="M53" s="78">
        <f t="shared" si="38"/>
        <v>1.0312610030051848</v>
      </c>
      <c r="N53" s="77">
        <f>VLOOKUP(E53,'Appendix 4. LT MOH 2019'!$E$4:$L$1683,8,FALSE)</f>
        <v>0.99865054315637958</v>
      </c>
      <c r="O53" s="77">
        <f t="shared" si="47"/>
        <v>0.99860838714820932</v>
      </c>
      <c r="P53" s="78">
        <f t="shared" si="39"/>
        <v>1.3916128517906801E-3</v>
      </c>
      <c r="Q53" s="77">
        <f>VLOOKUP(E53,'Appendix 4. LT MOH 2019'!$E$4:$J$1683,6,FALSE)</f>
        <v>2.5000000000001492</v>
      </c>
      <c r="R53" s="133">
        <f t="shared" si="40"/>
        <v>2.4999472441753348</v>
      </c>
      <c r="S53" s="132">
        <f t="shared" si="48"/>
        <v>98226.357653852829</v>
      </c>
      <c r="T53" s="14">
        <f t="shared" si="41"/>
        <v>136.69306169568944</v>
      </c>
      <c r="U53" s="15">
        <f t="shared" si="42"/>
        <v>2.7851636792615002E-4</v>
      </c>
      <c r="V53" s="14">
        <f t="shared" si="43"/>
        <v>490790.04840366967</v>
      </c>
      <c r="W53" s="14">
        <f t="shared" si="44"/>
        <v>6594421.0570815122</v>
      </c>
      <c r="X53" s="2">
        <f t="shared" si="45"/>
        <v>67.134944373281996</v>
      </c>
      <c r="Y53" s="109">
        <f>VLOOKUP(E53,'Appendix 4. LT MOH 2019'!$E$4:$Q$1683,13,FALSE)</f>
        <v>68.371302515654961</v>
      </c>
      <c r="Z53" s="129">
        <f t="shared" si="46"/>
        <v>-1.2363581423729642</v>
      </c>
    </row>
    <row r="54" spans="1:26" x14ac:dyDescent="0.2">
      <c r="B54" s="155" t="str">
        <f t="shared" si="49"/>
        <v>Male</v>
      </c>
      <c r="C54" s="13" t="str">
        <f t="shared" si="50"/>
        <v>BA</v>
      </c>
      <c r="D54" s="163" t="s">
        <v>120</v>
      </c>
      <c r="E54" s="20" t="str">
        <f t="shared" si="34"/>
        <v>BAMale10-14</v>
      </c>
      <c r="F54" s="21">
        <v>5</v>
      </c>
      <c r="G54" s="108">
        <f>VLOOKUP(E54,'Appendix 4. LT MOH 2019'!$E$4:$H$1683,4,FALSE)</f>
        <v>4.0883285981172988E-4</v>
      </c>
      <c r="H54" s="21">
        <f>VLOOKUP(E54,'Appendix 1a. Pop March 2021'!$E$5:$F$1684,2,FALSE)</f>
        <v>560698.86433311703</v>
      </c>
      <c r="I54" s="21">
        <f>VLOOKUP(E54,'Appendix 2a. Covid Deaths 2021'!$E$4:$F$1684,2,FALSE)</f>
        <v>4.4324324324324298</v>
      </c>
      <c r="J54" s="22">
        <f t="shared" si="35"/>
        <v>229.23212019849737</v>
      </c>
      <c r="K54" s="22">
        <f t="shared" si="36"/>
        <v>233.66274050690254</v>
      </c>
      <c r="L54" s="78">
        <f t="shared" si="37"/>
        <v>0.9810383961996102</v>
      </c>
      <c r="M54" s="78">
        <f t="shared" si="38"/>
        <v>1.0193280954892734</v>
      </c>
      <c r="N54" s="77">
        <f>VLOOKUP(E54,'Appendix 4. LT MOH 2019'!$E$4:$L$1683,8,FALSE)</f>
        <v>0.9979579228715223</v>
      </c>
      <c r="O54" s="77">
        <f t="shared" si="47"/>
        <v>0.99791849451599768</v>
      </c>
      <c r="P54" s="78">
        <f t="shared" si="39"/>
        <v>2.0815054840023217E-3</v>
      </c>
      <c r="Q54" s="77">
        <f>VLOOKUP(E54,'Appendix 4. LT MOH 2019'!$E$4:$J$1683,6,FALSE)</f>
        <v>2.4999999999999982</v>
      </c>
      <c r="R54" s="133">
        <f t="shared" si="40"/>
        <v>2.4999506292304083</v>
      </c>
      <c r="S54" s="132">
        <f t="shared" si="48"/>
        <v>98089.664592157133</v>
      </c>
      <c r="T54" s="14">
        <f t="shared" si="41"/>
        <v>204.17417477252343</v>
      </c>
      <c r="U54" s="15">
        <f t="shared" si="42"/>
        <v>4.167348232756706E-4</v>
      </c>
      <c r="V54" s="14">
        <f t="shared" si="43"/>
        <v>489937.87744361826</v>
      </c>
      <c r="W54" s="14">
        <f t="shared" si="44"/>
        <v>6103631.0086778421</v>
      </c>
      <c r="X54" s="2">
        <f t="shared" si="45"/>
        <v>62.225016611646815</v>
      </c>
      <c r="Y54" s="109">
        <f>VLOOKUP(E54,'Appendix 4. LT MOH 2019'!$E$4:$Q$1683,13,FALSE)</f>
        <v>63.46031311159075</v>
      </c>
      <c r="Z54" s="129">
        <f t="shared" si="46"/>
        <v>-1.2352964999439351</v>
      </c>
    </row>
    <row r="55" spans="1:26" x14ac:dyDescent="0.2">
      <c r="B55" s="155" t="str">
        <f t="shared" si="49"/>
        <v>Male</v>
      </c>
      <c r="C55" s="13" t="str">
        <f t="shared" si="50"/>
        <v>BA</v>
      </c>
      <c r="D55" s="162" t="s">
        <v>121</v>
      </c>
      <c r="E55" s="20" t="str">
        <f t="shared" si="34"/>
        <v>BAMale15-19</v>
      </c>
      <c r="F55" s="21">
        <v>5</v>
      </c>
      <c r="G55" s="108">
        <f>VLOOKUP(E55,'Appendix 4. LT MOH 2019'!$E$4:$H$1683,4,FALSE)</f>
        <v>2.4875343156479353E-3</v>
      </c>
      <c r="H55" s="21">
        <f>VLOOKUP(E55,'Appendix 1a. Pop March 2021'!$E$5:$F$1684,2,FALSE)</f>
        <v>604101.99750954495</v>
      </c>
      <c r="I55" s="21">
        <f>VLOOKUP(E55,'Appendix 2a. Covid Deaths 2021'!$E$4:$F$1684,2,FALSE)</f>
        <v>13.2972972972973</v>
      </c>
      <c r="J55" s="22">
        <f t="shared" si="35"/>
        <v>1502.7244489564566</v>
      </c>
      <c r="K55" s="22">
        <f t="shared" si="36"/>
        <v>1515.9886687704216</v>
      </c>
      <c r="L55" s="78">
        <f t="shared" si="37"/>
        <v>0.99125044923671946</v>
      </c>
      <c r="M55" s="78">
        <f t="shared" si="38"/>
        <v>1.008826781132879</v>
      </c>
      <c r="N55" s="77">
        <f>VLOOKUP(E55,'Appendix 4. LT MOH 2019'!$E$4:$L$1683,8,FALSE)</f>
        <v>0.98763919821826285</v>
      </c>
      <c r="O55" s="77">
        <f t="shared" si="47"/>
        <v>0.98753077519314758</v>
      </c>
      <c r="P55" s="78">
        <f t="shared" si="39"/>
        <v>1.2469224806852419E-2</v>
      </c>
      <c r="Q55" s="77">
        <f>VLOOKUP(E55,'Appendix 4. LT MOH 2019'!$E$4:$J$1683,6,FALSE)</f>
        <v>2.5000000000000271</v>
      </c>
      <c r="R55" s="133">
        <f t="shared" si="40"/>
        <v>2.4998630494578706</v>
      </c>
      <c r="S55" s="132">
        <f t="shared" si="48"/>
        <v>97885.490417384615</v>
      </c>
      <c r="T55" s="14">
        <f t="shared" si="41"/>
        <v>1220.5561853433669</v>
      </c>
      <c r="U55" s="15">
        <f t="shared" si="42"/>
        <v>2.5094915254364847E-3</v>
      </c>
      <c r="V55" s="14">
        <f t="shared" si="43"/>
        <v>486375.89446773339</v>
      </c>
      <c r="W55" s="14">
        <f t="shared" si="44"/>
        <v>5613693.131234224</v>
      </c>
      <c r="X55" s="2">
        <f t="shared" si="45"/>
        <v>57.349593972481372</v>
      </c>
      <c r="Y55" s="109">
        <f>VLOOKUP(E55,'Appendix 4. LT MOH 2019'!$E$4:$Q$1683,13,FALSE)</f>
        <v>58.585053502239496</v>
      </c>
      <c r="Z55" s="129">
        <f t="shared" si="46"/>
        <v>-1.2354595297581241</v>
      </c>
    </row>
    <row r="56" spans="1:26" x14ac:dyDescent="0.2">
      <c r="B56" s="155" t="str">
        <f t="shared" si="49"/>
        <v>Male</v>
      </c>
      <c r="C56" s="13" t="str">
        <f t="shared" si="50"/>
        <v>BA</v>
      </c>
      <c r="D56" s="162" t="s">
        <v>122</v>
      </c>
      <c r="E56" s="20" t="str">
        <f t="shared" si="34"/>
        <v>BAMale20-24</v>
      </c>
      <c r="F56" s="21">
        <v>5</v>
      </c>
      <c r="G56" s="108">
        <f>VLOOKUP(E56,'Appendix 4. LT MOH 2019'!$E$4:$H$1683,4,FALSE)</f>
        <v>3.6376353184726304E-3</v>
      </c>
      <c r="H56" s="21">
        <f>VLOOKUP(E56,'Appendix 1a. Pop March 2021'!$E$5:$F$1684,2,FALSE)</f>
        <v>631193.95360835502</v>
      </c>
      <c r="I56" s="21">
        <f>VLOOKUP(E56,'Appendix 2a. Covid Deaths 2021'!$E$4:$F$1684,2,FALSE)</f>
        <v>23.639639639639601</v>
      </c>
      <c r="J56" s="22">
        <f t="shared" si="35"/>
        <v>2296.0534184521271</v>
      </c>
      <c r="K56" s="22">
        <f t="shared" si="36"/>
        <v>2319.6070657036976</v>
      </c>
      <c r="L56" s="78">
        <f t="shared" si="37"/>
        <v>0.98984584604874659</v>
      </c>
      <c r="M56" s="78">
        <f t="shared" si="38"/>
        <v>1.0102583184965483</v>
      </c>
      <c r="N56" s="77">
        <f>VLOOKUP(E56,'Appendix 4. LT MOH 2019'!$E$4:$L$1683,8,FALSE)</f>
        <v>0.9819757376410031</v>
      </c>
      <c r="O56" s="77">
        <f t="shared" si="47"/>
        <v>0.98179253254260179</v>
      </c>
      <c r="P56" s="78">
        <f t="shared" si="39"/>
        <v>1.8207467457398208E-2</v>
      </c>
      <c r="Q56" s="77">
        <f>VLOOKUP(E56,'Appendix 4. LT MOH 2019'!$E$4:$J$1683,6,FALSE)</f>
        <v>2.4999999999999969</v>
      </c>
      <c r="R56" s="133">
        <f t="shared" si="40"/>
        <v>2.4997674682727546</v>
      </c>
      <c r="S56" s="132">
        <f t="shared" si="48"/>
        <v>96664.934232041254</v>
      </c>
      <c r="T56" s="14">
        <f t="shared" si="41"/>
        <v>1760.0236443014292</v>
      </c>
      <c r="U56" s="15">
        <f t="shared" si="42"/>
        <v>3.6749523913288161E-3</v>
      </c>
      <c r="V56" s="14">
        <f t="shared" si="43"/>
        <v>478924.20278811472</v>
      </c>
      <c r="W56" s="14">
        <f t="shared" si="44"/>
        <v>5127317.2367664902</v>
      </c>
      <c r="X56" s="2">
        <f t="shared" si="45"/>
        <v>53.042163401865253</v>
      </c>
      <c r="Y56" s="109">
        <f>VLOOKUP(E56,'Appendix 4. LT MOH 2019'!$E$4:$Q$1683,13,FALSE)</f>
        <v>54.286986182220168</v>
      </c>
      <c r="Z56" s="129">
        <f t="shared" si="46"/>
        <v>-1.2448227803549159</v>
      </c>
    </row>
    <row r="57" spans="1:26" x14ac:dyDescent="0.2">
      <c r="B57" s="155" t="str">
        <f t="shared" si="49"/>
        <v>Male</v>
      </c>
      <c r="C57" s="13" t="str">
        <f t="shared" si="50"/>
        <v>BA</v>
      </c>
      <c r="D57" s="162" t="s">
        <v>123</v>
      </c>
      <c r="E57" s="20" t="str">
        <f t="shared" si="34"/>
        <v>BAMale25-29</v>
      </c>
      <c r="F57" s="21">
        <v>5</v>
      </c>
      <c r="G57" s="108">
        <f>VLOOKUP(E57,'Appendix 4. LT MOH 2019'!$E$4:$H$1683,4,FALSE)</f>
        <v>3.0839251250091076E-3</v>
      </c>
      <c r="H57" s="21">
        <f>VLOOKUP(E57,'Appendix 1a. Pop March 2021'!$E$5:$F$1684,2,FALSE)</f>
        <v>591651.87486639596</v>
      </c>
      <c r="I57" s="21">
        <f>VLOOKUP(E57,'Appendix 2a. Covid Deaths 2021'!$E$4:$F$1684,2,FALSE)</f>
        <v>50.234234234234201</v>
      </c>
      <c r="J57" s="22">
        <f t="shared" si="35"/>
        <v>1824.6100821592231</v>
      </c>
      <c r="K57" s="22">
        <f t="shared" si="36"/>
        <v>1874.6893977763668</v>
      </c>
      <c r="L57" s="78">
        <f t="shared" si="37"/>
        <v>0.97328660647649445</v>
      </c>
      <c r="M57" s="78">
        <f t="shared" si="38"/>
        <v>1.0274465849481005</v>
      </c>
      <c r="N57" s="77">
        <f>VLOOKUP(E57,'Appendix 4. LT MOH 2019'!$E$4:$L$1683,8,FALSE)</f>
        <v>0.98469834725335337</v>
      </c>
      <c r="O57" s="77">
        <f t="shared" si="47"/>
        <v>0.98428168701316987</v>
      </c>
      <c r="P57" s="78">
        <f t="shared" si="39"/>
        <v>1.571831298683013E-2</v>
      </c>
      <c r="Q57" s="77">
        <f>VLOOKUP(E57,'Appendix 4. LT MOH 2019'!$E$4:$J$1683,6,FALSE)</f>
        <v>2.4999999999999836</v>
      </c>
      <c r="R57" s="133">
        <f t="shared" si="40"/>
        <v>2.4994722920047847</v>
      </c>
      <c r="S57" s="132">
        <f t="shared" si="48"/>
        <v>94904.910587739825</v>
      </c>
      <c r="T57" s="14">
        <f t="shared" si="41"/>
        <v>1491.7450886052231</v>
      </c>
      <c r="U57" s="15">
        <f t="shared" si="42"/>
        <v>3.1685701424304692E-3</v>
      </c>
      <c r="V57" s="14">
        <f t="shared" si="43"/>
        <v>470794.40301137592</v>
      </c>
      <c r="W57" s="14">
        <f t="shared" si="44"/>
        <v>4648393.0339783756</v>
      </c>
      <c r="X57" s="2">
        <f t="shared" si="45"/>
        <v>48.97947856640068</v>
      </c>
      <c r="Y57" s="109">
        <f>VLOOKUP(E57,'Appendix 4. LT MOH 2019'!$E$4:$Q$1683,13,FALSE)</f>
        <v>50.237541465767642</v>
      </c>
      <c r="Z57" s="129">
        <f t="shared" si="46"/>
        <v>-1.258062899366962</v>
      </c>
    </row>
    <row r="58" spans="1:26" x14ac:dyDescent="0.2">
      <c r="B58" s="155" t="str">
        <f t="shared" si="49"/>
        <v>Male</v>
      </c>
      <c r="C58" s="13" t="str">
        <f t="shared" si="50"/>
        <v>BA</v>
      </c>
      <c r="D58" s="162" t="s">
        <v>124</v>
      </c>
      <c r="E58" s="20" t="str">
        <f t="shared" si="34"/>
        <v>BAMale30-34</v>
      </c>
      <c r="F58" s="21">
        <v>5</v>
      </c>
      <c r="G58" s="108">
        <f>VLOOKUP(E58,'Appendix 4. LT MOH 2019'!$E$4:$H$1683,4,FALSE)</f>
        <v>3.1454219766296173E-3</v>
      </c>
      <c r="H58" s="21">
        <f>VLOOKUP(E58,'Appendix 1a. Pop March 2021'!$E$5:$F$1684,2,FALSE)</f>
        <v>571312.38644177106</v>
      </c>
      <c r="I58" s="21">
        <f>VLOOKUP(E58,'Appendix 2a. Covid Deaths 2021'!$E$4:$F$1684,2,FALSE)</f>
        <v>104.90090090090099</v>
      </c>
      <c r="J58" s="22">
        <f t="shared" si="35"/>
        <v>1797.0185358346594</v>
      </c>
      <c r="K58" s="22">
        <f t="shared" si="36"/>
        <v>1901.5894791364981</v>
      </c>
      <c r="L58" s="78">
        <f t="shared" si="37"/>
        <v>0.94500866540904305</v>
      </c>
      <c r="M58" s="78">
        <f t="shared" si="38"/>
        <v>1.0581913548561528</v>
      </c>
      <c r="N58" s="77">
        <f>VLOOKUP(E58,'Appendix 4. LT MOH 2019'!$E$4:$L$1683,8,FALSE)</f>
        <v>0.98439559620343675</v>
      </c>
      <c r="O58" s="77">
        <f t="shared" si="47"/>
        <v>0.98349508880366576</v>
      </c>
      <c r="P58" s="78">
        <f t="shared" si="39"/>
        <v>1.6504911196334238E-2</v>
      </c>
      <c r="Q58" s="77">
        <f>VLOOKUP(E58,'Appendix 4. LT MOH 2019'!$E$4:$J$1683,6,FALSE)</f>
        <v>2.499999999999992</v>
      </c>
      <c r="R58" s="133">
        <f t="shared" si="40"/>
        <v>2.4988588246880044</v>
      </c>
      <c r="S58" s="132">
        <f t="shared" si="48"/>
        <v>93413.1654991346</v>
      </c>
      <c r="T58" s="14">
        <f t="shared" si="41"/>
        <v>1541.7760011316898</v>
      </c>
      <c r="U58" s="15">
        <f t="shared" si="42"/>
        <v>3.3284627687938462E-3</v>
      </c>
      <c r="V58" s="14">
        <f t="shared" si="43"/>
        <v>463209.62805613468</v>
      </c>
      <c r="W58" s="14">
        <f t="shared" si="44"/>
        <v>4177598.6309669996</v>
      </c>
      <c r="X58" s="2">
        <f t="shared" si="45"/>
        <v>44.721732837602019</v>
      </c>
      <c r="Y58" s="109">
        <f>VLOOKUP(E58,'Appendix 4. LT MOH 2019'!$E$4:$Q$1683,13,FALSE)</f>
        <v>45.979355732568564</v>
      </c>
      <c r="Z58" s="129">
        <f t="shared" si="46"/>
        <v>-1.2576228949665449</v>
      </c>
    </row>
    <row r="59" spans="1:26" x14ac:dyDescent="0.2">
      <c r="B59" s="155" t="str">
        <f t="shared" si="49"/>
        <v>Male</v>
      </c>
      <c r="C59" s="13" t="str">
        <f t="shared" si="50"/>
        <v>BA</v>
      </c>
      <c r="D59" s="162" t="s">
        <v>125</v>
      </c>
      <c r="E59" s="20" t="str">
        <f t="shared" si="34"/>
        <v>BAMale35-39</v>
      </c>
      <c r="F59" s="21">
        <v>5</v>
      </c>
      <c r="G59" s="108">
        <f>VLOOKUP(E59,'Appendix 4. LT MOH 2019'!$E$4:$H$1683,4,FALSE)</f>
        <v>3.3663090801493382E-3</v>
      </c>
      <c r="H59" s="21">
        <f>VLOOKUP(E59,'Appendix 1a. Pop March 2021'!$E$5:$F$1684,2,FALSE)</f>
        <v>595347.59688880702</v>
      </c>
      <c r="I59" s="21">
        <f>VLOOKUP(E59,'Appendix 2a. Covid Deaths 2021'!$E$4:$F$1684,2,FALSE)</f>
        <v>189.117117117117</v>
      </c>
      <c r="J59" s="22">
        <f t="shared" si="35"/>
        <v>2004.124021251879</v>
      </c>
      <c r="K59" s="22">
        <f t="shared" si="36"/>
        <v>2192.6045117004328</v>
      </c>
      <c r="L59" s="78">
        <f t="shared" si="37"/>
        <v>0.91403808144936205</v>
      </c>
      <c r="M59" s="78">
        <f t="shared" si="38"/>
        <v>1.0940463207116391</v>
      </c>
      <c r="N59" s="77">
        <f>VLOOKUP(E59,'Appendix 4. LT MOH 2019'!$E$4:$L$1683,8,FALSE)</f>
        <v>0.98330892291016581</v>
      </c>
      <c r="O59" s="77">
        <f t="shared" si="47"/>
        <v>0.98175359365447101</v>
      </c>
      <c r="P59" s="78">
        <f t="shared" si="39"/>
        <v>1.8246406345528987E-2</v>
      </c>
      <c r="Q59" s="77">
        <f>VLOOKUP(E59,'Appendix 4. LT MOH 2019'!$E$4:$J$1683,6,FALSE)</f>
        <v>2.4999999999999925</v>
      </c>
      <c r="R59" s="133">
        <f t="shared" si="40"/>
        <v>2.4980263054206793</v>
      </c>
      <c r="S59" s="132">
        <f t="shared" si="48"/>
        <v>91871.389498002914</v>
      </c>
      <c r="T59" s="14">
        <f t="shared" si="41"/>
        <v>1676.3227043089255</v>
      </c>
      <c r="U59" s="15">
        <f t="shared" si="42"/>
        <v>3.6829077108063114E-3</v>
      </c>
      <c r="V59" s="14">
        <f t="shared" si="43"/>
        <v>455162.83218020754</v>
      </c>
      <c r="W59" s="14">
        <f t="shared" si="44"/>
        <v>3714389.002910865</v>
      </c>
      <c r="X59" s="2">
        <f t="shared" si="45"/>
        <v>40.430312670862648</v>
      </c>
      <c r="Y59" s="109">
        <f>VLOOKUP(E59,'Appendix 4. LT MOH 2019'!$E$4:$Q$1683,13,FALSE)</f>
        <v>41.668580091436183</v>
      </c>
      <c r="Z59" s="129">
        <f t="shared" si="46"/>
        <v>-1.2382674205735356</v>
      </c>
    </row>
    <row r="60" spans="1:26" x14ac:dyDescent="0.2">
      <c r="B60" s="155" t="str">
        <f t="shared" si="49"/>
        <v>Male</v>
      </c>
      <c r="C60" s="13" t="str">
        <f t="shared" si="50"/>
        <v>BA</v>
      </c>
      <c r="D60" s="162" t="s">
        <v>126</v>
      </c>
      <c r="E60" s="20" t="str">
        <f t="shared" si="34"/>
        <v>BAMale40-44</v>
      </c>
      <c r="F60" s="21">
        <v>5</v>
      </c>
      <c r="G60" s="108">
        <f>VLOOKUP(E60,'Appendix 4. LT MOH 2019'!$E$4:$H$1683,4,FALSE)</f>
        <v>3.9485982192522069E-3</v>
      </c>
      <c r="H60" s="21">
        <f>VLOOKUP(E60,'Appendix 1a. Pop March 2021'!$E$5:$F$1684,2,FALSE)</f>
        <v>551539.08250674699</v>
      </c>
      <c r="I60" s="21">
        <f>VLOOKUP(E60,'Appendix 2a. Covid Deaths 2021'!$E$4:$F$1684,2,FALSE)</f>
        <v>209.80180180180199</v>
      </c>
      <c r="J60" s="22">
        <f t="shared" si="35"/>
        <v>2177.806239034137</v>
      </c>
      <c r="K60" s="22">
        <f t="shared" si="36"/>
        <v>2386.7796178149488</v>
      </c>
      <c r="L60" s="78">
        <f t="shared" si="37"/>
        <v>0.91244546533704562</v>
      </c>
      <c r="M60" s="78">
        <f t="shared" si="38"/>
        <v>1.0959559096834492</v>
      </c>
      <c r="N60" s="77">
        <f>VLOOKUP(E60,'Appendix 4. LT MOH 2019'!$E$4:$L$1683,8,FALSE)</f>
        <v>0.98044999667453225</v>
      </c>
      <c r="O60" s="77">
        <f t="shared" si="47"/>
        <v>0.97859427470629579</v>
      </c>
      <c r="P60" s="78">
        <f t="shared" si="39"/>
        <v>2.1405725293704214E-2</v>
      </c>
      <c r="Q60" s="77">
        <f>VLOOKUP(E60,'Appendix 4. LT MOH 2019'!$E$4:$J$1683,6,FALSE)</f>
        <v>2.4999999999999813</v>
      </c>
      <c r="R60" s="133">
        <f t="shared" si="40"/>
        <v>2.4976389044407488</v>
      </c>
      <c r="S60" s="132">
        <f t="shared" si="48"/>
        <v>90195.066793693986</v>
      </c>
      <c r="T60" s="14">
        <f t="shared" si="41"/>
        <v>1930.6908226331163</v>
      </c>
      <c r="U60" s="15">
        <f t="shared" si="42"/>
        <v>4.3275054989586979E-3</v>
      </c>
      <c r="V60" s="14">
        <f t="shared" si="43"/>
        <v>446144.04836635955</v>
      </c>
      <c r="W60" s="14">
        <f t="shared" si="44"/>
        <v>3259226.1707306574</v>
      </c>
      <c r="X60" s="2">
        <f t="shared" si="45"/>
        <v>36.13530414236056</v>
      </c>
      <c r="Y60" s="109">
        <f>VLOOKUP(E60,'Appendix 4. LT MOH 2019'!$E$4:$Q$1683,13,FALSE)</f>
        <v>37.333443162006766</v>
      </c>
      <c r="Z60" s="129">
        <f t="shared" si="46"/>
        <v>-1.1981390196462058</v>
      </c>
    </row>
    <row r="61" spans="1:26" x14ac:dyDescent="0.2">
      <c r="B61" s="155" t="str">
        <f t="shared" si="49"/>
        <v>Male</v>
      </c>
      <c r="C61" s="13" t="str">
        <f t="shared" si="50"/>
        <v>BA</v>
      </c>
      <c r="D61" s="162" t="s">
        <v>127</v>
      </c>
      <c r="E61" s="20" t="str">
        <f t="shared" si="34"/>
        <v>BAMale45-49</v>
      </c>
      <c r="F61" s="21">
        <v>5</v>
      </c>
      <c r="G61" s="108">
        <f>VLOOKUP(E61,'Appendix 4. LT MOH 2019'!$E$4:$H$1683,4,FALSE)</f>
        <v>5.3094075854472223E-3</v>
      </c>
      <c r="H61" s="21">
        <f>VLOOKUP(E61,'Appendix 1a. Pop March 2021'!$E$5:$F$1684,2,FALSE)</f>
        <v>460042.32978244399</v>
      </c>
      <c r="I61" s="21">
        <f>VLOOKUP(E61,'Appendix 2a. Covid Deaths 2021'!$E$4:$F$1684,2,FALSE)</f>
        <v>279.243243243243</v>
      </c>
      <c r="J61" s="22">
        <f t="shared" si="35"/>
        <v>2442.5522353737206</v>
      </c>
      <c r="K61" s="22">
        <f t="shared" si="36"/>
        <v>2720.3128624231031</v>
      </c>
      <c r="L61" s="78">
        <f t="shared" si="37"/>
        <v>0.89789386695691731</v>
      </c>
      <c r="M61" s="78">
        <f t="shared" si="38"/>
        <v>1.1137173744032065</v>
      </c>
      <c r="N61" s="77">
        <f>VLOOKUP(E61,'Appendix 4. LT MOH 2019'!$E$4:$L$1683,8,FALSE)</f>
        <v>0.97380071872954055</v>
      </c>
      <c r="O61" s="77">
        <f t="shared" si="47"/>
        <v>0.9708652119900173</v>
      </c>
      <c r="P61" s="78">
        <f t="shared" si="39"/>
        <v>2.9134788009982704E-2</v>
      </c>
      <c r="Q61" s="77">
        <f>VLOOKUP(E61,'Appendix 4. LT MOH 2019'!$E$4:$J$1683,6,FALSE)</f>
        <v>2.5000000000000009</v>
      </c>
      <c r="R61" s="133">
        <f t="shared" si="40"/>
        <v>2.4962410282692393</v>
      </c>
      <c r="S61" s="132">
        <f t="shared" si="48"/>
        <v>88264.375971060872</v>
      </c>
      <c r="T61" s="14">
        <f t="shared" si="41"/>
        <v>2571.5638827502698</v>
      </c>
      <c r="U61" s="15">
        <f t="shared" si="42"/>
        <v>5.9132274354924052E-3</v>
      </c>
      <c r="V61" s="14">
        <f t="shared" si="43"/>
        <v>434883.30371248961</v>
      </c>
      <c r="W61" s="14">
        <f t="shared" si="44"/>
        <v>2813082.122364298</v>
      </c>
      <c r="X61" s="2">
        <f t="shared" si="45"/>
        <v>31.871092855022503</v>
      </c>
      <c r="Y61" s="109">
        <f>VLOOKUP(E61,'Appendix 4. LT MOH 2019'!$E$4:$Q$1683,13,FALSE)</f>
        <v>33.028015992813536</v>
      </c>
      <c r="Z61" s="129">
        <f t="shared" si="46"/>
        <v>-1.1569231377910327</v>
      </c>
    </row>
    <row r="62" spans="1:26" x14ac:dyDescent="0.2">
      <c r="B62" s="155" t="str">
        <f t="shared" si="49"/>
        <v>Male</v>
      </c>
      <c r="C62" s="13" t="str">
        <f t="shared" si="50"/>
        <v>BA</v>
      </c>
      <c r="D62" s="162" t="s">
        <v>128</v>
      </c>
      <c r="E62" s="20" t="str">
        <f t="shared" si="34"/>
        <v>BAMale50-54</v>
      </c>
      <c r="F62" s="21">
        <v>5</v>
      </c>
      <c r="G62" s="108">
        <f>VLOOKUP(E62,'Appendix 4. LT MOH 2019'!$E$4:$H$1683,4,FALSE)</f>
        <v>7.5181436044880435E-3</v>
      </c>
      <c r="H62" s="21">
        <f>VLOOKUP(E62,'Appendix 1a. Pop March 2021'!$E$5:$F$1684,2,FALSE)</f>
        <v>412985.94158562599</v>
      </c>
      <c r="I62" s="21">
        <f>VLOOKUP(E62,'Appendix 2a. Covid Deaths 2021'!$E$4:$F$1684,2,FALSE)</f>
        <v>360.50450450450398</v>
      </c>
      <c r="J62" s="22">
        <f t="shared" si="35"/>
        <v>3104.8876154754466</v>
      </c>
      <c r="K62" s="22">
        <f t="shared" si="36"/>
        <v>3462.6817953450213</v>
      </c>
      <c r="L62" s="78">
        <f t="shared" si="37"/>
        <v>0.89667136600580299</v>
      </c>
      <c r="M62" s="78">
        <f t="shared" si="38"/>
        <v>1.1152357908499648</v>
      </c>
      <c r="N62" s="77">
        <f>VLOOKUP(E62,'Appendix 4. LT MOH 2019'!$E$4:$L$1683,8,FALSE)</f>
        <v>0.96310277850212878</v>
      </c>
      <c r="O62" s="77">
        <f t="shared" si="47"/>
        <v>0.95893934738988007</v>
      </c>
      <c r="P62" s="78">
        <f t="shared" si="39"/>
        <v>4.106065261011993E-2</v>
      </c>
      <c r="Q62" s="77">
        <f>VLOOKUP(E62,'Appendix 4. LT MOH 2019'!$E$4:$J$1683,6,FALSE)</f>
        <v>2.5000000000000009</v>
      </c>
      <c r="R62" s="133">
        <f t="shared" si="40"/>
        <v>2.4946147113110548</v>
      </c>
      <c r="S62" s="132">
        <f t="shared" si="48"/>
        <v>85692.812088310602</v>
      </c>
      <c r="T62" s="14">
        <f t="shared" si="41"/>
        <v>3518.6027883424076</v>
      </c>
      <c r="U62" s="15">
        <f t="shared" si="42"/>
        <v>8.3846407405458942E-3</v>
      </c>
      <c r="V62" s="14">
        <f t="shared" si="43"/>
        <v>419648.60477890004</v>
      </c>
      <c r="W62" s="14">
        <f t="shared" si="44"/>
        <v>2378198.8186518084</v>
      </c>
      <c r="X62" s="2">
        <f t="shared" si="45"/>
        <v>27.752605623456017</v>
      </c>
      <c r="Y62" s="109">
        <f>VLOOKUP(E62,'Appendix 4. LT MOH 2019'!$E$4:$Q$1683,13,FALSE)</f>
        <v>28.849346335091646</v>
      </c>
      <c r="Z62" s="129">
        <f t="shared" si="46"/>
        <v>-1.0967407116356291</v>
      </c>
    </row>
    <row r="63" spans="1:26" x14ac:dyDescent="0.2">
      <c r="B63" s="155" t="str">
        <f t="shared" si="49"/>
        <v>Male</v>
      </c>
      <c r="C63" s="13" t="str">
        <f t="shared" si="50"/>
        <v>BA</v>
      </c>
      <c r="D63" s="162" t="s">
        <v>129</v>
      </c>
      <c r="E63" s="20" t="str">
        <f t="shared" si="34"/>
        <v>BAMale55-59</v>
      </c>
      <c r="F63" s="21">
        <v>5</v>
      </c>
      <c r="G63" s="108">
        <f>VLOOKUP(E63,'Appendix 4. LT MOH 2019'!$E$4:$H$1683,4,FALSE)</f>
        <v>1.0722423267658491E-2</v>
      </c>
      <c r="H63" s="21">
        <f>VLOOKUP(E63,'Appendix 1a. Pop March 2021'!$E$5:$F$1684,2,FALSE)</f>
        <v>350118.68061066902</v>
      </c>
      <c r="I63" s="21">
        <f>VLOOKUP(E63,'Appendix 2a. Covid Deaths 2021'!$E$4:$F$1684,2,FALSE)</f>
        <v>480.18018018018</v>
      </c>
      <c r="J63" s="22">
        <f t="shared" si="35"/>
        <v>3754.1206874217291</v>
      </c>
      <c r="K63" s="22">
        <f t="shared" si="36"/>
        <v>4229.1521724652766</v>
      </c>
      <c r="L63" s="78">
        <f t="shared" si="37"/>
        <v>0.88767689937091099</v>
      </c>
      <c r="M63" s="78">
        <f t="shared" si="38"/>
        <v>1.1265360185769071</v>
      </c>
      <c r="N63" s="77">
        <f>VLOOKUP(E63,'Appendix 4. LT MOH 2019'!$E$4:$L$1683,8,FALSE)</f>
        <v>0.94778749510507765</v>
      </c>
      <c r="O63" s="77">
        <f t="shared" si="47"/>
        <v>0.94137806332622809</v>
      </c>
      <c r="P63" s="78">
        <f t="shared" si="39"/>
        <v>5.8621936673771913E-2</v>
      </c>
      <c r="Q63" s="77">
        <f>VLOOKUP(E63,'Appendix 4. LT MOH 2019'!$E$4:$J$1683,6,FALSE)</f>
        <v>2.4999999999999885</v>
      </c>
      <c r="R63" s="133">
        <f t="shared" si="40"/>
        <v>2.4915846046003396</v>
      </c>
      <c r="S63" s="132">
        <f t="shared" si="48"/>
        <v>82174.209299968192</v>
      </c>
      <c r="T63" s="14">
        <f t="shared" si="41"/>
        <v>4817.2112938000146</v>
      </c>
      <c r="U63" s="15">
        <f t="shared" si="42"/>
        <v>1.207964527749638E-2</v>
      </c>
      <c r="V63" s="14">
        <f t="shared" si="43"/>
        <v>398787.47952757985</v>
      </c>
      <c r="W63" s="14">
        <f t="shared" si="44"/>
        <v>1958550.2138729086</v>
      </c>
      <c r="X63" s="2">
        <f t="shared" si="45"/>
        <v>23.834123024213472</v>
      </c>
      <c r="Y63" s="109">
        <f>VLOOKUP(E63,'Appendix 4. LT MOH 2019'!$E$4:$Q$1683,13,FALSE)</f>
        <v>24.858810423194523</v>
      </c>
      <c r="Z63" s="129">
        <f t="shared" si="46"/>
        <v>-1.024687398981051</v>
      </c>
    </row>
    <row r="64" spans="1:26" x14ac:dyDescent="0.2">
      <c r="B64" s="155" t="str">
        <f t="shared" si="49"/>
        <v>Male</v>
      </c>
      <c r="C64" s="13" t="str">
        <f t="shared" si="50"/>
        <v>BA</v>
      </c>
      <c r="D64" s="162" t="s">
        <v>130</v>
      </c>
      <c r="E64" s="20" t="str">
        <f t="shared" si="34"/>
        <v>BAMale60-64</v>
      </c>
      <c r="F64" s="21">
        <v>5</v>
      </c>
      <c r="G64" s="108">
        <f>VLOOKUP(E64,'Appendix 4. LT MOH 2019'!$E$4:$H$1683,4,FALSE)</f>
        <v>1.5444086720226843E-2</v>
      </c>
      <c r="H64" s="21">
        <f>VLOOKUP(E64,'Appendix 1a. Pop March 2021'!$E$5:$F$1684,2,FALSE)</f>
        <v>285293.098792025</v>
      </c>
      <c r="I64" s="21">
        <f>VLOOKUP(E64,'Appendix 2a. Covid Deaths 2021'!$E$4:$F$1684,2,FALSE)</f>
        <v>565.873873873874</v>
      </c>
      <c r="J64" s="22">
        <f t="shared" si="35"/>
        <v>4406.091358426278</v>
      </c>
      <c r="K64" s="22">
        <f t="shared" si="36"/>
        <v>4963.2258271193332</v>
      </c>
      <c r="L64" s="78">
        <f t="shared" si="37"/>
        <v>0.88774750775013245</v>
      </c>
      <c r="M64" s="78">
        <f t="shared" si="38"/>
        <v>1.1264464177819606</v>
      </c>
      <c r="N64" s="77">
        <f>VLOOKUP(E64,'Appendix 4. LT MOH 2019'!$E$4:$L$1683,8,FALSE)</f>
        <v>0.92565022724404611</v>
      </c>
      <c r="O64" s="77">
        <f t="shared" si="47"/>
        <v>0.91665148071773617</v>
      </c>
      <c r="P64" s="78">
        <f t="shared" si="39"/>
        <v>8.3348519282263833E-2</v>
      </c>
      <c r="Q64" s="77">
        <f>VLOOKUP(E64,'Appendix 4. LT MOH 2019'!$E$4:$J$1683,6,FALSE)</f>
        <v>2.4999999999999929</v>
      </c>
      <c r="R64" s="133">
        <f t="shared" si="40"/>
        <v>2.487926723082496</v>
      </c>
      <c r="S64" s="132">
        <f t="shared" si="48"/>
        <v>77356.998006168171</v>
      </c>
      <c r="T64" s="14">
        <f t="shared" si="41"/>
        <v>6447.5912399351528</v>
      </c>
      <c r="U64" s="15">
        <f t="shared" si="42"/>
        <v>1.7398265217643136E-2</v>
      </c>
      <c r="V64" s="14">
        <f t="shared" si="43"/>
        <v>370588.16837651236</v>
      </c>
      <c r="W64" s="14">
        <f t="shared" si="44"/>
        <v>1559762.7343453288</v>
      </c>
      <c r="X64" s="2">
        <f t="shared" si="45"/>
        <v>20.163175595580363</v>
      </c>
      <c r="Y64" s="109">
        <f>VLOOKUP(E64,'Appendix 4. LT MOH 2019'!$E$4:$Q$1683,13,FALSE)</f>
        <v>21.090531146135966</v>
      </c>
      <c r="Z64" s="129">
        <f t="shared" si="46"/>
        <v>-0.92735555055560326</v>
      </c>
    </row>
    <row r="65" spans="2:26" x14ac:dyDescent="0.2">
      <c r="B65" s="155" t="str">
        <f t="shared" si="49"/>
        <v>Male</v>
      </c>
      <c r="C65" s="13" t="str">
        <f t="shared" si="50"/>
        <v>BA</v>
      </c>
      <c r="D65" s="162" t="s">
        <v>131</v>
      </c>
      <c r="E65" s="20" t="str">
        <f t="shared" si="34"/>
        <v>BAMale65-69</v>
      </c>
      <c r="F65" s="21">
        <v>5</v>
      </c>
      <c r="G65" s="108">
        <f>VLOOKUP(E65,'Appendix 4. LT MOH 2019'!$E$4:$H$1683,4,FALSE)</f>
        <v>2.1928518787855126E-2</v>
      </c>
      <c r="H65" s="21">
        <f>VLOOKUP(E65,'Appendix 1a. Pop March 2021'!$E$5:$F$1684,2,FALSE)</f>
        <v>215807.67692757599</v>
      </c>
      <c r="I65" s="21">
        <f>VLOOKUP(E65,'Appendix 2a. Covid Deaths 2021'!$E$4:$F$1684,2,FALSE)</f>
        <v>703.27927927927897</v>
      </c>
      <c r="J65" s="22">
        <f t="shared" si="35"/>
        <v>4732.3426980697195</v>
      </c>
      <c r="K65" s="22">
        <f t="shared" si="36"/>
        <v>5420.200104460213</v>
      </c>
      <c r="L65" s="78">
        <f t="shared" si="37"/>
        <v>0.87309372474561142</v>
      </c>
      <c r="M65" s="78">
        <f t="shared" si="38"/>
        <v>1.1453524079460822</v>
      </c>
      <c r="N65" s="77">
        <f>VLOOKUP(E65,'Appendix 4. LT MOH 2019'!$E$4:$L$1683,8,FALSE)</f>
        <v>0.89605576389643982</v>
      </c>
      <c r="O65" s="77">
        <f t="shared" si="47"/>
        <v>0.8818745728752353</v>
      </c>
      <c r="P65" s="78">
        <f t="shared" si="39"/>
        <v>0.1181254271247647</v>
      </c>
      <c r="Q65" s="77">
        <f>VLOOKUP(E65,'Appendix 4. LT MOH 2019'!$E$4:$J$1683,6,FALSE)</f>
        <v>2.5000000000000018</v>
      </c>
      <c r="R65" s="133">
        <f t="shared" si="40"/>
        <v>2.4803735315262716</v>
      </c>
      <c r="S65" s="132">
        <f t="shared" si="48"/>
        <v>70909.40676623302</v>
      </c>
      <c r="T65" s="14">
        <f t="shared" si="41"/>
        <v>8376.2039614249552</v>
      </c>
      <c r="U65" s="15">
        <f t="shared" si="42"/>
        <v>2.5120412936346589E-2</v>
      </c>
      <c r="V65" s="14">
        <f t="shared" si="43"/>
        <v>333442.12862462428</v>
      </c>
      <c r="W65" s="14">
        <f t="shared" si="44"/>
        <v>1189174.5659688164</v>
      </c>
      <c r="X65" s="2">
        <f t="shared" si="45"/>
        <v>16.770335844003988</v>
      </c>
      <c r="Y65" s="109">
        <f>VLOOKUP(E65,'Appendix 4. LT MOH 2019'!$E$4:$Q$1683,13,FALSE)</f>
        <v>17.583753667393207</v>
      </c>
      <c r="Z65" s="129">
        <f t="shared" si="46"/>
        <v>-0.81341782338921931</v>
      </c>
    </row>
    <row r="66" spans="2:26" x14ac:dyDescent="0.2">
      <c r="B66" s="155" t="str">
        <f t="shared" si="49"/>
        <v>Male</v>
      </c>
      <c r="C66" s="13" t="str">
        <f t="shared" si="50"/>
        <v>BA</v>
      </c>
      <c r="D66" s="162" t="s">
        <v>132</v>
      </c>
      <c r="E66" s="20" t="str">
        <f t="shared" si="34"/>
        <v>BAMale70-74</v>
      </c>
      <c r="F66" s="21">
        <v>5</v>
      </c>
      <c r="G66" s="108">
        <f>VLOOKUP(E66,'Appendix 4. LT MOH 2019'!$E$4:$H$1683,4,FALSE)</f>
        <v>3.0400165443077241E-2</v>
      </c>
      <c r="H66" s="21">
        <f>VLOOKUP(E66,'Appendix 1a. Pop March 2021'!$E$5:$F$1684,2,FALSE)</f>
        <v>161988.69989602501</v>
      </c>
      <c r="I66" s="21">
        <f>VLOOKUP(E66,'Appendix 2a. Covid Deaths 2021'!$E$4:$F$1684,2,FALSE)</f>
        <v>654.52252252252299</v>
      </c>
      <c r="J66" s="22">
        <f t="shared" si="35"/>
        <v>4924.4832767481494</v>
      </c>
      <c r="K66" s="22">
        <f t="shared" si="36"/>
        <v>5559.1082062997675</v>
      </c>
      <c r="L66" s="78">
        <f t="shared" si="37"/>
        <v>0.88584051506095174</v>
      </c>
      <c r="M66" s="78">
        <f t="shared" si="38"/>
        <v>1.1288713746979537</v>
      </c>
      <c r="N66" s="77">
        <f>VLOOKUP(E66,'Appendix 4. LT MOH 2019'!$E$4:$L$1683,8,FALSE)</f>
        <v>0.85873534499327309</v>
      </c>
      <c r="O66" s="77">
        <f t="shared" si="47"/>
        <v>0.84204577398312164</v>
      </c>
      <c r="P66" s="78">
        <f t="shared" si="39"/>
        <v>0.15795422601687836</v>
      </c>
      <c r="Q66" s="77">
        <f>VLOOKUP(E66,'Appendix 4. LT MOH 2019'!$E$4:$J$1683,6,FALSE)</f>
        <v>2.500000000000004</v>
      </c>
      <c r="R66" s="133">
        <f t="shared" si="40"/>
        <v>2.4760152147395624</v>
      </c>
      <c r="S66" s="132">
        <f t="shared" si="48"/>
        <v>62533.202804808068</v>
      </c>
      <c r="T66" s="14">
        <f t="shared" si="41"/>
        <v>9877.3836493899453</v>
      </c>
      <c r="U66" s="15">
        <f t="shared" si="42"/>
        <v>3.4327980279506461E-2</v>
      </c>
      <c r="V66" s="14">
        <f t="shared" si="43"/>
        <v>287735.64797479991</v>
      </c>
      <c r="W66" s="14">
        <f t="shared" si="44"/>
        <v>855732.43734419206</v>
      </c>
      <c r="X66" s="2">
        <f t="shared" si="45"/>
        <v>13.684449203973866</v>
      </c>
      <c r="Y66" s="109">
        <f>VLOOKUP(E66,'Appendix 4. LT MOH 2019'!$E$4:$Q$1683,13,FALSE)</f>
        <v>14.333498845878175</v>
      </c>
      <c r="Z66" s="129">
        <f t="shared" si="46"/>
        <v>-0.64904964190430903</v>
      </c>
    </row>
    <row r="67" spans="2:26" x14ac:dyDescent="0.2">
      <c r="B67" s="155" t="str">
        <f t="shared" si="49"/>
        <v>Male</v>
      </c>
      <c r="C67" s="13" t="str">
        <f t="shared" si="50"/>
        <v>BA</v>
      </c>
      <c r="D67" s="162" t="s">
        <v>133</v>
      </c>
      <c r="E67" s="20" t="str">
        <f t="shared" si="34"/>
        <v>BAMale75-79</v>
      </c>
      <c r="F67" s="21">
        <v>5</v>
      </c>
      <c r="G67" s="108">
        <f>VLOOKUP(E67,'Appendix 4. LT MOH 2019'!$E$4:$H$1683,4,FALSE)</f>
        <v>4.8670502254703776E-2</v>
      </c>
      <c r="H67" s="21">
        <f>VLOOKUP(E67,'Appendix 1a. Pop March 2021'!$E$5:$F$1684,2,FALSE)</f>
        <v>108467.559039208</v>
      </c>
      <c r="I67" s="21">
        <f>VLOOKUP(E67,'Appendix 2a. Covid Deaths 2021'!$E$4:$F$1684,2,FALSE)</f>
        <v>608.72072072072103</v>
      </c>
      <c r="J67" s="22">
        <f t="shared" si="35"/>
        <v>5279.1705767799886</v>
      </c>
      <c r="K67" s="22">
        <f t="shared" si="36"/>
        <v>5858.2645542903865</v>
      </c>
      <c r="L67" s="78">
        <f t="shared" si="37"/>
        <v>0.90114922736183189</v>
      </c>
      <c r="M67" s="78">
        <f t="shared" si="38"/>
        <v>1.1096941212806226</v>
      </c>
      <c r="N67" s="77">
        <f>VLOOKUP(E67,'Appendix 4. LT MOH 2019'!$E$4:$L$1683,8,FALSE)</f>
        <v>0.78304567824218485</v>
      </c>
      <c r="O67" s="77">
        <f t="shared" si="47"/>
        <v>0.76231798483111346</v>
      </c>
      <c r="P67" s="78">
        <f t="shared" si="39"/>
        <v>0.23768201516888654</v>
      </c>
      <c r="Q67" s="77">
        <f>VLOOKUP(E67,'Appendix 4. LT MOH 2019'!$E$4:$J$1683,6,FALSE)</f>
        <v>2.5</v>
      </c>
      <c r="R67" s="133">
        <f t="shared" si="40"/>
        <v>2.4676992780669211</v>
      </c>
      <c r="S67" s="132">
        <f t="shared" si="48"/>
        <v>52655.819155418125</v>
      </c>
      <c r="T67" s="14">
        <f t="shared" si="41"/>
        <v>12515.341207228237</v>
      </c>
      <c r="U67" s="15">
        <f t="shared" si="42"/>
        <v>5.4041759104137499E-2</v>
      </c>
      <c r="V67" s="14">
        <f t="shared" si="43"/>
        <v>231586.48820278776</v>
      </c>
      <c r="W67" s="14">
        <f t="shared" si="44"/>
        <v>567996.78936939209</v>
      </c>
      <c r="X67" s="2">
        <f t="shared" si="45"/>
        <v>10.786970908056739</v>
      </c>
      <c r="Y67" s="109">
        <f>VLOOKUP(E67,'Appendix 4. LT MOH 2019'!$E$4:$Q$1683,13,FALSE)</f>
        <v>11.280146485027787</v>
      </c>
      <c r="Z67" s="129">
        <f t="shared" si="46"/>
        <v>-0.49317557697104775</v>
      </c>
    </row>
    <row r="68" spans="2:26" x14ac:dyDescent="0.2">
      <c r="B68" s="155" t="str">
        <f t="shared" si="49"/>
        <v>Male</v>
      </c>
      <c r="C68" s="13" t="str">
        <f t="shared" si="50"/>
        <v>BA</v>
      </c>
      <c r="D68" s="162" t="s">
        <v>134</v>
      </c>
      <c r="E68" s="20" t="str">
        <f t="shared" si="34"/>
        <v>BAMale80-84</v>
      </c>
      <c r="F68" s="21">
        <v>5</v>
      </c>
      <c r="G68" s="108">
        <f>VLOOKUP(E68,'Appendix 4. LT MOH 2019'!$E$4:$H$1683,4,FALSE)</f>
        <v>7.0076242952332141E-2</v>
      </c>
      <c r="H68" s="21">
        <f>VLOOKUP(E68,'Appendix 1a. Pop March 2021'!$E$5:$F$1684,2,FALSE)</f>
        <v>65757.5664909755</v>
      </c>
      <c r="I68" s="21">
        <f>VLOOKUP(E68,'Appendix 2a. Covid Deaths 2021'!$E$4:$F$1684,2,FALSE)</f>
        <v>462.45045045044998</v>
      </c>
      <c r="J68" s="22">
        <f t="shared" si="35"/>
        <v>4608.043205375734</v>
      </c>
      <c r="K68" s="22">
        <f t="shared" si="36"/>
        <v>5038.0868657070032</v>
      </c>
      <c r="L68" s="78">
        <f t="shared" si="37"/>
        <v>0.91464147566440968</v>
      </c>
      <c r="M68" s="78">
        <f t="shared" si="38"/>
        <v>1.0933245720937645</v>
      </c>
      <c r="N68" s="77">
        <f>VLOOKUP(E68,'Appendix 4. LT MOH 2019'!$E$4:$L$1683,8,FALSE)</f>
        <v>0.7018515868310401</v>
      </c>
      <c r="O68" s="77">
        <f t="shared" si="47"/>
        <v>0.67904130617663538</v>
      </c>
      <c r="P68" s="78">
        <f t="shared" si="39"/>
        <v>0.32095869382336462</v>
      </c>
      <c r="Q68" s="77">
        <f>VLOOKUP(E68,'Appendix 4. LT MOH 2019'!$E$4:$J$1683,6,FALSE)</f>
        <v>2.5000000000000013</v>
      </c>
      <c r="R68" s="133">
        <f t="shared" si="40"/>
        <v>2.4609428524486181</v>
      </c>
      <c r="S68" s="132">
        <f t="shared" si="48"/>
        <v>40140.477948189888</v>
      </c>
      <c r="T68" s="14">
        <f t="shared" si="41"/>
        <v>12883.435371696598</v>
      </c>
      <c r="U68" s="15">
        <f t="shared" si="42"/>
        <v>7.6691401318327274E-2</v>
      </c>
      <c r="V68" s="14">
        <f t="shared" si="43"/>
        <v>167990.61107542689</v>
      </c>
      <c r="W68" s="14">
        <f t="shared" si="44"/>
        <v>336410.30116660433</v>
      </c>
      <c r="X68" s="2">
        <f t="shared" si="45"/>
        <v>8.380824503405659</v>
      </c>
      <c r="Y68" s="109">
        <f>VLOOKUP(E68,'Appendix 4. LT MOH 2019'!$E$4:$Q$1683,13,FALSE)</f>
        <v>8.7128152022214653</v>
      </c>
      <c r="Z68" s="129">
        <f t="shared" si="46"/>
        <v>-0.33199069881580634</v>
      </c>
    </row>
    <row r="69" spans="2:26" x14ac:dyDescent="0.2">
      <c r="B69" s="155" t="str">
        <f t="shared" si="49"/>
        <v>Male</v>
      </c>
      <c r="C69" s="13" t="str">
        <f t="shared" si="50"/>
        <v>BA</v>
      </c>
      <c r="D69" s="162" t="s">
        <v>135</v>
      </c>
      <c r="E69" s="20" t="str">
        <f t="shared" si="34"/>
        <v>BAMale85-89</v>
      </c>
      <c r="F69" s="21">
        <v>5</v>
      </c>
      <c r="G69" s="108">
        <f>VLOOKUP(E69,'Appendix 4. LT MOH 2019'!$E$4:$H$1683,4,FALSE)</f>
        <v>0.12274344445908551</v>
      </c>
      <c r="H69" s="21">
        <f>VLOOKUP(E69,'Appendix 1a. Pop March 2021'!$E$5:$F$1684,2,FALSE)</f>
        <v>31968.3747901067</v>
      </c>
      <c r="I69" s="21">
        <f>VLOOKUP(E69,'Appendix 2a. Covid Deaths 2021'!$E$4:$F$1684,2,FALSE)</f>
        <v>262.99099099099101</v>
      </c>
      <c r="J69" s="22">
        <f t="shared" si="35"/>
        <v>3923.9084354966913</v>
      </c>
      <c r="K69" s="22">
        <f t="shared" si="36"/>
        <v>4154.6190063917393</v>
      </c>
      <c r="L69" s="78">
        <f t="shared" si="37"/>
        <v>0.94446889822144753</v>
      </c>
      <c r="M69" s="78">
        <f t="shared" si="38"/>
        <v>1.0587961148145</v>
      </c>
      <c r="N69" s="77">
        <f>VLOOKUP(E69,'Appendix 4. LT MOH 2019'!$E$4:$L$1683,8,FALSE)</f>
        <v>0.53038743666658261</v>
      </c>
      <c r="O69" s="77">
        <f t="shared" si="47"/>
        <v>0.51097585636174891</v>
      </c>
      <c r="P69" s="78">
        <f t="shared" si="39"/>
        <v>0.48902414363825109</v>
      </c>
      <c r="Q69" s="77">
        <f>VLOOKUP(E69,'Appendix 4. LT MOH 2019'!$E$4:$J$1683,6,FALSE)</f>
        <v>2.5000000000000004</v>
      </c>
      <c r="R69" s="133">
        <f t="shared" si="40"/>
        <v>2.4580807308088906</v>
      </c>
      <c r="S69" s="132">
        <f t="shared" si="48"/>
        <v>27257.042576493288</v>
      </c>
      <c r="T69" s="14">
        <f t="shared" si="41"/>
        <v>13329.351904080979</v>
      </c>
      <c r="U69" s="15">
        <f t="shared" si="42"/>
        <v>0.1301655415887559</v>
      </c>
      <c r="V69" s="14">
        <f t="shared" si="43"/>
        <v>102403.07643165378</v>
      </c>
      <c r="W69" s="14">
        <f t="shared" si="44"/>
        <v>168419.69009117744</v>
      </c>
      <c r="X69" s="2">
        <f t="shared" si="45"/>
        <v>6.1789421804852758</v>
      </c>
      <c r="Y69" s="109">
        <f>VLOOKUP(E69,'Appendix 4. LT MOH 2019'!$E$4:$Q$1683,13,FALSE)</f>
        <v>6.3520355567951494</v>
      </c>
      <c r="Z69" s="129">
        <f t="shared" si="46"/>
        <v>-0.17309337630987365</v>
      </c>
    </row>
    <row r="70" spans="2:26" x14ac:dyDescent="0.2">
      <c r="B70" s="155" t="str">
        <f t="shared" si="49"/>
        <v>Male</v>
      </c>
      <c r="C70" s="13" t="str">
        <f t="shared" si="50"/>
        <v>BA</v>
      </c>
      <c r="D70" s="162" t="s">
        <v>8</v>
      </c>
      <c r="E70" s="20" t="str">
        <f t="shared" si="34"/>
        <v>BAMale90+</v>
      </c>
      <c r="F70" s="21" t="s">
        <v>19</v>
      </c>
      <c r="G70" s="108">
        <f>VLOOKUP(E70,'Appendix 4. LT MOH 2019'!$E$4:$H$1683,4,FALSE)</f>
        <v>0.20996570715992935</v>
      </c>
      <c r="H70" s="21">
        <f>VLOOKUP(E70,'Appendix 1a. Pop March 2021'!$E$5:$F$1684,2,FALSE)</f>
        <v>19585.105888553499</v>
      </c>
      <c r="I70" s="21">
        <f>VLOOKUP(E70,'Appendix 2a. Covid Deaths 2021'!$E$4:$F$1684,2,FALSE)</f>
        <v>177.29729729729701</v>
      </c>
      <c r="J70" s="22">
        <f t="shared" si="35"/>
        <v>4112.2006076922316</v>
      </c>
      <c r="K70" s="22">
        <f t="shared" si="36"/>
        <v>4252.2715525849571</v>
      </c>
      <c r="L70" s="78">
        <f t="shared" si="37"/>
        <v>0.96705973662298772</v>
      </c>
      <c r="M70" s="78">
        <f t="shared" si="38"/>
        <v>1.0340622839826226</v>
      </c>
      <c r="N70" s="77">
        <f>VLOOKUP(E70,'Appendix 4. LT MOH 2019'!$E$4:$L$1683,8,FALSE)</f>
        <v>0</v>
      </c>
      <c r="O70" s="77">
        <v>0</v>
      </c>
      <c r="P70" s="78">
        <f t="shared" si="39"/>
        <v>1</v>
      </c>
      <c r="Q70" s="77">
        <f>VLOOKUP(E70,'Appendix 4. LT MOH 2019'!$E$4:$J$1683,6,FALSE)</f>
        <v>4.9014076997548441</v>
      </c>
      <c r="R70" s="133">
        <f>Q70*L70</f>
        <v>4.739954039206804</v>
      </c>
      <c r="S70" s="132">
        <f t="shared" si="48"/>
        <v>13927.690672412309</v>
      </c>
      <c r="T70" s="14">
        <f t="shared" si="41"/>
        <v>13927.690672412309</v>
      </c>
      <c r="U70" s="15">
        <f t="shared" si="42"/>
        <v>0.21097250980250906</v>
      </c>
      <c r="V70" s="14">
        <f>T70*R70</f>
        <v>66016.61365952366</v>
      </c>
      <c r="W70" s="14">
        <f>V70</f>
        <v>66016.61365952366</v>
      </c>
      <c r="X70" s="2">
        <f t="shared" si="45"/>
        <v>4.7399540392068049</v>
      </c>
      <c r="Y70" s="109">
        <f>VLOOKUP(E70,'Appendix 4. LT MOH 2019'!$E$4:$Q$1683,13,FALSE)</f>
        <v>4.7626825043306109</v>
      </c>
      <c r="Z70" s="129">
        <f t="shared" si="46"/>
        <v>-2.2728465123805996E-2</v>
      </c>
    </row>
    <row r="71" spans="2:26" x14ac:dyDescent="0.2">
      <c r="H71" s="43"/>
      <c r="I71" s="43"/>
      <c r="K71" s="9"/>
      <c r="L71" s="9"/>
      <c r="M71" s="9"/>
      <c r="N71" s="131"/>
      <c r="O71" s="131"/>
      <c r="P71" s="79"/>
      <c r="Q71" s="131"/>
      <c r="R71" s="111"/>
      <c r="S71" s="9"/>
      <c r="T71" s="9"/>
      <c r="U71" s="9"/>
      <c r="V71" s="111"/>
      <c r="W71" s="111"/>
      <c r="X71" s="9"/>
      <c r="Y71" s="131"/>
      <c r="Z71" s="9"/>
    </row>
    <row r="72" spans="2:26" x14ac:dyDescent="0.2">
      <c r="F72" s="43"/>
      <c r="H72" s="43"/>
      <c r="I72" s="43"/>
      <c r="N72" s="43"/>
      <c r="O72" s="43"/>
      <c r="Q72" s="43"/>
      <c r="R72" s="43"/>
      <c r="V72" s="43"/>
      <c r="W72" s="43"/>
    </row>
    <row r="73" spans="2:26" x14ac:dyDescent="0.2">
      <c r="D73" s="53"/>
      <c r="E73" s="24"/>
      <c r="F73" s="43"/>
      <c r="G73" s="112"/>
      <c r="H73" s="24"/>
      <c r="I73" s="8"/>
      <c r="L73" s="49"/>
      <c r="M73" s="49"/>
      <c r="N73" s="49"/>
      <c r="O73" s="49"/>
      <c r="P73" s="48"/>
      <c r="Q73" s="47"/>
      <c r="R73" s="14"/>
      <c r="S73" s="15"/>
      <c r="T73" s="14"/>
      <c r="U73" s="14"/>
      <c r="V73" s="2"/>
      <c r="W73" s="2"/>
      <c r="X73" s="6"/>
    </row>
    <row r="74" spans="2:26" x14ac:dyDescent="0.2">
      <c r="D74" s="53"/>
      <c r="E74" s="24"/>
      <c r="F74" s="43"/>
      <c r="G74" s="112"/>
      <c r="H74" s="24"/>
      <c r="I74" s="8"/>
      <c r="L74" s="49"/>
      <c r="M74" s="49"/>
      <c r="N74" s="49"/>
      <c r="O74" s="49"/>
      <c r="P74" s="48"/>
      <c r="Q74" s="47"/>
      <c r="R74" s="14"/>
      <c r="S74" s="15"/>
      <c r="T74" s="14"/>
      <c r="U74" s="14"/>
      <c r="V74" s="2"/>
      <c r="W74" s="2"/>
      <c r="X74" s="6"/>
    </row>
    <row r="75" spans="2:26" x14ac:dyDescent="0.2">
      <c r="D75" s="53"/>
      <c r="E75" s="24"/>
      <c r="G75" s="112"/>
      <c r="H75" s="24"/>
      <c r="I75" s="8"/>
      <c r="L75" s="49"/>
      <c r="M75" s="49"/>
      <c r="N75" s="49"/>
      <c r="O75" s="49"/>
      <c r="P75" s="48"/>
      <c r="Q75" s="47"/>
      <c r="R75" s="14"/>
      <c r="S75" s="15"/>
      <c r="T75" s="14"/>
      <c r="U75" s="14"/>
      <c r="V75" s="2"/>
      <c r="W75" s="2"/>
      <c r="X75" s="6"/>
    </row>
    <row r="76" spans="2:26" x14ac:dyDescent="0.2">
      <c r="D76" s="53"/>
      <c r="E76" s="24"/>
      <c r="G76" s="112"/>
      <c r="H76" s="24"/>
      <c r="I76" s="8"/>
      <c r="L76" s="49"/>
      <c r="M76" s="49"/>
      <c r="N76" s="49"/>
      <c r="O76" s="49"/>
      <c r="P76" s="48"/>
      <c r="Q76" s="47"/>
      <c r="R76" s="14"/>
      <c r="S76" s="15"/>
      <c r="T76" s="14"/>
      <c r="U76" s="14"/>
      <c r="V76" s="2"/>
      <c r="W76" s="2"/>
      <c r="X76" s="6"/>
    </row>
    <row r="77" spans="2:26" x14ac:dyDescent="0.2">
      <c r="D77" s="53"/>
      <c r="E77" s="24"/>
      <c r="G77" s="112"/>
      <c r="H77" s="24"/>
      <c r="I77" s="8"/>
      <c r="L77" s="49"/>
      <c r="M77" s="49"/>
      <c r="N77" s="49"/>
      <c r="O77" s="49"/>
      <c r="P77" s="48"/>
      <c r="Q77" s="47"/>
      <c r="R77" s="14"/>
      <c r="S77" s="15"/>
      <c r="T77" s="14"/>
      <c r="U77" s="14"/>
      <c r="V77" s="2"/>
      <c r="W77" s="2"/>
      <c r="X77" s="6"/>
    </row>
    <row r="78" spans="2:26" x14ac:dyDescent="0.2">
      <c r="N78" s="44"/>
    </row>
    <row r="79" spans="2:26" x14ac:dyDescent="0.2">
      <c r="N79" s="44"/>
    </row>
    <row r="81" spans="1:25" s="13" customFormat="1" ht="47" customHeight="1" x14ac:dyDescent="0.2">
      <c r="A81" s="12"/>
      <c r="B81" s="10"/>
      <c r="C81" s="10"/>
      <c r="D81" s="160"/>
      <c r="E81" s="10"/>
      <c r="F81"/>
      <c r="G81" s="12"/>
      <c r="H81" s="12"/>
      <c r="I81" s="12"/>
      <c r="J81" s="43"/>
      <c r="K81"/>
      <c r="L81" s="10"/>
      <c r="M81" s="12"/>
      <c r="N81" s="12"/>
      <c r="O81" s="12"/>
      <c r="P81" s="12"/>
      <c r="Q81" s="10"/>
      <c r="R81" s="10"/>
      <c r="S81" s="12"/>
      <c r="T81" s="12"/>
      <c r="U81" s="12"/>
      <c r="V81" s="10"/>
      <c r="W81" s="12"/>
      <c r="X81" s="12"/>
      <c r="Y81" s="43"/>
    </row>
    <row r="82" spans="1:25" x14ac:dyDescent="0.2">
      <c r="D82" s="53"/>
      <c r="E82" s="52"/>
      <c r="G82" s="113"/>
      <c r="H82" s="52"/>
      <c r="I82" s="8"/>
      <c r="L82" s="51"/>
      <c r="M82" s="51"/>
      <c r="N82" s="51"/>
      <c r="O82" s="51"/>
      <c r="P82" s="48"/>
      <c r="Q82" s="14"/>
      <c r="R82" s="14"/>
      <c r="S82" s="15"/>
      <c r="T82" s="14"/>
      <c r="U82" s="14"/>
      <c r="V82" s="2"/>
      <c r="W82" s="2"/>
      <c r="X82" s="6"/>
    </row>
    <row r="83" spans="1:25" x14ac:dyDescent="0.2">
      <c r="D83" s="53"/>
      <c r="E83" s="52"/>
      <c r="G83" s="113"/>
      <c r="H83" s="52"/>
      <c r="I83" s="8"/>
      <c r="L83" s="51"/>
      <c r="M83" s="51"/>
      <c r="N83" s="51"/>
      <c r="O83" s="51"/>
      <c r="P83" s="48"/>
      <c r="Q83" s="47"/>
      <c r="R83" s="14"/>
      <c r="S83" s="15"/>
      <c r="T83" s="14"/>
      <c r="U83" s="14"/>
      <c r="V83" s="2"/>
      <c r="W83" s="2"/>
      <c r="X83" s="6"/>
    </row>
    <row r="84" spans="1:25" x14ac:dyDescent="0.2">
      <c r="D84" s="53"/>
      <c r="E84" s="52"/>
      <c r="G84" s="113"/>
      <c r="H84" s="52"/>
      <c r="I84" s="8"/>
      <c r="L84" s="51"/>
      <c r="M84" s="51"/>
      <c r="N84" s="51"/>
      <c r="O84" s="51"/>
      <c r="P84" s="48"/>
      <c r="Q84" s="47"/>
      <c r="R84" s="14"/>
      <c r="S84" s="15"/>
      <c r="T84" s="14"/>
      <c r="U84" s="14"/>
      <c r="V84" s="2"/>
      <c r="W84" s="2"/>
      <c r="X84" s="6"/>
    </row>
    <row r="85" spans="1:25" x14ac:dyDescent="0.2">
      <c r="D85" s="53"/>
      <c r="E85" s="52"/>
      <c r="G85" s="113"/>
      <c r="H85" s="52"/>
      <c r="I85" s="8"/>
      <c r="L85" s="51"/>
      <c r="M85" s="51"/>
      <c r="N85" s="51"/>
      <c r="O85" s="51"/>
      <c r="P85" s="48"/>
      <c r="Q85" s="47"/>
      <c r="R85" s="14"/>
      <c r="S85" s="15"/>
      <c r="T85" s="14"/>
      <c r="U85" s="14"/>
      <c r="V85" s="2"/>
      <c r="W85" s="2"/>
      <c r="X85" s="6"/>
    </row>
    <row r="86" spans="1:25" x14ac:dyDescent="0.2">
      <c r="D86" s="53"/>
      <c r="E86" s="52"/>
      <c r="G86" s="113"/>
      <c r="H86" s="52"/>
      <c r="I86" s="8"/>
      <c r="L86" s="51"/>
      <c r="M86" s="51"/>
      <c r="N86" s="51"/>
      <c r="O86" s="51"/>
      <c r="P86" s="48"/>
      <c r="Q86" s="47"/>
      <c r="R86" s="14"/>
      <c r="S86" s="15"/>
      <c r="T86" s="14"/>
      <c r="U86" s="14"/>
      <c r="V86" s="2"/>
      <c r="W86" s="2"/>
      <c r="X86" s="6"/>
    </row>
    <row r="87" spans="1:25" x14ac:dyDescent="0.2">
      <c r="D87" s="53"/>
      <c r="E87" s="52"/>
      <c r="G87" s="113"/>
      <c r="H87" s="52"/>
      <c r="I87" s="8"/>
      <c r="L87" s="51"/>
      <c r="M87" s="51"/>
      <c r="N87" s="51"/>
      <c r="O87" s="51"/>
      <c r="P87" s="48"/>
      <c r="Q87" s="47"/>
      <c r="R87" s="14"/>
      <c r="S87" s="15"/>
      <c r="T87" s="14"/>
      <c r="U87" s="14"/>
      <c r="V87" s="2"/>
      <c r="W87" s="2"/>
      <c r="X87" s="6"/>
    </row>
    <row r="88" spans="1:25" x14ac:dyDescent="0.2">
      <c r="D88" s="53"/>
      <c r="E88" s="52"/>
      <c r="G88" s="113"/>
      <c r="H88" s="52"/>
      <c r="I88" s="8"/>
      <c r="L88" s="51"/>
      <c r="M88" s="51"/>
      <c r="N88" s="51"/>
      <c r="O88" s="51"/>
      <c r="P88" s="48"/>
      <c r="Q88" s="47"/>
      <c r="R88" s="14"/>
      <c r="S88" s="15"/>
      <c r="T88" s="14"/>
      <c r="U88" s="14"/>
      <c r="V88" s="2"/>
      <c r="W88" s="2"/>
      <c r="X88" s="6"/>
    </row>
    <row r="89" spans="1:25" x14ac:dyDescent="0.2">
      <c r="D89" s="53"/>
      <c r="E89" s="52"/>
      <c r="G89" s="113"/>
      <c r="H89" s="52"/>
      <c r="I89" s="8"/>
      <c r="L89" s="51"/>
      <c r="M89" s="51"/>
      <c r="N89" s="51"/>
      <c r="O89" s="51"/>
      <c r="P89" s="48"/>
      <c r="Q89" s="47"/>
      <c r="R89" s="14"/>
      <c r="S89" s="15"/>
      <c r="T89" s="14"/>
      <c r="U89" s="14"/>
      <c r="V89" s="2"/>
      <c r="W89" s="2"/>
      <c r="X89" s="6"/>
    </row>
    <row r="90" spans="1:25" x14ac:dyDescent="0.2">
      <c r="D90" s="53"/>
      <c r="E90" s="52"/>
      <c r="G90" s="113"/>
      <c r="H90" s="52"/>
      <c r="I90" s="8"/>
      <c r="L90" s="51"/>
      <c r="M90" s="51"/>
      <c r="N90" s="51"/>
      <c r="O90" s="51"/>
      <c r="P90" s="48"/>
      <c r="Q90" s="47"/>
      <c r="R90" s="14"/>
      <c r="S90" s="15"/>
      <c r="T90" s="14"/>
      <c r="U90" s="14"/>
      <c r="V90" s="2"/>
      <c r="W90" s="2"/>
      <c r="X90" s="6"/>
    </row>
    <row r="91" spans="1:25" x14ac:dyDescent="0.2">
      <c r="D91" s="53"/>
      <c r="E91" s="52"/>
      <c r="G91" s="113"/>
      <c r="H91" s="52"/>
      <c r="I91" s="8"/>
      <c r="L91" s="51"/>
      <c r="M91" s="51"/>
      <c r="N91" s="51"/>
      <c r="O91" s="51"/>
      <c r="P91" s="48"/>
      <c r="Q91" s="47"/>
      <c r="R91" s="14"/>
      <c r="S91" s="15"/>
      <c r="T91" s="14"/>
      <c r="U91" s="14"/>
      <c r="V91" s="2"/>
      <c r="W91" s="2"/>
      <c r="X91" s="6"/>
    </row>
    <row r="92" spans="1:25" x14ac:dyDescent="0.2">
      <c r="D92" s="53"/>
      <c r="E92" s="52"/>
      <c r="G92" s="113"/>
      <c r="H92" s="52"/>
      <c r="I92" s="8"/>
      <c r="L92" s="51"/>
      <c r="M92" s="51"/>
      <c r="N92" s="51"/>
      <c r="O92" s="51"/>
      <c r="P92" s="48"/>
      <c r="Q92" s="47"/>
      <c r="R92" s="14"/>
      <c r="S92" s="15"/>
      <c r="T92" s="14"/>
      <c r="U92" s="14"/>
      <c r="V92" s="2"/>
      <c r="W92" s="2"/>
      <c r="X92" s="6"/>
    </row>
    <row r="93" spans="1:25" x14ac:dyDescent="0.2">
      <c r="D93" s="53"/>
      <c r="E93" s="52"/>
      <c r="G93" s="113"/>
      <c r="H93" s="52"/>
      <c r="I93" s="8"/>
      <c r="L93" s="51"/>
      <c r="M93" s="51"/>
      <c r="N93" s="51"/>
      <c r="O93" s="51"/>
      <c r="P93" s="48"/>
      <c r="Q93" s="47"/>
      <c r="R93" s="14"/>
      <c r="S93" s="15"/>
      <c r="T93" s="14"/>
      <c r="U93" s="14"/>
      <c r="V93" s="2"/>
      <c r="W93" s="2"/>
      <c r="X93" s="6"/>
    </row>
    <row r="94" spans="1:25" x14ac:dyDescent="0.2">
      <c r="D94" s="53"/>
      <c r="E94" s="52"/>
      <c r="G94" s="113"/>
      <c r="H94" s="52"/>
      <c r="I94" s="8"/>
      <c r="L94" s="51"/>
      <c r="M94" s="51"/>
      <c r="N94" s="51"/>
      <c r="O94" s="51"/>
      <c r="P94" s="48"/>
      <c r="Q94" s="47"/>
      <c r="R94" s="14"/>
      <c r="S94" s="15"/>
      <c r="T94" s="14"/>
      <c r="U94" s="14"/>
      <c r="V94" s="2"/>
      <c r="W94" s="2"/>
      <c r="X94" s="6"/>
    </row>
    <row r="95" spans="1:25" x14ac:dyDescent="0.2">
      <c r="D95" s="53"/>
      <c r="E95" s="52"/>
      <c r="G95" s="113"/>
      <c r="H95" s="52"/>
      <c r="I95" s="8"/>
      <c r="L95" s="51"/>
      <c r="M95" s="51"/>
      <c r="N95" s="51"/>
      <c r="O95" s="51"/>
      <c r="P95" s="48"/>
      <c r="Q95" s="47"/>
      <c r="R95" s="14"/>
      <c r="S95" s="15"/>
      <c r="T95" s="14"/>
      <c r="U95" s="14"/>
      <c r="V95" s="2"/>
      <c r="W95" s="2"/>
      <c r="X95" s="6"/>
    </row>
    <row r="96" spans="1:25" x14ac:dyDescent="0.2">
      <c r="D96" s="53"/>
      <c r="E96" s="52"/>
      <c r="G96" s="113"/>
      <c r="H96" s="52"/>
      <c r="I96" s="8"/>
      <c r="L96" s="51"/>
      <c r="M96" s="51"/>
      <c r="N96" s="51"/>
      <c r="O96" s="51"/>
      <c r="P96" s="48"/>
      <c r="Q96" s="47"/>
      <c r="R96" s="14"/>
      <c r="S96" s="15"/>
      <c r="T96" s="14"/>
      <c r="U96" s="14"/>
      <c r="V96" s="2"/>
      <c r="W96" s="2"/>
      <c r="X96" s="6"/>
    </row>
    <row r="97" spans="1:25" x14ac:dyDescent="0.2">
      <c r="D97" s="53"/>
      <c r="E97" s="52"/>
      <c r="G97" s="113"/>
      <c r="H97" s="52"/>
      <c r="I97" s="8"/>
      <c r="L97" s="51"/>
      <c r="M97" s="51"/>
      <c r="N97" s="51"/>
      <c r="O97" s="51"/>
      <c r="P97" s="48"/>
      <c r="Q97" s="47"/>
      <c r="R97" s="14"/>
      <c r="S97" s="15"/>
      <c r="T97" s="14"/>
      <c r="U97" s="14"/>
      <c r="V97" s="2"/>
      <c r="W97" s="2"/>
      <c r="X97" s="6"/>
    </row>
    <row r="98" spans="1:25" x14ac:dyDescent="0.2">
      <c r="N98" s="50"/>
    </row>
    <row r="99" spans="1:25" x14ac:dyDescent="0.2">
      <c r="N99" s="50"/>
    </row>
    <row r="100" spans="1:25" s="13" customFormat="1" ht="47" customHeight="1" x14ac:dyDescent="0.2">
      <c r="A100" s="12"/>
      <c r="B100" s="10"/>
      <c r="C100" s="10"/>
      <c r="D100" s="160"/>
      <c r="E100" s="10"/>
      <c r="F100"/>
      <c r="G100" s="12"/>
      <c r="H100" s="12"/>
      <c r="I100" s="12"/>
      <c r="J100" s="43"/>
      <c r="K100"/>
      <c r="L100" s="10"/>
      <c r="M100" s="12"/>
      <c r="N100" s="12"/>
      <c r="O100" s="12"/>
      <c r="P100" s="12"/>
      <c r="Q100" s="10"/>
      <c r="R100" s="10"/>
      <c r="S100" s="12"/>
      <c r="T100" s="12"/>
      <c r="U100" s="12"/>
      <c r="V100" s="10"/>
      <c r="W100" s="12"/>
      <c r="X100" s="12"/>
      <c r="Y100" s="43"/>
    </row>
    <row r="101" spans="1:25" x14ac:dyDescent="0.2">
      <c r="D101" s="53"/>
      <c r="E101" s="24"/>
      <c r="G101" s="112"/>
      <c r="H101" s="24"/>
      <c r="I101" s="8"/>
      <c r="L101" s="49"/>
      <c r="M101" s="49"/>
      <c r="N101" s="49"/>
      <c r="O101" s="49"/>
      <c r="P101" s="48"/>
      <c r="Q101" s="14"/>
      <c r="R101" s="14"/>
      <c r="S101" s="15"/>
      <c r="T101" s="14"/>
      <c r="U101" s="14"/>
      <c r="V101" s="2"/>
      <c r="W101" s="2"/>
      <c r="X101" s="6"/>
    </row>
    <row r="102" spans="1:25" x14ac:dyDescent="0.2">
      <c r="D102" s="53"/>
      <c r="E102" s="24"/>
      <c r="G102" s="112"/>
      <c r="H102" s="24"/>
      <c r="I102" s="8"/>
      <c r="L102" s="49"/>
      <c r="M102" s="49"/>
      <c r="N102" s="49"/>
      <c r="O102" s="49"/>
      <c r="P102" s="48"/>
      <c r="Q102" s="47"/>
      <c r="R102" s="14"/>
      <c r="S102" s="15"/>
      <c r="T102" s="14"/>
      <c r="U102" s="14"/>
      <c r="V102" s="2"/>
      <c r="W102" s="2"/>
      <c r="X102" s="6"/>
    </row>
    <row r="103" spans="1:25" x14ac:dyDescent="0.2">
      <c r="D103" s="53"/>
      <c r="E103" s="24"/>
      <c r="G103" s="112"/>
      <c r="H103" s="24"/>
      <c r="I103" s="8"/>
      <c r="L103" s="49"/>
      <c r="M103" s="49"/>
      <c r="N103" s="49"/>
      <c r="O103" s="49"/>
      <c r="P103" s="48"/>
      <c r="Q103" s="47"/>
      <c r="R103" s="14"/>
      <c r="S103" s="15"/>
      <c r="T103" s="14"/>
      <c r="U103" s="14"/>
      <c r="V103" s="2"/>
      <c r="W103" s="2"/>
      <c r="X103" s="6"/>
    </row>
    <row r="104" spans="1:25" x14ac:dyDescent="0.2">
      <c r="D104" s="53"/>
      <c r="E104" s="24"/>
      <c r="G104" s="112"/>
      <c r="H104" s="24"/>
      <c r="I104" s="8"/>
      <c r="L104" s="49"/>
      <c r="M104" s="49"/>
      <c r="N104" s="49"/>
      <c r="O104" s="49"/>
      <c r="P104" s="48"/>
      <c r="Q104" s="47"/>
      <c r="R104" s="14"/>
      <c r="S104" s="15"/>
      <c r="T104" s="14"/>
      <c r="U104" s="14"/>
      <c r="V104" s="2"/>
      <c r="W104" s="2"/>
      <c r="X104" s="6"/>
    </row>
    <row r="105" spans="1:25" x14ac:dyDescent="0.2">
      <c r="D105" s="53"/>
      <c r="E105" s="24"/>
      <c r="G105" s="112"/>
      <c r="H105" s="24"/>
      <c r="I105" s="8"/>
      <c r="L105" s="49"/>
      <c r="M105" s="49"/>
      <c r="N105" s="49"/>
      <c r="O105" s="49"/>
      <c r="P105" s="48"/>
      <c r="Q105" s="47"/>
      <c r="R105" s="14"/>
      <c r="S105" s="15"/>
      <c r="T105" s="14"/>
      <c r="U105" s="14"/>
      <c r="V105" s="2"/>
      <c r="W105" s="2"/>
      <c r="X105" s="6"/>
    </row>
    <row r="106" spans="1:25" x14ac:dyDescent="0.2">
      <c r="D106" s="53"/>
      <c r="E106" s="24"/>
      <c r="G106" s="112"/>
      <c r="H106" s="24"/>
      <c r="I106" s="8"/>
      <c r="L106" s="49"/>
      <c r="M106" s="49"/>
      <c r="N106" s="49"/>
      <c r="O106" s="49"/>
      <c r="P106" s="48"/>
      <c r="Q106" s="47"/>
      <c r="R106" s="14"/>
      <c r="S106" s="15"/>
      <c r="T106" s="14"/>
      <c r="U106" s="14"/>
      <c r="V106" s="2"/>
      <c r="W106" s="2"/>
      <c r="X106" s="6"/>
    </row>
    <row r="107" spans="1:25" x14ac:dyDescent="0.2">
      <c r="D107" s="53"/>
      <c r="E107" s="24"/>
      <c r="G107" s="112"/>
      <c r="H107" s="24"/>
      <c r="I107" s="8"/>
      <c r="L107" s="49"/>
      <c r="M107" s="49"/>
      <c r="N107" s="49"/>
      <c r="O107" s="49"/>
      <c r="P107" s="48"/>
      <c r="Q107" s="47"/>
      <c r="R107" s="14"/>
      <c r="S107" s="15"/>
      <c r="T107" s="14"/>
      <c r="U107" s="14"/>
      <c r="V107" s="2"/>
      <c r="W107" s="2"/>
      <c r="X107" s="6"/>
    </row>
    <row r="108" spans="1:25" x14ac:dyDescent="0.2">
      <c r="D108" s="53"/>
      <c r="E108" s="24"/>
      <c r="G108" s="112"/>
      <c r="H108" s="24"/>
      <c r="I108" s="8"/>
      <c r="L108" s="49"/>
      <c r="M108" s="49"/>
      <c r="N108" s="49"/>
      <c r="O108" s="49"/>
      <c r="P108" s="48"/>
      <c r="Q108" s="47"/>
      <c r="R108" s="14"/>
      <c r="S108" s="15"/>
      <c r="T108" s="14"/>
      <c r="U108" s="14"/>
      <c r="V108" s="2"/>
      <c r="W108" s="2"/>
      <c r="X108" s="6"/>
    </row>
    <row r="109" spans="1:25" x14ac:dyDescent="0.2">
      <c r="D109" s="53"/>
      <c r="E109" s="24"/>
      <c r="G109" s="112"/>
      <c r="H109" s="24"/>
      <c r="I109" s="8"/>
      <c r="L109" s="49"/>
      <c r="M109" s="49"/>
      <c r="N109" s="49"/>
      <c r="O109" s="49"/>
      <c r="P109" s="48"/>
      <c r="Q109" s="47"/>
      <c r="R109" s="14"/>
      <c r="S109" s="15"/>
      <c r="T109" s="14"/>
      <c r="U109" s="14"/>
      <c r="V109" s="2"/>
      <c r="W109" s="2"/>
      <c r="X109" s="6"/>
    </row>
    <row r="110" spans="1:25" x14ac:dyDescent="0.2">
      <c r="D110" s="53"/>
      <c r="E110" s="24"/>
      <c r="G110" s="112"/>
      <c r="H110" s="24"/>
      <c r="I110" s="8"/>
      <c r="L110" s="49"/>
      <c r="M110" s="49"/>
      <c r="N110" s="49"/>
      <c r="O110" s="49"/>
      <c r="P110" s="48"/>
      <c r="Q110" s="47"/>
      <c r="R110" s="14"/>
      <c r="S110" s="15"/>
      <c r="T110" s="14"/>
      <c r="U110" s="14"/>
      <c r="V110" s="2"/>
      <c r="W110" s="2"/>
      <c r="X110" s="6"/>
    </row>
    <row r="111" spans="1:25" x14ac:dyDescent="0.2">
      <c r="D111" s="53"/>
      <c r="E111" s="24"/>
      <c r="G111" s="112"/>
      <c r="H111" s="24"/>
      <c r="I111" s="8"/>
      <c r="L111" s="49"/>
      <c r="M111" s="49"/>
      <c r="N111" s="49"/>
      <c r="O111" s="49"/>
      <c r="P111" s="48"/>
      <c r="Q111" s="47"/>
      <c r="R111" s="14"/>
      <c r="S111" s="15"/>
      <c r="T111" s="14"/>
      <c r="U111" s="14"/>
      <c r="V111" s="2"/>
      <c r="W111" s="2"/>
      <c r="X111" s="6"/>
    </row>
    <row r="112" spans="1:25" x14ac:dyDescent="0.2">
      <c r="D112" s="53"/>
      <c r="E112" s="24"/>
      <c r="G112" s="112"/>
      <c r="H112" s="24"/>
      <c r="I112" s="8"/>
      <c r="L112" s="49"/>
      <c r="M112" s="49"/>
      <c r="N112" s="49"/>
      <c r="O112" s="49"/>
      <c r="P112" s="48"/>
      <c r="Q112" s="47"/>
      <c r="R112" s="14"/>
      <c r="S112" s="15"/>
      <c r="T112" s="14"/>
      <c r="U112" s="14"/>
      <c r="V112" s="2"/>
      <c r="W112" s="2"/>
      <c r="X112" s="6"/>
    </row>
    <row r="113" spans="4:24" x14ac:dyDescent="0.2">
      <c r="D113" s="53"/>
      <c r="E113" s="24"/>
      <c r="G113" s="112"/>
      <c r="H113" s="24"/>
      <c r="I113" s="8"/>
      <c r="L113" s="49"/>
      <c r="M113" s="49"/>
      <c r="N113" s="49"/>
      <c r="O113" s="49"/>
      <c r="P113" s="48"/>
      <c r="Q113" s="47"/>
      <c r="R113" s="14"/>
      <c r="S113" s="15"/>
      <c r="T113" s="14"/>
      <c r="U113" s="14"/>
      <c r="V113" s="2"/>
      <c r="W113" s="2"/>
      <c r="X113" s="6"/>
    </row>
    <row r="114" spans="4:24" x14ac:dyDescent="0.2">
      <c r="D114" s="53"/>
      <c r="E114" s="24"/>
      <c r="G114" s="112"/>
      <c r="H114" s="24"/>
      <c r="I114" s="8"/>
      <c r="L114" s="49"/>
      <c r="M114" s="49"/>
      <c r="N114" s="49"/>
      <c r="O114" s="49"/>
      <c r="P114" s="48"/>
      <c r="Q114" s="47"/>
      <c r="R114" s="14"/>
      <c r="S114" s="15"/>
      <c r="T114" s="14"/>
      <c r="U114" s="14"/>
      <c r="V114" s="2"/>
      <c r="W114" s="2"/>
      <c r="X114" s="6"/>
    </row>
    <row r="115" spans="4:24" x14ac:dyDescent="0.2">
      <c r="D115" s="53"/>
      <c r="E115" s="24"/>
      <c r="G115" s="112"/>
      <c r="H115" s="24"/>
      <c r="I115" s="8"/>
      <c r="L115" s="49"/>
      <c r="M115" s="49"/>
      <c r="N115" s="49"/>
      <c r="O115" s="49"/>
      <c r="P115" s="48"/>
      <c r="Q115" s="47"/>
      <c r="R115" s="14"/>
      <c r="S115" s="15"/>
      <c r="T115" s="14"/>
      <c r="U115" s="14"/>
      <c r="V115" s="2"/>
      <c r="W115" s="2"/>
      <c r="X115" s="6"/>
    </row>
    <row r="116" spans="4:24" x14ac:dyDescent="0.2">
      <c r="D116" s="53"/>
      <c r="E116" s="24"/>
      <c r="G116" s="112"/>
      <c r="H116" s="24"/>
      <c r="I116" s="8"/>
      <c r="L116" s="49"/>
      <c r="M116" s="49"/>
      <c r="N116" s="49"/>
      <c r="O116" s="49"/>
      <c r="P116" s="48"/>
      <c r="Q116" s="47"/>
      <c r="R116" s="14"/>
      <c r="S116" s="15"/>
      <c r="T116" s="14"/>
      <c r="U116" s="14"/>
      <c r="V116" s="2"/>
      <c r="W116" s="2"/>
      <c r="X116" s="6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260FA-FB5E-3D42-BF5A-6CE40D4FDC03}">
  <sheetPr>
    <tabColor theme="8"/>
  </sheetPr>
  <dimension ref="A1:AA116"/>
  <sheetViews>
    <sheetView zoomScaleNormal="100" workbookViewId="0">
      <pane xSplit="4" ySplit="3" topLeftCell="E4" activePane="bottomRight" state="frozen"/>
      <selection pane="topRight" activeCell="F1" sqref="F1"/>
      <selection pane="bottomLeft" activeCell="A4" sqref="A4"/>
      <selection pane="bottomRight" activeCell="B1" sqref="B1"/>
    </sheetView>
  </sheetViews>
  <sheetFormatPr baseColWidth="10" defaultRowHeight="16" x14ac:dyDescent="0.2"/>
  <cols>
    <col min="1" max="1" width="5.83203125" customWidth="1"/>
    <col min="2" max="3" width="12.1640625" style="155" customWidth="1"/>
    <col min="4" max="4" width="12.1640625" style="9" customWidth="1"/>
    <col min="5" max="5" width="12.83203125" hidden="1" customWidth="1"/>
    <col min="6" max="6" width="13.33203125" customWidth="1"/>
    <col min="7" max="7" width="12.83203125" style="43" customWidth="1"/>
    <col min="10" max="10" width="14.6640625" style="43" customWidth="1"/>
    <col min="11" max="11" width="13.33203125" customWidth="1"/>
    <col min="17" max="17" width="11.5" customWidth="1"/>
    <col min="18" max="20" width="10.33203125" customWidth="1"/>
    <col min="21" max="21" width="8.33203125" customWidth="1"/>
    <col min="22" max="22" width="10" customWidth="1"/>
    <col min="23" max="23" width="8.33203125" customWidth="1"/>
    <col min="24" max="24" width="10.33203125" customWidth="1"/>
    <col min="25" max="25" width="10.5" style="43" customWidth="1"/>
    <col min="26" max="26" width="17.6640625" bestFit="1" customWidth="1"/>
  </cols>
  <sheetData>
    <row r="1" spans="1:27" ht="18" x14ac:dyDescent="0.2">
      <c r="B1" s="158" t="s">
        <v>57</v>
      </c>
      <c r="C1" s="158"/>
      <c r="D1" s="158"/>
      <c r="H1" s="43"/>
      <c r="I1" s="43"/>
      <c r="K1" s="12"/>
      <c r="N1" s="10"/>
      <c r="O1" s="12"/>
      <c r="Q1" s="12"/>
      <c r="R1" s="12"/>
      <c r="S1" s="10"/>
      <c r="T1" s="10"/>
      <c r="U1" s="12"/>
      <c r="V1" s="12"/>
      <c r="W1" s="12"/>
      <c r="Y1" s="12"/>
    </row>
    <row r="2" spans="1:27" s="3" customFormat="1" ht="100" customHeight="1" x14ac:dyDescent="0.2">
      <c r="B2" s="159" t="s">
        <v>32</v>
      </c>
      <c r="C2" s="159" t="s">
        <v>14</v>
      </c>
      <c r="D2" s="164" t="s">
        <v>30</v>
      </c>
      <c r="E2" s="42"/>
      <c r="F2" s="3" t="s">
        <v>31</v>
      </c>
      <c r="G2" s="110" t="s">
        <v>115</v>
      </c>
      <c r="H2" s="110" t="s">
        <v>119</v>
      </c>
      <c r="I2" s="110" t="s">
        <v>117</v>
      </c>
      <c r="J2" s="110" t="s">
        <v>20</v>
      </c>
      <c r="K2" s="4" t="s">
        <v>1827</v>
      </c>
      <c r="L2" s="3" t="s">
        <v>16</v>
      </c>
      <c r="M2" s="5" t="s">
        <v>114</v>
      </c>
      <c r="N2" s="3" t="s">
        <v>143</v>
      </c>
      <c r="O2" s="3" t="s">
        <v>21</v>
      </c>
      <c r="P2" s="5" t="s">
        <v>22</v>
      </c>
      <c r="Q2" s="3" t="s">
        <v>142</v>
      </c>
      <c r="R2" s="3" t="s">
        <v>23</v>
      </c>
      <c r="S2" s="5" t="s">
        <v>33</v>
      </c>
      <c r="T2" s="5" t="s">
        <v>34</v>
      </c>
      <c r="U2" s="5" t="s">
        <v>35</v>
      </c>
      <c r="V2" s="3" t="s">
        <v>36</v>
      </c>
      <c r="W2" s="3" t="s">
        <v>37</v>
      </c>
      <c r="X2" s="5" t="s">
        <v>80</v>
      </c>
      <c r="Y2" s="3" t="s">
        <v>25</v>
      </c>
      <c r="Z2" s="5" t="s">
        <v>24</v>
      </c>
    </row>
    <row r="3" spans="1:27" s="13" customFormat="1" ht="47" customHeight="1" x14ac:dyDescent="0.2">
      <c r="A3" s="12"/>
      <c r="B3" s="10" t="s">
        <v>17</v>
      </c>
      <c r="C3" s="10" t="s">
        <v>14</v>
      </c>
      <c r="D3" s="160" t="s">
        <v>0</v>
      </c>
      <c r="E3" s="10" t="s">
        <v>137</v>
      </c>
      <c r="F3" s="10" t="s">
        <v>9</v>
      </c>
      <c r="G3" s="12" t="s">
        <v>116</v>
      </c>
      <c r="H3" s="12" t="s">
        <v>136</v>
      </c>
      <c r="I3" s="12" t="s">
        <v>110</v>
      </c>
      <c r="J3" s="12" t="s">
        <v>1826</v>
      </c>
      <c r="K3" s="12" t="s">
        <v>1828</v>
      </c>
      <c r="L3" s="12" t="s">
        <v>26</v>
      </c>
      <c r="M3" s="12" t="s">
        <v>27</v>
      </c>
      <c r="N3" s="10" t="s">
        <v>1620</v>
      </c>
      <c r="O3" s="12" t="s">
        <v>111</v>
      </c>
      <c r="P3" s="12" t="s">
        <v>112</v>
      </c>
      <c r="Q3" s="12" t="s">
        <v>1621</v>
      </c>
      <c r="R3" s="12" t="s">
        <v>113</v>
      </c>
      <c r="S3" s="10" t="s">
        <v>104</v>
      </c>
      <c r="T3" s="10" t="s">
        <v>105</v>
      </c>
      <c r="U3" s="12" t="s">
        <v>106</v>
      </c>
      <c r="V3" s="12" t="s">
        <v>107</v>
      </c>
      <c r="W3" s="12" t="s">
        <v>108</v>
      </c>
      <c r="X3" s="10" t="s">
        <v>109</v>
      </c>
      <c r="Y3" s="12" t="s">
        <v>29</v>
      </c>
      <c r="Z3" s="12" t="s">
        <v>11</v>
      </c>
    </row>
    <row r="4" spans="1:27" s="11" customFormat="1" ht="17" customHeight="1" x14ac:dyDescent="0.2">
      <c r="A4" s="17"/>
      <c r="B4" s="13" t="s">
        <v>18</v>
      </c>
      <c r="C4" s="13" t="str">
        <f>$B$1</f>
        <v>MG</v>
      </c>
      <c r="D4" s="162">
        <v>0</v>
      </c>
      <c r="E4" s="20" t="str">
        <f t="shared" ref="E4:E23" si="0">_xlfn.CONCAT(C4,B4,D4)</f>
        <v>MGTotal0</v>
      </c>
      <c r="F4" s="21">
        <v>1</v>
      </c>
      <c r="G4" s="108">
        <f>VLOOKUP(E4,'Appendix 4. LT MOH 2019'!$E$4:$H$1683,4,FALSE)</f>
        <v>1.0958719662486394E-2</v>
      </c>
      <c r="H4" s="21">
        <f>VLOOKUP(E4,'Appendix 1a. Pop March 2021'!$E$5:$F$1684,2,FALSE)</f>
        <v>264187.84852405102</v>
      </c>
      <c r="I4" s="21">
        <f>VLOOKUP(E4,'Appendix 2a. Covid Deaths 2021'!$E$4:$F$1684,2,FALSE)</f>
        <v>19.486835635420899</v>
      </c>
      <c r="J4" s="22">
        <f t="shared" ref="J4:J23" si="1">G4*H4</f>
        <v>2895.1605702104953</v>
      </c>
      <c r="K4" s="22">
        <f t="shared" ref="K4:K23" si="2">G4*(H4-I4)+I4</f>
        <v>2914.4338550770781</v>
      </c>
      <c r="L4" s="77">
        <f t="shared" ref="L4:L23" si="3">J4/K4</f>
        <v>0.99338695409641642</v>
      </c>
      <c r="M4" s="77">
        <f t="shared" ref="M4:M23" si="4">K4/J4</f>
        <v>1.0066570694091699</v>
      </c>
      <c r="N4" s="77">
        <f>VLOOKUP(E4,'Appendix 4. LT MOH 2019'!$E$4:$L$1683,8,FALSE)</f>
        <v>0.9891508177486048</v>
      </c>
      <c r="O4" s="77">
        <f>EXP((1/L4)*LN(N4))</f>
        <v>0.98907898980631781</v>
      </c>
      <c r="P4" s="77">
        <f t="shared" ref="P4:P23" si="5">1-O4</f>
        <v>1.092101019368219E-2</v>
      </c>
      <c r="Q4" s="77">
        <f>VLOOKUP(E4,'Appendix 4. LT MOH 2019'!$E$4:$J$1683,6,FALSE)</f>
        <v>7.8690286330035109E-2</v>
      </c>
      <c r="R4" s="18">
        <f t="shared" ref="R4:R22" si="6">F4+(Q4-F4)*M4*(1-N4)/(1-O4)</f>
        <v>7.8656894726669369E-2</v>
      </c>
      <c r="S4" s="14">
        <v>100000</v>
      </c>
      <c r="T4" s="14">
        <f t="shared" ref="T4:T23" si="7">P4*S4</f>
        <v>1092.1010193682191</v>
      </c>
      <c r="U4" s="15">
        <f t="shared" ref="U4:U23" si="8">T4/V4</f>
        <v>1.1032014293309923E-2</v>
      </c>
      <c r="V4" s="14">
        <f t="shared" ref="V4:V22" si="9">(S5*F4)+R4*T4</f>
        <v>98993.800255543116</v>
      </c>
      <c r="W4" s="14">
        <f t="shared" ref="W4:W22" si="10">W5+V4</f>
        <v>7600129.7343443744</v>
      </c>
      <c r="X4" s="129">
        <f t="shared" ref="X4:X23" si="11">W4/S4</f>
        <v>76.001297343443738</v>
      </c>
      <c r="Y4" s="109">
        <f>VLOOKUP(E4,'Appendix 4. LT MOH 2019'!$E$4:$Q$1683,13,FALSE)</f>
        <v>77.781437297094868</v>
      </c>
      <c r="Z4" s="109">
        <f t="shared" ref="Z4:Z23" si="12">X4-Y4</f>
        <v>-1.7801399536511298</v>
      </c>
    </row>
    <row r="5" spans="1:27" s="11" customFormat="1" x14ac:dyDescent="0.2">
      <c r="A5" s="17"/>
      <c r="B5" s="13" t="str">
        <f>$B$4</f>
        <v>Total</v>
      </c>
      <c r="C5" s="13" t="str">
        <f>$C$4</f>
        <v>MG</v>
      </c>
      <c r="D5" s="163" t="s">
        <v>139</v>
      </c>
      <c r="E5" s="20" t="str">
        <f t="shared" si="0"/>
        <v>MGTotal01-04</v>
      </c>
      <c r="F5" s="21">
        <v>4</v>
      </c>
      <c r="G5" s="108">
        <f>VLOOKUP(E5,'Appendix 4. LT MOH 2019'!$E$4:$H$1683,4,FALSE)</f>
        <v>4.695016427862481E-4</v>
      </c>
      <c r="H5" s="21">
        <f>VLOOKUP(E5,'Appendix 1a. Pop March 2021'!$E$5:$F$1684,2,FALSE)</f>
        <v>1063100.2575799599</v>
      </c>
      <c r="I5" s="21">
        <f>VLOOKUP(E5,'Appendix 2a. Covid Deaths 2021'!$E$4:$F$1684,2,FALSE)</f>
        <v>6.8203924723973</v>
      </c>
      <c r="J5" s="22">
        <f t="shared" si="1"/>
        <v>499.12731738027469</v>
      </c>
      <c r="K5" s="22">
        <f t="shared" si="2"/>
        <v>505.94450766720178</v>
      </c>
      <c r="L5" s="77">
        <f t="shared" si="3"/>
        <v>0.9865258142274147</v>
      </c>
      <c r="M5" s="77">
        <f t="shared" si="4"/>
        <v>1.0136582191547998</v>
      </c>
      <c r="N5" s="77">
        <f>VLOOKUP(E5,'Appendix 4. LT MOH 2019'!$E$4:$L$1683,8,FALSE)</f>
        <v>0.99812418772102873</v>
      </c>
      <c r="O5" s="77">
        <f t="shared" ref="O5:O22" si="13">EXP((1/L5)*LN(N5))</f>
        <v>0.99809859183845873</v>
      </c>
      <c r="P5" s="77">
        <f t="shared" si="5"/>
        <v>1.9014081615412737E-3</v>
      </c>
      <c r="Q5" s="77">
        <f>VLOOKUP(E5,'Appendix 4. LT MOH 2019'!$E$4:$J$1683,6,FALSE)</f>
        <v>1.5084594282377786</v>
      </c>
      <c r="R5" s="18">
        <f t="shared" si="6"/>
        <v>1.5084274911732716</v>
      </c>
      <c r="S5" s="132">
        <f t="shared" ref="S5:S23" si="14">S4-T4</f>
        <v>98907.898980631784</v>
      </c>
      <c r="T5" s="14">
        <f t="shared" si="7"/>
        <v>188.0642863626731</v>
      </c>
      <c r="U5" s="15">
        <f t="shared" si="8"/>
        <v>4.7591570260576929E-4</v>
      </c>
      <c r="V5" s="14">
        <f t="shared" si="9"/>
        <v>395163.02011673379</v>
      </c>
      <c r="W5" s="14">
        <f t="shared" si="10"/>
        <v>7501135.9340888308</v>
      </c>
      <c r="X5" s="129">
        <f t="shared" si="11"/>
        <v>75.839604433996811</v>
      </c>
      <c r="Y5" s="109">
        <f>VLOOKUP(E5,'Appendix 4. LT MOH 2019'!$E$4:$Q$1683,13,FALSE)</f>
        <v>77.633694858457062</v>
      </c>
      <c r="Z5" s="109">
        <f t="shared" si="12"/>
        <v>-1.7940904244602507</v>
      </c>
      <c r="AA5" s="19"/>
    </row>
    <row r="6" spans="1:27" s="11" customFormat="1" x14ac:dyDescent="0.2">
      <c r="A6" s="17"/>
      <c r="B6" s="13" t="str">
        <f t="shared" ref="B6:B23" si="15">$B$4</f>
        <v>Total</v>
      </c>
      <c r="C6" s="13" t="str">
        <f t="shared" ref="C6:C23" si="16">$C$4</f>
        <v>MG</v>
      </c>
      <c r="D6" s="163" t="s">
        <v>138</v>
      </c>
      <c r="E6" s="20" t="str">
        <f t="shared" si="0"/>
        <v>MGTotal05-09</v>
      </c>
      <c r="F6" s="21">
        <v>5</v>
      </c>
      <c r="G6" s="108">
        <f>VLOOKUP(E6,'Appendix 4. LT MOH 2019'!$E$4:$H$1683,4,FALSE)</f>
        <v>2.0506127825595764E-4</v>
      </c>
      <c r="H6" s="21">
        <f>VLOOKUP(E6,'Appendix 1a. Pop March 2021'!$E$5:$F$1684,2,FALSE)</f>
        <v>1324893.4860662001</v>
      </c>
      <c r="I6" s="21">
        <f>VLOOKUP(E6,'Appendix 2a. Covid Deaths 2021'!$E$4:$F$1684,2,FALSE)</f>
        <v>2.9230253453131301</v>
      </c>
      <c r="J6" s="22">
        <f t="shared" si="1"/>
        <v>271.68435180572681</v>
      </c>
      <c r="K6" s="22">
        <f t="shared" si="2"/>
        <v>274.60677775172627</v>
      </c>
      <c r="L6" s="77">
        <f t="shared" si="3"/>
        <v>0.98935777925830493</v>
      </c>
      <c r="M6" s="77">
        <f t="shared" si="4"/>
        <v>1.0107566958736336</v>
      </c>
      <c r="N6" s="77">
        <f>VLOOKUP(E6,'Appendix 4. LT MOH 2019'!$E$4:$L$1683,8,FALSE)</f>
        <v>0.99897521896599217</v>
      </c>
      <c r="O6" s="77">
        <f t="shared" si="13"/>
        <v>0.99896420141897135</v>
      </c>
      <c r="P6" s="77">
        <f t="shared" si="5"/>
        <v>1.0357985810286463E-3</v>
      </c>
      <c r="Q6" s="77">
        <f>VLOOKUP(E6,'Appendix 4. LT MOH 2019'!$E$4:$J$1683,6,FALSE)</f>
        <v>2.4999999999993268</v>
      </c>
      <c r="R6" s="18">
        <f t="shared" si="6"/>
        <v>2.4999862161923803</v>
      </c>
      <c r="S6" s="132">
        <f t="shared" si="14"/>
        <v>98719.834694269113</v>
      </c>
      <c r="T6" s="14">
        <f t="shared" si="7"/>
        <v>102.25386469570647</v>
      </c>
      <c r="U6" s="15">
        <f t="shared" si="8"/>
        <v>2.0726706026102612E-4</v>
      </c>
      <c r="V6" s="14">
        <f t="shared" si="9"/>
        <v>493343.53740015865</v>
      </c>
      <c r="W6" s="14">
        <f t="shared" si="10"/>
        <v>7105972.9139720974</v>
      </c>
      <c r="X6" s="129">
        <f t="shared" si="11"/>
        <v>71.981207585881563</v>
      </c>
      <c r="Y6" s="109">
        <f>VLOOKUP(E6,'Appendix 4. LT MOH 2019'!$E$4:$Q$1683,13,FALSE)</f>
        <v>73.776759872927485</v>
      </c>
      <c r="Z6" s="109">
        <f t="shared" si="12"/>
        <v>-1.795552287045922</v>
      </c>
    </row>
    <row r="7" spans="1:27" s="11" customFormat="1" x14ac:dyDescent="0.2">
      <c r="A7" s="17"/>
      <c r="B7" s="13" t="str">
        <f t="shared" si="15"/>
        <v>Total</v>
      </c>
      <c r="C7" s="13" t="str">
        <f t="shared" si="16"/>
        <v>MG</v>
      </c>
      <c r="D7" s="163" t="s">
        <v>120</v>
      </c>
      <c r="E7" s="20" t="str">
        <f t="shared" si="0"/>
        <v>MGTotal10-14</v>
      </c>
      <c r="F7" s="21">
        <v>5</v>
      </c>
      <c r="G7" s="108">
        <f>VLOOKUP(E7,'Appendix 4. LT MOH 2019'!$E$4:$H$1683,4,FALSE)</f>
        <v>2.5336604456905866E-4</v>
      </c>
      <c r="H7" s="21">
        <f>VLOOKUP(E7,'Appendix 1a. Pop March 2021'!$E$5:$F$1684,2,FALSE)</f>
        <v>1329475.9842241299</v>
      </c>
      <c r="I7" s="21">
        <f>VLOOKUP(E7,'Appendix 2a. Covid Deaths 2021'!$E$4:$F$1684,2,FALSE)</f>
        <v>6.8203924723973</v>
      </c>
      <c r="J7" s="22">
        <f t="shared" si="1"/>
        <v>336.84407147242405</v>
      </c>
      <c r="K7" s="22">
        <f t="shared" si="2"/>
        <v>343.6627358889582</v>
      </c>
      <c r="L7" s="77">
        <f t="shared" si="3"/>
        <v>0.98015884847422807</v>
      </c>
      <c r="M7" s="77">
        <f t="shared" si="4"/>
        <v>1.02024279182569</v>
      </c>
      <c r="N7" s="77">
        <f>VLOOKUP(E7,'Appendix 4. LT MOH 2019'!$E$4:$L$1683,8,FALSE)</f>
        <v>0.99873397169861233</v>
      </c>
      <c r="O7" s="77">
        <f t="shared" si="13"/>
        <v>0.99870836030935872</v>
      </c>
      <c r="P7" s="77">
        <f t="shared" si="5"/>
        <v>1.2916396906412775E-3</v>
      </c>
      <c r="Q7" s="77">
        <f>VLOOKUP(E7,'Appendix 4. LT MOH 2019'!$E$4:$J$1683,6,FALSE)</f>
        <v>2.4999999999999916</v>
      </c>
      <c r="R7" s="18">
        <f t="shared" si="6"/>
        <v>2.4999679514013535</v>
      </c>
      <c r="S7" s="132">
        <f t="shared" si="14"/>
        <v>98617.580829573402</v>
      </c>
      <c r="T7" s="14">
        <f t="shared" si="7"/>
        <v>127.37838159450136</v>
      </c>
      <c r="U7" s="15">
        <f t="shared" si="8"/>
        <v>2.5849488139266432E-4</v>
      </c>
      <c r="V7" s="14">
        <f t="shared" si="9"/>
        <v>492769.45411158213</v>
      </c>
      <c r="W7" s="14">
        <f t="shared" si="10"/>
        <v>6612629.3765719384</v>
      </c>
      <c r="X7" s="129">
        <f t="shared" si="11"/>
        <v>67.053250758600498</v>
      </c>
      <c r="Y7" s="109">
        <f>VLOOKUP(E7,'Appendix 4. LT MOH 2019'!$E$4:$Q$1683,13,FALSE)</f>
        <v>68.849877874552107</v>
      </c>
      <c r="Z7" s="109">
        <f t="shared" si="12"/>
        <v>-1.7966271159516083</v>
      </c>
      <c r="AA7" s="19"/>
    </row>
    <row r="8" spans="1:27" s="11" customFormat="1" x14ac:dyDescent="0.2">
      <c r="A8" s="17"/>
      <c r="B8" s="13" t="str">
        <f t="shared" si="15"/>
        <v>Total</v>
      </c>
      <c r="C8" s="13" t="str">
        <f t="shared" si="16"/>
        <v>MG</v>
      </c>
      <c r="D8" s="162" t="s">
        <v>121</v>
      </c>
      <c r="E8" s="20" t="str">
        <f t="shared" si="0"/>
        <v>MGTotal15-19</v>
      </c>
      <c r="F8" s="21">
        <v>5</v>
      </c>
      <c r="G8" s="108">
        <f>VLOOKUP(E8,'Appendix 4. LT MOH 2019'!$E$4:$H$1683,4,FALSE)</f>
        <v>7.9863685435933461E-4</v>
      </c>
      <c r="H8" s="21">
        <f>VLOOKUP(E8,'Appendix 1a. Pop March 2021'!$E$5:$F$1684,2,FALSE)</f>
        <v>1470750.3679477</v>
      </c>
      <c r="I8" s="21">
        <f>VLOOKUP(E8,'Appendix 2a. Covid Deaths 2021'!$E$4:$F$1684,2,FALSE)</f>
        <v>21.435519198962901</v>
      </c>
      <c r="J8" s="22">
        <f t="shared" si="1"/>
        <v>1174.595447405585</v>
      </c>
      <c r="K8" s="22">
        <f t="shared" si="2"/>
        <v>1196.0138474089235</v>
      </c>
      <c r="L8" s="77">
        <f t="shared" si="3"/>
        <v>0.98209184613561129</v>
      </c>
      <c r="M8" s="77">
        <f t="shared" si="4"/>
        <v>1.0182347037447208</v>
      </c>
      <c r="N8" s="77">
        <f>VLOOKUP(E8,'Appendix 4. LT MOH 2019'!$E$4:$L$1683,8,FALSE)</f>
        <v>0.9960147726018862</v>
      </c>
      <c r="O8" s="77">
        <f t="shared" si="13"/>
        <v>0.99594225079614673</v>
      </c>
      <c r="P8" s="77">
        <f t="shared" si="5"/>
        <v>4.057749203853267E-3</v>
      </c>
      <c r="Q8" s="77">
        <f>VLOOKUP(E8,'Appendix 4. LT MOH 2019'!$E$4:$J$1683,6,FALSE)</f>
        <v>2.4999999999999369</v>
      </c>
      <c r="R8" s="18">
        <f t="shared" si="6"/>
        <v>2.4999090411868945</v>
      </c>
      <c r="S8" s="132">
        <f t="shared" si="14"/>
        <v>98490.202447978896</v>
      </c>
      <c r="T8" s="14">
        <f t="shared" si="7"/>
        <v>399.64854057063343</v>
      </c>
      <c r="U8" s="15">
        <f t="shared" si="8"/>
        <v>8.1319978118144919E-4</v>
      </c>
      <c r="V8" s="14">
        <f t="shared" si="9"/>
        <v>491451.85453691101</v>
      </c>
      <c r="W8" s="14">
        <f t="shared" si="10"/>
        <v>6119859.9224603567</v>
      </c>
      <c r="X8" s="129">
        <f t="shared" si="11"/>
        <v>62.136738176498099</v>
      </c>
      <c r="Y8" s="109">
        <f>VLOOKUP(E8,'Appendix 4. LT MOH 2019'!$E$4:$Q$1683,13,FALSE)</f>
        <v>63.933985179963905</v>
      </c>
      <c r="Z8" s="109">
        <f t="shared" si="12"/>
        <v>-1.7972470034658059</v>
      </c>
    </row>
    <row r="9" spans="1:27" s="11" customFormat="1" x14ac:dyDescent="0.2">
      <c r="A9" s="17"/>
      <c r="B9" s="13" t="str">
        <f t="shared" si="15"/>
        <v>Total</v>
      </c>
      <c r="C9" s="13" t="str">
        <f t="shared" si="16"/>
        <v>MG</v>
      </c>
      <c r="D9" s="162" t="s">
        <v>122</v>
      </c>
      <c r="E9" s="20" t="str">
        <f t="shared" si="0"/>
        <v>MGTotal20-24</v>
      </c>
      <c r="F9" s="21">
        <v>5</v>
      </c>
      <c r="G9" s="108">
        <f>VLOOKUP(E9,'Appendix 4. LT MOH 2019'!$E$4:$H$1683,4,FALSE)</f>
        <v>1.1093219868436048E-3</v>
      </c>
      <c r="H9" s="21">
        <f>VLOOKUP(E9,'Appendix 1a. Pop March 2021'!$E$5:$F$1684,2,FALSE)</f>
        <v>1671908.1338012901</v>
      </c>
      <c r="I9" s="21">
        <f>VLOOKUP(E9,'Appendix 2a. Covid Deaths 2021'!$E$4:$F$1684,2,FALSE)</f>
        <v>70.152608287515093</v>
      </c>
      <c r="J9" s="22">
        <f t="shared" si="1"/>
        <v>1854.6844528084305</v>
      </c>
      <c r="K9" s="22">
        <f t="shared" si="2"/>
        <v>1924.7592392651377</v>
      </c>
      <c r="L9" s="77">
        <f t="shared" si="3"/>
        <v>0.96359296008187423</v>
      </c>
      <c r="M9" s="77">
        <f t="shared" si="4"/>
        <v>1.0377825922628496</v>
      </c>
      <c r="N9" s="77">
        <f>VLOOKUP(E9,'Appendix 4. LT MOH 2019'!$E$4:$L$1683,8,FALSE)</f>
        <v>0.99446872996444602</v>
      </c>
      <c r="O9" s="77">
        <f t="shared" si="13"/>
        <v>0.9942603451267662</v>
      </c>
      <c r="P9" s="77">
        <f t="shared" si="5"/>
        <v>5.7396548732338015E-3</v>
      </c>
      <c r="Q9" s="77">
        <f>VLOOKUP(E9,'Appendix 4. LT MOH 2019'!$E$4:$J$1683,6,FALSE)</f>
        <v>2.5000000000000058</v>
      </c>
      <c r="R9" s="18">
        <f t="shared" si="6"/>
        <v>2.4997382757402264</v>
      </c>
      <c r="S9" s="132">
        <f t="shared" si="14"/>
        <v>98090.553907408263</v>
      </c>
      <c r="T9" s="14">
        <f t="shared" si="7"/>
        <v>563.00592575285873</v>
      </c>
      <c r="U9" s="15">
        <f t="shared" si="8"/>
        <v>1.1512351667931089E-3</v>
      </c>
      <c r="V9" s="14">
        <f t="shared" si="9"/>
        <v>489045.10737034999</v>
      </c>
      <c r="W9" s="14">
        <f t="shared" si="10"/>
        <v>5628408.0679234453</v>
      </c>
      <c r="X9" s="129">
        <f t="shared" si="11"/>
        <v>57.379715413130739</v>
      </c>
      <c r="Y9" s="109">
        <f>VLOOKUP(E9,'Appendix 4. LT MOH 2019'!$E$4:$Q$1683,13,FALSE)</f>
        <v>59.179793181661466</v>
      </c>
      <c r="Z9" s="109">
        <f t="shared" si="12"/>
        <v>-1.800077768530727</v>
      </c>
    </row>
    <row r="10" spans="1:27" s="11" customFormat="1" x14ac:dyDescent="0.2">
      <c r="A10" s="17"/>
      <c r="B10" s="13" t="str">
        <f t="shared" si="15"/>
        <v>Total</v>
      </c>
      <c r="C10" s="13" t="str">
        <f t="shared" si="16"/>
        <v>MG</v>
      </c>
      <c r="D10" s="162" t="s">
        <v>123</v>
      </c>
      <c r="E10" s="20" t="str">
        <f t="shared" si="0"/>
        <v>MGTotal25-29</v>
      </c>
      <c r="F10" s="21">
        <v>5</v>
      </c>
      <c r="G10" s="108">
        <f>VLOOKUP(E10,'Appendix 4. LT MOH 2019'!$E$4:$H$1683,4,FALSE)</f>
        <v>1.0943173953723666E-3</v>
      </c>
      <c r="H10" s="21">
        <f>VLOOKUP(E10,'Appendix 1a. Pop March 2021'!$E$5:$F$1684,2,FALSE)</f>
        <v>1701919.5645675701</v>
      </c>
      <c r="I10" s="21">
        <f>VLOOKUP(E10,'Appendix 2a. Covid Deaths 2021'!$E$4:$F$1684,2,FALSE)</f>
        <v>173.43283715524601</v>
      </c>
      <c r="J10" s="22">
        <f t="shared" si="1"/>
        <v>1862.4401850308557</v>
      </c>
      <c r="K10" s="22">
        <f t="shared" si="2"/>
        <v>2035.6832316154739</v>
      </c>
      <c r="L10" s="77">
        <f t="shared" si="3"/>
        <v>0.91489685433664636</v>
      </c>
      <c r="M10" s="77">
        <f t="shared" si="4"/>
        <v>1.0930193882074919</v>
      </c>
      <c r="N10" s="77">
        <f>VLOOKUP(E10,'Appendix 4. LT MOH 2019'!$E$4:$L$1683,8,FALSE)</f>
        <v>0.99454334131443867</v>
      </c>
      <c r="O10" s="77">
        <f t="shared" si="13"/>
        <v>0.99403728241355094</v>
      </c>
      <c r="P10" s="77">
        <f t="shared" si="5"/>
        <v>5.9627175864490622E-3</v>
      </c>
      <c r="Q10" s="77">
        <f>VLOOKUP(E10,'Appendix 4. LT MOH 2019'!$E$4:$J$1683,6,FALSE)</f>
        <v>2.4999999999999756</v>
      </c>
      <c r="R10" s="18">
        <f t="shared" si="6"/>
        <v>2.4993643201785263</v>
      </c>
      <c r="S10" s="132">
        <f t="shared" si="14"/>
        <v>97527.5479816554</v>
      </c>
      <c r="T10" s="14">
        <f t="shared" si="7"/>
        <v>581.52922551347137</v>
      </c>
      <c r="U10" s="15">
        <f t="shared" si="8"/>
        <v>1.1961104584652783E-3</v>
      </c>
      <c r="V10" s="14">
        <f t="shared" si="9"/>
        <v>486183.54717809911</v>
      </c>
      <c r="W10" s="14">
        <f t="shared" si="10"/>
        <v>5139362.9605530957</v>
      </c>
      <c r="X10" s="129">
        <f t="shared" si="11"/>
        <v>52.696525924344911</v>
      </c>
      <c r="Y10" s="109">
        <f>VLOOKUP(E10,'Appendix 4. LT MOH 2019'!$E$4:$Q$1683,13,FALSE)</f>
        <v>54.495048183855779</v>
      </c>
      <c r="Z10" s="109">
        <f t="shared" si="12"/>
        <v>-1.7985222595108681</v>
      </c>
    </row>
    <row r="11" spans="1:27" s="11" customFormat="1" x14ac:dyDescent="0.2">
      <c r="A11" s="17"/>
      <c r="B11" s="13" t="str">
        <f t="shared" si="15"/>
        <v>Total</v>
      </c>
      <c r="C11" s="13" t="str">
        <f t="shared" si="16"/>
        <v>MG</v>
      </c>
      <c r="D11" s="162" t="s">
        <v>124</v>
      </c>
      <c r="E11" s="20" t="str">
        <f t="shared" si="0"/>
        <v>MGTotal30-34</v>
      </c>
      <c r="F11" s="21">
        <v>5</v>
      </c>
      <c r="G11" s="108">
        <f>VLOOKUP(E11,'Appendix 4. LT MOH 2019'!$E$4:$H$1683,4,FALSE)</f>
        <v>1.4347912419504078E-3</v>
      </c>
      <c r="H11" s="21">
        <f>VLOOKUP(E11,'Appendix 1a. Pop March 2021'!$E$5:$F$1684,2,FALSE)</f>
        <v>1711311.0169837801</v>
      </c>
      <c r="I11" s="21">
        <f>VLOOKUP(E11,'Appendix 2a. Covid Deaths 2021'!$E$4:$F$1684,2,FALSE)</f>
        <v>322.50712976621497</v>
      </c>
      <c r="J11" s="22">
        <f t="shared" si="1"/>
        <v>2455.3740594215733</v>
      </c>
      <c r="K11" s="22">
        <f t="shared" si="2"/>
        <v>2777.418458782533</v>
      </c>
      <c r="L11" s="77">
        <f t="shared" si="3"/>
        <v>0.88404901740945219</v>
      </c>
      <c r="M11" s="77">
        <f t="shared" si="4"/>
        <v>1.1311589971903611</v>
      </c>
      <c r="N11" s="77">
        <f>VLOOKUP(E11,'Appendix 4. LT MOH 2019'!$E$4:$L$1683,8,FALSE)</f>
        <v>0.99285168464092766</v>
      </c>
      <c r="O11" s="77">
        <f t="shared" si="13"/>
        <v>0.99191791716363054</v>
      </c>
      <c r="P11" s="77">
        <f t="shared" si="5"/>
        <v>8.0820828363694641E-3</v>
      </c>
      <c r="Q11" s="77">
        <f>VLOOKUP(E11,'Appendix 4. LT MOH 2019'!$E$4:$J$1683,6,FALSE)</f>
        <v>2.5000000000000435</v>
      </c>
      <c r="R11" s="18">
        <f t="shared" si="6"/>
        <v>2.4988250563388097</v>
      </c>
      <c r="S11" s="132">
        <f t="shared" si="14"/>
        <v>96946.01875614193</v>
      </c>
      <c r="T11" s="14">
        <f t="shared" si="7"/>
        <v>783.5257542433668</v>
      </c>
      <c r="U11" s="15">
        <f t="shared" si="8"/>
        <v>1.6229781716438614E-3</v>
      </c>
      <c r="V11" s="14">
        <f t="shared" si="9"/>
        <v>482770.35879648291</v>
      </c>
      <c r="W11" s="14">
        <f t="shared" si="10"/>
        <v>4653179.4133749967</v>
      </c>
      <c r="X11" s="129">
        <f t="shared" si="11"/>
        <v>47.99763283812208</v>
      </c>
      <c r="Y11" s="109">
        <f>VLOOKUP(E11,'Appendix 4. LT MOH 2019'!$E$4:$Q$1683,13,FALSE)</f>
        <v>49.780324068266843</v>
      </c>
      <c r="Z11" s="109">
        <f t="shared" si="12"/>
        <v>-1.7826912301447635</v>
      </c>
    </row>
    <row r="12" spans="1:27" s="11" customFormat="1" x14ac:dyDescent="0.2">
      <c r="A12" s="17"/>
      <c r="B12" s="13" t="str">
        <f t="shared" si="15"/>
        <v>Total</v>
      </c>
      <c r="C12" s="13" t="str">
        <f t="shared" si="16"/>
        <v>MG</v>
      </c>
      <c r="D12" s="162" t="s">
        <v>125</v>
      </c>
      <c r="E12" s="20" t="str">
        <f t="shared" si="0"/>
        <v>MGTotal35-39</v>
      </c>
      <c r="F12" s="21">
        <v>5</v>
      </c>
      <c r="G12" s="108">
        <f>VLOOKUP(E12,'Appendix 4. LT MOH 2019'!$E$4:$H$1683,4,FALSE)</f>
        <v>2.0000998563969911E-3</v>
      </c>
      <c r="H12" s="21">
        <f>VLOOKUP(E12,'Appendix 1a. Pop March 2021'!$E$5:$F$1684,2,FALSE)</f>
        <v>1697959.8015479201</v>
      </c>
      <c r="I12" s="21">
        <f>VLOOKUP(E12,'Appendix 2a. Covid Deaths 2021'!$E$4:$F$1684,2,FALSE)</f>
        <v>535.88797997407403</v>
      </c>
      <c r="J12" s="22">
        <f t="shared" si="1"/>
        <v>3396.0891552438584</v>
      </c>
      <c r="K12" s="22">
        <f t="shared" si="2"/>
        <v>3930.9053057461415</v>
      </c>
      <c r="L12" s="77">
        <f t="shared" si="3"/>
        <v>0.86394580665158827</v>
      </c>
      <c r="M12" s="77">
        <f t="shared" si="4"/>
        <v>1.1574800089321802</v>
      </c>
      <c r="N12" s="77">
        <f>VLOOKUP(E12,'Appendix 4. LT MOH 2019'!$E$4:$L$1683,8,FALSE)</f>
        <v>0.99004925691754075</v>
      </c>
      <c r="O12" s="77">
        <f t="shared" si="13"/>
        <v>0.98849126357741335</v>
      </c>
      <c r="P12" s="77">
        <f t="shared" si="5"/>
        <v>1.1508736422586652E-2</v>
      </c>
      <c r="Q12" s="77">
        <f>VLOOKUP(E12,'Appendix 4. LT MOH 2019'!$E$4:$J$1683,6,FALSE)</f>
        <v>2.4999999999999818</v>
      </c>
      <c r="R12" s="18">
        <f t="shared" si="6"/>
        <v>2.4980341522631386</v>
      </c>
      <c r="S12" s="132">
        <f t="shared" si="14"/>
        <v>96162.493001898561</v>
      </c>
      <c r="T12" s="14">
        <f t="shared" si="7"/>
        <v>1106.7087856976839</v>
      </c>
      <c r="U12" s="15">
        <f t="shared" si="8"/>
        <v>2.3150795803291396E-3</v>
      </c>
      <c r="V12" s="14">
        <f t="shared" si="9"/>
        <v>478043.51742428687</v>
      </c>
      <c r="W12" s="14">
        <f t="shared" si="10"/>
        <v>4170409.0545785138</v>
      </c>
      <c r="X12" s="129">
        <f t="shared" si="11"/>
        <v>43.368354172100929</v>
      </c>
      <c r="Y12" s="109">
        <f>VLOOKUP(E12,'Appendix 4. LT MOH 2019'!$E$4:$Q$1683,13,FALSE)</f>
        <v>45.120732078795967</v>
      </c>
      <c r="Z12" s="109">
        <f t="shared" si="12"/>
        <v>-1.7523779066950382</v>
      </c>
    </row>
    <row r="13" spans="1:27" s="11" customFormat="1" x14ac:dyDescent="0.2">
      <c r="A13" s="17"/>
      <c r="B13" s="13" t="str">
        <f t="shared" si="15"/>
        <v>Total</v>
      </c>
      <c r="C13" s="13" t="str">
        <f t="shared" si="16"/>
        <v>MG</v>
      </c>
      <c r="D13" s="162" t="s">
        <v>126</v>
      </c>
      <c r="E13" s="20" t="str">
        <f t="shared" si="0"/>
        <v>MGTotal40-44</v>
      </c>
      <c r="F13" s="21">
        <v>5</v>
      </c>
      <c r="G13" s="108">
        <f>VLOOKUP(E13,'Appendix 4. LT MOH 2019'!$E$4:$H$1683,4,FALSE)</f>
        <v>2.5972955941241257E-3</v>
      </c>
      <c r="H13" s="21">
        <f>VLOOKUP(E13,'Appendix 1a. Pop March 2021'!$E$5:$F$1684,2,FALSE)</f>
        <v>1604025.51443814</v>
      </c>
      <c r="I13" s="21">
        <f>VLOOKUP(E13,'Appendix 2a. Covid Deaths 2021'!$E$4:$F$1684,2,FALSE)</f>
        <v>718.08989316525901</v>
      </c>
      <c r="J13" s="22">
        <f t="shared" si="1"/>
        <v>4166.1284015128649</v>
      </c>
      <c r="K13" s="22">
        <f t="shared" si="2"/>
        <v>4882.3532029624212</v>
      </c>
      <c r="L13" s="77">
        <f t="shared" si="3"/>
        <v>0.85330336178566946</v>
      </c>
      <c r="M13" s="77">
        <f t="shared" si="4"/>
        <v>1.1719161611028288</v>
      </c>
      <c r="N13" s="77">
        <f>VLOOKUP(E13,'Appendix 4. LT MOH 2019'!$E$4:$L$1683,8,FALSE)</f>
        <v>0.98709730232891291</v>
      </c>
      <c r="O13" s="77">
        <f t="shared" si="13"/>
        <v>0.98489595059394663</v>
      </c>
      <c r="P13" s="77">
        <f t="shared" si="5"/>
        <v>1.5104049406053366E-2</v>
      </c>
      <c r="Q13" s="77">
        <f>VLOOKUP(E13,'Appendix 4. LT MOH 2019'!$E$4:$J$1683,6,FALSE)</f>
        <v>2.5000000000000324</v>
      </c>
      <c r="R13" s="18">
        <f t="shared" si="6"/>
        <v>2.4972142377079205</v>
      </c>
      <c r="S13" s="132">
        <f t="shared" si="14"/>
        <v>95055.784216200875</v>
      </c>
      <c r="T13" s="14">
        <f t="shared" si="7"/>
        <v>1435.7272611326457</v>
      </c>
      <c r="U13" s="15">
        <f t="shared" si="8"/>
        <v>3.0438225186154733E-3</v>
      </c>
      <c r="V13" s="14">
        <f t="shared" si="9"/>
        <v>471685.60333330702</v>
      </c>
      <c r="W13" s="14">
        <f t="shared" si="10"/>
        <v>3692365.537154227</v>
      </c>
      <c r="X13" s="129">
        <f t="shared" si="11"/>
        <v>38.844196253813209</v>
      </c>
      <c r="Y13" s="109">
        <f>VLOOKUP(E13,'Appendix 4. LT MOH 2019'!$E$4:$Q$1683,13,FALSE)</f>
        <v>40.549102639087948</v>
      </c>
      <c r="Z13" s="109">
        <f t="shared" si="12"/>
        <v>-1.7049063852747395</v>
      </c>
    </row>
    <row r="14" spans="1:27" s="11" customFormat="1" x14ac:dyDescent="0.2">
      <c r="A14" s="17"/>
      <c r="B14" s="13" t="str">
        <f t="shared" si="15"/>
        <v>Total</v>
      </c>
      <c r="C14" s="13" t="str">
        <f t="shared" si="16"/>
        <v>MG</v>
      </c>
      <c r="D14" s="162" t="s">
        <v>127</v>
      </c>
      <c r="E14" s="20" t="str">
        <f t="shared" si="0"/>
        <v>MGTotal45-49</v>
      </c>
      <c r="F14" s="21">
        <v>5</v>
      </c>
      <c r="G14" s="108">
        <f>VLOOKUP(E14,'Appendix 4. LT MOH 2019'!$E$4:$H$1683,4,FALSE)</f>
        <v>3.8530387468177865E-3</v>
      </c>
      <c r="H14" s="21">
        <f>VLOOKUP(E14,'Appendix 1a. Pop March 2021'!$E$5:$F$1684,2,FALSE)</f>
        <v>1414276.8516966</v>
      </c>
      <c r="I14" s="21">
        <f>VLOOKUP(E14,'Appendix 2a. Covid Deaths 2021'!$E$4:$F$1684,2,FALSE)</f>
        <v>973.36743998927204</v>
      </c>
      <c r="J14" s="22">
        <f t="shared" si="1"/>
        <v>5449.2635083144723</v>
      </c>
      <c r="K14" s="22">
        <f t="shared" si="2"/>
        <v>6418.8805258425746</v>
      </c>
      <c r="L14" s="77">
        <f t="shared" si="3"/>
        <v>0.84894297165613231</v>
      </c>
      <c r="M14" s="77">
        <f t="shared" si="4"/>
        <v>1.1779354248603804</v>
      </c>
      <c r="N14" s="77">
        <f>VLOOKUP(E14,'Appendix 4. LT MOH 2019'!$E$4:$L$1683,8,FALSE)</f>
        <v>0.98091860960722732</v>
      </c>
      <c r="O14" s="77">
        <f t="shared" si="13"/>
        <v>0.97756171254091584</v>
      </c>
      <c r="P14" s="77">
        <f t="shared" si="5"/>
        <v>2.2438287459084161E-2</v>
      </c>
      <c r="Q14" s="77">
        <f>VLOOKUP(E14,'Appendix 4. LT MOH 2019'!$E$4:$J$1683,6,FALSE)</f>
        <v>2.5000000000000151</v>
      </c>
      <c r="R14" s="18">
        <f t="shared" si="6"/>
        <v>2.495726251365761</v>
      </c>
      <c r="S14" s="132">
        <f t="shared" si="14"/>
        <v>93620.056955068227</v>
      </c>
      <c r="T14" s="14">
        <f t="shared" si="7"/>
        <v>2100.6737498936523</v>
      </c>
      <c r="U14" s="15">
        <f t="shared" si="8"/>
        <v>4.5386644684190184E-3</v>
      </c>
      <c r="V14" s="14">
        <f t="shared" si="9"/>
        <v>462839.6226490374</v>
      </c>
      <c r="W14" s="14">
        <f t="shared" si="10"/>
        <v>3220679.9338209201</v>
      </c>
      <c r="X14" s="129">
        <f t="shared" si="11"/>
        <v>34.401601949106322</v>
      </c>
      <c r="Y14" s="109">
        <f>VLOOKUP(E14,'Appendix 4. LT MOH 2019'!$E$4:$Q$1683,13,FALSE)</f>
        <v>36.046455905934103</v>
      </c>
      <c r="Z14" s="109">
        <f t="shared" si="12"/>
        <v>-1.6448539568277809</v>
      </c>
    </row>
    <row r="15" spans="1:27" s="11" customFormat="1" x14ac:dyDescent="0.2">
      <c r="A15" s="17"/>
      <c r="B15" s="13" t="str">
        <f t="shared" si="15"/>
        <v>Total</v>
      </c>
      <c r="C15" s="13" t="str">
        <f t="shared" si="16"/>
        <v>MG</v>
      </c>
      <c r="D15" s="162" t="s">
        <v>128</v>
      </c>
      <c r="E15" s="20" t="str">
        <f t="shared" si="0"/>
        <v>MGTotal50-54</v>
      </c>
      <c r="F15" s="21">
        <v>5</v>
      </c>
      <c r="G15" s="108">
        <f>VLOOKUP(E15,'Appendix 4. LT MOH 2019'!$E$4:$H$1683,4,FALSE)</f>
        <v>5.4886540509543709E-3</v>
      </c>
      <c r="H15" s="21">
        <f>VLOOKUP(E15,'Appendix 1a. Pop March 2021'!$E$5:$F$1684,2,FALSE)</f>
        <v>1339967.1664431</v>
      </c>
      <c r="I15" s="21">
        <f>VLOOKUP(E15,'Appendix 2a. Covid Deaths 2021'!$E$4:$F$1684,2,FALSE)</f>
        <v>1366.027178043</v>
      </c>
      <c r="J15" s="22">
        <f t="shared" si="1"/>
        <v>7354.6162162437704</v>
      </c>
      <c r="K15" s="22">
        <f t="shared" si="2"/>
        <v>8713.1457436822911</v>
      </c>
      <c r="L15" s="77">
        <f t="shared" si="3"/>
        <v>0.84408277246784713</v>
      </c>
      <c r="M15" s="77">
        <f t="shared" si="4"/>
        <v>1.1847179359866535</v>
      </c>
      <c r="N15" s="77">
        <f>VLOOKUP(E15,'Appendix 4. LT MOH 2019'!$E$4:$L$1683,8,FALSE)</f>
        <v>0.97292819911915629</v>
      </c>
      <c r="O15" s="77">
        <f t="shared" si="13"/>
        <v>0.96800834076916009</v>
      </c>
      <c r="P15" s="77">
        <f t="shared" si="5"/>
        <v>3.1991659230839908E-2</v>
      </c>
      <c r="Q15" s="77">
        <f>VLOOKUP(E15,'Appendix 4. LT MOH 2019'!$E$4:$J$1683,6,FALSE)</f>
        <v>2.5000000000000089</v>
      </c>
      <c r="R15" s="18">
        <f t="shared" si="6"/>
        <v>2.4936867269393672</v>
      </c>
      <c r="S15" s="132">
        <f t="shared" si="14"/>
        <v>91519.38320517457</v>
      </c>
      <c r="T15" s="14">
        <f t="shared" si="7"/>
        <v>2927.8569205165977</v>
      </c>
      <c r="U15" s="15">
        <f t="shared" si="8"/>
        <v>6.5026091431772343E-3</v>
      </c>
      <c r="V15" s="14">
        <f t="shared" si="9"/>
        <v>450258.78936435969</v>
      </c>
      <c r="W15" s="14">
        <f t="shared" si="10"/>
        <v>2757840.3111718828</v>
      </c>
      <c r="X15" s="129">
        <f t="shared" si="11"/>
        <v>30.133947745136819</v>
      </c>
      <c r="Y15" s="109">
        <f>VLOOKUP(E15,'Appendix 4. LT MOH 2019'!$E$4:$Q$1683,13,FALSE)</f>
        <v>31.699020772341697</v>
      </c>
      <c r="Z15" s="109">
        <f t="shared" si="12"/>
        <v>-1.5650730272048783</v>
      </c>
    </row>
    <row r="16" spans="1:27" s="11" customFormat="1" x14ac:dyDescent="0.2">
      <c r="A16" s="17"/>
      <c r="B16" s="13" t="str">
        <f t="shared" si="15"/>
        <v>Total</v>
      </c>
      <c r="C16" s="13" t="str">
        <f t="shared" si="16"/>
        <v>MG</v>
      </c>
      <c r="D16" s="162" t="s">
        <v>129</v>
      </c>
      <c r="E16" s="20" t="str">
        <f t="shared" si="0"/>
        <v>MGTotal55-59</v>
      </c>
      <c r="F16" s="21">
        <v>5</v>
      </c>
      <c r="G16" s="108">
        <f>VLOOKUP(E16,'Appendix 4. LT MOH 2019'!$E$4:$H$1683,4,FALSE)</f>
        <v>7.6926804945986948E-3</v>
      </c>
      <c r="H16" s="21">
        <f>VLOOKUP(E16,'Appendix 1a. Pop March 2021'!$E$5:$F$1684,2,FALSE)</f>
        <v>1248983.6411237</v>
      </c>
      <c r="I16" s="21">
        <f>VLOOKUP(E16,'Appendix 2a. Covid Deaths 2021'!$E$4:$F$1684,2,FALSE)</f>
        <v>1960.3756649233401</v>
      </c>
      <c r="J16" s="22">
        <f t="shared" si="1"/>
        <v>9608.0320941451428</v>
      </c>
      <c r="K16" s="22">
        <f t="shared" si="2"/>
        <v>11553.327215428841</v>
      </c>
      <c r="L16" s="77">
        <f t="shared" si="3"/>
        <v>0.83162468395373912</v>
      </c>
      <c r="M16" s="77">
        <f t="shared" si="4"/>
        <v>1.2024655103378667</v>
      </c>
      <c r="N16" s="77">
        <f>VLOOKUP(E16,'Appendix 4. LT MOH 2019'!$E$4:$L$1683,8,FALSE)</f>
        <v>0.96226235661005144</v>
      </c>
      <c r="O16" s="77">
        <f t="shared" si="13"/>
        <v>0.95479691244179421</v>
      </c>
      <c r="P16" s="77">
        <f t="shared" si="5"/>
        <v>4.520308755820579E-2</v>
      </c>
      <c r="Q16" s="77">
        <f>VLOOKUP(E16,'Appendix 4. LT MOH 2019'!$E$4:$J$1683,6,FALSE)</f>
        <v>2.5000000000000138</v>
      </c>
      <c r="R16" s="18">
        <f t="shared" si="6"/>
        <v>2.4903144304351237</v>
      </c>
      <c r="S16" s="132">
        <f t="shared" si="14"/>
        <v>88591.526284657972</v>
      </c>
      <c r="T16" s="14">
        <f t="shared" si="7"/>
        <v>4004.6105195604841</v>
      </c>
      <c r="U16" s="15">
        <f t="shared" si="8"/>
        <v>9.2505031707436798E-3</v>
      </c>
      <c r="V16" s="14">
        <f t="shared" si="9"/>
        <v>432907.31819062115</v>
      </c>
      <c r="W16" s="14">
        <f t="shared" si="10"/>
        <v>2307581.521807523</v>
      </c>
      <c r="X16" s="129">
        <f t="shared" si="11"/>
        <v>26.047429348862494</v>
      </c>
      <c r="Y16" s="109">
        <f>VLOOKUP(E16,'Appendix 4. LT MOH 2019'!$E$4:$Q$1683,13,FALSE)</f>
        <v>27.511485738389663</v>
      </c>
      <c r="Z16" s="109">
        <f t="shared" si="12"/>
        <v>-1.464056389527169</v>
      </c>
    </row>
    <row r="17" spans="1:26" s="11" customFormat="1" x14ac:dyDescent="0.2">
      <c r="A17" s="17"/>
      <c r="B17" s="13" t="str">
        <f t="shared" si="15"/>
        <v>Total</v>
      </c>
      <c r="C17" s="13" t="str">
        <f t="shared" si="16"/>
        <v>MG</v>
      </c>
      <c r="D17" s="162" t="s">
        <v>130</v>
      </c>
      <c r="E17" s="20" t="str">
        <f t="shared" si="0"/>
        <v>MGTotal60-64</v>
      </c>
      <c r="F17" s="21">
        <v>5</v>
      </c>
      <c r="G17" s="108">
        <f>VLOOKUP(E17,'Appendix 4. LT MOH 2019'!$E$4:$H$1683,4,FALSE)</f>
        <v>1.1188030783882769E-2</v>
      </c>
      <c r="H17" s="21">
        <f>VLOOKUP(E17,'Appendix 1a. Pop March 2021'!$E$5:$F$1684,2,FALSE)</f>
        <v>1078653.58785217</v>
      </c>
      <c r="I17" s="21">
        <f>VLOOKUP(E17,'Appendix 2a. Covid Deaths 2021'!$E$4:$F$1684,2,FALSE)</f>
        <v>2600.5182155469101</v>
      </c>
      <c r="J17" s="22">
        <f t="shared" si="1"/>
        <v>12068.009546035675</v>
      </c>
      <c r="K17" s="22">
        <f t="shared" si="2"/>
        <v>14639.433083733</v>
      </c>
      <c r="L17" s="77">
        <f t="shared" si="3"/>
        <v>0.82434951387874222</v>
      </c>
      <c r="M17" s="77">
        <f t="shared" si="4"/>
        <v>1.213077685088676</v>
      </c>
      <c r="N17" s="77">
        <f>VLOOKUP(E17,'Appendix 4. LT MOH 2019'!$E$4:$L$1683,8,FALSE)</f>
        <v>0.94558192385826956</v>
      </c>
      <c r="O17" s="77">
        <f t="shared" si="13"/>
        <v>0.93437496780173634</v>
      </c>
      <c r="P17" s="77">
        <f t="shared" si="5"/>
        <v>6.5625032198263655E-2</v>
      </c>
      <c r="Q17" s="77">
        <f>VLOOKUP(E17,'Appendix 4. LT MOH 2019'!$E$4:$J$1683,6,FALSE)</f>
        <v>2.4999999999999956</v>
      </c>
      <c r="R17" s="18">
        <f t="shared" si="6"/>
        <v>2.4852068021257137</v>
      </c>
      <c r="S17" s="132">
        <f t="shared" si="14"/>
        <v>84586.915765097481</v>
      </c>
      <c r="T17" s="14">
        <f t="shared" si="7"/>
        <v>5551.0190706363373</v>
      </c>
      <c r="U17" s="15">
        <f t="shared" si="8"/>
        <v>1.3573006272473834E-2</v>
      </c>
      <c r="V17" s="14">
        <f t="shared" si="9"/>
        <v>408974.91382538067</v>
      </c>
      <c r="W17" s="14">
        <f t="shared" si="10"/>
        <v>1874674.203616902</v>
      </c>
      <c r="X17" s="129">
        <f t="shared" si="11"/>
        <v>22.162697228764973</v>
      </c>
      <c r="Y17" s="109">
        <f>VLOOKUP(E17,'Appendix 4. LT MOH 2019'!$E$4:$Q$1683,13,FALSE)</f>
        <v>23.492376784334038</v>
      </c>
      <c r="Z17" s="109">
        <f t="shared" si="12"/>
        <v>-1.329679555569065</v>
      </c>
    </row>
    <row r="18" spans="1:26" s="11" customFormat="1" x14ac:dyDescent="0.2">
      <c r="A18" s="17"/>
      <c r="B18" s="13" t="str">
        <f t="shared" si="15"/>
        <v>Total</v>
      </c>
      <c r="C18" s="13" t="str">
        <f t="shared" si="16"/>
        <v>MG</v>
      </c>
      <c r="D18" s="162" t="s">
        <v>131</v>
      </c>
      <c r="E18" s="20" t="str">
        <f t="shared" si="0"/>
        <v>MGTotal65-69</v>
      </c>
      <c r="F18" s="21">
        <v>5</v>
      </c>
      <c r="G18" s="108">
        <f>VLOOKUP(E18,'Appendix 4. LT MOH 2019'!$E$4:$H$1683,4,FALSE)</f>
        <v>1.6497590810097159E-2</v>
      </c>
      <c r="H18" s="21">
        <f>VLOOKUP(E18,'Appendix 1a. Pop March 2021'!$E$5:$F$1684,2,FALSE)</f>
        <v>852608.258890767</v>
      </c>
      <c r="I18" s="21">
        <f>VLOOKUP(E18,'Appendix 2a. Covid Deaths 2021'!$E$4:$F$1684,2,FALSE)</f>
        <v>3012.6647892360602</v>
      </c>
      <c r="J18" s="22">
        <f t="shared" si="1"/>
        <v>14065.982176489257</v>
      </c>
      <c r="K18" s="22">
        <f t="shared" si="2"/>
        <v>17028.945254784514</v>
      </c>
      <c r="L18" s="77">
        <f t="shared" si="3"/>
        <v>0.82600431007535402</v>
      </c>
      <c r="M18" s="77">
        <f t="shared" si="4"/>
        <v>1.2106474358575354</v>
      </c>
      <c r="N18" s="77">
        <f>VLOOKUP(E18,'Appendix 4. LT MOH 2019'!$E$4:$L$1683,8,FALSE)</f>
        <v>0.92077941782083794</v>
      </c>
      <c r="O18" s="77">
        <f t="shared" si="13"/>
        <v>0.90490934379589261</v>
      </c>
      <c r="P18" s="77">
        <f t="shared" si="5"/>
        <v>9.5090656204107393E-2</v>
      </c>
      <c r="Q18" s="77">
        <f>VLOOKUP(E18,'Appendix 4. LT MOH 2019'!$E$4:$J$1683,6,FALSE)</f>
        <v>2.5000000000000062</v>
      </c>
      <c r="R18" s="18">
        <f t="shared" si="6"/>
        <v>2.4785063404000161</v>
      </c>
      <c r="S18" s="132">
        <f t="shared" si="14"/>
        <v>79035.896694461146</v>
      </c>
      <c r="T18" s="14">
        <f t="shared" si="7"/>
        <v>7515.5752803563528</v>
      </c>
      <c r="U18" s="15">
        <f t="shared" si="8"/>
        <v>1.9976065426791454E-2</v>
      </c>
      <c r="V18" s="14">
        <f t="shared" si="9"/>
        <v>376229.00805464078</v>
      </c>
      <c r="W18" s="14">
        <f t="shared" si="10"/>
        <v>1465699.2897915214</v>
      </c>
      <c r="X18" s="129">
        <f t="shared" si="11"/>
        <v>18.544729054668117</v>
      </c>
      <c r="Y18" s="109">
        <f>VLOOKUP(E18,'Appendix 4. LT MOH 2019'!$E$4:$Q$1683,13,FALSE)</f>
        <v>19.700484436799069</v>
      </c>
      <c r="Z18" s="109">
        <f t="shared" si="12"/>
        <v>-1.1557553821309519</v>
      </c>
    </row>
    <row r="19" spans="1:26" s="11" customFormat="1" x14ac:dyDescent="0.2">
      <c r="A19" s="17"/>
      <c r="B19" s="13" t="str">
        <f t="shared" si="15"/>
        <v>Total</v>
      </c>
      <c r="C19" s="13" t="str">
        <f t="shared" si="16"/>
        <v>MG</v>
      </c>
      <c r="D19" s="162" t="s">
        <v>132</v>
      </c>
      <c r="E19" s="20" t="str">
        <f t="shared" si="0"/>
        <v>MGTotal70-74</v>
      </c>
      <c r="F19" s="21">
        <v>5</v>
      </c>
      <c r="G19" s="108">
        <f>VLOOKUP(E19,'Appendix 4. LT MOH 2019'!$E$4:$H$1683,4,FALSE)</f>
        <v>2.3788271460277635E-2</v>
      </c>
      <c r="H19" s="21">
        <f>VLOOKUP(E19,'Appendix 1a. Pop March 2021'!$E$5:$F$1684,2,FALSE)</f>
        <v>625088.63955388102</v>
      </c>
      <c r="I19" s="21">
        <f>VLOOKUP(E19,'Appendix 2a. Covid Deaths 2021'!$E$4:$F$1684,2,FALSE)</f>
        <v>2933.7431049126099</v>
      </c>
      <c r="J19" s="22">
        <f t="shared" si="1"/>
        <v>14869.778244443361</v>
      </c>
      <c r="K19" s="22">
        <f t="shared" si="2"/>
        <v>17733.732671981594</v>
      </c>
      <c r="L19" s="77">
        <f t="shared" si="3"/>
        <v>0.8385024472561754</v>
      </c>
      <c r="M19" s="77">
        <f t="shared" si="4"/>
        <v>1.1926023630250473</v>
      </c>
      <c r="N19" s="77">
        <f>VLOOKUP(E19,'Appendix 4. LT MOH 2019'!$E$4:$L$1683,8,FALSE)</f>
        <v>0.8877351117891551</v>
      </c>
      <c r="O19" s="77">
        <f t="shared" si="13"/>
        <v>0.86760622149881073</v>
      </c>
      <c r="P19" s="77">
        <f t="shared" si="5"/>
        <v>0.13239377850118927</v>
      </c>
      <c r="Q19" s="77">
        <f>VLOOKUP(E19,'Appendix 4. LT MOH 2019'!$E$4:$J$1683,6,FALSE)</f>
        <v>2.5000000000000018</v>
      </c>
      <c r="R19" s="18">
        <f t="shared" si="6"/>
        <v>2.4717964000892683</v>
      </c>
      <c r="S19" s="132">
        <f t="shared" si="14"/>
        <v>71520.321414104794</v>
      </c>
      <c r="T19" s="14">
        <f t="shared" si="7"/>
        <v>9468.8455916328548</v>
      </c>
      <c r="U19" s="15">
        <f t="shared" si="8"/>
        <v>2.8378518304043029E-2</v>
      </c>
      <c r="V19" s="14">
        <f t="shared" si="9"/>
        <v>333662.43755875895</v>
      </c>
      <c r="W19" s="14">
        <f t="shared" si="10"/>
        <v>1089470.2817368805</v>
      </c>
      <c r="X19" s="129">
        <f t="shared" si="11"/>
        <v>15.233017136889181</v>
      </c>
      <c r="Y19" s="109">
        <f>VLOOKUP(E19,'Appendix 4. LT MOH 2019'!$E$4:$Q$1683,13,FALSE)</f>
        <v>16.180352866169169</v>
      </c>
      <c r="Z19" s="109">
        <f t="shared" si="12"/>
        <v>-0.94733572927998821</v>
      </c>
    </row>
    <row r="20" spans="1:26" s="11" customFormat="1" x14ac:dyDescent="0.2">
      <c r="A20" s="17"/>
      <c r="B20" s="13" t="str">
        <f t="shared" si="15"/>
        <v>Total</v>
      </c>
      <c r="C20" s="13" t="str">
        <f t="shared" si="16"/>
        <v>MG</v>
      </c>
      <c r="D20" s="162" t="s">
        <v>133</v>
      </c>
      <c r="E20" s="20" t="str">
        <f t="shared" si="0"/>
        <v>MGTotal75-79</v>
      </c>
      <c r="F20" s="21">
        <v>5</v>
      </c>
      <c r="G20" s="108">
        <f>VLOOKUP(E20,'Appendix 4. LT MOH 2019'!$E$4:$H$1683,4,FALSE)</f>
        <v>3.9197000351755155E-2</v>
      </c>
      <c r="H20" s="21">
        <f>VLOOKUP(E20,'Appendix 1a. Pop March 2021'!$E$5:$F$1684,2,FALSE)</f>
        <v>426473.64778942597</v>
      </c>
      <c r="I20" s="21">
        <f>VLOOKUP(E20,'Appendix 2a. Covid Deaths 2021'!$E$4:$F$1684,2,FALSE)</f>
        <v>2667.7477984891202</v>
      </c>
      <c r="J20" s="22">
        <f t="shared" si="1"/>
        <v>16716.487722416434</v>
      </c>
      <c r="K20" s="22">
        <f t="shared" si="2"/>
        <v>19279.667809509781</v>
      </c>
      <c r="L20" s="77">
        <f t="shared" si="3"/>
        <v>0.86705268408052927</v>
      </c>
      <c r="M20" s="77">
        <f t="shared" si="4"/>
        <v>1.153332454140841</v>
      </c>
      <c r="N20" s="77">
        <f>VLOOKUP(E20,'Appendix 4. LT MOH 2019'!$E$4:$L$1683,8,FALSE)</f>
        <v>0.82150606529478987</v>
      </c>
      <c r="O20" s="77">
        <f t="shared" si="13"/>
        <v>0.79710922393215955</v>
      </c>
      <c r="P20" s="77">
        <f t="shared" si="5"/>
        <v>0.20289077606784045</v>
      </c>
      <c r="Q20" s="77">
        <f>VLOOKUP(E20,'Appendix 4. LT MOH 2019'!$E$4:$J$1683,6,FALSE)</f>
        <v>2.5000000000000004</v>
      </c>
      <c r="R20" s="18">
        <f t="shared" si="6"/>
        <v>2.4633784276375779</v>
      </c>
      <c r="S20" s="132">
        <f t="shared" si="14"/>
        <v>62051.475822471941</v>
      </c>
      <c r="T20" s="14">
        <f t="shared" si="7"/>
        <v>12589.67208577617</v>
      </c>
      <c r="U20" s="15">
        <f t="shared" si="8"/>
        <v>4.523417305412742E-2</v>
      </c>
      <c r="V20" s="14">
        <f t="shared" si="9"/>
        <v>278322.14531061088</v>
      </c>
      <c r="W20" s="14">
        <f t="shared" si="10"/>
        <v>755807.84417812165</v>
      </c>
      <c r="X20" s="129">
        <f t="shared" si="11"/>
        <v>12.180336312072143</v>
      </c>
      <c r="Y20" s="109">
        <f>VLOOKUP(E20,'Appendix 4. LT MOH 2019'!$E$4:$Q$1683,13,FALSE)</f>
        <v>12.910399661445824</v>
      </c>
      <c r="Z20" s="109">
        <f t="shared" si="12"/>
        <v>-0.73006334937368145</v>
      </c>
    </row>
    <row r="21" spans="1:26" s="11" customFormat="1" x14ac:dyDescent="0.2">
      <c r="A21" s="17"/>
      <c r="B21" s="13" t="str">
        <f t="shared" si="15"/>
        <v>Total</v>
      </c>
      <c r="C21" s="13" t="str">
        <f t="shared" si="16"/>
        <v>MG</v>
      </c>
      <c r="D21" s="162" t="s">
        <v>134</v>
      </c>
      <c r="E21" s="20" t="str">
        <f t="shared" si="0"/>
        <v>MGTotal80-84</v>
      </c>
      <c r="F21" s="21">
        <v>5</v>
      </c>
      <c r="G21" s="108">
        <f>VLOOKUP(E21,'Appendix 4. LT MOH 2019'!$E$4:$H$1683,4,FALSE)</f>
        <v>6.0821514364973711E-2</v>
      </c>
      <c r="H21" s="21">
        <f>VLOOKUP(E21,'Appendix 1a. Pop March 2021'!$E$5:$F$1684,2,FALSE)</f>
        <v>283680.31755344698</v>
      </c>
      <c r="I21" s="21">
        <f>VLOOKUP(E21,'Appendix 2a. Covid Deaths 2021'!$E$4:$F$1684,2,FALSE)</f>
        <v>2158.1670466228602</v>
      </c>
      <c r="J21" s="22">
        <f t="shared" si="1"/>
        <v>17253.866509137279</v>
      </c>
      <c r="K21" s="22">
        <f t="shared" si="2"/>
        <v>19280.770567731957</v>
      </c>
      <c r="L21" s="77">
        <f t="shared" si="3"/>
        <v>0.89487432302177394</v>
      </c>
      <c r="M21" s="77">
        <f t="shared" si="4"/>
        <v>1.1174753529895038</v>
      </c>
      <c r="N21" s="77">
        <f>VLOOKUP(E21,'Appendix 4. LT MOH 2019'!$E$4:$L$1683,8,FALSE)</f>
        <v>0.7360300573258276</v>
      </c>
      <c r="O21" s="77">
        <f t="shared" si="13"/>
        <v>0.7100011591939337</v>
      </c>
      <c r="P21" s="77">
        <f t="shared" si="5"/>
        <v>0.2899988408060663</v>
      </c>
      <c r="Q21" s="77">
        <f>VLOOKUP(E21,'Appendix 4. LT MOH 2019'!$E$4:$J$1683,6,FALSE)</f>
        <v>2.4999999999999987</v>
      </c>
      <c r="R21" s="18">
        <f t="shared" si="6"/>
        <v>2.4570596209235815</v>
      </c>
      <c r="S21" s="132">
        <f t="shared" si="14"/>
        <v>49461.803736695772</v>
      </c>
      <c r="T21" s="14">
        <f t="shared" si="7"/>
        <v>14343.865747818933</v>
      </c>
      <c r="U21" s="15">
        <f t="shared" si="8"/>
        <v>6.8034116814016762E-2</v>
      </c>
      <c r="V21" s="14">
        <f t="shared" si="9"/>
        <v>210833.42328129892</v>
      </c>
      <c r="W21" s="14">
        <f t="shared" si="10"/>
        <v>477485.69886751077</v>
      </c>
      <c r="X21" s="129">
        <f t="shared" si="11"/>
        <v>9.6536248740412098</v>
      </c>
      <c r="Y21" s="109">
        <f>VLOOKUP(E21,'Appendix 4. LT MOH 2019'!$E$4:$Q$1683,13,FALSE)</f>
        <v>10.172334510044243</v>
      </c>
      <c r="Z21" s="109">
        <f t="shared" si="12"/>
        <v>-0.51870963600303277</v>
      </c>
    </row>
    <row r="22" spans="1:26" s="11" customFormat="1" x14ac:dyDescent="0.2">
      <c r="A22" s="17"/>
      <c r="B22" s="13" t="str">
        <f t="shared" si="15"/>
        <v>Total</v>
      </c>
      <c r="C22" s="13" t="str">
        <f t="shared" si="16"/>
        <v>MG</v>
      </c>
      <c r="D22" s="162" t="s">
        <v>135</v>
      </c>
      <c r="E22" s="20" t="str">
        <f t="shared" si="0"/>
        <v>MGTotal85-89</v>
      </c>
      <c r="F22" s="21">
        <v>5</v>
      </c>
      <c r="G22" s="108">
        <f>VLOOKUP(E22,'Appendix 4. LT MOH 2019'!$E$4:$H$1683,4,FALSE)</f>
        <v>0.10085778100549474</v>
      </c>
      <c r="H22" s="21">
        <f>VLOOKUP(E22,'Appendix 1a. Pop March 2021'!$E$5:$F$1684,2,FALSE)</f>
        <v>157082.290146338</v>
      </c>
      <c r="I22" s="21">
        <f>VLOOKUP(E22,'Appendix 2a. Covid Deaths 2021'!$E$4:$F$1684,2,FALSE)</f>
        <v>1415.7186089133299</v>
      </c>
      <c r="J22" s="22">
        <f t="shared" si="1"/>
        <v>15842.971219420942</v>
      </c>
      <c r="K22" s="22">
        <f t="shared" si="2"/>
        <v>17115.903590911086</v>
      </c>
      <c r="L22" s="77">
        <f t="shared" si="3"/>
        <v>0.92562867833830875</v>
      </c>
      <c r="M22" s="77">
        <f t="shared" si="4"/>
        <v>1.0803468209252147</v>
      </c>
      <c r="N22" s="77">
        <f>VLOOKUP(E22,'Appendix 4. LT MOH 2019'!$E$4:$L$1683,8,FALSE)</f>
        <v>0.59725980176241578</v>
      </c>
      <c r="O22" s="77">
        <f t="shared" si="13"/>
        <v>0.57303179193001186</v>
      </c>
      <c r="P22" s="77">
        <f t="shared" si="5"/>
        <v>0.42696820806998814</v>
      </c>
      <c r="Q22" s="77">
        <f>VLOOKUP(E22,'Appendix 4. LT MOH 2019'!$E$4:$J$1683,6,FALSE)</f>
        <v>2.4999999999999996</v>
      </c>
      <c r="R22" s="18">
        <f t="shared" si="6"/>
        <v>2.4523917436878344</v>
      </c>
      <c r="S22" s="132">
        <f t="shared" si="14"/>
        <v>35117.937988876838</v>
      </c>
      <c r="T22" s="14">
        <f t="shared" si="7"/>
        <v>14994.243054223707</v>
      </c>
      <c r="U22" s="15">
        <f t="shared" si="8"/>
        <v>0.10913616475325538</v>
      </c>
      <c r="V22" s="14">
        <f t="shared" si="9"/>
        <v>137390.23254229254</v>
      </c>
      <c r="W22" s="14">
        <f t="shared" si="10"/>
        <v>266652.27558621188</v>
      </c>
      <c r="X22" s="129">
        <f t="shared" si="11"/>
        <v>7.5930504709778406</v>
      </c>
      <c r="Y22" s="109">
        <f>VLOOKUP(E22,'Appendix 4. LT MOH 2019'!$E$4:$Q$1683,13,FALSE)</f>
        <v>7.9239418399836277</v>
      </c>
      <c r="Z22" s="109">
        <f t="shared" si="12"/>
        <v>-0.33089136900578708</v>
      </c>
    </row>
    <row r="23" spans="1:26" s="11" customFormat="1" x14ac:dyDescent="0.2">
      <c r="A23" s="17"/>
      <c r="B23" s="13" t="str">
        <f t="shared" si="15"/>
        <v>Total</v>
      </c>
      <c r="C23" s="13" t="str">
        <f t="shared" si="16"/>
        <v>MG</v>
      </c>
      <c r="D23" s="162" t="s">
        <v>8</v>
      </c>
      <c r="E23" s="20" t="str">
        <f t="shared" si="0"/>
        <v>MGTotal90+</v>
      </c>
      <c r="F23" s="21" t="s">
        <v>19</v>
      </c>
      <c r="G23" s="108">
        <f>VLOOKUP(E23,'Appendix 4. LT MOH 2019'!$E$4:$H$1683,4,FALSE)</f>
        <v>0.1519438705414731</v>
      </c>
      <c r="H23" s="21">
        <f>VLOOKUP(E23,'Appendix 1a. Pop March 2021'!$E$5:$F$1684,2,FALSE)</f>
        <v>104940.61870551899</v>
      </c>
      <c r="I23" s="21">
        <f>VLOOKUP(E23,'Appendix 2a. Covid Deaths 2021'!$E$4:$F$1684,2,FALSE)</f>
        <v>831.113539850699</v>
      </c>
      <c r="J23" s="22">
        <f t="shared" si="1"/>
        <v>15945.083783133468</v>
      </c>
      <c r="K23" s="22">
        <f t="shared" si="2"/>
        <v>16649.914714879826</v>
      </c>
      <c r="L23" s="77">
        <f t="shared" si="3"/>
        <v>0.95766759507083488</v>
      </c>
      <c r="M23" s="77">
        <f t="shared" si="4"/>
        <v>1.0442036518172404</v>
      </c>
      <c r="N23" s="77">
        <f>VLOOKUP(E23,'Appendix 4. LT MOH 2019'!$E$4:$L$1683,8,FALSE)</f>
        <v>0</v>
      </c>
      <c r="O23" s="77">
        <v>0</v>
      </c>
      <c r="P23" s="77">
        <f t="shared" si="5"/>
        <v>1</v>
      </c>
      <c r="Q23" s="77">
        <f>VLOOKUP(E23,'Appendix 4. LT MOH 2019'!$E$4:$J$1683,6,FALSE)</f>
        <v>6.707311844376477</v>
      </c>
      <c r="R23" s="18">
        <f>Q23*L23</f>
        <v>6.4233752033941469</v>
      </c>
      <c r="S23" s="132">
        <f t="shared" si="14"/>
        <v>20123.694934653133</v>
      </c>
      <c r="T23" s="14">
        <f t="shared" si="7"/>
        <v>20123.694934653133</v>
      </c>
      <c r="U23" s="15">
        <f t="shared" si="8"/>
        <v>0.15568139308935192</v>
      </c>
      <c r="V23" s="14">
        <f>T23*R23</f>
        <v>129262.04304391933</v>
      </c>
      <c r="W23" s="14">
        <f>V23</f>
        <v>129262.04304391933</v>
      </c>
      <c r="X23" s="129">
        <f t="shared" si="11"/>
        <v>6.4233752033941469</v>
      </c>
      <c r="Y23" s="109">
        <f>VLOOKUP(E23,'Appendix 4. LT MOH 2019'!$E$4:$Q$1683,13,FALSE)</f>
        <v>6.5813776918829374</v>
      </c>
      <c r="Z23" s="109">
        <f t="shared" si="12"/>
        <v>-0.1580024884887905</v>
      </c>
    </row>
    <row r="24" spans="1:26" s="9" customFormat="1" x14ac:dyDescent="0.2">
      <c r="B24" s="157"/>
      <c r="C24" s="157"/>
      <c r="G24" s="111"/>
      <c r="H24" s="111"/>
      <c r="I24" s="130"/>
      <c r="J24" s="130"/>
      <c r="N24" s="111"/>
      <c r="O24" s="111"/>
      <c r="P24" s="23"/>
      <c r="Q24" s="111"/>
      <c r="R24" s="111"/>
      <c r="V24" s="111"/>
      <c r="W24" s="111"/>
      <c r="Y24" s="111"/>
    </row>
    <row r="25" spans="1:26" x14ac:dyDescent="0.2">
      <c r="H25" s="43"/>
      <c r="I25" s="43"/>
      <c r="K25" s="43"/>
      <c r="L25" s="75"/>
      <c r="M25" s="75"/>
      <c r="N25" s="131"/>
      <c r="O25" s="131"/>
      <c r="P25" s="76"/>
      <c r="Q25" s="131"/>
      <c r="R25" s="131"/>
      <c r="S25" s="75"/>
      <c r="T25" s="75"/>
      <c r="U25" s="75"/>
      <c r="V25" s="131"/>
      <c r="W25" s="131"/>
      <c r="X25" s="75"/>
      <c r="Y25" s="131"/>
      <c r="Z25" s="75"/>
    </row>
    <row r="26" spans="1:26" ht="16" customHeight="1" x14ac:dyDescent="0.2">
      <c r="H26" s="43"/>
      <c r="I26" s="43"/>
      <c r="K26" s="43"/>
      <c r="L26" s="75"/>
      <c r="M26" s="75"/>
      <c r="N26" s="131"/>
      <c r="O26" s="131"/>
      <c r="P26" s="75"/>
      <c r="Q26" s="131"/>
      <c r="R26" s="131"/>
      <c r="S26" s="75"/>
      <c r="T26" s="75"/>
      <c r="U26" s="75"/>
      <c r="V26" s="131"/>
      <c r="W26" s="131"/>
      <c r="X26" s="75"/>
      <c r="Y26" s="131"/>
      <c r="Z26" s="75"/>
    </row>
    <row r="27" spans="1:26" s="13" customFormat="1" ht="47" customHeight="1" x14ac:dyDescent="0.2">
      <c r="A27" s="12"/>
      <c r="B27" s="10" t="s">
        <v>17</v>
      </c>
      <c r="C27" s="10" t="s">
        <v>14</v>
      </c>
      <c r="D27" s="160" t="s">
        <v>0</v>
      </c>
      <c r="E27" s="10" t="s">
        <v>137</v>
      </c>
      <c r="F27" s="10" t="s">
        <v>9</v>
      </c>
      <c r="G27" s="12" t="s">
        <v>116</v>
      </c>
      <c r="H27" s="12" t="s">
        <v>118</v>
      </c>
      <c r="I27" s="12" t="s">
        <v>110</v>
      </c>
      <c r="J27" s="12" t="s">
        <v>38</v>
      </c>
      <c r="K27" s="12" t="s">
        <v>1828</v>
      </c>
      <c r="L27" s="12" t="s">
        <v>26</v>
      </c>
      <c r="M27" s="12" t="s">
        <v>27</v>
      </c>
      <c r="N27" s="10" t="s">
        <v>10</v>
      </c>
      <c r="O27" s="12" t="s">
        <v>111</v>
      </c>
      <c r="P27" s="12" t="s">
        <v>112</v>
      </c>
      <c r="Q27" s="12" t="s">
        <v>28</v>
      </c>
      <c r="R27" s="12" t="s">
        <v>113</v>
      </c>
      <c r="S27" s="10" t="s">
        <v>104</v>
      </c>
      <c r="T27" s="10" t="s">
        <v>105</v>
      </c>
      <c r="U27" s="12" t="s">
        <v>106</v>
      </c>
      <c r="V27" s="12" t="s">
        <v>107</v>
      </c>
      <c r="W27" s="12" t="s">
        <v>108</v>
      </c>
      <c r="X27" s="10" t="s">
        <v>109</v>
      </c>
      <c r="Y27" s="12" t="s">
        <v>29</v>
      </c>
      <c r="Z27" s="12" t="s">
        <v>11</v>
      </c>
    </row>
    <row r="28" spans="1:26" x14ac:dyDescent="0.2">
      <c r="B28" s="155" t="s">
        <v>69</v>
      </c>
      <c r="C28" s="13" t="str">
        <f>$C$4</f>
        <v>MG</v>
      </c>
      <c r="D28" s="162">
        <v>0</v>
      </c>
      <c r="E28" s="20" t="str">
        <f t="shared" ref="E28:E47" si="17">_xlfn.CONCAT(C28,B28,D28)</f>
        <v>MGFemale0</v>
      </c>
      <c r="F28" s="21">
        <v>1</v>
      </c>
      <c r="G28" s="108">
        <f>VLOOKUP(E28,'Appendix 4. LT MOH 2019'!$E$4:$H$1683,4,FALSE)</f>
        <v>9.9848273536759184E-3</v>
      </c>
      <c r="H28" s="21">
        <f>VLOOKUP(E28,'Appendix 1a. Pop March 2021'!$E$5:$F$1684,2,FALSE)</f>
        <v>128941.441881445</v>
      </c>
      <c r="I28" s="21">
        <f>VLOOKUP(E28,'Appendix 2a. Covid Deaths 2021'!$E$4:$F$1684,2,FALSE)</f>
        <v>8.7690760359393796</v>
      </c>
      <c r="J28" s="22">
        <f t="shared" ref="J28:J47" si="18">G28*H28</f>
        <v>1287.4580359202657</v>
      </c>
      <c r="K28" s="22">
        <f t="shared" ref="K28:K47" si="19">G28*(H28-I28)+I28</f>
        <v>1296.139554245935</v>
      </c>
      <c r="L28" s="78">
        <f t="shared" ref="L28:L47" si="20">J28/K28</f>
        <v>0.99330201883182256</v>
      </c>
      <c r="M28" s="78">
        <f t="shared" ref="M28:M47" si="21">K28/J28</f>
        <v>1.0067431466373689</v>
      </c>
      <c r="N28" s="77">
        <f>VLOOKUP(E28,'Appendix 4. LT MOH 2019'!$E$4:$L$1683,8,FALSE)</f>
        <v>0.99010635414477066</v>
      </c>
      <c r="O28" s="77">
        <f>EXP((1/L28)*LN(N28))</f>
        <v>0.99003997318297021</v>
      </c>
      <c r="P28" s="78">
        <f t="shared" ref="P28:P47" si="22">1-O28</f>
        <v>9.9600268170297879E-3</v>
      </c>
      <c r="Q28" s="77">
        <f>VLOOKUP(E28,'Appendix 4. LT MOH 2019'!$E$4:$J$1683,6,FALSE)</f>
        <v>7.6982777909445146E-2</v>
      </c>
      <c r="R28" s="133">
        <f t="shared" ref="R28:R46" si="23">F28+(Q28-F28)*M28*(1-N28)/(1-O28)</f>
        <v>7.6951886294728933E-2</v>
      </c>
      <c r="S28" s="14">
        <v>100000</v>
      </c>
      <c r="T28" s="14">
        <f t="shared" ref="T28:T47" si="24">P28*S28</f>
        <v>996.00268170297875</v>
      </c>
      <c r="U28" s="15">
        <f t="shared" ref="U28:U47" si="25">T28/V28</f>
        <v>1.0052444812475993E-2</v>
      </c>
      <c r="V28" s="14">
        <f t="shared" ref="V28:V46" si="26">(S29*F28)+R28*T28</f>
        <v>99080.641603408687</v>
      </c>
      <c r="W28" s="14">
        <f t="shared" ref="W28:W46" si="27">W29+V28</f>
        <v>7920263.6235786304</v>
      </c>
      <c r="X28" s="129">
        <f t="shared" ref="X28:X47" si="28">W28/S28</f>
        <v>79.202636235786301</v>
      </c>
      <c r="Y28" s="109">
        <f>VLOOKUP(E28,'Appendix 4. LT MOH 2019'!$E$4:$Q$1683,13,FALSE)</f>
        <v>80.850758491373767</v>
      </c>
      <c r="Z28" s="129">
        <f t="shared" ref="Z28:Z47" si="29">X28-Y28</f>
        <v>-1.6481222555874666</v>
      </c>
    </row>
    <row r="29" spans="1:26" x14ac:dyDescent="0.2">
      <c r="B29" s="155" t="str">
        <f>$B$28</f>
        <v>Female</v>
      </c>
      <c r="C29" s="13" t="str">
        <f>$C$4</f>
        <v>MG</v>
      </c>
      <c r="D29" s="163" t="s">
        <v>139</v>
      </c>
      <c r="E29" s="20" t="str">
        <f t="shared" si="17"/>
        <v>MGFemale01-04</v>
      </c>
      <c r="F29" s="21">
        <v>4</v>
      </c>
      <c r="G29" s="108">
        <f>VLOOKUP(E29,'Appendix 4. LT MOH 2019'!$E$4:$H$1683,4,FALSE)</f>
        <v>4.3278302567268908E-4</v>
      </c>
      <c r="H29" s="21">
        <f>VLOOKUP(E29,'Appendix 1a. Pop March 2021'!$E$5:$F$1684,2,FALSE)</f>
        <v>518947.80871842703</v>
      </c>
      <c r="I29" s="21">
        <f>VLOOKUP(E29,'Appendix 2a. Covid Deaths 2021'!$E$4:$F$1684,2,FALSE)</f>
        <v>3.8973671270841699</v>
      </c>
      <c r="J29" s="22">
        <f t="shared" si="18"/>
        <v>224.59180282337275</v>
      </c>
      <c r="K29" s="22">
        <f t="shared" si="19"/>
        <v>228.48748323611952</v>
      </c>
      <c r="L29" s="78">
        <f t="shared" si="20"/>
        <v>0.98295013644698881</v>
      </c>
      <c r="M29" s="78">
        <f t="shared" si="21"/>
        <v>1.0173456037298498</v>
      </c>
      <c r="N29" s="77">
        <f>VLOOKUP(E29,'Appendix 4. LT MOH 2019'!$E$4:$L$1683,8,FALSE)</f>
        <v>0.99827073186883253</v>
      </c>
      <c r="O29" s="77">
        <f t="shared" ref="O29:O46" si="30">EXP((1/L29)*LN(N29))</f>
        <v>0.99824076306877196</v>
      </c>
      <c r="P29" s="78">
        <f t="shared" si="22"/>
        <v>1.7592369312280365E-3</v>
      </c>
      <c r="Q29" s="77">
        <f>VLOOKUP(E29,'Appendix 4. LT MOH 2019'!$E$4:$J$1683,6,FALSE)</f>
        <v>1.5093843286323858</v>
      </c>
      <c r="R29" s="133">
        <f t="shared" si="23"/>
        <v>1.5093469536382504</v>
      </c>
      <c r="S29" s="80">
        <f t="shared" ref="S29:S47" si="31">S28-T28</f>
        <v>99003.997318297028</v>
      </c>
      <c r="T29" s="14">
        <f t="shared" si="24"/>
        <v>174.17148842154961</v>
      </c>
      <c r="U29" s="15">
        <f t="shared" si="25"/>
        <v>4.4029153352681652E-4</v>
      </c>
      <c r="V29" s="14">
        <f t="shared" si="26"/>
        <v>395582.18852496165</v>
      </c>
      <c r="W29" s="14">
        <f t="shared" si="27"/>
        <v>7821182.981975222</v>
      </c>
      <c r="X29" s="129">
        <f t="shared" si="28"/>
        <v>78.998658577695437</v>
      </c>
      <c r="Y29" s="109">
        <f>VLOOKUP(E29,'Appendix 4. LT MOH 2019'!$E$4:$Q$1683,13,FALSE)</f>
        <v>80.657891106929029</v>
      </c>
      <c r="Z29" s="129">
        <f t="shared" si="29"/>
        <v>-1.6592325292335914</v>
      </c>
    </row>
    <row r="30" spans="1:26" x14ac:dyDescent="0.2">
      <c r="B30" s="155" t="str">
        <f t="shared" ref="B30:B47" si="32">$B$28</f>
        <v>Female</v>
      </c>
      <c r="C30" s="13" t="str">
        <f t="shared" ref="C30:C47" si="33">$C$4</f>
        <v>MG</v>
      </c>
      <c r="D30" s="163" t="s">
        <v>138</v>
      </c>
      <c r="E30" s="20" t="str">
        <f t="shared" si="17"/>
        <v>MGFemale05-09</v>
      </c>
      <c r="F30" s="21">
        <v>5</v>
      </c>
      <c r="G30" s="108">
        <f>VLOOKUP(E30,'Appendix 4. LT MOH 2019'!$E$4:$H$1683,4,FALSE)</f>
        <v>1.6540764401778288E-4</v>
      </c>
      <c r="H30" s="21">
        <f>VLOOKUP(E30,'Appendix 1a. Pop March 2021'!$E$5:$F$1684,2,FALSE)</f>
        <v>647144.76847729296</v>
      </c>
      <c r="I30" s="21">
        <f>VLOOKUP(E30,'Appendix 2a. Covid Deaths 2021'!$E$4:$F$1684,2,FALSE)</f>
        <v>1.94868356354209</v>
      </c>
      <c r="J30" s="22">
        <f t="shared" si="18"/>
        <v>107.04269149226259</v>
      </c>
      <c r="K30" s="22">
        <f t="shared" si="19"/>
        <v>108.9910527286475</v>
      </c>
      <c r="L30" s="78">
        <f t="shared" si="20"/>
        <v>0.98212365889119635</v>
      </c>
      <c r="M30" s="78">
        <f t="shared" si="21"/>
        <v>1.0182017212873029</v>
      </c>
      <c r="N30" s="77">
        <f>VLOOKUP(E30,'Appendix 4. LT MOH 2019'!$E$4:$L$1683,8,FALSE)</f>
        <v>0.9991733036346564</v>
      </c>
      <c r="O30" s="77">
        <f t="shared" si="30"/>
        <v>0.99915826267252261</v>
      </c>
      <c r="P30" s="78">
        <f t="shared" si="22"/>
        <v>8.4173732747738761E-4</v>
      </c>
      <c r="Q30" s="77">
        <f>VLOOKUP(E30,'Appendix 4. LT MOH 2019'!$E$4:$J$1683,6,FALSE)</f>
        <v>2.5000000000001932</v>
      </c>
      <c r="R30" s="133">
        <f t="shared" si="23"/>
        <v>2.4999811856467704</v>
      </c>
      <c r="S30" s="80">
        <f t="shared" si="31"/>
        <v>98829.825829875481</v>
      </c>
      <c r="T30" s="14">
        <f t="shared" si="24"/>
        <v>83.188753469095076</v>
      </c>
      <c r="U30" s="15">
        <f t="shared" si="25"/>
        <v>1.684183480340033E-4</v>
      </c>
      <c r="V30" s="14">
        <f t="shared" si="26"/>
        <v>493941.15570056211</v>
      </c>
      <c r="W30" s="14">
        <f t="shared" si="27"/>
        <v>7425600.7934502605</v>
      </c>
      <c r="X30" s="129">
        <f t="shared" si="28"/>
        <v>75.135220881928944</v>
      </c>
      <c r="Y30" s="109">
        <f>VLOOKUP(E30,'Appendix 4. LT MOH 2019'!$E$4:$Q$1683,13,FALSE)</f>
        <v>76.794997190511168</v>
      </c>
      <c r="Z30" s="129">
        <f t="shared" si="29"/>
        <v>-1.6597763085822237</v>
      </c>
    </row>
    <row r="31" spans="1:26" x14ac:dyDescent="0.2">
      <c r="B31" s="155" t="str">
        <f t="shared" si="32"/>
        <v>Female</v>
      </c>
      <c r="C31" s="13" t="str">
        <f t="shared" si="33"/>
        <v>MG</v>
      </c>
      <c r="D31" s="163" t="s">
        <v>120</v>
      </c>
      <c r="E31" s="20" t="str">
        <f t="shared" si="17"/>
        <v>MGFemale10-14</v>
      </c>
      <c r="F31" s="21">
        <v>5</v>
      </c>
      <c r="G31" s="108">
        <f>VLOOKUP(E31,'Appendix 4. LT MOH 2019'!$E$4:$H$1683,4,FALSE)</f>
        <v>2.2107667327407084E-4</v>
      </c>
      <c r="H31" s="21">
        <f>VLOOKUP(E31,'Appendix 1a. Pop March 2021'!$E$5:$F$1684,2,FALSE)</f>
        <v>649682.67904506205</v>
      </c>
      <c r="I31" s="21">
        <f>VLOOKUP(E31,'Appendix 2a. Covid Deaths 2021'!$E$4:$F$1684,2,FALSE)</f>
        <v>1.94868356354209</v>
      </c>
      <c r="J31" s="22">
        <f t="shared" si="18"/>
        <v>143.62968536706822</v>
      </c>
      <c r="K31" s="22">
        <f t="shared" si="19"/>
        <v>145.5779381221308</v>
      </c>
      <c r="L31" s="78">
        <f t="shared" si="20"/>
        <v>0.98661711533908303</v>
      </c>
      <c r="M31" s="78">
        <f t="shared" si="21"/>
        <v>1.0135644156713393</v>
      </c>
      <c r="N31" s="77">
        <f>VLOOKUP(E31,'Appendix 4. LT MOH 2019'!$E$4:$L$1683,8,FALSE)</f>
        <v>0.99889522723235014</v>
      </c>
      <c r="O31" s="77">
        <f t="shared" si="30"/>
        <v>0.99888025002848069</v>
      </c>
      <c r="P31" s="78">
        <f t="shared" si="22"/>
        <v>1.1197499715193127E-3</v>
      </c>
      <c r="Q31" s="77">
        <f>VLOOKUP(E31,'Appendix 4. LT MOH 2019'!$E$4:$J$1683,6,FALSE)</f>
        <v>2.5000000000003544</v>
      </c>
      <c r="R31" s="133">
        <f t="shared" si="23"/>
        <v>2.4999812610551797</v>
      </c>
      <c r="S31" s="80">
        <f t="shared" si="31"/>
        <v>98746.63707640639</v>
      </c>
      <c r="T31" s="14">
        <f t="shared" si="24"/>
        <v>110.57154405393396</v>
      </c>
      <c r="U31" s="15">
        <f t="shared" si="25"/>
        <v>2.2407544948330313E-4</v>
      </c>
      <c r="V31" s="14">
        <f t="shared" si="26"/>
        <v>493456.75444990303</v>
      </c>
      <c r="W31" s="14">
        <f t="shared" si="27"/>
        <v>6931659.637749698</v>
      </c>
      <c r="X31" s="129">
        <f t="shared" si="28"/>
        <v>70.19641218147251</v>
      </c>
      <c r="Y31" s="109">
        <f>VLOOKUP(E31,'Appendix 4. LT MOH 2019'!$E$4:$Q$1683,13,FALSE)</f>
        <v>71.856467411860336</v>
      </c>
      <c r="Z31" s="129">
        <f t="shared" si="29"/>
        <v>-1.660055230387826</v>
      </c>
    </row>
    <row r="32" spans="1:26" x14ac:dyDescent="0.2">
      <c r="B32" s="155" t="str">
        <f t="shared" si="32"/>
        <v>Female</v>
      </c>
      <c r="C32" s="13" t="str">
        <f t="shared" si="33"/>
        <v>MG</v>
      </c>
      <c r="D32" s="162" t="s">
        <v>121</v>
      </c>
      <c r="E32" s="20" t="str">
        <f t="shared" si="17"/>
        <v>MGFemale15-19</v>
      </c>
      <c r="F32" s="21">
        <v>5</v>
      </c>
      <c r="G32" s="108">
        <f>VLOOKUP(E32,'Appendix 4. LT MOH 2019'!$E$4:$H$1683,4,FALSE)</f>
        <v>3.7059913526868438E-4</v>
      </c>
      <c r="H32" s="21">
        <f>VLOOKUP(E32,'Appendix 1a. Pop March 2021'!$E$5:$F$1684,2,FALSE)</f>
        <v>719507.27826417005</v>
      </c>
      <c r="I32" s="21">
        <f>VLOOKUP(E32,'Appendix 2a. Covid Deaths 2021'!$E$4:$F$1684,2,FALSE)</f>
        <v>11.692101381252501</v>
      </c>
      <c r="J32" s="22">
        <f t="shared" si="18"/>
        <v>266.64877514422608</v>
      </c>
      <c r="K32" s="22">
        <f t="shared" si="19"/>
        <v>278.33654344281723</v>
      </c>
      <c r="L32" s="78">
        <f t="shared" si="20"/>
        <v>0.95800850239058766</v>
      </c>
      <c r="M32" s="78">
        <f t="shared" si="21"/>
        <v>1.0438320719540881</v>
      </c>
      <c r="N32" s="77">
        <f>VLOOKUP(E32,'Appendix 4. LT MOH 2019'!$E$4:$L$1683,8,FALSE)</f>
        <v>0.99814871953100892</v>
      </c>
      <c r="O32" s="77">
        <f t="shared" si="30"/>
        <v>0.99806765252238283</v>
      </c>
      <c r="P32" s="78">
        <f t="shared" si="22"/>
        <v>1.932347477617169E-3</v>
      </c>
      <c r="Q32" s="77">
        <f>VLOOKUP(E32,'Appendix 4. LT MOH 2019'!$E$4:$J$1683,6,FALSE)</f>
        <v>2.4999999999996012</v>
      </c>
      <c r="R32" s="133">
        <f t="shared" si="23"/>
        <v>2.4998985041521498</v>
      </c>
      <c r="S32" s="80">
        <f t="shared" si="31"/>
        <v>98636.065532352455</v>
      </c>
      <c r="T32" s="14">
        <f t="shared" si="24"/>
        <v>190.59915243352305</v>
      </c>
      <c r="U32" s="15">
        <f t="shared" si="25"/>
        <v>3.8684326850444388E-4</v>
      </c>
      <c r="V32" s="14">
        <f t="shared" si="26"/>
        <v>492703.81043565588</v>
      </c>
      <c r="W32" s="14">
        <f t="shared" si="27"/>
        <v>6438202.883299795</v>
      </c>
      <c r="X32" s="129">
        <f t="shared" si="28"/>
        <v>65.272300233711931</v>
      </c>
      <c r="Y32" s="109">
        <f>VLOOKUP(E32,'Appendix 4. LT MOH 2019'!$E$4:$Q$1683,13,FALSE)</f>
        <v>66.933175293095616</v>
      </c>
      <c r="Z32" s="129">
        <f t="shared" si="29"/>
        <v>-1.6608750593836845</v>
      </c>
    </row>
    <row r="33" spans="2:26" x14ac:dyDescent="0.2">
      <c r="B33" s="155" t="str">
        <f t="shared" si="32"/>
        <v>Female</v>
      </c>
      <c r="C33" s="13" t="str">
        <f t="shared" si="33"/>
        <v>MG</v>
      </c>
      <c r="D33" s="162" t="s">
        <v>122</v>
      </c>
      <c r="E33" s="20" t="str">
        <f t="shared" si="17"/>
        <v>MGFemale20-24</v>
      </c>
      <c r="F33" s="21">
        <v>5</v>
      </c>
      <c r="G33" s="108">
        <f>VLOOKUP(E33,'Appendix 4. LT MOH 2019'!$E$4:$H$1683,4,FALSE)</f>
        <v>4.9773058554448166E-4</v>
      </c>
      <c r="H33" s="21">
        <f>VLOOKUP(E33,'Appendix 1a. Pop March 2021'!$E$5:$F$1684,2,FALSE)</f>
        <v>822382.15705063904</v>
      </c>
      <c r="I33" s="21">
        <f>VLOOKUP(E33,'Appendix 2a. Covid Deaths 2021'!$E$4:$F$1684,2,FALSE)</f>
        <v>37.999329489070703</v>
      </c>
      <c r="J33" s="22">
        <f t="shared" si="18"/>
        <v>409.32475257014846</v>
      </c>
      <c r="K33" s="22">
        <f t="shared" si="19"/>
        <v>447.30516863070227</v>
      </c>
      <c r="L33" s="78">
        <f t="shared" si="20"/>
        <v>0.91509059424280725</v>
      </c>
      <c r="M33" s="78">
        <f t="shared" si="21"/>
        <v>1.0927879778148644</v>
      </c>
      <c r="N33" s="77">
        <f>VLOOKUP(E33,'Appendix 4. LT MOH 2019'!$E$4:$L$1683,8,FALSE)</f>
        <v>0.99751443992046207</v>
      </c>
      <c r="O33" s="77">
        <f t="shared" si="30"/>
        <v>0.99728412328024851</v>
      </c>
      <c r="P33" s="78">
        <f t="shared" si="22"/>
        <v>2.7158767197514866E-3</v>
      </c>
      <c r="Q33" s="77">
        <f>VLOOKUP(E33,'Appendix 4. LT MOH 2019'!$E$4:$J$1683,6,FALSE)</f>
        <v>2.4999999999999174</v>
      </c>
      <c r="R33" s="133">
        <f t="shared" si="23"/>
        <v>2.4997114621386061</v>
      </c>
      <c r="S33" s="80">
        <f t="shared" si="31"/>
        <v>98445.466379918929</v>
      </c>
      <c r="T33" s="14">
        <f t="shared" si="24"/>
        <v>267.3657503062995</v>
      </c>
      <c r="U33" s="15">
        <f t="shared" si="25"/>
        <v>5.4391403092318778E-4</v>
      </c>
      <c r="V33" s="14">
        <f t="shared" si="26"/>
        <v>491558.84037868708</v>
      </c>
      <c r="W33" s="14">
        <f t="shared" si="27"/>
        <v>5945499.0728641395</v>
      </c>
      <c r="X33" s="129">
        <f t="shared" si="28"/>
        <v>60.393833169720374</v>
      </c>
      <c r="Y33" s="109">
        <f>VLOOKUP(E33,'Appendix 4. LT MOH 2019'!$E$4:$Q$1683,13,FALSE)</f>
        <v>62.052680409558846</v>
      </c>
      <c r="Z33" s="129">
        <f t="shared" si="29"/>
        <v>-1.6588472398384724</v>
      </c>
    </row>
    <row r="34" spans="2:26" x14ac:dyDescent="0.2">
      <c r="B34" s="155" t="str">
        <f t="shared" si="32"/>
        <v>Female</v>
      </c>
      <c r="C34" s="13" t="str">
        <f t="shared" si="33"/>
        <v>MG</v>
      </c>
      <c r="D34" s="162" t="s">
        <v>123</v>
      </c>
      <c r="E34" s="20" t="str">
        <f t="shared" si="17"/>
        <v>MGFemale25-29</v>
      </c>
      <c r="F34" s="21">
        <v>5</v>
      </c>
      <c r="G34" s="108">
        <f>VLOOKUP(E34,'Appendix 4. LT MOH 2019'!$E$4:$H$1683,4,FALSE)</f>
        <v>5.1056082689629717E-4</v>
      </c>
      <c r="H34" s="21">
        <f>VLOOKUP(E34,'Appendix 1a. Pop March 2021'!$E$5:$F$1684,2,FALSE)</f>
        <v>844425.17780051602</v>
      </c>
      <c r="I34" s="21">
        <f>VLOOKUP(E34,'Appendix 2a. Covid Deaths 2021'!$E$4:$F$1684,2,FALSE)</f>
        <v>79.896026105225502</v>
      </c>
      <c r="J34" s="22">
        <f t="shared" si="18"/>
        <v>431.1304170298842</v>
      </c>
      <c r="K34" s="22">
        <f t="shared" si="19"/>
        <v>510.98565135395563</v>
      </c>
      <c r="L34" s="78">
        <f t="shared" si="20"/>
        <v>0.84372313760184947</v>
      </c>
      <c r="M34" s="78">
        <f t="shared" si="21"/>
        <v>1.1852229190280865</v>
      </c>
      <c r="N34" s="77">
        <f>VLOOKUP(E34,'Appendix 4. LT MOH 2019'!$E$4:$L$1683,8,FALSE)</f>
        <v>0.99745045011626066</v>
      </c>
      <c r="O34" s="77">
        <f t="shared" si="30"/>
        <v>0.99697892903562879</v>
      </c>
      <c r="P34" s="78">
        <f t="shared" si="22"/>
        <v>3.0210709643712086E-3</v>
      </c>
      <c r="Q34" s="77">
        <f>VLOOKUP(E34,'Appendix 4. LT MOH 2019'!$E$4:$J$1683,6,FALSE)</f>
        <v>2.4999999999999631</v>
      </c>
      <c r="R34" s="133">
        <f t="shared" si="23"/>
        <v>2.4994091573397976</v>
      </c>
      <c r="S34" s="80">
        <f t="shared" si="31"/>
        <v>98178.100629612629</v>
      </c>
      <c r="T34" s="14">
        <f t="shared" si="24"/>
        <v>296.60300914923738</v>
      </c>
      <c r="U34" s="15">
        <f t="shared" si="25"/>
        <v>6.0512847693809364E-4</v>
      </c>
      <c r="V34" s="14">
        <f t="shared" si="26"/>
        <v>490148.82037947903</v>
      </c>
      <c r="W34" s="14">
        <f t="shared" si="27"/>
        <v>5453940.2324854527</v>
      </c>
      <c r="X34" s="129">
        <f t="shared" si="28"/>
        <v>55.551494656237288</v>
      </c>
      <c r="Y34" s="109">
        <f>VLOOKUP(E34,'Appendix 4. LT MOH 2019'!$E$4:$Q$1683,13,FALSE)</f>
        <v>57.201071008362888</v>
      </c>
      <c r="Z34" s="129">
        <f t="shared" si="29"/>
        <v>-1.6495763521255995</v>
      </c>
    </row>
    <row r="35" spans="2:26" x14ac:dyDescent="0.2">
      <c r="B35" s="155" t="str">
        <f t="shared" si="32"/>
        <v>Female</v>
      </c>
      <c r="C35" s="13" t="str">
        <f t="shared" si="33"/>
        <v>MG</v>
      </c>
      <c r="D35" s="162" t="s">
        <v>124</v>
      </c>
      <c r="E35" s="20" t="str">
        <f t="shared" si="17"/>
        <v>MGFemale30-34</v>
      </c>
      <c r="F35" s="21">
        <v>5</v>
      </c>
      <c r="G35" s="108">
        <f>VLOOKUP(E35,'Appendix 4. LT MOH 2019'!$E$4:$H$1683,4,FALSE)</f>
        <v>7.7983785919893002E-4</v>
      </c>
      <c r="H35" s="21">
        <f>VLOOKUP(E35,'Appendix 1a. Pop March 2021'!$E$5:$F$1684,2,FALSE)</f>
        <v>851015.67352698604</v>
      </c>
      <c r="I35" s="21">
        <f>VLOOKUP(E35,'Appendix 2a. Covid Deaths 2021'!$E$4:$F$1684,2,FALSE)</f>
        <v>139.330874793259</v>
      </c>
      <c r="J35" s="22">
        <f t="shared" si="18"/>
        <v>663.65424098802032</v>
      </c>
      <c r="K35" s="22">
        <f t="shared" si="19"/>
        <v>802.87646029016025</v>
      </c>
      <c r="L35" s="78">
        <f t="shared" si="20"/>
        <v>0.82659571405067112</v>
      </c>
      <c r="M35" s="78">
        <f t="shared" si="21"/>
        <v>1.2097812546106415</v>
      </c>
      <c r="N35" s="77">
        <f>VLOOKUP(E35,'Appendix 4. LT MOH 2019'!$E$4:$L$1683,8,FALSE)</f>
        <v>0.9961083977509223</v>
      </c>
      <c r="O35" s="77">
        <f t="shared" si="30"/>
        <v>0.99529393628769636</v>
      </c>
      <c r="P35" s="78">
        <f t="shared" si="22"/>
        <v>4.7060637123036431E-3</v>
      </c>
      <c r="Q35" s="77">
        <f>VLOOKUP(E35,'Appendix 4. LT MOH 2019'!$E$4:$J$1683,6,FALSE)</f>
        <v>2.499999999999952</v>
      </c>
      <c r="R35" s="133">
        <f t="shared" si="23"/>
        <v>2.4989780530243202</v>
      </c>
      <c r="S35" s="80">
        <f t="shared" si="31"/>
        <v>97881.497620463386</v>
      </c>
      <c r="T35" s="14">
        <f t="shared" si="24"/>
        <v>460.63656405759815</v>
      </c>
      <c r="U35" s="15">
        <f t="shared" si="25"/>
        <v>9.4343357918671815E-4</v>
      </c>
      <c r="V35" s="14">
        <f t="shared" si="26"/>
        <v>488255.42594602943</v>
      </c>
      <c r="W35" s="14">
        <f t="shared" si="27"/>
        <v>4963791.4121059738</v>
      </c>
      <c r="X35" s="129">
        <f t="shared" si="28"/>
        <v>50.712254438046415</v>
      </c>
      <c r="Y35" s="109">
        <f>VLOOKUP(E35,'Appendix 4. LT MOH 2019'!$E$4:$Q$1683,13,FALSE)</f>
        <v>52.34089059460252</v>
      </c>
      <c r="Z35" s="129">
        <f t="shared" si="29"/>
        <v>-1.6286361565561052</v>
      </c>
    </row>
    <row r="36" spans="2:26" x14ac:dyDescent="0.2">
      <c r="B36" s="155" t="str">
        <f t="shared" si="32"/>
        <v>Female</v>
      </c>
      <c r="C36" s="13" t="str">
        <f t="shared" si="33"/>
        <v>MG</v>
      </c>
      <c r="D36" s="162" t="s">
        <v>125</v>
      </c>
      <c r="E36" s="20" t="str">
        <f t="shared" si="17"/>
        <v>MGFemale35-39</v>
      </c>
      <c r="F36" s="21">
        <v>5</v>
      </c>
      <c r="G36" s="108">
        <f>VLOOKUP(E36,'Appendix 4. LT MOH 2019'!$E$4:$H$1683,4,FALSE)</f>
        <v>1.2862738063910107E-3</v>
      </c>
      <c r="H36" s="21">
        <f>VLOOKUP(E36,'Appendix 1a. Pop March 2021'!$E$5:$F$1684,2,FALSE)</f>
        <v>852949.02196981397</v>
      </c>
      <c r="I36" s="21">
        <f>VLOOKUP(E36,'Appendix 2a. Covid Deaths 2021'!$E$4:$F$1684,2,FALSE)</f>
        <v>213.380850207858</v>
      </c>
      <c r="J36" s="22">
        <f t="shared" si="18"/>
        <v>1097.1259851466025</v>
      </c>
      <c r="K36" s="22">
        <f t="shared" si="19"/>
        <v>1310.2323691560525</v>
      </c>
      <c r="L36" s="78">
        <f t="shared" si="20"/>
        <v>0.83735222161644796</v>
      </c>
      <c r="M36" s="78">
        <f t="shared" si="21"/>
        <v>1.1942405766471513</v>
      </c>
      <c r="N36" s="77">
        <f>VLOOKUP(E36,'Appendix 4. LT MOH 2019'!$E$4:$L$1683,8,FALSE)</f>
        <v>0.99358924593064157</v>
      </c>
      <c r="O36" s="77">
        <f t="shared" si="30"/>
        <v>0.99234879231899475</v>
      </c>
      <c r="P36" s="78">
        <f t="shared" si="22"/>
        <v>7.6512076810052454E-3</v>
      </c>
      <c r="Q36" s="77">
        <f>VLOOKUP(E36,'Appendix 4. LT MOH 2019'!$E$4:$J$1683,6,FALSE)</f>
        <v>2.4999999999999298</v>
      </c>
      <c r="R36" s="133">
        <f t="shared" si="23"/>
        <v>2.4984398033200357</v>
      </c>
      <c r="S36" s="80">
        <f t="shared" si="31"/>
        <v>97420.861056405789</v>
      </c>
      <c r="T36" s="14">
        <f t="shared" si="24"/>
        <v>745.38724040491672</v>
      </c>
      <c r="U36" s="15">
        <f t="shared" si="25"/>
        <v>1.5361217971041645E-3</v>
      </c>
      <c r="V36" s="14">
        <f t="shared" si="26"/>
        <v>485239.67423031887</v>
      </c>
      <c r="W36" s="14">
        <f t="shared" si="27"/>
        <v>4475535.986159944</v>
      </c>
      <c r="X36" s="129">
        <f t="shared" si="28"/>
        <v>45.940222018450953</v>
      </c>
      <c r="Y36" s="109">
        <f>VLOOKUP(E36,'Appendix 4. LT MOH 2019'!$E$4:$Q$1683,13,FALSE)</f>
        <v>47.535609284226993</v>
      </c>
      <c r="Z36" s="129">
        <f t="shared" si="29"/>
        <v>-1.59538726577604</v>
      </c>
    </row>
    <row r="37" spans="2:26" x14ac:dyDescent="0.2">
      <c r="B37" s="155" t="str">
        <f t="shared" si="32"/>
        <v>Female</v>
      </c>
      <c r="C37" s="13" t="str">
        <f t="shared" si="33"/>
        <v>MG</v>
      </c>
      <c r="D37" s="162" t="s">
        <v>126</v>
      </c>
      <c r="E37" s="20" t="str">
        <f t="shared" si="17"/>
        <v>MGFemale40-44</v>
      </c>
      <c r="F37" s="21">
        <v>5</v>
      </c>
      <c r="G37" s="108">
        <f>VLOOKUP(E37,'Appendix 4. LT MOH 2019'!$E$4:$H$1683,4,FALSE)</f>
        <v>1.6908447774142594E-3</v>
      </c>
      <c r="H37" s="21">
        <f>VLOOKUP(E37,'Appendix 1a. Pop March 2021'!$E$5:$F$1684,2,FALSE)</f>
        <v>814296.80401864601</v>
      </c>
      <c r="I37" s="21">
        <f>VLOOKUP(E37,'Appendix 2a. Covid Deaths 2021'!$E$4:$F$1684,2,FALSE)</f>
        <v>279.63609136828899</v>
      </c>
      <c r="J37" s="22">
        <f t="shared" si="18"/>
        <v>1376.8494983400503</v>
      </c>
      <c r="K37" s="22">
        <f t="shared" si="19"/>
        <v>1656.0127684836727</v>
      </c>
      <c r="L37" s="78">
        <f t="shared" si="20"/>
        <v>0.83142444583972741</v>
      </c>
      <c r="M37" s="78">
        <f t="shared" si="21"/>
        <v>1.2027551090225808</v>
      </c>
      <c r="N37" s="77">
        <f>VLOOKUP(E37,'Appendix 4. LT MOH 2019'!$E$4:$L$1683,8,FALSE)</f>
        <v>0.99158136263548058</v>
      </c>
      <c r="O37" s="77">
        <f t="shared" si="30"/>
        <v>0.98988310207445385</v>
      </c>
      <c r="P37" s="78">
        <f t="shared" si="22"/>
        <v>1.0116897925546153E-2</v>
      </c>
      <c r="Q37" s="77">
        <f>VLOOKUP(E37,'Appendix 4. LT MOH 2019'!$E$4:$J$1683,6,FALSE)</f>
        <v>2.5000000000000608</v>
      </c>
      <c r="R37" s="133">
        <f t="shared" si="23"/>
        <v>2.4978597254559971</v>
      </c>
      <c r="S37" s="80">
        <f t="shared" si="31"/>
        <v>96675.473816000871</v>
      </c>
      <c r="T37" s="14">
        <f t="shared" si="24"/>
        <v>978.0559005002907</v>
      </c>
      <c r="U37" s="15">
        <f t="shared" si="25"/>
        <v>2.0336756365344141E-3</v>
      </c>
      <c r="V37" s="14">
        <f t="shared" si="26"/>
        <v>480930.1360206072</v>
      </c>
      <c r="W37" s="14">
        <f t="shared" si="27"/>
        <v>3990296.311929625</v>
      </c>
      <c r="X37" s="129">
        <f t="shared" si="28"/>
        <v>41.275166848669599</v>
      </c>
      <c r="Y37" s="109">
        <f>VLOOKUP(E37,'Appendix 4. LT MOH 2019'!$E$4:$Q$1683,13,FALSE)</f>
        <v>42.826184304706892</v>
      </c>
      <c r="Z37" s="129">
        <f t="shared" si="29"/>
        <v>-1.5510174560372931</v>
      </c>
    </row>
    <row r="38" spans="2:26" x14ac:dyDescent="0.2">
      <c r="B38" s="155" t="str">
        <f t="shared" si="32"/>
        <v>Female</v>
      </c>
      <c r="C38" s="13" t="str">
        <f t="shared" si="33"/>
        <v>MG</v>
      </c>
      <c r="D38" s="162" t="s">
        <v>127</v>
      </c>
      <c r="E38" s="20" t="str">
        <f t="shared" si="17"/>
        <v>MGFemale45-49</v>
      </c>
      <c r="F38" s="21">
        <v>5</v>
      </c>
      <c r="G38" s="108">
        <f>VLOOKUP(E38,'Appendix 4. LT MOH 2019'!$E$4:$H$1683,4,FALSE)</f>
        <v>2.7022806911423994E-3</v>
      </c>
      <c r="H38" s="21">
        <f>VLOOKUP(E38,'Appendix 1a. Pop March 2021'!$E$5:$F$1684,2,FALSE)</f>
        <v>726915.37804333505</v>
      </c>
      <c r="I38" s="21">
        <f>VLOOKUP(E38,'Appendix 2a. Covid Deaths 2021'!$E$4:$F$1684,2,FALSE)</f>
        <v>401.42881408967003</v>
      </c>
      <c r="J38" s="22">
        <f t="shared" si="18"/>
        <v>1964.329390180982</v>
      </c>
      <c r="K38" s="22">
        <f t="shared" si="19"/>
        <v>2364.6734309374692</v>
      </c>
      <c r="L38" s="78">
        <f t="shared" si="20"/>
        <v>0.83069795790035506</v>
      </c>
      <c r="M38" s="78">
        <f t="shared" si="21"/>
        <v>1.2038069800093973</v>
      </c>
      <c r="N38" s="77">
        <f>VLOOKUP(E38,'Appendix 4. LT MOH 2019'!$E$4:$L$1683,8,FALSE)</f>
        <v>0.98657926304015675</v>
      </c>
      <c r="O38" s="77">
        <f t="shared" si="30"/>
        <v>0.98386619758424987</v>
      </c>
      <c r="P38" s="78">
        <f t="shared" si="22"/>
        <v>1.6133802415750131E-2</v>
      </c>
      <c r="Q38" s="77">
        <f>VLOOKUP(E38,'Appendix 4. LT MOH 2019'!$E$4:$J$1683,6,FALSE)</f>
        <v>2.4999999999999796</v>
      </c>
      <c r="R38" s="133">
        <f t="shared" si="23"/>
        <v>2.4965639821277104</v>
      </c>
      <c r="S38" s="80">
        <f t="shared" si="31"/>
        <v>95697.417915500584</v>
      </c>
      <c r="T38" s="14">
        <f t="shared" si="24"/>
        <v>1543.9632323461533</v>
      </c>
      <c r="U38" s="15">
        <f t="shared" si="25"/>
        <v>3.2530384903875103E-3</v>
      </c>
      <c r="V38" s="14">
        <f t="shared" si="26"/>
        <v>474621.87641137699</v>
      </c>
      <c r="W38" s="14">
        <f t="shared" si="27"/>
        <v>3509366.1759090177</v>
      </c>
      <c r="X38" s="129">
        <f t="shared" si="28"/>
        <v>36.671482390546174</v>
      </c>
      <c r="Y38" s="109">
        <f>VLOOKUP(E38,'Appendix 4. LT MOH 2019'!$E$4:$Q$1683,13,FALSE)</f>
        <v>38.168558147891865</v>
      </c>
      <c r="Z38" s="129">
        <f t="shared" si="29"/>
        <v>-1.4970757573456908</v>
      </c>
    </row>
    <row r="39" spans="2:26" x14ac:dyDescent="0.2">
      <c r="B39" s="155" t="str">
        <f t="shared" si="32"/>
        <v>Female</v>
      </c>
      <c r="C39" s="13" t="str">
        <f t="shared" si="33"/>
        <v>MG</v>
      </c>
      <c r="D39" s="162" t="s">
        <v>128</v>
      </c>
      <c r="E39" s="20" t="str">
        <f t="shared" si="17"/>
        <v>MGFemale50-54</v>
      </c>
      <c r="F39" s="21">
        <v>5</v>
      </c>
      <c r="G39" s="108">
        <f>VLOOKUP(E39,'Appendix 4. LT MOH 2019'!$E$4:$H$1683,4,FALSE)</f>
        <v>3.7791796273147476E-3</v>
      </c>
      <c r="H39" s="21">
        <f>VLOOKUP(E39,'Appendix 1a. Pop March 2021'!$E$5:$F$1684,2,FALSE)</f>
        <v>692614.22159174003</v>
      </c>
      <c r="I39" s="21">
        <f>VLOOKUP(E39,'Appendix 2a. Covid Deaths 2021'!$E$4:$F$1684,2,FALSE)</f>
        <v>576.81033480845701</v>
      </c>
      <c r="J39" s="22">
        <f t="shared" si="18"/>
        <v>2617.5135558279662</v>
      </c>
      <c r="K39" s="22">
        <f t="shared" si="19"/>
        <v>3192.1440207702904</v>
      </c>
      <c r="L39" s="78">
        <f t="shared" si="20"/>
        <v>0.81998604661839125</v>
      </c>
      <c r="M39" s="78">
        <f t="shared" si="21"/>
        <v>1.2195329470836525</v>
      </c>
      <c r="N39" s="77">
        <f>VLOOKUP(E39,'Appendix 4. LT MOH 2019'!$E$4:$L$1683,8,FALSE)</f>
        <v>0.98128095841492913</v>
      </c>
      <c r="O39" s="77">
        <f t="shared" si="30"/>
        <v>0.97721864862291785</v>
      </c>
      <c r="P39" s="78">
        <f t="shared" si="22"/>
        <v>2.2781351377082149E-2</v>
      </c>
      <c r="Q39" s="77">
        <f>VLOOKUP(E39,'Appendix 4. LT MOH 2019'!$E$4:$J$1683,6,FALSE)</f>
        <v>2.4999999999999947</v>
      </c>
      <c r="R39" s="133">
        <f t="shared" si="23"/>
        <v>2.4948272851596234</v>
      </c>
      <c r="S39" s="80">
        <f t="shared" si="31"/>
        <v>94153.454683154428</v>
      </c>
      <c r="T39" s="14">
        <f t="shared" si="24"/>
        <v>2144.9429345031217</v>
      </c>
      <c r="U39" s="15">
        <f t="shared" si="25"/>
        <v>4.6088771233550978E-3</v>
      </c>
      <c r="V39" s="14">
        <f t="shared" si="26"/>
        <v>465393.82090136525</v>
      </c>
      <c r="W39" s="14">
        <f t="shared" si="27"/>
        <v>3034744.2994976407</v>
      </c>
      <c r="X39" s="129">
        <f t="shared" si="28"/>
        <v>32.23189536390538</v>
      </c>
      <c r="Y39" s="109">
        <f>VLOOKUP(E39,'Appendix 4. LT MOH 2019'!$E$4:$Q$1683,13,FALSE)</f>
        <v>33.653768363201493</v>
      </c>
      <c r="Z39" s="129">
        <f t="shared" si="29"/>
        <v>-1.421872999296113</v>
      </c>
    </row>
    <row r="40" spans="2:26" x14ac:dyDescent="0.2">
      <c r="B40" s="155" t="str">
        <f t="shared" si="32"/>
        <v>Female</v>
      </c>
      <c r="C40" s="13" t="str">
        <f t="shared" si="33"/>
        <v>MG</v>
      </c>
      <c r="D40" s="162" t="s">
        <v>129</v>
      </c>
      <c r="E40" s="20" t="str">
        <f t="shared" si="17"/>
        <v>MGFemale55-59</v>
      </c>
      <c r="F40" s="21">
        <v>5</v>
      </c>
      <c r="G40" s="108">
        <f>VLOOKUP(E40,'Appendix 4. LT MOH 2019'!$E$4:$H$1683,4,FALSE)</f>
        <v>5.5341186825622604E-3</v>
      </c>
      <c r="H40" s="21">
        <f>VLOOKUP(E40,'Appendix 1a. Pop March 2021'!$E$5:$F$1684,2,FALSE)</f>
        <v>652732.15374112502</v>
      </c>
      <c r="I40" s="21">
        <f>VLOOKUP(E40,'Appendix 2a. Covid Deaths 2021'!$E$4:$F$1684,2,FALSE)</f>
        <v>863.26681864914406</v>
      </c>
      <c r="J40" s="22">
        <f t="shared" si="18"/>
        <v>3612.2972067278615</v>
      </c>
      <c r="K40" s="22">
        <f t="shared" si="19"/>
        <v>4470.7866043478834</v>
      </c>
      <c r="L40" s="78">
        <f t="shared" si="20"/>
        <v>0.80797799725329489</v>
      </c>
      <c r="M40" s="78">
        <f t="shared" si="21"/>
        <v>1.237657465177864</v>
      </c>
      <c r="N40" s="77">
        <f>VLOOKUP(E40,'Appendix 4. LT MOH 2019'!$E$4:$L$1683,8,FALSE)</f>
        <v>0.97270701315814967</v>
      </c>
      <c r="O40" s="77">
        <f t="shared" si="30"/>
        <v>0.96633095311967698</v>
      </c>
      <c r="P40" s="78">
        <f t="shared" si="22"/>
        <v>3.3669046880323017E-2</v>
      </c>
      <c r="Q40" s="77">
        <f>VLOOKUP(E40,'Appendix 4. LT MOH 2019'!$E$4:$J$1683,6,FALSE)</f>
        <v>2.4999999999999996</v>
      </c>
      <c r="R40" s="133">
        <f t="shared" si="23"/>
        <v>2.4918083490834766</v>
      </c>
      <c r="S40" s="80">
        <f t="shared" si="31"/>
        <v>92008.511748651305</v>
      </c>
      <c r="T40" s="14">
        <f t="shared" si="24"/>
        <v>3097.8388954540919</v>
      </c>
      <c r="U40" s="15">
        <f t="shared" si="25"/>
        <v>6.8494951884802997E-3</v>
      </c>
      <c r="V40" s="14">
        <f t="shared" si="26"/>
        <v>452272.58508979413</v>
      </c>
      <c r="W40" s="14">
        <f t="shared" si="27"/>
        <v>2569350.4785962757</v>
      </c>
      <c r="X40" s="129">
        <f t="shared" si="28"/>
        <v>27.92513898730612</v>
      </c>
      <c r="Y40" s="109">
        <f>VLOOKUP(E40,'Appendix 4. LT MOH 2019'!$E$4:$Q$1683,13,FALSE)</f>
        <v>29.248061649463185</v>
      </c>
      <c r="Z40" s="129">
        <f t="shared" si="29"/>
        <v>-1.3229226621570653</v>
      </c>
    </row>
    <row r="41" spans="2:26" x14ac:dyDescent="0.2">
      <c r="B41" s="155" t="str">
        <f t="shared" si="32"/>
        <v>Female</v>
      </c>
      <c r="C41" s="13" t="str">
        <f t="shared" si="33"/>
        <v>MG</v>
      </c>
      <c r="D41" s="162" t="s">
        <v>130</v>
      </c>
      <c r="E41" s="20" t="str">
        <f t="shared" si="17"/>
        <v>MGFemale60-64</v>
      </c>
      <c r="F41" s="21">
        <v>5</v>
      </c>
      <c r="G41" s="108">
        <f>VLOOKUP(E41,'Appendix 4. LT MOH 2019'!$E$4:$H$1683,4,FALSE)</f>
        <v>8.4842726723240811E-3</v>
      </c>
      <c r="H41" s="21">
        <f>VLOOKUP(E41,'Appendix 1a. Pop March 2021'!$E$5:$F$1684,2,FALSE)</f>
        <v>568509.52518126101</v>
      </c>
      <c r="I41" s="21">
        <f>VLOOKUP(E41,'Appendix 2a. Covid Deaths 2021'!$E$4:$F$1684,2,FALSE)</f>
        <v>1228.64498681328</v>
      </c>
      <c r="J41" s="22">
        <f t="shared" si="18"/>
        <v>4823.3898284513116</v>
      </c>
      <c r="K41" s="22">
        <f t="shared" si="19"/>
        <v>6041.6106561789838</v>
      </c>
      <c r="L41" s="78">
        <f t="shared" si="20"/>
        <v>0.79836157987410994</v>
      </c>
      <c r="M41" s="78">
        <f t="shared" si="21"/>
        <v>1.2525652852153601</v>
      </c>
      <c r="N41" s="77">
        <f>VLOOKUP(E41,'Appendix 4. LT MOH 2019'!$E$4:$L$1683,8,FALSE)</f>
        <v>0.95845973399749496</v>
      </c>
      <c r="O41" s="77">
        <f t="shared" si="30"/>
        <v>0.94824393191068423</v>
      </c>
      <c r="P41" s="78">
        <f t="shared" si="22"/>
        <v>5.1756068089315765E-2</v>
      </c>
      <c r="Q41" s="77">
        <f>VLOOKUP(E41,'Appendix 4. LT MOH 2019'!$E$4:$J$1683,6,FALSE)</f>
        <v>2.4999999999999942</v>
      </c>
      <c r="R41" s="133">
        <f t="shared" si="23"/>
        <v>2.4866765843012835</v>
      </c>
      <c r="S41" s="80">
        <f t="shared" si="31"/>
        <v>88910.672853197219</v>
      </c>
      <c r="T41" s="14">
        <f t="shared" si="24"/>
        <v>4601.6668380569545</v>
      </c>
      <c r="U41" s="15">
        <f t="shared" si="25"/>
        <v>1.0627703392065299E-2</v>
      </c>
      <c r="V41" s="14">
        <f t="shared" si="26"/>
        <v>432987.88725065324</v>
      </c>
      <c r="W41" s="14">
        <f t="shared" si="27"/>
        <v>2117077.8935064813</v>
      </c>
      <c r="X41" s="129">
        <f t="shared" si="28"/>
        <v>23.81129087845331</v>
      </c>
      <c r="Y41" s="109">
        <f>VLOOKUP(E41,'Appendix 4. LT MOH 2019'!$E$4:$Q$1683,13,FALSE)</f>
        <v>24.998580032458641</v>
      </c>
      <c r="Z41" s="129">
        <f t="shared" si="29"/>
        <v>-1.187289154005331</v>
      </c>
    </row>
    <row r="42" spans="2:26" x14ac:dyDescent="0.2">
      <c r="B42" s="155" t="str">
        <f t="shared" si="32"/>
        <v>Female</v>
      </c>
      <c r="C42" s="13" t="str">
        <f t="shared" si="33"/>
        <v>MG</v>
      </c>
      <c r="D42" s="162" t="s">
        <v>131</v>
      </c>
      <c r="E42" s="20" t="str">
        <f t="shared" si="17"/>
        <v>MGFemale65-69</v>
      </c>
      <c r="F42" s="21">
        <v>5</v>
      </c>
      <c r="G42" s="108">
        <f>VLOOKUP(E42,'Appendix 4. LT MOH 2019'!$E$4:$H$1683,4,FALSE)</f>
        <v>1.2364919813166906E-2</v>
      </c>
      <c r="H42" s="21">
        <f>VLOOKUP(E42,'Appendix 1a. Pop March 2021'!$E$5:$F$1684,2,FALSE)</f>
        <v>456123.55256516498</v>
      </c>
      <c r="I42" s="21">
        <f>VLOOKUP(E42,'Appendix 2a. Covid Deaths 2021'!$E$4:$F$1684,2,FALSE)</f>
        <v>1362.12981091592</v>
      </c>
      <c r="J42" s="22">
        <f t="shared" si="18"/>
        <v>5639.9311523650849</v>
      </c>
      <c r="K42" s="22">
        <f t="shared" si="19"/>
        <v>6985.2183373939051</v>
      </c>
      <c r="L42" s="78">
        <f t="shared" si="20"/>
        <v>0.80740942944802363</v>
      </c>
      <c r="M42" s="78">
        <f t="shared" si="21"/>
        <v>1.2385290083664724</v>
      </c>
      <c r="N42" s="77">
        <f>VLOOKUP(E42,'Appendix 4. LT MOH 2019'!$E$4:$L$1683,8,FALSE)</f>
        <v>0.94002923517951442</v>
      </c>
      <c r="O42" s="77">
        <f t="shared" si="30"/>
        <v>0.92626402276224507</v>
      </c>
      <c r="P42" s="78">
        <f t="shared" si="22"/>
        <v>7.3735977237754935E-2</v>
      </c>
      <c r="Q42" s="77">
        <f>VLOOKUP(E42,'Appendix 4. LT MOH 2019'!$E$4:$J$1683,6,FALSE)</f>
        <v>2.4999999999999987</v>
      </c>
      <c r="R42" s="133">
        <f t="shared" si="23"/>
        <v>2.4817065336843545</v>
      </c>
      <c r="S42" s="80">
        <f t="shared" si="31"/>
        <v>84309.006015140258</v>
      </c>
      <c r="T42" s="14">
        <f t="shared" si="24"/>
        <v>6216.6069484701256</v>
      </c>
      <c r="U42" s="15">
        <f t="shared" si="25"/>
        <v>1.5315997373164589E-2</v>
      </c>
      <c r="V42" s="14">
        <f t="shared" si="26"/>
        <v>405889.78941471648</v>
      </c>
      <c r="W42" s="14">
        <f t="shared" si="27"/>
        <v>1684090.0062558283</v>
      </c>
      <c r="X42" s="129">
        <f t="shared" si="28"/>
        <v>19.975208887570073</v>
      </c>
      <c r="Y42" s="109">
        <f>VLOOKUP(E42,'Appendix 4. LT MOH 2019'!$E$4:$Q$1683,13,FALSE)</f>
        <v>20.973683071298904</v>
      </c>
      <c r="Z42" s="129">
        <f t="shared" si="29"/>
        <v>-0.99847418372883112</v>
      </c>
    </row>
    <row r="43" spans="2:26" x14ac:dyDescent="0.2">
      <c r="B43" s="155" t="str">
        <f t="shared" si="32"/>
        <v>Female</v>
      </c>
      <c r="C43" s="13" t="str">
        <f t="shared" si="33"/>
        <v>MG</v>
      </c>
      <c r="D43" s="162" t="s">
        <v>132</v>
      </c>
      <c r="E43" s="20" t="str">
        <f t="shared" si="17"/>
        <v>MGFemale70-74</v>
      </c>
      <c r="F43" s="21">
        <v>5</v>
      </c>
      <c r="G43" s="108">
        <f>VLOOKUP(E43,'Appendix 4. LT MOH 2019'!$E$4:$H$1683,4,FALSE)</f>
        <v>1.9153593001194132E-2</v>
      </c>
      <c r="H43" s="21">
        <f>VLOOKUP(E43,'Appendix 1a. Pop March 2021'!$E$5:$F$1684,2,FALSE)</f>
        <v>340026.66619717597</v>
      </c>
      <c r="I43" s="21">
        <f>VLOOKUP(E43,'Appendix 2a. Covid Deaths 2021'!$E$4:$F$1684,2,FALSE)</f>
        <v>1329.97653211747</v>
      </c>
      <c r="J43" s="22">
        <f t="shared" si="18"/>
        <v>6512.7323738936029</v>
      </c>
      <c r="K43" s="22">
        <f t="shared" si="19"/>
        <v>7817.2350768137558</v>
      </c>
      <c r="L43" s="78">
        <f t="shared" si="20"/>
        <v>0.83312479539097373</v>
      </c>
      <c r="M43" s="78">
        <f t="shared" si="21"/>
        <v>1.2003003698031987</v>
      </c>
      <c r="N43" s="77">
        <f>VLOOKUP(E43,'Appendix 4. LT MOH 2019'!$E$4:$L$1683,8,FALSE)</f>
        <v>0.90860823659388479</v>
      </c>
      <c r="O43" s="77">
        <f t="shared" si="30"/>
        <v>0.89133200480950048</v>
      </c>
      <c r="P43" s="78">
        <f t="shared" si="22"/>
        <v>0.10866799519049952</v>
      </c>
      <c r="Q43" s="77">
        <f>VLOOKUP(E43,'Appendix 4. LT MOH 2019'!$E$4:$J$1683,6,FALSE)</f>
        <v>2.500000000000004</v>
      </c>
      <c r="R43" s="133">
        <f t="shared" si="23"/>
        <v>2.4763138120607189</v>
      </c>
      <c r="S43" s="80">
        <f t="shared" si="31"/>
        <v>78092.399066670128</v>
      </c>
      <c r="T43" s="14">
        <f t="shared" si="24"/>
        <v>8486.1444461914798</v>
      </c>
      <c r="U43" s="15">
        <f t="shared" si="25"/>
        <v>2.2994837930097604E-2</v>
      </c>
      <c r="V43" s="14">
        <f t="shared" si="26"/>
        <v>369045.62980563956</v>
      </c>
      <c r="W43" s="14">
        <f t="shared" si="27"/>
        <v>1278200.2168411119</v>
      </c>
      <c r="X43" s="129">
        <f t="shared" si="28"/>
        <v>16.367792923737291</v>
      </c>
      <c r="Y43" s="109">
        <f>VLOOKUP(E43,'Appendix 4. LT MOH 2019'!$E$4:$Q$1683,13,FALSE)</f>
        <v>17.152243121748274</v>
      </c>
      <c r="Z43" s="129">
        <f t="shared" si="29"/>
        <v>-0.78445019801098326</v>
      </c>
    </row>
    <row r="44" spans="2:26" x14ac:dyDescent="0.2">
      <c r="B44" s="155" t="str">
        <f t="shared" si="32"/>
        <v>Female</v>
      </c>
      <c r="C44" s="13" t="str">
        <f t="shared" si="33"/>
        <v>MG</v>
      </c>
      <c r="D44" s="162" t="s">
        <v>133</v>
      </c>
      <c r="E44" s="20" t="str">
        <f t="shared" si="17"/>
        <v>MGFemale75-79</v>
      </c>
      <c r="F44" s="21">
        <v>5</v>
      </c>
      <c r="G44" s="108">
        <f>VLOOKUP(E44,'Appendix 4. LT MOH 2019'!$E$4:$H$1683,4,FALSE)</f>
        <v>3.3007302263790936E-2</v>
      </c>
      <c r="H44" s="21">
        <f>VLOOKUP(E44,'Appendix 1a. Pop March 2021'!$E$5:$F$1684,2,FALSE)</f>
        <v>238184.58884004</v>
      </c>
      <c r="I44" s="21">
        <f>VLOOKUP(E44,'Appendix 2a. Covid Deaths 2021'!$E$4:$F$1684,2,FALSE)</f>
        <v>1297.8232533190301</v>
      </c>
      <c r="J44" s="22">
        <f t="shared" si="18"/>
        <v>7861.8307184199657</v>
      </c>
      <c r="K44" s="22">
        <f t="shared" si="19"/>
        <v>9116.8163273317186</v>
      </c>
      <c r="L44" s="78">
        <f t="shared" si="20"/>
        <v>0.86234387489529929</v>
      </c>
      <c r="M44" s="78">
        <f t="shared" si="21"/>
        <v>1.1596301998682534</v>
      </c>
      <c r="N44" s="77">
        <f>VLOOKUP(E44,'Appendix 4. LT MOH 2019'!$E$4:$L$1683,8,FALSE)</f>
        <v>0.84754390010872072</v>
      </c>
      <c r="O44" s="77">
        <f t="shared" si="30"/>
        <v>0.8254575052312213</v>
      </c>
      <c r="P44" s="78">
        <f t="shared" si="22"/>
        <v>0.1745424947687787</v>
      </c>
      <c r="Q44" s="77">
        <f>VLOOKUP(E44,'Appendix 4. LT MOH 2019'!$E$4:$J$1683,6,FALSE)</f>
        <v>2.5000000000000018</v>
      </c>
      <c r="R44" s="133">
        <f t="shared" si="23"/>
        <v>2.467769986010274</v>
      </c>
      <c r="S44" s="80">
        <f t="shared" si="31"/>
        <v>69606.254620478649</v>
      </c>
      <c r="T44" s="14">
        <f t="shared" si="24"/>
        <v>12149.249332969173</v>
      </c>
      <c r="U44" s="15">
        <f t="shared" si="25"/>
        <v>3.8293504976175653E-2</v>
      </c>
      <c r="V44" s="14">
        <f t="shared" si="26"/>
        <v>317266.57929400407</v>
      </c>
      <c r="W44" s="14">
        <f t="shared" si="27"/>
        <v>909154.58703547227</v>
      </c>
      <c r="X44" s="129">
        <f t="shared" si="28"/>
        <v>13.061392140584916</v>
      </c>
      <c r="Y44" s="109">
        <f>VLOOKUP(E44,'Appendix 4. LT MOH 2019'!$E$4:$Q$1683,13,FALSE)</f>
        <v>13.626029383879887</v>
      </c>
      <c r="Z44" s="129">
        <f t="shared" si="29"/>
        <v>-0.56463724329497111</v>
      </c>
    </row>
    <row r="45" spans="2:26" x14ac:dyDescent="0.2">
      <c r="B45" s="155" t="str">
        <f t="shared" si="32"/>
        <v>Female</v>
      </c>
      <c r="C45" s="13" t="str">
        <f t="shared" si="33"/>
        <v>MG</v>
      </c>
      <c r="D45" s="162" t="s">
        <v>134</v>
      </c>
      <c r="E45" s="20" t="str">
        <f t="shared" si="17"/>
        <v>MGFemale80-84</v>
      </c>
      <c r="F45" s="21">
        <v>5</v>
      </c>
      <c r="G45" s="108">
        <f>VLOOKUP(E45,'Appendix 4. LT MOH 2019'!$E$4:$H$1683,4,FALSE)</f>
        <v>5.3683065175541951E-2</v>
      </c>
      <c r="H45" s="21">
        <f>VLOOKUP(E45,'Appendix 1a. Pop March 2021'!$E$5:$F$1684,2,FALSE)</f>
        <v>163636.29304854301</v>
      </c>
      <c r="I45" s="21">
        <f>VLOOKUP(E45,'Appendix 2a. Covid Deaths 2021'!$E$4:$F$1684,2,FALSE)</f>
        <v>1045.4687318403301</v>
      </c>
      <c r="J45" s="22">
        <f t="shared" si="18"/>
        <v>8784.4977848090166</v>
      </c>
      <c r="K45" s="22">
        <f t="shared" si="19"/>
        <v>9773.8425505789728</v>
      </c>
      <c r="L45" s="78">
        <f t="shared" si="20"/>
        <v>0.89877627344105815</v>
      </c>
      <c r="M45" s="78">
        <f t="shared" si="21"/>
        <v>1.1126239416305419</v>
      </c>
      <c r="N45" s="77">
        <f>VLOOKUP(E45,'Appendix 4. LT MOH 2019'!$E$4:$L$1683,8,FALSE)</f>
        <v>0.76334551894825275</v>
      </c>
      <c r="O45" s="77">
        <f t="shared" si="30"/>
        <v>0.74047901517716919</v>
      </c>
      <c r="P45" s="78">
        <f t="shared" si="22"/>
        <v>0.25952098482283081</v>
      </c>
      <c r="Q45" s="77">
        <f>VLOOKUP(E45,'Appendix 4. LT MOH 2019'!$E$4:$J$1683,6,FALSE)</f>
        <v>2.5000000000000009</v>
      </c>
      <c r="R45" s="133">
        <f t="shared" si="23"/>
        <v>2.4635245614908614</v>
      </c>
      <c r="S45" s="80">
        <f t="shared" si="31"/>
        <v>57457.005287509477</v>
      </c>
      <c r="T45" s="14">
        <f t="shared" si="24"/>
        <v>14911.298597185058</v>
      </c>
      <c r="U45" s="15">
        <f t="shared" si="25"/>
        <v>5.9773615900979904E-2</v>
      </c>
      <c r="V45" s="14">
        <f t="shared" si="26"/>
        <v>249462.88378951169</v>
      </c>
      <c r="W45" s="14">
        <f t="shared" si="27"/>
        <v>591888.00774146826</v>
      </c>
      <c r="X45" s="129">
        <f t="shared" si="28"/>
        <v>10.301407196210732</v>
      </c>
      <c r="Y45" s="109">
        <f>VLOOKUP(E45,'Appendix 4. LT MOH 2019'!$E$4:$Q$1683,13,FALSE)</f>
        <v>10.627378277930701</v>
      </c>
      <c r="Z45" s="129">
        <f t="shared" si="29"/>
        <v>-0.32597108171996858</v>
      </c>
    </row>
    <row r="46" spans="2:26" x14ac:dyDescent="0.2">
      <c r="B46" s="155" t="str">
        <f t="shared" si="32"/>
        <v>Female</v>
      </c>
      <c r="C46" s="13" t="str">
        <f t="shared" si="33"/>
        <v>MG</v>
      </c>
      <c r="D46" s="162" t="s">
        <v>135</v>
      </c>
      <c r="E46" s="20" t="str">
        <f t="shared" si="17"/>
        <v>MGFemale85-89</v>
      </c>
      <c r="F46" s="21">
        <v>5</v>
      </c>
      <c r="G46" s="108">
        <f>VLOOKUP(E46,'Appendix 4. LT MOH 2019'!$E$4:$H$1683,4,FALSE)</f>
        <v>9.5789220128238955E-2</v>
      </c>
      <c r="H46" s="21">
        <f>VLOOKUP(E46,'Appendix 1a. Pop March 2021'!$E$5:$F$1684,2,FALSE)</f>
        <v>93575.532975566501</v>
      </c>
      <c r="I46" s="21">
        <f>VLOOKUP(E46,'Appendix 2a. Covid Deaths 2021'!$E$4:$F$1684,2,FALSE)</f>
        <v>732.70501989182401</v>
      </c>
      <c r="J46" s="22">
        <f t="shared" si="18"/>
        <v>8963.5273268138226</v>
      </c>
      <c r="K46" s="22">
        <f t="shared" si="19"/>
        <v>9626.0471042661629</v>
      </c>
      <c r="L46" s="78">
        <f t="shared" si="20"/>
        <v>0.93117426392410663</v>
      </c>
      <c r="M46" s="78">
        <f t="shared" si="21"/>
        <v>1.0739128418195876</v>
      </c>
      <c r="N46" s="77">
        <f>VLOOKUP(E46,'Appendix 4. LT MOH 2019'!$E$4:$L$1683,8,FALSE)</f>
        <v>0.6135889356228339</v>
      </c>
      <c r="O46" s="77">
        <f t="shared" si="30"/>
        <v>0.5918326825724638</v>
      </c>
      <c r="P46" s="78">
        <f t="shared" si="22"/>
        <v>0.4081673174275362</v>
      </c>
      <c r="Q46" s="77">
        <f>VLOOKUP(E46,'Appendix 4. LT MOH 2019'!$E$4:$J$1683,6,FALSE)</f>
        <v>2.4999999999999996</v>
      </c>
      <c r="R46" s="133">
        <f t="shared" si="23"/>
        <v>2.4583229319341209</v>
      </c>
      <c r="S46" s="80">
        <f t="shared" si="31"/>
        <v>42545.706690324419</v>
      </c>
      <c r="T46" s="14">
        <f t="shared" si="24"/>
        <v>17365.766967848496</v>
      </c>
      <c r="U46" s="15">
        <f t="shared" si="25"/>
        <v>0.10300569252293905</v>
      </c>
      <c r="V46" s="14">
        <f t="shared" si="26"/>
        <v>168590.36178006564</v>
      </c>
      <c r="W46" s="14">
        <f t="shared" si="27"/>
        <v>342425.12395195663</v>
      </c>
      <c r="X46" s="129">
        <f t="shared" si="28"/>
        <v>8.0484060693679726</v>
      </c>
      <c r="Y46" s="109">
        <f>VLOOKUP(E46,'Appendix 4. LT MOH 2019'!$E$4:$Q$1683,13,FALSE)</f>
        <v>8.147050485249073</v>
      </c>
      <c r="Z46" s="129">
        <f t="shared" si="29"/>
        <v>-9.86444158811004E-2</v>
      </c>
    </row>
    <row r="47" spans="2:26" x14ac:dyDescent="0.2">
      <c r="B47" s="155" t="str">
        <f t="shared" si="32"/>
        <v>Female</v>
      </c>
      <c r="C47" s="13" t="str">
        <f t="shared" si="33"/>
        <v>MG</v>
      </c>
      <c r="D47" s="162" t="s">
        <v>8</v>
      </c>
      <c r="E47" s="20" t="str">
        <f t="shared" si="17"/>
        <v>MGFemale90+</v>
      </c>
      <c r="F47" s="21" t="s">
        <v>19</v>
      </c>
      <c r="G47" s="108">
        <f>VLOOKUP(E47,'Appendix 4. LT MOH 2019'!$E$4:$H$1683,4,FALSE)</f>
        <v>0.14917998487116346</v>
      </c>
      <c r="H47" s="21">
        <f>VLOOKUP(E47,'Appendix 1a. Pop March 2021'!$E$5:$F$1684,2,FALSE)</f>
        <v>68086.458271902695</v>
      </c>
      <c r="I47" s="21">
        <f>VLOOKUP(E47,'Appendix 2a. Covid Deaths 2021'!$E$4:$F$1684,2,FALSE)</f>
        <v>478.40181484958202</v>
      </c>
      <c r="J47" s="22">
        <f t="shared" si="18"/>
        <v>10157.136814933547</v>
      </c>
      <c r="K47" s="22">
        <f t="shared" si="19"/>
        <v>10564.17065428153</v>
      </c>
      <c r="L47" s="78">
        <f t="shared" si="20"/>
        <v>0.96147034607179338</v>
      </c>
      <c r="M47" s="78">
        <f t="shared" si="21"/>
        <v>1.0400736789081684</v>
      </c>
      <c r="N47" s="77">
        <f>VLOOKUP(E47,'Appendix 4. LT MOH 2019'!$E$4:$L$1683,8,FALSE)</f>
        <v>0</v>
      </c>
      <c r="O47" s="77">
        <v>0</v>
      </c>
      <c r="P47" s="78">
        <f t="shared" si="22"/>
        <v>1</v>
      </c>
      <c r="Q47" s="77">
        <f>VLOOKUP(E47,'Appendix 4. LT MOH 2019'!$E$4:$J$1683,6,FALSE)</f>
        <v>7.1803571655439686</v>
      </c>
      <c r="R47" s="133">
        <f>Q47*L47</f>
        <v>6.9037004888746409</v>
      </c>
      <c r="S47" s="80">
        <f t="shared" si="31"/>
        <v>25179.939722475923</v>
      </c>
      <c r="T47" s="14">
        <f t="shared" si="24"/>
        <v>25179.939722475923</v>
      </c>
      <c r="U47" s="15">
        <f t="shared" si="25"/>
        <v>0.1448498528595652</v>
      </c>
      <c r="V47" s="14">
        <f>T47*R47</f>
        <v>173834.76217189102</v>
      </c>
      <c r="W47" s="14">
        <f>V47</f>
        <v>173834.76217189102</v>
      </c>
      <c r="X47" s="129">
        <f t="shared" si="28"/>
        <v>6.9037004888746409</v>
      </c>
      <c r="Y47" s="109">
        <f>VLOOKUP(E47,'Appendix 4. LT MOH 2019'!$E$4:$Q$1683,13,FALSE)</f>
        <v>6.7033121156543318</v>
      </c>
      <c r="Z47" s="129">
        <f t="shared" si="29"/>
        <v>0.20038837322030911</v>
      </c>
    </row>
    <row r="48" spans="2:26" x14ac:dyDescent="0.2">
      <c r="H48" s="43"/>
      <c r="I48" s="43"/>
      <c r="K48" s="43"/>
      <c r="L48" s="9"/>
      <c r="M48" s="9"/>
      <c r="N48" s="131"/>
      <c r="O48" s="131"/>
      <c r="P48" s="79"/>
      <c r="Q48" s="131"/>
      <c r="R48" s="111"/>
      <c r="S48" s="9"/>
      <c r="T48" s="9"/>
      <c r="U48" s="9"/>
      <c r="V48" s="111"/>
      <c r="W48" s="111"/>
      <c r="X48" s="9"/>
      <c r="Y48" s="131"/>
      <c r="Z48" s="9"/>
    </row>
    <row r="49" spans="1:26" x14ac:dyDescent="0.2">
      <c r="H49" s="43"/>
      <c r="I49" s="43"/>
      <c r="K49" s="43"/>
      <c r="L49" s="9"/>
      <c r="M49" s="9"/>
      <c r="N49" s="131"/>
      <c r="O49" s="131"/>
      <c r="P49" s="9"/>
      <c r="Q49" s="131"/>
      <c r="R49" s="111"/>
      <c r="S49" s="9"/>
      <c r="T49" s="9"/>
      <c r="U49" s="9"/>
      <c r="V49" s="111"/>
      <c r="W49" s="111"/>
      <c r="X49" s="9"/>
      <c r="Y49" s="131"/>
      <c r="Z49" s="9"/>
    </row>
    <row r="50" spans="1:26" s="13" customFormat="1" ht="47" customHeight="1" x14ac:dyDescent="0.2">
      <c r="A50" s="12"/>
      <c r="B50" s="10" t="s">
        <v>17</v>
      </c>
      <c r="C50" s="10" t="s">
        <v>14</v>
      </c>
      <c r="D50" s="160" t="s">
        <v>0</v>
      </c>
      <c r="E50" s="10" t="s">
        <v>137</v>
      </c>
      <c r="F50" s="10" t="s">
        <v>9</v>
      </c>
      <c r="G50" s="12" t="s">
        <v>116</v>
      </c>
      <c r="H50" s="12" t="s">
        <v>118</v>
      </c>
      <c r="I50" s="12" t="s">
        <v>110</v>
      </c>
      <c r="J50" s="12" t="s">
        <v>38</v>
      </c>
      <c r="K50" s="12" t="s">
        <v>1828</v>
      </c>
      <c r="L50" s="12" t="s">
        <v>26</v>
      </c>
      <c r="M50" s="12" t="s">
        <v>27</v>
      </c>
      <c r="N50" s="10" t="s">
        <v>10</v>
      </c>
      <c r="O50" s="12" t="s">
        <v>111</v>
      </c>
      <c r="P50" s="12" t="s">
        <v>112</v>
      </c>
      <c r="Q50" s="12" t="s">
        <v>28</v>
      </c>
      <c r="R50" s="12" t="s">
        <v>113</v>
      </c>
      <c r="S50" s="10" t="s">
        <v>104</v>
      </c>
      <c r="T50" s="10" t="s">
        <v>105</v>
      </c>
      <c r="U50" s="12" t="s">
        <v>106</v>
      </c>
      <c r="V50" s="12" t="s">
        <v>107</v>
      </c>
      <c r="W50" s="12" t="s">
        <v>108</v>
      </c>
      <c r="X50" s="10" t="s">
        <v>109</v>
      </c>
      <c r="Y50" s="12" t="s">
        <v>29</v>
      </c>
      <c r="Z50" s="12" t="s">
        <v>11</v>
      </c>
    </row>
    <row r="51" spans="1:26" x14ac:dyDescent="0.2">
      <c r="B51" s="155" t="s">
        <v>70</v>
      </c>
      <c r="C51" s="13" t="str">
        <f>$C$4</f>
        <v>MG</v>
      </c>
      <c r="D51" s="162">
        <v>0</v>
      </c>
      <c r="E51" s="20" t="str">
        <f t="shared" ref="E51:E70" si="34">_xlfn.CONCAT(C51,B51,D51)</f>
        <v>MGMale0</v>
      </c>
      <c r="F51" s="21">
        <v>1</v>
      </c>
      <c r="G51" s="108">
        <f>VLOOKUP(E51,'Appendix 4. LT MOH 2019'!$E$4:$H$1683,4,FALSE)</f>
        <v>1.1887279077073699E-2</v>
      </c>
      <c r="H51" s="21">
        <f>VLOOKUP(E51,'Appendix 1a. Pop March 2021'!$E$5:$F$1684,2,FALSE)</f>
        <v>135246.40663350001</v>
      </c>
      <c r="I51" s="21">
        <f>VLOOKUP(E51,'Appendix 2a. Covid Deaths 2021'!$E$4:$F$1684,2,FALSE)</f>
        <v>10.7177595994815</v>
      </c>
      <c r="J51" s="22">
        <f t="shared" ref="J51:J70" si="35">G51*H51</f>
        <v>1607.7117798238062</v>
      </c>
      <c r="K51" s="22">
        <f t="shared" ref="K51:K70" si="36">G51*(H51-I51)+I51</f>
        <v>1618.3021344238477</v>
      </c>
      <c r="L51" s="78">
        <f t="shared" ref="L51:L70" si="37">J51/K51</f>
        <v>0.9934558854154808</v>
      </c>
      <c r="M51" s="78">
        <f t="shared" ref="M51:M70" si="38">K51/J51</f>
        <v>1.0065872221208718</v>
      </c>
      <c r="N51" s="77">
        <f>VLOOKUP(E51,'Appendix 4. LT MOH 2019'!$E$4:$L$1683,8,FALSE)</f>
        <v>0.98824248412080162</v>
      </c>
      <c r="O51" s="77">
        <f>EXP((1/L51)*LN(N51))</f>
        <v>0.98816549485228389</v>
      </c>
      <c r="P51" s="78">
        <f t="shared" ref="P51:P70" si="39">1-O51</f>
        <v>1.1834505147716112E-2</v>
      </c>
      <c r="Q51" s="77">
        <f>VLOOKUP(E51,'Appendix 4. LT MOH 2019'!$E$4:$J$1683,6,FALSE)</f>
        <v>7.1560718041877983E-2</v>
      </c>
      <c r="R51" s="133">
        <f t="shared" ref="R51:R69" si="40">F51+(Q51-F51)*M51*(1-N51)/(1-O51)</f>
        <v>7.1524622314639741E-2</v>
      </c>
      <c r="S51" s="14">
        <v>100000</v>
      </c>
      <c r="T51" s="14">
        <f t="shared" ref="T51:T70" si="41">P51*S51</f>
        <v>1183.4505147716113</v>
      </c>
      <c r="U51" s="15">
        <f t="shared" ref="U51:U70" si="42">T51/V51</f>
        <v>1.1965987981713918E-2</v>
      </c>
      <c r="V51" s="14">
        <f t="shared" ref="V51:V69" si="43">(S52*F51)+R51*T51</f>
        <v>98901.195336325487</v>
      </c>
      <c r="W51" s="14">
        <f t="shared" ref="W51:W69" si="44">W52+V51</f>
        <v>7287770.8500921885</v>
      </c>
      <c r="X51" s="2">
        <f t="shared" ref="X51:X70" si="45">W51/S51</f>
        <v>72.877708500921884</v>
      </c>
      <c r="Y51" s="109">
        <f>VLOOKUP(E51,'Appendix 4. LT MOH 2019'!$E$4:$Q$1683,13,FALSE)</f>
        <v>74.740923080192786</v>
      </c>
      <c r="Z51" s="129">
        <f t="shared" ref="Z51:Z70" si="46">X51-Y51</f>
        <v>-1.8632145792709025</v>
      </c>
    </row>
    <row r="52" spans="1:26" x14ac:dyDescent="0.2">
      <c r="B52" s="155" t="str">
        <f>$B$51</f>
        <v>Male</v>
      </c>
      <c r="C52" s="13" t="str">
        <f>$C$4</f>
        <v>MG</v>
      </c>
      <c r="D52" s="163" t="s">
        <v>139</v>
      </c>
      <c r="E52" s="20" t="str">
        <f t="shared" si="34"/>
        <v>MGMale01-04</v>
      </c>
      <c r="F52" s="21">
        <v>4</v>
      </c>
      <c r="G52" s="108">
        <f>VLOOKUP(E52,'Appendix 4. LT MOH 2019'!$E$4:$H$1683,4,FALSE)</f>
        <v>5.0452420615409456E-4</v>
      </c>
      <c r="H52" s="21">
        <f>VLOOKUP(E52,'Appendix 1a. Pop March 2021'!$E$5:$F$1684,2,FALSE)</f>
        <v>544152.448684623</v>
      </c>
      <c r="I52" s="21">
        <f>VLOOKUP(E52,'Appendix 2a. Covid Deaths 2021'!$E$4:$F$1684,2,FALSE)</f>
        <v>2.9230253453131301</v>
      </c>
      <c r="J52" s="22">
        <f t="shared" si="35"/>
        <v>274.53808219941612</v>
      </c>
      <c r="K52" s="22">
        <f t="shared" si="36"/>
        <v>277.45963280768734</v>
      </c>
      <c r="L52" s="78">
        <f t="shared" si="37"/>
        <v>0.9894703579807006</v>
      </c>
      <c r="M52" s="78">
        <f t="shared" si="38"/>
        <v>1.010641695260875</v>
      </c>
      <c r="N52" s="77">
        <f>VLOOKUP(E52,'Appendix 4. LT MOH 2019'!$E$4:$L$1683,8,FALSE)</f>
        <v>0.99798432094998324</v>
      </c>
      <c r="O52" s="77">
        <f t="shared" ref="O52:O69" si="47">EXP((1/L52)*LN(N52))</f>
        <v>0.99796289257078574</v>
      </c>
      <c r="P52" s="78">
        <f t="shared" si="39"/>
        <v>2.0371074292142577E-3</v>
      </c>
      <c r="Q52" s="77">
        <f>VLOOKUP(E52,'Appendix 4. LT MOH 2019'!$E$4:$J$1683,6,FALSE)</f>
        <v>1.6225443674919557</v>
      </c>
      <c r="R52" s="133">
        <f t="shared" si="40"/>
        <v>1.6225188517516198</v>
      </c>
      <c r="S52" s="132">
        <f t="shared" ref="S52:S70" si="48">S51-T51</f>
        <v>98816.549485228388</v>
      </c>
      <c r="T52" s="14">
        <f t="shared" si="41"/>
        <v>201.29992708567707</v>
      </c>
      <c r="U52" s="15">
        <f t="shared" si="42"/>
        <v>5.0989423526905174E-4</v>
      </c>
      <c r="V52" s="14">
        <f t="shared" si="43"/>
        <v>394787.61115912354</v>
      </c>
      <c r="W52" s="14">
        <f t="shared" si="44"/>
        <v>7188869.6547558634</v>
      </c>
      <c r="X52" s="2">
        <f t="shared" si="45"/>
        <v>72.749652686774823</v>
      </c>
      <c r="Y52" s="109">
        <f>VLOOKUP(E52,'Appendix 4. LT MOH 2019'!$E$4:$Q$1683,13,FALSE)</f>
        <v>74.629294332966495</v>
      </c>
      <c r="Z52" s="129">
        <f t="shared" si="46"/>
        <v>-1.8796416461916721</v>
      </c>
    </row>
    <row r="53" spans="1:26" x14ac:dyDescent="0.2">
      <c r="B53" s="155" t="str">
        <f t="shared" ref="B53:B70" si="49">$B$51</f>
        <v>Male</v>
      </c>
      <c r="C53" s="13" t="str">
        <f t="shared" ref="C53:C70" si="50">$C$4</f>
        <v>MG</v>
      </c>
      <c r="D53" s="163" t="s">
        <v>138</v>
      </c>
      <c r="E53" s="20" t="str">
        <f t="shared" si="34"/>
        <v>MGMale05-09</v>
      </c>
      <c r="F53" s="21">
        <v>5</v>
      </c>
      <c r="G53" s="108">
        <f>VLOOKUP(E53,'Appendix 4. LT MOH 2019'!$E$4:$H$1683,4,FALSE)</f>
        <v>2.4293477126871566E-4</v>
      </c>
      <c r="H53" s="21">
        <f>VLOOKUP(E53,'Appendix 1a. Pop March 2021'!$E$5:$F$1684,2,FALSE)</f>
        <v>677748.71681738505</v>
      </c>
      <c r="I53" s="21">
        <f>VLOOKUP(E53,'Appendix 2a. Covid Deaths 2021'!$E$4:$F$1684,2,FALSE)</f>
        <v>0.97434178177104303</v>
      </c>
      <c r="J53" s="22">
        <f t="shared" si="35"/>
        <v>164.64872949769699</v>
      </c>
      <c r="K53" s="22">
        <f t="shared" si="36"/>
        <v>165.62283457797011</v>
      </c>
      <c r="L53" s="78">
        <f t="shared" si="37"/>
        <v>0.99411853394035143</v>
      </c>
      <c r="M53" s="78">
        <f t="shared" si="38"/>
        <v>1.0059162623558948</v>
      </c>
      <c r="N53" s="77">
        <f>VLOOKUP(E53,'Appendix 4. LT MOH 2019'!$E$4:$L$1683,8,FALSE)</f>
        <v>0.99878606341217469</v>
      </c>
      <c r="O53" s="77">
        <f t="shared" si="47"/>
        <v>0.99877888583161945</v>
      </c>
      <c r="P53" s="78">
        <f t="shared" si="39"/>
        <v>1.2211141683805549E-3</v>
      </c>
      <c r="Q53" s="77">
        <f>VLOOKUP(E53,'Appendix 4. LT MOH 2019'!$E$4:$J$1683,6,FALSE)</f>
        <v>2.5000000000002567</v>
      </c>
      <c r="R53" s="133">
        <f t="shared" si="40"/>
        <v>2.4999910188954018</v>
      </c>
      <c r="S53" s="132">
        <f t="shared" si="48"/>
        <v>98615.249558142707</v>
      </c>
      <c r="T53" s="14">
        <f t="shared" si="41"/>
        <v>120.42047845383232</v>
      </c>
      <c r="U53" s="15">
        <f t="shared" si="42"/>
        <v>2.4437203729066017E-4</v>
      </c>
      <c r="V53" s="14">
        <f t="shared" si="43"/>
        <v>492775.19551307004</v>
      </c>
      <c r="W53" s="14">
        <f t="shared" si="44"/>
        <v>6794082.0435967399</v>
      </c>
      <c r="X53" s="2">
        <f t="shared" si="45"/>
        <v>68.894842065891723</v>
      </c>
      <c r="Y53" s="109">
        <f>VLOOKUP(E53,'Appendix 4. LT MOH 2019'!$E$4:$Q$1683,13,FALSE)</f>
        <v>70.776749732140644</v>
      </c>
      <c r="Z53" s="129">
        <f t="shared" si="46"/>
        <v>-1.8819076662489209</v>
      </c>
    </row>
    <row r="54" spans="1:26" x14ac:dyDescent="0.2">
      <c r="B54" s="155" t="str">
        <f t="shared" si="49"/>
        <v>Male</v>
      </c>
      <c r="C54" s="13" t="str">
        <f t="shared" si="50"/>
        <v>MG</v>
      </c>
      <c r="D54" s="163" t="s">
        <v>120</v>
      </c>
      <c r="E54" s="20" t="str">
        <f t="shared" si="34"/>
        <v>MGMale10-14</v>
      </c>
      <c r="F54" s="21">
        <v>5</v>
      </c>
      <c r="G54" s="108">
        <f>VLOOKUP(E54,'Appendix 4. LT MOH 2019'!$E$4:$H$1683,4,FALSE)</f>
        <v>2.8424145383076064E-4</v>
      </c>
      <c r="H54" s="21">
        <f>VLOOKUP(E54,'Appendix 1a. Pop March 2021'!$E$5:$F$1684,2,FALSE)</f>
        <v>679793.30165286199</v>
      </c>
      <c r="I54" s="21">
        <f>VLOOKUP(E54,'Appendix 2a. Covid Deaths 2021'!$E$4:$F$1684,2,FALSE)</f>
        <v>4.8717089088552097</v>
      </c>
      <c r="J54" s="22">
        <f t="shared" si="35"/>
        <v>193.22543636622231</v>
      </c>
      <c r="K54" s="22">
        <f t="shared" si="36"/>
        <v>198.09576053345464</v>
      </c>
      <c r="L54" s="78">
        <f t="shared" si="37"/>
        <v>0.9754142938035778</v>
      </c>
      <c r="M54" s="78">
        <f t="shared" si="38"/>
        <v>1.0252053987240146</v>
      </c>
      <c r="N54" s="77">
        <f>VLOOKUP(E54,'Appendix 4. LT MOH 2019'!$E$4:$L$1683,8,FALSE)</f>
        <v>0.99857980192875739</v>
      </c>
      <c r="O54" s="77">
        <f t="shared" si="47"/>
        <v>0.99854403134201208</v>
      </c>
      <c r="P54" s="78">
        <f t="shared" si="39"/>
        <v>1.4559686579879161E-3</v>
      </c>
      <c r="Q54" s="77">
        <f>VLOOKUP(E54,'Appendix 4. LT MOH 2019'!$E$4:$J$1683,6,FALSE)</f>
        <v>2.5000000000002953</v>
      </c>
      <c r="R54" s="133">
        <f t="shared" si="40"/>
        <v>2.4999552327120478</v>
      </c>
      <c r="S54" s="132">
        <f t="shared" si="48"/>
        <v>98494.829079688876</v>
      </c>
      <c r="T54" s="14">
        <f t="shared" si="41"/>
        <v>143.40538411390378</v>
      </c>
      <c r="U54" s="15">
        <f t="shared" si="42"/>
        <v>2.9140587430620838E-4</v>
      </c>
      <c r="V54" s="14">
        <f t="shared" si="43"/>
        <v>492115.62551828945</v>
      </c>
      <c r="W54" s="14">
        <f t="shared" si="44"/>
        <v>6301306.8480836703</v>
      </c>
      <c r="X54" s="2">
        <f t="shared" si="45"/>
        <v>63.97601688293193</v>
      </c>
      <c r="Y54" s="109">
        <f>VLOOKUP(E54,'Appendix 4. LT MOH 2019'!$E$4:$Q$1683,13,FALSE)</f>
        <v>65.859734114516272</v>
      </c>
      <c r="Z54" s="129">
        <f t="shared" si="46"/>
        <v>-1.8837172315843418</v>
      </c>
    </row>
    <row r="55" spans="1:26" x14ac:dyDescent="0.2">
      <c r="B55" s="155" t="str">
        <f t="shared" si="49"/>
        <v>Male</v>
      </c>
      <c r="C55" s="13" t="str">
        <f t="shared" si="50"/>
        <v>MG</v>
      </c>
      <c r="D55" s="162" t="s">
        <v>121</v>
      </c>
      <c r="E55" s="20" t="str">
        <f t="shared" si="34"/>
        <v>MGMale15-19</v>
      </c>
      <c r="F55" s="21">
        <v>5</v>
      </c>
      <c r="G55" s="108">
        <f>VLOOKUP(E55,'Appendix 4. LT MOH 2019'!$E$4:$H$1683,4,FALSE)</f>
        <v>1.2092483928719331E-3</v>
      </c>
      <c r="H55" s="21">
        <f>VLOOKUP(E55,'Appendix 1a. Pop March 2021'!$E$5:$F$1684,2,FALSE)</f>
        <v>751243.07896444702</v>
      </c>
      <c r="I55" s="21">
        <f>VLOOKUP(E55,'Appendix 2a. Covid Deaths 2021'!$E$4:$F$1684,2,FALSE)</f>
        <v>9.74341781771043</v>
      </c>
      <c r="J55" s="22">
        <f t="shared" si="35"/>
        <v>908.43948589392028</v>
      </c>
      <c r="K55" s="22">
        <f t="shared" si="36"/>
        <v>918.17112149929358</v>
      </c>
      <c r="L55" s="78">
        <f t="shared" si="37"/>
        <v>0.98940106546862161</v>
      </c>
      <c r="M55" s="78">
        <f t="shared" si="38"/>
        <v>1.0107124753563494</v>
      </c>
      <c r="N55" s="77">
        <f>VLOOKUP(E55,'Appendix 4. LT MOH 2019'!$E$4:$L$1683,8,FALSE)</f>
        <v>0.99397198146495458</v>
      </c>
      <c r="O55" s="77">
        <f t="shared" si="47"/>
        <v>0.99390760357177277</v>
      </c>
      <c r="P55" s="78">
        <f t="shared" si="39"/>
        <v>6.0923964282272314E-3</v>
      </c>
      <c r="Q55" s="77">
        <f>VLOOKUP(E55,'Appendix 4. LT MOH 2019'!$E$4:$J$1683,6,FALSE)</f>
        <v>2.5000000000000182</v>
      </c>
      <c r="R55" s="133">
        <f t="shared" si="40"/>
        <v>2.4999191176966411</v>
      </c>
      <c r="S55" s="132">
        <f t="shared" si="48"/>
        <v>98351.423695574966</v>
      </c>
      <c r="T55" s="14">
        <f t="shared" si="41"/>
        <v>599.19586243398396</v>
      </c>
      <c r="U55" s="15">
        <f t="shared" si="42"/>
        <v>1.2222024771006989E-3</v>
      </c>
      <c r="V55" s="14">
        <f t="shared" si="43"/>
        <v>490259.08035744831</v>
      </c>
      <c r="W55" s="14">
        <f t="shared" si="44"/>
        <v>5809191.2225653809</v>
      </c>
      <c r="X55" s="2">
        <f t="shared" si="45"/>
        <v>59.065654611634749</v>
      </c>
      <c r="Y55" s="109">
        <f>VLOOKUP(E55,'Appendix 4. LT MOH 2019'!$E$4:$Q$1683,13,FALSE)</f>
        <v>60.949845462662985</v>
      </c>
      <c r="Z55" s="129">
        <f t="shared" si="46"/>
        <v>-1.8841908510282366</v>
      </c>
    </row>
    <row r="56" spans="1:26" x14ac:dyDescent="0.2">
      <c r="B56" s="155" t="str">
        <f t="shared" si="49"/>
        <v>Male</v>
      </c>
      <c r="C56" s="13" t="str">
        <f t="shared" si="50"/>
        <v>MG</v>
      </c>
      <c r="D56" s="162" t="s">
        <v>122</v>
      </c>
      <c r="E56" s="20" t="str">
        <f t="shared" si="34"/>
        <v>MGMale20-24</v>
      </c>
      <c r="F56" s="21">
        <v>5</v>
      </c>
      <c r="G56" s="108">
        <f>VLOOKUP(E56,'Appendix 4. LT MOH 2019'!$E$4:$H$1683,4,FALSE)</f>
        <v>1.7044832059968287E-3</v>
      </c>
      <c r="H56" s="21">
        <f>VLOOKUP(E56,'Appendix 1a. Pop March 2021'!$E$5:$F$1684,2,FALSE)</f>
        <v>849525.49512994697</v>
      </c>
      <c r="I56" s="21">
        <f>VLOOKUP(E56,'Appendix 2a. Covid Deaths 2021'!$E$4:$F$1684,2,FALSE)</f>
        <v>32.153278798444397</v>
      </c>
      <c r="J56" s="22">
        <f t="shared" si="35"/>
        <v>1448.0019395151353</v>
      </c>
      <c r="K56" s="22">
        <f t="shared" si="36"/>
        <v>1480.1004135898502</v>
      </c>
      <c r="L56" s="78">
        <f t="shared" si="37"/>
        <v>0.97831331321848436</v>
      </c>
      <c r="M56" s="78">
        <f t="shared" si="38"/>
        <v>1.0221674247794605</v>
      </c>
      <c r="N56" s="77">
        <f>VLOOKUP(E56,'Appendix 4. LT MOH 2019'!$E$4:$L$1683,8,FALSE)</f>
        <v>0.99151374566500539</v>
      </c>
      <c r="O56" s="77">
        <f t="shared" si="47"/>
        <v>0.99132644543130255</v>
      </c>
      <c r="P56" s="78">
        <f t="shared" si="39"/>
        <v>8.6735545686974502E-3</v>
      </c>
      <c r="Q56" s="77">
        <f>VLOOKUP(E56,'Appendix 4. LT MOH 2019'!$E$4:$J$1683,6,FALSE)</f>
        <v>2.4999999999999951</v>
      </c>
      <c r="R56" s="133">
        <f t="shared" si="40"/>
        <v>2.4997641765780498</v>
      </c>
      <c r="S56" s="132">
        <f t="shared" si="48"/>
        <v>97752.227833140976</v>
      </c>
      <c r="T56" s="14">
        <f t="shared" si="41"/>
        <v>847.85928232249398</v>
      </c>
      <c r="U56" s="15">
        <f t="shared" si="42"/>
        <v>1.7422674523865488E-3</v>
      </c>
      <c r="V56" s="14">
        <f t="shared" si="43"/>
        <v>486641.29101482139</v>
      </c>
      <c r="W56" s="14">
        <f t="shared" si="44"/>
        <v>5318932.1422079327</v>
      </c>
      <c r="X56" s="2">
        <f t="shared" si="45"/>
        <v>54.412387933368954</v>
      </c>
      <c r="Y56" s="109">
        <f>VLOOKUP(E56,'Appendix 4. LT MOH 2019'!$E$4:$Q$1683,13,FALSE)</f>
        <v>56.304318987460114</v>
      </c>
      <c r="Z56" s="129">
        <f t="shared" si="46"/>
        <v>-1.8919310540911596</v>
      </c>
    </row>
    <row r="57" spans="1:26" x14ac:dyDescent="0.2">
      <c r="B57" s="155" t="str">
        <f t="shared" si="49"/>
        <v>Male</v>
      </c>
      <c r="C57" s="13" t="str">
        <f t="shared" si="50"/>
        <v>MG</v>
      </c>
      <c r="D57" s="162" t="s">
        <v>123</v>
      </c>
      <c r="E57" s="20" t="str">
        <f t="shared" si="34"/>
        <v>MGMale25-29</v>
      </c>
      <c r="F57" s="21">
        <v>5</v>
      </c>
      <c r="G57" s="108">
        <f>VLOOKUP(E57,'Appendix 4. LT MOH 2019'!$E$4:$H$1683,4,FALSE)</f>
        <v>1.6701034045220726E-3</v>
      </c>
      <c r="H57" s="21">
        <f>VLOOKUP(E57,'Appendix 1a. Pop March 2021'!$E$5:$F$1684,2,FALSE)</f>
        <v>857494.27775121003</v>
      </c>
      <c r="I57" s="21">
        <f>VLOOKUP(E57,'Appendix 2a. Covid Deaths 2021'!$E$4:$F$1684,2,FALSE)</f>
        <v>93.536811050020106</v>
      </c>
      <c r="J57" s="22">
        <f t="shared" si="35"/>
        <v>1432.1041126304915</v>
      </c>
      <c r="K57" s="22">
        <f t="shared" si="36"/>
        <v>1525.4847075339289</v>
      </c>
      <c r="L57" s="78">
        <f t="shared" si="37"/>
        <v>0.93878627924471636</v>
      </c>
      <c r="M57" s="78">
        <f t="shared" si="38"/>
        <v>1.0652051719423636</v>
      </c>
      <c r="N57" s="77">
        <f>VLOOKUP(E57,'Appendix 4. LT MOH 2019'!$E$4:$L$1683,8,FALSE)</f>
        <v>0.99168420357718223</v>
      </c>
      <c r="O57" s="77">
        <f t="shared" si="47"/>
        <v>0.99114437844726633</v>
      </c>
      <c r="P57" s="78">
        <f t="shared" si="39"/>
        <v>8.8556215527336724E-3</v>
      </c>
      <c r="Q57" s="77">
        <f>VLOOKUP(E57,'Appendix 4. LT MOH 2019'!$E$4:$J$1683,6,FALSE)</f>
        <v>2.5000000000000049</v>
      </c>
      <c r="R57" s="133">
        <f t="shared" si="40"/>
        <v>2.4993202606792573</v>
      </c>
      <c r="S57" s="132">
        <f t="shared" si="48"/>
        <v>96904.368550818486</v>
      </c>
      <c r="T57" s="14">
        <f t="shared" si="41"/>
        <v>858.14841469267526</v>
      </c>
      <c r="U57" s="15">
        <f t="shared" si="42"/>
        <v>1.7790035433546056E-3</v>
      </c>
      <c r="V57" s="14">
        <f t="shared" si="43"/>
        <v>482375.88840014022</v>
      </c>
      <c r="W57" s="14">
        <f t="shared" si="44"/>
        <v>4832290.8511931114</v>
      </c>
      <c r="X57" s="2">
        <f t="shared" si="45"/>
        <v>49.866594493714352</v>
      </c>
      <c r="Y57" s="109">
        <f>VLOOKUP(E57,'Appendix 4. LT MOH 2019'!$E$4:$Q$1683,13,FALSE)</f>
        <v>51.764824086098493</v>
      </c>
      <c r="Z57" s="129">
        <f t="shared" si="46"/>
        <v>-1.8982295923841406</v>
      </c>
    </row>
    <row r="58" spans="1:26" x14ac:dyDescent="0.2">
      <c r="B58" s="155" t="str">
        <f t="shared" si="49"/>
        <v>Male</v>
      </c>
      <c r="C58" s="13" t="str">
        <f t="shared" si="50"/>
        <v>MG</v>
      </c>
      <c r="D58" s="162" t="s">
        <v>124</v>
      </c>
      <c r="E58" s="20" t="str">
        <f t="shared" si="34"/>
        <v>MGMale30-34</v>
      </c>
      <c r="F58" s="21">
        <v>5</v>
      </c>
      <c r="G58" s="108">
        <f>VLOOKUP(E58,'Appendix 4. LT MOH 2019'!$E$4:$H$1683,4,FALSE)</f>
        <v>2.0846456624405321E-3</v>
      </c>
      <c r="H58" s="21">
        <f>VLOOKUP(E58,'Appendix 1a. Pop March 2021'!$E$5:$F$1684,2,FALSE)</f>
        <v>860295.27356488304</v>
      </c>
      <c r="I58" s="21">
        <f>VLOOKUP(E58,'Appendix 2a. Covid Deaths 2021'!$E$4:$F$1684,2,FALSE)</f>
        <v>183.176254972956</v>
      </c>
      <c r="J58" s="22">
        <f t="shared" si="35"/>
        <v>1793.4108104551244</v>
      </c>
      <c r="K58" s="22">
        <f t="shared" si="36"/>
        <v>1976.2052078426891</v>
      </c>
      <c r="L58" s="78">
        <f t="shared" si="37"/>
        <v>0.90750231976814244</v>
      </c>
      <c r="M58" s="78">
        <f t="shared" si="38"/>
        <v>1.1019255578933282</v>
      </c>
      <c r="N58" s="77">
        <f>VLOOKUP(E58,'Appendix 4. LT MOH 2019'!$E$4:$L$1683,8,FALSE)</f>
        <v>0.98963081189531099</v>
      </c>
      <c r="O58" s="77">
        <f t="shared" si="47"/>
        <v>0.98857998347265541</v>
      </c>
      <c r="P58" s="78">
        <f t="shared" si="39"/>
        <v>1.142001652734459E-2</v>
      </c>
      <c r="Q58" s="77">
        <f>VLOOKUP(E58,'Appendix 4. LT MOH 2019'!$E$4:$J$1683,6,FALSE)</f>
        <v>2.499999999999988</v>
      </c>
      <c r="R58" s="133">
        <f t="shared" si="40"/>
        <v>2.4986740693848248</v>
      </c>
      <c r="S58" s="132">
        <f t="shared" si="48"/>
        <v>96046.220136125805</v>
      </c>
      <c r="T58" s="14">
        <f t="shared" si="41"/>
        <v>1096.8494213435333</v>
      </c>
      <c r="U58" s="15">
        <f t="shared" si="42"/>
        <v>2.2971268755990239E-3</v>
      </c>
      <c r="V58" s="14">
        <f t="shared" si="43"/>
        <v>477487.52278104221</v>
      </c>
      <c r="W58" s="14">
        <f t="shared" si="44"/>
        <v>4349914.9627929712</v>
      </c>
      <c r="X58" s="2">
        <f t="shared" si="45"/>
        <v>45.289808975593829</v>
      </c>
      <c r="Y58" s="109">
        <f>VLOOKUP(E58,'Appendix 4. LT MOH 2019'!$E$4:$Q$1683,13,FALSE)</f>
        <v>47.177935685968833</v>
      </c>
      <c r="Z58" s="129">
        <f t="shared" si="46"/>
        <v>-1.8881267103750048</v>
      </c>
    </row>
    <row r="59" spans="1:26" x14ac:dyDescent="0.2">
      <c r="B59" s="155" t="str">
        <f t="shared" si="49"/>
        <v>Male</v>
      </c>
      <c r="C59" s="13" t="str">
        <f t="shared" si="50"/>
        <v>MG</v>
      </c>
      <c r="D59" s="162" t="s">
        <v>125</v>
      </c>
      <c r="E59" s="20" t="str">
        <f t="shared" si="34"/>
        <v>MGMale35-39</v>
      </c>
      <c r="F59" s="21">
        <v>5</v>
      </c>
      <c r="G59" s="108">
        <f>VLOOKUP(E59,'Appendix 4. LT MOH 2019'!$E$4:$H$1683,4,FALSE)</f>
        <v>2.7245280578486169E-3</v>
      </c>
      <c r="H59" s="21">
        <f>VLOOKUP(E59,'Appendix 1a. Pop March 2021'!$E$5:$F$1684,2,FALSE)</f>
        <v>845010.21642080904</v>
      </c>
      <c r="I59" s="21">
        <f>VLOOKUP(E59,'Appendix 2a. Covid Deaths 2021'!$E$4:$F$1684,2,FALSE)</f>
        <v>322.50712976621497</v>
      </c>
      <c r="J59" s="22">
        <f t="shared" si="35"/>
        <v>2302.2540438072265</v>
      </c>
      <c r="K59" s="22">
        <f t="shared" si="36"/>
        <v>2623.8824938495368</v>
      </c>
      <c r="L59" s="78">
        <f t="shared" si="37"/>
        <v>0.87742269297645092</v>
      </c>
      <c r="M59" s="78">
        <f t="shared" si="38"/>
        <v>1.139701546363856</v>
      </c>
      <c r="N59" s="77">
        <f>VLOOKUP(E59,'Appendix 4. LT MOH 2019'!$E$4:$L$1683,8,FALSE)</f>
        <v>0.98646952014078837</v>
      </c>
      <c r="O59" s="77">
        <f t="shared" si="47"/>
        <v>0.98459392242486998</v>
      </c>
      <c r="P59" s="78">
        <f t="shared" si="39"/>
        <v>1.5406077575130017E-2</v>
      </c>
      <c r="Q59" s="77">
        <f>VLOOKUP(E59,'Appendix 4. LT MOH 2019'!$E$4:$J$1683,6,FALSE)</f>
        <v>2.5000000000000244</v>
      </c>
      <c r="R59" s="133">
        <f t="shared" si="40"/>
        <v>2.4976257351381324</v>
      </c>
      <c r="S59" s="132">
        <f t="shared" si="48"/>
        <v>94949.370714782272</v>
      </c>
      <c r="T59" s="14">
        <f t="shared" si="41"/>
        <v>1462.797370941714</v>
      </c>
      <c r="U59" s="15">
        <f t="shared" si="42"/>
        <v>3.1051573789140662E-3</v>
      </c>
      <c r="V59" s="14">
        <f t="shared" si="43"/>
        <v>471086.3870781592</v>
      </c>
      <c r="W59" s="14">
        <f t="shared" si="44"/>
        <v>3872427.4400119293</v>
      </c>
      <c r="X59" s="2">
        <f t="shared" si="45"/>
        <v>40.784129593067931</v>
      </c>
      <c r="Y59" s="109">
        <f>VLOOKUP(E59,'Appendix 4. LT MOH 2019'!$E$4:$Q$1683,13,FALSE)</f>
        <v>42.646063712793058</v>
      </c>
      <c r="Z59" s="129">
        <f t="shared" si="46"/>
        <v>-1.8619341197251273</v>
      </c>
    </row>
    <row r="60" spans="1:26" x14ac:dyDescent="0.2">
      <c r="B60" s="155" t="str">
        <f t="shared" si="49"/>
        <v>Male</v>
      </c>
      <c r="C60" s="13" t="str">
        <f t="shared" si="50"/>
        <v>MG</v>
      </c>
      <c r="D60" s="162" t="s">
        <v>126</v>
      </c>
      <c r="E60" s="20" t="str">
        <f t="shared" si="34"/>
        <v>MGMale40-44</v>
      </c>
      <c r="F60" s="21">
        <v>5</v>
      </c>
      <c r="G60" s="108">
        <f>VLOOKUP(E60,'Appendix 4. LT MOH 2019'!$E$4:$H$1683,4,FALSE)</f>
        <v>3.5369226937245184E-3</v>
      </c>
      <c r="H60" s="21">
        <f>VLOOKUP(E60,'Appendix 1a. Pop March 2021'!$E$5:$F$1684,2,FALSE)</f>
        <v>789728.29632389406</v>
      </c>
      <c r="I60" s="21">
        <f>VLOOKUP(E60,'Appendix 2a. Covid Deaths 2021'!$E$4:$F$1684,2,FALSE)</f>
        <v>438.453801796969</v>
      </c>
      <c r="J60" s="22">
        <f t="shared" si="35"/>
        <v>2793.207933144382</v>
      </c>
      <c r="K60" s="22">
        <f t="shared" si="36"/>
        <v>3230.1109577396255</v>
      </c>
      <c r="L60" s="78">
        <f t="shared" si="37"/>
        <v>0.86474055216326673</v>
      </c>
      <c r="M60" s="78">
        <f t="shared" si="38"/>
        <v>1.1564162192907033</v>
      </c>
      <c r="N60" s="77">
        <f>VLOOKUP(E60,'Appendix 4. LT MOH 2019'!$E$4:$L$1683,8,FALSE)</f>
        <v>0.98247038873114978</v>
      </c>
      <c r="O60" s="77">
        <f t="shared" si="47"/>
        <v>0.97975640272604125</v>
      </c>
      <c r="P60" s="78">
        <f t="shared" si="39"/>
        <v>2.0243597273958747E-2</v>
      </c>
      <c r="Q60" s="77">
        <f>VLOOKUP(E60,'Appendix 4. LT MOH 2019'!$E$4:$J$1683,6,FALSE)</f>
        <v>2.4999999999999916</v>
      </c>
      <c r="R60" s="133">
        <f t="shared" si="40"/>
        <v>2.4965508211284257</v>
      </c>
      <c r="S60" s="132">
        <f t="shared" si="48"/>
        <v>93486.573343840559</v>
      </c>
      <c r="T60" s="14">
        <f t="shared" si="41"/>
        <v>1892.5045412951151</v>
      </c>
      <c r="U60" s="15">
        <f t="shared" si="42"/>
        <v>4.0901765162020404E-3</v>
      </c>
      <c r="V60" s="14">
        <f t="shared" si="43"/>
        <v>462695.07777928677</v>
      </c>
      <c r="W60" s="14">
        <f t="shared" si="44"/>
        <v>3401341.0529337702</v>
      </c>
      <c r="X60" s="2">
        <f t="shared" si="45"/>
        <v>36.383203825684667</v>
      </c>
      <c r="Y60" s="109">
        <f>VLOOKUP(E60,'Appendix 4. LT MOH 2019'!$E$4:$Q$1683,13,FALSE)</f>
        <v>38.1967097240505</v>
      </c>
      <c r="Z60" s="129">
        <f t="shared" si="46"/>
        <v>-1.8135058983658325</v>
      </c>
    </row>
    <row r="61" spans="1:26" x14ac:dyDescent="0.2">
      <c r="B61" s="155" t="str">
        <f t="shared" si="49"/>
        <v>Male</v>
      </c>
      <c r="C61" s="13" t="str">
        <f t="shared" si="50"/>
        <v>MG</v>
      </c>
      <c r="D61" s="162" t="s">
        <v>127</v>
      </c>
      <c r="E61" s="20" t="str">
        <f t="shared" si="34"/>
        <v>MGMale45-49</v>
      </c>
      <c r="F61" s="21">
        <v>5</v>
      </c>
      <c r="G61" s="108">
        <f>VLOOKUP(E61,'Appendix 4. LT MOH 2019'!$E$4:$H$1683,4,FALSE)</f>
        <v>5.0728722119333276E-3</v>
      </c>
      <c r="H61" s="21">
        <f>VLOOKUP(E61,'Appendix 1a. Pop March 2021'!$E$5:$F$1684,2,FALSE)</f>
        <v>687361.30105650297</v>
      </c>
      <c r="I61" s="21">
        <f>VLOOKUP(E61,'Appendix 2a. Covid Deaths 2021'!$E$4:$F$1684,2,FALSE)</f>
        <v>571.93862589960202</v>
      </c>
      <c r="J61" s="22">
        <f t="shared" si="35"/>
        <v>3486.896043687872</v>
      </c>
      <c r="K61" s="22">
        <f t="shared" si="36"/>
        <v>4055.9332980252166</v>
      </c>
      <c r="L61" s="78">
        <f t="shared" si="37"/>
        <v>0.859702511721679</v>
      </c>
      <c r="M61" s="78">
        <f t="shared" si="38"/>
        <v>1.1631930654679081</v>
      </c>
      <c r="N61" s="77">
        <f>VLOOKUP(E61,'Appendix 4. LT MOH 2019'!$E$4:$L$1683,8,FALSE)</f>
        <v>0.97495328589035102</v>
      </c>
      <c r="O61" s="77">
        <f t="shared" si="47"/>
        <v>0.9709257988959763</v>
      </c>
      <c r="P61" s="78">
        <f t="shared" si="39"/>
        <v>2.90742011040237E-2</v>
      </c>
      <c r="Q61" s="77">
        <f>VLOOKUP(E61,'Appendix 4. LT MOH 2019'!$E$4:$J$1683,6,FALSE)</f>
        <v>2.4999999999999991</v>
      </c>
      <c r="R61" s="133">
        <f t="shared" si="40"/>
        <v>2.4948439631356787</v>
      </c>
      <c r="S61" s="132">
        <f t="shared" si="48"/>
        <v>91594.068802545444</v>
      </c>
      <c r="T61" s="14">
        <f t="shared" si="41"/>
        <v>2663.0243763009894</v>
      </c>
      <c r="U61" s="15">
        <f t="shared" si="42"/>
        <v>5.9007976241482263E-3</v>
      </c>
      <c r="V61" s="14">
        <f t="shared" si="43"/>
        <v>451299.05242011993</v>
      </c>
      <c r="W61" s="14">
        <f t="shared" si="44"/>
        <v>2938645.9751544837</v>
      </c>
      <c r="X61" s="2">
        <f t="shared" si="45"/>
        <v>32.08336537040941</v>
      </c>
      <c r="Y61" s="109">
        <f>VLOOKUP(E61,'Appendix 4. LT MOH 2019'!$E$4:$Q$1683,13,FALSE)</f>
        <v>33.833624029272194</v>
      </c>
      <c r="Z61" s="129">
        <f t="shared" si="46"/>
        <v>-1.7502586588627835</v>
      </c>
    </row>
    <row r="62" spans="1:26" x14ac:dyDescent="0.2">
      <c r="B62" s="155" t="str">
        <f t="shared" si="49"/>
        <v>Male</v>
      </c>
      <c r="C62" s="13" t="str">
        <f t="shared" si="50"/>
        <v>MG</v>
      </c>
      <c r="D62" s="162" t="s">
        <v>128</v>
      </c>
      <c r="E62" s="20" t="str">
        <f t="shared" si="34"/>
        <v>MGMale50-54</v>
      </c>
      <c r="F62" s="21">
        <v>5</v>
      </c>
      <c r="G62" s="108">
        <f>VLOOKUP(E62,'Appendix 4. LT MOH 2019'!$E$4:$H$1683,4,FALSE)</f>
        <v>7.3188988815452638E-3</v>
      </c>
      <c r="H62" s="21">
        <f>VLOOKUP(E62,'Appendix 1a. Pop March 2021'!$E$5:$F$1684,2,FALSE)</f>
        <v>647352.94484552403</v>
      </c>
      <c r="I62" s="21">
        <f>VLOOKUP(E62,'Appendix 2a. Covid Deaths 2021'!$E$4:$F$1684,2,FALSE)</f>
        <v>789.21684323454497</v>
      </c>
      <c r="J62" s="22">
        <f t="shared" si="35"/>
        <v>4737.9107439949385</v>
      </c>
      <c r="K62" s="22">
        <f t="shared" si="36"/>
        <v>5521.3513889582382</v>
      </c>
      <c r="L62" s="78">
        <f t="shared" si="37"/>
        <v>0.85810708470211705</v>
      </c>
      <c r="M62" s="78">
        <f t="shared" si="38"/>
        <v>1.165355720547558</v>
      </c>
      <c r="N62" s="77">
        <f>VLOOKUP(E62,'Appendix 4. LT MOH 2019'!$E$4:$L$1683,8,FALSE)</f>
        <v>0.9640630527989632</v>
      </c>
      <c r="O62" s="77">
        <f t="shared" si="47"/>
        <v>0.95824636945642927</v>
      </c>
      <c r="P62" s="78">
        <f t="shared" si="39"/>
        <v>4.175363054357073E-2</v>
      </c>
      <c r="Q62" s="77">
        <f>VLOOKUP(E62,'Appendix 4. LT MOH 2019'!$E$4:$J$1683,6,FALSE)</f>
        <v>2.4999999999999982</v>
      </c>
      <c r="R62" s="133">
        <f t="shared" si="40"/>
        <v>2.4924739205587216</v>
      </c>
      <c r="S62" s="132">
        <f t="shared" si="48"/>
        <v>88931.044426244451</v>
      </c>
      <c r="T62" s="14">
        <f t="shared" si="41"/>
        <v>3713.193972827286</v>
      </c>
      <c r="U62" s="15">
        <f t="shared" si="42"/>
        <v>8.529327353374052E-3</v>
      </c>
      <c r="V62" s="14">
        <f t="shared" si="43"/>
        <v>435344.29140633368</v>
      </c>
      <c r="W62" s="14">
        <f t="shared" si="44"/>
        <v>2487346.9227343639</v>
      </c>
      <c r="X62" s="2">
        <f t="shared" si="45"/>
        <v>27.969388404037709</v>
      </c>
      <c r="Y62" s="109">
        <f>VLOOKUP(E62,'Appendix 4. LT MOH 2019'!$E$4:$Q$1683,13,FALSE)</f>
        <v>29.638590107584047</v>
      </c>
      <c r="Z62" s="129">
        <f t="shared" si="46"/>
        <v>-1.6692017035463387</v>
      </c>
    </row>
    <row r="63" spans="1:26" x14ac:dyDescent="0.2">
      <c r="B63" s="155" t="str">
        <f t="shared" si="49"/>
        <v>Male</v>
      </c>
      <c r="C63" s="13" t="str">
        <f t="shared" si="50"/>
        <v>MG</v>
      </c>
      <c r="D63" s="162" t="s">
        <v>129</v>
      </c>
      <c r="E63" s="20" t="str">
        <f t="shared" si="34"/>
        <v>MGMale55-59</v>
      </c>
      <c r="F63" s="21">
        <v>5</v>
      </c>
      <c r="G63" s="108">
        <f>VLOOKUP(E63,'Appendix 4. LT MOH 2019'!$E$4:$H$1683,4,FALSE)</f>
        <v>1.0055819779886984E-2</v>
      </c>
      <c r="H63" s="21">
        <f>VLOOKUP(E63,'Appendix 1a. Pop March 2021'!$E$5:$F$1684,2,FALSE)</f>
        <v>596251.47354295396</v>
      </c>
      <c r="I63" s="21">
        <f>VLOOKUP(E63,'Appendix 2a. Covid Deaths 2021'!$E$4:$F$1684,2,FALSE)</f>
        <v>1097.10884627419</v>
      </c>
      <c r="J63" s="22">
        <f t="shared" si="35"/>
        <v>5995.7973614399971</v>
      </c>
      <c r="K63" s="22">
        <f t="shared" si="36"/>
        <v>7081.8738788771334</v>
      </c>
      <c r="L63" s="78">
        <f t="shared" si="37"/>
        <v>0.84663995207870901</v>
      </c>
      <c r="M63" s="78">
        <f t="shared" si="38"/>
        <v>1.1811396303053669</v>
      </c>
      <c r="N63" s="77">
        <f>VLOOKUP(E63,'Appendix 4. LT MOH 2019'!$E$4:$L$1683,8,FALSE)</f>
        <v>0.95095389800693564</v>
      </c>
      <c r="O63" s="77">
        <f t="shared" si="47"/>
        <v>0.94233056118124725</v>
      </c>
      <c r="P63" s="78">
        <f t="shared" si="39"/>
        <v>5.766943881875275E-2</v>
      </c>
      <c r="Q63" s="77">
        <f>VLOOKUP(E63,'Appendix 4. LT MOH 2019'!$E$4:$J$1683,6,FALSE)</f>
        <v>2.4999999999999969</v>
      </c>
      <c r="R63" s="133">
        <f t="shared" si="40"/>
        <v>2.4886917593357154</v>
      </c>
      <c r="S63" s="132">
        <f t="shared" si="48"/>
        <v>85217.850453417166</v>
      </c>
      <c r="T63" s="14">
        <f t="shared" si="41"/>
        <v>4914.4656129889627</v>
      </c>
      <c r="U63" s="15">
        <f t="shared" si="42"/>
        <v>1.1877933868929042E-2</v>
      </c>
      <c r="V63" s="14">
        <f t="shared" si="43"/>
        <v>413747.5142747254</v>
      </c>
      <c r="W63" s="14">
        <f t="shared" si="44"/>
        <v>2052002.6313280303</v>
      </c>
      <c r="X63" s="2">
        <f t="shared" si="45"/>
        <v>24.079492974887007</v>
      </c>
      <c r="Y63" s="109">
        <f>VLOOKUP(E63,'Appendix 4. LT MOH 2019'!$E$4:$Q$1683,13,FALSE)</f>
        <v>25.650223192137283</v>
      </c>
      <c r="Z63" s="129">
        <f t="shared" si="46"/>
        <v>-1.5707302172502757</v>
      </c>
    </row>
    <row r="64" spans="1:26" x14ac:dyDescent="0.2">
      <c r="B64" s="155" t="str">
        <f t="shared" si="49"/>
        <v>Male</v>
      </c>
      <c r="C64" s="13" t="str">
        <f t="shared" si="50"/>
        <v>MG</v>
      </c>
      <c r="D64" s="162" t="s">
        <v>130</v>
      </c>
      <c r="E64" s="20" t="str">
        <f t="shared" si="34"/>
        <v>MGMale60-64</v>
      </c>
      <c r="F64" s="21">
        <v>5</v>
      </c>
      <c r="G64" s="108">
        <f>VLOOKUP(E64,'Appendix 4. LT MOH 2019'!$E$4:$H$1683,4,FALSE)</f>
        <v>1.419839473142622E-2</v>
      </c>
      <c r="H64" s="21">
        <f>VLOOKUP(E64,'Appendix 1a. Pop March 2021'!$E$5:$F$1684,2,FALSE)</f>
        <v>510144.03630123998</v>
      </c>
      <c r="I64" s="21">
        <f>VLOOKUP(E64,'Appendix 2a. Covid Deaths 2021'!$E$4:$F$1684,2,FALSE)</f>
        <v>1371.87322873363</v>
      </c>
      <c r="J64" s="22">
        <f t="shared" si="35"/>
        <v>7243.2263972880319</v>
      </c>
      <c r="K64" s="22">
        <f t="shared" si="36"/>
        <v>8595.621228398626</v>
      </c>
      <c r="L64" s="78">
        <f t="shared" si="37"/>
        <v>0.84266467830824288</v>
      </c>
      <c r="M64" s="78">
        <f t="shared" si="38"/>
        <v>1.1867116609273667</v>
      </c>
      <c r="N64" s="77">
        <f>VLOOKUP(E64,'Appendix 4. LT MOH 2019'!$E$4:$L$1683,8,FALSE)</f>
        <v>0.93144157528358984</v>
      </c>
      <c r="O64" s="77">
        <f t="shared" si="47"/>
        <v>0.91917163387335665</v>
      </c>
      <c r="P64" s="78">
        <f t="shared" si="39"/>
        <v>8.0828366126643347E-2</v>
      </c>
      <c r="Q64" s="77">
        <f>VLOOKUP(E64,'Appendix 4. LT MOH 2019'!$E$4:$J$1683,6,FALSE)</f>
        <v>2.5000000000000018</v>
      </c>
      <c r="R64" s="133">
        <f t="shared" si="40"/>
        <v>2.4835850962798141</v>
      </c>
      <c r="S64" s="132">
        <f t="shared" si="48"/>
        <v>80303.384840428203</v>
      </c>
      <c r="T64" s="14">
        <f t="shared" si="41"/>
        <v>6490.7913910908719</v>
      </c>
      <c r="U64" s="15">
        <f t="shared" si="42"/>
        <v>1.6851171132880906E-2</v>
      </c>
      <c r="V64" s="14">
        <f t="shared" si="43"/>
        <v>385183.40000866132</v>
      </c>
      <c r="W64" s="14">
        <f t="shared" si="44"/>
        <v>1638255.1170533048</v>
      </c>
      <c r="X64" s="2">
        <f t="shared" si="45"/>
        <v>20.400822708889553</v>
      </c>
      <c r="Y64" s="109">
        <f>VLOOKUP(E64,'Appendix 4. LT MOH 2019'!$E$4:$Q$1683,13,FALSE)</f>
        <v>21.844211891509008</v>
      </c>
      <c r="Z64" s="129">
        <f t="shared" si="46"/>
        <v>-1.4433891826194554</v>
      </c>
    </row>
    <row r="65" spans="2:26" x14ac:dyDescent="0.2">
      <c r="B65" s="155" t="str">
        <f t="shared" si="49"/>
        <v>Male</v>
      </c>
      <c r="C65" s="13" t="str">
        <f t="shared" si="50"/>
        <v>MG</v>
      </c>
      <c r="D65" s="162" t="s">
        <v>131</v>
      </c>
      <c r="E65" s="20" t="str">
        <f t="shared" si="34"/>
        <v>MGMale65-69</v>
      </c>
      <c r="F65" s="21">
        <v>5</v>
      </c>
      <c r="G65" s="108">
        <f>VLOOKUP(E65,'Appendix 4. LT MOH 2019'!$E$4:$H$1683,4,FALSE)</f>
        <v>2.1252157031924072E-2</v>
      </c>
      <c r="H65" s="21">
        <f>VLOOKUP(E65,'Appendix 1a. Pop March 2021'!$E$5:$F$1684,2,FALSE)</f>
        <v>396484.70270820498</v>
      </c>
      <c r="I65" s="21">
        <f>VLOOKUP(E65,'Appendix 2a. Covid Deaths 2021'!$E$4:$F$1684,2,FALSE)</f>
        <v>1650.53497832015</v>
      </c>
      <c r="J65" s="22">
        <f t="shared" si="35"/>
        <v>8426.1551627105036</v>
      </c>
      <c r="K65" s="22">
        <f t="shared" si="36"/>
        <v>10041.612712484712</v>
      </c>
      <c r="L65" s="78">
        <f t="shared" si="37"/>
        <v>0.8391236949652805</v>
      </c>
      <c r="M65" s="78">
        <f t="shared" si="38"/>
        <v>1.191719416338703</v>
      </c>
      <c r="N65" s="77">
        <f>VLOOKUP(E65,'Appendix 4. LT MOH 2019'!$E$4:$L$1683,8,FALSE)</f>
        <v>0.89910006784694751</v>
      </c>
      <c r="O65" s="77">
        <f t="shared" si="47"/>
        <v>0.88095177104190969</v>
      </c>
      <c r="P65" s="78">
        <f t="shared" si="39"/>
        <v>0.11904822895809031</v>
      </c>
      <c r="Q65" s="77">
        <f>VLOOKUP(E65,'Appendix 4. LT MOH 2019'!$E$4:$J$1683,6,FALSE)</f>
        <v>2.5000000000000071</v>
      </c>
      <c r="R65" s="133">
        <f t="shared" si="40"/>
        <v>2.4748803634789711</v>
      </c>
      <c r="S65" s="132">
        <f t="shared" si="48"/>
        <v>73812.593449337335</v>
      </c>
      <c r="T65" s="14">
        <f t="shared" si="41"/>
        <v>8787.2585249471485</v>
      </c>
      <c r="U65" s="15">
        <f t="shared" si="42"/>
        <v>2.5332703779328298E-2</v>
      </c>
      <c r="V65" s="14">
        <f t="shared" si="43"/>
        <v>346874.08819415583</v>
      </c>
      <c r="W65" s="14">
        <f t="shared" si="44"/>
        <v>1253071.7170446434</v>
      </c>
      <c r="X65" s="2">
        <f t="shared" si="45"/>
        <v>16.976394656891614</v>
      </c>
      <c r="Y65" s="109">
        <f>VLOOKUP(E65,'Appendix 4. LT MOH 2019'!$E$4:$Q$1683,13,FALSE)</f>
        <v>18.268035703816849</v>
      </c>
      <c r="Z65" s="129">
        <f t="shared" si="46"/>
        <v>-1.2916410469252355</v>
      </c>
    </row>
    <row r="66" spans="2:26" x14ac:dyDescent="0.2">
      <c r="B66" s="155" t="str">
        <f t="shared" si="49"/>
        <v>Male</v>
      </c>
      <c r="C66" s="13" t="str">
        <f t="shared" si="50"/>
        <v>MG</v>
      </c>
      <c r="D66" s="162" t="s">
        <v>132</v>
      </c>
      <c r="E66" s="20" t="str">
        <f t="shared" si="34"/>
        <v>MGMale70-74</v>
      </c>
      <c r="F66" s="21">
        <v>5</v>
      </c>
      <c r="G66" s="108">
        <f>VLOOKUP(E66,'Appendix 4. LT MOH 2019'!$E$4:$H$1683,4,FALSE)</f>
        <v>2.9317844280601777E-2</v>
      </c>
      <c r="H66" s="21">
        <f>VLOOKUP(E66,'Appendix 1a. Pop March 2021'!$E$5:$F$1684,2,FALSE)</f>
        <v>285061.97249517502</v>
      </c>
      <c r="I66" s="21">
        <f>VLOOKUP(E66,'Appendix 2a. Covid Deaths 2021'!$E$4:$F$1684,2,FALSE)</f>
        <v>1603.7665727951401</v>
      </c>
      <c r="J66" s="22">
        <f t="shared" si="35"/>
        <v>8357.4025199347288</v>
      </c>
      <c r="K66" s="22">
        <f t="shared" si="36"/>
        <v>9914.1501140862256</v>
      </c>
      <c r="L66" s="78">
        <f t="shared" si="37"/>
        <v>0.84297720165245049</v>
      </c>
      <c r="M66" s="78">
        <f t="shared" si="38"/>
        <v>1.1862717022948484</v>
      </c>
      <c r="N66" s="77">
        <f>VLOOKUP(E66,'Appendix 4. LT MOH 2019'!$E$4:$L$1683,8,FALSE)</f>
        <v>0.86342126389025808</v>
      </c>
      <c r="O66" s="77">
        <f t="shared" si="47"/>
        <v>0.84012293562455487</v>
      </c>
      <c r="P66" s="78">
        <f t="shared" si="39"/>
        <v>0.15987706437544513</v>
      </c>
      <c r="Q66" s="77">
        <f>VLOOKUP(E66,'Appendix 4. LT MOH 2019'!$E$4:$J$1683,6,FALSE)</f>
        <v>2.5</v>
      </c>
      <c r="R66" s="133">
        <f t="shared" si="40"/>
        <v>2.4664988624993427</v>
      </c>
      <c r="S66" s="132">
        <f t="shared" si="48"/>
        <v>65025.33492439019</v>
      </c>
      <c r="T66" s="14">
        <f t="shared" si="41"/>
        <v>10396.059657741611</v>
      </c>
      <c r="U66" s="15">
        <f t="shared" si="42"/>
        <v>3.4794071751391584E-2</v>
      </c>
      <c r="V66" s="14">
        <f t="shared" si="43"/>
        <v>298788.24565353786</v>
      </c>
      <c r="W66" s="14">
        <f t="shared" si="44"/>
        <v>906197.62885048753</v>
      </c>
      <c r="X66" s="2">
        <f t="shared" si="45"/>
        <v>13.936070147184804</v>
      </c>
      <c r="Y66" s="109">
        <f>VLOOKUP(E66,'Appendix 4. LT MOH 2019'!$E$4:$Q$1683,13,FALSE)</f>
        <v>15.037575924753483</v>
      </c>
      <c r="Z66" s="129">
        <f t="shared" si="46"/>
        <v>-1.1015057775686792</v>
      </c>
    </row>
    <row r="67" spans="2:26" x14ac:dyDescent="0.2">
      <c r="B67" s="155" t="str">
        <f t="shared" si="49"/>
        <v>Male</v>
      </c>
      <c r="C67" s="13" t="str">
        <f t="shared" si="50"/>
        <v>MG</v>
      </c>
      <c r="D67" s="162" t="s">
        <v>133</v>
      </c>
      <c r="E67" s="20" t="str">
        <f t="shared" si="34"/>
        <v>MGMale75-79</v>
      </c>
      <c r="F67" s="21">
        <v>5</v>
      </c>
      <c r="G67" s="108">
        <f>VLOOKUP(E67,'Appendix 4. LT MOH 2019'!$E$4:$H$1683,4,FALSE)</f>
        <v>4.7062022398078544E-2</v>
      </c>
      <c r="H67" s="21">
        <f>VLOOKUP(E67,'Appendix 1a. Pop March 2021'!$E$5:$F$1684,2,FALSE)</f>
        <v>188288.982488554</v>
      </c>
      <c r="I67" s="21">
        <f>VLOOKUP(E67,'Appendix 2a. Covid Deaths 2021'!$E$4:$F$1684,2,FALSE)</f>
        <v>1369.9245451700899</v>
      </c>
      <c r="J67" s="22">
        <f t="shared" si="35"/>
        <v>8861.260311187747</v>
      </c>
      <c r="K67" s="22">
        <f t="shared" si="36"/>
        <v>10166.713436729364</v>
      </c>
      <c r="L67" s="78">
        <f t="shared" si="37"/>
        <v>0.87159536524110182</v>
      </c>
      <c r="M67" s="78">
        <f t="shared" si="38"/>
        <v>1.1473213831551052</v>
      </c>
      <c r="N67" s="77">
        <f>VLOOKUP(E67,'Appendix 4. LT MOH 2019'!$E$4:$L$1683,8,FALSE)</f>
        <v>0.78946087996634617</v>
      </c>
      <c r="O67" s="77">
        <f t="shared" si="47"/>
        <v>0.76243920255480258</v>
      </c>
      <c r="P67" s="78">
        <f t="shared" si="39"/>
        <v>0.23756079744519742</v>
      </c>
      <c r="Q67" s="77">
        <f>VLOOKUP(E67,'Appendix 4. LT MOH 2019'!$E$4:$J$1683,6,FALSE)</f>
        <v>2.5000000000000009</v>
      </c>
      <c r="R67" s="133">
        <f t="shared" si="40"/>
        <v>2.4579556370091473</v>
      </c>
      <c r="S67" s="132">
        <f t="shared" si="48"/>
        <v>54629.275266648576</v>
      </c>
      <c r="T67" s="14">
        <f t="shared" si="41"/>
        <v>12977.774196198236</v>
      </c>
      <c r="U67" s="15">
        <f t="shared" si="42"/>
        <v>5.4038866655577764E-2</v>
      </c>
      <c r="V67" s="14">
        <f t="shared" si="43"/>
        <v>240156.29859362901</v>
      </c>
      <c r="W67" s="14">
        <f t="shared" si="44"/>
        <v>607409.38319694961</v>
      </c>
      <c r="X67" s="2">
        <f t="shared" si="45"/>
        <v>11.118752358184327</v>
      </c>
      <c r="Y67" s="109">
        <f>VLOOKUP(E67,'Appendix 4. LT MOH 2019'!$E$4:$Q$1683,13,FALSE)</f>
        <v>12.020809770498104</v>
      </c>
      <c r="Z67" s="129">
        <f t="shared" si="46"/>
        <v>-0.90205741231377701</v>
      </c>
    </row>
    <row r="68" spans="2:26" x14ac:dyDescent="0.2">
      <c r="B68" s="155" t="str">
        <f t="shared" si="49"/>
        <v>Male</v>
      </c>
      <c r="C68" s="13" t="str">
        <f t="shared" si="50"/>
        <v>MG</v>
      </c>
      <c r="D68" s="162" t="s">
        <v>134</v>
      </c>
      <c r="E68" s="20" t="str">
        <f t="shared" si="34"/>
        <v>MGMale80-84</v>
      </c>
      <c r="F68" s="21">
        <v>5</v>
      </c>
      <c r="G68" s="108">
        <f>VLOOKUP(E68,'Appendix 4. LT MOH 2019'!$E$4:$H$1683,4,FALSE)</f>
        <v>7.058160723245803E-2</v>
      </c>
      <c r="H68" s="21">
        <f>VLOOKUP(E68,'Appendix 1a. Pop March 2021'!$E$5:$F$1684,2,FALSE)</f>
        <v>120043.998592779</v>
      </c>
      <c r="I68" s="21">
        <f>VLOOKUP(E68,'Appendix 2a. Covid Deaths 2021'!$E$4:$F$1684,2,FALSE)</f>
        <v>1112.6983147825299</v>
      </c>
      <c r="J68" s="22">
        <f t="shared" si="35"/>
        <v>8472.898359289271</v>
      </c>
      <c r="K68" s="22">
        <f t="shared" si="36"/>
        <v>9507.0606386496038</v>
      </c>
      <c r="L68" s="78">
        <f t="shared" si="37"/>
        <v>0.89122165949419807</v>
      </c>
      <c r="M68" s="78">
        <f t="shared" si="38"/>
        <v>1.122055315136234</v>
      </c>
      <c r="N68" s="77">
        <f>VLOOKUP(E68,'Appendix 4. LT MOH 2019'!$E$4:$L$1683,8,FALSE)</f>
        <v>0.7000239442099907</v>
      </c>
      <c r="O68" s="77">
        <f t="shared" si="47"/>
        <v>0.67020567490248939</v>
      </c>
      <c r="P68" s="78">
        <f t="shared" si="39"/>
        <v>0.32979432509751061</v>
      </c>
      <c r="Q68" s="77">
        <f>VLOOKUP(E68,'Appendix 4. LT MOH 2019'!$E$4:$J$1683,6,FALSE)</f>
        <v>2.4999999999999996</v>
      </c>
      <c r="R68" s="133">
        <f t="shared" si="40"/>
        <v>2.448487570902989</v>
      </c>
      <c r="S68" s="132">
        <f t="shared" si="48"/>
        <v>41651.501070450337</v>
      </c>
      <c r="T68" s="14">
        <f t="shared" si="41"/>
        <v>13736.42868482741</v>
      </c>
      <c r="U68" s="15">
        <f t="shared" si="42"/>
        <v>7.9305588191147663E-2</v>
      </c>
      <c r="V68" s="14">
        <f t="shared" si="43"/>
        <v>173208.83683150983</v>
      </c>
      <c r="W68" s="14">
        <f t="shared" si="44"/>
        <v>367253.08460332057</v>
      </c>
      <c r="X68" s="2">
        <f t="shared" si="45"/>
        <v>8.8172832950759688</v>
      </c>
      <c r="Y68" s="109">
        <f>VLOOKUP(E68,'Appendix 4. LT MOH 2019'!$E$4:$Q$1683,13,FALSE)</f>
        <v>9.5598879717814071</v>
      </c>
      <c r="Z68" s="129">
        <f t="shared" si="46"/>
        <v>-0.74260467670543839</v>
      </c>
    </row>
    <row r="69" spans="2:26" x14ac:dyDescent="0.2">
      <c r="B69" s="155" t="str">
        <f t="shared" si="49"/>
        <v>Male</v>
      </c>
      <c r="C69" s="13" t="str">
        <f t="shared" si="50"/>
        <v>MG</v>
      </c>
      <c r="D69" s="162" t="s">
        <v>135</v>
      </c>
      <c r="E69" s="20" t="str">
        <f t="shared" si="34"/>
        <v>MGMale85-89</v>
      </c>
      <c r="F69" s="21">
        <v>5</v>
      </c>
      <c r="G69" s="108">
        <f>VLOOKUP(E69,'Appendix 4. LT MOH 2019'!$E$4:$H$1683,4,FALSE)</f>
        <v>0.10837572519863212</v>
      </c>
      <c r="H69" s="21">
        <f>VLOOKUP(E69,'Appendix 1a. Pop March 2021'!$E$5:$F$1684,2,FALSE)</f>
        <v>63506.721651273299</v>
      </c>
      <c r="I69" s="21">
        <f>VLOOKUP(E69,'Appendix 2a. Covid Deaths 2021'!$E$4:$F$1684,2,FALSE)</f>
        <v>683.01358902150105</v>
      </c>
      <c r="J69" s="22">
        <f t="shared" si="35"/>
        <v>6882.587013944416</v>
      </c>
      <c r="K69" s="22">
        <f t="shared" si="36"/>
        <v>7491.5785099351906</v>
      </c>
      <c r="L69" s="78">
        <f t="shared" si="37"/>
        <v>0.91870985598253541</v>
      </c>
      <c r="M69" s="78">
        <f t="shared" si="38"/>
        <v>1.0884829345065934</v>
      </c>
      <c r="N69" s="77">
        <f>VLOOKUP(E69,'Appendix 4. LT MOH 2019'!$E$4:$L$1683,8,FALSE)</f>
        <v>0.57363925999303911</v>
      </c>
      <c r="O69" s="77">
        <f t="shared" si="47"/>
        <v>0.54611301343723584</v>
      </c>
      <c r="P69" s="78">
        <f t="shared" si="39"/>
        <v>0.45388698656276416</v>
      </c>
      <c r="Q69" s="77">
        <f>VLOOKUP(E69,'Appendix 4. LT MOH 2019'!$E$4:$J$1683,6,FALSE)</f>
        <v>2.4999999999999996</v>
      </c>
      <c r="R69" s="133">
        <f t="shared" si="40"/>
        <v>2.4438219029165471</v>
      </c>
      <c r="S69" s="132">
        <f t="shared" si="48"/>
        <v>27915.072385622927</v>
      </c>
      <c r="T69" s="14">
        <f t="shared" si="41"/>
        <v>12670.288084791822</v>
      </c>
      <c r="U69" s="15">
        <f t="shared" si="42"/>
        <v>0.11820638438059645</v>
      </c>
      <c r="V69" s="14">
        <f t="shared" si="43"/>
        <v>107187.84904203234</v>
      </c>
      <c r="W69" s="14">
        <f t="shared" si="44"/>
        <v>194044.24777181071</v>
      </c>
      <c r="X69" s="2">
        <f t="shared" si="45"/>
        <v>6.9512357013177271</v>
      </c>
      <c r="Y69" s="109">
        <f>VLOOKUP(E69,'Appendix 4. LT MOH 2019'!$E$4:$Q$1683,13,FALSE)</f>
        <v>7.5852092705897585</v>
      </c>
      <c r="Z69" s="129">
        <f t="shared" si="46"/>
        <v>-0.63397356927203141</v>
      </c>
    </row>
    <row r="70" spans="2:26" x14ac:dyDescent="0.2">
      <c r="B70" s="155" t="str">
        <f t="shared" si="49"/>
        <v>Male</v>
      </c>
      <c r="C70" s="13" t="str">
        <f t="shared" si="50"/>
        <v>MG</v>
      </c>
      <c r="D70" s="162" t="s">
        <v>8</v>
      </c>
      <c r="E70" s="20" t="str">
        <f t="shared" si="34"/>
        <v>MGMale90+</v>
      </c>
      <c r="F70" s="21" t="s">
        <v>19</v>
      </c>
      <c r="G70" s="108">
        <f>VLOOKUP(E70,'Appendix 4. LT MOH 2019'!$E$4:$H$1683,4,FALSE)</f>
        <v>0.1571136131013306</v>
      </c>
      <c r="H70" s="21">
        <f>VLOOKUP(E70,'Appendix 1a. Pop March 2021'!$E$5:$F$1684,2,FALSE)</f>
        <v>36854.024376444497</v>
      </c>
      <c r="I70" s="21">
        <f>VLOOKUP(E70,'Appendix 2a. Covid Deaths 2021'!$E$4:$F$1684,2,FALSE)</f>
        <v>352.71172500111697</v>
      </c>
      <c r="J70" s="22">
        <f t="shared" si="35"/>
        <v>5790.268927107707</v>
      </c>
      <c r="K70" s="22">
        <f t="shared" si="36"/>
        <v>6087.5648386106959</v>
      </c>
      <c r="L70" s="78">
        <f t="shared" si="37"/>
        <v>0.95116340944454925</v>
      </c>
      <c r="M70" s="78">
        <f t="shared" si="38"/>
        <v>1.0513440593598631</v>
      </c>
      <c r="N70" s="77">
        <f>VLOOKUP(E70,'Appendix 4. LT MOH 2019'!$E$4:$L$1683,8,FALSE)</f>
        <v>0</v>
      </c>
      <c r="O70" s="77">
        <v>0</v>
      </c>
      <c r="P70" s="78">
        <f t="shared" si="39"/>
        <v>1</v>
      </c>
      <c r="Q70" s="77">
        <f>VLOOKUP(E70,'Appendix 4. LT MOH 2019'!$E$4:$J$1683,6,FALSE)</f>
        <v>5.989980377548914</v>
      </c>
      <c r="R70" s="133">
        <f>Q70*L70</f>
        <v>5.6974501584153732</v>
      </c>
      <c r="S70" s="132">
        <f t="shared" si="48"/>
        <v>15244.784300831105</v>
      </c>
      <c r="T70" s="14">
        <f t="shared" si="41"/>
        <v>15244.784300831105</v>
      </c>
      <c r="U70" s="15">
        <f t="shared" si="42"/>
        <v>0.17551711242668055</v>
      </c>
      <c r="V70" s="14">
        <f>T70*R70</f>
        <v>86856.398729778375</v>
      </c>
      <c r="W70" s="14">
        <f>V70</f>
        <v>86856.398729778375</v>
      </c>
      <c r="X70" s="2">
        <f t="shared" si="45"/>
        <v>5.6974501584153732</v>
      </c>
      <c r="Y70" s="109">
        <f>VLOOKUP(E70,'Appendix 4. LT MOH 2019'!$E$4:$Q$1683,13,FALSE)</f>
        <v>6.3648208469055376</v>
      </c>
      <c r="Z70" s="129">
        <f t="shared" si="46"/>
        <v>-0.66737068849016445</v>
      </c>
    </row>
    <row r="71" spans="2:26" x14ac:dyDescent="0.2">
      <c r="H71" s="43"/>
      <c r="I71" s="43"/>
      <c r="K71" s="9"/>
      <c r="L71" s="9"/>
      <c r="M71" s="9"/>
      <c r="N71" s="131"/>
      <c r="O71" s="131"/>
      <c r="P71" s="79"/>
      <c r="Q71" s="131"/>
      <c r="R71" s="111"/>
      <c r="S71" s="9"/>
      <c r="T71" s="9"/>
      <c r="U71" s="9"/>
      <c r="V71" s="111"/>
      <c r="W71" s="111"/>
      <c r="X71" s="9"/>
      <c r="Y71" s="131"/>
      <c r="Z71" s="9"/>
    </row>
    <row r="72" spans="2:26" x14ac:dyDescent="0.2">
      <c r="F72" s="43"/>
      <c r="H72" s="43"/>
      <c r="I72" s="43"/>
      <c r="N72" s="43"/>
      <c r="O72" s="43"/>
      <c r="Q72" s="43"/>
      <c r="R72" s="43"/>
      <c r="V72" s="43"/>
      <c r="W72" s="43"/>
    </row>
    <row r="73" spans="2:26" x14ac:dyDescent="0.2">
      <c r="D73" s="53"/>
      <c r="E73" s="24"/>
      <c r="F73" s="43"/>
      <c r="G73" s="112"/>
      <c r="H73" s="24"/>
      <c r="I73" s="8"/>
      <c r="L73" s="49"/>
      <c r="M73" s="49"/>
      <c r="N73" s="49"/>
      <c r="O73" s="49"/>
      <c r="P73" s="48"/>
      <c r="Q73" s="47"/>
      <c r="R73" s="14"/>
      <c r="S73" s="15"/>
      <c r="T73" s="14"/>
      <c r="U73" s="14"/>
      <c r="V73" s="2"/>
      <c r="W73" s="2"/>
      <c r="X73" s="6"/>
    </row>
    <row r="74" spans="2:26" x14ac:dyDescent="0.2">
      <c r="D74" s="53"/>
      <c r="E74" s="24"/>
      <c r="F74" s="43"/>
      <c r="G74" s="112"/>
      <c r="H74" s="24"/>
      <c r="I74" s="8"/>
      <c r="L74" s="49"/>
      <c r="M74" s="49"/>
      <c r="N74" s="49"/>
      <c r="O74" s="49"/>
      <c r="P74" s="48"/>
      <c r="Q74" s="47"/>
      <c r="R74" s="14"/>
      <c r="S74" s="15"/>
      <c r="T74" s="14"/>
      <c r="U74" s="14"/>
      <c r="V74" s="2"/>
      <c r="W74" s="2"/>
      <c r="X74" s="6"/>
    </row>
    <row r="75" spans="2:26" x14ac:dyDescent="0.2">
      <c r="D75" s="53"/>
      <c r="E75" s="24"/>
      <c r="G75" s="112"/>
      <c r="H75" s="24"/>
      <c r="I75" s="8"/>
      <c r="L75" s="49"/>
      <c r="M75" s="49"/>
      <c r="N75" s="49"/>
      <c r="O75" s="49"/>
      <c r="P75" s="48"/>
      <c r="Q75" s="47"/>
      <c r="R75" s="14"/>
      <c r="S75" s="15"/>
      <c r="T75" s="14"/>
      <c r="U75" s="14"/>
      <c r="V75" s="2"/>
      <c r="W75" s="2"/>
      <c r="X75" s="6"/>
    </row>
    <row r="76" spans="2:26" x14ac:dyDescent="0.2">
      <c r="D76" s="53"/>
      <c r="E76" s="24"/>
      <c r="G76" s="112"/>
      <c r="H76" s="24"/>
      <c r="I76" s="8"/>
      <c r="L76" s="49"/>
      <c r="M76" s="49"/>
      <c r="N76" s="49"/>
      <c r="O76" s="49"/>
      <c r="P76" s="48"/>
      <c r="Q76" s="47"/>
      <c r="R76" s="14"/>
      <c r="S76" s="15"/>
      <c r="T76" s="14"/>
      <c r="U76" s="14"/>
      <c r="V76" s="2"/>
      <c r="W76" s="2"/>
      <c r="X76" s="6"/>
    </row>
    <row r="77" spans="2:26" x14ac:dyDescent="0.2">
      <c r="D77" s="53"/>
      <c r="E77" s="24"/>
      <c r="G77" s="112"/>
      <c r="H77" s="24"/>
      <c r="I77" s="8"/>
      <c r="L77" s="49"/>
      <c r="M77" s="49"/>
      <c r="N77" s="49"/>
      <c r="O77" s="49"/>
      <c r="P77" s="48"/>
      <c r="Q77" s="47"/>
      <c r="R77" s="14"/>
      <c r="S77" s="15"/>
      <c r="T77" s="14"/>
      <c r="U77" s="14"/>
      <c r="V77" s="2"/>
      <c r="W77" s="2"/>
      <c r="X77" s="6"/>
    </row>
    <row r="78" spans="2:26" x14ac:dyDescent="0.2">
      <c r="N78" s="44"/>
    </row>
    <row r="81" spans="1:25" s="13" customFormat="1" ht="47" customHeight="1" x14ac:dyDescent="0.2">
      <c r="A81" s="12"/>
      <c r="B81" s="10"/>
      <c r="C81" s="10"/>
      <c r="D81" s="160"/>
      <c r="E81" s="10"/>
      <c r="F81"/>
      <c r="G81" s="12"/>
      <c r="H81" s="12"/>
      <c r="I81" s="12"/>
      <c r="J81" s="43"/>
      <c r="K81"/>
      <c r="L81" s="10"/>
      <c r="M81" s="12"/>
      <c r="N81" s="12"/>
      <c r="O81" s="12"/>
      <c r="P81" s="12"/>
      <c r="Q81" s="10"/>
      <c r="R81" s="10"/>
      <c r="S81" s="12"/>
      <c r="T81" s="12"/>
      <c r="U81" s="12"/>
      <c r="V81" s="10"/>
      <c r="W81" s="12"/>
      <c r="X81" s="12"/>
      <c r="Y81" s="43"/>
    </row>
    <row r="82" spans="1:25" x14ac:dyDescent="0.2">
      <c r="D82" s="53"/>
      <c r="E82" s="52"/>
      <c r="G82" s="113"/>
      <c r="H82" s="52"/>
      <c r="I82" s="8"/>
      <c r="L82" s="51"/>
      <c r="M82" s="51"/>
      <c r="N82" s="51"/>
      <c r="O82" s="51"/>
      <c r="P82" s="48"/>
      <c r="Q82" s="14"/>
      <c r="R82" s="14"/>
      <c r="S82" s="15"/>
      <c r="T82" s="14"/>
      <c r="U82" s="14"/>
      <c r="V82" s="2"/>
      <c r="W82" s="2"/>
      <c r="X82" s="6"/>
    </row>
    <row r="83" spans="1:25" x14ac:dyDescent="0.2">
      <c r="D83" s="53"/>
      <c r="E83" s="52"/>
      <c r="G83" s="113"/>
      <c r="H83" s="52"/>
      <c r="I83" s="8"/>
      <c r="L83" s="51"/>
      <c r="M83" s="51"/>
      <c r="N83" s="51"/>
      <c r="O83" s="51"/>
      <c r="P83" s="48"/>
      <c r="Q83" s="47"/>
      <c r="R83" s="14"/>
      <c r="S83" s="15"/>
      <c r="T83" s="14"/>
      <c r="U83" s="14"/>
      <c r="V83" s="2"/>
      <c r="W83" s="2"/>
      <c r="X83" s="6"/>
    </row>
    <row r="84" spans="1:25" x14ac:dyDescent="0.2">
      <c r="D84" s="53"/>
      <c r="E84" s="52"/>
      <c r="G84" s="113"/>
      <c r="H84" s="52"/>
      <c r="I84" s="8"/>
      <c r="L84" s="51"/>
      <c r="M84" s="51"/>
      <c r="N84" s="51"/>
      <c r="O84" s="51"/>
      <c r="P84" s="48"/>
      <c r="Q84" s="47"/>
      <c r="R84" s="14"/>
      <c r="S84" s="15"/>
      <c r="T84" s="14"/>
      <c r="U84" s="14"/>
      <c r="V84" s="2"/>
      <c r="W84" s="2"/>
      <c r="X84" s="6"/>
    </row>
    <row r="85" spans="1:25" x14ac:dyDescent="0.2">
      <c r="D85" s="53"/>
      <c r="E85" s="52"/>
      <c r="G85" s="113"/>
      <c r="H85" s="52"/>
      <c r="I85" s="8"/>
      <c r="L85" s="51"/>
      <c r="M85" s="51"/>
      <c r="N85" s="51"/>
      <c r="O85" s="51"/>
      <c r="P85" s="48"/>
      <c r="Q85" s="47"/>
      <c r="R85" s="14"/>
      <c r="S85" s="15"/>
      <c r="T85" s="14"/>
      <c r="U85" s="14"/>
      <c r="V85" s="2"/>
      <c r="W85" s="2"/>
      <c r="X85" s="6"/>
    </row>
    <row r="86" spans="1:25" x14ac:dyDescent="0.2">
      <c r="D86" s="53"/>
      <c r="E86" s="52"/>
      <c r="G86" s="113"/>
      <c r="H86" s="52"/>
      <c r="I86" s="8"/>
      <c r="L86" s="51"/>
      <c r="M86" s="51"/>
      <c r="N86" s="51"/>
      <c r="O86" s="51"/>
      <c r="P86" s="48"/>
      <c r="Q86" s="47"/>
      <c r="R86" s="14"/>
      <c r="S86" s="15"/>
      <c r="T86" s="14"/>
      <c r="U86" s="14"/>
      <c r="V86" s="2"/>
      <c r="W86" s="2"/>
      <c r="X86" s="6"/>
    </row>
    <row r="87" spans="1:25" x14ac:dyDescent="0.2">
      <c r="D87" s="53"/>
      <c r="E87" s="52"/>
      <c r="G87" s="113"/>
      <c r="H87" s="52"/>
      <c r="I87" s="8"/>
      <c r="L87" s="51"/>
      <c r="M87" s="51"/>
      <c r="N87" s="51"/>
      <c r="O87" s="51"/>
      <c r="P87" s="48"/>
      <c r="Q87" s="47"/>
      <c r="R87" s="14"/>
      <c r="S87" s="15"/>
      <c r="T87" s="14"/>
      <c r="U87" s="14"/>
      <c r="V87" s="2"/>
      <c r="W87" s="2"/>
      <c r="X87" s="6"/>
    </row>
    <row r="88" spans="1:25" x14ac:dyDescent="0.2">
      <c r="D88" s="53"/>
      <c r="E88" s="52"/>
      <c r="G88" s="113"/>
      <c r="H88" s="52"/>
      <c r="I88" s="8"/>
      <c r="L88" s="51"/>
      <c r="M88" s="51"/>
      <c r="N88" s="51"/>
      <c r="O88" s="51"/>
      <c r="P88" s="48"/>
      <c r="Q88" s="47"/>
      <c r="R88" s="14"/>
      <c r="S88" s="15"/>
      <c r="T88" s="14"/>
      <c r="U88" s="14"/>
      <c r="V88" s="2"/>
      <c r="W88" s="2"/>
      <c r="X88" s="6"/>
    </row>
    <row r="89" spans="1:25" x14ac:dyDescent="0.2">
      <c r="D89" s="53"/>
      <c r="E89" s="52"/>
      <c r="G89" s="113"/>
      <c r="H89" s="52"/>
      <c r="I89" s="8"/>
      <c r="L89" s="51"/>
      <c r="M89" s="51"/>
      <c r="N89" s="51"/>
      <c r="O89" s="51"/>
      <c r="P89" s="48"/>
      <c r="Q89" s="47"/>
      <c r="R89" s="14"/>
      <c r="S89" s="15"/>
      <c r="T89" s="14"/>
      <c r="U89" s="14"/>
      <c r="V89" s="2"/>
      <c r="W89" s="2"/>
      <c r="X89" s="6"/>
    </row>
    <row r="90" spans="1:25" x14ac:dyDescent="0.2">
      <c r="D90" s="53"/>
      <c r="E90" s="52"/>
      <c r="G90" s="113"/>
      <c r="H90" s="52"/>
      <c r="I90" s="8"/>
      <c r="L90" s="51"/>
      <c r="M90" s="51"/>
      <c r="N90" s="51"/>
      <c r="O90" s="51"/>
      <c r="P90" s="48"/>
      <c r="Q90" s="47"/>
      <c r="R90" s="14"/>
      <c r="S90" s="15"/>
      <c r="T90" s="14"/>
      <c r="U90" s="14"/>
      <c r="V90" s="2"/>
      <c r="W90" s="2"/>
      <c r="X90" s="6"/>
    </row>
    <row r="91" spans="1:25" x14ac:dyDescent="0.2">
      <c r="D91" s="53"/>
      <c r="E91" s="52"/>
      <c r="G91" s="113"/>
      <c r="H91" s="52"/>
      <c r="I91" s="8"/>
      <c r="L91" s="51"/>
      <c r="M91" s="51"/>
      <c r="N91" s="51"/>
      <c r="O91" s="51"/>
      <c r="P91" s="48"/>
      <c r="Q91" s="47"/>
      <c r="R91" s="14"/>
      <c r="S91" s="15"/>
      <c r="T91" s="14"/>
      <c r="U91" s="14"/>
      <c r="V91" s="2"/>
      <c r="W91" s="2"/>
      <c r="X91" s="6"/>
    </row>
    <row r="92" spans="1:25" x14ac:dyDescent="0.2">
      <c r="D92" s="53"/>
      <c r="E92" s="52"/>
      <c r="G92" s="113"/>
      <c r="H92" s="52"/>
      <c r="I92" s="8"/>
      <c r="L92" s="51"/>
      <c r="M92" s="51"/>
      <c r="N92" s="51"/>
      <c r="O92" s="51"/>
      <c r="P92" s="48"/>
      <c r="Q92" s="47"/>
      <c r="R92" s="14"/>
      <c r="S92" s="15"/>
      <c r="T92" s="14"/>
      <c r="U92" s="14"/>
      <c r="V92" s="2"/>
      <c r="W92" s="2"/>
      <c r="X92" s="6"/>
    </row>
    <row r="93" spans="1:25" x14ac:dyDescent="0.2">
      <c r="D93" s="53"/>
      <c r="E93" s="52"/>
      <c r="G93" s="113"/>
      <c r="H93" s="52"/>
      <c r="I93" s="8"/>
      <c r="L93" s="51"/>
      <c r="M93" s="51"/>
      <c r="N93" s="51"/>
      <c r="O93" s="51"/>
      <c r="P93" s="48"/>
      <c r="Q93" s="47"/>
      <c r="R93" s="14"/>
      <c r="S93" s="15"/>
      <c r="T93" s="14"/>
      <c r="U93" s="14"/>
      <c r="V93" s="2"/>
      <c r="W93" s="2"/>
      <c r="X93" s="6"/>
    </row>
    <row r="94" spans="1:25" x14ac:dyDescent="0.2">
      <c r="D94" s="53"/>
      <c r="E94" s="52"/>
      <c r="G94" s="113"/>
      <c r="H94" s="52"/>
      <c r="I94" s="8"/>
      <c r="L94" s="51"/>
      <c r="M94" s="51"/>
      <c r="N94" s="51"/>
      <c r="O94" s="51"/>
      <c r="P94" s="48"/>
      <c r="Q94" s="47"/>
      <c r="R94" s="14"/>
      <c r="S94" s="15"/>
      <c r="T94" s="14"/>
      <c r="U94" s="14"/>
      <c r="V94" s="2"/>
      <c r="W94" s="2"/>
      <c r="X94" s="6"/>
    </row>
    <row r="95" spans="1:25" x14ac:dyDescent="0.2">
      <c r="D95" s="53"/>
      <c r="E95" s="52"/>
      <c r="G95" s="113"/>
      <c r="H95" s="52"/>
      <c r="I95" s="8"/>
      <c r="L95" s="51"/>
      <c r="M95" s="51"/>
      <c r="N95" s="51"/>
      <c r="O95" s="51"/>
      <c r="P95" s="48"/>
      <c r="Q95" s="47"/>
      <c r="R95" s="14"/>
      <c r="S95" s="15"/>
      <c r="T95" s="14"/>
      <c r="U95" s="14"/>
      <c r="V95" s="2"/>
      <c r="W95" s="2"/>
      <c r="X95" s="6"/>
    </row>
    <row r="96" spans="1:25" x14ac:dyDescent="0.2">
      <c r="D96" s="53"/>
      <c r="E96" s="52"/>
      <c r="G96" s="113"/>
      <c r="H96" s="52"/>
      <c r="I96" s="8"/>
      <c r="L96" s="51"/>
      <c r="M96" s="51"/>
      <c r="N96" s="51"/>
      <c r="O96" s="51"/>
      <c r="P96" s="48"/>
      <c r="Q96" s="47"/>
      <c r="R96" s="14"/>
      <c r="S96" s="15"/>
      <c r="T96" s="14"/>
      <c r="U96" s="14"/>
      <c r="V96" s="2"/>
      <c r="W96" s="2"/>
      <c r="X96" s="6"/>
    </row>
    <row r="97" spans="1:25" x14ac:dyDescent="0.2">
      <c r="D97" s="53"/>
      <c r="E97" s="52"/>
      <c r="G97" s="113"/>
      <c r="H97" s="52"/>
      <c r="I97" s="8"/>
      <c r="L97" s="51"/>
      <c r="M97" s="51"/>
      <c r="N97" s="51"/>
      <c r="O97" s="51"/>
      <c r="P97" s="48"/>
      <c r="Q97" s="47"/>
      <c r="R97" s="14"/>
      <c r="S97" s="15"/>
      <c r="T97" s="14"/>
      <c r="U97" s="14"/>
      <c r="V97" s="2"/>
      <c r="W97" s="2"/>
      <c r="X97" s="6"/>
    </row>
    <row r="98" spans="1:25" x14ac:dyDescent="0.2">
      <c r="N98" s="50"/>
    </row>
    <row r="99" spans="1:25" x14ac:dyDescent="0.2">
      <c r="N99" s="50"/>
    </row>
    <row r="100" spans="1:25" s="13" customFormat="1" ht="47" customHeight="1" x14ac:dyDescent="0.2">
      <c r="A100" s="12"/>
      <c r="B100" s="10"/>
      <c r="C100" s="10"/>
      <c r="D100" s="160"/>
      <c r="E100" s="10"/>
      <c r="F100"/>
      <c r="G100" s="12"/>
      <c r="H100" s="12"/>
      <c r="I100" s="12"/>
      <c r="J100" s="43"/>
      <c r="K100"/>
      <c r="L100" s="10"/>
      <c r="M100" s="12"/>
      <c r="N100" s="12"/>
      <c r="O100" s="12"/>
      <c r="P100" s="12"/>
      <c r="Q100" s="10"/>
      <c r="R100" s="10"/>
      <c r="S100" s="12"/>
      <c r="T100" s="12"/>
      <c r="U100" s="12"/>
      <c r="V100" s="10"/>
      <c r="W100" s="12"/>
      <c r="X100" s="12"/>
      <c r="Y100" s="43"/>
    </row>
    <row r="101" spans="1:25" x14ac:dyDescent="0.2">
      <c r="D101" s="53"/>
      <c r="E101" s="24"/>
      <c r="G101" s="112"/>
      <c r="H101" s="24"/>
      <c r="I101" s="8"/>
      <c r="L101" s="49"/>
      <c r="M101" s="49"/>
      <c r="N101" s="49"/>
      <c r="O101" s="49"/>
      <c r="P101" s="48"/>
      <c r="Q101" s="14"/>
      <c r="R101" s="14"/>
      <c r="S101" s="15"/>
      <c r="T101" s="14"/>
      <c r="U101" s="14"/>
      <c r="V101" s="2"/>
      <c r="W101" s="2"/>
      <c r="X101" s="6"/>
    </row>
    <row r="102" spans="1:25" x14ac:dyDescent="0.2">
      <c r="D102" s="53"/>
      <c r="E102" s="24"/>
      <c r="G102" s="112"/>
      <c r="H102" s="24"/>
      <c r="I102" s="8"/>
      <c r="L102" s="49"/>
      <c r="M102" s="49"/>
      <c r="N102" s="49"/>
      <c r="O102" s="49"/>
      <c r="P102" s="48"/>
      <c r="Q102" s="47"/>
      <c r="R102" s="14"/>
      <c r="S102" s="15"/>
      <c r="T102" s="14"/>
      <c r="U102" s="14"/>
      <c r="V102" s="2"/>
      <c r="W102" s="2"/>
      <c r="X102" s="6"/>
    </row>
    <row r="103" spans="1:25" x14ac:dyDescent="0.2">
      <c r="D103" s="53"/>
      <c r="E103" s="24"/>
      <c r="G103" s="112"/>
      <c r="H103" s="24"/>
      <c r="I103" s="8"/>
      <c r="L103" s="49"/>
      <c r="M103" s="49"/>
      <c r="N103" s="49"/>
      <c r="O103" s="49"/>
      <c r="P103" s="48"/>
      <c r="Q103" s="47"/>
      <c r="R103" s="14"/>
      <c r="S103" s="15"/>
      <c r="T103" s="14"/>
      <c r="U103" s="14"/>
      <c r="V103" s="2"/>
      <c r="W103" s="2"/>
      <c r="X103" s="6"/>
    </row>
    <row r="104" spans="1:25" x14ac:dyDescent="0.2">
      <c r="D104" s="53"/>
      <c r="E104" s="24"/>
      <c r="G104" s="112"/>
      <c r="H104" s="24"/>
      <c r="I104" s="8"/>
      <c r="L104" s="49"/>
      <c r="M104" s="49"/>
      <c r="N104" s="49"/>
      <c r="O104" s="49"/>
      <c r="P104" s="48"/>
      <c r="Q104" s="47"/>
      <c r="R104" s="14"/>
      <c r="S104" s="15"/>
      <c r="T104" s="14"/>
      <c r="U104" s="14"/>
      <c r="V104" s="2"/>
      <c r="W104" s="2"/>
      <c r="X104" s="6"/>
    </row>
    <row r="105" spans="1:25" x14ac:dyDescent="0.2">
      <c r="D105" s="53"/>
      <c r="E105" s="24"/>
      <c r="G105" s="112"/>
      <c r="H105" s="24"/>
      <c r="I105" s="8"/>
      <c r="L105" s="49"/>
      <c r="M105" s="49"/>
      <c r="N105" s="49"/>
      <c r="O105" s="49"/>
      <c r="P105" s="48"/>
      <c r="Q105" s="47"/>
      <c r="R105" s="14"/>
      <c r="S105" s="15"/>
      <c r="T105" s="14"/>
      <c r="U105" s="14"/>
      <c r="V105" s="2"/>
      <c r="W105" s="2"/>
      <c r="X105" s="6"/>
    </row>
    <row r="106" spans="1:25" x14ac:dyDescent="0.2">
      <c r="D106" s="53"/>
      <c r="E106" s="24"/>
      <c r="G106" s="112"/>
      <c r="H106" s="24"/>
      <c r="I106" s="8"/>
      <c r="L106" s="49"/>
      <c r="M106" s="49"/>
      <c r="N106" s="49"/>
      <c r="O106" s="49"/>
      <c r="P106" s="48"/>
      <c r="Q106" s="47"/>
      <c r="R106" s="14"/>
      <c r="S106" s="15"/>
      <c r="T106" s="14"/>
      <c r="U106" s="14"/>
      <c r="V106" s="2"/>
      <c r="W106" s="2"/>
      <c r="X106" s="6"/>
    </row>
    <row r="107" spans="1:25" x14ac:dyDescent="0.2">
      <c r="D107" s="53"/>
      <c r="E107" s="24"/>
      <c r="G107" s="112"/>
      <c r="H107" s="24"/>
      <c r="I107" s="8"/>
      <c r="L107" s="49"/>
      <c r="M107" s="49"/>
      <c r="N107" s="49"/>
      <c r="O107" s="49"/>
      <c r="P107" s="48"/>
      <c r="Q107" s="47"/>
      <c r="R107" s="14"/>
      <c r="S107" s="15"/>
      <c r="T107" s="14"/>
      <c r="U107" s="14"/>
      <c r="V107" s="2"/>
      <c r="W107" s="2"/>
      <c r="X107" s="6"/>
    </row>
    <row r="108" spans="1:25" x14ac:dyDescent="0.2">
      <c r="D108" s="53"/>
      <c r="E108" s="24"/>
      <c r="G108" s="112"/>
      <c r="H108" s="24"/>
      <c r="I108" s="8"/>
      <c r="L108" s="49"/>
      <c r="M108" s="49"/>
      <c r="N108" s="49"/>
      <c r="O108" s="49"/>
      <c r="P108" s="48"/>
      <c r="Q108" s="47"/>
      <c r="R108" s="14"/>
      <c r="S108" s="15"/>
      <c r="T108" s="14"/>
      <c r="U108" s="14"/>
      <c r="V108" s="2"/>
      <c r="W108" s="2"/>
      <c r="X108" s="6"/>
    </row>
    <row r="109" spans="1:25" x14ac:dyDescent="0.2">
      <c r="D109" s="53"/>
      <c r="E109" s="24"/>
      <c r="G109" s="112"/>
      <c r="H109" s="24"/>
      <c r="I109" s="8"/>
      <c r="L109" s="49"/>
      <c r="M109" s="49"/>
      <c r="N109" s="49"/>
      <c r="O109" s="49"/>
      <c r="P109" s="48"/>
      <c r="Q109" s="47"/>
      <c r="R109" s="14"/>
      <c r="S109" s="15"/>
      <c r="T109" s="14"/>
      <c r="U109" s="14"/>
      <c r="V109" s="2"/>
      <c r="W109" s="2"/>
      <c r="X109" s="6"/>
    </row>
    <row r="110" spans="1:25" x14ac:dyDescent="0.2">
      <c r="D110" s="53"/>
      <c r="E110" s="24"/>
      <c r="G110" s="112"/>
      <c r="H110" s="24"/>
      <c r="I110" s="8"/>
      <c r="L110" s="49"/>
      <c r="M110" s="49"/>
      <c r="N110" s="49"/>
      <c r="O110" s="49"/>
      <c r="P110" s="48"/>
      <c r="Q110" s="47"/>
      <c r="R110" s="14"/>
      <c r="S110" s="15"/>
      <c r="T110" s="14"/>
      <c r="U110" s="14"/>
      <c r="V110" s="2"/>
      <c r="W110" s="2"/>
      <c r="X110" s="6"/>
    </row>
    <row r="111" spans="1:25" x14ac:dyDescent="0.2">
      <c r="D111" s="53"/>
      <c r="E111" s="24"/>
      <c r="G111" s="112"/>
      <c r="H111" s="24"/>
      <c r="I111" s="8"/>
      <c r="L111" s="49"/>
      <c r="M111" s="49"/>
      <c r="N111" s="49"/>
      <c r="O111" s="49"/>
      <c r="P111" s="48"/>
      <c r="Q111" s="47"/>
      <c r="R111" s="14"/>
      <c r="S111" s="15"/>
      <c r="T111" s="14"/>
      <c r="U111" s="14"/>
      <c r="V111" s="2"/>
      <c r="W111" s="2"/>
      <c r="X111" s="6"/>
    </row>
    <row r="112" spans="1:25" x14ac:dyDescent="0.2">
      <c r="D112" s="53"/>
      <c r="E112" s="24"/>
      <c r="G112" s="112"/>
      <c r="H112" s="24"/>
      <c r="I112" s="8"/>
      <c r="L112" s="49"/>
      <c r="M112" s="49"/>
      <c r="N112" s="49"/>
      <c r="O112" s="49"/>
      <c r="P112" s="48"/>
      <c r="Q112" s="47"/>
      <c r="R112" s="14"/>
      <c r="S112" s="15"/>
      <c r="T112" s="14"/>
      <c r="U112" s="14"/>
      <c r="V112" s="2"/>
      <c r="W112" s="2"/>
      <c r="X112" s="6"/>
    </row>
    <row r="113" spans="4:24" x14ac:dyDescent="0.2">
      <c r="D113" s="53"/>
      <c r="E113" s="24"/>
      <c r="G113" s="112"/>
      <c r="H113" s="24"/>
      <c r="I113" s="8"/>
      <c r="L113" s="49"/>
      <c r="M113" s="49"/>
      <c r="N113" s="49"/>
      <c r="O113" s="49"/>
      <c r="P113" s="48"/>
      <c r="Q113" s="47"/>
      <c r="R113" s="14"/>
      <c r="S113" s="15"/>
      <c r="T113" s="14"/>
      <c r="U113" s="14"/>
      <c r="V113" s="2"/>
      <c r="W113" s="2"/>
      <c r="X113" s="6"/>
    </row>
    <row r="114" spans="4:24" x14ac:dyDescent="0.2">
      <c r="D114" s="53"/>
      <c r="E114" s="24"/>
      <c r="G114" s="112"/>
      <c r="H114" s="24"/>
      <c r="I114" s="8"/>
      <c r="L114" s="49"/>
      <c r="M114" s="49"/>
      <c r="N114" s="49"/>
      <c r="O114" s="49"/>
      <c r="P114" s="48"/>
      <c r="Q114" s="47"/>
      <c r="R114" s="14"/>
      <c r="S114" s="15"/>
      <c r="T114" s="14"/>
      <c r="U114" s="14"/>
      <c r="V114" s="2"/>
      <c r="W114" s="2"/>
      <c r="X114" s="6"/>
    </row>
    <row r="115" spans="4:24" x14ac:dyDescent="0.2">
      <c r="D115" s="53"/>
      <c r="E115" s="24"/>
      <c r="G115" s="112"/>
      <c r="H115" s="24"/>
      <c r="I115" s="8"/>
      <c r="L115" s="49"/>
      <c r="M115" s="49"/>
      <c r="N115" s="49"/>
      <c r="O115" s="49"/>
      <c r="P115" s="48"/>
      <c r="Q115" s="47"/>
      <c r="R115" s="14"/>
      <c r="S115" s="15"/>
      <c r="T115" s="14"/>
      <c r="U115" s="14"/>
      <c r="V115" s="2"/>
      <c r="W115" s="2"/>
      <c r="X115" s="6"/>
    </row>
    <row r="116" spans="4:24" x14ac:dyDescent="0.2">
      <c r="D116" s="53"/>
      <c r="E116" s="24"/>
      <c r="G116" s="112"/>
      <c r="H116" s="24"/>
      <c r="I116" s="8"/>
      <c r="L116" s="49"/>
      <c r="M116" s="49"/>
      <c r="N116" s="49"/>
      <c r="O116" s="49"/>
      <c r="P116" s="48"/>
      <c r="Q116" s="47"/>
      <c r="R116" s="14"/>
      <c r="S116" s="15"/>
      <c r="T116" s="14"/>
      <c r="U116" s="14"/>
      <c r="V116" s="2"/>
      <c r="W116" s="2"/>
      <c r="X116" s="6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89059-23E1-EA48-A97F-A39A6FA29FEF}">
  <sheetPr>
    <tabColor theme="8"/>
  </sheetPr>
  <dimension ref="A1:AA116"/>
  <sheetViews>
    <sheetView zoomScaleNormal="100" workbookViewId="0">
      <pane xSplit="4" ySplit="3" topLeftCell="E4" activePane="bottomRight" state="frozen"/>
      <selection pane="topRight" activeCell="F1" sqref="F1"/>
      <selection pane="bottomLeft" activeCell="A4" sqref="A4"/>
      <selection pane="bottomRight" activeCell="B1" sqref="B1"/>
    </sheetView>
  </sheetViews>
  <sheetFormatPr baseColWidth="10" defaultRowHeight="16" x14ac:dyDescent="0.2"/>
  <cols>
    <col min="1" max="1" width="5.83203125" customWidth="1"/>
    <col min="2" max="3" width="12.1640625" style="155" customWidth="1"/>
    <col min="4" max="4" width="12.1640625" style="9" customWidth="1"/>
    <col min="5" max="5" width="12.83203125" hidden="1" customWidth="1"/>
    <col min="6" max="6" width="13.33203125" customWidth="1"/>
    <col min="7" max="7" width="12.83203125" style="43" customWidth="1"/>
    <col min="10" max="10" width="14.6640625" style="43" customWidth="1"/>
    <col min="11" max="11" width="13.33203125" customWidth="1"/>
    <col min="17" max="17" width="11.5" customWidth="1"/>
    <col min="18" max="20" width="10.33203125" customWidth="1"/>
    <col min="21" max="21" width="8.33203125" customWidth="1"/>
    <col min="22" max="22" width="10" customWidth="1"/>
    <col min="23" max="23" width="8.33203125" customWidth="1"/>
    <col min="24" max="24" width="11" customWidth="1"/>
    <col min="25" max="25" width="10.5" style="43" customWidth="1"/>
    <col min="26" max="26" width="17.6640625" bestFit="1" customWidth="1"/>
  </cols>
  <sheetData>
    <row r="1" spans="1:27" ht="18" x14ac:dyDescent="0.2">
      <c r="B1" s="158" t="s">
        <v>58</v>
      </c>
      <c r="C1" s="158"/>
      <c r="D1" s="158"/>
      <c r="H1" s="43"/>
      <c r="I1" s="43"/>
      <c r="K1" s="12"/>
      <c r="N1" s="10"/>
      <c r="O1" s="12"/>
      <c r="Q1" s="12"/>
      <c r="R1" s="12"/>
      <c r="S1" s="10"/>
      <c r="T1" s="10"/>
      <c r="U1" s="12"/>
      <c r="V1" s="12"/>
      <c r="W1" s="12"/>
      <c r="Y1" s="12"/>
    </row>
    <row r="2" spans="1:27" s="3" customFormat="1" ht="100" customHeight="1" x14ac:dyDescent="0.2">
      <c r="B2" s="159" t="s">
        <v>32</v>
      </c>
      <c r="C2" s="159" t="s">
        <v>14</v>
      </c>
      <c r="D2" s="164" t="s">
        <v>30</v>
      </c>
      <c r="E2" s="42"/>
      <c r="F2" s="3" t="s">
        <v>31</v>
      </c>
      <c r="G2" s="110" t="s">
        <v>115</v>
      </c>
      <c r="H2" s="110" t="s">
        <v>119</v>
      </c>
      <c r="I2" s="110" t="s">
        <v>117</v>
      </c>
      <c r="J2" s="110" t="s">
        <v>20</v>
      </c>
      <c r="K2" s="4" t="s">
        <v>1827</v>
      </c>
      <c r="L2" s="3" t="s">
        <v>16</v>
      </c>
      <c r="M2" s="5" t="s">
        <v>114</v>
      </c>
      <c r="N2" s="3" t="s">
        <v>143</v>
      </c>
      <c r="O2" s="3" t="s">
        <v>21</v>
      </c>
      <c r="P2" s="5" t="s">
        <v>22</v>
      </c>
      <c r="Q2" s="3" t="s">
        <v>142</v>
      </c>
      <c r="R2" s="3" t="s">
        <v>23</v>
      </c>
      <c r="S2" s="5" t="s">
        <v>33</v>
      </c>
      <c r="T2" s="5" t="s">
        <v>34</v>
      </c>
      <c r="U2" s="5" t="s">
        <v>35</v>
      </c>
      <c r="V2" s="3" t="s">
        <v>36</v>
      </c>
      <c r="W2" s="3" t="s">
        <v>37</v>
      </c>
      <c r="X2" s="5" t="s">
        <v>80</v>
      </c>
      <c r="Y2" s="3" t="s">
        <v>25</v>
      </c>
      <c r="Z2" s="5" t="s">
        <v>24</v>
      </c>
    </row>
    <row r="3" spans="1:27" s="13" customFormat="1" ht="47" customHeight="1" x14ac:dyDescent="0.2">
      <c r="A3" s="12"/>
      <c r="B3" s="10" t="s">
        <v>17</v>
      </c>
      <c r="C3" s="10" t="s">
        <v>14</v>
      </c>
      <c r="D3" s="160" t="s">
        <v>0</v>
      </c>
      <c r="E3" s="10" t="s">
        <v>137</v>
      </c>
      <c r="F3" s="10" t="s">
        <v>9</v>
      </c>
      <c r="G3" s="12" t="s">
        <v>116</v>
      </c>
      <c r="H3" s="12" t="s">
        <v>136</v>
      </c>
      <c r="I3" s="12" t="s">
        <v>110</v>
      </c>
      <c r="J3" s="12" t="s">
        <v>1826</v>
      </c>
      <c r="K3" s="12" t="s">
        <v>1828</v>
      </c>
      <c r="L3" s="12" t="s">
        <v>26</v>
      </c>
      <c r="M3" s="12" t="s">
        <v>27</v>
      </c>
      <c r="N3" s="10" t="s">
        <v>1620</v>
      </c>
      <c r="O3" s="12" t="s">
        <v>111</v>
      </c>
      <c r="P3" s="12" t="s">
        <v>112</v>
      </c>
      <c r="Q3" s="12" t="s">
        <v>1621</v>
      </c>
      <c r="R3" s="12" t="s">
        <v>113</v>
      </c>
      <c r="S3" s="10" t="s">
        <v>104</v>
      </c>
      <c r="T3" s="10" t="s">
        <v>105</v>
      </c>
      <c r="U3" s="12" t="s">
        <v>106</v>
      </c>
      <c r="V3" s="12" t="s">
        <v>107</v>
      </c>
      <c r="W3" s="12" t="s">
        <v>108</v>
      </c>
      <c r="X3" s="10" t="s">
        <v>109</v>
      </c>
      <c r="Y3" s="12" t="s">
        <v>29</v>
      </c>
      <c r="Z3" s="12" t="s">
        <v>11</v>
      </c>
    </row>
    <row r="4" spans="1:27" s="11" customFormat="1" ht="17" customHeight="1" x14ac:dyDescent="0.2">
      <c r="A4" s="17"/>
      <c r="B4" s="13" t="s">
        <v>18</v>
      </c>
      <c r="C4" s="13" t="str">
        <f>$B$1</f>
        <v>ES</v>
      </c>
      <c r="D4" s="162">
        <v>0</v>
      </c>
      <c r="E4" s="20" t="str">
        <f t="shared" ref="E4:E23" si="0">_xlfn.CONCAT(C4,B4,D4)</f>
        <v>ESTotal0</v>
      </c>
      <c r="F4" s="21">
        <v>1</v>
      </c>
      <c r="G4" s="108">
        <f>VLOOKUP(E4,'Appendix 4. LT MOH 2019'!$E$4:$H$1683,4,FALSE)</f>
        <v>9.9892848501607276E-3</v>
      </c>
      <c r="H4" s="21">
        <f>VLOOKUP(E4,'Appendix 1a. Pop March 2021'!$E$5:$F$1684,2,FALSE)</f>
        <v>57403.815407574599</v>
      </c>
      <c r="I4" s="21">
        <f>VLOOKUP(E4,'Appendix 2a. Covid Deaths 2021'!$E$4:$F$1684,2,FALSE)</f>
        <v>0</v>
      </c>
      <c r="J4" s="22">
        <f t="shared" ref="J4:J23" si="1">G4*H4</f>
        <v>573.42306359230793</v>
      </c>
      <c r="K4" s="22">
        <f t="shared" ref="K4:K23" si="2">G4*(H4-I4)+I4</f>
        <v>573.42306359230793</v>
      </c>
      <c r="L4" s="77">
        <f t="shared" ref="L4:L23" si="3">J4/K4</f>
        <v>1</v>
      </c>
      <c r="M4" s="77">
        <f t="shared" ref="M4:M23" si="4">K4/J4</f>
        <v>1</v>
      </c>
      <c r="N4" s="77">
        <f>VLOOKUP(E4,'Appendix 4. LT MOH 2019'!$E$4:$L$1683,8,FALSE)</f>
        <v>0.99010233100532741</v>
      </c>
      <c r="O4" s="77">
        <f>EXP((1/L4)*LN(N4))</f>
        <v>0.99010233100532741</v>
      </c>
      <c r="P4" s="77">
        <f t="shared" ref="P4:P23" si="5">1-O4</f>
        <v>9.8976689946725926E-3</v>
      </c>
      <c r="Q4" s="77">
        <f>VLOOKUP(E4,'Appendix 4. LT MOH 2019'!$E$4:$J$1683,6,FALSE)</f>
        <v>7.3376482881655922E-2</v>
      </c>
      <c r="R4" s="18">
        <f t="shared" ref="R4:R22" si="6">F4+(Q4-F4)*M4*(1-N4)/(1-O4)</f>
        <v>7.337648288165588E-2</v>
      </c>
      <c r="S4" s="14">
        <v>100000</v>
      </c>
      <c r="T4" s="14">
        <f t="shared" ref="T4:T23" si="7">P4*S4</f>
        <v>989.76689946725924</v>
      </c>
      <c r="U4" s="15">
        <f t="shared" ref="U4:U23" si="8">T4/V4</f>
        <v>9.9892848501607796E-3</v>
      </c>
      <c r="V4" s="14">
        <f t="shared" ref="V4:V22" si="9">(S5*F4)+R4*T4</f>
        <v>99082.858714488335</v>
      </c>
      <c r="W4" s="14">
        <f t="shared" ref="W4:W22" si="10">W5+V4</f>
        <v>7572029.9835195979</v>
      </c>
      <c r="X4" s="129">
        <f t="shared" ref="X4:X23" si="11">W4/S4</f>
        <v>75.720299835195974</v>
      </c>
      <c r="Y4" s="109">
        <f>VLOOKUP(E4,'Appendix 4. LT MOH 2019'!$E$4:$Q$1683,13,FALSE)</f>
        <v>77.797803222499596</v>
      </c>
      <c r="Z4" s="109">
        <f t="shared" ref="Z4:Z23" si="12">X4-Y4</f>
        <v>-2.0775033873036222</v>
      </c>
    </row>
    <row r="5" spans="1:27" s="11" customFormat="1" x14ac:dyDescent="0.2">
      <c r="A5" s="17"/>
      <c r="B5" s="13" t="str">
        <f>$B$4</f>
        <v>Total</v>
      </c>
      <c r="C5" s="13" t="str">
        <f>$C$4</f>
        <v>ES</v>
      </c>
      <c r="D5" s="163" t="s">
        <v>139</v>
      </c>
      <c r="E5" s="20" t="str">
        <f t="shared" si="0"/>
        <v>ESTotal01-04</v>
      </c>
      <c r="F5" s="21">
        <v>4</v>
      </c>
      <c r="G5" s="108">
        <f>VLOOKUP(E5,'Appendix 4. LT MOH 2019'!$E$4:$H$1683,4,FALSE)</f>
        <v>4.6979603022354461E-4</v>
      </c>
      <c r="H5" s="21">
        <f>VLOOKUP(E5,'Appendix 1a. Pop March 2021'!$E$5:$F$1684,2,FALSE)</f>
        <v>230580.73683501899</v>
      </c>
      <c r="I5" s="21">
        <f>VLOOKUP(E5,'Appendix 2a. Covid Deaths 2021'!$E$4:$F$1684,2,FALSE)</f>
        <v>0</v>
      </c>
      <c r="J5" s="22">
        <f t="shared" si="1"/>
        <v>108.32591481111177</v>
      </c>
      <c r="K5" s="22">
        <f t="shared" si="2"/>
        <v>108.32591481111177</v>
      </c>
      <c r="L5" s="77">
        <f t="shared" si="3"/>
        <v>1</v>
      </c>
      <c r="M5" s="77">
        <f t="shared" si="4"/>
        <v>1</v>
      </c>
      <c r="N5" s="77">
        <f>VLOOKUP(E5,'Appendix 4. LT MOH 2019'!$E$4:$L$1683,8,FALSE)</f>
        <v>0.99812301038713458</v>
      </c>
      <c r="O5" s="77">
        <f t="shared" ref="O5:O22" si="13">EXP((1/L5)*LN(N5))</f>
        <v>0.99812301038713458</v>
      </c>
      <c r="P5" s="77">
        <f t="shared" si="5"/>
        <v>1.8769896128654207E-3</v>
      </c>
      <c r="Q5" s="77">
        <f>VLOOKUP(E5,'Appendix 4. LT MOH 2019'!$E$4:$J$1683,6,FALSE)</f>
        <v>1.5113377384392632</v>
      </c>
      <c r="R5" s="18">
        <f t="shared" si="6"/>
        <v>1.5113377384392632</v>
      </c>
      <c r="S5" s="132">
        <f t="shared" ref="S5:S23" si="14">S4-T4</f>
        <v>99010.233100532743</v>
      </c>
      <c r="T5" s="14">
        <f t="shared" si="7"/>
        <v>185.84117909708402</v>
      </c>
      <c r="U5" s="15">
        <f t="shared" si="8"/>
        <v>4.6979603022354461E-4</v>
      </c>
      <c r="V5" s="14">
        <f t="shared" si="9"/>
        <v>395578.43647306808</v>
      </c>
      <c r="W5" s="14">
        <f t="shared" si="10"/>
        <v>7472947.1248051096</v>
      </c>
      <c r="X5" s="129">
        <f t="shared" si="11"/>
        <v>75.476512788503882</v>
      </c>
      <c r="Y5" s="109">
        <f>VLOOKUP(E5,'Appendix 4. LT MOH 2019'!$E$4:$Q$1683,13,FALSE)</f>
        <v>77.574784171416553</v>
      </c>
      <c r="Z5" s="109">
        <f t="shared" si="12"/>
        <v>-2.0982713829126709</v>
      </c>
      <c r="AA5" s="19"/>
    </row>
    <row r="6" spans="1:27" s="11" customFormat="1" x14ac:dyDescent="0.2">
      <c r="A6" s="17"/>
      <c r="B6" s="13" t="str">
        <f t="shared" ref="B6:B23" si="15">$B$4</f>
        <v>Total</v>
      </c>
      <c r="C6" s="13" t="str">
        <f t="shared" ref="C6:C23" si="16">$C$4</f>
        <v>ES</v>
      </c>
      <c r="D6" s="163" t="s">
        <v>138</v>
      </c>
      <c r="E6" s="20" t="str">
        <f t="shared" si="0"/>
        <v>ESTotal05-09</v>
      </c>
      <c r="F6" s="21">
        <v>5</v>
      </c>
      <c r="G6" s="108">
        <f>VLOOKUP(E6,'Appendix 4. LT MOH 2019'!$E$4:$H$1683,4,FALSE)</f>
        <v>1.4336249565432435E-4</v>
      </c>
      <c r="H6" s="21">
        <f>VLOOKUP(E6,'Appendix 1a. Pop March 2021'!$E$5:$F$1684,2,FALSE)</f>
        <v>285209.04534103198</v>
      </c>
      <c r="I6" s="21">
        <f>VLOOKUP(E6,'Appendix 2a. Covid Deaths 2021'!$E$4:$F$1684,2,FALSE)</f>
        <v>0</v>
      </c>
      <c r="J6" s="22">
        <f t="shared" si="1"/>
        <v>40.888280523277693</v>
      </c>
      <c r="K6" s="22">
        <f t="shared" si="2"/>
        <v>40.888280523277693</v>
      </c>
      <c r="L6" s="77">
        <f t="shared" si="3"/>
        <v>1</v>
      </c>
      <c r="M6" s="77">
        <f t="shared" si="4"/>
        <v>1</v>
      </c>
      <c r="N6" s="77">
        <f>VLOOKUP(E6,'Appendix 4. LT MOH 2019'!$E$4:$L$1683,8,FALSE)</f>
        <v>0.9992834443397477</v>
      </c>
      <c r="O6" s="77">
        <f t="shared" si="13"/>
        <v>0.9992834443397477</v>
      </c>
      <c r="P6" s="77">
        <f t="shared" si="5"/>
        <v>7.1655566025230488E-4</v>
      </c>
      <c r="Q6" s="77">
        <f>VLOOKUP(E6,'Appendix 4. LT MOH 2019'!$E$4:$J$1683,6,FALSE)</f>
        <v>2.4999999999999831</v>
      </c>
      <c r="R6" s="18">
        <f t="shared" si="6"/>
        <v>2.4999999999999831</v>
      </c>
      <c r="S6" s="132">
        <f t="shared" si="14"/>
        <v>98824.391921435657</v>
      </c>
      <c r="T6" s="14">
        <f t="shared" si="7"/>
        <v>70.813177402296873</v>
      </c>
      <c r="U6" s="15">
        <f t="shared" si="8"/>
        <v>1.4336249565432549E-4</v>
      </c>
      <c r="V6" s="14">
        <f t="shared" si="9"/>
        <v>493944.92666367255</v>
      </c>
      <c r="W6" s="14">
        <f t="shared" si="10"/>
        <v>7077368.6883320417</v>
      </c>
      <c r="X6" s="129">
        <f t="shared" si="11"/>
        <v>71.615605729792648</v>
      </c>
      <c r="Y6" s="109">
        <f>VLOOKUP(E6,'Appendix 4. LT MOH 2019'!$E$4:$Q$1683,13,FALSE)</f>
        <v>73.717822952596521</v>
      </c>
      <c r="Z6" s="109">
        <f t="shared" si="12"/>
        <v>-2.1022172228038727</v>
      </c>
    </row>
    <row r="7" spans="1:27" s="11" customFormat="1" x14ac:dyDescent="0.2">
      <c r="A7" s="17"/>
      <c r="B7" s="13" t="str">
        <f t="shared" si="15"/>
        <v>Total</v>
      </c>
      <c r="C7" s="13" t="str">
        <f t="shared" si="16"/>
        <v>ES</v>
      </c>
      <c r="D7" s="163" t="s">
        <v>120</v>
      </c>
      <c r="E7" s="20" t="str">
        <f t="shared" si="0"/>
        <v>ESTotal10-14</v>
      </c>
      <c r="F7" s="21">
        <v>5</v>
      </c>
      <c r="G7" s="108">
        <f>VLOOKUP(E7,'Appendix 4. LT MOH 2019'!$E$4:$H$1683,4,FALSE)</f>
        <v>3.3103548627657833E-4</v>
      </c>
      <c r="H7" s="21">
        <f>VLOOKUP(E7,'Appendix 1a. Pop March 2021'!$E$5:$F$1684,2,FALSE)</f>
        <v>273814.52725384</v>
      </c>
      <c r="I7" s="21">
        <f>VLOOKUP(E7,'Appendix 2a. Covid Deaths 2021'!$E$4:$F$1684,2,FALSE)</f>
        <v>0</v>
      </c>
      <c r="J7" s="22">
        <f t="shared" si="1"/>
        <v>90.642325179066333</v>
      </c>
      <c r="K7" s="22">
        <f t="shared" si="2"/>
        <v>90.642325179066333</v>
      </c>
      <c r="L7" s="77">
        <f t="shared" si="3"/>
        <v>1</v>
      </c>
      <c r="M7" s="77">
        <f t="shared" si="4"/>
        <v>1</v>
      </c>
      <c r="N7" s="77">
        <f>VLOOKUP(E7,'Appendix 4. LT MOH 2019'!$E$4:$L$1683,8,FALSE)</f>
        <v>0.99834619124208313</v>
      </c>
      <c r="O7" s="77">
        <f t="shared" si="13"/>
        <v>0.99834619124208313</v>
      </c>
      <c r="P7" s="77">
        <f t="shared" si="5"/>
        <v>1.6538087579168748E-3</v>
      </c>
      <c r="Q7" s="77">
        <f>VLOOKUP(E7,'Appendix 4. LT MOH 2019'!$E$4:$J$1683,6,FALSE)</f>
        <v>2.5000000000000773</v>
      </c>
      <c r="R7" s="18">
        <f t="shared" si="6"/>
        <v>2.5000000000000773</v>
      </c>
      <c r="S7" s="132">
        <f t="shared" si="14"/>
        <v>98753.578744033366</v>
      </c>
      <c r="T7" s="14">
        <f t="shared" si="7"/>
        <v>163.3195334025161</v>
      </c>
      <c r="U7" s="15">
        <f t="shared" si="8"/>
        <v>3.3103548627656771E-4</v>
      </c>
      <c r="V7" s="14">
        <f t="shared" si="9"/>
        <v>493359.59488666052</v>
      </c>
      <c r="W7" s="14">
        <f t="shared" si="10"/>
        <v>6583423.7616683692</v>
      </c>
      <c r="X7" s="129">
        <f t="shared" si="11"/>
        <v>66.665166421284113</v>
      </c>
      <c r="Y7" s="109">
        <f>VLOOKUP(E7,'Appendix 4. LT MOH 2019'!$E$4:$Q$1683,13,FALSE)</f>
        <v>68.768891079899717</v>
      </c>
      <c r="Z7" s="109">
        <f t="shared" si="12"/>
        <v>-2.1037246586156044</v>
      </c>
      <c r="AA7" s="19"/>
    </row>
    <row r="8" spans="1:27" s="11" customFormat="1" x14ac:dyDescent="0.2">
      <c r="A8" s="17"/>
      <c r="B8" s="13" t="str">
        <f t="shared" si="15"/>
        <v>Total</v>
      </c>
      <c r="C8" s="13" t="str">
        <f t="shared" si="16"/>
        <v>ES</v>
      </c>
      <c r="D8" s="162" t="s">
        <v>121</v>
      </c>
      <c r="E8" s="20" t="str">
        <f t="shared" si="0"/>
        <v>ESTotal15-19</v>
      </c>
      <c r="F8" s="21">
        <v>5</v>
      </c>
      <c r="G8" s="108">
        <f>VLOOKUP(E8,'Appendix 4. LT MOH 2019'!$E$4:$H$1683,4,FALSE)</f>
        <v>1.3091263357655344E-3</v>
      </c>
      <c r="H8" s="21">
        <f>VLOOKUP(E8,'Appendix 1a. Pop March 2021'!$E$5:$F$1684,2,FALSE)</f>
        <v>288315.13158716902</v>
      </c>
      <c r="I8" s="21">
        <f>VLOOKUP(E8,'Appendix 2a. Covid Deaths 2021'!$E$4:$F$1684,2,FALSE)</f>
        <v>7.5518413597733698</v>
      </c>
      <c r="J8" s="22">
        <f t="shared" si="1"/>
        <v>377.44093176046846</v>
      </c>
      <c r="K8" s="22">
        <f t="shared" si="2"/>
        <v>384.98288680583426</v>
      </c>
      <c r="L8" s="77">
        <f t="shared" si="3"/>
        <v>0.98040963558681615</v>
      </c>
      <c r="M8" s="77">
        <f t="shared" si="4"/>
        <v>1.0199818154596758</v>
      </c>
      <c r="N8" s="77">
        <f>VLOOKUP(E8,'Appendix 4. LT MOH 2019'!$E$4:$L$1683,8,FALSE)</f>
        <v>0.99347572108454762</v>
      </c>
      <c r="O8" s="77">
        <f t="shared" si="13"/>
        <v>0.99334578884765024</v>
      </c>
      <c r="P8" s="77">
        <f t="shared" si="5"/>
        <v>6.6542111523497649E-3</v>
      </c>
      <c r="Q8" s="77">
        <f>VLOOKUP(E8,'Appendix 4. LT MOH 2019'!$E$4:$J$1683,6,FALSE)</f>
        <v>2.5000000000000746</v>
      </c>
      <c r="R8" s="18">
        <f t="shared" si="6"/>
        <v>2.4998366822195441</v>
      </c>
      <c r="S8" s="132">
        <f t="shared" si="14"/>
        <v>98590.259210630844</v>
      </c>
      <c r="T8" s="14">
        <f t="shared" si="7"/>
        <v>656.04040235243394</v>
      </c>
      <c r="U8" s="15">
        <f t="shared" si="8"/>
        <v>1.3352851553806982E-3</v>
      </c>
      <c r="V8" s="14">
        <f t="shared" si="9"/>
        <v>491311.08790421078</v>
      </c>
      <c r="W8" s="14">
        <f t="shared" si="10"/>
        <v>6090064.1667817086</v>
      </c>
      <c r="X8" s="129">
        <f t="shared" si="11"/>
        <v>61.771459123266268</v>
      </c>
      <c r="Y8" s="109">
        <f>VLOOKUP(E8,'Appendix 4. LT MOH 2019'!$E$4:$Q$1683,13,FALSE)</f>
        <v>63.878668703540498</v>
      </c>
      <c r="Z8" s="109">
        <f t="shared" si="12"/>
        <v>-2.1072095802742297</v>
      </c>
    </row>
    <row r="9" spans="1:27" s="11" customFormat="1" x14ac:dyDescent="0.2">
      <c r="A9" s="17"/>
      <c r="B9" s="13" t="str">
        <f t="shared" si="15"/>
        <v>Total</v>
      </c>
      <c r="C9" s="13" t="str">
        <f t="shared" si="16"/>
        <v>ES</v>
      </c>
      <c r="D9" s="162" t="s">
        <v>122</v>
      </c>
      <c r="E9" s="20" t="str">
        <f t="shared" si="0"/>
        <v>ESTotal20-24</v>
      </c>
      <c r="F9" s="21">
        <v>5</v>
      </c>
      <c r="G9" s="108">
        <f>VLOOKUP(E9,'Appendix 4. LT MOH 2019'!$E$4:$H$1683,4,FALSE)</f>
        <v>1.5627828970564413E-3</v>
      </c>
      <c r="H9" s="21">
        <f>VLOOKUP(E9,'Appendix 1a. Pop March 2021'!$E$5:$F$1684,2,FALSE)</f>
        <v>313619.44603288203</v>
      </c>
      <c r="I9" s="21">
        <f>VLOOKUP(E9,'Appendix 2a. Covid Deaths 2021'!$E$4:$F$1684,2,FALSE)</f>
        <v>25.172804532577899</v>
      </c>
      <c r="J9" s="22">
        <f t="shared" si="1"/>
        <v>490.11910644450359</v>
      </c>
      <c r="K9" s="22">
        <f t="shared" si="2"/>
        <v>515.25257134868707</v>
      </c>
      <c r="L9" s="77">
        <f t="shared" si="3"/>
        <v>0.95122107816289792</v>
      </c>
      <c r="M9" s="77">
        <f t="shared" si="4"/>
        <v>1.0512803205867864</v>
      </c>
      <c r="N9" s="77">
        <f>VLOOKUP(E9,'Appendix 4. LT MOH 2019'!$E$4:$L$1683,8,FALSE)</f>
        <v>0.99221649533464329</v>
      </c>
      <c r="O9" s="77">
        <f t="shared" si="13"/>
        <v>0.99181899176804789</v>
      </c>
      <c r="P9" s="77">
        <f t="shared" si="5"/>
        <v>8.1810082319521138E-3</v>
      </c>
      <c r="Q9" s="77">
        <f>VLOOKUP(E9,'Appendix 4. LT MOH 2019'!$E$4:$J$1683,6,FALSE)</f>
        <v>2.5000000000000178</v>
      </c>
      <c r="R9" s="18">
        <f t="shared" si="6"/>
        <v>2.4994997413868911</v>
      </c>
      <c r="S9" s="132">
        <f t="shared" si="14"/>
        <v>97934.218808278412</v>
      </c>
      <c r="T9" s="14">
        <f t="shared" si="7"/>
        <v>801.20065026032523</v>
      </c>
      <c r="U9" s="15">
        <f t="shared" si="8"/>
        <v>1.6429233759943187E-3</v>
      </c>
      <c r="V9" s="14">
        <f t="shared" si="9"/>
        <v>487667.69160821522</v>
      </c>
      <c r="W9" s="14">
        <f t="shared" si="10"/>
        <v>5598753.0788774975</v>
      </c>
      <c r="X9" s="129">
        <f t="shared" si="11"/>
        <v>57.168507055107412</v>
      </c>
      <c r="Y9" s="109">
        <f>VLOOKUP(E9,'Appendix 4. LT MOH 2019'!$E$4:$Q$1683,13,FALSE)</f>
        <v>59.281750072900884</v>
      </c>
      <c r="Z9" s="109">
        <f t="shared" si="12"/>
        <v>-2.1132430177934722</v>
      </c>
    </row>
    <row r="10" spans="1:27" s="11" customFormat="1" x14ac:dyDescent="0.2">
      <c r="A10" s="17"/>
      <c r="B10" s="13" t="str">
        <f t="shared" si="15"/>
        <v>Total</v>
      </c>
      <c r="C10" s="13" t="str">
        <f t="shared" si="16"/>
        <v>ES</v>
      </c>
      <c r="D10" s="162" t="s">
        <v>123</v>
      </c>
      <c r="E10" s="20" t="str">
        <f t="shared" si="0"/>
        <v>ESTotal25-29</v>
      </c>
      <c r="F10" s="21">
        <v>5</v>
      </c>
      <c r="G10" s="108">
        <f>VLOOKUP(E10,'Appendix 4. LT MOH 2019'!$E$4:$H$1683,4,FALSE)</f>
        <v>1.4094720287293719E-3</v>
      </c>
      <c r="H10" s="21">
        <f>VLOOKUP(E10,'Appendix 1a. Pop March 2021'!$E$5:$F$1684,2,FALSE)</f>
        <v>315990.87723420898</v>
      </c>
      <c r="I10" s="21">
        <f>VLOOKUP(E10,'Appendix 2a. Covid Deaths 2021'!$E$4:$F$1684,2,FALSE)</f>
        <v>42.7937677053824</v>
      </c>
      <c r="J10" s="22">
        <f t="shared" si="1"/>
        <v>445.38030279527442</v>
      </c>
      <c r="K10" s="22">
        <f t="shared" si="2"/>
        <v>488.1137538820721</v>
      </c>
      <c r="L10" s="77">
        <f t="shared" si="3"/>
        <v>0.91245186035646508</v>
      </c>
      <c r="M10" s="77">
        <f t="shared" si="4"/>
        <v>1.0959482285556772</v>
      </c>
      <c r="N10" s="77">
        <f>VLOOKUP(E10,'Appendix 4. LT MOH 2019'!$E$4:$L$1683,8,FALSE)</f>
        <v>0.99297738530381019</v>
      </c>
      <c r="O10" s="77">
        <f t="shared" si="13"/>
        <v>0.99230617632293527</v>
      </c>
      <c r="P10" s="77">
        <f t="shared" si="5"/>
        <v>7.6938236770647261E-3</v>
      </c>
      <c r="Q10" s="77">
        <f>VLOOKUP(E10,'Appendix 4. LT MOH 2019'!$E$4:$J$1683,6,FALSE)</f>
        <v>2.5000000000000315</v>
      </c>
      <c r="R10" s="18">
        <f t="shared" si="6"/>
        <v>2.4991556672070576</v>
      </c>
      <c r="S10" s="132">
        <f t="shared" si="14"/>
        <v>97133.018158018094</v>
      </c>
      <c r="T10" s="14">
        <f t="shared" si="7"/>
        <v>747.3243149289176</v>
      </c>
      <c r="U10" s="15">
        <f t="shared" si="8"/>
        <v>1.5447091020764877E-3</v>
      </c>
      <c r="V10" s="14">
        <f t="shared" si="9"/>
        <v>483796.1490123421</v>
      </c>
      <c r="W10" s="14">
        <f t="shared" si="10"/>
        <v>5111085.3872692827</v>
      </c>
      <c r="X10" s="129">
        <f t="shared" si="11"/>
        <v>52.619443770958071</v>
      </c>
      <c r="Y10" s="109">
        <f>VLOOKUP(E10,'Appendix 4. LT MOH 2019'!$E$4:$Q$1683,13,FALSE)</f>
        <v>54.727178080475461</v>
      </c>
      <c r="Z10" s="109">
        <f t="shared" si="12"/>
        <v>-2.1077343095173902</v>
      </c>
    </row>
    <row r="11" spans="1:27" s="11" customFormat="1" x14ac:dyDescent="0.2">
      <c r="A11" s="17"/>
      <c r="B11" s="13" t="str">
        <f t="shared" si="15"/>
        <v>Total</v>
      </c>
      <c r="C11" s="13" t="str">
        <f t="shared" si="16"/>
        <v>ES</v>
      </c>
      <c r="D11" s="162" t="s">
        <v>124</v>
      </c>
      <c r="E11" s="20" t="str">
        <f t="shared" si="0"/>
        <v>ESTotal30-34</v>
      </c>
      <c r="F11" s="21">
        <v>5</v>
      </c>
      <c r="G11" s="108">
        <f>VLOOKUP(E11,'Appendix 4. LT MOH 2019'!$E$4:$H$1683,4,FALSE)</f>
        <v>1.3767566914207716E-3</v>
      </c>
      <c r="H11" s="21">
        <f>VLOOKUP(E11,'Appendix 1a. Pop March 2021'!$E$5:$F$1684,2,FALSE)</f>
        <v>336465.00482212199</v>
      </c>
      <c r="I11" s="21">
        <f>VLOOKUP(E11,'Appendix 2a. Covid Deaths 2021'!$E$4:$F$1684,2,FALSE)</f>
        <v>67.966572237960307</v>
      </c>
      <c r="J11" s="22">
        <f t="shared" si="1"/>
        <v>463.23044681777861</v>
      </c>
      <c r="K11" s="22">
        <f t="shared" si="2"/>
        <v>531.10344562261741</v>
      </c>
      <c r="L11" s="77">
        <f t="shared" si="3"/>
        <v>0.87220380631259009</v>
      </c>
      <c r="M11" s="77">
        <f t="shared" si="4"/>
        <v>1.1465210226812619</v>
      </c>
      <c r="N11" s="77">
        <f>VLOOKUP(E11,'Appendix 4. LT MOH 2019'!$E$4:$L$1683,8,FALSE)</f>
        <v>0.99313982851040261</v>
      </c>
      <c r="O11" s="77">
        <f t="shared" si="13"/>
        <v>0.99213862986284918</v>
      </c>
      <c r="P11" s="77">
        <f t="shared" si="5"/>
        <v>7.8613701371508249E-3</v>
      </c>
      <c r="Q11" s="77">
        <f>VLOOKUP(E11,'Appendix 4. LT MOH 2019'!$E$4:$J$1683,6,FALSE)</f>
        <v>2.5000000000000124</v>
      </c>
      <c r="R11" s="18">
        <f t="shared" si="6"/>
        <v>2.4987404565609839</v>
      </c>
      <c r="S11" s="132">
        <f t="shared" si="14"/>
        <v>96385.693843089175</v>
      </c>
      <c r="T11" s="14">
        <f t="shared" si="7"/>
        <v>757.72361522662334</v>
      </c>
      <c r="U11" s="15">
        <f t="shared" si="8"/>
        <v>1.5784816676945148E-3</v>
      </c>
      <c r="V11" s="14">
        <f t="shared" si="9"/>
        <v>480033.20579157112</v>
      </c>
      <c r="W11" s="14">
        <f t="shared" si="10"/>
        <v>4627289.2382569406</v>
      </c>
      <c r="X11" s="129">
        <f t="shared" si="11"/>
        <v>48.008050300389222</v>
      </c>
      <c r="Y11" s="109">
        <f>VLOOKUP(E11,'Appendix 4. LT MOH 2019'!$E$4:$Q$1683,13,FALSE)</f>
        <v>50.096543338694559</v>
      </c>
      <c r="Z11" s="109">
        <f t="shared" si="12"/>
        <v>-2.0884930383053373</v>
      </c>
    </row>
    <row r="12" spans="1:27" s="11" customFormat="1" x14ac:dyDescent="0.2">
      <c r="A12" s="17"/>
      <c r="B12" s="13" t="str">
        <f t="shared" si="15"/>
        <v>Total</v>
      </c>
      <c r="C12" s="13" t="str">
        <f t="shared" si="16"/>
        <v>ES</v>
      </c>
      <c r="D12" s="162" t="s">
        <v>125</v>
      </c>
      <c r="E12" s="20" t="str">
        <f t="shared" si="0"/>
        <v>ESTotal35-39</v>
      </c>
      <c r="F12" s="21">
        <v>5</v>
      </c>
      <c r="G12" s="108">
        <f>VLOOKUP(E12,'Appendix 4. LT MOH 2019'!$E$4:$H$1683,4,FALSE)</f>
        <v>1.8471505655192496E-3</v>
      </c>
      <c r="H12" s="21">
        <f>VLOOKUP(E12,'Appendix 1a. Pop March 2021'!$E$5:$F$1684,2,FALSE)</f>
        <v>335800.89956032898</v>
      </c>
      <c r="I12" s="21">
        <f>VLOOKUP(E12,'Appendix 2a. Covid Deaths 2021'!$E$4:$F$1684,2,FALSE)</f>
        <v>130.89858356940499</v>
      </c>
      <c r="J12" s="22">
        <f t="shared" si="1"/>
        <v>620.27482152473442</v>
      </c>
      <c r="K12" s="22">
        <f t="shared" si="2"/>
        <v>750.93161570147356</v>
      </c>
      <c r="L12" s="77">
        <f t="shared" si="3"/>
        <v>0.82600706716191763</v>
      </c>
      <c r="M12" s="77">
        <f t="shared" si="4"/>
        <v>1.2106433948996413</v>
      </c>
      <c r="N12" s="77">
        <f>VLOOKUP(E12,'Appendix 4. LT MOH 2019'!$E$4:$L$1683,8,FALSE)</f>
        <v>0.99080670069244114</v>
      </c>
      <c r="O12" s="77">
        <f t="shared" si="13"/>
        <v>0.9888809955702631</v>
      </c>
      <c r="P12" s="77">
        <f t="shared" si="5"/>
        <v>1.1119004429736901E-2</v>
      </c>
      <c r="Q12" s="77">
        <f>VLOOKUP(E12,'Appendix 4. LT MOH 2019'!$E$4:$J$1683,6,FALSE)</f>
        <v>2.5000000000000369</v>
      </c>
      <c r="R12" s="18">
        <f t="shared" si="6"/>
        <v>2.4975711282510105</v>
      </c>
      <c r="S12" s="132">
        <f t="shared" si="14"/>
        <v>95627.970227862548</v>
      </c>
      <c r="T12" s="14">
        <f t="shared" si="7"/>
        <v>1063.2878245703521</v>
      </c>
      <c r="U12" s="15">
        <f t="shared" si="8"/>
        <v>2.2362453757597614E-3</v>
      </c>
      <c r="V12" s="14">
        <f t="shared" si="9"/>
        <v>475479.04898812878</v>
      </c>
      <c r="W12" s="14">
        <f t="shared" si="10"/>
        <v>4147256.0324653694</v>
      </c>
      <c r="X12" s="129">
        <f t="shared" si="11"/>
        <v>43.368650642518901</v>
      </c>
      <c r="Y12" s="109">
        <f>VLOOKUP(E12,'Appendix 4. LT MOH 2019'!$E$4:$Q$1683,13,FALSE)</f>
        <v>45.425319247425598</v>
      </c>
      <c r="Z12" s="109">
        <f t="shared" si="12"/>
        <v>-2.0566686049066973</v>
      </c>
    </row>
    <row r="13" spans="1:27" s="11" customFormat="1" x14ac:dyDescent="0.2">
      <c r="A13" s="17"/>
      <c r="B13" s="13" t="str">
        <f t="shared" si="15"/>
        <v>Total</v>
      </c>
      <c r="C13" s="13" t="str">
        <f t="shared" si="16"/>
        <v>ES</v>
      </c>
      <c r="D13" s="162" t="s">
        <v>126</v>
      </c>
      <c r="E13" s="20" t="str">
        <f t="shared" si="0"/>
        <v>ESTotal40-44</v>
      </c>
      <c r="F13" s="21">
        <v>5</v>
      </c>
      <c r="G13" s="108">
        <f>VLOOKUP(E13,'Appendix 4. LT MOH 2019'!$E$4:$H$1683,4,FALSE)</f>
        <v>2.5581043100691698E-3</v>
      </c>
      <c r="H13" s="21">
        <f>VLOOKUP(E13,'Appendix 1a. Pop March 2021'!$E$5:$F$1684,2,FALSE)</f>
        <v>310592.43044890702</v>
      </c>
      <c r="I13" s="21">
        <f>VLOOKUP(E13,'Appendix 2a. Covid Deaths 2021'!$E$4:$F$1684,2,FALSE)</f>
        <v>163.62322946175601</v>
      </c>
      <c r="J13" s="22">
        <f t="shared" si="1"/>
        <v>794.52783500620797</v>
      </c>
      <c r="K13" s="22">
        <f t="shared" si="2"/>
        <v>957.73249917945031</v>
      </c>
      <c r="L13" s="77">
        <f t="shared" si="3"/>
        <v>0.82959264271279287</v>
      </c>
      <c r="M13" s="77">
        <f t="shared" si="4"/>
        <v>1.2054108830208159</v>
      </c>
      <c r="N13" s="77">
        <f>VLOOKUP(E13,'Appendix 4. LT MOH 2019'!$E$4:$L$1683,8,FALSE)</f>
        <v>0.98729075737052463</v>
      </c>
      <c r="O13" s="77">
        <f t="shared" si="13"/>
        <v>0.98470020546136117</v>
      </c>
      <c r="P13" s="77">
        <f t="shared" si="5"/>
        <v>1.5299794538638833E-2</v>
      </c>
      <c r="Q13" s="77">
        <f>VLOOKUP(E13,'Appendix 4. LT MOH 2019'!$E$4:$J$1683,6,FALSE)</f>
        <v>2.5000000000000173</v>
      </c>
      <c r="R13" s="18">
        <f t="shared" si="6"/>
        <v>2.4967213870369158</v>
      </c>
      <c r="S13" s="132">
        <f t="shared" si="14"/>
        <v>94564.682403292201</v>
      </c>
      <c r="T13" s="14">
        <f t="shared" si="7"/>
        <v>1446.8202113820057</v>
      </c>
      <c r="U13" s="15">
        <f t="shared" si="8"/>
        <v>3.0835789053370193E-3</v>
      </c>
      <c r="V13" s="14">
        <f t="shared" si="9"/>
        <v>469201.61792450573</v>
      </c>
      <c r="W13" s="14">
        <f t="shared" si="10"/>
        <v>3671776.9834772404</v>
      </c>
      <c r="X13" s="129">
        <f t="shared" si="11"/>
        <v>38.828206156481635</v>
      </c>
      <c r="Y13" s="109">
        <f>VLOOKUP(E13,'Appendix 4. LT MOH 2019'!$E$4:$Q$1683,13,FALSE)</f>
        <v>40.823606125621225</v>
      </c>
      <c r="Z13" s="109">
        <f t="shared" si="12"/>
        <v>-1.9953999691395907</v>
      </c>
    </row>
    <row r="14" spans="1:27" s="11" customFormat="1" x14ac:dyDescent="0.2">
      <c r="A14" s="17"/>
      <c r="B14" s="13" t="str">
        <f t="shared" si="15"/>
        <v>Total</v>
      </c>
      <c r="C14" s="13" t="str">
        <f t="shared" si="16"/>
        <v>ES</v>
      </c>
      <c r="D14" s="162" t="s">
        <v>127</v>
      </c>
      <c r="E14" s="20" t="str">
        <f t="shared" si="0"/>
        <v>ESTotal45-49</v>
      </c>
      <c r="F14" s="21">
        <v>5</v>
      </c>
      <c r="G14" s="108">
        <f>VLOOKUP(E14,'Appendix 4. LT MOH 2019'!$E$4:$H$1683,4,FALSE)</f>
        <v>3.5666099606968967E-3</v>
      </c>
      <c r="H14" s="21">
        <f>VLOOKUP(E14,'Appendix 1a. Pop March 2021'!$E$5:$F$1684,2,FALSE)</f>
        <v>265282.78684802301</v>
      </c>
      <c r="I14" s="21">
        <f>VLOOKUP(E14,'Appendix 2a. Covid Deaths 2021'!$E$4:$F$1684,2,FALSE)</f>
        <v>231.58980169971699</v>
      </c>
      <c r="J14" s="22">
        <f t="shared" si="1"/>
        <v>946.16022997359062</v>
      </c>
      <c r="K14" s="22">
        <f t="shared" si="2"/>
        <v>1176.9240411797696</v>
      </c>
      <c r="L14" s="77">
        <f t="shared" si="3"/>
        <v>0.80392633412870285</v>
      </c>
      <c r="M14" s="77">
        <f t="shared" si="4"/>
        <v>1.2438950654400471</v>
      </c>
      <c r="N14" s="77">
        <f>VLOOKUP(E14,'Appendix 4. LT MOH 2019'!$E$4:$L$1683,8,FALSE)</f>
        <v>0.98232455375312522</v>
      </c>
      <c r="O14" s="77">
        <f t="shared" si="13"/>
        <v>0.97806120358978954</v>
      </c>
      <c r="P14" s="77">
        <f t="shared" si="5"/>
        <v>2.1938796410210459E-2</v>
      </c>
      <c r="Q14" s="77">
        <f>VLOOKUP(E14,'Appendix 4. LT MOH 2019'!$E$4:$J$1683,6,FALSE)</f>
        <v>2.499999999999984</v>
      </c>
      <c r="R14" s="18">
        <f t="shared" si="6"/>
        <v>2.494575368352264</v>
      </c>
      <c r="S14" s="132">
        <f t="shared" si="14"/>
        <v>93117.862191910201</v>
      </c>
      <c r="T14" s="14">
        <f t="shared" si="7"/>
        <v>2042.8938207823517</v>
      </c>
      <c r="U14" s="15">
        <f t="shared" si="8"/>
        <v>4.4365309549477721E-3</v>
      </c>
      <c r="V14" s="14">
        <f t="shared" si="9"/>
        <v>460470.99446112197</v>
      </c>
      <c r="W14" s="14">
        <f t="shared" si="10"/>
        <v>3202575.3655527346</v>
      </c>
      <c r="X14" s="129">
        <f t="shared" si="11"/>
        <v>34.392707158079112</v>
      </c>
      <c r="Y14" s="109">
        <f>VLOOKUP(E14,'Appendix 4. LT MOH 2019'!$E$4:$Q$1683,13,FALSE)</f>
        <v>36.31694003465546</v>
      </c>
      <c r="Z14" s="109">
        <f t="shared" si="12"/>
        <v>-1.9242328765763475</v>
      </c>
    </row>
    <row r="15" spans="1:27" s="11" customFormat="1" x14ac:dyDescent="0.2">
      <c r="A15" s="17"/>
      <c r="B15" s="13" t="str">
        <f t="shared" si="15"/>
        <v>Total</v>
      </c>
      <c r="C15" s="13" t="str">
        <f t="shared" si="16"/>
        <v>ES</v>
      </c>
      <c r="D15" s="162" t="s">
        <v>128</v>
      </c>
      <c r="E15" s="20" t="str">
        <f t="shared" si="0"/>
        <v>ESTotal50-54</v>
      </c>
      <c r="F15" s="21">
        <v>5</v>
      </c>
      <c r="G15" s="108">
        <f>VLOOKUP(E15,'Appendix 4. LT MOH 2019'!$E$4:$H$1683,4,FALSE)</f>
        <v>5.2036902664040633E-3</v>
      </c>
      <c r="H15" s="21">
        <f>VLOOKUP(E15,'Appendix 1a. Pop March 2021'!$E$5:$F$1684,2,FALSE)</f>
        <v>245166.48075580699</v>
      </c>
      <c r="I15" s="21">
        <f>VLOOKUP(E15,'Appendix 2a. Covid Deaths 2021'!$E$4:$F$1684,2,FALSE)</f>
        <v>266.83172804532597</v>
      </c>
      <c r="J15" s="22">
        <f t="shared" si="1"/>
        <v>1275.770429557532</v>
      </c>
      <c r="K15" s="22">
        <f t="shared" si="2"/>
        <v>1541.2136479368605</v>
      </c>
      <c r="L15" s="77">
        <f t="shared" si="3"/>
        <v>0.82777000532362077</v>
      </c>
      <c r="M15" s="77">
        <f t="shared" si="4"/>
        <v>1.2080650344524686</v>
      </c>
      <c r="N15" s="77">
        <f>VLOOKUP(E15,'Appendix 4. LT MOH 2019'!$E$4:$L$1683,8,FALSE)</f>
        <v>0.97431568176004091</v>
      </c>
      <c r="O15" s="77">
        <f t="shared" si="13"/>
        <v>0.96905514970832451</v>
      </c>
      <c r="P15" s="77">
        <f t="shared" si="5"/>
        <v>3.0944850291675485E-2</v>
      </c>
      <c r="Q15" s="77">
        <f>VLOOKUP(E15,'Appendix 4. LT MOH 2019'!$E$4:$J$1683,6,FALSE)</f>
        <v>2.5000000000000098</v>
      </c>
      <c r="R15" s="18">
        <f t="shared" si="6"/>
        <v>2.4932560258829883</v>
      </c>
      <c r="S15" s="132">
        <f t="shared" si="14"/>
        <v>91074.968371127849</v>
      </c>
      <c r="T15" s="14">
        <f t="shared" si="7"/>
        <v>2818.3012615636312</v>
      </c>
      <c r="U15" s="15">
        <f t="shared" si="8"/>
        <v>6.2864998441292457E-3</v>
      </c>
      <c r="V15" s="14">
        <f t="shared" si="9"/>
        <v>448310.08215096826</v>
      </c>
      <c r="W15" s="14">
        <f t="shared" si="10"/>
        <v>2742104.3710916126</v>
      </c>
      <c r="X15" s="129">
        <f t="shared" si="11"/>
        <v>30.108211071977724</v>
      </c>
      <c r="Y15" s="109">
        <f>VLOOKUP(E15,'Appendix 4. LT MOH 2019'!$E$4:$Q$1683,13,FALSE)</f>
        <v>31.925424779878025</v>
      </c>
      <c r="Z15" s="109">
        <f t="shared" si="12"/>
        <v>-1.8172137079003008</v>
      </c>
    </row>
    <row r="16" spans="1:27" s="11" customFormat="1" x14ac:dyDescent="0.2">
      <c r="A16" s="17"/>
      <c r="B16" s="13" t="str">
        <f t="shared" si="15"/>
        <v>Total</v>
      </c>
      <c r="C16" s="13" t="str">
        <f t="shared" si="16"/>
        <v>ES</v>
      </c>
      <c r="D16" s="162" t="s">
        <v>129</v>
      </c>
      <c r="E16" s="20" t="str">
        <f t="shared" si="0"/>
        <v>ESTotal55-59</v>
      </c>
      <c r="F16" s="21">
        <v>5</v>
      </c>
      <c r="G16" s="108">
        <f>VLOOKUP(E16,'Appendix 4. LT MOH 2019'!$E$4:$H$1683,4,FALSE)</f>
        <v>7.6218673804242217E-3</v>
      </c>
      <c r="H16" s="21">
        <f>VLOOKUP(E16,'Appendix 1a. Pop March 2021'!$E$5:$F$1684,2,FALSE)</f>
        <v>225052.764048565</v>
      </c>
      <c r="I16" s="21">
        <f>VLOOKUP(E16,'Appendix 2a. Covid Deaths 2021'!$E$4:$F$1684,2,FALSE)</f>
        <v>405.28215297450402</v>
      </c>
      <c r="J16" s="22">
        <f t="shared" si="1"/>
        <v>1715.3223211760667</v>
      </c>
      <c r="K16" s="22">
        <f t="shared" si="2"/>
        <v>2117.5154673289462</v>
      </c>
      <c r="L16" s="77">
        <f t="shared" si="3"/>
        <v>0.81006365603543395</v>
      </c>
      <c r="M16" s="77">
        <f t="shared" si="4"/>
        <v>1.2344708870092276</v>
      </c>
      <c r="N16" s="77">
        <f>VLOOKUP(E16,'Appendix 4. LT MOH 2019'!$E$4:$L$1683,8,FALSE)</f>
        <v>0.96260324584936507</v>
      </c>
      <c r="O16" s="77">
        <f t="shared" si="13"/>
        <v>0.95403915837733089</v>
      </c>
      <c r="P16" s="77">
        <f t="shared" si="5"/>
        <v>4.5960841622669113E-2</v>
      </c>
      <c r="Q16" s="77">
        <f>VLOOKUP(E16,'Appendix 4. LT MOH 2019'!$E$4:$J$1683,6,FALSE)</f>
        <v>2.5000000000000071</v>
      </c>
      <c r="R16" s="18">
        <f t="shared" si="6"/>
        <v>2.4888838716983877</v>
      </c>
      <c r="S16" s="132">
        <f t="shared" si="14"/>
        <v>88256.667109564223</v>
      </c>
      <c r="T16" s="14">
        <f t="shared" si="7"/>
        <v>4056.3506991673116</v>
      </c>
      <c r="U16" s="15">
        <f t="shared" si="8"/>
        <v>9.4093608575418122E-3</v>
      </c>
      <c r="V16" s="14">
        <f t="shared" si="9"/>
        <v>431097.3678850946</v>
      </c>
      <c r="W16" s="14">
        <f t="shared" si="10"/>
        <v>2293794.2889406444</v>
      </c>
      <c r="X16" s="129">
        <f t="shared" si="11"/>
        <v>25.990039779012569</v>
      </c>
      <c r="Y16" s="109">
        <f>VLOOKUP(E16,'Appendix 4. LT MOH 2019'!$E$4:$Q$1683,13,FALSE)</f>
        <v>27.701119956031928</v>
      </c>
      <c r="Z16" s="109">
        <f t="shared" si="12"/>
        <v>-1.7110801770193582</v>
      </c>
    </row>
    <row r="17" spans="1:26" s="11" customFormat="1" x14ac:dyDescent="0.2">
      <c r="A17" s="17"/>
      <c r="B17" s="13" t="str">
        <f t="shared" si="15"/>
        <v>Total</v>
      </c>
      <c r="C17" s="13" t="str">
        <f t="shared" si="16"/>
        <v>ES</v>
      </c>
      <c r="D17" s="162" t="s">
        <v>130</v>
      </c>
      <c r="E17" s="20" t="str">
        <f t="shared" si="0"/>
        <v>ESTotal60-64</v>
      </c>
      <c r="F17" s="21">
        <v>5</v>
      </c>
      <c r="G17" s="108">
        <f>VLOOKUP(E17,'Appendix 4. LT MOH 2019'!$E$4:$H$1683,4,FALSE)</f>
        <v>1.1296240928487945E-2</v>
      </c>
      <c r="H17" s="21">
        <f>VLOOKUP(E17,'Appendix 1a. Pop March 2021'!$E$5:$F$1684,2,FALSE)</f>
        <v>193834.39563705699</v>
      </c>
      <c r="I17" s="21">
        <f>VLOOKUP(E17,'Appendix 2a. Covid Deaths 2021'!$E$4:$F$1684,2,FALSE)</f>
        <v>578.97450424929195</v>
      </c>
      <c r="J17" s="22">
        <f t="shared" si="1"/>
        <v>2189.6000333440484</v>
      </c>
      <c r="K17" s="22">
        <f t="shared" si="2"/>
        <v>2762.0343021018884</v>
      </c>
      <c r="L17" s="77">
        <f t="shared" si="3"/>
        <v>0.79274903706944488</v>
      </c>
      <c r="M17" s="77">
        <f t="shared" si="4"/>
        <v>1.2614332572344706</v>
      </c>
      <c r="N17" s="77">
        <f>VLOOKUP(E17,'Appendix 4. LT MOH 2019'!$E$4:$L$1683,8,FALSE)</f>
        <v>0.94507005022468937</v>
      </c>
      <c r="O17" s="77">
        <f t="shared" si="13"/>
        <v>0.93121395166092213</v>
      </c>
      <c r="P17" s="77">
        <f t="shared" si="5"/>
        <v>6.8786048339077865E-2</v>
      </c>
      <c r="Q17" s="77">
        <f>VLOOKUP(E17,'Appendix 4. LT MOH 2019'!$E$4:$J$1683,6,FALSE)</f>
        <v>2.4999999999999862</v>
      </c>
      <c r="R17" s="18">
        <f t="shared" si="6"/>
        <v>2.4816671716904</v>
      </c>
      <c r="S17" s="132">
        <f t="shared" si="14"/>
        <v>84200.316410396917</v>
      </c>
      <c r="T17" s="14">
        <f t="shared" si="7"/>
        <v>5791.8070347712137</v>
      </c>
      <c r="U17" s="15">
        <f t="shared" si="8"/>
        <v>1.4250936685955163E-2</v>
      </c>
      <c r="V17" s="14">
        <f t="shared" si="9"/>
        <v>406415.88426108571</v>
      </c>
      <c r="W17" s="14">
        <f t="shared" si="10"/>
        <v>1862696.9210555498</v>
      </c>
      <c r="X17" s="129">
        <f t="shared" si="11"/>
        <v>22.122208092148536</v>
      </c>
      <c r="Y17" s="109">
        <f>VLOOKUP(E17,'Appendix 4. LT MOH 2019'!$E$4:$Q$1683,13,FALSE)</f>
        <v>23.680173466790468</v>
      </c>
      <c r="Z17" s="109">
        <f t="shared" si="12"/>
        <v>-1.5579653746419311</v>
      </c>
    </row>
    <row r="18" spans="1:26" s="11" customFormat="1" x14ac:dyDescent="0.2">
      <c r="A18" s="17"/>
      <c r="B18" s="13" t="str">
        <f t="shared" si="15"/>
        <v>Total</v>
      </c>
      <c r="C18" s="13" t="str">
        <f t="shared" si="16"/>
        <v>ES</v>
      </c>
      <c r="D18" s="162" t="s">
        <v>131</v>
      </c>
      <c r="E18" s="20" t="str">
        <f t="shared" si="0"/>
        <v>ESTotal65-69</v>
      </c>
      <c r="F18" s="21">
        <v>5</v>
      </c>
      <c r="G18" s="108">
        <f>VLOOKUP(E18,'Appendix 4. LT MOH 2019'!$E$4:$H$1683,4,FALSE)</f>
        <v>1.640776004008877E-2</v>
      </c>
      <c r="H18" s="21">
        <f>VLOOKUP(E18,'Appendix 1a. Pop March 2021'!$E$5:$F$1684,2,FALSE)</f>
        <v>152042.987539508</v>
      </c>
      <c r="I18" s="21">
        <f>VLOOKUP(E18,'Appendix 2a. Covid Deaths 2021'!$E$4:$F$1684,2,FALSE)</f>
        <v>667.079320113314</v>
      </c>
      <c r="J18" s="22">
        <f t="shared" si="1"/>
        <v>2494.684855326454</v>
      </c>
      <c r="K18" s="22">
        <f t="shared" si="2"/>
        <v>3150.8188980276427</v>
      </c>
      <c r="L18" s="77">
        <f t="shared" si="3"/>
        <v>0.79175761478645534</v>
      </c>
      <c r="M18" s="77">
        <f t="shared" si="4"/>
        <v>1.263012797508376</v>
      </c>
      <c r="N18" s="77">
        <f>VLOOKUP(E18,'Appendix 4. LT MOH 2019'!$E$4:$L$1683,8,FALSE)</f>
        <v>0.92119378352358683</v>
      </c>
      <c r="O18" s="77">
        <f t="shared" si="13"/>
        <v>0.90151893942151806</v>
      </c>
      <c r="P18" s="77">
        <f t="shared" si="5"/>
        <v>9.8481060578481938E-2</v>
      </c>
      <c r="Q18" s="77">
        <f>VLOOKUP(E18,'Appendix 4. LT MOH 2019'!$E$4:$J$1683,6,FALSE)</f>
        <v>2.4999999999999964</v>
      </c>
      <c r="R18" s="18">
        <f t="shared" si="6"/>
        <v>2.473289296737291</v>
      </c>
      <c r="S18" s="132">
        <f t="shared" si="14"/>
        <v>78408.509375625697</v>
      </c>
      <c r="T18" s="14">
        <f t="shared" si="7"/>
        <v>7721.753161689463</v>
      </c>
      <c r="U18" s="15">
        <f t="shared" si="8"/>
        <v>2.0727763028361375E-2</v>
      </c>
      <c r="V18" s="14">
        <f t="shared" si="9"/>
        <v>372531.91051653505</v>
      </c>
      <c r="W18" s="14">
        <f t="shared" si="10"/>
        <v>1456281.0367944641</v>
      </c>
      <c r="X18" s="129">
        <f t="shared" si="11"/>
        <v>18.572997349279643</v>
      </c>
      <c r="Y18" s="109">
        <f>VLOOKUP(E18,'Appendix 4. LT MOH 2019'!$E$4:$Q$1683,13,FALSE)</f>
        <v>19.911220693910366</v>
      </c>
      <c r="Z18" s="109">
        <f t="shared" si="12"/>
        <v>-1.3382233446307232</v>
      </c>
    </row>
    <row r="19" spans="1:26" s="11" customFormat="1" x14ac:dyDescent="0.2">
      <c r="A19" s="17"/>
      <c r="B19" s="13" t="str">
        <f t="shared" si="15"/>
        <v>Total</v>
      </c>
      <c r="C19" s="13" t="str">
        <f t="shared" si="16"/>
        <v>ES</v>
      </c>
      <c r="D19" s="162" t="s">
        <v>132</v>
      </c>
      <c r="E19" s="20" t="str">
        <f t="shared" si="0"/>
        <v>ESTotal70-74</v>
      </c>
      <c r="F19" s="21">
        <v>5</v>
      </c>
      <c r="G19" s="108">
        <f>VLOOKUP(E19,'Appendix 4. LT MOH 2019'!$E$4:$H$1683,4,FALSE)</f>
        <v>2.4319925103992682E-2</v>
      </c>
      <c r="H19" s="21">
        <f>VLOOKUP(E19,'Appendix 1a. Pop March 2021'!$E$5:$F$1684,2,FALSE)</f>
        <v>103953.49687092799</v>
      </c>
      <c r="I19" s="21">
        <f>VLOOKUP(E19,'Appendix 2a. Covid Deaths 2021'!$E$4:$F$1684,2,FALSE)</f>
        <v>609.18186968838495</v>
      </c>
      <c r="J19" s="22">
        <f t="shared" si="1"/>
        <v>2528.1412581991062</v>
      </c>
      <c r="K19" s="22">
        <f t="shared" si="2"/>
        <v>3122.5078704419593</v>
      </c>
      <c r="L19" s="77">
        <f t="shared" si="3"/>
        <v>0.80965088419177422</v>
      </c>
      <c r="M19" s="77">
        <f t="shared" si="4"/>
        <v>1.235100238293743</v>
      </c>
      <c r="N19" s="77">
        <f>VLOOKUP(E19,'Appendix 4. LT MOH 2019'!$E$4:$L$1683,8,FALSE)</f>
        <v>0.88536986521181005</v>
      </c>
      <c r="O19" s="77">
        <f t="shared" si="13"/>
        <v>0.86038681998084299</v>
      </c>
      <c r="P19" s="77">
        <f t="shared" si="5"/>
        <v>0.13961318001915701</v>
      </c>
      <c r="Q19" s="77">
        <f>VLOOKUP(E19,'Appendix 4. LT MOH 2019'!$E$4:$J$1683,6,FALSE)</f>
        <v>2.4999999999999996</v>
      </c>
      <c r="R19" s="18">
        <f t="shared" si="6"/>
        <v>2.4647861546254002</v>
      </c>
      <c r="S19" s="132">
        <f t="shared" si="14"/>
        <v>70686.756213936227</v>
      </c>
      <c r="T19" s="14">
        <f t="shared" si="7"/>
        <v>9868.8028202665446</v>
      </c>
      <c r="U19" s="15">
        <f t="shared" si="8"/>
        <v>3.0049861278300505E-2</v>
      </c>
      <c r="V19" s="14">
        <f t="shared" si="9"/>
        <v>328414.25552246952</v>
      </c>
      <c r="W19" s="14">
        <f t="shared" si="10"/>
        <v>1083749.1262779292</v>
      </c>
      <c r="X19" s="129">
        <f t="shared" si="11"/>
        <v>15.331713949327652</v>
      </c>
      <c r="Y19" s="109">
        <f>VLOOKUP(E19,'Appendix 4. LT MOH 2019'!$E$4:$Q$1683,13,FALSE)</f>
        <v>16.400714491702342</v>
      </c>
      <c r="Z19" s="109">
        <f t="shared" si="12"/>
        <v>-1.06900054237469</v>
      </c>
    </row>
    <row r="20" spans="1:26" s="11" customFormat="1" x14ac:dyDescent="0.2">
      <c r="A20" s="17"/>
      <c r="B20" s="13" t="str">
        <f t="shared" si="15"/>
        <v>Total</v>
      </c>
      <c r="C20" s="13" t="str">
        <f t="shared" si="16"/>
        <v>ES</v>
      </c>
      <c r="D20" s="162" t="s">
        <v>133</v>
      </c>
      <c r="E20" s="20" t="str">
        <f t="shared" si="0"/>
        <v>ESTotal75-79</v>
      </c>
      <c r="F20" s="21">
        <v>5</v>
      </c>
      <c r="G20" s="108">
        <f>VLOOKUP(E20,'Appendix 4. LT MOH 2019'!$E$4:$H$1683,4,FALSE)</f>
        <v>3.8471115537848606E-2</v>
      </c>
      <c r="H20" s="21">
        <f>VLOOKUP(E20,'Appendix 1a. Pop March 2021'!$E$5:$F$1684,2,FALSE)</f>
        <v>68941.205720038299</v>
      </c>
      <c r="I20" s="21">
        <f>VLOOKUP(E20,'Appendix 2a. Covid Deaths 2021'!$E$4:$F$1684,2,FALSE)</f>
        <v>503.45609065155799</v>
      </c>
      <c r="J20" s="22">
        <f t="shared" si="1"/>
        <v>2652.2450905741825</v>
      </c>
      <c r="K20" s="22">
        <f t="shared" si="2"/>
        <v>3136.3326637940513</v>
      </c>
      <c r="L20" s="77">
        <f t="shared" si="3"/>
        <v>0.84565171328660538</v>
      </c>
      <c r="M20" s="77">
        <f t="shared" si="4"/>
        <v>1.1825199243238373</v>
      </c>
      <c r="N20" s="77">
        <f>VLOOKUP(E20,'Appendix 4. LT MOH 2019'!$E$4:$L$1683,8,FALSE)</f>
        <v>0.82452155147935713</v>
      </c>
      <c r="O20" s="77">
        <f t="shared" si="13"/>
        <v>0.79598926243081403</v>
      </c>
      <c r="P20" s="77">
        <f t="shared" si="5"/>
        <v>0.20401073756918597</v>
      </c>
      <c r="Q20" s="77">
        <f>VLOOKUP(E20,'Appendix 4. LT MOH 2019'!$E$4:$J$1683,6,FALSE)</f>
        <v>2.4999999999999969</v>
      </c>
      <c r="R20" s="18">
        <f t="shared" si="6"/>
        <v>2.4571588224036041</v>
      </c>
      <c r="S20" s="132">
        <f t="shared" si="14"/>
        <v>60817.953393669683</v>
      </c>
      <c r="T20" s="14">
        <f t="shared" si="7"/>
        <v>12407.515529290929</v>
      </c>
      <c r="U20" s="15">
        <f t="shared" si="8"/>
        <v>4.5525580394087752E-2</v>
      </c>
      <c r="V20" s="14">
        <f t="shared" si="9"/>
        <v>272539.42556880065</v>
      </c>
      <c r="W20" s="14">
        <f t="shared" si="10"/>
        <v>755334.87075545976</v>
      </c>
      <c r="X20" s="129">
        <f t="shared" si="11"/>
        <v>12.419603564530334</v>
      </c>
      <c r="Y20" s="109">
        <f>VLOOKUP(E20,'Appendix 4. LT MOH 2019'!$E$4:$Q$1683,13,FALSE)</f>
        <v>13.200460381466481</v>
      </c>
      <c r="Z20" s="109">
        <f t="shared" si="12"/>
        <v>-0.78085681693614717</v>
      </c>
    </row>
    <row r="21" spans="1:26" s="11" customFormat="1" x14ac:dyDescent="0.2">
      <c r="A21" s="17"/>
      <c r="B21" s="13" t="str">
        <f t="shared" si="15"/>
        <v>Total</v>
      </c>
      <c r="C21" s="13" t="str">
        <f t="shared" si="16"/>
        <v>ES</v>
      </c>
      <c r="D21" s="162" t="s">
        <v>134</v>
      </c>
      <c r="E21" s="20" t="str">
        <f t="shared" si="0"/>
        <v>ESTotal80-84</v>
      </c>
      <c r="F21" s="21">
        <v>5</v>
      </c>
      <c r="G21" s="108">
        <f>VLOOKUP(E21,'Appendix 4. LT MOH 2019'!$E$4:$H$1683,4,FALSE)</f>
        <v>6.0504433316488263E-2</v>
      </c>
      <c r="H21" s="21">
        <f>VLOOKUP(E21,'Appendix 1a. Pop March 2021'!$E$5:$F$1684,2,FALSE)</f>
        <v>46050.872578204398</v>
      </c>
      <c r="I21" s="21">
        <f>VLOOKUP(E21,'Appendix 2a. Covid Deaths 2021'!$E$4:$F$1684,2,FALSE)</f>
        <v>362.48838526912198</v>
      </c>
      <c r="J21" s="22">
        <f t="shared" si="1"/>
        <v>2786.2819490740658</v>
      </c>
      <c r="K21" s="22">
        <f t="shared" si="2"/>
        <v>3126.8381800086709</v>
      </c>
      <c r="L21" s="77">
        <f t="shared" si="3"/>
        <v>0.89108607119103911</v>
      </c>
      <c r="M21" s="77">
        <f t="shared" si="4"/>
        <v>1.1222260478871415</v>
      </c>
      <c r="N21" s="77">
        <f>VLOOKUP(E21,'Appendix 4. LT MOH 2019'!$E$4:$L$1683,8,FALSE)</f>
        <v>0.73722540353957577</v>
      </c>
      <c r="O21" s="77">
        <f t="shared" si="13"/>
        <v>0.71026039539478925</v>
      </c>
      <c r="P21" s="77">
        <f t="shared" si="5"/>
        <v>0.28973960460521075</v>
      </c>
      <c r="Q21" s="77">
        <f>VLOOKUP(E21,'Appendix 4. LT MOH 2019'!$E$4:$J$1683,6,FALSE)</f>
        <v>2.4999999999999987</v>
      </c>
      <c r="R21" s="18">
        <f t="shared" si="6"/>
        <v>2.4555385923790873</v>
      </c>
      <c r="S21" s="132">
        <f t="shared" si="14"/>
        <v>48410.43786437875</v>
      </c>
      <c r="T21" s="14">
        <f t="shared" si="7"/>
        <v>14026.421125590223</v>
      </c>
      <c r="U21" s="15">
        <f t="shared" si="8"/>
        <v>6.7969815175524917E-2</v>
      </c>
      <c r="V21" s="14">
        <f t="shared" si="9"/>
        <v>206362.50208079076</v>
      </c>
      <c r="W21" s="14">
        <f t="shared" si="10"/>
        <v>482795.44518665911</v>
      </c>
      <c r="X21" s="129">
        <f t="shared" si="11"/>
        <v>9.9729617513314928</v>
      </c>
      <c r="Y21" s="109">
        <f>VLOOKUP(E21,'Appendix 4. LT MOH 2019'!$E$4:$Q$1683,13,FALSE)</f>
        <v>10.47778131119521</v>
      </c>
      <c r="Z21" s="109">
        <f t="shared" si="12"/>
        <v>-0.50481955986371752</v>
      </c>
    </row>
    <row r="22" spans="1:26" s="11" customFormat="1" x14ac:dyDescent="0.2">
      <c r="A22" s="17"/>
      <c r="B22" s="13" t="str">
        <f t="shared" si="15"/>
        <v>Total</v>
      </c>
      <c r="C22" s="13" t="str">
        <f t="shared" si="16"/>
        <v>ES</v>
      </c>
      <c r="D22" s="162" t="s">
        <v>135</v>
      </c>
      <c r="E22" s="20" t="str">
        <f t="shared" si="0"/>
        <v>ESTotal85-89</v>
      </c>
      <c r="F22" s="21">
        <v>5</v>
      </c>
      <c r="G22" s="108">
        <f>VLOOKUP(E22,'Appendix 4. LT MOH 2019'!$E$4:$H$1683,4,FALSE)</f>
        <v>0.10081910428297812</v>
      </c>
      <c r="H22" s="21">
        <f>VLOOKUP(E22,'Appendix 1a. Pop March 2021'!$E$5:$F$1684,2,FALSE)</f>
        <v>26441.757640727301</v>
      </c>
      <c r="I22" s="21">
        <f>VLOOKUP(E22,'Appendix 2a. Covid Deaths 2021'!$E$4:$F$1684,2,FALSE)</f>
        <v>229.07252124645899</v>
      </c>
      <c r="J22" s="22">
        <f t="shared" si="1"/>
        <v>2665.8343210057192</v>
      </c>
      <c r="K22" s="22">
        <f t="shared" si="2"/>
        <v>2871.8119558442668</v>
      </c>
      <c r="L22" s="77">
        <f t="shared" si="3"/>
        <v>0.92827607169077564</v>
      </c>
      <c r="M22" s="77">
        <f t="shared" si="4"/>
        <v>1.077265729987616</v>
      </c>
      <c r="N22" s="77">
        <f>VLOOKUP(E22,'Appendix 4. LT MOH 2019'!$E$4:$L$1683,8,FALSE)</f>
        <v>0.59738315323525581</v>
      </c>
      <c r="O22" s="77">
        <f t="shared" si="13"/>
        <v>0.57407018702157686</v>
      </c>
      <c r="P22" s="77">
        <f t="shared" si="5"/>
        <v>0.42592981297842314</v>
      </c>
      <c r="Q22" s="77">
        <f>VLOOKUP(E22,'Appendix 4. LT MOH 2019'!$E$4:$J$1683,6,FALSE)</f>
        <v>2.5000000000000009</v>
      </c>
      <c r="R22" s="18">
        <f t="shared" si="6"/>
        <v>2.4542441141745934</v>
      </c>
      <c r="S22" s="132">
        <f t="shared" si="14"/>
        <v>34384.01673878853</v>
      </c>
      <c r="T22" s="14">
        <f t="shared" si="7"/>
        <v>14645.177818999169</v>
      </c>
      <c r="U22" s="15">
        <f t="shared" si="8"/>
        <v>0.1087752541746848</v>
      </c>
      <c r="V22" s="14">
        <f t="shared" si="9"/>
        <v>134637.03606226583</v>
      </c>
      <c r="W22" s="14">
        <f t="shared" si="10"/>
        <v>276432.94310586835</v>
      </c>
      <c r="X22" s="129">
        <f t="shared" si="11"/>
        <v>8.0395767954017128</v>
      </c>
      <c r="Y22" s="109">
        <f>VLOOKUP(E22,'Appendix 4. LT MOH 2019'!$E$4:$Q$1683,13,FALSE)</f>
        <v>8.3213597536007153</v>
      </c>
      <c r="Z22" s="109">
        <f t="shared" si="12"/>
        <v>-0.28178295819900256</v>
      </c>
    </row>
    <row r="23" spans="1:26" s="11" customFormat="1" x14ac:dyDescent="0.2">
      <c r="A23" s="17"/>
      <c r="B23" s="13" t="str">
        <f t="shared" si="15"/>
        <v>Total</v>
      </c>
      <c r="C23" s="13" t="str">
        <f t="shared" si="16"/>
        <v>ES</v>
      </c>
      <c r="D23" s="162" t="s">
        <v>8</v>
      </c>
      <c r="E23" s="20" t="str">
        <f t="shared" si="0"/>
        <v>ESTotal90+</v>
      </c>
      <c r="F23" s="21" t="s">
        <v>19</v>
      </c>
      <c r="G23" s="108">
        <f>VLOOKUP(E23,'Appendix 4. LT MOH 2019'!$E$4:$H$1683,4,FALSE)</f>
        <v>0.13803066037735848</v>
      </c>
      <c r="H23" s="21">
        <f>VLOOKUP(E23,'Appendix 1a. Pop March 2021'!$E$5:$F$1684,2,FALSE)</f>
        <v>18926.208429366099</v>
      </c>
      <c r="I23" s="21">
        <f>VLOOKUP(E23,'Appendix 2a. Covid Deaths 2021'!$E$4:$F$1684,2,FALSE)</f>
        <v>151.036827195467</v>
      </c>
      <c r="J23" s="22">
        <f t="shared" si="1"/>
        <v>2612.3970479449313</v>
      </c>
      <c r="K23" s="22">
        <f t="shared" si="2"/>
        <v>2742.5861621413069</v>
      </c>
      <c r="L23" s="77">
        <f t="shared" si="3"/>
        <v>0.95253052903368807</v>
      </c>
      <c r="M23" s="77">
        <f t="shared" si="4"/>
        <v>1.0498351176360385</v>
      </c>
      <c r="N23" s="77">
        <f>VLOOKUP(E23,'Appendix 4. LT MOH 2019'!$E$4:$L$1683,8,FALSE)</f>
        <v>0</v>
      </c>
      <c r="O23" s="77">
        <v>0</v>
      </c>
      <c r="P23" s="77">
        <f t="shared" si="5"/>
        <v>1</v>
      </c>
      <c r="Q23" s="77">
        <f>VLOOKUP(E23,'Appendix 4. LT MOH 2019'!$E$4:$J$1683,6,FALSE)</f>
        <v>7.5415946883373106</v>
      </c>
      <c r="R23" s="18">
        <f>Q23*L23</f>
        <v>7.1835991782395903</v>
      </c>
      <c r="S23" s="132">
        <f t="shared" si="14"/>
        <v>19738.838919789363</v>
      </c>
      <c r="T23" s="14">
        <f t="shared" si="7"/>
        <v>19738.838919789363</v>
      </c>
      <c r="U23" s="15">
        <f t="shared" si="8"/>
        <v>0.13920598507628032</v>
      </c>
      <c r="V23" s="14">
        <f>T23*R23</f>
        <v>141795.90704360252</v>
      </c>
      <c r="W23" s="14">
        <f>V23</f>
        <v>141795.90704360252</v>
      </c>
      <c r="X23" s="129">
        <f t="shared" si="11"/>
        <v>7.1835991782395912</v>
      </c>
      <c r="Y23" s="109">
        <f>VLOOKUP(E23,'Appendix 4. LT MOH 2019'!$E$4:$Q$1683,13,FALSE)</f>
        <v>7.244767193507049</v>
      </c>
      <c r="Z23" s="109">
        <f t="shared" si="12"/>
        <v>-6.1168015267457854E-2</v>
      </c>
    </row>
    <row r="24" spans="1:26" s="9" customFormat="1" x14ac:dyDescent="0.2">
      <c r="B24" s="157"/>
      <c r="C24" s="157"/>
      <c r="G24" s="111"/>
      <c r="H24" s="111"/>
      <c r="I24" s="130"/>
      <c r="J24" s="130"/>
      <c r="N24" s="111"/>
      <c r="O24" s="111"/>
      <c r="P24" s="23"/>
      <c r="Q24" s="111"/>
      <c r="R24" s="111"/>
      <c r="V24" s="111"/>
      <c r="W24" s="111"/>
      <c r="Y24" s="111"/>
    </row>
    <row r="25" spans="1:26" x14ac:dyDescent="0.2">
      <c r="H25" s="43"/>
      <c r="I25" s="43"/>
      <c r="K25" s="43"/>
      <c r="L25" s="75"/>
      <c r="M25" s="75"/>
      <c r="N25" s="131"/>
      <c r="O25" s="131"/>
      <c r="P25" s="76"/>
      <c r="Q25" s="131"/>
      <c r="R25" s="131"/>
      <c r="S25" s="75"/>
      <c r="T25" s="75"/>
      <c r="U25" s="75"/>
      <c r="V25" s="131"/>
      <c r="W25" s="131"/>
      <c r="X25" s="75"/>
      <c r="Y25" s="131"/>
      <c r="Z25" s="75"/>
    </row>
    <row r="26" spans="1:26" ht="16" customHeight="1" x14ac:dyDescent="0.2">
      <c r="H26" s="43"/>
      <c r="I26" s="43"/>
      <c r="K26" s="43"/>
      <c r="L26" s="75"/>
      <c r="M26" s="75"/>
      <c r="N26" s="131"/>
      <c r="O26" s="131"/>
      <c r="P26" s="75"/>
      <c r="Q26" s="131"/>
      <c r="R26" s="131"/>
      <c r="S26" s="75"/>
      <c r="T26" s="75"/>
      <c r="U26" s="75"/>
      <c r="V26" s="131"/>
      <c r="W26" s="131"/>
      <c r="X26" s="75"/>
      <c r="Y26" s="131"/>
      <c r="Z26" s="75"/>
    </row>
    <row r="27" spans="1:26" s="13" customFormat="1" ht="47" customHeight="1" x14ac:dyDescent="0.2">
      <c r="A27" s="12"/>
      <c r="B27" s="10" t="s">
        <v>17</v>
      </c>
      <c r="C27" s="10" t="s">
        <v>14</v>
      </c>
      <c r="D27" s="160" t="s">
        <v>0</v>
      </c>
      <c r="E27" s="10" t="s">
        <v>137</v>
      </c>
      <c r="F27" s="10" t="s">
        <v>9</v>
      </c>
      <c r="G27" s="12" t="s">
        <v>116</v>
      </c>
      <c r="H27" s="12" t="s">
        <v>118</v>
      </c>
      <c r="I27" s="12" t="s">
        <v>110</v>
      </c>
      <c r="J27" s="12" t="s">
        <v>38</v>
      </c>
      <c r="K27" s="12" t="s">
        <v>1828</v>
      </c>
      <c r="L27" s="12" t="s">
        <v>26</v>
      </c>
      <c r="M27" s="12" t="s">
        <v>27</v>
      </c>
      <c r="N27" s="10" t="s">
        <v>10</v>
      </c>
      <c r="O27" s="12" t="s">
        <v>111</v>
      </c>
      <c r="P27" s="12" t="s">
        <v>112</v>
      </c>
      <c r="Q27" s="12" t="s">
        <v>28</v>
      </c>
      <c r="R27" s="12" t="s">
        <v>113</v>
      </c>
      <c r="S27" s="10" t="s">
        <v>104</v>
      </c>
      <c r="T27" s="10" t="s">
        <v>105</v>
      </c>
      <c r="U27" s="12" t="s">
        <v>106</v>
      </c>
      <c r="V27" s="12" t="s">
        <v>107</v>
      </c>
      <c r="W27" s="12" t="s">
        <v>108</v>
      </c>
      <c r="X27" s="10" t="s">
        <v>109</v>
      </c>
      <c r="Y27" s="12" t="s">
        <v>29</v>
      </c>
      <c r="Z27" s="12" t="s">
        <v>11</v>
      </c>
    </row>
    <row r="28" spans="1:26" x14ac:dyDescent="0.2">
      <c r="B28" s="155" t="s">
        <v>69</v>
      </c>
      <c r="C28" s="13" t="str">
        <f>$C$4</f>
        <v>ES</v>
      </c>
      <c r="D28" s="162">
        <v>0</v>
      </c>
      <c r="E28" s="20" t="str">
        <f t="shared" ref="E28:E47" si="17">_xlfn.CONCAT(C28,B28,D28)</f>
        <v>ESFemale0</v>
      </c>
      <c r="F28" s="21">
        <v>1</v>
      </c>
      <c r="G28" s="108">
        <f>VLOOKUP(E28,'Appendix 4. LT MOH 2019'!$E$4:$H$1683,4,FALSE)</f>
        <v>9.1285426175565232E-3</v>
      </c>
      <c r="H28" s="21">
        <f>VLOOKUP(E28,'Appendix 1a. Pop March 2021'!$E$5:$F$1684,2,FALSE)</f>
        <v>28037.575217302001</v>
      </c>
      <c r="I28" s="21">
        <f>VLOOKUP(E28,'Appendix 2a. Covid Deaths 2021'!$E$4:$F$1684,2,FALSE)</f>
        <v>0</v>
      </c>
      <c r="J28" s="22">
        <f t="shared" ref="J28:J47" si="18">G28*H28</f>
        <v>255.94220026408792</v>
      </c>
      <c r="K28" s="22">
        <f t="shared" ref="K28:K47" si="19">G28*(H28-I28)+I28</f>
        <v>255.94220026408792</v>
      </c>
      <c r="L28" s="78">
        <f t="shared" ref="L28:L47" si="20">J28/K28</f>
        <v>1</v>
      </c>
      <c r="M28" s="78">
        <f t="shared" ref="M28:M47" si="21">K28/J28</f>
        <v>1</v>
      </c>
      <c r="N28" s="77">
        <f>VLOOKUP(E28,'Appendix 4. LT MOH 2019'!$E$4:$L$1683,8,FALSE)</f>
        <v>0.99094833904798518</v>
      </c>
      <c r="O28" s="77">
        <f>EXP((1/L28)*LN(N28))</f>
        <v>0.99094833904798518</v>
      </c>
      <c r="P28" s="78">
        <f t="shared" ref="P28:P47" si="22">1-O28</f>
        <v>9.0516609520148172E-3</v>
      </c>
      <c r="Q28" s="77">
        <f>VLOOKUP(E28,'Appendix 4. LT MOH 2019'!$E$4:$J$1683,6,FALSE)</f>
        <v>6.9549962942310681E-2</v>
      </c>
      <c r="R28" s="133">
        <f t="shared" ref="R28:R46" si="23">F28+(Q28-F28)*M28*(1-N28)/(1-O28)</f>
        <v>6.9549962942310639E-2</v>
      </c>
      <c r="S28" s="14">
        <v>100000</v>
      </c>
      <c r="T28" s="14">
        <f t="shared" ref="T28:T47" si="24">P28*S28</f>
        <v>905.16609520148177</v>
      </c>
      <c r="U28" s="15">
        <f t="shared" ref="U28:U47" si="25">T28/V28</f>
        <v>9.1285426175565093E-3</v>
      </c>
      <c r="V28" s="14">
        <f t="shared" ref="V28:V46" si="26">(S29*F28)+R28*T28</f>
        <v>99157.788173176421</v>
      </c>
      <c r="W28" s="14">
        <f t="shared" ref="W28:W46" si="27">W29+V28</f>
        <v>7947044.1866053902</v>
      </c>
      <c r="X28" s="129">
        <f t="shared" ref="X28:X47" si="28">W28/S28</f>
        <v>79.470441866053903</v>
      </c>
      <c r="Y28" s="109">
        <f>VLOOKUP(E28,'Appendix 4. LT MOH 2019'!$E$4:$Q$1683,13,FALSE)</f>
        <v>81.480694711883089</v>
      </c>
      <c r="Z28" s="129">
        <f t="shared" ref="Z28:Z47" si="29">X28-Y28</f>
        <v>-2.0102528458291857</v>
      </c>
    </row>
    <row r="29" spans="1:26" x14ac:dyDescent="0.2">
      <c r="B29" s="155" t="str">
        <f>$B$28</f>
        <v>Female</v>
      </c>
      <c r="C29" s="13" t="str">
        <f>$C$4</f>
        <v>ES</v>
      </c>
      <c r="D29" s="163" t="s">
        <v>139</v>
      </c>
      <c r="E29" s="20" t="str">
        <f t="shared" si="17"/>
        <v>ESFemale01-04</v>
      </c>
      <c r="F29" s="21">
        <v>4</v>
      </c>
      <c r="G29" s="108">
        <f>VLOOKUP(E29,'Appendix 4. LT MOH 2019'!$E$4:$H$1683,4,FALSE)</f>
        <v>4.7153444425662152E-4</v>
      </c>
      <c r="H29" s="21">
        <f>VLOOKUP(E29,'Appendix 1a. Pop March 2021'!$E$5:$F$1684,2,FALSE)</f>
        <v>112727.71546555099</v>
      </c>
      <c r="I29" s="21">
        <f>VLOOKUP(E29,'Appendix 2a. Covid Deaths 2021'!$E$4:$F$1684,2,FALSE)</f>
        <v>0</v>
      </c>
      <c r="J29" s="22">
        <f t="shared" si="18"/>
        <v>53.155000664367151</v>
      </c>
      <c r="K29" s="22">
        <f t="shared" si="19"/>
        <v>53.155000664367151</v>
      </c>
      <c r="L29" s="78">
        <f t="shared" si="20"/>
        <v>1</v>
      </c>
      <c r="M29" s="78">
        <f t="shared" si="21"/>
        <v>1</v>
      </c>
      <c r="N29" s="77">
        <f>VLOOKUP(E29,'Appendix 4. LT MOH 2019'!$E$4:$L$1683,8,FALSE)</f>
        <v>0.99811607115333612</v>
      </c>
      <c r="O29" s="77">
        <f t="shared" ref="O29:O46" si="30">EXP((1/L29)*LN(N29))</f>
        <v>0.99811607115333612</v>
      </c>
      <c r="P29" s="78">
        <f t="shared" si="22"/>
        <v>1.8839288466638848E-3</v>
      </c>
      <c r="Q29" s="77">
        <f>VLOOKUP(E29,'Appendix 4. LT MOH 2019'!$E$4:$J$1683,6,FALSE)</f>
        <v>1.5134104367395891</v>
      </c>
      <c r="R29" s="133">
        <f t="shared" si="23"/>
        <v>1.5134104367395889</v>
      </c>
      <c r="S29" s="80">
        <f t="shared" ref="S29:S47" si="31">S28-T28</f>
        <v>99094.833904798521</v>
      </c>
      <c r="T29" s="14">
        <f t="shared" si="24"/>
        <v>186.68761614861631</v>
      </c>
      <c r="U29" s="15">
        <f t="shared" si="25"/>
        <v>4.7153444425662174E-4</v>
      </c>
      <c r="V29" s="14">
        <f t="shared" si="26"/>
        <v>395915.12014128896</v>
      </c>
      <c r="W29" s="14">
        <f t="shared" si="27"/>
        <v>7847886.3984322138</v>
      </c>
      <c r="X29" s="129">
        <f t="shared" si="28"/>
        <v>79.195716761297192</v>
      </c>
      <c r="Y29" s="109">
        <f>VLOOKUP(E29,'Appendix 4. LT MOH 2019'!$E$4:$Q$1683,13,FALSE)</f>
        <v>81.224331943961971</v>
      </c>
      <c r="Z29" s="129">
        <f t="shared" si="29"/>
        <v>-2.0286151826647796</v>
      </c>
    </row>
    <row r="30" spans="1:26" x14ac:dyDescent="0.2">
      <c r="B30" s="155" t="str">
        <f t="shared" ref="B30:B47" si="32">$B$28</f>
        <v>Female</v>
      </c>
      <c r="C30" s="13" t="str">
        <f t="shared" ref="C30:C47" si="33">$C$4</f>
        <v>ES</v>
      </c>
      <c r="D30" s="163" t="s">
        <v>138</v>
      </c>
      <c r="E30" s="20" t="str">
        <f t="shared" si="17"/>
        <v>ESFemale05-09</v>
      </c>
      <c r="F30" s="21">
        <v>5</v>
      </c>
      <c r="G30" s="108">
        <f>VLOOKUP(E30,'Appendix 4. LT MOH 2019'!$E$4:$H$1683,4,FALSE)</f>
        <v>1.3184688182124493E-4</v>
      </c>
      <c r="H30" s="21">
        <f>VLOOKUP(E30,'Appendix 1a. Pop March 2021'!$E$5:$F$1684,2,FALSE)</f>
        <v>139533.72935081701</v>
      </c>
      <c r="I30" s="21">
        <f>VLOOKUP(E30,'Appendix 2a. Covid Deaths 2021'!$E$4:$F$1684,2,FALSE)</f>
        <v>0</v>
      </c>
      <c r="J30" s="22">
        <f t="shared" si="18"/>
        <v>18.397087123794744</v>
      </c>
      <c r="K30" s="22">
        <f t="shared" si="19"/>
        <v>18.397087123794744</v>
      </c>
      <c r="L30" s="78">
        <f t="shared" si="20"/>
        <v>1</v>
      </c>
      <c r="M30" s="78">
        <f t="shared" si="21"/>
        <v>1</v>
      </c>
      <c r="N30" s="77">
        <f>VLOOKUP(E30,'Appendix 4. LT MOH 2019'!$E$4:$L$1683,8,FALSE)</f>
        <v>0.99934098281429629</v>
      </c>
      <c r="O30" s="77">
        <f t="shared" si="30"/>
        <v>0.99934098281429629</v>
      </c>
      <c r="P30" s="78">
        <f t="shared" si="22"/>
        <v>6.5901718570371415E-4</v>
      </c>
      <c r="Q30" s="77">
        <f>VLOOKUP(E30,'Appendix 4. LT MOH 2019'!$E$4:$J$1683,6,FALSE)</f>
        <v>2.4999999999997855</v>
      </c>
      <c r="R30" s="133">
        <f t="shared" si="23"/>
        <v>2.4999999999997855</v>
      </c>
      <c r="S30" s="80">
        <f t="shared" si="31"/>
        <v>98908.146288649907</v>
      </c>
      <c r="T30" s="14">
        <f t="shared" si="24"/>
        <v>65.182168210317315</v>
      </c>
      <c r="U30" s="15">
        <f t="shared" si="25"/>
        <v>1.3184688182124363E-4</v>
      </c>
      <c r="V30" s="14">
        <f t="shared" si="26"/>
        <v>494377.77602272376</v>
      </c>
      <c r="W30" s="14">
        <f t="shared" si="27"/>
        <v>7451971.2782909246</v>
      </c>
      <c r="X30" s="129">
        <f t="shared" si="28"/>
        <v>75.342340928555728</v>
      </c>
      <c r="Y30" s="109">
        <f>VLOOKUP(E30,'Appendix 4. LT MOH 2019'!$E$4:$Q$1683,13,FALSE)</f>
        <v>77.374785091408128</v>
      </c>
      <c r="Z30" s="129">
        <f t="shared" si="29"/>
        <v>-2.0324441628523999</v>
      </c>
    </row>
    <row r="31" spans="1:26" x14ac:dyDescent="0.2">
      <c r="B31" s="155" t="str">
        <f t="shared" si="32"/>
        <v>Female</v>
      </c>
      <c r="C31" s="13" t="str">
        <f t="shared" si="33"/>
        <v>ES</v>
      </c>
      <c r="D31" s="163" t="s">
        <v>120</v>
      </c>
      <c r="E31" s="20" t="str">
        <f t="shared" si="17"/>
        <v>ESFemale10-14</v>
      </c>
      <c r="F31" s="21">
        <v>5</v>
      </c>
      <c r="G31" s="108">
        <f>VLOOKUP(E31,'Appendix 4. LT MOH 2019'!$E$4:$H$1683,4,FALSE)</f>
        <v>2.6751876346882663E-4</v>
      </c>
      <c r="H31" s="21">
        <f>VLOOKUP(E31,'Appendix 1a. Pop March 2021'!$E$5:$F$1684,2,FALSE)</f>
        <v>134069.59003766699</v>
      </c>
      <c r="I31" s="21">
        <f>VLOOKUP(E31,'Appendix 2a. Covid Deaths 2021'!$E$4:$F$1684,2,FALSE)</f>
        <v>0</v>
      </c>
      <c r="J31" s="22">
        <f t="shared" si="18"/>
        <v>35.866130945649189</v>
      </c>
      <c r="K31" s="22">
        <f t="shared" si="19"/>
        <v>35.866130945649189</v>
      </c>
      <c r="L31" s="78">
        <f t="shared" si="20"/>
        <v>1</v>
      </c>
      <c r="M31" s="78">
        <f t="shared" si="21"/>
        <v>1</v>
      </c>
      <c r="N31" s="77">
        <f>VLOOKUP(E31,'Appendix 4. LT MOH 2019'!$E$4:$L$1683,8,FALSE)</f>
        <v>0.99866330016337446</v>
      </c>
      <c r="O31" s="77">
        <f t="shared" si="30"/>
        <v>0.99866330016337446</v>
      </c>
      <c r="P31" s="78">
        <f t="shared" si="22"/>
        <v>1.3366998366255434E-3</v>
      </c>
      <c r="Q31" s="77">
        <f>VLOOKUP(E31,'Appendix 4. LT MOH 2019'!$E$4:$J$1683,6,FALSE)</f>
        <v>2.5000000000000906</v>
      </c>
      <c r="R31" s="133">
        <f t="shared" si="23"/>
        <v>2.5000000000000906</v>
      </c>
      <c r="S31" s="80">
        <f t="shared" si="31"/>
        <v>98842.964120439588</v>
      </c>
      <c r="T31" s="14">
        <f t="shared" si="24"/>
        <v>132.12337399137604</v>
      </c>
      <c r="U31" s="15">
        <f t="shared" si="25"/>
        <v>2.6751876346882018E-4</v>
      </c>
      <c r="V31" s="14">
        <f t="shared" si="26"/>
        <v>493884.51216721954</v>
      </c>
      <c r="W31" s="14">
        <f t="shared" si="27"/>
        <v>6957593.5022682007</v>
      </c>
      <c r="X31" s="129">
        <f t="shared" si="28"/>
        <v>70.390376939631366</v>
      </c>
      <c r="Y31" s="109">
        <f>VLOOKUP(E31,'Appendix 4. LT MOH 2019'!$E$4:$Q$1683,13,FALSE)</f>
        <v>72.424161401396091</v>
      </c>
      <c r="Z31" s="129">
        <f t="shared" si="29"/>
        <v>-2.0337844617647249</v>
      </c>
    </row>
    <row r="32" spans="1:26" x14ac:dyDescent="0.2">
      <c r="B32" s="155" t="str">
        <f t="shared" si="32"/>
        <v>Female</v>
      </c>
      <c r="C32" s="13" t="str">
        <f t="shared" si="33"/>
        <v>ES</v>
      </c>
      <c r="D32" s="162" t="s">
        <v>121</v>
      </c>
      <c r="E32" s="20" t="str">
        <f t="shared" si="17"/>
        <v>ESFemale15-19</v>
      </c>
      <c r="F32" s="21">
        <v>5</v>
      </c>
      <c r="G32" s="108">
        <f>VLOOKUP(E32,'Appendix 4. LT MOH 2019'!$E$4:$H$1683,4,FALSE)</f>
        <v>4.1937657266214747E-4</v>
      </c>
      <c r="H32" s="21">
        <f>VLOOKUP(E32,'Appendix 1a. Pop March 2021'!$E$5:$F$1684,2,FALSE)</f>
        <v>141725.50122131</v>
      </c>
      <c r="I32" s="21">
        <f>VLOOKUP(E32,'Appendix 2a. Covid Deaths 2021'!$E$4:$F$1684,2,FALSE)</f>
        <v>7.5518413597733698</v>
      </c>
      <c r="J32" s="22">
        <f t="shared" si="18"/>
        <v>59.436354961017983</v>
      </c>
      <c r="K32" s="22">
        <f t="shared" si="19"/>
        <v>66.985029255444601</v>
      </c>
      <c r="L32" s="78">
        <f t="shared" si="20"/>
        <v>0.88730803914946332</v>
      </c>
      <c r="M32" s="78">
        <f t="shared" si="21"/>
        <v>1.1270043275597486</v>
      </c>
      <c r="N32" s="77">
        <f>VLOOKUP(E32,'Appendix 4. LT MOH 2019'!$E$4:$L$1683,8,FALSE)</f>
        <v>0.99790531329301924</v>
      </c>
      <c r="O32" s="77">
        <f t="shared" si="30"/>
        <v>0.99763959322429729</v>
      </c>
      <c r="P32" s="78">
        <f t="shared" si="22"/>
        <v>2.3604067757027059E-3</v>
      </c>
      <c r="Q32" s="77">
        <f>VLOOKUP(E32,'Appendix 4. LT MOH 2019'!$E$4:$J$1683,6,FALSE)</f>
        <v>2.5000000000000551</v>
      </c>
      <c r="R32" s="133">
        <f t="shared" si="23"/>
        <v>2.49966720995966</v>
      </c>
      <c r="S32" s="80">
        <f t="shared" si="31"/>
        <v>98710.840746448215</v>
      </c>
      <c r="T32" s="14">
        <f t="shared" si="24"/>
        <v>232.99773733322712</v>
      </c>
      <c r="U32" s="15">
        <f t="shared" si="25"/>
        <v>4.7263923982611796E-4</v>
      </c>
      <c r="V32" s="14">
        <f t="shared" si="26"/>
        <v>492971.63184958161</v>
      </c>
      <c r="W32" s="14">
        <f t="shared" si="27"/>
        <v>6463708.9901009817</v>
      </c>
      <c r="X32" s="129">
        <f t="shared" si="28"/>
        <v>65.481247462007431</v>
      </c>
      <c r="Y32" s="109">
        <f>VLOOKUP(E32,'Appendix 4. LT MOH 2019'!$E$4:$Q$1683,13,FALSE)</f>
        <v>67.517754121891713</v>
      </c>
      <c r="Z32" s="129">
        <f t="shared" si="29"/>
        <v>-2.0365066598842816</v>
      </c>
    </row>
    <row r="33" spans="2:26" x14ac:dyDescent="0.2">
      <c r="B33" s="155" t="str">
        <f t="shared" si="32"/>
        <v>Female</v>
      </c>
      <c r="C33" s="13" t="str">
        <f t="shared" si="33"/>
        <v>ES</v>
      </c>
      <c r="D33" s="162" t="s">
        <v>122</v>
      </c>
      <c r="E33" s="20" t="str">
        <f t="shared" si="17"/>
        <v>ESFemale20-24</v>
      </c>
      <c r="F33" s="21">
        <v>5</v>
      </c>
      <c r="G33" s="108">
        <f>VLOOKUP(E33,'Appendix 4. LT MOH 2019'!$E$4:$H$1683,4,FALSE)</f>
        <v>5.0555470229867404E-4</v>
      </c>
      <c r="H33" s="21">
        <f>VLOOKUP(E33,'Appendix 1a. Pop March 2021'!$E$5:$F$1684,2,FALSE)</f>
        <v>155199.06936733</v>
      </c>
      <c r="I33" s="21">
        <f>VLOOKUP(E33,'Appendix 2a. Covid Deaths 2021'!$E$4:$F$1684,2,FALSE)</f>
        <v>7.5518413597733698</v>
      </c>
      <c r="J33" s="22">
        <f t="shared" si="18"/>
        <v>78.461619311031782</v>
      </c>
      <c r="K33" s="22">
        <f t="shared" si="19"/>
        <v>86.009642801894699</v>
      </c>
      <c r="L33" s="78">
        <f t="shared" si="20"/>
        <v>0.91224212489466772</v>
      </c>
      <c r="M33" s="78">
        <f t="shared" si="21"/>
        <v>1.0962002002653246</v>
      </c>
      <c r="N33" s="77">
        <f>VLOOKUP(E33,'Appendix 4. LT MOH 2019'!$E$4:$L$1683,8,FALSE)</f>
        <v>0.9974754172751763</v>
      </c>
      <c r="O33" s="77">
        <f t="shared" si="30"/>
        <v>0.99723288822600964</v>
      </c>
      <c r="P33" s="78">
        <f t="shared" si="22"/>
        <v>2.7671117739903606E-3</v>
      </c>
      <c r="Q33" s="77">
        <f>VLOOKUP(E33,'Appendix 4. LT MOH 2019'!$E$4:$J$1683,6,FALSE)</f>
        <v>2.5000000000001048</v>
      </c>
      <c r="R33" s="133">
        <f t="shared" si="23"/>
        <v>2.4996961501963875</v>
      </c>
      <c r="S33" s="80">
        <f t="shared" si="31"/>
        <v>98477.843009114993</v>
      </c>
      <c r="T33" s="14">
        <f t="shared" si="24"/>
        <v>272.49919886769641</v>
      </c>
      <c r="U33" s="15">
        <f t="shared" si="25"/>
        <v>5.5418919971879713E-4</v>
      </c>
      <c r="V33" s="14">
        <f t="shared" si="26"/>
        <v>491707.88424957771</v>
      </c>
      <c r="W33" s="14">
        <f t="shared" si="27"/>
        <v>5970737.3582514003</v>
      </c>
      <c r="X33" s="129">
        <f t="shared" si="28"/>
        <v>60.630261344155919</v>
      </c>
      <c r="Y33" s="109">
        <f>VLOOKUP(E33,'Appendix 4. LT MOH 2019'!$E$4:$Q$1683,13,FALSE)</f>
        <v>62.654231825199503</v>
      </c>
      <c r="Z33" s="129">
        <f t="shared" si="29"/>
        <v>-2.0239704810435839</v>
      </c>
    </row>
    <row r="34" spans="2:26" x14ac:dyDescent="0.2">
      <c r="B34" s="155" t="str">
        <f t="shared" si="32"/>
        <v>Female</v>
      </c>
      <c r="C34" s="13" t="str">
        <f t="shared" si="33"/>
        <v>ES</v>
      </c>
      <c r="D34" s="162" t="s">
        <v>123</v>
      </c>
      <c r="E34" s="20" t="str">
        <f t="shared" si="17"/>
        <v>ESFemale25-29</v>
      </c>
      <c r="F34" s="21">
        <v>5</v>
      </c>
      <c r="G34" s="108">
        <f>VLOOKUP(E34,'Appendix 4. LT MOH 2019'!$E$4:$H$1683,4,FALSE)</f>
        <v>6.0457588371990508E-4</v>
      </c>
      <c r="H34" s="21">
        <f>VLOOKUP(E34,'Appendix 1a. Pop March 2021'!$E$5:$F$1684,2,FALSE)</f>
        <v>157581.92872938301</v>
      </c>
      <c r="I34" s="21">
        <f>VLOOKUP(E34,'Appendix 2a. Covid Deaths 2021'!$E$4:$F$1684,2,FALSE)</f>
        <v>25.172804532577899</v>
      </c>
      <c r="J34" s="22">
        <f t="shared" si="18"/>
        <v>95.270233819853829</v>
      </c>
      <c r="K34" s="22">
        <f t="shared" si="19"/>
        <v>120.42781948188575</v>
      </c>
      <c r="L34" s="78">
        <f t="shared" si="20"/>
        <v>0.79109822157150311</v>
      </c>
      <c r="M34" s="78">
        <f t="shared" si="21"/>
        <v>1.2640655391861673</v>
      </c>
      <c r="N34" s="77">
        <f>VLOOKUP(E34,'Appendix 4. LT MOH 2019'!$E$4:$L$1683,8,FALSE)</f>
        <v>0.99698168258619502</v>
      </c>
      <c r="O34" s="77">
        <f t="shared" si="30"/>
        <v>0.99618617057967995</v>
      </c>
      <c r="P34" s="78">
        <f t="shared" si="22"/>
        <v>3.8138294203200473E-3</v>
      </c>
      <c r="Q34" s="77">
        <f>VLOOKUP(E34,'Appendix 4. LT MOH 2019'!$E$4:$J$1683,6,FALSE)</f>
        <v>2.5000000000002083</v>
      </c>
      <c r="R34" s="133">
        <f t="shared" si="23"/>
        <v>2.4990025715440227</v>
      </c>
      <c r="S34" s="80">
        <f t="shared" si="31"/>
        <v>98205.343810247301</v>
      </c>
      <c r="T34" s="14">
        <f t="shared" si="24"/>
        <v>374.5384294561664</v>
      </c>
      <c r="U34" s="15">
        <f t="shared" si="25"/>
        <v>7.6422377504731026E-4</v>
      </c>
      <c r="V34" s="14">
        <f t="shared" si="26"/>
        <v>490089.99940230872</v>
      </c>
      <c r="W34" s="14">
        <f t="shared" si="27"/>
        <v>5479029.474001823</v>
      </c>
      <c r="X34" s="129">
        <f t="shared" si="28"/>
        <v>55.791561450957516</v>
      </c>
      <c r="Y34" s="109">
        <f>VLOOKUP(E34,'Appendix 4. LT MOH 2019'!$E$4:$Q$1683,13,FALSE)</f>
        <v>57.806480524125625</v>
      </c>
      <c r="Z34" s="129">
        <f t="shared" si="29"/>
        <v>-2.0149190731681088</v>
      </c>
    </row>
    <row r="35" spans="2:26" x14ac:dyDescent="0.2">
      <c r="B35" s="155" t="str">
        <f t="shared" si="32"/>
        <v>Female</v>
      </c>
      <c r="C35" s="13" t="str">
        <f t="shared" si="33"/>
        <v>ES</v>
      </c>
      <c r="D35" s="162" t="s">
        <v>124</v>
      </c>
      <c r="E35" s="20" t="str">
        <f t="shared" si="17"/>
        <v>ESFemale30-34</v>
      </c>
      <c r="F35" s="21">
        <v>5</v>
      </c>
      <c r="G35" s="108">
        <f>VLOOKUP(E35,'Appendix 4. LT MOH 2019'!$E$4:$H$1683,4,FALSE)</f>
        <v>7.0979037524251172E-4</v>
      </c>
      <c r="H35" s="21">
        <f>VLOOKUP(E35,'Appendix 1a. Pop March 2021'!$E$5:$F$1684,2,FALSE)</f>
        <v>167444.86669553199</v>
      </c>
      <c r="I35" s="21">
        <f>VLOOKUP(E35,'Appendix 2a. Covid Deaths 2021'!$E$4:$F$1684,2,FALSE)</f>
        <v>35.241926345609102</v>
      </c>
      <c r="J35" s="22">
        <f t="shared" si="18"/>
        <v>118.85075476425401</v>
      </c>
      <c r="K35" s="22">
        <f t="shared" si="19"/>
        <v>154.06766672973799</v>
      </c>
      <c r="L35" s="78">
        <f t="shared" si="20"/>
        <v>0.77141919058681729</v>
      </c>
      <c r="M35" s="78">
        <f t="shared" si="21"/>
        <v>1.2963120599052009</v>
      </c>
      <c r="N35" s="77">
        <f>VLOOKUP(E35,'Appendix 4. LT MOH 2019'!$E$4:$L$1683,8,FALSE)</f>
        <v>0.99645733449847662</v>
      </c>
      <c r="O35" s="77">
        <f t="shared" si="30"/>
        <v>0.99541001239257498</v>
      </c>
      <c r="P35" s="78">
        <f t="shared" si="22"/>
        <v>4.5899876074250168E-3</v>
      </c>
      <c r="Q35" s="77">
        <f>VLOOKUP(E35,'Appendix 4. LT MOH 2019'!$E$4:$J$1683,6,FALSE)</f>
        <v>2.4999999999999107</v>
      </c>
      <c r="R35" s="133">
        <f t="shared" si="23"/>
        <v>2.4986860496060448</v>
      </c>
      <c r="S35" s="80">
        <f t="shared" si="31"/>
        <v>97830.805380791135</v>
      </c>
      <c r="T35" s="14">
        <f t="shared" si="24"/>
        <v>449.04218432223996</v>
      </c>
      <c r="U35" s="15">
        <f t="shared" si="25"/>
        <v>9.2011027871334995E-4</v>
      </c>
      <c r="V35" s="14">
        <f t="shared" si="26"/>
        <v>488030.83142399503</v>
      </c>
      <c r="W35" s="14">
        <f t="shared" si="27"/>
        <v>4988939.4745995142</v>
      </c>
      <c r="X35" s="129">
        <f t="shared" si="28"/>
        <v>50.995588303508761</v>
      </c>
      <c r="Y35" s="109">
        <f>VLOOKUP(E35,'Appendix 4. LT MOH 2019'!$E$4:$Q$1683,13,FALSE)</f>
        <v>52.973918418098968</v>
      </c>
      <c r="Z35" s="129">
        <f t="shared" si="29"/>
        <v>-1.9783301145902072</v>
      </c>
    </row>
    <row r="36" spans="2:26" x14ac:dyDescent="0.2">
      <c r="B36" s="155" t="str">
        <f t="shared" si="32"/>
        <v>Female</v>
      </c>
      <c r="C36" s="13" t="str">
        <f t="shared" si="33"/>
        <v>ES</v>
      </c>
      <c r="D36" s="162" t="s">
        <v>125</v>
      </c>
      <c r="E36" s="20" t="str">
        <f t="shared" si="17"/>
        <v>ESFemale35-39</v>
      </c>
      <c r="F36" s="21">
        <v>5</v>
      </c>
      <c r="G36" s="108">
        <f>VLOOKUP(E36,'Appendix 4. LT MOH 2019'!$E$4:$H$1683,4,FALSE)</f>
        <v>1.2047249311800882E-3</v>
      </c>
      <c r="H36" s="21">
        <f>VLOOKUP(E36,'Appendix 1a. Pop March 2021'!$E$5:$F$1684,2,FALSE)</f>
        <v>168578.54053652799</v>
      </c>
      <c r="I36" s="21">
        <f>VLOOKUP(E36,'Appendix 2a. Covid Deaths 2021'!$E$4:$F$1684,2,FALSE)</f>
        <v>52.862889518413603</v>
      </c>
      <c r="J36" s="22">
        <f t="shared" si="18"/>
        <v>203.09077064630839</v>
      </c>
      <c r="K36" s="22">
        <f t="shared" si="19"/>
        <v>255.88997492378493</v>
      </c>
      <c r="L36" s="78">
        <f t="shared" si="20"/>
        <v>0.7936644282637394</v>
      </c>
      <c r="M36" s="78">
        <f t="shared" si="21"/>
        <v>1.2599783540603562</v>
      </c>
      <c r="N36" s="77">
        <f>VLOOKUP(E36,'Appendix 4. LT MOH 2019'!$E$4:$L$1683,8,FALSE)</f>
        <v>0.99399446289478899</v>
      </c>
      <c r="O36" s="77">
        <f t="shared" si="30"/>
        <v>0.99243906911212765</v>
      </c>
      <c r="P36" s="78">
        <f t="shared" si="22"/>
        <v>7.5609308878723525E-3</v>
      </c>
      <c r="Q36" s="77">
        <f>VLOOKUP(E36,'Appendix 4. LT MOH 2019'!$E$4:$J$1683,6,FALSE)</f>
        <v>2.4999999999999707</v>
      </c>
      <c r="R36" s="133">
        <f t="shared" si="23"/>
        <v>2.4980439349044334</v>
      </c>
      <c r="S36" s="80">
        <f t="shared" si="31"/>
        <v>97381.763196468892</v>
      </c>
      <c r="T36" s="14">
        <f t="shared" si="24"/>
        <v>736.2967812676527</v>
      </c>
      <c r="U36" s="15">
        <f t="shared" si="25"/>
        <v>1.5179291461931389E-3</v>
      </c>
      <c r="V36" s="14">
        <f t="shared" si="26"/>
        <v>485066.63378474151</v>
      </c>
      <c r="W36" s="14">
        <f t="shared" si="27"/>
        <v>4500908.6431755191</v>
      </c>
      <c r="X36" s="129">
        <f t="shared" si="28"/>
        <v>46.219214927284497</v>
      </c>
      <c r="Y36" s="109">
        <f>VLOOKUP(E36,'Appendix 4. LT MOH 2019'!$E$4:$Q$1683,13,FALSE)</f>
        <v>48.153366351608845</v>
      </c>
      <c r="Z36" s="129">
        <f t="shared" si="29"/>
        <v>-1.9341514243243481</v>
      </c>
    </row>
    <row r="37" spans="2:26" x14ac:dyDescent="0.2">
      <c r="B37" s="155" t="str">
        <f t="shared" si="32"/>
        <v>Female</v>
      </c>
      <c r="C37" s="13" t="str">
        <f t="shared" si="33"/>
        <v>ES</v>
      </c>
      <c r="D37" s="162" t="s">
        <v>126</v>
      </c>
      <c r="E37" s="20" t="str">
        <f t="shared" si="17"/>
        <v>ESFemale40-44</v>
      </c>
      <c r="F37" s="21">
        <v>5</v>
      </c>
      <c r="G37" s="108">
        <f>VLOOKUP(E37,'Appendix 4. LT MOH 2019'!$E$4:$H$1683,4,FALSE)</f>
        <v>1.702352281350005E-3</v>
      </c>
      <c r="H37" s="21">
        <f>VLOOKUP(E37,'Appendix 1a. Pop March 2021'!$E$5:$F$1684,2,FALSE)</f>
        <v>157915.701401923</v>
      </c>
      <c r="I37" s="21">
        <f>VLOOKUP(E37,'Appendix 2a. Covid Deaths 2021'!$E$4:$F$1684,2,FALSE)</f>
        <v>83.070254957507103</v>
      </c>
      <c r="J37" s="22">
        <f t="shared" si="18"/>
        <v>268.82815454254978</v>
      </c>
      <c r="K37" s="22">
        <f t="shared" si="19"/>
        <v>351.75699466201763</v>
      </c>
      <c r="L37" s="78">
        <f t="shared" si="20"/>
        <v>0.76424394858402389</v>
      </c>
      <c r="M37" s="78">
        <f t="shared" si="21"/>
        <v>1.3084827192322297</v>
      </c>
      <c r="N37" s="77">
        <f>VLOOKUP(E37,'Appendix 4. LT MOH 2019'!$E$4:$L$1683,8,FALSE)</f>
        <v>0.99152431011826547</v>
      </c>
      <c r="O37" s="77">
        <f t="shared" si="30"/>
        <v>0.98892423304597843</v>
      </c>
      <c r="P37" s="78">
        <f t="shared" si="22"/>
        <v>1.1075766954021571E-2</v>
      </c>
      <c r="Q37" s="77">
        <f>VLOOKUP(E37,'Appendix 4. LT MOH 2019'!$E$4:$J$1683,6,FALSE)</f>
        <v>2.4999999999999787</v>
      </c>
      <c r="R37" s="133">
        <f t="shared" si="23"/>
        <v>2.4967210420145354</v>
      </c>
      <c r="S37" s="80">
        <f t="shared" si="31"/>
        <v>96645.466415201241</v>
      </c>
      <c r="T37" s="14">
        <f t="shared" si="24"/>
        <v>1070.4226631774875</v>
      </c>
      <c r="U37" s="15">
        <f t="shared" si="25"/>
        <v>2.2275052344874974E-3</v>
      </c>
      <c r="V37" s="14">
        <f t="shared" si="26"/>
        <v>480547.76554712316</v>
      </c>
      <c r="W37" s="14">
        <f t="shared" si="27"/>
        <v>4015842.0093907779</v>
      </c>
      <c r="X37" s="129">
        <f t="shared" si="28"/>
        <v>41.552306159279205</v>
      </c>
      <c r="Y37" s="109">
        <f>VLOOKUP(E37,'Appendix 4. LT MOH 2019'!$E$4:$Q$1683,13,FALSE)</f>
        <v>43.429195841447154</v>
      </c>
      <c r="Z37" s="129">
        <f t="shared" si="29"/>
        <v>-1.876889682167949</v>
      </c>
    </row>
    <row r="38" spans="2:26" x14ac:dyDescent="0.2">
      <c r="B38" s="155" t="str">
        <f t="shared" si="32"/>
        <v>Female</v>
      </c>
      <c r="C38" s="13" t="str">
        <f t="shared" si="33"/>
        <v>ES</v>
      </c>
      <c r="D38" s="162" t="s">
        <v>127</v>
      </c>
      <c r="E38" s="20" t="str">
        <f t="shared" si="17"/>
        <v>ESFemale45-49</v>
      </c>
      <c r="F38" s="21">
        <v>5</v>
      </c>
      <c r="G38" s="108">
        <f>VLOOKUP(E38,'Appendix 4. LT MOH 2019'!$E$4:$H$1683,4,FALSE)</f>
        <v>2.4819922731861344E-3</v>
      </c>
      <c r="H38" s="21">
        <f>VLOOKUP(E38,'Appendix 1a. Pop March 2021'!$E$5:$F$1684,2,FALSE)</f>
        <v>136598.17808101699</v>
      </c>
      <c r="I38" s="21">
        <f>VLOOKUP(E38,'Appendix 2a. Covid Deaths 2021'!$E$4:$F$1684,2,FALSE)</f>
        <v>100.691218130312</v>
      </c>
      <c r="J38" s="22">
        <f t="shared" si="18"/>
        <v>339.03562252838776</v>
      </c>
      <c r="K38" s="22">
        <f t="shared" si="19"/>
        <v>439.47692583332258</v>
      </c>
      <c r="L38" s="78">
        <f t="shared" si="20"/>
        <v>0.77145261241080831</v>
      </c>
      <c r="M38" s="78">
        <f t="shared" si="21"/>
        <v>1.2962558994712268</v>
      </c>
      <c r="N38" s="77">
        <f>VLOOKUP(E38,'Appendix 4. LT MOH 2019'!$E$4:$L$1683,8,FALSE)</f>
        <v>0.98766656734544545</v>
      </c>
      <c r="O38" s="77">
        <f t="shared" si="30"/>
        <v>0.98404200769872374</v>
      </c>
      <c r="P38" s="78">
        <f t="shared" si="22"/>
        <v>1.5957992301276258E-2</v>
      </c>
      <c r="Q38" s="77">
        <f>VLOOKUP(E38,'Appendix 4. LT MOH 2019'!$E$4:$J$1683,6,FALSE)</f>
        <v>2.5000000000000497</v>
      </c>
      <c r="R38" s="133">
        <f t="shared" si="23"/>
        <v>2.4954109925973431</v>
      </c>
      <c r="S38" s="80">
        <f t="shared" si="31"/>
        <v>95575.043752023746</v>
      </c>
      <c r="T38" s="14">
        <f t="shared" si="24"/>
        <v>1525.1858123889365</v>
      </c>
      <c r="U38" s="15">
        <f t="shared" si="25"/>
        <v>3.2173165382123822E-3</v>
      </c>
      <c r="V38" s="14">
        <f t="shared" si="26"/>
        <v>474055.25514016289</v>
      </c>
      <c r="W38" s="14">
        <f t="shared" si="27"/>
        <v>3535294.2438436546</v>
      </c>
      <c r="X38" s="129">
        <f t="shared" si="28"/>
        <v>36.989721427868005</v>
      </c>
      <c r="Y38" s="109">
        <f>VLOOKUP(E38,'Appendix 4. LT MOH 2019'!$E$4:$Q$1683,13,FALSE)</f>
        <v>38.779064389823453</v>
      </c>
      <c r="Z38" s="129">
        <f t="shared" si="29"/>
        <v>-1.7893429619554482</v>
      </c>
    </row>
    <row r="39" spans="2:26" x14ac:dyDescent="0.2">
      <c r="B39" s="155" t="str">
        <f t="shared" si="32"/>
        <v>Female</v>
      </c>
      <c r="C39" s="13" t="str">
        <f t="shared" si="33"/>
        <v>ES</v>
      </c>
      <c r="D39" s="162" t="s">
        <v>128</v>
      </c>
      <c r="E39" s="20" t="str">
        <f t="shared" si="17"/>
        <v>ESFemale50-54</v>
      </c>
      <c r="F39" s="21">
        <v>5</v>
      </c>
      <c r="G39" s="108">
        <f>VLOOKUP(E39,'Appendix 4. LT MOH 2019'!$E$4:$H$1683,4,FALSE)</f>
        <v>3.7600931988912545E-3</v>
      </c>
      <c r="H39" s="21">
        <f>VLOOKUP(E39,'Appendix 1a. Pop March 2021'!$E$5:$F$1684,2,FALSE)</f>
        <v>126609.037185447</v>
      </c>
      <c r="I39" s="21">
        <f>VLOOKUP(E39,'Appendix 2a. Covid Deaths 2021'!$E$4:$F$1684,2,FALSE)</f>
        <v>128.381303116147</v>
      </c>
      <c r="J39" s="22">
        <f t="shared" si="18"/>
        <v>476.06177963916923</v>
      </c>
      <c r="K39" s="22">
        <f t="shared" si="19"/>
        <v>603.96035709060436</v>
      </c>
      <c r="L39" s="78">
        <f t="shared" si="20"/>
        <v>0.78823348925159975</v>
      </c>
      <c r="M39" s="78">
        <f t="shared" si="21"/>
        <v>1.2686596213381713</v>
      </c>
      <c r="N39" s="77">
        <f>VLOOKUP(E39,'Appendix 4. LT MOH 2019'!$E$4:$L$1683,8,FALSE)</f>
        <v>0.98137461694591477</v>
      </c>
      <c r="O39" s="77">
        <f t="shared" si="30"/>
        <v>0.97643011832193405</v>
      </c>
      <c r="P39" s="78">
        <f t="shared" si="22"/>
        <v>2.3569881678065951E-2</v>
      </c>
      <c r="Q39" s="77">
        <f>VLOOKUP(E39,'Appendix 4. LT MOH 2019'!$E$4:$J$1683,6,FALSE)</f>
        <v>2.4999999999999982</v>
      </c>
      <c r="R39" s="133">
        <f t="shared" si="23"/>
        <v>2.4937006753555857</v>
      </c>
      <c r="S39" s="80">
        <f t="shared" si="31"/>
        <v>94049.857939634807</v>
      </c>
      <c r="T39" s="14">
        <f t="shared" si="24"/>
        <v>2216.7440234761038</v>
      </c>
      <c r="U39" s="15">
        <f t="shared" si="25"/>
        <v>4.7703361190566257E-3</v>
      </c>
      <c r="V39" s="14">
        <f t="shared" si="26"/>
        <v>464693.46564922633</v>
      </c>
      <c r="W39" s="14">
        <f t="shared" si="27"/>
        <v>3061238.9887034916</v>
      </c>
      <c r="X39" s="129">
        <f t="shared" si="28"/>
        <v>32.549108055732788</v>
      </c>
      <c r="Y39" s="109">
        <f>VLOOKUP(E39,'Appendix 4. LT MOH 2019'!$E$4:$Q$1683,13,FALSE)</f>
        <v>34.232097237360996</v>
      </c>
      <c r="Z39" s="129">
        <f t="shared" si="29"/>
        <v>-1.6829891816282085</v>
      </c>
    </row>
    <row r="40" spans="2:26" x14ac:dyDescent="0.2">
      <c r="B40" s="155" t="str">
        <f t="shared" si="32"/>
        <v>Female</v>
      </c>
      <c r="C40" s="13" t="str">
        <f t="shared" si="33"/>
        <v>ES</v>
      </c>
      <c r="D40" s="162" t="s">
        <v>129</v>
      </c>
      <c r="E40" s="20" t="str">
        <f t="shared" si="17"/>
        <v>ESFemale55-59</v>
      </c>
      <c r="F40" s="21">
        <v>5</v>
      </c>
      <c r="G40" s="108">
        <f>VLOOKUP(E40,'Appendix 4. LT MOH 2019'!$E$4:$H$1683,4,FALSE)</f>
        <v>5.3756829401120816E-3</v>
      </c>
      <c r="H40" s="21">
        <f>VLOOKUP(E40,'Appendix 1a. Pop March 2021'!$E$5:$F$1684,2,FALSE)</f>
        <v>117345.31907119299</v>
      </c>
      <c r="I40" s="21">
        <f>VLOOKUP(E40,'Appendix 2a. Covid Deaths 2021'!$E$4:$F$1684,2,FALSE)</f>
        <v>166.14050991501401</v>
      </c>
      <c r="J40" s="22">
        <f t="shared" si="18"/>
        <v>630.81122983302112</v>
      </c>
      <c r="K40" s="22">
        <f t="shared" si="19"/>
        <v>796.05862104322341</v>
      </c>
      <c r="L40" s="78">
        <f t="shared" si="20"/>
        <v>0.79241806213511268</v>
      </c>
      <c r="M40" s="78">
        <f t="shared" si="21"/>
        <v>1.2619601291085831</v>
      </c>
      <c r="N40" s="77">
        <f>VLOOKUP(E40,'Appendix 4. LT MOH 2019'!$E$4:$L$1683,8,FALSE)</f>
        <v>0.97347801969213699</v>
      </c>
      <c r="O40" s="77">
        <f t="shared" si="30"/>
        <v>0.96664735448013883</v>
      </c>
      <c r="P40" s="78">
        <f t="shared" si="22"/>
        <v>3.3352645519861168E-2</v>
      </c>
      <c r="Q40" s="77">
        <f>VLOOKUP(E40,'Appendix 4. LT MOH 2019'!$E$4:$J$1683,6,FALSE)</f>
        <v>2.4999999999999982</v>
      </c>
      <c r="R40" s="133">
        <f t="shared" si="23"/>
        <v>2.4912273695354039</v>
      </c>
      <c r="S40" s="80">
        <f t="shared" si="31"/>
        <v>91833.113916158705</v>
      </c>
      <c r="T40" s="14">
        <f t="shared" si="24"/>
        <v>3062.877295430671</v>
      </c>
      <c r="U40" s="15">
        <f t="shared" si="25"/>
        <v>6.7840592559149813E-3</v>
      </c>
      <c r="V40" s="14">
        <f t="shared" si="26"/>
        <v>451481.50685154559</v>
      </c>
      <c r="W40" s="14">
        <f t="shared" si="27"/>
        <v>2596545.5230542654</v>
      </c>
      <c r="X40" s="129">
        <f t="shared" si="28"/>
        <v>28.274610457234907</v>
      </c>
      <c r="Y40" s="109">
        <f>VLOOKUP(E40,'Appendix 4. LT MOH 2019'!$E$4:$Q$1683,13,FALSE)</f>
        <v>29.834336643139203</v>
      </c>
      <c r="Z40" s="129">
        <f t="shared" si="29"/>
        <v>-1.5597261859042959</v>
      </c>
    </row>
    <row r="41" spans="2:26" x14ac:dyDescent="0.2">
      <c r="B41" s="155" t="str">
        <f t="shared" si="32"/>
        <v>Female</v>
      </c>
      <c r="C41" s="13" t="str">
        <f t="shared" si="33"/>
        <v>ES</v>
      </c>
      <c r="D41" s="162" t="s">
        <v>130</v>
      </c>
      <c r="E41" s="20" t="str">
        <f t="shared" si="17"/>
        <v>ESFemale60-64</v>
      </c>
      <c r="F41" s="21">
        <v>5</v>
      </c>
      <c r="G41" s="108">
        <f>VLOOKUP(E41,'Appendix 4. LT MOH 2019'!$E$4:$H$1683,4,FALSE)</f>
        <v>7.7757928107477356E-3</v>
      </c>
      <c r="H41" s="21">
        <f>VLOOKUP(E41,'Appendix 1a. Pop March 2021'!$E$5:$F$1684,2,FALSE)</f>
        <v>102180.56798800299</v>
      </c>
      <c r="I41" s="21">
        <f>VLOOKUP(E41,'Appendix 2a. Covid Deaths 2021'!$E$4:$F$1684,2,FALSE)</f>
        <v>292.004532577904</v>
      </c>
      <c r="J41" s="22">
        <f t="shared" si="18"/>
        <v>794.53492595923387</v>
      </c>
      <c r="K41" s="22">
        <f t="shared" si="19"/>
        <v>1084.2688917920127</v>
      </c>
      <c r="L41" s="78">
        <f t="shared" si="20"/>
        <v>0.73278402799703635</v>
      </c>
      <c r="M41" s="78">
        <f t="shared" si="21"/>
        <v>1.3646585648616842</v>
      </c>
      <c r="N41" s="77">
        <f>VLOOKUP(E41,'Appendix 4. LT MOH 2019'!$E$4:$L$1683,8,FALSE)</f>
        <v>0.96186241092365898</v>
      </c>
      <c r="O41" s="77">
        <f t="shared" si="30"/>
        <v>0.94832008051403116</v>
      </c>
      <c r="P41" s="78">
        <f t="shared" si="22"/>
        <v>5.1679919485968839E-2</v>
      </c>
      <c r="Q41" s="77">
        <f>VLOOKUP(E41,'Appendix 4. LT MOH 2019'!$E$4:$J$1683,6,FALSE)</f>
        <v>2.4999999999999956</v>
      </c>
      <c r="R41" s="133">
        <f t="shared" si="23"/>
        <v>2.4823496198395545</v>
      </c>
      <c r="S41" s="80">
        <f t="shared" si="31"/>
        <v>88770.236620728028</v>
      </c>
      <c r="T41" s="14">
        <f t="shared" si="24"/>
        <v>4587.6386813096269</v>
      </c>
      <c r="U41" s="15">
        <f t="shared" si="25"/>
        <v>1.0612137107950179E-2</v>
      </c>
      <c r="V41" s="14">
        <f t="shared" si="26"/>
        <v>432301.11283360218</v>
      </c>
      <c r="W41" s="14">
        <f t="shared" si="27"/>
        <v>2145064.0162027199</v>
      </c>
      <c r="X41" s="129">
        <f t="shared" si="28"/>
        <v>24.164225509136958</v>
      </c>
      <c r="Y41" s="109">
        <f>VLOOKUP(E41,'Appendix 4. LT MOH 2019'!$E$4:$Q$1683,13,FALSE)</f>
        <v>25.579048617639778</v>
      </c>
      <c r="Z41" s="129">
        <f t="shared" si="29"/>
        <v>-1.4148231085028193</v>
      </c>
    </row>
    <row r="42" spans="2:26" x14ac:dyDescent="0.2">
      <c r="B42" s="155" t="str">
        <f t="shared" si="32"/>
        <v>Female</v>
      </c>
      <c r="C42" s="13" t="str">
        <f t="shared" si="33"/>
        <v>ES</v>
      </c>
      <c r="D42" s="162" t="s">
        <v>131</v>
      </c>
      <c r="E42" s="20" t="str">
        <f t="shared" si="17"/>
        <v>ESFemale65-69</v>
      </c>
      <c r="F42" s="21">
        <v>5</v>
      </c>
      <c r="G42" s="108">
        <f>VLOOKUP(E42,'Appendix 4. LT MOH 2019'!$E$4:$H$1683,4,FALSE)</f>
        <v>1.2272990012232662E-2</v>
      </c>
      <c r="H42" s="21">
        <f>VLOOKUP(E42,'Appendix 1a. Pop March 2021'!$E$5:$F$1684,2,FALSE)</f>
        <v>81003.881018876593</v>
      </c>
      <c r="I42" s="21">
        <f>VLOOKUP(E42,'Appendix 2a. Covid Deaths 2021'!$E$4:$F$1684,2,FALSE)</f>
        <v>299.55637393767699</v>
      </c>
      <c r="J42" s="22">
        <f t="shared" si="18"/>
        <v>994.15982269675533</v>
      </c>
      <c r="K42" s="22">
        <f t="shared" si="19"/>
        <v>1290.0397442489946</v>
      </c>
      <c r="L42" s="78">
        <f t="shared" si="20"/>
        <v>0.77064278610696002</v>
      </c>
      <c r="M42" s="78">
        <f t="shared" si="21"/>
        <v>1.2976180638135588</v>
      </c>
      <c r="N42" s="77">
        <f>VLOOKUP(E42,'Appendix 4. LT MOH 2019'!$E$4:$L$1683,8,FALSE)</f>
        <v>0.94046182840225112</v>
      </c>
      <c r="O42" s="77">
        <f t="shared" si="30"/>
        <v>0.92343647444028742</v>
      </c>
      <c r="P42" s="78">
        <f t="shared" si="22"/>
        <v>7.6563525559712575E-2</v>
      </c>
      <c r="Q42" s="77">
        <f>VLOOKUP(E42,'Appendix 4. LT MOH 2019'!$E$4:$J$1683,6,FALSE)</f>
        <v>2.5000000000000071</v>
      </c>
      <c r="R42" s="133">
        <f t="shared" si="23"/>
        <v>2.4773298908689867</v>
      </c>
      <c r="S42" s="80">
        <f t="shared" si="31"/>
        <v>84182.597939418396</v>
      </c>
      <c r="T42" s="14">
        <f t="shared" si="24"/>
        <v>6445.3164890176677</v>
      </c>
      <c r="U42" s="15">
        <f t="shared" si="25"/>
        <v>1.5927985735482965E-2</v>
      </c>
      <c r="V42" s="14">
        <f t="shared" si="26"/>
        <v>404653.58244635782</v>
      </c>
      <c r="W42" s="14">
        <f t="shared" si="27"/>
        <v>1712762.9033691175</v>
      </c>
      <c r="X42" s="129">
        <f t="shared" si="28"/>
        <v>20.345807153655429</v>
      </c>
      <c r="Y42" s="109">
        <f>VLOOKUP(E42,'Appendix 4. LT MOH 2019'!$E$4:$Q$1683,13,FALSE)</f>
        <v>21.494126764427133</v>
      </c>
      <c r="Z42" s="129">
        <f t="shared" si="29"/>
        <v>-1.1483196107717042</v>
      </c>
    </row>
    <row r="43" spans="2:26" x14ac:dyDescent="0.2">
      <c r="B43" s="155" t="str">
        <f t="shared" si="32"/>
        <v>Female</v>
      </c>
      <c r="C43" s="13" t="str">
        <f t="shared" si="33"/>
        <v>ES</v>
      </c>
      <c r="D43" s="162" t="s">
        <v>132</v>
      </c>
      <c r="E43" s="20" t="str">
        <f t="shared" si="17"/>
        <v>ESFemale70-74</v>
      </c>
      <c r="F43" s="21">
        <v>5</v>
      </c>
      <c r="G43" s="108">
        <f>VLOOKUP(E43,'Appendix 4. LT MOH 2019'!$E$4:$H$1683,4,FALSE)</f>
        <v>1.8240322549380683E-2</v>
      </c>
      <c r="H43" s="21">
        <f>VLOOKUP(E43,'Appendix 1a. Pop March 2021'!$E$5:$F$1684,2,FALSE)</f>
        <v>56883.602080866098</v>
      </c>
      <c r="I43" s="21">
        <f>VLOOKUP(E43,'Appendix 2a. Covid Deaths 2021'!$E$4:$F$1684,2,FALSE)</f>
        <v>276.90084985835699</v>
      </c>
      <c r="J43" s="22">
        <f t="shared" si="18"/>
        <v>1037.5752497256199</v>
      </c>
      <c r="K43" s="22">
        <f t="shared" si="19"/>
        <v>1309.425338768363</v>
      </c>
      <c r="L43" s="78">
        <f t="shared" si="20"/>
        <v>0.79238977512192976</v>
      </c>
      <c r="M43" s="78">
        <f t="shared" si="21"/>
        <v>1.2620051790119629</v>
      </c>
      <c r="N43" s="77">
        <f>VLOOKUP(E43,'Appendix 4. LT MOH 2019'!$E$4:$L$1683,8,FALSE)</f>
        <v>0.91277587757107237</v>
      </c>
      <c r="O43" s="77">
        <f t="shared" si="30"/>
        <v>0.89120857669455555</v>
      </c>
      <c r="P43" s="78">
        <f t="shared" si="22"/>
        <v>0.10879142330544445</v>
      </c>
      <c r="Q43" s="77">
        <f>VLOOKUP(E43,'Appendix 4. LT MOH 2019'!$E$4:$J$1683,6,FALSE)</f>
        <v>2.5000000000000058</v>
      </c>
      <c r="R43" s="133">
        <f t="shared" si="23"/>
        <v>2.4704510039586198</v>
      </c>
      <c r="S43" s="80">
        <f t="shared" si="31"/>
        <v>77737.281450400726</v>
      </c>
      <c r="T43" s="14">
        <f t="shared" si="24"/>
        <v>8457.1494928850188</v>
      </c>
      <c r="U43" s="15">
        <f t="shared" si="25"/>
        <v>2.302558151693308E-2</v>
      </c>
      <c r="V43" s="14">
        <f t="shared" si="26"/>
        <v>367293.6332429045</v>
      </c>
      <c r="W43" s="14">
        <f t="shared" si="27"/>
        <v>1308109.3209227598</v>
      </c>
      <c r="X43" s="129">
        <f t="shared" si="28"/>
        <v>16.827309837910683</v>
      </c>
      <c r="Y43" s="109">
        <f>VLOOKUP(E43,'Appendix 4. LT MOH 2019'!$E$4:$Q$1683,13,FALSE)</f>
        <v>17.69659510976242</v>
      </c>
      <c r="Z43" s="129">
        <f t="shared" si="29"/>
        <v>-0.86928527185173721</v>
      </c>
    </row>
    <row r="44" spans="2:26" x14ac:dyDescent="0.2">
      <c r="B44" s="155" t="str">
        <f t="shared" si="32"/>
        <v>Female</v>
      </c>
      <c r="C44" s="13" t="str">
        <f t="shared" si="33"/>
        <v>ES</v>
      </c>
      <c r="D44" s="162" t="s">
        <v>133</v>
      </c>
      <c r="E44" s="20" t="str">
        <f t="shared" si="17"/>
        <v>ESFemale75-79</v>
      </c>
      <c r="F44" s="21">
        <v>5</v>
      </c>
      <c r="G44" s="108">
        <f>VLOOKUP(E44,'Appendix 4. LT MOH 2019'!$E$4:$H$1683,4,FALSE)</f>
        <v>3.2273024879965077E-2</v>
      </c>
      <c r="H44" s="21">
        <f>VLOOKUP(E44,'Appendix 1a. Pop March 2021'!$E$5:$F$1684,2,FALSE)</f>
        <v>39261.301442734803</v>
      </c>
      <c r="I44" s="21">
        <f>VLOOKUP(E44,'Appendix 2a. Covid Deaths 2021'!$E$4:$F$1684,2,FALSE)</f>
        <v>256.76260623229501</v>
      </c>
      <c r="J44" s="22">
        <f t="shared" si="18"/>
        <v>1267.0809582811892</v>
      </c>
      <c r="K44" s="22">
        <f t="shared" si="19"/>
        <v>1515.5570585343044</v>
      </c>
      <c r="L44" s="78">
        <f t="shared" si="20"/>
        <v>0.8360496565576907</v>
      </c>
      <c r="M44" s="78">
        <f t="shared" si="21"/>
        <v>1.196101203028239</v>
      </c>
      <c r="N44" s="77">
        <f>VLOOKUP(E44,'Appendix 4. LT MOH 2019'!$E$4:$L$1683,8,FALSE)</f>
        <v>0.85068221692099921</v>
      </c>
      <c r="O44" s="77">
        <f t="shared" si="30"/>
        <v>0.82412795859760235</v>
      </c>
      <c r="P44" s="78">
        <f t="shared" si="22"/>
        <v>0.17587204140239765</v>
      </c>
      <c r="Q44" s="77">
        <f>VLOOKUP(E44,'Appendix 4. LT MOH 2019'!$E$4:$J$1683,6,FALSE)</f>
        <v>2.5000000000000009</v>
      </c>
      <c r="R44" s="133">
        <f t="shared" si="23"/>
        <v>2.461234051897069</v>
      </c>
      <c r="S44" s="80">
        <f t="shared" si="31"/>
        <v>69280.13195751571</v>
      </c>
      <c r="T44" s="14">
        <f t="shared" si="24"/>
        <v>12184.438235995776</v>
      </c>
      <c r="U44" s="15">
        <f t="shared" si="25"/>
        <v>3.8623468150171654E-2</v>
      </c>
      <c r="V44" s="14">
        <f t="shared" si="26"/>
        <v>315467.22289726912</v>
      </c>
      <c r="W44" s="14">
        <f t="shared" si="27"/>
        <v>940815.68767985539</v>
      </c>
      <c r="X44" s="129">
        <f t="shared" si="28"/>
        <v>13.57987724758935</v>
      </c>
      <c r="Y44" s="109">
        <f>VLOOKUP(E44,'Appendix 4. LT MOH 2019'!$E$4:$Q$1683,13,FALSE)</f>
        <v>14.148769411173614</v>
      </c>
      <c r="Z44" s="129">
        <f t="shared" si="29"/>
        <v>-0.56889216358426431</v>
      </c>
    </row>
    <row r="45" spans="2:26" x14ac:dyDescent="0.2">
      <c r="B45" s="155" t="str">
        <f t="shared" si="32"/>
        <v>Female</v>
      </c>
      <c r="C45" s="13" t="str">
        <f t="shared" si="33"/>
        <v>ES</v>
      </c>
      <c r="D45" s="162" t="s">
        <v>134</v>
      </c>
      <c r="E45" s="20" t="str">
        <f t="shared" si="17"/>
        <v>ESFemale80-84</v>
      </c>
      <c r="F45" s="21">
        <v>5</v>
      </c>
      <c r="G45" s="108">
        <f>VLOOKUP(E45,'Appendix 4. LT MOH 2019'!$E$4:$H$1683,4,FALSE)</f>
        <v>5.1651768363777689E-2</v>
      </c>
      <c r="H45" s="21">
        <f>VLOOKUP(E45,'Appendix 1a. Pop March 2021'!$E$5:$F$1684,2,FALSE)</f>
        <v>27264.948585459399</v>
      </c>
      <c r="I45" s="21">
        <f>VLOOKUP(E45,'Appendix 2a. Covid Deaths 2021'!$E$4:$F$1684,2,FALSE)</f>
        <v>156.07138810198299</v>
      </c>
      <c r="J45" s="22">
        <f t="shared" si="18"/>
        <v>1408.2828087864571</v>
      </c>
      <c r="K45" s="22">
        <f t="shared" si="19"/>
        <v>1556.2928337019832</v>
      </c>
      <c r="L45" s="78">
        <f t="shared" si="20"/>
        <v>0.90489577429753243</v>
      </c>
      <c r="M45" s="78">
        <f t="shared" si="21"/>
        <v>1.1050996461733913</v>
      </c>
      <c r="N45" s="77">
        <f>VLOOKUP(E45,'Appendix 4. LT MOH 2019'!$E$4:$L$1683,8,FALSE)</f>
        <v>0.77127613802598738</v>
      </c>
      <c r="O45" s="77">
        <f t="shared" si="30"/>
        <v>0.75050863800280765</v>
      </c>
      <c r="P45" s="78">
        <f t="shared" si="22"/>
        <v>0.24949136199719235</v>
      </c>
      <c r="Q45" s="77">
        <f>VLOOKUP(E45,'Appendix 4. LT MOH 2019'!$E$4:$J$1683,6,FALSE)</f>
        <v>2.5000000000000013</v>
      </c>
      <c r="R45" s="133">
        <f t="shared" si="23"/>
        <v>2.4672203386570826</v>
      </c>
      <c r="S45" s="80">
        <f t="shared" si="31"/>
        <v>57095.693721519936</v>
      </c>
      <c r="T45" s="14">
        <f t="shared" si="24"/>
        <v>14244.882390756553</v>
      </c>
      <c r="U45" s="15">
        <f t="shared" si="25"/>
        <v>5.7116765108894664E-2</v>
      </c>
      <c r="V45" s="14">
        <f t="shared" si="26"/>
        <v>249399.32021006962</v>
      </c>
      <c r="W45" s="14">
        <f t="shared" si="27"/>
        <v>625348.46478258632</v>
      </c>
      <c r="X45" s="129">
        <f t="shared" si="28"/>
        <v>10.952638001609678</v>
      </c>
      <c r="Y45" s="109">
        <f>VLOOKUP(E45,'Appendix 4. LT MOH 2019'!$E$4:$Q$1683,13,FALSE)</f>
        <v>11.19344413162384</v>
      </c>
      <c r="Z45" s="129">
        <f t="shared" si="29"/>
        <v>-0.24080613001416218</v>
      </c>
    </row>
    <row r="46" spans="2:26" x14ac:dyDescent="0.2">
      <c r="B46" s="155" t="str">
        <f t="shared" si="32"/>
        <v>Female</v>
      </c>
      <c r="C46" s="13" t="str">
        <f t="shared" si="33"/>
        <v>ES</v>
      </c>
      <c r="D46" s="162" t="s">
        <v>135</v>
      </c>
      <c r="E46" s="20" t="str">
        <f t="shared" si="17"/>
        <v>ESFemale85-89</v>
      </c>
      <c r="F46" s="21">
        <v>5</v>
      </c>
      <c r="G46" s="108">
        <f>VLOOKUP(E46,'Appendix 4. LT MOH 2019'!$E$4:$H$1683,4,FALSE)</f>
        <v>9.3733261917514729E-2</v>
      </c>
      <c r="H46" s="21">
        <f>VLOOKUP(E46,'Appendix 1a. Pop March 2021'!$E$5:$F$1684,2,FALSE)</f>
        <v>16179.186225630099</v>
      </c>
      <c r="I46" s="21">
        <f>VLOOKUP(E46,'Appendix 2a. Covid Deaths 2021'!$E$4:$F$1684,2,FALSE)</f>
        <v>103.208498583569</v>
      </c>
      <c r="J46" s="22">
        <f t="shared" si="18"/>
        <v>1516.5279000992327</v>
      </c>
      <c r="K46" s="22">
        <f t="shared" si="19"/>
        <v>1610.0623294529546</v>
      </c>
      <c r="L46" s="78">
        <f t="shared" si="20"/>
        <v>0.94190633018194914</v>
      </c>
      <c r="M46" s="78">
        <f t="shared" si="21"/>
        <v>1.0616766953958456</v>
      </c>
      <c r="N46" s="77">
        <f>VLOOKUP(E46,'Appendix 4. LT MOH 2019'!$E$4:$L$1683,8,FALSE)</f>
        <v>0.62030809286179212</v>
      </c>
      <c r="O46" s="77">
        <f t="shared" si="30"/>
        <v>0.60230457211704924</v>
      </c>
      <c r="P46" s="78">
        <f t="shared" si="22"/>
        <v>0.39769542788295076</v>
      </c>
      <c r="Q46" s="77">
        <f>VLOOKUP(E46,'Appendix 4. LT MOH 2019'!$E$4:$J$1683,6,FALSE)</f>
        <v>2.5000000000000009</v>
      </c>
      <c r="R46" s="133">
        <f t="shared" si="23"/>
        <v>2.4659625119094812</v>
      </c>
      <c r="S46" s="80">
        <f t="shared" si="31"/>
        <v>42850.811330763383</v>
      </c>
      <c r="T46" s="14">
        <f t="shared" si="24"/>
        <v>17041.57174731954</v>
      </c>
      <c r="U46" s="15">
        <f t="shared" si="25"/>
        <v>9.9617491535578417E-2</v>
      </c>
      <c r="V46" s="14">
        <f t="shared" si="26"/>
        <v>171070.07499012497</v>
      </c>
      <c r="W46" s="14">
        <f t="shared" si="27"/>
        <v>375949.14457251667</v>
      </c>
      <c r="X46" s="129">
        <f t="shared" si="28"/>
        <v>8.7734428566727249</v>
      </c>
      <c r="Y46" s="109">
        <f>VLOOKUP(E46,'Appendix 4. LT MOH 2019'!$E$4:$Q$1683,13,FALSE)</f>
        <v>8.7715066666964905</v>
      </c>
      <c r="Z46" s="129">
        <f t="shared" si="29"/>
        <v>1.9361899762344592E-3</v>
      </c>
    </row>
    <row r="47" spans="2:26" x14ac:dyDescent="0.2">
      <c r="B47" s="155" t="str">
        <f t="shared" si="32"/>
        <v>Female</v>
      </c>
      <c r="C47" s="13" t="str">
        <f t="shared" si="33"/>
        <v>ES</v>
      </c>
      <c r="D47" s="162" t="s">
        <v>8</v>
      </c>
      <c r="E47" s="20" t="str">
        <f t="shared" si="17"/>
        <v>ESFemale90+</v>
      </c>
      <c r="F47" s="21" t="s">
        <v>19</v>
      </c>
      <c r="G47" s="108">
        <f>VLOOKUP(E47,'Appendix 4. LT MOH 2019'!$E$4:$H$1683,4,FALSE)</f>
        <v>0.13140070441614737</v>
      </c>
      <c r="H47" s="21">
        <f>VLOOKUP(E47,'Appendix 1a. Pop March 2021'!$E$5:$F$1684,2,FALSE)</f>
        <v>12383.2043450077</v>
      </c>
      <c r="I47" s="21">
        <f>VLOOKUP(E47,'Appendix 2a. Covid Deaths 2021'!$E$4:$F$1684,2,FALSE)</f>
        <v>70.483852691218104</v>
      </c>
      <c r="J47" s="22">
        <f t="shared" si="18"/>
        <v>1627.1617738631087</v>
      </c>
      <c r="K47" s="22">
        <f t="shared" si="19"/>
        <v>1688.3839986607366</v>
      </c>
      <c r="L47" s="78">
        <f t="shared" si="20"/>
        <v>0.96373915836315038</v>
      </c>
      <c r="M47" s="78">
        <f t="shared" si="21"/>
        <v>1.0376251616655656</v>
      </c>
      <c r="N47" s="77">
        <f>VLOOKUP(E47,'Appendix 4. LT MOH 2019'!$E$4:$L$1683,8,FALSE)</f>
        <v>0</v>
      </c>
      <c r="O47" s="77">
        <v>0</v>
      </c>
      <c r="P47" s="78">
        <f t="shared" si="22"/>
        <v>1</v>
      </c>
      <c r="Q47" s="77">
        <f>VLOOKUP(E47,'Appendix 4. LT MOH 2019'!$E$4:$J$1683,6,FALSE)</f>
        <v>8.2368826485570317</v>
      </c>
      <c r="R47" s="133">
        <f>Q47*L47</f>
        <v>7.9382063512563903</v>
      </c>
      <c r="S47" s="80">
        <f t="shared" si="31"/>
        <v>25809.239583443843</v>
      </c>
      <c r="T47" s="14">
        <f t="shared" si="24"/>
        <v>25809.239583443843</v>
      </c>
      <c r="U47" s="15">
        <f t="shared" si="25"/>
        <v>0.1259730417365289</v>
      </c>
      <c r="V47" s="14">
        <f>T47*R47</f>
        <v>204879.06958239173</v>
      </c>
      <c r="W47" s="14">
        <f>V47</f>
        <v>204879.06958239173</v>
      </c>
      <c r="X47" s="129">
        <f t="shared" si="28"/>
        <v>7.9382063512563894</v>
      </c>
      <c r="Y47" s="109">
        <f>VLOOKUP(E47,'Appendix 4. LT MOH 2019'!$E$4:$Q$1683,13,FALSE)</f>
        <v>7.610309278350516</v>
      </c>
      <c r="Z47" s="129">
        <f t="shared" si="29"/>
        <v>0.32789707290587344</v>
      </c>
    </row>
    <row r="48" spans="2:26" x14ac:dyDescent="0.2">
      <c r="H48" s="43"/>
      <c r="I48" s="43"/>
      <c r="K48" s="43"/>
      <c r="L48" s="9"/>
      <c r="M48" s="9"/>
      <c r="N48" s="131"/>
      <c r="O48" s="131"/>
      <c r="P48" s="79"/>
      <c r="Q48" s="131"/>
      <c r="R48" s="111"/>
      <c r="S48" s="9"/>
      <c r="T48" s="9"/>
      <c r="U48" s="9"/>
      <c r="V48" s="111"/>
      <c r="W48" s="111"/>
      <c r="X48" s="9"/>
      <c r="Y48" s="131"/>
      <c r="Z48" s="9"/>
    </row>
    <row r="49" spans="1:26" x14ac:dyDescent="0.2">
      <c r="H49" s="43"/>
      <c r="I49" s="43"/>
      <c r="K49" s="43"/>
      <c r="L49" s="9"/>
      <c r="M49" s="9"/>
      <c r="N49" s="131"/>
      <c r="O49" s="131"/>
      <c r="P49" s="9"/>
      <c r="Q49" s="131"/>
      <c r="R49" s="111"/>
      <c r="S49" s="9"/>
      <c r="T49" s="9"/>
      <c r="U49" s="9"/>
      <c r="V49" s="111"/>
      <c r="W49" s="111"/>
      <c r="X49" s="9"/>
      <c r="Y49" s="131"/>
      <c r="Z49" s="9"/>
    </row>
    <row r="50" spans="1:26" s="13" customFormat="1" ht="47" customHeight="1" x14ac:dyDescent="0.2">
      <c r="A50" s="12"/>
      <c r="B50" s="10" t="s">
        <v>17</v>
      </c>
      <c r="C50" s="10" t="s">
        <v>14</v>
      </c>
      <c r="D50" s="160" t="s">
        <v>0</v>
      </c>
      <c r="E50" s="10" t="s">
        <v>137</v>
      </c>
      <c r="F50" s="10" t="s">
        <v>9</v>
      </c>
      <c r="G50" s="12" t="s">
        <v>116</v>
      </c>
      <c r="H50" s="12" t="s">
        <v>118</v>
      </c>
      <c r="I50" s="12" t="s">
        <v>110</v>
      </c>
      <c r="J50" s="12" t="s">
        <v>38</v>
      </c>
      <c r="K50" s="12" t="s">
        <v>1828</v>
      </c>
      <c r="L50" s="12" t="s">
        <v>26</v>
      </c>
      <c r="M50" s="12" t="s">
        <v>27</v>
      </c>
      <c r="N50" s="10" t="s">
        <v>10</v>
      </c>
      <c r="O50" s="12" t="s">
        <v>111</v>
      </c>
      <c r="P50" s="12" t="s">
        <v>112</v>
      </c>
      <c r="Q50" s="12" t="s">
        <v>28</v>
      </c>
      <c r="R50" s="12" t="s">
        <v>113</v>
      </c>
      <c r="S50" s="10" t="s">
        <v>104</v>
      </c>
      <c r="T50" s="10" t="s">
        <v>105</v>
      </c>
      <c r="U50" s="12" t="s">
        <v>106</v>
      </c>
      <c r="V50" s="12" t="s">
        <v>107</v>
      </c>
      <c r="W50" s="12" t="s">
        <v>108</v>
      </c>
      <c r="X50" s="10" t="s">
        <v>109</v>
      </c>
      <c r="Y50" s="12" t="s">
        <v>29</v>
      </c>
      <c r="Z50" s="12" t="s">
        <v>11</v>
      </c>
    </row>
    <row r="51" spans="1:26" x14ac:dyDescent="0.2">
      <c r="B51" s="155" t="s">
        <v>70</v>
      </c>
      <c r="C51" s="13" t="str">
        <f>$C$4</f>
        <v>ES</v>
      </c>
      <c r="D51" s="162">
        <v>0</v>
      </c>
      <c r="E51" s="20" t="str">
        <f t="shared" ref="E51:E70" si="34">_xlfn.CONCAT(C51,B51,D51)</f>
        <v>ESMale0</v>
      </c>
      <c r="F51" s="21">
        <v>1</v>
      </c>
      <c r="G51" s="108">
        <f>VLOOKUP(E51,'Appendix 4. LT MOH 2019'!$E$4:$H$1683,4,FALSE)</f>
        <v>1.0811176053245043E-2</v>
      </c>
      <c r="H51" s="21">
        <f>VLOOKUP(E51,'Appendix 1a. Pop March 2021'!$E$5:$F$1684,2,FALSE)</f>
        <v>29366.240181335099</v>
      </c>
      <c r="I51" s="21">
        <f>VLOOKUP(E51,'Appendix 2a. Covid Deaths 2021'!$E$4:$F$1684,2,FALSE)</f>
        <v>0</v>
      </c>
      <c r="J51" s="22">
        <f t="shared" ref="J51:J70" si="35">G51*H51</f>
        <v>317.48359262229235</v>
      </c>
      <c r="K51" s="22">
        <f t="shared" ref="K51:K70" si="36">G51*(H51-I51)+I51</f>
        <v>317.48359262229235</v>
      </c>
      <c r="L51" s="78">
        <f t="shared" ref="L51:L70" si="37">J51/K51</f>
        <v>1</v>
      </c>
      <c r="M51" s="78">
        <f t="shared" ref="M51:M70" si="38">K51/J51</f>
        <v>1</v>
      </c>
      <c r="N51" s="77">
        <f>VLOOKUP(E51,'Appendix 4. LT MOH 2019'!$E$4:$L$1683,8,FALSE)</f>
        <v>0.9892966269861968</v>
      </c>
      <c r="O51" s="77">
        <f>EXP((1/L51)*LN(N51))</f>
        <v>0.9892966269861968</v>
      </c>
      <c r="P51" s="78">
        <f t="shared" ref="P51:P70" si="39">1-O51</f>
        <v>1.0703373013803197E-2</v>
      </c>
      <c r="Q51" s="77">
        <f>VLOOKUP(E51,'Appendix 4. LT MOH 2019'!$E$4:$J$1683,6,FALSE)</f>
        <v>6.8382999358376703E-2</v>
      </c>
      <c r="R51" s="133">
        <f t="shared" ref="R51:R69" si="40">F51+(Q51-F51)*M51*(1-N51)/(1-O51)</f>
        <v>6.8382999358376662E-2</v>
      </c>
      <c r="S51" s="14">
        <v>100000</v>
      </c>
      <c r="T51" s="14">
        <f t="shared" ref="T51:T70" si="41">P51*S51</f>
        <v>1070.3373013803198</v>
      </c>
      <c r="U51" s="15">
        <f t="shared" ref="U51:U70" si="42">T51/V51</f>
        <v>1.0811176053244994E-2</v>
      </c>
      <c r="V51" s="14">
        <f t="shared" ref="V51:V69" si="43">(S52*F51)+R51*T51</f>
        <v>99002.855573613211</v>
      </c>
      <c r="W51" s="14">
        <f t="shared" ref="W51:W69" si="44">W52+V51</f>
        <v>7211696.3945746152</v>
      </c>
      <c r="X51" s="2">
        <f t="shared" ref="X51:X70" si="45">W51/S51</f>
        <v>72.11696394574615</v>
      </c>
      <c r="Y51" s="109">
        <f>VLOOKUP(E51,'Appendix 4. LT MOH 2019'!$E$4:$Q$1683,13,FALSE)</f>
        <v>74.183694760786651</v>
      </c>
      <c r="Z51" s="129">
        <f t="shared" ref="Z51:Z70" si="46">X51-Y51</f>
        <v>-2.0667308150405006</v>
      </c>
    </row>
    <row r="52" spans="1:26" x14ac:dyDescent="0.2">
      <c r="B52" s="155" t="str">
        <f>$B$51</f>
        <v>Male</v>
      </c>
      <c r="C52" s="13" t="str">
        <f>$C$4</f>
        <v>ES</v>
      </c>
      <c r="D52" s="163" t="s">
        <v>139</v>
      </c>
      <c r="E52" s="20" t="str">
        <f t="shared" si="34"/>
        <v>ESMale01-04</v>
      </c>
      <c r="F52" s="21">
        <v>4</v>
      </c>
      <c r="G52" s="108">
        <f>VLOOKUP(E52,'Appendix 4. LT MOH 2019'!$E$4:$H$1683,4,FALSE)</f>
        <v>4.6813291570202913E-4</v>
      </c>
      <c r="H52" s="21">
        <f>VLOOKUP(E52,'Appendix 1a. Pop March 2021'!$E$5:$F$1684,2,FALSE)</f>
        <v>117853.021284135</v>
      </c>
      <c r="I52" s="21">
        <f>VLOOKUP(E52,'Appendix 2a. Covid Deaths 2021'!$E$4:$F$1684,2,FALSE)</f>
        <v>0</v>
      </c>
      <c r="J52" s="22">
        <f t="shared" si="35"/>
        <v>55.170878478035412</v>
      </c>
      <c r="K52" s="22">
        <f t="shared" si="36"/>
        <v>55.170878478035412</v>
      </c>
      <c r="L52" s="78">
        <f t="shared" si="37"/>
        <v>1</v>
      </c>
      <c r="M52" s="78">
        <f t="shared" si="38"/>
        <v>1</v>
      </c>
      <c r="N52" s="77">
        <f>VLOOKUP(E52,'Appendix 4. LT MOH 2019'!$E$4:$L$1683,8,FALSE)</f>
        <v>0.9981295471701348</v>
      </c>
      <c r="O52" s="77">
        <f t="shared" ref="O52:O69" si="47">EXP((1/L52)*LN(N52))</f>
        <v>0.9981295471701348</v>
      </c>
      <c r="P52" s="78">
        <f t="shared" si="39"/>
        <v>1.870452829865199E-3</v>
      </c>
      <c r="Q52" s="77">
        <f>VLOOKUP(E52,'Appendix 4. LT MOH 2019'!$E$4:$J$1683,6,FALSE)</f>
        <v>1.6258746166722866</v>
      </c>
      <c r="R52" s="133">
        <f t="shared" si="40"/>
        <v>1.6258746166722866</v>
      </c>
      <c r="S52" s="132">
        <f t="shared" ref="S52:S70" si="48">S51-T51</f>
        <v>98929.662698619679</v>
      </c>
      <c r="T52" s="14">
        <f t="shared" si="41"/>
        <v>185.04326755224281</v>
      </c>
      <c r="U52" s="15">
        <f t="shared" si="42"/>
        <v>4.6813291570202068E-4</v>
      </c>
      <c r="V52" s="14">
        <f t="shared" si="43"/>
        <v>395279.33487596904</v>
      </c>
      <c r="W52" s="14">
        <f t="shared" si="44"/>
        <v>7112693.539001002</v>
      </c>
      <c r="X52" s="2">
        <f t="shared" si="45"/>
        <v>71.89647012816755</v>
      </c>
      <c r="Y52" s="109">
        <f>VLOOKUP(E52,'Appendix 4. LT MOH 2019'!$E$4:$Q$1683,13,FALSE)</f>
        <v>73.985561264904376</v>
      </c>
      <c r="Z52" s="129">
        <f t="shared" si="46"/>
        <v>-2.0890911367368261</v>
      </c>
    </row>
    <row r="53" spans="1:26" x14ac:dyDescent="0.2">
      <c r="B53" s="155" t="str">
        <f t="shared" ref="B53:B70" si="49">$B$51</f>
        <v>Male</v>
      </c>
      <c r="C53" s="13" t="str">
        <f t="shared" ref="C53:C70" si="50">$C$4</f>
        <v>ES</v>
      </c>
      <c r="D53" s="163" t="s">
        <v>138</v>
      </c>
      <c r="E53" s="20" t="str">
        <f t="shared" si="34"/>
        <v>ESMale05-09</v>
      </c>
      <c r="F53" s="21">
        <v>5</v>
      </c>
      <c r="G53" s="108">
        <f>VLOOKUP(E53,'Appendix 4. LT MOH 2019'!$E$4:$H$1683,4,FALSE)</f>
        <v>1.5439571622067358E-4</v>
      </c>
      <c r="H53" s="21">
        <f>VLOOKUP(E53,'Appendix 1a. Pop March 2021'!$E$5:$F$1684,2,FALSE)</f>
        <v>145675.315803884</v>
      </c>
      <c r="I53" s="21">
        <f>VLOOKUP(E53,'Appendix 2a. Covid Deaths 2021'!$E$4:$F$1684,2,FALSE)</f>
        <v>0</v>
      </c>
      <c r="J53" s="22">
        <f t="shared" si="35"/>
        <v>22.491644719213479</v>
      </c>
      <c r="K53" s="22">
        <f t="shared" si="36"/>
        <v>22.491644719213479</v>
      </c>
      <c r="L53" s="78">
        <f t="shared" si="37"/>
        <v>1</v>
      </c>
      <c r="M53" s="78">
        <f t="shared" si="38"/>
        <v>1</v>
      </c>
      <c r="N53" s="77">
        <f>VLOOKUP(E53,'Appendix 4. LT MOH 2019'!$E$4:$L$1683,8,FALSE)</f>
        <v>0.99922831927939049</v>
      </c>
      <c r="O53" s="77">
        <f t="shared" si="47"/>
        <v>0.99922831927939049</v>
      </c>
      <c r="P53" s="78">
        <f t="shared" si="39"/>
        <v>7.7168072060951332E-4</v>
      </c>
      <c r="Q53" s="77">
        <f>VLOOKUP(E53,'Appendix 4. LT MOH 2019'!$E$4:$J$1683,6,FALSE)</f>
        <v>2.4999999999998437</v>
      </c>
      <c r="R53" s="133">
        <f t="shared" si="40"/>
        <v>2.4999999999998437</v>
      </c>
      <c r="S53" s="132">
        <f t="shared" si="48"/>
        <v>98744.619431067433</v>
      </c>
      <c r="T53" s="14">
        <f t="shared" si="41"/>
        <v>76.199319078878261</v>
      </c>
      <c r="U53" s="15">
        <f t="shared" si="42"/>
        <v>1.5439571622067875E-4</v>
      </c>
      <c r="V53" s="14">
        <f t="shared" si="43"/>
        <v>493532.59885763994</v>
      </c>
      <c r="W53" s="14">
        <f t="shared" si="44"/>
        <v>6717414.2041250328</v>
      </c>
      <c r="X53" s="2">
        <f t="shared" si="45"/>
        <v>68.028154271376664</v>
      </c>
      <c r="Y53" s="109">
        <f>VLOOKUP(E53,'Appendix 4. LT MOH 2019'!$E$4:$Q$1683,13,FALSE)</f>
        <v>70.121160277119856</v>
      </c>
      <c r="Z53" s="129">
        <f t="shared" si="46"/>
        <v>-2.0930060057431916</v>
      </c>
    </row>
    <row r="54" spans="1:26" x14ac:dyDescent="0.2">
      <c r="B54" s="155" t="str">
        <f t="shared" si="49"/>
        <v>Male</v>
      </c>
      <c r="C54" s="13" t="str">
        <f t="shared" si="50"/>
        <v>ES</v>
      </c>
      <c r="D54" s="163" t="s">
        <v>120</v>
      </c>
      <c r="E54" s="20" t="str">
        <f t="shared" si="34"/>
        <v>ESMale10-14</v>
      </c>
      <c r="F54" s="21">
        <v>5</v>
      </c>
      <c r="G54" s="108">
        <f>VLOOKUP(E54,'Appendix 4. LT MOH 2019'!$E$4:$H$1683,4,FALSE)</f>
        <v>3.9194726527703544E-4</v>
      </c>
      <c r="H54" s="21">
        <f>VLOOKUP(E54,'Appendix 1a. Pop March 2021'!$E$5:$F$1684,2,FALSE)</f>
        <v>139744.936742163</v>
      </c>
      <c r="I54" s="21">
        <f>VLOOKUP(E54,'Appendix 2a. Covid Deaths 2021'!$E$4:$F$1684,2,FALSE)</f>
        <v>0</v>
      </c>
      <c r="J54" s="22">
        <f t="shared" si="35"/>
        <v>54.772645792403097</v>
      </c>
      <c r="K54" s="22">
        <f t="shared" si="36"/>
        <v>54.772645792403097</v>
      </c>
      <c r="L54" s="78">
        <f t="shared" si="37"/>
        <v>1</v>
      </c>
      <c r="M54" s="78">
        <f t="shared" si="38"/>
        <v>1</v>
      </c>
      <c r="N54" s="77">
        <f>VLOOKUP(E54,'Appendix 4. LT MOH 2019'!$E$4:$L$1683,8,FALSE)</f>
        <v>0.99804218207706685</v>
      </c>
      <c r="O54" s="77">
        <f t="shared" si="47"/>
        <v>0.99804218207706685</v>
      </c>
      <c r="P54" s="78">
        <f t="shared" si="39"/>
        <v>1.9578179229331472E-3</v>
      </c>
      <c r="Q54" s="77">
        <f>VLOOKUP(E54,'Appendix 4. LT MOH 2019'!$E$4:$J$1683,6,FALSE)</f>
        <v>2.4999999999998539</v>
      </c>
      <c r="R54" s="133">
        <f t="shared" si="40"/>
        <v>2.4999999999998539</v>
      </c>
      <c r="S54" s="132">
        <f t="shared" si="48"/>
        <v>98668.420111988555</v>
      </c>
      <c r="T54" s="14">
        <f t="shared" si="41"/>
        <v>193.17480132274861</v>
      </c>
      <c r="U54" s="15">
        <f t="shared" si="42"/>
        <v>3.9194726527703148E-4</v>
      </c>
      <c r="V54" s="14">
        <f t="shared" si="43"/>
        <v>492859.1635566359</v>
      </c>
      <c r="W54" s="14">
        <f t="shared" si="44"/>
        <v>6223881.6052673925</v>
      </c>
      <c r="X54" s="2">
        <f t="shared" si="45"/>
        <v>63.078760136255283</v>
      </c>
      <c r="Y54" s="109">
        <f>VLOOKUP(E54,'Appendix 4. LT MOH 2019'!$E$4:$Q$1683,13,FALSE)</f>
        <v>65.17338252171028</v>
      </c>
      <c r="Z54" s="129">
        <f t="shared" si="46"/>
        <v>-2.094622385454997</v>
      </c>
    </row>
    <row r="55" spans="1:26" x14ac:dyDescent="0.2">
      <c r="B55" s="155" t="str">
        <f t="shared" si="49"/>
        <v>Male</v>
      </c>
      <c r="C55" s="13" t="str">
        <f t="shared" si="50"/>
        <v>ES</v>
      </c>
      <c r="D55" s="162" t="s">
        <v>121</v>
      </c>
      <c r="E55" s="20" t="str">
        <f t="shared" si="34"/>
        <v>ESMale15-19</v>
      </c>
      <c r="F55" s="21">
        <v>5</v>
      </c>
      <c r="G55" s="108">
        <f>VLOOKUP(E55,'Appendix 4. LT MOH 2019'!$E$4:$H$1683,4,FALSE)</f>
        <v>2.1709742080272768E-3</v>
      </c>
      <c r="H55" s="21">
        <f>VLOOKUP(E55,'Appendix 1a. Pop March 2021'!$E$5:$F$1684,2,FALSE)</f>
        <v>146589.62821684999</v>
      </c>
      <c r="I55" s="21">
        <f>VLOOKUP(E55,'Appendix 2a. Covid Deaths 2021'!$E$4:$F$1684,2,FALSE)</f>
        <v>0</v>
      </c>
      <c r="J55" s="22">
        <f t="shared" si="35"/>
        <v>318.24230202308888</v>
      </c>
      <c r="K55" s="22">
        <f t="shared" si="36"/>
        <v>318.24230202308888</v>
      </c>
      <c r="L55" s="78">
        <f t="shared" si="37"/>
        <v>1</v>
      </c>
      <c r="M55" s="78">
        <f t="shared" si="38"/>
        <v>1</v>
      </c>
      <c r="N55" s="77">
        <f>VLOOKUP(E55,'Appendix 4. LT MOH 2019'!$E$4:$L$1683,8,FALSE)</f>
        <v>0.98920372504603316</v>
      </c>
      <c r="O55" s="77">
        <f t="shared" si="47"/>
        <v>0.98920372504603316</v>
      </c>
      <c r="P55" s="78">
        <f t="shared" si="39"/>
        <v>1.0796274953966845E-2</v>
      </c>
      <c r="Q55" s="77">
        <f>VLOOKUP(E55,'Appendix 4. LT MOH 2019'!$E$4:$J$1683,6,FALSE)</f>
        <v>2.499999999999984</v>
      </c>
      <c r="R55" s="133">
        <f t="shared" si="40"/>
        <v>2.499999999999984</v>
      </c>
      <c r="S55" s="132">
        <f t="shared" si="48"/>
        <v>98475.245310665807</v>
      </c>
      <c r="T55" s="14">
        <f t="shared" si="41"/>
        <v>1063.1658245332821</v>
      </c>
      <c r="U55" s="15">
        <f t="shared" si="42"/>
        <v>2.1709742080272851E-3</v>
      </c>
      <c r="V55" s="14">
        <f t="shared" si="43"/>
        <v>489718.31199199584</v>
      </c>
      <c r="W55" s="14">
        <f t="shared" si="44"/>
        <v>5731022.4417107562</v>
      </c>
      <c r="X55" s="2">
        <f t="shared" si="45"/>
        <v>58.197594975577395</v>
      </c>
      <c r="Y55" s="109">
        <f>VLOOKUP(E55,'Appendix 4. LT MOH 2019'!$E$4:$Q$1683,13,FALSE)</f>
        <v>60.296326294824645</v>
      </c>
      <c r="Z55" s="129">
        <f t="shared" si="46"/>
        <v>-2.0987313192472499</v>
      </c>
    </row>
    <row r="56" spans="1:26" x14ac:dyDescent="0.2">
      <c r="B56" s="155" t="str">
        <f t="shared" si="49"/>
        <v>Male</v>
      </c>
      <c r="C56" s="13" t="str">
        <f t="shared" si="50"/>
        <v>ES</v>
      </c>
      <c r="D56" s="162" t="s">
        <v>122</v>
      </c>
      <c r="E56" s="20" t="str">
        <f t="shared" si="34"/>
        <v>ESMale20-24</v>
      </c>
      <c r="F56" s="21">
        <v>5</v>
      </c>
      <c r="G56" s="108">
        <f>VLOOKUP(E56,'Appendix 4. LT MOH 2019'!$E$4:$H$1683,4,FALSE)</f>
        <v>2.6047086573452154E-3</v>
      </c>
      <c r="H56" s="21">
        <f>VLOOKUP(E56,'Appendix 1a. Pop March 2021'!$E$5:$F$1684,2,FALSE)</f>
        <v>158420.253717171</v>
      </c>
      <c r="I56" s="21">
        <f>VLOOKUP(E56,'Appendix 2a. Covid Deaths 2021'!$E$4:$F$1684,2,FALSE)</f>
        <v>17.620963172804501</v>
      </c>
      <c r="J56" s="22">
        <f t="shared" si="35"/>
        <v>412.63860635594085</v>
      </c>
      <c r="K56" s="22">
        <f t="shared" si="36"/>
        <v>430.21367205341841</v>
      </c>
      <c r="L56" s="78">
        <f t="shared" si="37"/>
        <v>0.95914805400397574</v>
      </c>
      <c r="M56" s="78">
        <f t="shared" si="38"/>
        <v>1.0425919083352015</v>
      </c>
      <c r="N56" s="77">
        <f>VLOOKUP(E56,'Appendix 4. LT MOH 2019'!$E$4:$L$1683,8,FALSE)</f>
        <v>0.98706071438641785</v>
      </c>
      <c r="O56" s="77">
        <f t="shared" si="47"/>
        <v>0.98651333830594179</v>
      </c>
      <c r="P56" s="78">
        <f t="shared" si="39"/>
        <v>1.3486661694058211E-2</v>
      </c>
      <c r="Q56" s="77">
        <f>VLOOKUP(E56,'Appendix 4. LT MOH 2019'!$E$4:$J$1683,6,FALSE)</f>
        <v>2.5000000000000151</v>
      </c>
      <c r="R56" s="133">
        <f t="shared" si="40"/>
        <v>2.4993080596249051</v>
      </c>
      <c r="S56" s="132">
        <f t="shared" si="48"/>
        <v>97412.079486132527</v>
      </c>
      <c r="T56" s="14">
        <f t="shared" si="41"/>
        <v>1313.7637609441772</v>
      </c>
      <c r="U56" s="15">
        <f t="shared" si="42"/>
        <v>2.7156499332466706E-3</v>
      </c>
      <c r="V56" s="14">
        <f t="shared" si="43"/>
        <v>483775.0789821127</v>
      </c>
      <c r="W56" s="14">
        <f t="shared" si="44"/>
        <v>5241304.12971876</v>
      </c>
      <c r="X56" s="2">
        <f t="shared" si="45"/>
        <v>53.805484467302705</v>
      </c>
      <c r="Y56" s="109">
        <f>VLOOKUP(E56,'Appendix 4. LT MOH 2019'!$E$4:$Q$1683,13,FALSE)</f>
        <v>55.927121563998412</v>
      </c>
      <c r="Z56" s="129">
        <f t="shared" si="46"/>
        <v>-2.1216370966957072</v>
      </c>
    </row>
    <row r="57" spans="1:26" x14ac:dyDescent="0.2">
      <c r="B57" s="155" t="str">
        <f t="shared" si="49"/>
        <v>Male</v>
      </c>
      <c r="C57" s="13" t="str">
        <f t="shared" si="50"/>
        <v>ES</v>
      </c>
      <c r="D57" s="162" t="s">
        <v>123</v>
      </c>
      <c r="E57" s="20" t="str">
        <f t="shared" si="34"/>
        <v>ESMale25-29</v>
      </c>
      <c r="F57" s="21">
        <v>5</v>
      </c>
      <c r="G57" s="108">
        <f>VLOOKUP(E57,'Appendix 4. LT MOH 2019'!$E$4:$H$1683,4,FALSE)</f>
        <v>2.2094260499467984E-3</v>
      </c>
      <c r="H57" s="21">
        <f>VLOOKUP(E57,'Appendix 1a. Pop March 2021'!$E$5:$F$1684,2,FALSE)</f>
        <v>158408.94774393301</v>
      </c>
      <c r="I57" s="21">
        <f>VLOOKUP(E57,'Appendix 2a. Covid Deaths 2021'!$E$4:$F$1684,2,FALSE)</f>
        <v>17.620963172804501</v>
      </c>
      <c r="J57" s="22">
        <f t="shared" si="35"/>
        <v>349.99285569010669</v>
      </c>
      <c r="K57" s="22">
        <f t="shared" si="36"/>
        <v>367.57488664785205</v>
      </c>
      <c r="L57" s="78">
        <f t="shared" si="37"/>
        <v>0.95216748587454647</v>
      </c>
      <c r="M57" s="78">
        <f t="shared" si="38"/>
        <v>1.0502353995857361</v>
      </c>
      <c r="N57" s="77">
        <f>VLOOKUP(E57,'Appendix 4. LT MOH 2019'!$E$4:$L$1683,8,FALSE)</f>
        <v>0.98901355409968716</v>
      </c>
      <c r="O57" s="77">
        <f t="shared" si="47"/>
        <v>0.98846484079221053</v>
      </c>
      <c r="P57" s="78">
        <f t="shared" si="39"/>
        <v>1.1535159207789469E-2</v>
      </c>
      <c r="Q57" s="77">
        <f>VLOOKUP(E57,'Appendix 4. LT MOH 2019'!$E$4:$J$1683,6,FALSE)</f>
        <v>2.5000000000000115</v>
      </c>
      <c r="R57" s="133">
        <f t="shared" si="40"/>
        <v>2.4993075101316236</v>
      </c>
      <c r="S57" s="132">
        <f t="shared" si="48"/>
        <v>96098.315725188353</v>
      </c>
      <c r="T57" s="14">
        <f t="shared" si="41"/>
        <v>1108.509371490466</v>
      </c>
      <c r="U57" s="15">
        <f t="shared" si="42"/>
        <v>2.3204187484963364E-3</v>
      </c>
      <c r="V57" s="14">
        <f t="shared" si="43"/>
        <v>477719.53756570688</v>
      </c>
      <c r="W57" s="14">
        <f t="shared" si="44"/>
        <v>4757529.0507366471</v>
      </c>
      <c r="X57" s="2">
        <f t="shared" si="45"/>
        <v>49.506893173255172</v>
      </c>
      <c r="Y57" s="109">
        <f>VLOOKUP(E57,'Appendix 4. LT MOH 2019'!$E$4:$Q$1683,13,FALSE)</f>
        <v>51.627492650956206</v>
      </c>
      <c r="Z57" s="129">
        <f t="shared" si="46"/>
        <v>-2.1205994777010346</v>
      </c>
    </row>
    <row r="58" spans="1:26" x14ac:dyDescent="0.2">
      <c r="B58" s="155" t="str">
        <f t="shared" si="49"/>
        <v>Male</v>
      </c>
      <c r="C58" s="13" t="str">
        <f t="shared" si="50"/>
        <v>ES</v>
      </c>
      <c r="D58" s="162" t="s">
        <v>124</v>
      </c>
      <c r="E58" s="20" t="str">
        <f t="shared" si="34"/>
        <v>ESMale30-34</v>
      </c>
      <c r="F58" s="21">
        <v>5</v>
      </c>
      <c r="G58" s="108">
        <f>VLOOKUP(E58,'Appendix 4. LT MOH 2019'!$E$4:$H$1683,4,FALSE)</f>
        <v>2.0395088721574714E-3</v>
      </c>
      <c r="H58" s="21">
        <f>VLOOKUP(E58,'Appendix 1a. Pop March 2021'!$E$5:$F$1684,2,FALSE)</f>
        <v>169020.12890456701</v>
      </c>
      <c r="I58" s="21">
        <f>VLOOKUP(E58,'Appendix 2a. Covid Deaths 2021'!$E$4:$F$1684,2,FALSE)</f>
        <v>32.724645892351298</v>
      </c>
      <c r="J58" s="22">
        <f t="shared" si="35"/>
        <v>344.71805247406388</v>
      </c>
      <c r="K58" s="22">
        <f t="shared" si="36"/>
        <v>377.37595616077954</v>
      </c>
      <c r="L58" s="78">
        <f t="shared" si="37"/>
        <v>0.91346056060656422</v>
      </c>
      <c r="M58" s="78">
        <f t="shared" si="38"/>
        <v>1.0947380140155927</v>
      </c>
      <c r="N58" s="77">
        <f>VLOOKUP(E58,'Appendix 4. LT MOH 2019'!$E$4:$L$1683,8,FALSE)</f>
        <v>0.9898541868291556</v>
      </c>
      <c r="O58" s="77">
        <f t="shared" si="47"/>
        <v>0.98889834705618096</v>
      </c>
      <c r="P58" s="78">
        <f t="shared" si="39"/>
        <v>1.110165294381904E-2</v>
      </c>
      <c r="Q58" s="77">
        <f>VLOOKUP(E58,'Appendix 4. LT MOH 2019'!$E$4:$J$1683,6,FALSE)</f>
        <v>2.499999999999992</v>
      </c>
      <c r="R58" s="133">
        <f t="shared" si="40"/>
        <v>2.4987942296900445</v>
      </c>
      <c r="S58" s="132">
        <f t="shared" si="48"/>
        <v>94989.806353697888</v>
      </c>
      <c r="T58" s="14">
        <f t="shared" si="41"/>
        <v>1054.5438633393308</v>
      </c>
      <c r="U58" s="15">
        <f t="shared" si="42"/>
        <v>2.2327300633886494E-3</v>
      </c>
      <c r="V58" s="14">
        <f t="shared" si="43"/>
        <v>472311.40057246014</v>
      </c>
      <c r="W58" s="14">
        <f t="shared" si="44"/>
        <v>4279809.5131709399</v>
      </c>
      <c r="X58" s="2">
        <f t="shared" si="45"/>
        <v>45.055460974779955</v>
      </c>
      <c r="Y58" s="109">
        <f>VLOOKUP(E58,'Appendix 4. LT MOH 2019'!$E$4:$Q$1683,13,FALSE)</f>
        <v>47.173224848447745</v>
      </c>
      <c r="Z58" s="129">
        <f t="shared" si="46"/>
        <v>-2.1177638736677906</v>
      </c>
    </row>
    <row r="59" spans="1:26" x14ac:dyDescent="0.2">
      <c r="B59" s="155" t="str">
        <f t="shared" si="49"/>
        <v>Male</v>
      </c>
      <c r="C59" s="13" t="str">
        <f t="shared" si="50"/>
        <v>ES</v>
      </c>
      <c r="D59" s="162" t="s">
        <v>125</v>
      </c>
      <c r="E59" s="20" t="str">
        <f t="shared" si="34"/>
        <v>ESMale35-39</v>
      </c>
      <c r="F59" s="21">
        <v>5</v>
      </c>
      <c r="G59" s="108">
        <f>VLOOKUP(E59,'Appendix 4. LT MOH 2019'!$E$4:$H$1683,4,FALSE)</f>
        <v>2.4987170401505341E-3</v>
      </c>
      <c r="H59" s="21">
        <f>VLOOKUP(E59,'Appendix 1a. Pop March 2021'!$E$5:$F$1684,2,FALSE)</f>
        <v>167222.23142918499</v>
      </c>
      <c r="I59" s="21">
        <f>VLOOKUP(E59,'Appendix 2a. Covid Deaths 2021'!$E$4:$F$1684,2,FALSE)</f>
        <v>78.035694050991495</v>
      </c>
      <c r="J59" s="22">
        <f t="shared" si="35"/>
        <v>417.84103916410072</v>
      </c>
      <c r="K59" s="22">
        <f t="shared" si="36"/>
        <v>495.68174409662703</v>
      </c>
      <c r="L59" s="78">
        <f t="shared" si="37"/>
        <v>0.84296233246517904</v>
      </c>
      <c r="M59" s="78">
        <f t="shared" si="38"/>
        <v>1.1862926271872389</v>
      </c>
      <c r="N59" s="77">
        <f>VLOOKUP(E59,'Appendix 4. LT MOH 2019'!$E$4:$L$1683,8,FALSE)</f>
        <v>0.98758397513152185</v>
      </c>
      <c r="O59" s="77">
        <f t="shared" si="47"/>
        <v>0.98528805316610446</v>
      </c>
      <c r="P59" s="78">
        <f t="shared" si="39"/>
        <v>1.4711946833895539E-2</v>
      </c>
      <c r="Q59" s="77">
        <f>VLOOKUP(E59,'Appendix 4. LT MOH 2019'!$E$4:$J$1683,6,FALSE)</f>
        <v>2.5000000000000018</v>
      </c>
      <c r="R59" s="133">
        <f t="shared" si="40"/>
        <v>2.4970955702283222</v>
      </c>
      <c r="S59" s="132">
        <f t="shared" si="48"/>
        <v>93935.262490358553</v>
      </c>
      <c r="T59" s="14">
        <f t="shared" si="41"/>
        <v>1381.9705875861769</v>
      </c>
      <c r="U59" s="15">
        <f t="shared" si="42"/>
        <v>2.9642194181311726E-3</v>
      </c>
      <c r="V59" s="14">
        <f t="shared" si="43"/>
        <v>466217.37214630912</v>
      </c>
      <c r="W59" s="14">
        <f t="shared" si="44"/>
        <v>3807498.1125984797</v>
      </c>
      <c r="X59" s="2">
        <f t="shared" si="45"/>
        <v>40.533214169591304</v>
      </c>
      <c r="Y59" s="109">
        <f>VLOOKUP(E59,'Appendix 4. LT MOH 2019'!$E$4:$Q$1683,13,FALSE)</f>
        <v>42.631116726950957</v>
      </c>
      <c r="Z59" s="129">
        <f t="shared" si="46"/>
        <v>-2.097902557359653</v>
      </c>
    </row>
    <row r="60" spans="1:26" x14ac:dyDescent="0.2">
      <c r="B60" s="155" t="str">
        <f t="shared" si="49"/>
        <v>Male</v>
      </c>
      <c r="C60" s="13" t="str">
        <f t="shared" si="50"/>
        <v>ES</v>
      </c>
      <c r="D60" s="162" t="s">
        <v>126</v>
      </c>
      <c r="E60" s="20" t="str">
        <f t="shared" si="34"/>
        <v>ESMale40-44</v>
      </c>
      <c r="F60" s="21">
        <v>5</v>
      </c>
      <c r="G60" s="108">
        <f>VLOOKUP(E60,'Appendix 4. LT MOH 2019'!$E$4:$H$1683,4,FALSE)</f>
        <v>3.4492235811460765E-3</v>
      </c>
      <c r="H60" s="21">
        <f>VLOOKUP(E60,'Appendix 1a. Pop March 2021'!$E$5:$F$1684,2,FALSE)</f>
        <v>152676.58032340501</v>
      </c>
      <c r="I60" s="21">
        <f>VLOOKUP(E60,'Appendix 2a. Covid Deaths 2021'!$E$4:$F$1684,2,FALSE)</f>
        <v>80.552974504249306</v>
      </c>
      <c r="J60" s="22">
        <f t="shared" si="35"/>
        <v>526.61566114023162</v>
      </c>
      <c r="K60" s="22">
        <f t="shared" si="36"/>
        <v>606.89079042528942</v>
      </c>
      <c r="L60" s="78">
        <f t="shared" si="37"/>
        <v>0.86772722448333151</v>
      </c>
      <c r="M60" s="78">
        <f t="shared" si="38"/>
        <v>1.1524358943508166</v>
      </c>
      <c r="N60" s="77">
        <f>VLOOKUP(E60,'Appendix 4. LT MOH 2019'!$E$4:$L$1683,8,FALSE)</f>
        <v>0.98290132497700877</v>
      </c>
      <c r="O60" s="77">
        <f t="shared" si="47"/>
        <v>0.98032067843346538</v>
      </c>
      <c r="P60" s="78">
        <f t="shared" si="39"/>
        <v>1.9679321566534624E-2</v>
      </c>
      <c r="Q60" s="77">
        <f>VLOOKUP(E60,'Appendix 4. LT MOH 2019'!$E$4:$J$1683,6,FALSE)</f>
        <v>2.4999999999999716</v>
      </c>
      <c r="R60" s="133">
        <f t="shared" si="40"/>
        <v>2.496721777766421</v>
      </c>
      <c r="S60" s="132">
        <f t="shared" si="48"/>
        <v>92553.291902772369</v>
      </c>
      <c r="T60" s="14">
        <f t="shared" si="41"/>
        <v>1821.3859933960027</v>
      </c>
      <c r="U60" s="15">
        <f t="shared" si="42"/>
        <v>3.9750285340395004E-3</v>
      </c>
      <c r="V60" s="14">
        <f t="shared" si="43"/>
        <v>458207.02362231229</v>
      </c>
      <c r="W60" s="14">
        <f t="shared" si="44"/>
        <v>3341280.7404521704</v>
      </c>
      <c r="X60" s="2">
        <f t="shared" si="45"/>
        <v>36.101155040084365</v>
      </c>
      <c r="Y60" s="109">
        <f>VLOOKUP(E60,'Appendix 4. LT MOH 2019'!$E$4:$Q$1683,13,FALSE)</f>
        <v>38.135649967494139</v>
      </c>
      <c r="Z60" s="129">
        <f t="shared" si="46"/>
        <v>-2.0344949274097743</v>
      </c>
    </row>
    <row r="61" spans="1:26" x14ac:dyDescent="0.2">
      <c r="B61" s="155" t="str">
        <f t="shared" si="49"/>
        <v>Male</v>
      </c>
      <c r="C61" s="13" t="str">
        <f t="shared" si="50"/>
        <v>ES</v>
      </c>
      <c r="D61" s="162" t="s">
        <v>127</v>
      </c>
      <c r="E61" s="20" t="str">
        <f t="shared" si="34"/>
        <v>ESMale45-49</v>
      </c>
      <c r="F61" s="21">
        <v>5</v>
      </c>
      <c r="G61" s="108">
        <f>VLOOKUP(E61,'Appendix 4. LT MOH 2019'!$E$4:$H$1683,4,FALSE)</f>
        <v>4.7194165671689955E-3</v>
      </c>
      <c r="H61" s="21">
        <f>VLOOKUP(E61,'Appendix 1a. Pop March 2021'!$E$5:$F$1684,2,FALSE)</f>
        <v>128684.591158625</v>
      </c>
      <c r="I61" s="21">
        <f>VLOOKUP(E61,'Appendix 2a. Covid Deaths 2021'!$E$4:$F$1684,2,FALSE)</f>
        <v>130.89858356940499</v>
      </c>
      <c r="J61" s="22">
        <f t="shared" si="35"/>
        <v>607.31619145338368</v>
      </c>
      <c r="K61" s="22">
        <f t="shared" si="36"/>
        <v>737.59701007887224</v>
      </c>
      <c r="L61" s="78">
        <f t="shared" si="37"/>
        <v>0.8233712761233164</v>
      </c>
      <c r="M61" s="78">
        <f t="shared" si="38"/>
        <v>1.2145189284575308</v>
      </c>
      <c r="N61" s="77">
        <f>VLOOKUP(E61,'Appendix 4. LT MOH 2019'!$E$4:$L$1683,8,FALSE)</f>
        <v>0.97667808178219317</v>
      </c>
      <c r="O61" s="77">
        <f t="shared" si="47"/>
        <v>0.97174638076515507</v>
      </c>
      <c r="P61" s="78">
        <f t="shared" si="39"/>
        <v>2.8253619234844929E-2</v>
      </c>
      <c r="Q61" s="77">
        <f>VLOOKUP(E61,'Appendix 4. LT MOH 2019'!$E$4:$J$1683,6,FALSE)</f>
        <v>2.5000000000000027</v>
      </c>
      <c r="R61" s="133">
        <f t="shared" si="40"/>
        <v>2.4936917914809982</v>
      </c>
      <c r="S61" s="132">
        <f t="shared" si="48"/>
        <v>90731.905909376364</v>
      </c>
      <c r="T61" s="14">
        <f t="shared" si="41"/>
        <v>2563.5047220152965</v>
      </c>
      <c r="U61" s="15">
        <f t="shared" si="42"/>
        <v>5.7319016493623002E-3</v>
      </c>
      <c r="V61" s="14">
        <f t="shared" si="43"/>
        <v>447234.59661951772</v>
      </c>
      <c r="W61" s="14">
        <f t="shared" si="44"/>
        <v>2883073.7168298583</v>
      </c>
      <c r="X61" s="2">
        <f t="shared" si="45"/>
        <v>31.775742920131002</v>
      </c>
      <c r="Y61" s="109">
        <f>VLOOKUP(E61,'Appendix 4. LT MOH 2019'!$E$4:$Q$1683,13,FALSE)</f>
        <v>33.75557221456355</v>
      </c>
      <c r="Z61" s="129">
        <f t="shared" si="46"/>
        <v>-1.9798292944325482</v>
      </c>
    </row>
    <row r="62" spans="1:26" x14ac:dyDescent="0.2">
      <c r="B62" s="155" t="str">
        <f t="shared" si="49"/>
        <v>Male</v>
      </c>
      <c r="C62" s="13" t="str">
        <f t="shared" si="50"/>
        <v>ES</v>
      </c>
      <c r="D62" s="162" t="s">
        <v>128</v>
      </c>
      <c r="E62" s="20" t="str">
        <f t="shared" si="34"/>
        <v>ESMale50-54</v>
      </c>
      <c r="F62" s="21">
        <v>5</v>
      </c>
      <c r="G62" s="108">
        <f>VLOOKUP(E62,'Appendix 4. LT MOH 2019'!$E$4:$H$1683,4,FALSE)</f>
        <v>6.7432096649815785E-3</v>
      </c>
      <c r="H62" s="21">
        <f>VLOOKUP(E62,'Appendix 1a. Pop March 2021'!$E$5:$F$1684,2,FALSE)</f>
        <v>118557.431600515</v>
      </c>
      <c r="I62" s="21">
        <f>VLOOKUP(E62,'Appendix 2a. Covid Deaths 2021'!$E$4:$F$1684,2,FALSE)</f>
        <v>138.45042492917801</v>
      </c>
      <c r="J62" s="22">
        <f t="shared" si="35"/>
        <v>799.45761862398513</v>
      </c>
      <c r="K62" s="22">
        <f t="shared" si="36"/>
        <v>936.97444330965993</v>
      </c>
      <c r="L62" s="78">
        <f t="shared" si="37"/>
        <v>0.85323311039314342</v>
      </c>
      <c r="M62" s="78">
        <f t="shared" si="38"/>
        <v>1.172012651430312</v>
      </c>
      <c r="N62" s="77">
        <f>VLOOKUP(E62,'Appendix 4. LT MOH 2019'!$E$4:$L$1683,8,FALSE)</f>
        <v>0.96684291462155847</v>
      </c>
      <c r="O62" s="77">
        <f t="shared" si="47"/>
        <v>0.96125132554108295</v>
      </c>
      <c r="P62" s="78">
        <f t="shared" si="39"/>
        <v>3.8748674458917054E-2</v>
      </c>
      <c r="Q62" s="77">
        <f>VLOOKUP(E62,'Appendix 4. LT MOH 2019'!$E$4:$J$1683,6,FALSE)</f>
        <v>2.4999999999999987</v>
      </c>
      <c r="R62" s="133">
        <f t="shared" si="40"/>
        <v>2.4927836828786205</v>
      </c>
      <c r="S62" s="132">
        <f t="shared" si="48"/>
        <v>88168.401187361073</v>
      </c>
      <c r="T62" s="14">
        <f t="shared" si="41"/>
        <v>3416.4086751722502</v>
      </c>
      <c r="U62" s="15">
        <f t="shared" si="42"/>
        <v>7.9032980416101888E-3</v>
      </c>
      <c r="V62" s="14">
        <f t="shared" si="43"/>
        <v>432276.33036045847</v>
      </c>
      <c r="W62" s="14">
        <f t="shared" si="44"/>
        <v>2435839.1202103407</v>
      </c>
      <c r="X62" s="2">
        <f t="shared" si="45"/>
        <v>27.62712136555696</v>
      </c>
      <c r="Y62" s="109">
        <f>VLOOKUP(E62,'Appendix 4. LT MOH 2019'!$E$4:$Q$1683,13,FALSE)</f>
        <v>29.50191833682798</v>
      </c>
      <c r="Z62" s="129">
        <f t="shared" si="46"/>
        <v>-1.8747969712710209</v>
      </c>
    </row>
    <row r="63" spans="1:26" x14ac:dyDescent="0.2">
      <c r="B63" s="155" t="str">
        <f t="shared" si="49"/>
        <v>Male</v>
      </c>
      <c r="C63" s="13" t="str">
        <f t="shared" si="50"/>
        <v>ES</v>
      </c>
      <c r="D63" s="162" t="s">
        <v>129</v>
      </c>
      <c r="E63" s="20" t="str">
        <f t="shared" si="34"/>
        <v>ESMale55-59</v>
      </c>
      <c r="F63" s="21">
        <v>5</v>
      </c>
      <c r="G63" s="108">
        <f>VLOOKUP(E63,'Appendix 4. LT MOH 2019'!$E$4:$H$1683,4,FALSE)</f>
        <v>1.0072645722719518E-2</v>
      </c>
      <c r="H63" s="21">
        <f>VLOOKUP(E63,'Appendix 1a. Pop March 2021'!$E$5:$F$1684,2,FALSE)</f>
        <v>107707.435259634</v>
      </c>
      <c r="I63" s="21">
        <f>VLOOKUP(E63,'Appendix 2a. Covid Deaths 2021'!$E$4:$F$1684,2,FALSE)</f>
        <v>239.14164305949001</v>
      </c>
      <c r="J63" s="22">
        <f t="shared" si="35"/>
        <v>1084.8988370730417</v>
      </c>
      <c r="K63" s="22">
        <f t="shared" si="36"/>
        <v>1321.6316910844446</v>
      </c>
      <c r="L63" s="78">
        <f t="shared" si="37"/>
        <v>0.82087834635899559</v>
      </c>
      <c r="M63" s="78">
        <f t="shared" si="38"/>
        <v>1.2182073073744706</v>
      </c>
      <c r="N63" s="77">
        <f>VLOOKUP(E63,'Appendix 4. LT MOH 2019'!$E$4:$L$1683,8,FALSE)</f>
        <v>0.95087384721813228</v>
      </c>
      <c r="O63" s="77">
        <f t="shared" si="47"/>
        <v>0.94047912485280682</v>
      </c>
      <c r="P63" s="78">
        <f t="shared" si="39"/>
        <v>5.9520875147193175E-2</v>
      </c>
      <c r="Q63" s="77">
        <f>VLOOKUP(E63,'Appendix 4. LT MOH 2019'!$E$4:$J$1683,6,FALSE)</f>
        <v>2.4999999999999933</v>
      </c>
      <c r="R63" s="133">
        <f t="shared" si="40"/>
        <v>2.4863508746272087</v>
      </c>
      <c r="S63" s="132">
        <f t="shared" si="48"/>
        <v>84751.992512188823</v>
      </c>
      <c r="T63" s="14">
        <f t="shared" si="41"/>
        <v>5044.5127647938416</v>
      </c>
      <c r="U63" s="15">
        <f t="shared" si="42"/>
        <v>1.2271370249280239E-2</v>
      </c>
      <c r="V63" s="14">
        <f t="shared" si="43"/>
        <v>411079.8274617882</v>
      </c>
      <c r="W63" s="14">
        <f t="shared" si="44"/>
        <v>2003562.7898498822</v>
      </c>
      <c r="X63" s="2">
        <f t="shared" si="45"/>
        <v>23.640303082688408</v>
      </c>
      <c r="Y63" s="109">
        <f>VLOOKUP(E63,'Appendix 4. LT MOH 2019'!$E$4:$Q$1683,13,FALSE)</f>
        <v>25.42792699670046</v>
      </c>
      <c r="Z63" s="129">
        <f t="shared" si="46"/>
        <v>-1.7876239140120518</v>
      </c>
    </row>
    <row r="64" spans="1:26" x14ac:dyDescent="0.2">
      <c r="B64" s="155" t="str">
        <f t="shared" si="49"/>
        <v>Male</v>
      </c>
      <c r="C64" s="13" t="str">
        <f t="shared" si="50"/>
        <v>ES</v>
      </c>
      <c r="D64" s="162" t="s">
        <v>130</v>
      </c>
      <c r="E64" s="20" t="str">
        <f t="shared" si="34"/>
        <v>ESMale60-64</v>
      </c>
      <c r="F64" s="21">
        <v>5</v>
      </c>
      <c r="G64" s="108">
        <f>VLOOKUP(E64,'Appendix 4. LT MOH 2019'!$E$4:$H$1683,4,FALSE)</f>
        <v>1.5209605583360118E-2</v>
      </c>
      <c r="H64" s="21">
        <f>VLOOKUP(E64,'Appendix 1a. Pop March 2021'!$E$5:$F$1684,2,FALSE)</f>
        <v>91653.817142003405</v>
      </c>
      <c r="I64" s="21">
        <f>VLOOKUP(E64,'Appendix 2a. Covid Deaths 2021'!$E$4:$F$1684,2,FALSE)</f>
        <v>286.96997167138801</v>
      </c>
      <c r="J64" s="22">
        <f t="shared" si="35"/>
        <v>1394.0184089392824</v>
      </c>
      <c r="K64" s="22">
        <f t="shared" si="36"/>
        <v>1676.6236805272804</v>
      </c>
      <c r="L64" s="78">
        <f t="shared" si="37"/>
        <v>0.83144382673927064</v>
      </c>
      <c r="M64" s="78">
        <f t="shared" si="38"/>
        <v>1.202727072882082</v>
      </c>
      <c r="N64" s="77">
        <f>VLOOKUP(E64,'Appendix 4. LT MOH 2019'!$E$4:$L$1683,8,FALSE)</f>
        <v>0.92673769884494384</v>
      </c>
      <c r="O64" s="77">
        <f t="shared" si="47"/>
        <v>0.91255297435867599</v>
      </c>
      <c r="P64" s="78">
        <f t="shared" si="39"/>
        <v>8.7447025641324005E-2</v>
      </c>
      <c r="Q64" s="77">
        <f>VLOOKUP(E64,'Appendix 4. LT MOH 2019'!$E$4:$J$1683,6,FALSE)</f>
        <v>2.4999999999999996</v>
      </c>
      <c r="R64" s="133">
        <f t="shared" si="40"/>
        <v>2.4809162354406356</v>
      </c>
      <c r="S64" s="132">
        <f t="shared" si="48"/>
        <v>79707.479747394987</v>
      </c>
      <c r="T64" s="14">
        <f t="shared" si="41"/>
        <v>6970.1820252757634</v>
      </c>
      <c r="U64" s="15">
        <f t="shared" si="42"/>
        <v>1.8295452958124132E-2</v>
      </c>
      <c r="V64" s="14">
        <f t="shared" si="43"/>
        <v>380978.92636107927</v>
      </c>
      <c r="W64" s="14">
        <f t="shared" si="44"/>
        <v>1592482.962388094</v>
      </c>
      <c r="X64" s="2">
        <f t="shared" si="45"/>
        <v>19.979090637853719</v>
      </c>
      <c r="Y64" s="109">
        <f>VLOOKUP(E64,'Appendix 4. LT MOH 2019'!$E$4:$Q$1683,13,FALSE)</f>
        <v>21.612480392407669</v>
      </c>
      <c r="Z64" s="129">
        <f t="shared" si="46"/>
        <v>-1.6333897545539493</v>
      </c>
    </row>
    <row r="65" spans="2:26" x14ac:dyDescent="0.2">
      <c r="B65" s="155" t="str">
        <f t="shared" si="49"/>
        <v>Male</v>
      </c>
      <c r="C65" s="13" t="str">
        <f t="shared" si="50"/>
        <v>ES</v>
      </c>
      <c r="D65" s="162" t="s">
        <v>131</v>
      </c>
      <c r="E65" s="20" t="str">
        <f t="shared" si="34"/>
        <v>ESMale65-69</v>
      </c>
      <c r="F65" s="21">
        <v>5</v>
      </c>
      <c r="G65" s="108">
        <f>VLOOKUP(E65,'Appendix 4. LT MOH 2019'!$E$4:$H$1683,4,FALSE)</f>
        <v>2.111824070812723E-2</v>
      </c>
      <c r="H65" s="21">
        <f>VLOOKUP(E65,'Appendix 1a. Pop March 2021'!$E$5:$F$1684,2,FALSE)</f>
        <v>71039.099729353897</v>
      </c>
      <c r="I65" s="21">
        <f>VLOOKUP(E65,'Appendix 2a. Covid Deaths 2021'!$E$4:$F$1684,2,FALSE)</f>
        <v>367.522946175637</v>
      </c>
      <c r="J65" s="22">
        <f t="shared" si="35"/>
        <v>1500.2208077731516</v>
      </c>
      <c r="K65" s="22">
        <f t="shared" si="36"/>
        <v>1859.9823159056914</v>
      </c>
      <c r="L65" s="78">
        <f t="shared" si="37"/>
        <v>0.80657799536262842</v>
      </c>
      <c r="M65" s="78">
        <f t="shared" si="38"/>
        <v>1.2398057047792523</v>
      </c>
      <c r="N65" s="77">
        <f>VLOOKUP(E65,'Appendix 4. LT MOH 2019'!$E$4:$L$1683,8,FALSE)</f>
        <v>0.89970398493014192</v>
      </c>
      <c r="O65" s="77">
        <f t="shared" si="47"/>
        <v>0.87718758587614043</v>
      </c>
      <c r="P65" s="78">
        <f t="shared" si="39"/>
        <v>0.12281241412385957</v>
      </c>
      <c r="Q65" s="77">
        <f>VLOOKUP(E65,'Appendix 4. LT MOH 2019'!$E$4:$J$1683,6,FALSE)</f>
        <v>2.5000000000000036</v>
      </c>
      <c r="R65" s="133">
        <f t="shared" si="40"/>
        <v>2.4687499521663194</v>
      </c>
      <c r="S65" s="132">
        <f t="shared" si="48"/>
        <v>72737.297722119227</v>
      </c>
      <c r="T65" s="14">
        <f t="shared" si="41"/>
        <v>8933.0431300993732</v>
      </c>
      <c r="U65" s="15">
        <f t="shared" si="42"/>
        <v>2.619086825844644E-2</v>
      </c>
      <c r="V65" s="14">
        <f t="shared" si="43"/>
        <v>341074.72276023176</v>
      </c>
      <c r="W65" s="14">
        <f t="shared" si="44"/>
        <v>1211504.0360270147</v>
      </c>
      <c r="X65" s="2">
        <f t="shared" si="45"/>
        <v>16.655884586960664</v>
      </c>
      <c r="Y65" s="109">
        <f>VLOOKUP(E65,'Appendix 4. LT MOH 2019'!$E$4:$Q$1683,13,FALSE)</f>
        <v>18.123397986537995</v>
      </c>
      <c r="Z65" s="129">
        <f t="shared" si="46"/>
        <v>-1.4675133995773315</v>
      </c>
    </row>
    <row r="66" spans="2:26" x14ac:dyDescent="0.2">
      <c r="B66" s="155" t="str">
        <f t="shared" si="49"/>
        <v>Male</v>
      </c>
      <c r="C66" s="13" t="str">
        <f t="shared" si="50"/>
        <v>ES</v>
      </c>
      <c r="D66" s="162" t="s">
        <v>132</v>
      </c>
      <c r="E66" s="20" t="str">
        <f t="shared" si="34"/>
        <v>ESMale70-74</v>
      </c>
      <c r="F66" s="21">
        <v>5</v>
      </c>
      <c r="G66" s="108">
        <f>VLOOKUP(E66,'Appendix 4. LT MOH 2019'!$E$4:$H$1683,4,FALSE)</f>
        <v>3.1715714016223355E-2</v>
      </c>
      <c r="H66" s="21">
        <f>VLOOKUP(E66,'Appendix 1a. Pop March 2021'!$E$5:$F$1684,2,FALSE)</f>
        <v>47069.845364388602</v>
      </c>
      <c r="I66" s="21">
        <f>VLOOKUP(E66,'Appendix 2a. Covid Deaths 2021'!$E$4:$F$1684,2,FALSE)</f>
        <v>332.28101983002801</v>
      </c>
      <c r="J66" s="22">
        <f t="shared" si="35"/>
        <v>1492.8537543648056</v>
      </c>
      <c r="K66" s="22">
        <f t="shared" si="36"/>
        <v>1814.5962443968854</v>
      </c>
      <c r="L66" s="78">
        <f t="shared" si="37"/>
        <v>0.82269196741393191</v>
      </c>
      <c r="M66" s="78">
        <f t="shared" si="38"/>
        <v>1.2155217743810263</v>
      </c>
      <c r="N66" s="77">
        <f>VLOOKUP(E66,'Appendix 4. LT MOH 2019'!$E$4:$L$1683,8,FALSE)</f>
        <v>0.85307130138407916</v>
      </c>
      <c r="O66" s="77">
        <f t="shared" si="47"/>
        <v>0.82434910003376205</v>
      </c>
      <c r="P66" s="78">
        <f t="shared" si="39"/>
        <v>0.17565089996623795</v>
      </c>
      <c r="Q66" s="77">
        <f>VLOOKUP(E66,'Appendix 4. LT MOH 2019'!$E$4:$J$1683,6,FALSE)</f>
        <v>2.5000000000000036</v>
      </c>
      <c r="R66" s="133">
        <f t="shared" si="40"/>
        <v>2.4580968204056051</v>
      </c>
      <c r="S66" s="132">
        <f t="shared" si="48"/>
        <v>63804.254592019854</v>
      </c>
      <c r="T66" s="14">
        <f t="shared" si="41"/>
        <v>11207.274740763258</v>
      </c>
      <c r="U66" s="15">
        <f t="shared" si="42"/>
        <v>3.8574815177411903E-2</v>
      </c>
      <c r="V66" s="14">
        <f t="shared" si="43"/>
        <v>290533.46566196525</v>
      </c>
      <c r="W66" s="14">
        <f t="shared" si="44"/>
        <v>870429.31326678302</v>
      </c>
      <c r="X66" s="2">
        <f t="shared" si="45"/>
        <v>13.642182936428343</v>
      </c>
      <c r="Y66" s="109">
        <f>VLOOKUP(E66,'Appendix 4. LT MOH 2019'!$E$4:$Q$1683,13,FALSE)</f>
        <v>14.865042556470485</v>
      </c>
      <c r="Z66" s="129">
        <f t="shared" si="46"/>
        <v>-1.2228596200421418</v>
      </c>
    </row>
    <row r="67" spans="2:26" x14ac:dyDescent="0.2">
      <c r="B67" s="155" t="str">
        <f t="shared" si="49"/>
        <v>Male</v>
      </c>
      <c r="C67" s="13" t="str">
        <f t="shared" si="50"/>
        <v>ES</v>
      </c>
      <c r="D67" s="162" t="s">
        <v>133</v>
      </c>
      <c r="E67" s="20" t="str">
        <f t="shared" si="34"/>
        <v>ESMale75-79</v>
      </c>
      <c r="F67" s="21">
        <v>5</v>
      </c>
      <c r="G67" s="108">
        <f>VLOOKUP(E67,'Appendix 4. LT MOH 2019'!$E$4:$H$1683,4,FALSE)</f>
        <v>4.6702898550724639E-2</v>
      </c>
      <c r="H67" s="21">
        <f>VLOOKUP(E67,'Appendix 1a. Pop March 2021'!$E$5:$F$1684,2,FALSE)</f>
        <v>29679.891067716999</v>
      </c>
      <c r="I67" s="21">
        <f>VLOOKUP(E67,'Appendix 2a. Covid Deaths 2021'!$E$4:$F$1684,2,FALSE)</f>
        <v>246.693484419263</v>
      </c>
      <c r="J67" s="22">
        <f t="shared" si="35"/>
        <v>1386.1369415321453</v>
      </c>
      <c r="K67" s="22">
        <f t="shared" si="36"/>
        <v>1621.3091251754508</v>
      </c>
      <c r="L67" s="78">
        <f t="shared" si="37"/>
        <v>0.85494920124016682</v>
      </c>
      <c r="M67" s="78">
        <f t="shared" si="38"/>
        <v>1.1696601371747308</v>
      </c>
      <c r="N67" s="77">
        <f>VLOOKUP(E67,'Appendix 4. LT MOH 2019'!$E$4:$L$1683,8,FALSE)</f>
        <v>0.79089950523156782</v>
      </c>
      <c r="O67" s="77">
        <f t="shared" si="47"/>
        <v>0.76004017677349245</v>
      </c>
      <c r="P67" s="78">
        <f t="shared" si="39"/>
        <v>0.23995982322650755</v>
      </c>
      <c r="Q67" s="77">
        <f>VLOOKUP(E67,'Appendix 4. LT MOH 2019'!$E$4:$J$1683,6,FALSE)</f>
        <v>2.5000000000000009</v>
      </c>
      <c r="R67" s="133">
        <f t="shared" si="40"/>
        <v>2.451901425564031</v>
      </c>
      <c r="S67" s="132">
        <f t="shared" si="48"/>
        <v>52596.979851256598</v>
      </c>
      <c r="T67" s="14">
        <f t="shared" si="41"/>
        <v>12621.161987355712</v>
      </c>
      <c r="U67" s="15">
        <f t="shared" si="42"/>
        <v>5.4678503519506837E-2</v>
      </c>
      <c r="V67" s="14">
        <f t="shared" si="43"/>
        <v>230824.93438857645</v>
      </c>
      <c r="W67" s="14">
        <f t="shared" si="44"/>
        <v>579895.84760481783</v>
      </c>
      <c r="X67" s="2">
        <f t="shared" si="45"/>
        <v>11.025268926937514</v>
      </c>
      <c r="Y67" s="109">
        <f>VLOOKUP(E67,'Appendix 4. LT MOH 2019'!$E$4:$Q$1683,13,FALSE)</f>
        <v>11.994735125198353</v>
      </c>
      <c r="Z67" s="129">
        <f t="shared" si="46"/>
        <v>-0.96946619826083946</v>
      </c>
    </row>
    <row r="68" spans="2:26" x14ac:dyDescent="0.2">
      <c r="B68" s="155" t="str">
        <f t="shared" si="49"/>
        <v>Male</v>
      </c>
      <c r="C68" s="13" t="str">
        <f t="shared" si="50"/>
        <v>ES</v>
      </c>
      <c r="D68" s="162" t="s">
        <v>134</v>
      </c>
      <c r="E68" s="20" t="str">
        <f t="shared" si="34"/>
        <v>ESMale80-84</v>
      </c>
      <c r="F68" s="21">
        <v>5</v>
      </c>
      <c r="G68" s="108">
        <f>VLOOKUP(E68,'Appendix 4. LT MOH 2019'!$E$4:$H$1683,4,FALSE)</f>
        <v>7.3298135250505506E-2</v>
      </c>
      <c r="H68" s="21">
        <f>VLOOKUP(E68,'Appendix 1a. Pop March 2021'!$E$5:$F$1684,2,FALSE)</f>
        <v>18785.9197033663</v>
      </c>
      <c r="I68" s="21">
        <f>VLOOKUP(E68,'Appendix 2a. Covid Deaths 2021'!$E$4:$F$1684,2,FALSE)</f>
        <v>206.41699716713899</v>
      </c>
      <c r="J68" s="22">
        <f t="shared" si="35"/>
        <v>1376.9728832224794</v>
      </c>
      <c r="K68" s="22">
        <f t="shared" si="36"/>
        <v>1568.2598994132582</v>
      </c>
      <c r="L68" s="78">
        <f t="shared" si="37"/>
        <v>0.87802594693497804</v>
      </c>
      <c r="M68" s="78">
        <f t="shared" si="38"/>
        <v>1.1389185063275298</v>
      </c>
      <c r="N68" s="77">
        <f>VLOOKUP(E68,'Appendix 4. LT MOH 2019'!$E$4:$L$1683,8,FALSE)</f>
        <v>0.6902665369188048</v>
      </c>
      <c r="O68" s="77">
        <f t="shared" si="47"/>
        <v>0.65562163579853316</v>
      </c>
      <c r="P68" s="78">
        <f t="shared" si="39"/>
        <v>0.34437836420146684</v>
      </c>
      <c r="Q68" s="77">
        <f>VLOOKUP(E68,'Appendix 4. LT MOH 2019'!$E$4:$J$1683,6,FALSE)</f>
        <v>2.5000000000000009</v>
      </c>
      <c r="R68" s="133">
        <f t="shared" si="40"/>
        <v>2.4391453572434876</v>
      </c>
      <c r="S68" s="132">
        <f t="shared" si="48"/>
        <v>39975.817863900884</v>
      </c>
      <c r="T68" s="14">
        <f t="shared" si="41"/>
        <v>13766.806763585962</v>
      </c>
      <c r="U68" s="15">
        <f t="shared" si="42"/>
        <v>8.3625606338158909E-2</v>
      </c>
      <c r="V68" s="14">
        <f t="shared" si="43"/>
        <v>164624.29830304356</v>
      </c>
      <c r="W68" s="14">
        <f t="shared" si="44"/>
        <v>349070.9132162414</v>
      </c>
      <c r="X68" s="2">
        <f t="shared" si="45"/>
        <v>8.7320518220456655</v>
      </c>
      <c r="Y68" s="109">
        <f>VLOOKUP(E68,'Appendix 4. LT MOH 2019'!$E$4:$Q$1683,13,FALSE)</f>
        <v>9.5049830128777035</v>
      </c>
      <c r="Z68" s="129">
        <f t="shared" si="46"/>
        <v>-0.77293119083203798</v>
      </c>
    </row>
    <row r="69" spans="2:26" x14ac:dyDescent="0.2">
      <c r="B69" s="155" t="str">
        <f t="shared" si="49"/>
        <v>Male</v>
      </c>
      <c r="C69" s="13" t="str">
        <f t="shared" si="50"/>
        <v>ES</v>
      </c>
      <c r="D69" s="162" t="s">
        <v>135</v>
      </c>
      <c r="E69" s="20" t="str">
        <f t="shared" si="34"/>
        <v>ESMale85-89</v>
      </c>
      <c r="F69" s="21">
        <v>5</v>
      </c>
      <c r="G69" s="108">
        <f>VLOOKUP(E69,'Appendix 4. LT MOH 2019'!$E$4:$H$1683,4,FALSE)</f>
        <v>0.11184004998437988</v>
      </c>
      <c r="H69" s="21">
        <f>VLOOKUP(E69,'Appendix 1a. Pop March 2021'!$E$5:$F$1684,2,FALSE)</f>
        <v>10262.524068459699</v>
      </c>
      <c r="I69" s="21">
        <f>VLOOKUP(E69,'Appendix 2a. Covid Deaths 2021'!$E$4:$F$1684,2,FALSE)</f>
        <v>125.86402266288999</v>
      </c>
      <c r="J69" s="22">
        <f t="shared" si="35"/>
        <v>1147.7612047824343</v>
      </c>
      <c r="K69" s="22">
        <f t="shared" si="36"/>
        <v>1259.5485888594715</v>
      </c>
      <c r="L69" s="78">
        <f t="shared" si="37"/>
        <v>0.91124805738676484</v>
      </c>
      <c r="M69" s="78">
        <f t="shared" si="38"/>
        <v>1.0973960294277652</v>
      </c>
      <c r="N69" s="77">
        <f>VLOOKUP(E69,'Appendix 4. LT MOH 2019'!$E$4:$L$1683,8,FALSE)</f>
        <v>0.56298828125</v>
      </c>
      <c r="O69" s="77">
        <f t="shared" si="47"/>
        <v>0.53235211377076974</v>
      </c>
      <c r="P69" s="78">
        <f t="shared" si="39"/>
        <v>0.46764788622923026</v>
      </c>
      <c r="Q69" s="77">
        <f>VLOOKUP(E69,'Appendix 4. LT MOH 2019'!$E$4:$J$1683,6,FALSE)</f>
        <v>2.5000000000000009</v>
      </c>
      <c r="R69" s="133">
        <f t="shared" si="40"/>
        <v>2.4362392138848645</v>
      </c>
      <c r="S69" s="132">
        <f t="shared" si="48"/>
        <v>26209.011100314921</v>
      </c>
      <c r="T69" s="14">
        <f t="shared" si="41"/>
        <v>12256.588641220706</v>
      </c>
      <c r="U69" s="15">
        <f t="shared" si="42"/>
        <v>0.12303082707838038</v>
      </c>
      <c r="V69" s="14">
        <f t="shared" si="43"/>
        <v>99622.094171668767</v>
      </c>
      <c r="W69" s="14">
        <f t="shared" si="44"/>
        <v>184446.61491319787</v>
      </c>
      <c r="X69" s="2">
        <f t="shared" si="45"/>
        <v>7.0375266814619195</v>
      </c>
      <c r="Y69" s="109">
        <f>VLOOKUP(E69,'Appendix 4. LT MOH 2019'!$E$4:$Q$1683,13,FALSE)</f>
        <v>7.6482291813628676</v>
      </c>
      <c r="Z69" s="129">
        <f t="shared" si="46"/>
        <v>-0.61070249990094805</v>
      </c>
    </row>
    <row r="70" spans="2:26" x14ac:dyDescent="0.2">
      <c r="B70" s="155" t="str">
        <f t="shared" si="49"/>
        <v>Male</v>
      </c>
      <c r="C70" s="13" t="str">
        <f t="shared" si="50"/>
        <v>ES</v>
      </c>
      <c r="D70" s="162" t="s">
        <v>8</v>
      </c>
      <c r="E70" s="20" t="str">
        <f t="shared" si="34"/>
        <v>ESMale90+</v>
      </c>
      <c r="F70" s="21" t="s">
        <v>19</v>
      </c>
      <c r="G70" s="108">
        <f>VLOOKUP(E70,'Appendix 4. LT MOH 2019'!$E$4:$H$1683,4,FALSE)</f>
        <v>0.15050110412773909</v>
      </c>
      <c r="H70" s="21">
        <f>VLOOKUP(E70,'Appendix 1a. Pop March 2021'!$E$5:$F$1684,2,FALSE)</f>
        <v>6542.99523562788</v>
      </c>
      <c r="I70" s="21">
        <f>VLOOKUP(E70,'Appendix 2a. Covid Deaths 2021'!$E$4:$F$1684,2,FALSE)</f>
        <v>80.552974504249306</v>
      </c>
      <c r="J70" s="22">
        <f t="shared" si="35"/>
        <v>984.72800726453238</v>
      </c>
      <c r="K70" s="22">
        <f t="shared" si="36"/>
        <v>1053.1576701651186</v>
      </c>
      <c r="L70" s="78">
        <f t="shared" si="37"/>
        <v>0.93502429423520461</v>
      </c>
      <c r="M70" s="78">
        <f t="shared" si="38"/>
        <v>1.0694909278458287</v>
      </c>
      <c r="N70" s="77">
        <f>VLOOKUP(E70,'Appendix 4. LT MOH 2019'!$E$4:$L$1683,8,FALSE)</f>
        <v>0</v>
      </c>
      <c r="O70" s="77">
        <v>0</v>
      </c>
      <c r="P70" s="78">
        <f t="shared" si="39"/>
        <v>1</v>
      </c>
      <c r="Q70" s="77">
        <f>VLOOKUP(E70,'Appendix 4. LT MOH 2019'!$E$4:$J$1683,6,FALSE)</f>
        <v>6.5020289958898747</v>
      </c>
      <c r="R70" s="133">
        <f>Q70*L70</f>
        <v>6.0795550729787662</v>
      </c>
      <c r="S70" s="132">
        <f t="shared" si="48"/>
        <v>13952.422459094216</v>
      </c>
      <c r="T70" s="14">
        <f t="shared" si="41"/>
        <v>13952.422459094216</v>
      </c>
      <c r="U70" s="15">
        <f t="shared" si="42"/>
        <v>0.16448572107597267</v>
      </c>
      <c r="V70" s="14">
        <f>T70*R70</f>
        <v>84824.520741529108</v>
      </c>
      <c r="W70" s="14">
        <f>V70</f>
        <v>84824.520741529108</v>
      </c>
      <c r="X70" s="2">
        <f t="shared" si="45"/>
        <v>6.0795550729787662</v>
      </c>
      <c r="Y70" s="109">
        <f>VLOOKUP(E70,'Appendix 4. LT MOH 2019'!$E$4:$Q$1683,13,FALSE)</f>
        <v>6.6444695259593676</v>
      </c>
      <c r="Z70" s="129">
        <f t="shared" si="46"/>
        <v>-0.56491445298060139</v>
      </c>
    </row>
    <row r="71" spans="2:26" x14ac:dyDescent="0.2">
      <c r="H71" s="43"/>
      <c r="I71" s="43"/>
      <c r="K71" s="9"/>
      <c r="L71" s="9"/>
      <c r="M71" s="9"/>
      <c r="N71" s="131"/>
      <c r="O71" s="131"/>
      <c r="P71" s="79"/>
      <c r="Q71" s="131"/>
      <c r="R71" s="111"/>
      <c r="S71" s="9"/>
      <c r="T71" s="9"/>
      <c r="U71" s="9"/>
      <c r="V71" s="111"/>
      <c r="W71" s="111"/>
      <c r="X71" s="9"/>
      <c r="Y71" s="131"/>
      <c r="Z71" s="9"/>
    </row>
    <row r="72" spans="2:26" x14ac:dyDescent="0.2">
      <c r="F72" s="43"/>
      <c r="H72" s="43"/>
      <c r="I72" s="43"/>
      <c r="N72" s="43"/>
      <c r="O72" s="43"/>
      <c r="Q72" s="43"/>
      <c r="R72" s="43"/>
      <c r="V72" s="43"/>
      <c r="W72" s="43"/>
    </row>
    <row r="73" spans="2:26" x14ac:dyDescent="0.2">
      <c r="D73" s="53"/>
      <c r="E73" s="24"/>
      <c r="F73" s="43"/>
      <c r="G73" s="112"/>
      <c r="H73" s="24"/>
      <c r="I73" s="8"/>
      <c r="L73" s="49"/>
      <c r="M73" s="49"/>
      <c r="N73" s="49"/>
      <c r="O73" s="49"/>
      <c r="P73" s="48"/>
      <c r="Q73" s="47"/>
      <c r="R73" s="14"/>
      <c r="S73" s="15"/>
      <c r="T73" s="14"/>
      <c r="U73" s="14"/>
      <c r="V73" s="2"/>
      <c r="W73" s="2"/>
      <c r="X73" s="6"/>
    </row>
    <row r="74" spans="2:26" x14ac:dyDescent="0.2">
      <c r="D74" s="53"/>
      <c r="E74" s="24"/>
      <c r="F74" s="43"/>
      <c r="G74" s="112"/>
      <c r="H74" s="24"/>
      <c r="I74" s="8"/>
      <c r="L74" s="49"/>
      <c r="M74" s="49"/>
      <c r="N74" s="49"/>
      <c r="O74" s="49"/>
      <c r="P74" s="48"/>
      <c r="Q74" s="47"/>
      <c r="R74" s="14"/>
      <c r="S74" s="15"/>
      <c r="T74" s="14"/>
      <c r="U74" s="14"/>
      <c r="V74" s="2"/>
      <c r="W74" s="2"/>
      <c r="X74" s="6"/>
    </row>
    <row r="75" spans="2:26" x14ac:dyDescent="0.2">
      <c r="D75" s="53"/>
      <c r="E75" s="24"/>
      <c r="G75" s="112"/>
      <c r="H75" s="24"/>
      <c r="I75" s="8"/>
      <c r="L75" s="49"/>
      <c r="M75" s="49"/>
      <c r="N75" s="49"/>
      <c r="O75" s="49"/>
      <c r="P75" s="48"/>
      <c r="Q75" s="47"/>
      <c r="R75" s="14"/>
      <c r="S75" s="15"/>
      <c r="T75" s="14"/>
      <c r="U75" s="14"/>
      <c r="V75" s="2"/>
      <c r="W75" s="2"/>
      <c r="X75" s="6"/>
    </row>
    <row r="76" spans="2:26" x14ac:dyDescent="0.2">
      <c r="D76" s="53"/>
      <c r="E76" s="24"/>
      <c r="G76" s="112"/>
      <c r="H76" s="24"/>
      <c r="I76" s="8"/>
      <c r="L76" s="49"/>
      <c r="M76" s="49"/>
      <c r="N76" s="49"/>
      <c r="O76" s="49"/>
      <c r="P76" s="48"/>
      <c r="Q76" s="47"/>
      <c r="R76" s="14"/>
      <c r="S76" s="15"/>
      <c r="T76" s="14"/>
      <c r="U76" s="14"/>
      <c r="V76" s="2"/>
      <c r="W76" s="2"/>
      <c r="X76" s="6"/>
    </row>
    <row r="77" spans="2:26" x14ac:dyDescent="0.2">
      <c r="D77" s="53"/>
      <c r="E77" s="24"/>
      <c r="G77" s="112"/>
      <c r="H77" s="24"/>
      <c r="I77" s="8"/>
      <c r="L77" s="49"/>
      <c r="M77" s="49"/>
      <c r="N77" s="49"/>
      <c r="O77" s="49"/>
      <c r="P77" s="48"/>
      <c r="Q77" s="47"/>
      <c r="R77" s="14"/>
      <c r="S77" s="15"/>
      <c r="T77" s="14"/>
      <c r="U77" s="14"/>
      <c r="V77" s="2"/>
      <c r="W77" s="2"/>
      <c r="X77" s="6"/>
    </row>
    <row r="78" spans="2:26" x14ac:dyDescent="0.2">
      <c r="M78" s="44"/>
    </row>
    <row r="81" spans="1:25" s="13" customFormat="1" ht="47" customHeight="1" x14ac:dyDescent="0.2">
      <c r="A81" s="12"/>
      <c r="B81" s="10"/>
      <c r="C81" s="10"/>
      <c r="D81" s="160"/>
      <c r="E81" s="10"/>
      <c r="F81"/>
      <c r="G81" s="12"/>
      <c r="H81" s="12"/>
      <c r="I81" s="12"/>
      <c r="J81" s="43"/>
      <c r="K81"/>
      <c r="L81" s="10"/>
      <c r="M81" s="12"/>
      <c r="N81" s="12"/>
      <c r="O81" s="12"/>
      <c r="P81" s="12"/>
      <c r="Q81" s="10"/>
      <c r="R81" s="10"/>
      <c r="S81" s="12"/>
      <c r="T81" s="12"/>
      <c r="U81" s="12"/>
      <c r="V81" s="10"/>
      <c r="W81" s="12"/>
      <c r="X81" s="12"/>
      <c r="Y81" s="43"/>
    </row>
    <row r="82" spans="1:25" x14ac:dyDescent="0.2">
      <c r="D82" s="53"/>
      <c r="E82" s="52"/>
      <c r="G82" s="113"/>
      <c r="H82" s="52"/>
      <c r="I82" s="8"/>
      <c r="L82" s="51"/>
      <c r="M82" s="51"/>
      <c r="N82" s="51"/>
      <c r="O82" s="51"/>
      <c r="P82" s="48"/>
      <c r="Q82" s="14"/>
      <c r="R82" s="14"/>
      <c r="S82" s="15"/>
      <c r="T82" s="14"/>
      <c r="U82" s="14"/>
      <c r="V82" s="2"/>
      <c r="W82" s="2"/>
      <c r="X82" s="6"/>
    </row>
    <row r="83" spans="1:25" x14ac:dyDescent="0.2">
      <c r="D83" s="53"/>
      <c r="E83" s="52"/>
      <c r="G83" s="113"/>
      <c r="H83" s="52"/>
      <c r="I83" s="8"/>
      <c r="L83" s="51"/>
      <c r="M83" s="51"/>
      <c r="N83" s="51"/>
      <c r="O83" s="51"/>
      <c r="P83" s="48"/>
      <c r="Q83" s="47"/>
      <c r="R83" s="14"/>
      <c r="S83" s="15"/>
      <c r="T83" s="14"/>
      <c r="U83" s="14"/>
      <c r="V83" s="2"/>
      <c r="W83" s="2"/>
      <c r="X83" s="6"/>
    </row>
    <row r="84" spans="1:25" x14ac:dyDescent="0.2">
      <c r="D84" s="53"/>
      <c r="E84" s="52"/>
      <c r="G84" s="113"/>
      <c r="H84" s="52"/>
      <c r="I84" s="8"/>
      <c r="L84" s="51"/>
      <c r="M84" s="51"/>
      <c r="N84" s="51"/>
      <c r="O84" s="51"/>
      <c r="P84" s="48"/>
      <c r="Q84" s="47"/>
      <c r="R84" s="14"/>
      <c r="S84" s="15"/>
      <c r="T84" s="14"/>
      <c r="U84" s="14"/>
      <c r="V84" s="2"/>
      <c r="W84" s="2"/>
      <c r="X84" s="6"/>
    </row>
    <row r="85" spans="1:25" x14ac:dyDescent="0.2">
      <c r="D85" s="53"/>
      <c r="E85" s="52"/>
      <c r="G85" s="113"/>
      <c r="H85" s="52"/>
      <c r="I85" s="8"/>
      <c r="L85" s="51"/>
      <c r="M85" s="51"/>
      <c r="N85" s="51"/>
      <c r="O85" s="51"/>
      <c r="P85" s="48"/>
      <c r="Q85" s="47"/>
      <c r="R85" s="14"/>
      <c r="S85" s="15"/>
      <c r="T85" s="14"/>
      <c r="U85" s="14"/>
      <c r="V85" s="2"/>
      <c r="W85" s="2"/>
      <c r="X85" s="6"/>
    </row>
    <row r="86" spans="1:25" x14ac:dyDescent="0.2">
      <c r="D86" s="53"/>
      <c r="E86" s="52"/>
      <c r="G86" s="113"/>
      <c r="H86" s="52"/>
      <c r="I86" s="8"/>
      <c r="L86" s="51"/>
      <c r="M86" s="51"/>
      <c r="N86" s="51"/>
      <c r="O86" s="51"/>
      <c r="P86" s="48"/>
      <c r="Q86" s="47"/>
      <c r="R86" s="14"/>
      <c r="S86" s="15"/>
      <c r="T86" s="14"/>
      <c r="U86" s="14"/>
      <c r="V86" s="2"/>
      <c r="W86" s="2"/>
      <c r="X86" s="6"/>
    </row>
    <row r="87" spans="1:25" x14ac:dyDescent="0.2">
      <c r="D87" s="53"/>
      <c r="E87" s="52"/>
      <c r="G87" s="113"/>
      <c r="H87" s="52"/>
      <c r="I87" s="8"/>
      <c r="L87" s="51"/>
      <c r="M87" s="51"/>
      <c r="N87" s="51"/>
      <c r="O87" s="51"/>
      <c r="P87" s="48"/>
      <c r="Q87" s="47"/>
      <c r="R87" s="14"/>
      <c r="S87" s="15"/>
      <c r="T87" s="14"/>
      <c r="U87" s="14"/>
      <c r="V87" s="2"/>
      <c r="W87" s="2"/>
      <c r="X87" s="6"/>
    </row>
    <row r="88" spans="1:25" x14ac:dyDescent="0.2">
      <c r="D88" s="53"/>
      <c r="E88" s="52"/>
      <c r="G88" s="113"/>
      <c r="H88" s="52"/>
      <c r="I88" s="8"/>
      <c r="L88" s="51"/>
      <c r="M88" s="51"/>
      <c r="N88" s="51"/>
      <c r="O88" s="51"/>
      <c r="P88" s="48"/>
      <c r="Q88" s="47"/>
      <c r="R88" s="14"/>
      <c r="S88" s="15"/>
      <c r="T88" s="14"/>
      <c r="U88" s="14"/>
      <c r="V88" s="2"/>
      <c r="W88" s="2"/>
      <c r="X88" s="6"/>
    </row>
    <row r="89" spans="1:25" x14ac:dyDescent="0.2">
      <c r="D89" s="53"/>
      <c r="E89" s="52"/>
      <c r="G89" s="113"/>
      <c r="H89" s="52"/>
      <c r="I89" s="8"/>
      <c r="L89" s="51"/>
      <c r="M89" s="51"/>
      <c r="N89" s="51"/>
      <c r="O89" s="51"/>
      <c r="P89" s="48"/>
      <c r="Q89" s="47"/>
      <c r="R89" s="14"/>
      <c r="S89" s="15"/>
      <c r="T89" s="14"/>
      <c r="U89" s="14"/>
      <c r="V89" s="2"/>
      <c r="W89" s="2"/>
      <c r="X89" s="6"/>
    </row>
    <row r="90" spans="1:25" x14ac:dyDescent="0.2">
      <c r="D90" s="53"/>
      <c r="E90" s="52"/>
      <c r="G90" s="113"/>
      <c r="H90" s="52"/>
      <c r="I90" s="8"/>
      <c r="L90" s="51"/>
      <c r="M90" s="51"/>
      <c r="N90" s="51"/>
      <c r="O90" s="51"/>
      <c r="P90" s="48"/>
      <c r="Q90" s="47"/>
      <c r="R90" s="14"/>
      <c r="S90" s="15"/>
      <c r="T90" s="14"/>
      <c r="U90" s="14"/>
      <c r="V90" s="2"/>
      <c r="W90" s="2"/>
      <c r="X90" s="6"/>
    </row>
    <row r="91" spans="1:25" x14ac:dyDescent="0.2">
      <c r="D91" s="53"/>
      <c r="E91" s="52"/>
      <c r="G91" s="113"/>
      <c r="H91" s="52"/>
      <c r="I91" s="8"/>
      <c r="L91" s="51"/>
      <c r="M91" s="51"/>
      <c r="N91" s="51"/>
      <c r="O91" s="51"/>
      <c r="P91" s="48"/>
      <c r="Q91" s="47"/>
      <c r="R91" s="14"/>
      <c r="S91" s="15"/>
      <c r="T91" s="14"/>
      <c r="U91" s="14"/>
      <c r="V91" s="2"/>
      <c r="W91" s="2"/>
      <c r="X91" s="6"/>
    </row>
    <row r="92" spans="1:25" x14ac:dyDescent="0.2">
      <c r="D92" s="53"/>
      <c r="E92" s="52"/>
      <c r="G92" s="113"/>
      <c r="H92" s="52"/>
      <c r="I92" s="8"/>
      <c r="L92" s="51"/>
      <c r="M92" s="51"/>
      <c r="N92" s="51"/>
      <c r="O92" s="51"/>
      <c r="P92" s="48"/>
      <c r="Q92" s="47"/>
      <c r="R92" s="14"/>
      <c r="S92" s="15"/>
      <c r="T92" s="14"/>
      <c r="U92" s="14"/>
      <c r="V92" s="2"/>
      <c r="W92" s="2"/>
      <c r="X92" s="6"/>
    </row>
    <row r="93" spans="1:25" x14ac:dyDescent="0.2">
      <c r="D93" s="53"/>
      <c r="E93" s="52"/>
      <c r="G93" s="113"/>
      <c r="H93" s="52"/>
      <c r="I93" s="8"/>
      <c r="L93" s="51"/>
      <c r="M93" s="51"/>
      <c r="N93" s="51"/>
      <c r="O93" s="51"/>
      <c r="P93" s="48"/>
      <c r="Q93" s="47"/>
      <c r="R93" s="14"/>
      <c r="S93" s="15"/>
      <c r="T93" s="14"/>
      <c r="U93" s="14"/>
      <c r="V93" s="2"/>
      <c r="W93" s="2"/>
      <c r="X93" s="6"/>
    </row>
    <row r="94" spans="1:25" x14ac:dyDescent="0.2">
      <c r="D94" s="53"/>
      <c r="E94" s="52"/>
      <c r="G94" s="113"/>
      <c r="H94" s="52"/>
      <c r="I94" s="8"/>
      <c r="L94" s="51"/>
      <c r="M94" s="51"/>
      <c r="N94" s="51"/>
      <c r="O94" s="51"/>
      <c r="P94" s="48"/>
      <c r="Q94" s="47"/>
      <c r="R94" s="14"/>
      <c r="S94" s="15"/>
      <c r="T94" s="14"/>
      <c r="U94" s="14"/>
      <c r="V94" s="2"/>
      <c r="W94" s="2"/>
      <c r="X94" s="6"/>
    </row>
    <row r="95" spans="1:25" x14ac:dyDescent="0.2">
      <c r="D95" s="53"/>
      <c r="E95" s="52"/>
      <c r="G95" s="113"/>
      <c r="H95" s="52"/>
      <c r="I95" s="8"/>
      <c r="L95" s="51"/>
      <c r="M95" s="51"/>
      <c r="N95" s="51"/>
      <c r="O95" s="51"/>
      <c r="P95" s="48"/>
      <c r="Q95" s="47"/>
      <c r="R95" s="14"/>
      <c r="S95" s="15"/>
      <c r="T95" s="14"/>
      <c r="U95" s="14"/>
      <c r="V95" s="2"/>
      <c r="W95" s="2"/>
      <c r="X95" s="6"/>
    </row>
    <row r="96" spans="1:25" x14ac:dyDescent="0.2">
      <c r="D96" s="53"/>
      <c r="E96" s="52"/>
      <c r="G96" s="113"/>
      <c r="H96" s="52"/>
      <c r="I96" s="8"/>
      <c r="L96" s="51"/>
      <c r="M96" s="51"/>
      <c r="N96" s="51"/>
      <c r="O96" s="51"/>
      <c r="P96" s="48"/>
      <c r="Q96" s="47"/>
      <c r="R96" s="14"/>
      <c r="S96" s="15"/>
      <c r="T96" s="14"/>
      <c r="U96" s="14"/>
      <c r="V96" s="2"/>
      <c r="W96" s="2"/>
      <c r="X96" s="6"/>
    </row>
    <row r="97" spans="1:25" x14ac:dyDescent="0.2">
      <c r="D97" s="53"/>
      <c r="E97" s="52"/>
      <c r="G97" s="113"/>
      <c r="H97" s="52"/>
      <c r="I97" s="8"/>
      <c r="L97" s="51"/>
      <c r="M97" s="51"/>
      <c r="N97" s="51"/>
      <c r="O97" s="51"/>
      <c r="P97" s="48"/>
      <c r="Q97" s="47"/>
      <c r="R97" s="14"/>
      <c r="S97" s="15"/>
      <c r="T97" s="14"/>
      <c r="U97" s="14"/>
      <c r="V97" s="2"/>
      <c r="W97" s="2"/>
      <c r="X97" s="6"/>
    </row>
    <row r="98" spans="1:25" x14ac:dyDescent="0.2">
      <c r="N98" s="50"/>
    </row>
    <row r="99" spans="1:25" x14ac:dyDescent="0.2">
      <c r="N99" s="50"/>
    </row>
    <row r="100" spans="1:25" s="13" customFormat="1" ht="47" customHeight="1" x14ac:dyDescent="0.2">
      <c r="A100" s="12"/>
      <c r="B100" s="10"/>
      <c r="C100" s="10"/>
      <c r="D100" s="160"/>
      <c r="E100" s="10"/>
      <c r="F100"/>
      <c r="G100" s="12"/>
      <c r="H100" s="12"/>
      <c r="I100" s="12"/>
      <c r="J100" s="43"/>
      <c r="K100"/>
      <c r="L100" s="10"/>
      <c r="M100" s="12"/>
      <c r="N100" s="12"/>
      <c r="O100" s="12"/>
      <c r="P100" s="12"/>
      <c r="Q100" s="10"/>
      <c r="R100" s="10"/>
      <c r="S100" s="12"/>
      <c r="T100" s="12"/>
      <c r="U100" s="12"/>
      <c r="V100" s="10"/>
      <c r="W100" s="12"/>
      <c r="X100" s="12"/>
      <c r="Y100" s="43"/>
    </row>
    <row r="101" spans="1:25" x14ac:dyDescent="0.2">
      <c r="D101" s="53"/>
      <c r="E101" s="24"/>
      <c r="G101" s="112"/>
      <c r="H101" s="24"/>
      <c r="I101" s="8"/>
      <c r="L101" s="49"/>
      <c r="M101" s="49"/>
      <c r="N101" s="49"/>
      <c r="O101" s="49"/>
      <c r="P101" s="48"/>
      <c r="Q101" s="14"/>
      <c r="R101" s="14"/>
      <c r="S101" s="15"/>
      <c r="T101" s="14"/>
      <c r="U101" s="14"/>
      <c r="V101" s="2"/>
      <c r="W101" s="2"/>
      <c r="X101" s="6"/>
    </row>
    <row r="102" spans="1:25" x14ac:dyDescent="0.2">
      <c r="D102" s="53"/>
      <c r="E102" s="24"/>
      <c r="G102" s="112"/>
      <c r="H102" s="24"/>
      <c r="I102" s="8"/>
      <c r="L102" s="49"/>
      <c r="M102" s="49"/>
      <c r="N102" s="49"/>
      <c r="O102" s="49"/>
      <c r="P102" s="48"/>
      <c r="Q102" s="47"/>
      <c r="R102" s="14"/>
      <c r="S102" s="15"/>
      <c r="T102" s="14"/>
      <c r="U102" s="14"/>
      <c r="V102" s="2"/>
      <c r="W102" s="2"/>
      <c r="X102" s="6"/>
    </row>
    <row r="103" spans="1:25" x14ac:dyDescent="0.2">
      <c r="D103" s="53"/>
      <c r="E103" s="24"/>
      <c r="G103" s="112"/>
      <c r="H103" s="24"/>
      <c r="I103" s="8"/>
      <c r="L103" s="49"/>
      <c r="M103" s="49"/>
      <c r="N103" s="49"/>
      <c r="O103" s="49"/>
      <c r="P103" s="48"/>
      <c r="Q103" s="47"/>
      <c r="R103" s="14"/>
      <c r="S103" s="15"/>
      <c r="T103" s="14"/>
      <c r="U103" s="14"/>
      <c r="V103" s="2"/>
      <c r="W103" s="2"/>
      <c r="X103" s="6"/>
    </row>
    <row r="104" spans="1:25" x14ac:dyDescent="0.2">
      <c r="D104" s="53"/>
      <c r="E104" s="24"/>
      <c r="G104" s="112"/>
      <c r="H104" s="24"/>
      <c r="I104" s="8"/>
      <c r="L104" s="49"/>
      <c r="M104" s="49"/>
      <c r="N104" s="49"/>
      <c r="O104" s="49"/>
      <c r="P104" s="48"/>
      <c r="Q104" s="47"/>
      <c r="R104" s="14"/>
      <c r="S104" s="15"/>
      <c r="T104" s="14"/>
      <c r="U104" s="14"/>
      <c r="V104" s="2"/>
      <c r="W104" s="2"/>
      <c r="X104" s="6"/>
    </row>
    <row r="105" spans="1:25" x14ac:dyDescent="0.2">
      <c r="D105" s="53"/>
      <c r="E105" s="24"/>
      <c r="G105" s="112"/>
      <c r="H105" s="24"/>
      <c r="I105" s="8"/>
      <c r="L105" s="49"/>
      <c r="M105" s="49"/>
      <c r="N105" s="49"/>
      <c r="O105" s="49"/>
      <c r="P105" s="48"/>
      <c r="Q105" s="47"/>
      <c r="R105" s="14"/>
      <c r="S105" s="15"/>
      <c r="T105" s="14"/>
      <c r="U105" s="14"/>
      <c r="V105" s="2"/>
      <c r="W105" s="2"/>
      <c r="X105" s="6"/>
    </row>
    <row r="106" spans="1:25" x14ac:dyDescent="0.2">
      <c r="D106" s="53"/>
      <c r="E106" s="24"/>
      <c r="G106" s="112"/>
      <c r="H106" s="24"/>
      <c r="I106" s="8"/>
      <c r="L106" s="49"/>
      <c r="M106" s="49"/>
      <c r="N106" s="49"/>
      <c r="O106" s="49"/>
      <c r="P106" s="48"/>
      <c r="Q106" s="47"/>
      <c r="R106" s="14"/>
      <c r="S106" s="15"/>
      <c r="T106" s="14"/>
      <c r="U106" s="14"/>
      <c r="V106" s="2"/>
      <c r="W106" s="2"/>
      <c r="X106" s="6"/>
    </row>
    <row r="107" spans="1:25" x14ac:dyDescent="0.2">
      <c r="D107" s="53"/>
      <c r="E107" s="24"/>
      <c r="G107" s="112"/>
      <c r="H107" s="24"/>
      <c r="I107" s="8"/>
      <c r="L107" s="49"/>
      <c r="M107" s="49"/>
      <c r="N107" s="49"/>
      <c r="O107" s="49"/>
      <c r="P107" s="48"/>
      <c r="Q107" s="47"/>
      <c r="R107" s="14"/>
      <c r="S107" s="15"/>
      <c r="T107" s="14"/>
      <c r="U107" s="14"/>
      <c r="V107" s="2"/>
      <c r="W107" s="2"/>
      <c r="X107" s="6"/>
    </row>
    <row r="108" spans="1:25" x14ac:dyDescent="0.2">
      <c r="D108" s="53"/>
      <c r="E108" s="24"/>
      <c r="G108" s="112"/>
      <c r="H108" s="24"/>
      <c r="I108" s="8"/>
      <c r="L108" s="49"/>
      <c r="M108" s="49"/>
      <c r="N108" s="49"/>
      <c r="O108" s="49"/>
      <c r="P108" s="48"/>
      <c r="Q108" s="47"/>
      <c r="R108" s="14"/>
      <c r="S108" s="15"/>
      <c r="T108" s="14"/>
      <c r="U108" s="14"/>
      <c r="V108" s="2"/>
      <c r="W108" s="2"/>
      <c r="X108" s="6"/>
    </row>
    <row r="109" spans="1:25" x14ac:dyDescent="0.2">
      <c r="D109" s="53"/>
      <c r="E109" s="24"/>
      <c r="G109" s="112"/>
      <c r="H109" s="24"/>
      <c r="I109" s="8"/>
      <c r="L109" s="49"/>
      <c r="M109" s="49"/>
      <c r="N109" s="49"/>
      <c r="O109" s="49"/>
      <c r="P109" s="48"/>
      <c r="Q109" s="47"/>
      <c r="R109" s="14"/>
      <c r="S109" s="15"/>
      <c r="T109" s="14"/>
      <c r="U109" s="14"/>
      <c r="V109" s="2"/>
      <c r="W109" s="2"/>
      <c r="X109" s="6"/>
    </row>
    <row r="110" spans="1:25" x14ac:dyDescent="0.2">
      <c r="D110" s="53"/>
      <c r="E110" s="24"/>
      <c r="G110" s="112"/>
      <c r="H110" s="24"/>
      <c r="I110" s="8"/>
      <c r="L110" s="49"/>
      <c r="M110" s="49"/>
      <c r="N110" s="49"/>
      <c r="O110" s="49"/>
      <c r="P110" s="48"/>
      <c r="Q110" s="47"/>
      <c r="R110" s="14"/>
      <c r="S110" s="15"/>
      <c r="T110" s="14"/>
      <c r="U110" s="14"/>
      <c r="V110" s="2"/>
      <c r="W110" s="2"/>
      <c r="X110" s="6"/>
    </row>
    <row r="111" spans="1:25" x14ac:dyDescent="0.2">
      <c r="D111" s="53"/>
      <c r="E111" s="24"/>
      <c r="G111" s="112"/>
      <c r="H111" s="24"/>
      <c r="I111" s="8"/>
      <c r="L111" s="49"/>
      <c r="M111" s="49"/>
      <c r="N111" s="49"/>
      <c r="O111" s="49"/>
      <c r="P111" s="48"/>
      <c r="Q111" s="47"/>
      <c r="R111" s="14"/>
      <c r="S111" s="15"/>
      <c r="T111" s="14"/>
      <c r="U111" s="14"/>
      <c r="V111" s="2"/>
      <c r="W111" s="2"/>
      <c r="X111" s="6"/>
    </row>
    <row r="112" spans="1:25" x14ac:dyDescent="0.2">
      <c r="D112" s="53"/>
      <c r="E112" s="24"/>
      <c r="G112" s="112"/>
      <c r="H112" s="24"/>
      <c r="I112" s="8"/>
      <c r="L112" s="49"/>
      <c r="M112" s="49"/>
      <c r="N112" s="49"/>
      <c r="O112" s="49"/>
      <c r="P112" s="48"/>
      <c r="Q112" s="47"/>
      <c r="R112" s="14"/>
      <c r="S112" s="15"/>
      <c r="T112" s="14"/>
      <c r="U112" s="14"/>
      <c r="V112" s="2"/>
      <c r="W112" s="2"/>
      <c r="X112" s="6"/>
    </row>
    <row r="113" spans="4:24" x14ac:dyDescent="0.2">
      <c r="D113" s="53"/>
      <c r="E113" s="24"/>
      <c r="G113" s="112"/>
      <c r="H113" s="24"/>
      <c r="I113" s="8"/>
      <c r="L113" s="49"/>
      <c r="M113" s="49"/>
      <c r="N113" s="49"/>
      <c r="O113" s="49"/>
      <c r="P113" s="48"/>
      <c r="Q113" s="47"/>
      <c r="R113" s="14"/>
      <c r="S113" s="15"/>
      <c r="T113" s="14"/>
      <c r="U113" s="14"/>
      <c r="V113" s="2"/>
      <c r="W113" s="2"/>
      <c r="X113" s="6"/>
    </row>
    <row r="114" spans="4:24" x14ac:dyDescent="0.2">
      <c r="D114" s="53"/>
      <c r="E114" s="24"/>
      <c r="G114" s="112"/>
      <c r="H114" s="24"/>
      <c r="I114" s="8"/>
      <c r="L114" s="49"/>
      <c r="M114" s="49"/>
      <c r="N114" s="49"/>
      <c r="O114" s="49"/>
      <c r="P114" s="48"/>
      <c r="Q114" s="47"/>
      <c r="R114" s="14"/>
      <c r="S114" s="15"/>
      <c r="T114" s="14"/>
      <c r="U114" s="14"/>
      <c r="V114" s="2"/>
      <c r="W114" s="2"/>
      <c r="X114" s="6"/>
    </row>
    <row r="115" spans="4:24" x14ac:dyDescent="0.2">
      <c r="D115" s="53"/>
      <c r="E115" s="24"/>
      <c r="G115" s="112"/>
      <c r="H115" s="24"/>
      <c r="I115" s="8"/>
      <c r="L115" s="49"/>
      <c r="M115" s="49"/>
      <c r="N115" s="49"/>
      <c r="O115" s="49"/>
      <c r="P115" s="48"/>
      <c r="Q115" s="47"/>
      <c r="R115" s="14"/>
      <c r="S115" s="15"/>
      <c r="T115" s="14"/>
      <c r="U115" s="14"/>
      <c r="V115" s="2"/>
      <c r="W115" s="2"/>
      <c r="X115" s="6"/>
    </row>
    <row r="116" spans="4:24" x14ac:dyDescent="0.2">
      <c r="D116" s="53"/>
      <c r="E116" s="24"/>
      <c r="G116" s="112"/>
      <c r="H116" s="24"/>
      <c r="I116" s="8"/>
      <c r="L116" s="49"/>
      <c r="M116" s="49"/>
      <c r="N116" s="49"/>
      <c r="O116" s="49"/>
      <c r="P116" s="48"/>
      <c r="Q116" s="47"/>
      <c r="R116" s="14"/>
      <c r="S116" s="15"/>
      <c r="T116" s="14"/>
      <c r="U116" s="14"/>
      <c r="V116" s="2"/>
      <c r="W116" s="2"/>
      <c r="X116" s="6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37CCAB-67EE-3C4B-876F-52DBE19AB125}">
  <sheetPr>
    <tabColor theme="8"/>
  </sheetPr>
  <dimension ref="A1:AA116"/>
  <sheetViews>
    <sheetView zoomScaleNormal="100" workbookViewId="0">
      <pane xSplit="4" ySplit="3" topLeftCell="F4" activePane="bottomRight" state="frozen"/>
      <selection pane="topRight" activeCell="F1" sqref="F1"/>
      <selection pane="bottomLeft" activeCell="A4" sqref="A4"/>
      <selection pane="bottomRight" activeCell="B1" sqref="B1"/>
    </sheetView>
  </sheetViews>
  <sheetFormatPr baseColWidth="10" defaultRowHeight="16" x14ac:dyDescent="0.2"/>
  <cols>
    <col min="1" max="1" width="5.83203125" customWidth="1"/>
    <col min="2" max="3" width="12.1640625" style="155" customWidth="1"/>
    <col min="4" max="4" width="12.1640625" style="9" customWidth="1"/>
    <col min="5" max="5" width="12.83203125" hidden="1" customWidth="1"/>
    <col min="6" max="6" width="13.33203125" customWidth="1"/>
    <col min="7" max="7" width="12.83203125" style="43" customWidth="1"/>
    <col min="10" max="10" width="14.6640625" style="43" customWidth="1"/>
    <col min="11" max="11" width="13.33203125" customWidth="1"/>
    <col min="17" max="17" width="11.5" customWidth="1"/>
    <col min="18" max="20" width="10.33203125" customWidth="1"/>
    <col min="21" max="21" width="8.33203125" customWidth="1"/>
    <col min="22" max="22" width="10" customWidth="1"/>
    <col min="23" max="23" width="8.33203125" customWidth="1"/>
    <col min="24" max="24" width="11.6640625" customWidth="1"/>
    <col min="25" max="25" width="10.5" style="43" customWidth="1"/>
    <col min="26" max="26" width="17.6640625" bestFit="1" customWidth="1"/>
  </cols>
  <sheetData>
    <row r="1" spans="1:27" ht="18" x14ac:dyDescent="0.2">
      <c r="B1" s="158" t="s">
        <v>59</v>
      </c>
      <c r="C1" s="158"/>
      <c r="D1" s="158"/>
      <c r="H1" s="43"/>
      <c r="I1" s="43"/>
      <c r="K1" s="12"/>
      <c r="N1" s="10"/>
      <c r="O1" s="12"/>
      <c r="Q1" s="12"/>
      <c r="R1" s="12"/>
      <c r="S1" s="10"/>
      <c r="T1" s="10"/>
      <c r="U1" s="12"/>
      <c r="V1" s="12"/>
      <c r="W1" s="12"/>
      <c r="Y1" s="12"/>
    </row>
    <row r="2" spans="1:27" s="3" customFormat="1" ht="100" customHeight="1" x14ac:dyDescent="0.2">
      <c r="B2" s="159" t="s">
        <v>32</v>
      </c>
      <c r="C2" s="159" t="s">
        <v>14</v>
      </c>
      <c r="D2" s="164" t="s">
        <v>30</v>
      </c>
      <c r="E2" s="42"/>
      <c r="F2" s="3" t="s">
        <v>31</v>
      </c>
      <c r="G2" s="110" t="s">
        <v>115</v>
      </c>
      <c r="H2" s="110" t="s">
        <v>119</v>
      </c>
      <c r="I2" s="110" t="s">
        <v>117</v>
      </c>
      <c r="J2" s="110" t="s">
        <v>20</v>
      </c>
      <c r="K2" s="4" t="s">
        <v>1827</v>
      </c>
      <c r="L2" s="3" t="s">
        <v>16</v>
      </c>
      <c r="M2" s="5" t="s">
        <v>114</v>
      </c>
      <c r="N2" s="3" t="s">
        <v>143</v>
      </c>
      <c r="O2" s="3" t="s">
        <v>21</v>
      </c>
      <c r="P2" s="5" t="s">
        <v>22</v>
      </c>
      <c r="Q2" s="3" t="s">
        <v>142</v>
      </c>
      <c r="R2" s="3" t="s">
        <v>23</v>
      </c>
      <c r="S2" s="5" t="s">
        <v>33</v>
      </c>
      <c r="T2" s="5" t="s">
        <v>34</v>
      </c>
      <c r="U2" s="5" t="s">
        <v>35</v>
      </c>
      <c r="V2" s="3" t="s">
        <v>36</v>
      </c>
      <c r="W2" s="3" t="s">
        <v>37</v>
      </c>
      <c r="X2" s="5" t="s">
        <v>80</v>
      </c>
      <c r="Y2" s="3" t="s">
        <v>25</v>
      </c>
      <c r="Z2" s="5" t="s">
        <v>24</v>
      </c>
    </row>
    <row r="3" spans="1:27" s="13" customFormat="1" ht="47" customHeight="1" x14ac:dyDescent="0.2">
      <c r="A3" s="12"/>
      <c r="B3" s="10" t="s">
        <v>17</v>
      </c>
      <c r="C3" s="10" t="s">
        <v>14</v>
      </c>
      <c r="D3" s="160" t="s">
        <v>0</v>
      </c>
      <c r="E3" s="10" t="s">
        <v>137</v>
      </c>
      <c r="F3" s="10" t="s">
        <v>9</v>
      </c>
      <c r="G3" s="12" t="s">
        <v>116</v>
      </c>
      <c r="H3" s="12" t="s">
        <v>136</v>
      </c>
      <c r="I3" s="12" t="s">
        <v>110</v>
      </c>
      <c r="J3" s="12" t="s">
        <v>1826</v>
      </c>
      <c r="K3" s="12" t="s">
        <v>1828</v>
      </c>
      <c r="L3" s="12" t="s">
        <v>26</v>
      </c>
      <c r="M3" s="12" t="s">
        <v>27</v>
      </c>
      <c r="N3" s="10" t="s">
        <v>1620</v>
      </c>
      <c r="O3" s="12" t="s">
        <v>111</v>
      </c>
      <c r="P3" s="12" t="s">
        <v>112</v>
      </c>
      <c r="Q3" s="12" t="s">
        <v>1621</v>
      </c>
      <c r="R3" s="12" t="s">
        <v>113</v>
      </c>
      <c r="S3" s="10" t="s">
        <v>104</v>
      </c>
      <c r="T3" s="10" t="s">
        <v>105</v>
      </c>
      <c r="U3" s="12" t="s">
        <v>106</v>
      </c>
      <c r="V3" s="12" t="s">
        <v>107</v>
      </c>
      <c r="W3" s="12" t="s">
        <v>108</v>
      </c>
      <c r="X3" s="10" t="s">
        <v>109</v>
      </c>
      <c r="Y3" s="12" t="s">
        <v>29</v>
      </c>
      <c r="Z3" s="12" t="s">
        <v>11</v>
      </c>
    </row>
    <row r="4" spans="1:27" s="11" customFormat="1" ht="17" customHeight="1" x14ac:dyDescent="0.2">
      <c r="A4" s="17"/>
      <c r="B4" s="13" t="s">
        <v>18</v>
      </c>
      <c r="C4" s="13" t="str">
        <f>$B$1</f>
        <v>RJ</v>
      </c>
      <c r="D4" s="162">
        <v>0</v>
      </c>
      <c r="E4" s="20" t="str">
        <f t="shared" ref="E4:E23" si="0">_xlfn.CONCAT(C4,B4,D4)</f>
        <v>RJTotal0</v>
      </c>
      <c r="F4" s="21">
        <v>1</v>
      </c>
      <c r="G4" s="108">
        <f>VLOOKUP(E4,'Appendix 4. LT MOH 2019'!$E$4:$H$1683,4,FALSE)</f>
        <v>1.2049948982070843E-2</v>
      </c>
      <c r="H4" s="21">
        <f>VLOOKUP(E4,'Appendix 1a. Pop March 2021'!$E$5:$F$1684,2,FALSE)</f>
        <v>222694.52094697501</v>
      </c>
      <c r="I4" s="21">
        <f>VLOOKUP(E4,'Appendix 2a. Covid Deaths 2021'!$E$4:$F$1684,2,FALSE)</f>
        <v>18.784581702381701</v>
      </c>
      <c r="J4" s="22">
        <f t="shared" ref="J4:J23" si="1">G4*H4</f>
        <v>2683.4576159977555</v>
      </c>
      <c r="K4" s="22">
        <f t="shared" ref="K4:K23" si="2">G4*(H4-I4)+I4</f>
        <v>2702.0158444489739</v>
      </c>
      <c r="L4" s="77">
        <f t="shared" ref="L4:L23" si="3">J4/K4</f>
        <v>0.9931317099826249</v>
      </c>
      <c r="M4" s="77">
        <f t="shared" ref="M4:M23" si="4">K4/J4</f>
        <v>1.006915789666504</v>
      </c>
      <c r="N4" s="77">
        <f>VLOOKUP(E4,'Appendix 4. LT MOH 2019'!$E$4:$L$1683,8,FALSE)</f>
        <v>0.98808199172098032</v>
      </c>
      <c r="O4" s="77">
        <f>EXP((1/L4)*LN(N4))</f>
        <v>0.98800006579763588</v>
      </c>
      <c r="P4" s="77">
        <f t="shared" ref="P4:P23" si="5">1-O4</f>
        <v>1.1999934202364115E-2</v>
      </c>
      <c r="Q4" s="77">
        <f>VLOOKUP(E4,'Appendix 4. LT MOH 2019'!$E$4:$J$1683,6,FALSE)</f>
        <v>8.1265758505345093E-2</v>
      </c>
      <c r="R4" s="18">
        <f t="shared" ref="R4:R22" si="6">F4+(Q4-F4)*M4*(1-N4)/(1-O4)</f>
        <v>8.1227744507236022E-2</v>
      </c>
      <c r="S4" s="14">
        <v>100000</v>
      </c>
      <c r="T4" s="14">
        <f t="shared" ref="T4:T23" si="7">P4*S4</f>
        <v>1199.9934202364116</v>
      </c>
      <c r="U4" s="15">
        <f t="shared" ref="U4:U23" si="8">T4/V4</f>
        <v>1.2133710871705505E-2</v>
      </c>
      <c r="V4" s="14">
        <f t="shared" ref="V4:V22" si="9">(S5*F4)+R4*T4</f>
        <v>98897.479338712918</v>
      </c>
      <c r="W4" s="14">
        <f t="shared" ref="W4:W22" si="10">W5+V4</f>
        <v>7355120.5328024644</v>
      </c>
      <c r="X4" s="129">
        <f t="shared" ref="X4:X23" si="11">W4/S4</f>
        <v>73.55120532802465</v>
      </c>
      <c r="Y4" s="109">
        <f>VLOOKUP(E4,'Appendix 4. LT MOH 2019'!$E$4:$Q$1683,13,FALSE)</f>
        <v>75.091955857132277</v>
      </c>
      <c r="Z4" s="109">
        <f t="shared" ref="Z4:Z23" si="12">X4-Y4</f>
        <v>-1.5407505291076262</v>
      </c>
    </row>
    <row r="5" spans="1:27" s="11" customFormat="1" x14ac:dyDescent="0.2">
      <c r="A5" s="17"/>
      <c r="B5" s="13" t="str">
        <f>$B$4</f>
        <v>Total</v>
      </c>
      <c r="C5" s="13" t="str">
        <f>$C$4</f>
        <v>RJ</v>
      </c>
      <c r="D5" s="163" t="s">
        <v>139</v>
      </c>
      <c r="E5" s="20" t="str">
        <f t="shared" si="0"/>
        <v>RJTotal01-04</v>
      </c>
      <c r="F5" s="21">
        <v>4</v>
      </c>
      <c r="G5" s="108">
        <f>VLOOKUP(E5,'Appendix 4. LT MOH 2019'!$E$4:$H$1683,4,FALSE)</f>
        <v>4.9138689524273293E-4</v>
      </c>
      <c r="H5" s="21">
        <f>VLOOKUP(E5,'Appendix 1a. Pop March 2021'!$E$5:$F$1684,2,FALSE)</f>
        <v>899853.93273682904</v>
      </c>
      <c r="I5" s="21">
        <f>VLOOKUP(E5,'Appendix 2a. Covid Deaths 2021'!$E$4:$F$1684,2,FALSE)</f>
        <v>2.5046108936508999</v>
      </c>
      <c r="J5" s="22">
        <f t="shared" si="1"/>
        <v>442.17643017951343</v>
      </c>
      <c r="K5" s="22">
        <f t="shared" si="2"/>
        <v>444.67981034019357</v>
      </c>
      <c r="L5" s="77">
        <f t="shared" si="3"/>
        <v>0.99437037593686795</v>
      </c>
      <c r="M5" s="77">
        <f t="shared" si="4"/>
        <v>1.0056614961581372</v>
      </c>
      <c r="N5" s="77">
        <f>VLOOKUP(E5,'Appendix 4. LT MOH 2019'!$E$4:$L$1683,8,FALSE)</f>
        <v>0.99803685726082381</v>
      </c>
      <c r="O5" s="77">
        <f t="shared" ref="O5:O22" si="13">EXP((1/L5)*LN(N5))</f>
        <v>0.99802575391416126</v>
      </c>
      <c r="P5" s="77">
        <f t="shared" si="5"/>
        <v>1.9742460858387378E-3</v>
      </c>
      <c r="Q5" s="77">
        <f>VLOOKUP(E5,'Appendix 4. LT MOH 2019'!$E$4:$J$1683,6,FALSE)</f>
        <v>1.5070643808096589</v>
      </c>
      <c r="R5" s="18">
        <f t="shared" si="6"/>
        <v>1.507050518061015</v>
      </c>
      <c r="S5" s="132">
        <f t="shared" ref="S5:S23" si="14">S4-T4</f>
        <v>98800.006579763591</v>
      </c>
      <c r="T5" s="14">
        <f t="shared" si="7"/>
        <v>195.05552627093982</v>
      </c>
      <c r="U5" s="15">
        <f t="shared" si="8"/>
        <v>4.9416955951575039E-4</v>
      </c>
      <c r="V5" s="14">
        <f t="shared" si="9"/>
        <v>394713.76274588791</v>
      </c>
      <c r="W5" s="14">
        <f t="shared" si="10"/>
        <v>7256223.0534637515</v>
      </c>
      <c r="X5" s="129">
        <f t="shared" si="11"/>
        <v>73.443548281604919</v>
      </c>
      <c r="Y5" s="109">
        <f>VLOOKUP(E5,'Appendix 4. LT MOH 2019'!$E$4:$Q$1683,13,FALSE)</f>
        <v>74.996716831526044</v>
      </c>
      <c r="Z5" s="109">
        <f t="shared" si="12"/>
        <v>-1.553168549921125</v>
      </c>
      <c r="AA5" s="19"/>
    </row>
    <row r="6" spans="1:27" s="11" customFormat="1" x14ac:dyDescent="0.2">
      <c r="A6" s="17"/>
      <c r="B6" s="13" t="str">
        <f t="shared" ref="B6:B23" si="15">$B$4</f>
        <v>Total</v>
      </c>
      <c r="C6" s="13" t="str">
        <f t="shared" ref="C6:C23" si="16">$C$4</f>
        <v>RJ</v>
      </c>
      <c r="D6" s="163" t="s">
        <v>138</v>
      </c>
      <c r="E6" s="20" t="str">
        <f t="shared" si="0"/>
        <v>RJTotal05-09</v>
      </c>
      <c r="F6" s="21">
        <v>5</v>
      </c>
      <c r="G6" s="108">
        <f>VLOOKUP(E6,'Appendix 4. LT MOH 2019'!$E$4:$H$1683,4,FALSE)</f>
        <v>2.1724299229573151E-4</v>
      </c>
      <c r="H6" s="21">
        <f>VLOOKUP(E6,'Appendix 1a. Pop March 2021'!$E$5:$F$1684,2,FALSE)</f>
        <v>1107847.24552565</v>
      </c>
      <c r="I6" s="21">
        <f>VLOOKUP(E6,'Appendix 2a. Covid Deaths 2021'!$E$4:$F$1684,2,FALSE)</f>
        <v>2.5046108936508999</v>
      </c>
      <c r="J6" s="22">
        <f t="shared" si="1"/>
        <v>240.67205062457614</v>
      </c>
      <c r="K6" s="22">
        <f t="shared" si="2"/>
        <v>243.17611740906199</v>
      </c>
      <c r="L6" s="77">
        <f t="shared" si="3"/>
        <v>0.98970266154766506</v>
      </c>
      <c r="M6" s="77">
        <f t="shared" si="4"/>
        <v>1.0104044768721065</v>
      </c>
      <c r="N6" s="77">
        <f>VLOOKUP(E6,'Appendix 4. LT MOH 2019'!$E$4:$L$1683,8,FALSE)</f>
        <v>0.99891437464977029</v>
      </c>
      <c r="O6" s="77">
        <f t="shared" si="13"/>
        <v>0.99890308548320106</v>
      </c>
      <c r="P6" s="77">
        <f t="shared" si="5"/>
        <v>1.0969145167989414E-3</v>
      </c>
      <c r="Q6" s="77">
        <f>VLOOKUP(E6,'Appendix 4. LT MOH 2019'!$E$4:$J$1683,6,FALSE)</f>
        <v>2.4999999999997953</v>
      </c>
      <c r="R6" s="18">
        <f t="shared" si="6"/>
        <v>2.4999858756562059</v>
      </c>
      <c r="S6" s="132">
        <f t="shared" si="14"/>
        <v>98604.951053492652</v>
      </c>
      <c r="T6" s="14">
        <f t="shared" si="7"/>
        <v>108.16120223882515</v>
      </c>
      <c r="U6" s="15">
        <f t="shared" si="8"/>
        <v>2.1950329221380707E-4</v>
      </c>
      <c r="V6" s="14">
        <f t="shared" si="9"/>
        <v>492754.35073416022</v>
      </c>
      <c r="W6" s="14">
        <f t="shared" si="10"/>
        <v>6861509.2907178635</v>
      </c>
      <c r="X6" s="129">
        <f t="shared" si="11"/>
        <v>69.585849568502212</v>
      </c>
      <c r="Y6" s="109">
        <f>VLOOKUP(E6,'Appendix 4. LT MOH 2019'!$E$4:$Q$1683,13,FALSE)</f>
        <v>71.141271290175169</v>
      </c>
      <c r="Z6" s="109">
        <f t="shared" si="12"/>
        <v>-1.5554217216729569</v>
      </c>
    </row>
    <row r="7" spans="1:27" s="11" customFormat="1" x14ac:dyDescent="0.2">
      <c r="A7" s="17"/>
      <c r="B7" s="13" t="str">
        <f t="shared" si="15"/>
        <v>Total</v>
      </c>
      <c r="C7" s="13" t="str">
        <f t="shared" si="16"/>
        <v>RJ</v>
      </c>
      <c r="D7" s="163" t="s">
        <v>120</v>
      </c>
      <c r="E7" s="20" t="str">
        <f t="shared" si="0"/>
        <v>RJTotal10-14</v>
      </c>
      <c r="F7" s="21">
        <v>5</v>
      </c>
      <c r="G7" s="108">
        <f>VLOOKUP(E7,'Appendix 4. LT MOH 2019'!$E$4:$H$1683,4,FALSE)</f>
        <v>2.7432135995753655E-4</v>
      </c>
      <c r="H7" s="21">
        <f>VLOOKUP(E7,'Appendix 1a. Pop March 2021'!$E$5:$F$1684,2,FALSE)</f>
        <v>1053922.6516867499</v>
      </c>
      <c r="I7" s="21">
        <f>VLOOKUP(E7,'Appendix 2a. Covid Deaths 2021'!$E$4:$F$1684,2,FALSE)</f>
        <v>3.7569163404763501</v>
      </c>
      <c r="J7" s="22">
        <f t="shared" si="1"/>
        <v>289.11349510076235</v>
      </c>
      <c r="K7" s="22">
        <f t="shared" si="2"/>
        <v>292.86938083883888</v>
      </c>
      <c r="L7" s="77">
        <f t="shared" si="3"/>
        <v>0.98717556021964847</v>
      </c>
      <c r="M7" s="77">
        <f t="shared" si="4"/>
        <v>1.0129910426241693</v>
      </c>
      <c r="N7" s="77">
        <f>VLOOKUP(E7,'Appendix 4. LT MOH 2019'!$E$4:$L$1683,8,FALSE)</f>
        <v>0.99862933320815828</v>
      </c>
      <c r="O7" s="77">
        <f t="shared" si="13"/>
        <v>0.99861153918486834</v>
      </c>
      <c r="P7" s="77">
        <f t="shared" si="5"/>
        <v>1.3884608151316646E-3</v>
      </c>
      <c r="Q7" s="77">
        <f>VLOOKUP(E7,'Appendix 4. LT MOH 2019'!$E$4:$J$1683,6,FALSE)</f>
        <v>2.4999999999996692</v>
      </c>
      <c r="R7" s="18">
        <f t="shared" si="6"/>
        <v>2.4999777317687739</v>
      </c>
      <c r="S7" s="132">
        <f t="shared" si="14"/>
        <v>98496.789851253823</v>
      </c>
      <c r="T7" s="14">
        <f t="shared" si="7"/>
        <v>136.75893312472417</v>
      </c>
      <c r="U7" s="15">
        <f t="shared" si="8"/>
        <v>2.7788508101774607E-4</v>
      </c>
      <c r="V7" s="14">
        <f t="shared" si="9"/>
        <v>492142.04887807771</v>
      </c>
      <c r="W7" s="14">
        <f t="shared" si="10"/>
        <v>6368754.9399837032</v>
      </c>
      <c r="X7" s="129">
        <f t="shared" si="11"/>
        <v>64.659517834048799</v>
      </c>
      <c r="Y7" s="109">
        <f>VLOOKUP(E7,'Appendix 4. LT MOH 2019'!$E$4:$Q$1683,13,FALSE)</f>
        <v>66.215870981675991</v>
      </c>
      <c r="Z7" s="109">
        <f t="shared" si="12"/>
        <v>-1.5563531476271919</v>
      </c>
      <c r="AA7" s="19"/>
    </row>
    <row r="8" spans="1:27" s="11" customFormat="1" x14ac:dyDescent="0.2">
      <c r="A8" s="17"/>
      <c r="B8" s="13" t="str">
        <f t="shared" si="15"/>
        <v>Total</v>
      </c>
      <c r="C8" s="13" t="str">
        <f t="shared" si="16"/>
        <v>RJ</v>
      </c>
      <c r="D8" s="162" t="s">
        <v>121</v>
      </c>
      <c r="E8" s="20" t="str">
        <f t="shared" si="0"/>
        <v>RJTotal15-19</v>
      </c>
      <c r="F8" s="21">
        <v>5</v>
      </c>
      <c r="G8" s="108">
        <f>VLOOKUP(E8,'Appendix 4. LT MOH 2019'!$E$4:$H$1683,4,FALSE)</f>
        <v>1.5675933985288344E-3</v>
      </c>
      <c r="H8" s="21">
        <f>VLOOKUP(E8,'Appendix 1a. Pop March 2021'!$E$5:$F$1684,2,FALSE)</f>
        <v>1119390.84651771</v>
      </c>
      <c r="I8" s="21">
        <f>VLOOKUP(E8,'Appendix 2a. Covid Deaths 2021'!$E$4:$F$1684,2,FALSE)</f>
        <v>22.541498042858102</v>
      </c>
      <c r="J8" s="22">
        <f t="shared" si="1"/>
        <v>1754.7497013747659</v>
      </c>
      <c r="K8" s="22">
        <f t="shared" si="2"/>
        <v>1777.2558635140992</v>
      </c>
      <c r="L8" s="77">
        <f t="shared" si="3"/>
        <v>0.9873365661065634</v>
      </c>
      <c r="M8" s="77">
        <f t="shared" si="4"/>
        <v>1.0128258532380434</v>
      </c>
      <c r="N8" s="77">
        <f>VLOOKUP(E8,'Appendix 4. LT MOH 2019'!$E$4:$L$1683,8,FALSE)</f>
        <v>0.99219262996168567</v>
      </c>
      <c r="O8" s="77">
        <f t="shared" si="13"/>
        <v>0.99209289071423823</v>
      </c>
      <c r="P8" s="77">
        <f t="shared" si="5"/>
        <v>7.9071092857617709E-3</v>
      </c>
      <c r="Q8" s="77">
        <f>VLOOKUP(E8,'Appendix 4. LT MOH 2019'!$E$4:$J$1683,6,FALSE)</f>
        <v>2.4999999999999281</v>
      </c>
      <c r="R8" s="18">
        <f t="shared" si="6"/>
        <v>2.4998745006471514</v>
      </c>
      <c r="S8" s="132">
        <f t="shared" si="14"/>
        <v>98360.030918129094</v>
      </c>
      <c r="T8" s="14">
        <f t="shared" si="7"/>
        <v>777.7435138205534</v>
      </c>
      <c r="U8" s="15">
        <f t="shared" si="8"/>
        <v>1.5876992279129365E-3</v>
      </c>
      <c r="V8" s="14">
        <f t="shared" si="9"/>
        <v>489855.69819978648</v>
      </c>
      <c r="W8" s="14">
        <f t="shared" si="10"/>
        <v>5876612.8911056258</v>
      </c>
      <c r="X8" s="129">
        <f t="shared" si="11"/>
        <v>59.745943918999785</v>
      </c>
      <c r="Y8" s="109">
        <f>VLOOKUP(E8,'Appendix 4. LT MOH 2019'!$E$4:$Q$1683,13,FALSE)</f>
        <v>61.303324079200465</v>
      </c>
      <c r="Z8" s="109">
        <f t="shared" si="12"/>
        <v>-1.5573801602006796</v>
      </c>
    </row>
    <row r="9" spans="1:27" s="11" customFormat="1" x14ac:dyDescent="0.2">
      <c r="A9" s="17"/>
      <c r="B9" s="13" t="str">
        <f t="shared" si="15"/>
        <v>Total</v>
      </c>
      <c r="C9" s="13" t="str">
        <f t="shared" si="16"/>
        <v>RJ</v>
      </c>
      <c r="D9" s="162" t="s">
        <v>122</v>
      </c>
      <c r="E9" s="20" t="str">
        <f t="shared" si="0"/>
        <v>RJTotal20-24</v>
      </c>
      <c r="F9" s="21">
        <v>5</v>
      </c>
      <c r="G9" s="108">
        <f>VLOOKUP(E9,'Appendix 4. LT MOH 2019'!$E$4:$H$1683,4,FALSE)</f>
        <v>1.9842499229218193E-3</v>
      </c>
      <c r="H9" s="21">
        <f>VLOOKUP(E9,'Appendix 1a. Pop March 2021'!$E$5:$F$1684,2,FALSE)</f>
        <v>1314895.1790310501</v>
      </c>
      <c r="I9" s="21">
        <f>VLOOKUP(E9,'Appendix 2a. Covid Deaths 2021'!$E$4:$F$1684,2,FALSE)</f>
        <v>77.642937703177907</v>
      </c>
      <c r="J9" s="22">
        <f t="shared" si="1"/>
        <v>2609.080657642633</v>
      </c>
      <c r="K9" s="22">
        <f t="shared" si="2"/>
        <v>2686.5695323526575</v>
      </c>
      <c r="L9" s="77">
        <f t="shared" si="3"/>
        <v>0.97115694428270893</v>
      </c>
      <c r="M9" s="77">
        <f t="shared" si="4"/>
        <v>1.029699685398012</v>
      </c>
      <c r="N9" s="77">
        <f>VLOOKUP(E9,'Appendix 4. LT MOH 2019'!$E$4:$L$1683,8,FALSE)</f>
        <v>0.99012772304734686</v>
      </c>
      <c r="O9" s="77">
        <f t="shared" si="13"/>
        <v>0.98983601458678616</v>
      </c>
      <c r="P9" s="77">
        <f t="shared" si="5"/>
        <v>1.0163985413213839E-2</v>
      </c>
      <c r="Q9" s="77">
        <f>VLOOKUP(E9,'Appendix 4. LT MOH 2019'!$E$4:$J$1683,6,FALSE)</f>
        <v>2.4999999999999551</v>
      </c>
      <c r="R9" s="18">
        <f t="shared" si="6"/>
        <v>2.4996322655349892</v>
      </c>
      <c r="S9" s="132">
        <f t="shared" si="14"/>
        <v>97582.287404308547</v>
      </c>
      <c r="T9" s="14">
        <f t="shared" si="7"/>
        <v>991.82494576543252</v>
      </c>
      <c r="U9" s="15">
        <f t="shared" si="8"/>
        <v>2.043182046238975E-3</v>
      </c>
      <c r="V9" s="14">
        <f t="shared" si="9"/>
        <v>485431.50992891338</v>
      </c>
      <c r="W9" s="14">
        <f t="shared" si="10"/>
        <v>5386757.1929058395</v>
      </c>
      <c r="X9" s="129">
        <f t="shared" si="11"/>
        <v>55.202202532792832</v>
      </c>
      <c r="Y9" s="109">
        <f>VLOOKUP(E9,'Appendix 4. LT MOH 2019'!$E$4:$Q$1683,13,FALSE)</f>
        <v>56.76603595258635</v>
      </c>
      <c r="Z9" s="109">
        <f t="shared" si="12"/>
        <v>-1.563833419793518</v>
      </c>
    </row>
    <row r="10" spans="1:27" s="11" customFormat="1" x14ac:dyDescent="0.2">
      <c r="A10" s="17"/>
      <c r="B10" s="13" t="str">
        <f t="shared" si="15"/>
        <v>Total</v>
      </c>
      <c r="C10" s="13" t="str">
        <f t="shared" si="16"/>
        <v>RJ</v>
      </c>
      <c r="D10" s="162" t="s">
        <v>123</v>
      </c>
      <c r="E10" s="20" t="str">
        <f t="shared" si="0"/>
        <v>RJTotal25-29</v>
      </c>
      <c r="F10" s="21">
        <v>5</v>
      </c>
      <c r="G10" s="108">
        <f>VLOOKUP(E10,'Appendix 4. LT MOH 2019'!$E$4:$H$1683,4,FALSE)</f>
        <v>1.8632527200196664E-3</v>
      </c>
      <c r="H10" s="21">
        <f>VLOOKUP(E10,'Appendix 1a. Pop March 2021'!$E$5:$F$1684,2,FALSE)</f>
        <v>1312957.41883293</v>
      </c>
      <c r="I10" s="21">
        <f>VLOOKUP(E10,'Appendix 2a. Covid Deaths 2021'!$E$4:$F$1684,2,FALSE)</f>
        <v>154.03356995953001</v>
      </c>
      <c r="J10" s="22">
        <f t="shared" si="1"/>
        <v>2446.3714819104571</v>
      </c>
      <c r="K10" s="22">
        <f t="shared" si="2"/>
        <v>2600.1180484017859</v>
      </c>
      <c r="L10" s="77">
        <f t="shared" si="3"/>
        <v>0.94086938991641855</v>
      </c>
      <c r="M10" s="77">
        <f t="shared" si="4"/>
        <v>1.0628467784341824</v>
      </c>
      <c r="N10" s="77">
        <f>VLOOKUP(E10,'Appendix 4. LT MOH 2019'!$E$4:$L$1683,8,FALSE)</f>
        <v>0.99072693157481706</v>
      </c>
      <c r="O10" s="77">
        <f t="shared" si="13"/>
        <v>0.99014702936349475</v>
      </c>
      <c r="P10" s="77">
        <f t="shared" si="5"/>
        <v>9.8529706365052538E-3</v>
      </c>
      <c r="Q10" s="77">
        <f>VLOOKUP(E10,'Appendix 4. LT MOH 2019'!$E$4:$J$1683,6,FALSE)</f>
        <v>2.4999999999999729</v>
      </c>
      <c r="R10" s="18">
        <f t="shared" si="6"/>
        <v>2.4992691885760814</v>
      </c>
      <c r="S10" s="132">
        <f t="shared" si="14"/>
        <v>96590.462458543116</v>
      </c>
      <c r="T10" s="14">
        <f t="shared" si="7"/>
        <v>951.70299037048835</v>
      </c>
      <c r="U10" s="15">
        <f t="shared" si="8"/>
        <v>1.9803531600402877E-3</v>
      </c>
      <c r="V10" s="14">
        <f t="shared" si="9"/>
        <v>480572.35930137185</v>
      </c>
      <c r="W10" s="14">
        <f t="shared" si="10"/>
        <v>4901325.6829769257</v>
      </c>
      <c r="X10" s="129">
        <f t="shared" si="11"/>
        <v>50.743371117832545</v>
      </c>
      <c r="Y10" s="109">
        <f>VLOOKUP(E10,'Appendix 4. LT MOH 2019'!$E$4:$Q$1683,13,FALSE)</f>
        <v>52.30710689078586</v>
      </c>
      <c r="Z10" s="109">
        <f t="shared" si="12"/>
        <v>-1.563735772953315</v>
      </c>
    </row>
    <row r="11" spans="1:27" s="11" customFormat="1" x14ac:dyDescent="0.2">
      <c r="A11" s="17"/>
      <c r="B11" s="13" t="str">
        <f t="shared" si="15"/>
        <v>Total</v>
      </c>
      <c r="C11" s="13" t="str">
        <f t="shared" si="16"/>
        <v>RJ</v>
      </c>
      <c r="D11" s="162" t="s">
        <v>124</v>
      </c>
      <c r="E11" s="20" t="str">
        <f t="shared" si="0"/>
        <v>RJTotal30-34</v>
      </c>
      <c r="F11" s="21">
        <v>5</v>
      </c>
      <c r="G11" s="108">
        <f>VLOOKUP(E11,'Appendix 4. LT MOH 2019'!$E$4:$H$1683,4,FALSE)</f>
        <v>1.8282820654128664E-3</v>
      </c>
      <c r="H11" s="21">
        <f>VLOOKUP(E11,'Appendix 1a. Pop March 2021'!$E$5:$F$1684,2,FALSE)</f>
        <v>1322179.99355551</v>
      </c>
      <c r="I11" s="21">
        <f>VLOOKUP(E11,'Appendix 2a. Covid Deaths 2021'!$E$4:$F$1684,2,FALSE)</f>
        <v>247.956478471439</v>
      </c>
      <c r="J11" s="22">
        <f t="shared" si="1"/>
        <v>2417.3179694652381</v>
      </c>
      <c r="K11" s="22">
        <f t="shared" si="2"/>
        <v>2664.8211135540851</v>
      </c>
      <c r="L11" s="77">
        <f t="shared" si="3"/>
        <v>0.90712204176484068</v>
      </c>
      <c r="M11" s="77">
        <f t="shared" si="4"/>
        <v>1.102387500202797</v>
      </c>
      <c r="N11" s="77">
        <f>VLOOKUP(E11,'Appendix 4. LT MOH 2019'!$E$4:$L$1683,8,FALSE)</f>
        <v>0.99090018225688137</v>
      </c>
      <c r="O11" s="77">
        <f t="shared" si="13"/>
        <v>0.98997316066903707</v>
      </c>
      <c r="P11" s="77">
        <f t="shared" si="5"/>
        <v>1.0026839330962933E-2</v>
      </c>
      <c r="Q11" s="77">
        <f>VLOOKUP(E11,'Appendix 4. LT MOH 2019'!$E$4:$J$1683,6,FALSE)</f>
        <v>2.4999999999999631</v>
      </c>
      <c r="R11" s="18">
        <f t="shared" si="6"/>
        <v>2.4988316350197337</v>
      </c>
      <c r="S11" s="132">
        <f t="shared" si="14"/>
        <v>95638.759468172633</v>
      </c>
      <c r="T11" s="14">
        <f t="shared" si="7"/>
        <v>958.95447499997704</v>
      </c>
      <c r="U11" s="15">
        <f t="shared" si="8"/>
        <v>2.0154770205887914E-3</v>
      </c>
      <c r="V11" s="14">
        <f t="shared" si="9"/>
        <v>475795.29074453696</v>
      </c>
      <c r="W11" s="14">
        <f t="shared" si="10"/>
        <v>4420753.3236755542</v>
      </c>
      <c r="X11" s="129">
        <f t="shared" si="11"/>
        <v>46.223449031108828</v>
      </c>
      <c r="Y11" s="109">
        <f>VLOOKUP(E11,'Appendix 4. LT MOH 2019'!$E$4:$Q$1683,13,FALSE)</f>
        <v>47.773294591492146</v>
      </c>
      <c r="Z11" s="109">
        <f t="shared" si="12"/>
        <v>-1.5498455603833179</v>
      </c>
    </row>
    <row r="12" spans="1:27" s="11" customFormat="1" x14ac:dyDescent="0.2">
      <c r="A12" s="17"/>
      <c r="B12" s="13" t="str">
        <f t="shared" si="15"/>
        <v>Total</v>
      </c>
      <c r="C12" s="13" t="str">
        <f t="shared" si="16"/>
        <v>RJ</v>
      </c>
      <c r="D12" s="162" t="s">
        <v>125</v>
      </c>
      <c r="E12" s="20" t="str">
        <f t="shared" si="0"/>
        <v>RJTotal35-39</v>
      </c>
      <c r="F12" s="21">
        <v>5</v>
      </c>
      <c r="G12" s="108">
        <f>VLOOKUP(E12,'Appendix 4. LT MOH 2019'!$E$4:$H$1683,4,FALSE)</f>
        <v>2.1808757911073854E-3</v>
      </c>
      <c r="H12" s="21">
        <f>VLOOKUP(E12,'Appendix 1a. Pop March 2021'!$E$5:$F$1684,2,FALSE)</f>
        <v>1361435.7189626601</v>
      </c>
      <c r="I12" s="21">
        <f>VLOOKUP(E12,'Appendix 2a. Covid Deaths 2021'!$E$4:$F$1684,2,FALSE)</f>
        <v>442.06382272938401</v>
      </c>
      <c r="J12" s="22">
        <f t="shared" si="1"/>
        <v>2969.1222006345433</v>
      </c>
      <c r="K12" s="22">
        <f t="shared" si="2"/>
        <v>3410.2219370748126</v>
      </c>
      <c r="L12" s="77">
        <f t="shared" si="3"/>
        <v>0.87065365698203456</v>
      </c>
      <c r="M12" s="77">
        <f t="shared" si="4"/>
        <v>1.1485623381705206</v>
      </c>
      <c r="N12" s="77">
        <f>VLOOKUP(E12,'Appendix 4. LT MOH 2019'!$E$4:$L$1683,8,FALSE)</f>
        <v>0.98915475139479214</v>
      </c>
      <c r="O12" s="77">
        <f t="shared" si="13"/>
        <v>0.98755362183080575</v>
      </c>
      <c r="P12" s="77">
        <f t="shared" si="5"/>
        <v>1.244637816919425E-2</v>
      </c>
      <c r="Q12" s="77">
        <f>VLOOKUP(E12,'Appendix 4. LT MOH 2019'!$E$4:$J$1683,6,FALSE)</f>
        <v>2.499999999999964</v>
      </c>
      <c r="R12" s="18">
        <f t="shared" si="6"/>
        <v>2.4979781413702828</v>
      </c>
      <c r="S12" s="132">
        <f t="shared" si="14"/>
        <v>94679.804993172656</v>
      </c>
      <c r="T12" s="14">
        <f t="shared" si="7"/>
        <v>1178.4206579305928</v>
      </c>
      <c r="U12" s="15">
        <f t="shared" si="8"/>
        <v>2.5048765612652887E-3</v>
      </c>
      <c r="V12" s="14">
        <f t="shared" si="9"/>
        <v>470450.59072106017</v>
      </c>
      <c r="W12" s="14">
        <f t="shared" si="10"/>
        <v>3944958.0329310177</v>
      </c>
      <c r="X12" s="129">
        <f t="shared" si="11"/>
        <v>41.666309232634013</v>
      </c>
      <c r="Y12" s="109">
        <f>VLOOKUP(E12,'Appendix 4. LT MOH 2019'!$E$4:$Q$1683,13,FALSE)</f>
        <v>43.189056680136403</v>
      </c>
      <c r="Z12" s="109">
        <f t="shared" si="12"/>
        <v>-1.5227474475023897</v>
      </c>
    </row>
    <row r="13" spans="1:27" s="11" customFormat="1" x14ac:dyDescent="0.2">
      <c r="A13" s="17"/>
      <c r="B13" s="13" t="str">
        <f t="shared" si="15"/>
        <v>Total</v>
      </c>
      <c r="C13" s="13" t="str">
        <f t="shared" si="16"/>
        <v>RJ</v>
      </c>
      <c r="D13" s="162" t="s">
        <v>126</v>
      </c>
      <c r="E13" s="20" t="str">
        <f t="shared" si="0"/>
        <v>RJTotal40-44</v>
      </c>
      <c r="F13" s="21">
        <v>5</v>
      </c>
      <c r="G13" s="108">
        <f>VLOOKUP(E13,'Appendix 4. LT MOH 2019'!$E$4:$H$1683,4,FALSE)</f>
        <v>2.8202689851922294E-3</v>
      </c>
      <c r="H13" s="21">
        <f>VLOOKUP(E13,'Appendix 1a. Pop March 2021'!$E$5:$F$1684,2,FALSE)</f>
        <v>1320444.0765366999</v>
      </c>
      <c r="I13" s="21">
        <f>VLOOKUP(E13,'Appendix 2a. Covid Deaths 2021'!$E$4:$F$1684,2,FALSE)</f>
        <v>708.804882903205</v>
      </c>
      <c r="J13" s="22">
        <f t="shared" si="1"/>
        <v>3724.007475737249</v>
      </c>
      <c r="K13" s="22">
        <f t="shared" si="2"/>
        <v>4430.8133382126489</v>
      </c>
      <c r="L13" s="77">
        <f t="shared" si="3"/>
        <v>0.84047943153468097</v>
      </c>
      <c r="M13" s="77">
        <f t="shared" si="4"/>
        <v>1.1897971116009836</v>
      </c>
      <c r="N13" s="77">
        <f>VLOOKUP(E13,'Appendix 4. LT MOH 2019'!$E$4:$L$1683,8,FALSE)</f>
        <v>0.98599738294054962</v>
      </c>
      <c r="O13" s="77">
        <f t="shared" si="13"/>
        <v>0.9833619495631839</v>
      </c>
      <c r="P13" s="77">
        <f t="shared" si="5"/>
        <v>1.6638050436816099E-2</v>
      </c>
      <c r="Q13" s="77">
        <f>VLOOKUP(E13,'Appendix 4. LT MOH 2019'!$E$4:$J$1683,6,FALSE)</f>
        <v>2.4999999999999964</v>
      </c>
      <c r="R13" s="18">
        <f t="shared" si="6"/>
        <v>2.4966608324309023</v>
      </c>
      <c r="S13" s="132">
        <f t="shared" si="14"/>
        <v>93501.384335242066</v>
      </c>
      <c r="T13" s="14">
        <f t="shared" si="7"/>
        <v>1555.6807484818842</v>
      </c>
      <c r="U13" s="15">
        <f t="shared" si="8"/>
        <v>3.3555623805850985E-3</v>
      </c>
      <c r="V13" s="14">
        <f t="shared" si="9"/>
        <v>463612.52512630244</v>
      </c>
      <c r="W13" s="14">
        <f t="shared" si="10"/>
        <v>3474507.4422099576</v>
      </c>
      <c r="X13" s="129">
        <f t="shared" si="11"/>
        <v>37.159957223225454</v>
      </c>
      <c r="Y13" s="109">
        <f>VLOOKUP(E13,'Appendix 4. LT MOH 2019'!$E$4:$Q$1683,13,FALSE)</f>
        <v>38.63517791100066</v>
      </c>
      <c r="Z13" s="109">
        <f t="shared" si="12"/>
        <v>-1.4752206877752059</v>
      </c>
    </row>
    <row r="14" spans="1:27" s="11" customFormat="1" x14ac:dyDescent="0.2">
      <c r="A14" s="17"/>
      <c r="B14" s="13" t="str">
        <f t="shared" si="15"/>
        <v>Total</v>
      </c>
      <c r="C14" s="13" t="str">
        <f t="shared" si="16"/>
        <v>RJ</v>
      </c>
      <c r="D14" s="162" t="s">
        <v>127</v>
      </c>
      <c r="E14" s="20" t="str">
        <f t="shared" si="0"/>
        <v>RJTotal45-49</v>
      </c>
      <c r="F14" s="21">
        <v>5</v>
      </c>
      <c r="G14" s="108">
        <f>VLOOKUP(E14,'Appendix 4. LT MOH 2019'!$E$4:$H$1683,4,FALSE)</f>
        <v>4.1912740328329473E-3</v>
      </c>
      <c r="H14" s="21">
        <f>VLOOKUP(E14,'Appendix 1a. Pop March 2021'!$E$5:$F$1684,2,FALSE)</f>
        <v>1180714.8683683199</v>
      </c>
      <c r="I14" s="21">
        <f>VLOOKUP(E14,'Appendix 2a. Covid Deaths 2021'!$E$4:$F$1684,2,FALSE)</f>
        <v>874.10920188416401</v>
      </c>
      <c r="J14" s="22">
        <f t="shared" si="1"/>
        <v>4948.6995679719112</v>
      </c>
      <c r="K14" s="22">
        <f t="shared" si="2"/>
        <v>5819.1451386563576</v>
      </c>
      <c r="L14" s="77">
        <f t="shared" si="3"/>
        <v>0.8504169341125194</v>
      </c>
      <c r="M14" s="77">
        <f t="shared" si="4"/>
        <v>1.1758937997202312</v>
      </c>
      <c r="N14" s="77">
        <f>VLOOKUP(E14,'Appendix 4. LT MOH 2019'!$E$4:$L$1683,8,FALSE)</f>
        <v>0.97926093757040145</v>
      </c>
      <c r="O14" s="77">
        <f t="shared" si="13"/>
        <v>0.9756578011232333</v>
      </c>
      <c r="P14" s="77">
        <f t="shared" si="5"/>
        <v>2.4342198876766696E-2</v>
      </c>
      <c r="Q14" s="77">
        <f>VLOOKUP(E14,'Appendix 4. LT MOH 2019'!$E$4:$J$1683,6,FALSE)</f>
        <v>2.4999999999999929</v>
      </c>
      <c r="R14" s="18">
        <f t="shared" si="6"/>
        <v>2.4954055048153636</v>
      </c>
      <c r="S14" s="132">
        <f t="shared" si="14"/>
        <v>91945.703586760181</v>
      </c>
      <c r="T14" s="14">
        <f t="shared" si="7"/>
        <v>2238.1606025731571</v>
      </c>
      <c r="U14" s="15">
        <f t="shared" si="8"/>
        <v>4.9285357152297742E-3</v>
      </c>
      <c r="V14" s="14">
        <f t="shared" si="9"/>
        <v>454122.83320925705</v>
      </c>
      <c r="W14" s="14">
        <f t="shared" si="10"/>
        <v>3010894.917083655</v>
      </c>
      <c r="X14" s="129">
        <f t="shared" si="11"/>
        <v>32.746444908571149</v>
      </c>
      <c r="Y14" s="109">
        <f>VLOOKUP(E14,'Appendix 4. LT MOH 2019'!$E$4:$Q$1683,13,FALSE)</f>
        <v>34.148350732163578</v>
      </c>
      <c r="Z14" s="109">
        <f t="shared" si="12"/>
        <v>-1.4019058235924291</v>
      </c>
    </row>
    <row r="15" spans="1:27" s="11" customFormat="1" x14ac:dyDescent="0.2">
      <c r="A15" s="17"/>
      <c r="B15" s="13" t="str">
        <f t="shared" si="15"/>
        <v>Total</v>
      </c>
      <c r="C15" s="13" t="str">
        <f t="shared" si="16"/>
        <v>RJ</v>
      </c>
      <c r="D15" s="162" t="s">
        <v>128</v>
      </c>
      <c r="E15" s="20" t="str">
        <f t="shared" si="0"/>
        <v>RJTotal50-54</v>
      </c>
      <c r="F15" s="21">
        <v>5</v>
      </c>
      <c r="G15" s="108">
        <f>VLOOKUP(E15,'Appendix 4. LT MOH 2019'!$E$4:$H$1683,4,FALSE)</f>
        <v>6.2423185080159828E-3</v>
      </c>
      <c r="H15" s="21">
        <f>VLOOKUP(E15,'Appendix 1a. Pop March 2021'!$E$5:$F$1684,2,FALSE)</f>
        <v>1107124.8458674201</v>
      </c>
      <c r="I15" s="21">
        <f>VLOOKUP(E15,'Appendix 2a. Covid Deaths 2021'!$E$4:$F$1684,2,FALSE)</f>
        <v>1203.4655343992599</v>
      </c>
      <c r="J15" s="22">
        <f t="shared" si="1"/>
        <v>6911.0259160425385</v>
      </c>
      <c r="K15" s="22">
        <f t="shared" si="2"/>
        <v>8106.9790352626587</v>
      </c>
      <c r="L15" s="77">
        <f t="shared" si="3"/>
        <v>0.85247857259552262</v>
      </c>
      <c r="M15" s="77">
        <f t="shared" si="4"/>
        <v>1.1730500122194534</v>
      </c>
      <c r="N15" s="77">
        <f>VLOOKUP(E15,'Appendix 4. LT MOH 2019'!$E$4:$L$1683,8,FALSE)</f>
        <v>0.96926800471727415</v>
      </c>
      <c r="O15" s="77">
        <f t="shared" si="13"/>
        <v>0.96404651671753849</v>
      </c>
      <c r="P15" s="77">
        <f t="shared" si="5"/>
        <v>3.5953483282461507E-2</v>
      </c>
      <c r="Q15" s="77">
        <f>VLOOKUP(E15,'Appendix 4. LT MOH 2019'!$E$4:$J$1683,6,FALSE)</f>
        <v>2.4999999999999898</v>
      </c>
      <c r="R15" s="18">
        <f t="shared" si="6"/>
        <v>2.4932771354371419</v>
      </c>
      <c r="S15" s="132">
        <f t="shared" si="14"/>
        <v>89707.542984187021</v>
      </c>
      <c r="T15" s="14">
        <f t="shared" si="7"/>
        <v>3225.298646992665</v>
      </c>
      <c r="U15" s="15">
        <f t="shared" si="8"/>
        <v>7.3226887339849474E-3</v>
      </c>
      <c r="V15" s="14">
        <f t="shared" si="9"/>
        <v>440452.78505747492</v>
      </c>
      <c r="W15" s="14">
        <f t="shared" si="10"/>
        <v>2556772.0838743979</v>
      </c>
      <c r="X15" s="129">
        <f t="shared" si="11"/>
        <v>28.501193977914284</v>
      </c>
      <c r="Y15" s="109">
        <f>VLOOKUP(E15,'Appendix 4. LT MOH 2019'!$E$4:$Q$1683,13,FALSE)</f>
        <v>29.818608368761058</v>
      </c>
      <c r="Z15" s="109">
        <f t="shared" si="12"/>
        <v>-1.3174143908467748</v>
      </c>
    </row>
    <row r="16" spans="1:27" s="11" customFormat="1" x14ac:dyDescent="0.2">
      <c r="A16" s="17"/>
      <c r="B16" s="13" t="str">
        <f t="shared" si="15"/>
        <v>Total</v>
      </c>
      <c r="C16" s="13" t="str">
        <f t="shared" si="16"/>
        <v>RJ</v>
      </c>
      <c r="D16" s="162" t="s">
        <v>129</v>
      </c>
      <c r="E16" s="20" t="str">
        <f t="shared" si="0"/>
        <v>RJTotal55-59</v>
      </c>
      <c r="F16" s="21">
        <v>5</v>
      </c>
      <c r="G16" s="108">
        <f>VLOOKUP(E16,'Appendix 4. LT MOH 2019'!$E$4:$H$1683,4,FALSE)</f>
        <v>9.3647888974891288E-3</v>
      </c>
      <c r="H16" s="21">
        <f>VLOOKUP(E16,'Appendix 1a. Pop March 2021'!$E$5:$F$1684,2,FALSE)</f>
        <v>1047063.90116035</v>
      </c>
      <c r="I16" s="21">
        <f>VLOOKUP(E16,'Appendix 2a. Covid Deaths 2021'!$E$4:$F$1684,2,FALSE)</f>
        <v>1699.37849134214</v>
      </c>
      <c r="J16" s="22">
        <f t="shared" si="1"/>
        <v>9805.5323965481002</v>
      </c>
      <c r="K16" s="22">
        <f t="shared" si="2"/>
        <v>11488.996567061888</v>
      </c>
      <c r="L16" s="77">
        <f t="shared" si="3"/>
        <v>0.85347160992804572</v>
      </c>
      <c r="M16" s="77">
        <f t="shared" si="4"/>
        <v>1.1716851367607972</v>
      </c>
      <c r="N16" s="77">
        <f>VLOOKUP(E16,'Appendix 4. LT MOH 2019'!$E$4:$L$1683,8,FALSE)</f>
        <v>0.95424721836623716</v>
      </c>
      <c r="O16" s="77">
        <f t="shared" si="13"/>
        <v>0.94660540943911808</v>
      </c>
      <c r="P16" s="77">
        <f t="shared" si="5"/>
        <v>5.3394590560881916E-2</v>
      </c>
      <c r="Q16" s="77">
        <f>VLOOKUP(E16,'Appendix 4. LT MOH 2019'!$E$4:$J$1683,6,FALSE)</f>
        <v>2.5000000000000071</v>
      </c>
      <c r="R16" s="18">
        <f t="shared" si="6"/>
        <v>2.4900147354525983</v>
      </c>
      <c r="S16" s="132">
        <f t="shared" si="14"/>
        <v>86482.244337194352</v>
      </c>
      <c r="T16" s="14">
        <f t="shared" si="7"/>
        <v>4617.6840271706415</v>
      </c>
      <c r="U16" s="15">
        <f t="shared" si="8"/>
        <v>1.0973038639979379E-2</v>
      </c>
      <c r="V16" s="14">
        <f t="shared" si="9"/>
        <v>420820.90282143751</v>
      </c>
      <c r="W16" s="14">
        <f t="shared" si="10"/>
        <v>2116319.2988169231</v>
      </c>
      <c r="X16" s="129">
        <f t="shared" si="11"/>
        <v>24.471142198453965</v>
      </c>
      <c r="Y16" s="109">
        <f>VLOOKUP(E16,'Appendix 4. LT MOH 2019'!$E$4:$Q$1683,13,FALSE)</f>
        <v>25.684782986548313</v>
      </c>
      <c r="Z16" s="109">
        <f t="shared" si="12"/>
        <v>-1.2136407880943487</v>
      </c>
    </row>
    <row r="17" spans="1:26" s="11" customFormat="1" x14ac:dyDescent="0.2">
      <c r="A17" s="17"/>
      <c r="B17" s="13" t="str">
        <f t="shared" si="15"/>
        <v>Total</v>
      </c>
      <c r="C17" s="13" t="str">
        <f t="shared" si="16"/>
        <v>RJ</v>
      </c>
      <c r="D17" s="162" t="s">
        <v>130</v>
      </c>
      <c r="E17" s="20" t="str">
        <f t="shared" si="0"/>
        <v>RJTotal60-64</v>
      </c>
      <c r="F17" s="21">
        <v>5</v>
      </c>
      <c r="G17" s="108">
        <f>VLOOKUP(E17,'Appendix 4. LT MOH 2019'!$E$4:$H$1683,4,FALSE)</f>
        <v>1.453256416388584E-2</v>
      </c>
      <c r="H17" s="21">
        <f>VLOOKUP(E17,'Appendix 1a. Pop March 2021'!$E$5:$F$1684,2,FALSE)</f>
        <v>929970.17247463204</v>
      </c>
      <c r="I17" s="21">
        <f>VLOOKUP(E17,'Appendix 2a. Covid Deaths 2021'!$E$4:$F$1684,2,FALSE)</f>
        <v>2330.54043654216</v>
      </c>
      <c r="J17" s="22">
        <f t="shared" si="1"/>
        <v>13514.851201987571</v>
      </c>
      <c r="K17" s="22">
        <f t="shared" si="2"/>
        <v>15811.522910099153</v>
      </c>
      <c r="L17" s="77">
        <f t="shared" si="3"/>
        <v>0.85474696389652327</v>
      </c>
      <c r="M17" s="77">
        <f t="shared" si="4"/>
        <v>1.1699368845269877</v>
      </c>
      <c r="N17" s="77">
        <f>VLOOKUP(E17,'Appendix 4. LT MOH 2019'!$E$4:$L$1683,8,FALSE)</f>
        <v>0.9298845715863211</v>
      </c>
      <c r="O17" s="77">
        <f t="shared" si="13"/>
        <v>0.91846787737803604</v>
      </c>
      <c r="P17" s="77">
        <f t="shared" si="5"/>
        <v>8.1532122621963965E-2</v>
      </c>
      <c r="Q17" s="77">
        <f>VLOOKUP(E17,'Appendix 4. LT MOH 2019'!$E$4:$J$1683,6,FALSE)</f>
        <v>2.4999999999999987</v>
      </c>
      <c r="R17" s="18">
        <f t="shared" si="6"/>
        <v>2.4847145138143283</v>
      </c>
      <c r="S17" s="132">
        <f t="shared" si="14"/>
        <v>81864.560310023706</v>
      </c>
      <c r="T17" s="14">
        <f t="shared" si="7"/>
        <v>6674.5913695900172</v>
      </c>
      <c r="U17" s="15">
        <f t="shared" si="8"/>
        <v>1.7003842443351694E-2</v>
      </c>
      <c r="V17" s="14">
        <f t="shared" si="9"/>
        <v>392534.2987519686</v>
      </c>
      <c r="W17" s="14">
        <f t="shared" si="10"/>
        <v>1695498.3959954854</v>
      </c>
      <c r="X17" s="129">
        <f t="shared" si="11"/>
        <v>20.711018169212402</v>
      </c>
      <c r="Y17" s="109">
        <f>VLOOKUP(E17,'Appendix 4. LT MOH 2019'!$E$4:$Q$1683,13,FALSE)</f>
        <v>21.796411391424215</v>
      </c>
      <c r="Z17" s="109">
        <f t="shared" si="12"/>
        <v>-1.0853932222118132</v>
      </c>
    </row>
    <row r="18" spans="1:26" s="11" customFormat="1" x14ac:dyDescent="0.2">
      <c r="A18" s="17"/>
      <c r="B18" s="13" t="str">
        <f t="shared" si="15"/>
        <v>Total</v>
      </c>
      <c r="C18" s="13" t="str">
        <f t="shared" si="16"/>
        <v>RJ</v>
      </c>
      <c r="D18" s="162" t="s">
        <v>131</v>
      </c>
      <c r="E18" s="20" t="str">
        <f t="shared" si="0"/>
        <v>RJTotal65-69</v>
      </c>
      <c r="F18" s="21">
        <v>5</v>
      </c>
      <c r="G18" s="108">
        <f>VLOOKUP(E18,'Appendix 4. LT MOH 2019'!$E$4:$H$1683,4,FALSE)</f>
        <v>2.1174486528299955E-2</v>
      </c>
      <c r="H18" s="21">
        <f>VLOOKUP(E18,'Appendix 1a. Pop March 2021'!$E$5:$F$1684,2,FALSE)</f>
        <v>745570.31787633896</v>
      </c>
      <c r="I18" s="21">
        <f>VLOOKUP(E18,'Appendix 2a. Covid Deaths 2021'!$E$4:$F$1684,2,FALSE)</f>
        <v>2717.5028196112298</v>
      </c>
      <c r="J18" s="22">
        <f t="shared" si="1"/>
        <v>15787.068651772854</v>
      </c>
      <c r="K18" s="22">
        <f t="shared" si="2"/>
        <v>18447.02974453961</v>
      </c>
      <c r="L18" s="77">
        <f t="shared" si="3"/>
        <v>0.855805453257096</v>
      </c>
      <c r="M18" s="77">
        <f t="shared" si="4"/>
        <v>1.1684898667029011</v>
      </c>
      <c r="N18" s="77">
        <f>VLOOKUP(E18,'Appendix 4. LT MOH 2019'!$E$4:$L$1683,8,FALSE)</f>
        <v>0.89945028863054277</v>
      </c>
      <c r="O18" s="77">
        <f t="shared" si="13"/>
        <v>0.8835330186642848</v>
      </c>
      <c r="P18" s="77">
        <f t="shared" si="5"/>
        <v>0.1164669813357152</v>
      </c>
      <c r="Q18" s="77">
        <f>VLOOKUP(E18,'Appendix 4. LT MOH 2019'!$E$4:$J$1683,6,FALSE)</f>
        <v>2.5000000000000049</v>
      </c>
      <c r="R18" s="18">
        <f t="shared" si="6"/>
        <v>2.4780122767919051</v>
      </c>
      <c r="S18" s="132">
        <f t="shared" si="14"/>
        <v>75189.968940433682</v>
      </c>
      <c r="T18" s="14">
        <f t="shared" si="7"/>
        <v>8757.1487092184962</v>
      </c>
      <c r="U18" s="15">
        <f t="shared" si="8"/>
        <v>2.4747186029154662E-2</v>
      </c>
      <c r="V18" s="14">
        <f t="shared" si="9"/>
        <v>353864.42316721176</v>
      </c>
      <c r="W18" s="14">
        <f t="shared" si="10"/>
        <v>1302964.0972435167</v>
      </c>
      <c r="X18" s="129">
        <f t="shared" si="11"/>
        <v>17.328961769830482</v>
      </c>
      <c r="Y18" s="109">
        <f>VLOOKUP(E18,'Appendix 4. LT MOH 2019'!$E$4:$Q$1683,13,FALSE)</f>
        <v>18.251405046441217</v>
      </c>
      <c r="Z18" s="109">
        <f t="shared" si="12"/>
        <v>-0.92244327661073555</v>
      </c>
    </row>
    <row r="19" spans="1:26" s="11" customFormat="1" x14ac:dyDescent="0.2">
      <c r="A19" s="17"/>
      <c r="B19" s="13" t="str">
        <f t="shared" si="15"/>
        <v>Total</v>
      </c>
      <c r="C19" s="13" t="str">
        <f t="shared" si="16"/>
        <v>RJ</v>
      </c>
      <c r="D19" s="162" t="s">
        <v>132</v>
      </c>
      <c r="E19" s="20" t="str">
        <f t="shared" si="0"/>
        <v>RJTotal70-74</v>
      </c>
      <c r="F19" s="21">
        <v>5</v>
      </c>
      <c r="G19" s="108">
        <f>VLOOKUP(E19,'Appendix 4. LT MOH 2019'!$E$4:$H$1683,4,FALSE)</f>
        <v>3.0294095824237619E-2</v>
      </c>
      <c r="H19" s="21">
        <f>VLOOKUP(E19,'Appendix 1a. Pop March 2021'!$E$5:$F$1684,2,FALSE)</f>
        <v>552107.91144748696</v>
      </c>
      <c r="I19" s="21">
        <f>VLOOKUP(E19,'Appendix 2a. Covid Deaths 2021'!$E$4:$F$1684,2,FALSE)</f>
        <v>2639.8598819080498</v>
      </c>
      <c r="J19" s="22">
        <f t="shared" si="1"/>
        <v>16725.609974709867</v>
      </c>
      <c r="K19" s="22">
        <f t="shared" si="2"/>
        <v>19285.497688392836</v>
      </c>
      <c r="L19" s="77">
        <f t="shared" si="3"/>
        <v>0.86726359075380965</v>
      </c>
      <c r="M19" s="77">
        <f t="shared" si="4"/>
        <v>1.1530519794227938</v>
      </c>
      <c r="N19" s="77">
        <f>VLOOKUP(E19,'Appendix 4. LT MOH 2019'!$E$4:$L$1683,8,FALSE)</f>
        <v>0.85919353243177266</v>
      </c>
      <c r="O19" s="77">
        <f t="shared" si="13"/>
        <v>0.83946674443182157</v>
      </c>
      <c r="P19" s="77">
        <f t="shared" si="5"/>
        <v>0.16053325556817843</v>
      </c>
      <c r="Q19" s="77">
        <f>VLOOKUP(E19,'Appendix 4. LT MOH 2019'!$E$4:$J$1683,6,FALSE)</f>
        <v>2.4999999999999951</v>
      </c>
      <c r="R19" s="18">
        <f t="shared" si="6"/>
        <v>2.471595907489037</v>
      </c>
      <c r="S19" s="132">
        <f t="shared" si="14"/>
        <v>66432.820231215184</v>
      </c>
      <c r="T19" s="14">
        <f t="shared" si="7"/>
        <v>10664.676908292522</v>
      </c>
      <c r="U19" s="15">
        <f t="shared" si="8"/>
        <v>3.494329877041482E-2</v>
      </c>
      <c r="V19" s="14">
        <f t="shared" si="9"/>
        <v>305199.48841584194</v>
      </c>
      <c r="W19" s="14">
        <f t="shared" si="10"/>
        <v>949099.67407630489</v>
      </c>
      <c r="X19" s="129">
        <f t="shared" si="11"/>
        <v>14.286608197168571</v>
      </c>
      <c r="Y19" s="109">
        <f>VLOOKUP(E19,'Appendix 4. LT MOH 2019'!$E$4:$Q$1683,13,FALSE)</f>
        <v>15.0122574816486</v>
      </c>
      <c r="Z19" s="109">
        <f t="shared" si="12"/>
        <v>-0.72564928448002952</v>
      </c>
    </row>
    <row r="20" spans="1:26" s="11" customFormat="1" x14ac:dyDescent="0.2">
      <c r="A20" s="17"/>
      <c r="B20" s="13" t="str">
        <f t="shared" si="15"/>
        <v>Total</v>
      </c>
      <c r="C20" s="13" t="str">
        <f t="shared" si="16"/>
        <v>RJ</v>
      </c>
      <c r="D20" s="162" t="s">
        <v>133</v>
      </c>
      <c r="E20" s="20" t="str">
        <f t="shared" si="0"/>
        <v>RJTotal75-79</v>
      </c>
      <c r="F20" s="21">
        <v>5</v>
      </c>
      <c r="G20" s="108">
        <f>VLOOKUP(E20,'Appendix 4. LT MOH 2019'!$E$4:$H$1683,4,FALSE)</f>
        <v>4.5271107439966957E-2</v>
      </c>
      <c r="H20" s="21">
        <f>VLOOKUP(E20,'Appendix 1a. Pop March 2021'!$E$5:$F$1684,2,FALSE)</f>
        <v>362458.66749603098</v>
      </c>
      <c r="I20" s="21">
        <f>VLOOKUP(E20,'Appendix 2a. Covid Deaths 2021'!$E$4:$F$1684,2,FALSE)</f>
        <v>2040.0055728786599</v>
      </c>
      <c r="J20" s="22">
        <f t="shared" si="1"/>
        <v>16408.905278760078</v>
      </c>
      <c r="K20" s="22">
        <f t="shared" si="2"/>
        <v>18356.557540170816</v>
      </c>
      <c r="L20" s="77">
        <f t="shared" si="3"/>
        <v>0.89389882840785551</v>
      </c>
      <c r="M20" s="77">
        <f t="shared" si="4"/>
        <v>1.1186948323683608</v>
      </c>
      <c r="N20" s="77">
        <f>VLOOKUP(E20,'Appendix 4. LT MOH 2019'!$E$4:$L$1683,8,FALSE)</f>
        <v>0.79665823053174156</v>
      </c>
      <c r="O20" s="77">
        <f t="shared" si="13"/>
        <v>0.77544955223786249</v>
      </c>
      <c r="P20" s="77">
        <f t="shared" si="5"/>
        <v>0.22455044776213751</v>
      </c>
      <c r="Q20" s="77">
        <f>VLOOKUP(E20,'Appendix 4. LT MOH 2019'!$E$4:$J$1683,6,FALSE)</f>
        <v>2.5000000000000004</v>
      </c>
      <c r="R20" s="18">
        <f t="shared" si="6"/>
        <v>2.4674133476930078</v>
      </c>
      <c r="S20" s="132">
        <f t="shared" si="14"/>
        <v>55768.14332292266</v>
      </c>
      <c r="T20" s="14">
        <f t="shared" si="7"/>
        <v>12522.761554025343</v>
      </c>
      <c r="U20" s="15">
        <f t="shared" si="8"/>
        <v>5.0673643558248799E-2</v>
      </c>
      <c r="V20" s="14">
        <f t="shared" si="9"/>
        <v>247125.73785286557</v>
      </c>
      <c r="W20" s="14">
        <f t="shared" si="10"/>
        <v>643900.18566046294</v>
      </c>
      <c r="X20" s="129">
        <f t="shared" si="11"/>
        <v>11.546021568837086</v>
      </c>
      <c r="Y20" s="109">
        <f>VLOOKUP(E20,'Appendix 4. LT MOH 2019'!$E$4:$Q$1683,13,FALSE)</f>
        <v>12.062792909107683</v>
      </c>
      <c r="Z20" s="109">
        <f t="shared" si="12"/>
        <v>-0.51677134027059779</v>
      </c>
    </row>
    <row r="21" spans="1:26" s="11" customFormat="1" x14ac:dyDescent="0.2">
      <c r="A21" s="17"/>
      <c r="B21" s="13" t="str">
        <f t="shared" si="15"/>
        <v>Total</v>
      </c>
      <c r="C21" s="13" t="str">
        <f t="shared" si="16"/>
        <v>RJ</v>
      </c>
      <c r="D21" s="162" t="s">
        <v>134</v>
      </c>
      <c r="E21" s="20" t="str">
        <f t="shared" si="0"/>
        <v>RJTotal80-84</v>
      </c>
      <c r="F21" s="21">
        <v>5</v>
      </c>
      <c r="G21" s="108">
        <f>VLOOKUP(E21,'Appendix 4. LT MOH 2019'!$E$4:$H$1683,4,FALSE)</f>
        <v>6.9570976076263169E-2</v>
      </c>
      <c r="H21" s="21">
        <f>VLOOKUP(E21,'Appendix 1a. Pop March 2021'!$E$5:$F$1684,2,FALSE)</f>
        <v>239748.78039420801</v>
      </c>
      <c r="I21" s="21">
        <f>VLOOKUP(E21,'Appendix 2a. Covid Deaths 2021'!$E$4:$F$1684,2,FALSE)</f>
        <v>1693.1169641080101</v>
      </c>
      <c r="J21" s="22">
        <f t="shared" si="1"/>
        <v>16679.556665118718</v>
      </c>
      <c r="K21" s="22">
        <f t="shared" si="2"/>
        <v>18254.881829422451</v>
      </c>
      <c r="L21" s="77">
        <f t="shared" si="3"/>
        <v>0.91370389690692544</v>
      </c>
      <c r="M21" s="77">
        <f t="shared" si="4"/>
        <v>1.0944464649709873</v>
      </c>
      <c r="N21" s="77">
        <f>VLOOKUP(E21,'Appendix 4. LT MOH 2019'!$E$4:$L$1683,8,FALSE)</f>
        <v>0.70368280996581811</v>
      </c>
      <c r="O21" s="77">
        <f t="shared" si="13"/>
        <v>0.68071016134561235</v>
      </c>
      <c r="P21" s="77">
        <f t="shared" si="5"/>
        <v>0.31928983865438765</v>
      </c>
      <c r="Q21" s="77">
        <f>VLOOKUP(E21,'Appendix 4. LT MOH 2019'!$E$4:$J$1683,6,FALSE)</f>
        <v>2.4999999999999996</v>
      </c>
      <c r="R21" s="18">
        <f t="shared" si="6"/>
        <v>2.4607452079450152</v>
      </c>
      <c r="S21" s="132">
        <f t="shared" si="14"/>
        <v>43245.381768897321</v>
      </c>
      <c r="T21" s="14">
        <f t="shared" si="7"/>
        <v>13807.810967538622</v>
      </c>
      <c r="U21" s="15">
        <f t="shared" si="8"/>
        <v>7.6216618167759237E-2</v>
      </c>
      <c r="V21" s="14">
        <f t="shared" si="9"/>
        <v>181165.35867737478</v>
      </c>
      <c r="W21" s="14">
        <f t="shared" si="10"/>
        <v>396774.4478075974</v>
      </c>
      <c r="X21" s="129">
        <f t="shared" si="11"/>
        <v>9.1749553727598983</v>
      </c>
      <c r="Y21" s="109">
        <f>VLOOKUP(E21,'Appendix 4. LT MOH 2019'!$E$4:$Q$1683,13,FALSE)</f>
        <v>9.5036328536075665</v>
      </c>
      <c r="Z21" s="109">
        <f t="shared" si="12"/>
        <v>-0.32867748084766824</v>
      </c>
    </row>
    <row r="22" spans="1:26" s="11" customFormat="1" x14ac:dyDescent="0.2">
      <c r="A22" s="17"/>
      <c r="B22" s="13" t="str">
        <f t="shared" si="15"/>
        <v>Total</v>
      </c>
      <c r="C22" s="13" t="str">
        <f t="shared" si="16"/>
        <v>RJ</v>
      </c>
      <c r="D22" s="162" t="s">
        <v>135</v>
      </c>
      <c r="E22" s="20" t="str">
        <f t="shared" si="0"/>
        <v>RJTotal85-89</v>
      </c>
      <c r="F22" s="21">
        <v>5</v>
      </c>
      <c r="G22" s="108">
        <f>VLOOKUP(E22,'Appendix 4. LT MOH 2019'!$E$4:$H$1683,4,FALSE)</f>
        <v>0.11182038645075491</v>
      </c>
      <c r="H22" s="21">
        <f>VLOOKUP(E22,'Appendix 1a. Pop March 2021'!$E$5:$F$1684,2,FALSE)</f>
        <v>135120.13390153801</v>
      </c>
      <c r="I22" s="21">
        <f>VLOOKUP(E22,'Appendix 2a. Covid Deaths 2021'!$E$4:$F$1684,2,FALSE)</f>
        <v>1194.6993962714801</v>
      </c>
      <c r="J22" s="22">
        <f t="shared" si="1"/>
        <v>15109.18559014773</v>
      </c>
      <c r="K22" s="22">
        <f t="shared" si="2"/>
        <v>16170.293238235648</v>
      </c>
      <c r="L22" s="77">
        <f t="shared" si="3"/>
        <v>0.93437919569826577</v>
      </c>
      <c r="M22" s="77">
        <f t="shared" si="4"/>
        <v>1.0702293079767209</v>
      </c>
      <c r="N22" s="77">
        <f>VLOOKUP(E22,'Appendix 4. LT MOH 2019'!$E$4:$L$1683,8,FALSE)</f>
        <v>0.56304832941032612</v>
      </c>
      <c r="O22" s="77">
        <f t="shared" si="13"/>
        <v>0.54078753112181066</v>
      </c>
      <c r="P22" s="77">
        <f t="shared" si="5"/>
        <v>0.45921246887818934</v>
      </c>
      <c r="Q22" s="77">
        <f>VLOOKUP(E22,'Appendix 4. LT MOH 2019'!$E$4:$J$1683,6,FALSE)</f>
        <v>2.5000000000000004</v>
      </c>
      <c r="R22" s="18">
        <f t="shared" si="6"/>
        <v>2.4541279052327711</v>
      </c>
      <c r="S22" s="132">
        <f t="shared" si="14"/>
        <v>29437.570801358699</v>
      </c>
      <c r="T22" s="14">
        <f t="shared" si="7"/>
        <v>13518.099565468427</v>
      </c>
      <c r="U22" s="15">
        <f t="shared" si="8"/>
        <v>0.11987053031381814</v>
      </c>
      <c r="V22" s="14">
        <f t="shared" si="9"/>
        <v>112772.50154878243</v>
      </c>
      <c r="W22" s="14">
        <f t="shared" si="10"/>
        <v>215609.08913022262</v>
      </c>
      <c r="X22" s="129">
        <f t="shared" si="11"/>
        <v>7.3242826517557331</v>
      </c>
      <c r="Y22" s="109">
        <f>VLOOKUP(E22,'Appendix 4. LT MOH 2019'!$E$4:$Q$1683,13,FALSE)</f>
        <v>7.452826407607958</v>
      </c>
      <c r="Z22" s="109">
        <f t="shared" si="12"/>
        <v>-0.12854375585222488</v>
      </c>
    </row>
    <row r="23" spans="1:26" s="11" customFormat="1" x14ac:dyDescent="0.2">
      <c r="A23" s="17"/>
      <c r="B23" s="13" t="str">
        <f t="shared" si="15"/>
        <v>Total</v>
      </c>
      <c r="C23" s="13" t="str">
        <f t="shared" si="16"/>
        <v>RJ</v>
      </c>
      <c r="D23" s="162" t="s">
        <v>8</v>
      </c>
      <c r="E23" s="20" t="str">
        <f t="shared" si="0"/>
        <v>RJTotal90+</v>
      </c>
      <c r="F23" s="21" t="s">
        <v>19</v>
      </c>
      <c r="G23" s="108">
        <f>VLOOKUP(E23,'Appendix 4. LT MOH 2019'!$E$4:$H$1683,4,FALSE)</f>
        <v>0.15881965546325288</v>
      </c>
      <c r="H23" s="21">
        <f>VLOOKUP(E23,'Appendix 1a. Pop March 2021'!$E$5:$F$1684,2,FALSE)</f>
        <v>94839.179259324897</v>
      </c>
      <c r="I23" s="21">
        <f>VLOOKUP(E23,'Appendix 2a. Covid Deaths 2021'!$E$4:$F$1684,2,FALSE)</f>
        <v>802.72779141511296</v>
      </c>
      <c r="J23" s="22">
        <f t="shared" si="1"/>
        <v>15062.325774383658</v>
      </c>
      <c r="K23" s="22">
        <f t="shared" si="2"/>
        <v>15737.564614535444</v>
      </c>
      <c r="L23" s="77">
        <f t="shared" si="3"/>
        <v>0.95709381618499445</v>
      </c>
      <c r="M23" s="77">
        <f t="shared" si="4"/>
        <v>1.0448296531535759</v>
      </c>
      <c r="N23" s="77">
        <f>VLOOKUP(E23,'Appendix 4. LT MOH 2019'!$E$4:$L$1683,8,FALSE)</f>
        <v>0</v>
      </c>
      <c r="O23" s="77">
        <v>0</v>
      </c>
      <c r="P23" s="77">
        <f t="shared" si="5"/>
        <v>1</v>
      </c>
      <c r="Q23" s="77">
        <f>VLOOKUP(E23,'Appendix 4. LT MOH 2019'!$E$4:$J$1683,6,FALSE)</f>
        <v>6.7493897593769345</v>
      </c>
      <c r="R23" s="18">
        <f>Q23*L23</f>
        <v>6.4597992017219914</v>
      </c>
      <c r="S23" s="132">
        <f t="shared" si="14"/>
        <v>15919.471235890273</v>
      </c>
      <c r="T23" s="14">
        <f t="shared" si="7"/>
        <v>15919.471235890273</v>
      </c>
      <c r="U23" s="15">
        <f t="shared" si="8"/>
        <v>0.15480357341965514</v>
      </c>
      <c r="V23" s="14">
        <f>T23*R23</f>
        <v>102836.58758144018</v>
      </c>
      <c r="W23" s="14">
        <f>V23</f>
        <v>102836.58758144018</v>
      </c>
      <c r="X23" s="129">
        <f t="shared" si="11"/>
        <v>6.4597992017219914</v>
      </c>
      <c r="Y23" s="109">
        <f>VLOOKUP(E23,'Appendix 4. LT MOH 2019'!$E$4:$Q$1683,13,FALSE)</f>
        <v>6.2964498763276584</v>
      </c>
      <c r="Z23" s="109">
        <f t="shared" si="12"/>
        <v>0.163349325394333</v>
      </c>
    </row>
    <row r="24" spans="1:26" s="9" customFormat="1" x14ac:dyDescent="0.2">
      <c r="B24" s="157"/>
      <c r="C24" s="157"/>
      <c r="G24" s="111"/>
      <c r="H24" s="111"/>
      <c r="I24" s="130"/>
      <c r="J24" s="130"/>
      <c r="N24" s="111"/>
      <c r="O24" s="111"/>
      <c r="P24" s="23"/>
      <c r="Q24" s="111"/>
      <c r="R24" s="111"/>
      <c r="V24" s="111"/>
      <c r="W24" s="111"/>
      <c r="Y24" s="111"/>
    </row>
    <row r="25" spans="1:26" x14ac:dyDescent="0.2">
      <c r="H25" s="43"/>
      <c r="I25" s="43"/>
      <c r="K25" s="43"/>
      <c r="L25" s="75"/>
      <c r="M25" s="75"/>
      <c r="N25" s="131"/>
      <c r="O25" s="131"/>
      <c r="P25" s="76"/>
      <c r="Q25" s="131"/>
      <c r="R25" s="131"/>
      <c r="S25" s="75"/>
      <c r="T25" s="75"/>
      <c r="U25" s="75"/>
      <c r="V25" s="131"/>
      <c r="W25" s="131"/>
      <c r="X25" s="75"/>
      <c r="Y25" s="131"/>
      <c r="Z25" s="75"/>
    </row>
    <row r="26" spans="1:26" ht="16" customHeight="1" x14ac:dyDescent="0.2">
      <c r="H26" s="43"/>
      <c r="I26" s="43"/>
      <c r="K26" s="43"/>
      <c r="L26" s="75"/>
      <c r="M26" s="75"/>
      <c r="N26" s="131"/>
      <c r="O26" s="131"/>
      <c r="P26" s="75"/>
      <c r="Q26" s="131"/>
      <c r="R26" s="131"/>
      <c r="S26" s="75"/>
      <c r="T26" s="75"/>
      <c r="U26" s="75"/>
      <c r="V26" s="131"/>
      <c r="W26" s="131"/>
      <c r="X26" s="75"/>
      <c r="Y26" s="131"/>
      <c r="Z26" s="75"/>
    </row>
    <row r="27" spans="1:26" s="13" customFormat="1" ht="47" customHeight="1" x14ac:dyDescent="0.2">
      <c r="A27" s="12"/>
      <c r="B27" s="10" t="s">
        <v>17</v>
      </c>
      <c r="C27" s="10" t="s">
        <v>14</v>
      </c>
      <c r="D27" s="160" t="s">
        <v>0</v>
      </c>
      <c r="E27" s="10" t="s">
        <v>137</v>
      </c>
      <c r="F27" s="10" t="s">
        <v>9</v>
      </c>
      <c r="G27" s="12" t="s">
        <v>116</v>
      </c>
      <c r="H27" s="12" t="s">
        <v>118</v>
      </c>
      <c r="I27" s="12" t="s">
        <v>110</v>
      </c>
      <c r="J27" s="12" t="s">
        <v>38</v>
      </c>
      <c r="K27" s="12" t="s">
        <v>1828</v>
      </c>
      <c r="L27" s="12" t="s">
        <v>26</v>
      </c>
      <c r="M27" s="12" t="s">
        <v>27</v>
      </c>
      <c r="N27" s="10" t="s">
        <v>10</v>
      </c>
      <c r="O27" s="12" t="s">
        <v>111</v>
      </c>
      <c r="P27" s="12" t="s">
        <v>112</v>
      </c>
      <c r="Q27" s="12" t="s">
        <v>28</v>
      </c>
      <c r="R27" s="12" t="s">
        <v>113</v>
      </c>
      <c r="S27" s="10" t="s">
        <v>104</v>
      </c>
      <c r="T27" s="10" t="s">
        <v>105</v>
      </c>
      <c r="U27" s="12" t="s">
        <v>106</v>
      </c>
      <c r="V27" s="12" t="s">
        <v>107</v>
      </c>
      <c r="W27" s="12" t="s">
        <v>108</v>
      </c>
      <c r="X27" s="10" t="s">
        <v>109</v>
      </c>
      <c r="Y27" s="12" t="s">
        <v>29</v>
      </c>
      <c r="Z27" s="12" t="s">
        <v>11</v>
      </c>
    </row>
    <row r="28" spans="1:26" x14ac:dyDescent="0.2">
      <c r="B28" s="155" t="s">
        <v>69</v>
      </c>
      <c r="C28" s="13" t="str">
        <f>$C$4</f>
        <v>RJ</v>
      </c>
      <c r="D28" s="162">
        <v>0</v>
      </c>
      <c r="E28" s="20" t="str">
        <f t="shared" ref="E28:E47" si="17">_xlfn.CONCAT(C28,B28,D28)</f>
        <v>RJFemale0</v>
      </c>
      <c r="F28" s="21">
        <v>1</v>
      </c>
      <c r="G28" s="108">
        <f>VLOOKUP(E28,'Appendix 4. LT MOH 2019'!$E$4:$H$1683,4,FALSE)</f>
        <v>1.1247545537629057E-2</v>
      </c>
      <c r="H28" s="21">
        <f>VLOOKUP(E28,'Appendix 1a. Pop March 2021'!$E$5:$F$1684,2,FALSE)</f>
        <v>108702.28741198601</v>
      </c>
      <c r="I28" s="21">
        <f>VLOOKUP(E28,'Appendix 2a. Covid Deaths 2021'!$E$4:$F$1684,2,FALSE)</f>
        <v>12.5230544682545</v>
      </c>
      <c r="J28" s="22">
        <f t="shared" ref="J28:J47" si="18">G28*H28</f>
        <v>1222.6339277107545</v>
      </c>
      <c r="K28" s="22">
        <f t="shared" ref="K28:K47" si="19">G28*(H28-I28)+I28</f>
        <v>1235.0161285536069</v>
      </c>
      <c r="L28" s="78">
        <f t="shared" ref="L28:L47" si="20">J28/K28</f>
        <v>0.9899740573774094</v>
      </c>
      <c r="M28" s="78">
        <f t="shared" ref="M28:M47" si="21">K28/J28</f>
        <v>1.0101274801575617</v>
      </c>
      <c r="N28" s="77">
        <f>VLOOKUP(E28,'Appendix 4. LT MOH 2019'!$E$4:$L$1683,8,FALSE)</f>
        <v>0.98886777099240009</v>
      </c>
      <c r="O28" s="77">
        <f>EXP((1/L28)*LN(N28))</f>
        <v>0.98875566579238161</v>
      </c>
      <c r="P28" s="78">
        <f t="shared" ref="P28:P47" si="22">1-O28</f>
        <v>1.1244334207618389E-2</v>
      </c>
      <c r="Q28" s="77">
        <f>VLOOKUP(E28,'Appendix 4. LT MOH 2019'!$E$4:$J$1683,6,FALSE)</f>
        <v>7.9016873266835666E-2</v>
      </c>
      <c r="R28" s="133">
        <f t="shared" ref="R28:R46" si="23">F28+(Q28-F28)*M28*(1-N28)/(1-O28)</f>
        <v>7.896476208101666E-2</v>
      </c>
      <c r="S28" s="14">
        <v>100000</v>
      </c>
      <c r="T28" s="14">
        <f t="shared" ref="T28:T47" si="24">P28*S28</f>
        <v>1124.433420761839</v>
      </c>
      <c r="U28" s="15">
        <f t="shared" ref="U28:U47" si="25">T28/V28</f>
        <v>1.1362003984181617E-2</v>
      </c>
      <c r="V28" s="14">
        <f t="shared" ref="V28:V46" si="26">(S29*F28)+R28*T28</f>
        <v>98964.357196784564</v>
      </c>
      <c r="W28" s="14">
        <f t="shared" ref="W28:W46" si="27">W29+V28</f>
        <v>7718877.3695201781</v>
      </c>
      <c r="X28" s="129">
        <f t="shared" ref="X28:X47" si="28">W28/S28</f>
        <v>77.188773695201775</v>
      </c>
      <c r="Y28" s="109">
        <f>VLOOKUP(E28,'Appendix 4. LT MOH 2019'!$E$4:$Q$1683,13,FALSE)</f>
        <v>78.607619447579367</v>
      </c>
      <c r="Z28" s="129">
        <f t="shared" ref="Z28:Z47" si="29">X28-Y28</f>
        <v>-1.4188457523775924</v>
      </c>
    </row>
    <row r="29" spans="1:26" x14ac:dyDescent="0.2">
      <c r="B29" s="155" t="str">
        <f>$B$28</f>
        <v>Female</v>
      </c>
      <c r="C29" s="13" t="str">
        <f>$C$4</f>
        <v>RJ</v>
      </c>
      <c r="D29" s="163" t="s">
        <v>139</v>
      </c>
      <c r="E29" s="20" t="str">
        <f t="shared" si="17"/>
        <v>RJFemale01-04</v>
      </c>
      <c r="F29" s="21">
        <v>4</v>
      </c>
      <c r="G29" s="108">
        <f>VLOOKUP(E29,'Appendix 4. LT MOH 2019'!$E$4:$H$1683,4,FALSE)</f>
        <v>4.3526064631672012E-4</v>
      </c>
      <c r="H29" s="21">
        <f>VLOOKUP(E29,'Appendix 1a. Pop March 2021'!$E$5:$F$1684,2,FALSE)</f>
        <v>439267.970926198</v>
      </c>
      <c r="I29" s="21">
        <f>VLOOKUP(E29,'Appendix 2a. Covid Deaths 2021'!$E$4:$F$1684,2,FALSE)</f>
        <v>0</v>
      </c>
      <c r="J29" s="22">
        <f t="shared" si="18"/>
        <v>191.19606093157117</v>
      </c>
      <c r="K29" s="22">
        <f t="shared" si="19"/>
        <v>191.19606093157117</v>
      </c>
      <c r="L29" s="78">
        <f t="shared" si="20"/>
        <v>1</v>
      </c>
      <c r="M29" s="78">
        <f t="shared" si="21"/>
        <v>1</v>
      </c>
      <c r="N29" s="77">
        <f>VLOOKUP(E29,'Appendix 4. LT MOH 2019'!$E$4:$L$1683,8,FALSE)</f>
        <v>0.99826084361080836</v>
      </c>
      <c r="O29" s="77">
        <f t="shared" ref="O29:O46" si="30">EXP((1/L29)*LN(N29))</f>
        <v>0.99826084361080836</v>
      </c>
      <c r="P29" s="78">
        <f t="shared" si="22"/>
        <v>1.7391563891916428E-3</v>
      </c>
      <c r="Q29" s="77">
        <f>VLOOKUP(E29,'Appendix 4. LT MOH 2019'!$E$4:$J$1683,6,FALSE)</f>
        <v>1.5082825269804485</v>
      </c>
      <c r="R29" s="133">
        <f t="shared" si="23"/>
        <v>1.5082825269804485</v>
      </c>
      <c r="S29" s="80">
        <f t="shared" ref="S29:S47" si="31">S28-T28</f>
        <v>98875.566579238162</v>
      </c>
      <c r="T29" s="14">
        <f t="shared" si="24"/>
        <v>171.96007335122573</v>
      </c>
      <c r="U29" s="15">
        <f t="shared" si="25"/>
        <v>4.3526064631673031E-4</v>
      </c>
      <c r="V29" s="14">
        <f t="shared" si="26"/>
        <v>395073.79039752169</v>
      </c>
      <c r="W29" s="14">
        <f t="shared" si="27"/>
        <v>7619913.0123233935</v>
      </c>
      <c r="X29" s="129">
        <f t="shared" si="28"/>
        <v>77.065682412215054</v>
      </c>
      <c r="Y29" s="109">
        <f>VLOOKUP(E29,'Appendix 4. LT MOH 2019'!$E$4:$Q$1683,13,FALSE)</f>
        <v>78.491659167699609</v>
      </c>
      <c r="Z29" s="129">
        <f t="shared" si="29"/>
        <v>-1.4259767554845553</v>
      </c>
    </row>
    <row r="30" spans="1:26" x14ac:dyDescent="0.2">
      <c r="B30" s="155" t="str">
        <f t="shared" ref="B30:B47" si="32">$B$28</f>
        <v>Female</v>
      </c>
      <c r="C30" s="13" t="str">
        <f t="shared" ref="C30:C47" si="33">$C$4</f>
        <v>RJ</v>
      </c>
      <c r="D30" s="163" t="s">
        <v>138</v>
      </c>
      <c r="E30" s="20" t="str">
        <f t="shared" si="17"/>
        <v>RJFemale05-09</v>
      </c>
      <c r="F30" s="21">
        <v>5</v>
      </c>
      <c r="G30" s="108">
        <f>VLOOKUP(E30,'Appendix 4. LT MOH 2019'!$E$4:$H$1683,4,FALSE)</f>
        <v>2.0819847750131544E-4</v>
      </c>
      <c r="H30" s="21">
        <f>VLOOKUP(E30,'Appendix 1a. Pop March 2021'!$E$5:$F$1684,2,FALSE)</f>
        <v>541021.64669759397</v>
      </c>
      <c r="I30" s="21">
        <f>VLOOKUP(E30,'Appendix 2a. Covid Deaths 2021'!$E$4:$F$1684,2,FALSE)</f>
        <v>2.5046108936508999</v>
      </c>
      <c r="J30" s="22">
        <f t="shared" si="18"/>
        <v>112.63988313769364</v>
      </c>
      <c r="K30" s="22">
        <f t="shared" si="19"/>
        <v>115.14397257516976</v>
      </c>
      <c r="L30" s="78">
        <f t="shared" si="20"/>
        <v>0.97825253566059345</v>
      </c>
      <c r="M30" s="78">
        <f t="shared" si="21"/>
        <v>1.0222309307123043</v>
      </c>
      <c r="N30" s="77">
        <f>VLOOKUP(E30,'Appendix 4. LT MOH 2019'!$E$4:$L$1683,8,FALSE)</f>
        <v>0.99895954916319374</v>
      </c>
      <c r="O30" s="77">
        <f t="shared" si="30"/>
        <v>0.99893643127732035</v>
      </c>
      <c r="P30" s="78">
        <f t="shared" si="22"/>
        <v>1.0635687226796531E-3</v>
      </c>
      <c r="Q30" s="77">
        <f>VLOOKUP(E30,'Appendix 4. LT MOH 2019'!$E$4:$J$1683,6,FALSE)</f>
        <v>2.5000000000007008</v>
      </c>
      <c r="R30" s="133">
        <f t="shared" si="23"/>
        <v>2.4999710771183685</v>
      </c>
      <c r="S30" s="80">
        <f t="shared" si="31"/>
        <v>98703.606505886943</v>
      </c>
      <c r="T30" s="14">
        <f t="shared" si="24"/>
        <v>104.97806869534126</v>
      </c>
      <c r="U30" s="15">
        <f t="shared" si="25"/>
        <v>2.1282692387509334E-4</v>
      </c>
      <c r="V30" s="14">
        <f t="shared" si="26"/>
        <v>493255.58432142809</v>
      </c>
      <c r="W30" s="14">
        <f t="shared" si="27"/>
        <v>7224839.2219258714</v>
      </c>
      <c r="X30" s="129">
        <f t="shared" si="28"/>
        <v>73.197317480946992</v>
      </c>
      <c r="Y30" s="109">
        <f>VLOOKUP(E30,'Appendix 4. LT MOH 2019'!$E$4:$Q$1683,13,FALSE)</f>
        <v>74.625778553632813</v>
      </c>
      <c r="Z30" s="129">
        <f t="shared" si="29"/>
        <v>-1.4284610726858205</v>
      </c>
    </row>
    <row r="31" spans="1:26" x14ac:dyDescent="0.2">
      <c r="B31" s="155" t="str">
        <f t="shared" si="32"/>
        <v>Female</v>
      </c>
      <c r="C31" s="13" t="str">
        <f t="shared" si="33"/>
        <v>RJ</v>
      </c>
      <c r="D31" s="163" t="s">
        <v>120</v>
      </c>
      <c r="E31" s="20" t="str">
        <f t="shared" si="17"/>
        <v>RJFemale10-14</v>
      </c>
      <c r="F31" s="21">
        <v>5</v>
      </c>
      <c r="G31" s="108">
        <f>VLOOKUP(E31,'Appendix 4. LT MOH 2019'!$E$4:$H$1683,4,FALSE)</f>
        <v>2.1901933133782386E-4</v>
      </c>
      <c r="H31" s="21">
        <f>VLOOKUP(E31,'Appendix 1a. Pop March 2021'!$E$5:$F$1684,2,FALSE)</f>
        <v>515213.79254484799</v>
      </c>
      <c r="I31" s="21">
        <f>VLOOKUP(E31,'Appendix 2a. Covid Deaths 2021'!$E$4:$F$1684,2,FALSE)</f>
        <v>3.7569163404763501</v>
      </c>
      <c r="J31" s="22">
        <f t="shared" si="18"/>
        <v>112.8417803391969</v>
      </c>
      <c r="K31" s="22">
        <f t="shared" si="19"/>
        <v>116.59787384236847</v>
      </c>
      <c r="L31" s="78">
        <f t="shared" si="20"/>
        <v>0.96778591770678835</v>
      </c>
      <c r="M31" s="78">
        <f t="shared" si="21"/>
        <v>1.0332863722273873</v>
      </c>
      <c r="N31" s="77">
        <f>VLOOKUP(E31,'Appendix 4. LT MOH 2019'!$E$4:$L$1683,8,FALSE)</f>
        <v>0.9989055026335143</v>
      </c>
      <c r="O31" s="77">
        <f t="shared" si="30"/>
        <v>0.99886909139496105</v>
      </c>
      <c r="P31" s="78">
        <f t="shared" si="22"/>
        <v>1.1309086050389494E-3</v>
      </c>
      <c r="Q31" s="77">
        <f>VLOOKUP(E31,'Appendix 4. LT MOH 2019'!$E$4:$J$1683,6,FALSE)</f>
        <v>2.5000000000001195</v>
      </c>
      <c r="R31" s="133">
        <f t="shared" si="23"/>
        <v>2.4999544432915588</v>
      </c>
      <c r="S31" s="80">
        <f t="shared" si="31"/>
        <v>98598.628437191597</v>
      </c>
      <c r="T31" s="14">
        <f t="shared" si="24"/>
        <v>111.50603734465804</v>
      </c>
      <c r="U31" s="15">
        <f t="shared" si="25"/>
        <v>2.2630969112825673E-4</v>
      </c>
      <c r="V31" s="14">
        <f t="shared" si="26"/>
        <v>492714.37201274827</v>
      </c>
      <c r="W31" s="14">
        <f t="shared" si="27"/>
        <v>6731583.6376044434</v>
      </c>
      <c r="X31" s="129">
        <f t="shared" si="28"/>
        <v>68.272589023817261</v>
      </c>
      <c r="Y31" s="109">
        <f>VLOOKUP(E31,'Appendix 4. LT MOH 2019'!$E$4:$Q$1683,13,FALSE)</f>
        <v>69.700900040498098</v>
      </c>
      <c r="Z31" s="129">
        <f t="shared" si="29"/>
        <v>-1.428311016680837</v>
      </c>
    </row>
    <row r="32" spans="1:26" x14ac:dyDescent="0.2">
      <c r="B32" s="155" t="str">
        <f t="shared" si="32"/>
        <v>Female</v>
      </c>
      <c r="C32" s="13" t="str">
        <f t="shared" si="33"/>
        <v>RJ</v>
      </c>
      <c r="D32" s="162" t="s">
        <v>121</v>
      </c>
      <c r="E32" s="20" t="str">
        <f t="shared" si="17"/>
        <v>RJFemale15-19</v>
      </c>
      <c r="F32" s="21">
        <v>5</v>
      </c>
      <c r="G32" s="108">
        <f>VLOOKUP(E32,'Appendix 4. LT MOH 2019'!$E$4:$H$1683,4,FALSE)</f>
        <v>5.0086956521739126E-4</v>
      </c>
      <c r="H32" s="21">
        <f>VLOOKUP(E32,'Appendix 1a. Pop March 2021'!$E$5:$F$1684,2,FALSE)</f>
        <v>548786.41291924997</v>
      </c>
      <c r="I32" s="21">
        <f>VLOOKUP(E32,'Appendix 2a. Covid Deaths 2021'!$E$4:$F$1684,2,FALSE)</f>
        <v>11.270749021428999</v>
      </c>
      <c r="J32" s="22">
        <f t="shared" si="18"/>
        <v>274.87041203607646</v>
      </c>
      <c r="K32" s="22">
        <f t="shared" si="19"/>
        <v>286.13551588234344</v>
      </c>
      <c r="L32" s="78">
        <f t="shared" si="20"/>
        <v>0.96063017968416375</v>
      </c>
      <c r="M32" s="78">
        <f t="shared" si="21"/>
        <v>1.0409833265167459</v>
      </c>
      <c r="N32" s="77">
        <f>VLOOKUP(E32,'Appendix 4. LT MOH 2019'!$E$4:$L$1683,8,FALSE)</f>
        <v>0.99749878413117488</v>
      </c>
      <c r="O32" s="77">
        <f t="shared" si="30"/>
        <v>0.99739640954283015</v>
      </c>
      <c r="P32" s="78">
        <f t="shared" si="22"/>
        <v>2.6035904571698465E-3</v>
      </c>
      <c r="Q32" s="77">
        <f>VLOOKUP(E32,'Appendix 4. LT MOH 2019'!$E$4:$J$1683,6,FALSE)</f>
        <v>2.5000000000002331</v>
      </c>
      <c r="R32" s="133">
        <f t="shared" si="23"/>
        <v>2.499871755659965</v>
      </c>
      <c r="S32" s="80">
        <f t="shared" si="31"/>
        <v>98487.122399846936</v>
      </c>
      <c r="T32" s="14">
        <f t="shared" si="24"/>
        <v>256.42013203436011</v>
      </c>
      <c r="U32" s="15">
        <f t="shared" si="25"/>
        <v>5.2139687822067536E-4</v>
      </c>
      <c r="V32" s="14">
        <f t="shared" si="26"/>
        <v>491794.52878471819</v>
      </c>
      <c r="W32" s="14">
        <f t="shared" si="27"/>
        <v>6238869.265591695</v>
      </c>
      <c r="X32" s="129">
        <f t="shared" si="28"/>
        <v>63.347056077672455</v>
      </c>
      <c r="Y32" s="109">
        <f>VLOOKUP(E32,'Appendix 4. LT MOH 2019'!$E$4:$Q$1683,13,FALSE)</f>
        <v>64.774531838426824</v>
      </c>
      <c r="Z32" s="129">
        <f t="shared" si="29"/>
        <v>-1.4274757607543691</v>
      </c>
    </row>
    <row r="33" spans="2:26" x14ac:dyDescent="0.2">
      <c r="B33" s="155" t="str">
        <f t="shared" si="32"/>
        <v>Female</v>
      </c>
      <c r="C33" s="13" t="str">
        <f t="shared" si="33"/>
        <v>RJ</v>
      </c>
      <c r="D33" s="162" t="s">
        <v>122</v>
      </c>
      <c r="E33" s="20" t="str">
        <f t="shared" si="17"/>
        <v>RJFemale20-24</v>
      </c>
      <c r="F33" s="21">
        <v>5</v>
      </c>
      <c r="G33" s="108">
        <f>VLOOKUP(E33,'Appendix 4. LT MOH 2019'!$E$4:$H$1683,4,FALSE)</f>
        <v>6.4061980718246089E-4</v>
      </c>
      <c r="H33" s="21">
        <f>VLOOKUP(E33,'Appendix 1a. Pop March 2021'!$E$5:$F$1684,2,FALSE)</f>
        <v>650790.08185903798</v>
      </c>
      <c r="I33" s="21">
        <f>VLOOKUP(E33,'Appendix 2a. Covid Deaths 2021'!$E$4:$F$1684,2,FALSE)</f>
        <v>46.3353015325416</v>
      </c>
      <c r="J33" s="22">
        <f t="shared" si="18"/>
        <v>416.90901675679487</v>
      </c>
      <c r="K33" s="22">
        <f t="shared" si="19"/>
        <v>463.21463497740297</v>
      </c>
      <c r="L33" s="78">
        <f t="shared" si="20"/>
        <v>0.90003420720317473</v>
      </c>
      <c r="M33" s="78">
        <f t="shared" si="21"/>
        <v>1.1110688816011398</v>
      </c>
      <c r="N33" s="77">
        <f>VLOOKUP(E33,'Appendix 4. LT MOH 2019'!$E$4:$L$1683,8,FALSE)</f>
        <v>0.99680202268311802</v>
      </c>
      <c r="O33" s="77">
        <f t="shared" si="30"/>
        <v>0.99644745855403016</v>
      </c>
      <c r="P33" s="78">
        <f t="shared" si="22"/>
        <v>3.5525414459698368E-3</v>
      </c>
      <c r="Q33" s="77">
        <f>VLOOKUP(E33,'Appendix 4. LT MOH 2019'!$E$4:$J$1683,6,FALSE)</f>
        <v>2.5000000000001497</v>
      </c>
      <c r="R33" s="133">
        <f t="shared" si="23"/>
        <v>2.4995555049156808</v>
      </c>
      <c r="S33" s="80">
        <f t="shared" si="31"/>
        <v>98230.70226781258</v>
      </c>
      <c r="T33" s="14">
        <f t="shared" si="24"/>
        <v>348.9686410731274</v>
      </c>
      <c r="U33" s="15">
        <f t="shared" si="25"/>
        <v>7.1177281519728842E-4</v>
      </c>
      <c r="V33" s="14">
        <f t="shared" si="26"/>
        <v>490280.9346215346</v>
      </c>
      <c r="W33" s="14">
        <f t="shared" si="27"/>
        <v>5747074.7368069766</v>
      </c>
      <c r="X33" s="129">
        <f t="shared" si="28"/>
        <v>58.505890766599258</v>
      </c>
      <c r="Y33" s="109">
        <f>VLOOKUP(E33,'Appendix 4. LT MOH 2019'!$E$4:$Q$1683,13,FALSE)</f>
        <v>59.930684457092511</v>
      </c>
      <c r="Z33" s="129">
        <f t="shared" si="29"/>
        <v>-1.424793690493253</v>
      </c>
    </row>
    <row r="34" spans="2:26" x14ac:dyDescent="0.2">
      <c r="B34" s="155" t="str">
        <f t="shared" si="32"/>
        <v>Female</v>
      </c>
      <c r="C34" s="13" t="str">
        <f t="shared" si="33"/>
        <v>RJ</v>
      </c>
      <c r="D34" s="162" t="s">
        <v>123</v>
      </c>
      <c r="E34" s="20" t="str">
        <f t="shared" si="17"/>
        <v>RJFemale25-29</v>
      </c>
      <c r="F34" s="21">
        <v>5</v>
      </c>
      <c r="G34" s="108">
        <f>VLOOKUP(E34,'Appendix 4. LT MOH 2019'!$E$4:$H$1683,4,FALSE)</f>
        <v>8.0618123075985252E-4</v>
      </c>
      <c r="H34" s="21">
        <f>VLOOKUP(E34,'Appendix 1a. Pop March 2021'!$E$5:$F$1684,2,FALSE)</f>
        <v>658027.52508495003</v>
      </c>
      <c r="I34" s="21">
        <f>VLOOKUP(E34,'Appendix 2a. Covid Deaths 2021'!$E$4:$F$1684,2,FALSE)</f>
        <v>77.642937703177907</v>
      </c>
      <c r="J34" s="22">
        <f t="shared" si="18"/>
        <v>530.48944004684472</v>
      </c>
      <c r="K34" s="22">
        <f t="shared" si="19"/>
        <v>608.06978347094537</v>
      </c>
      <c r="L34" s="78">
        <f t="shared" si="20"/>
        <v>0.872415394527152</v>
      </c>
      <c r="M34" s="78">
        <f t="shared" si="21"/>
        <v>1.1462429552174496</v>
      </c>
      <c r="N34" s="77">
        <f>VLOOKUP(E34,'Appendix 4. LT MOH 2019'!$E$4:$L$1683,8,FALSE)</f>
        <v>0.99597720160759839</v>
      </c>
      <c r="O34" s="77">
        <f t="shared" si="30"/>
        <v>0.99539025360816114</v>
      </c>
      <c r="P34" s="78">
        <f t="shared" si="22"/>
        <v>4.6097463918388648E-3</v>
      </c>
      <c r="Q34" s="77">
        <f>VLOOKUP(E34,'Appendix 4. LT MOH 2019'!$E$4:$J$1683,6,FALSE)</f>
        <v>2.5000000000001266</v>
      </c>
      <c r="R34" s="133">
        <f t="shared" si="23"/>
        <v>2.4992635572567901</v>
      </c>
      <c r="S34" s="80">
        <f t="shared" si="31"/>
        <v>97881.733626739457</v>
      </c>
      <c r="T34" s="14">
        <f t="shared" si="24"/>
        <v>451.20996841279509</v>
      </c>
      <c r="U34" s="15">
        <f t="shared" si="25"/>
        <v>9.2407979252831702E-4</v>
      </c>
      <c r="V34" s="14">
        <f t="shared" si="26"/>
        <v>488280.31092235842</v>
      </c>
      <c r="W34" s="14">
        <f t="shared" si="27"/>
        <v>5256793.8021854423</v>
      </c>
      <c r="X34" s="129">
        <f t="shared" si="28"/>
        <v>53.705564944646468</v>
      </c>
      <c r="Y34" s="109">
        <f>VLOOKUP(E34,'Appendix 4. LT MOH 2019'!$E$4:$Q$1683,13,FALSE)</f>
        <v>55.114935714621488</v>
      </c>
      <c r="Z34" s="129">
        <f t="shared" si="29"/>
        <v>-1.4093707699750198</v>
      </c>
    </row>
    <row r="35" spans="2:26" x14ac:dyDescent="0.2">
      <c r="B35" s="155" t="str">
        <f t="shared" si="32"/>
        <v>Female</v>
      </c>
      <c r="C35" s="13" t="str">
        <f t="shared" si="33"/>
        <v>RJ</v>
      </c>
      <c r="D35" s="162" t="s">
        <v>124</v>
      </c>
      <c r="E35" s="20" t="str">
        <f t="shared" si="17"/>
        <v>RJFemale30-34</v>
      </c>
      <c r="F35" s="21">
        <v>5</v>
      </c>
      <c r="G35" s="108">
        <f>VLOOKUP(E35,'Appendix 4. LT MOH 2019'!$E$4:$H$1683,4,FALSE)</f>
        <v>1.0596874068920777E-3</v>
      </c>
      <c r="H35" s="21">
        <f>VLOOKUP(E35,'Appendix 1a. Pop March 2021'!$E$5:$F$1684,2,FALSE)</f>
        <v>670854.61200613203</v>
      </c>
      <c r="I35" s="21">
        <f>VLOOKUP(E35,'Appendix 2a. Covid Deaths 2021'!$E$4:$F$1684,2,FALSE)</f>
        <v>113.959795661116</v>
      </c>
      <c r="J35" s="22">
        <f t="shared" si="18"/>
        <v>710.89618419836893</v>
      </c>
      <c r="K35" s="22">
        <f t="shared" si="19"/>
        <v>824.73521809913086</v>
      </c>
      <c r="L35" s="78">
        <f t="shared" si="20"/>
        <v>0.86196899149870088</v>
      </c>
      <c r="M35" s="78">
        <f t="shared" si="21"/>
        <v>1.1601345406420078</v>
      </c>
      <c r="N35" s="77">
        <f>VLOOKUP(E35,'Appendix 4. LT MOH 2019'!$E$4:$L$1683,8,FALSE)</f>
        <v>0.99471556259496619</v>
      </c>
      <c r="O35" s="77">
        <f t="shared" si="30"/>
        <v>0.993871939431204</v>
      </c>
      <c r="P35" s="78">
        <f t="shared" si="22"/>
        <v>6.128060568796001E-3</v>
      </c>
      <c r="Q35" s="77">
        <f>VLOOKUP(E35,'Appendix 4. LT MOH 2019'!$E$4:$J$1683,6,FALSE)</f>
        <v>2.4999999999999183</v>
      </c>
      <c r="R35" s="133">
        <f t="shared" si="23"/>
        <v>2.4989402060344443</v>
      </c>
      <c r="S35" s="80">
        <f t="shared" si="31"/>
        <v>97430.523658326667</v>
      </c>
      <c r="T35" s="14">
        <f t="shared" si="24"/>
        <v>597.06015022773749</v>
      </c>
      <c r="U35" s="15">
        <f t="shared" si="25"/>
        <v>1.2293805698943077E-3</v>
      </c>
      <c r="V35" s="14">
        <f t="shared" si="26"/>
        <v>485659.33515531966</v>
      </c>
      <c r="W35" s="14">
        <f t="shared" si="27"/>
        <v>4768513.4912630841</v>
      </c>
      <c r="X35" s="129">
        <f t="shared" si="28"/>
        <v>48.94270616860792</v>
      </c>
      <c r="Y35" s="109">
        <f>VLOOKUP(E35,'Appendix 4. LT MOH 2019'!$E$4:$Q$1683,13,FALSE)</f>
        <v>50.327449895134301</v>
      </c>
      <c r="Z35" s="129">
        <f t="shared" si="29"/>
        <v>-1.3847437265263807</v>
      </c>
    </row>
    <row r="36" spans="2:26" x14ac:dyDescent="0.2">
      <c r="B36" s="155" t="str">
        <f t="shared" si="32"/>
        <v>Female</v>
      </c>
      <c r="C36" s="13" t="str">
        <f t="shared" si="33"/>
        <v>RJ</v>
      </c>
      <c r="D36" s="162" t="s">
        <v>125</v>
      </c>
      <c r="E36" s="20" t="str">
        <f t="shared" si="17"/>
        <v>RJFemale35-39</v>
      </c>
      <c r="F36" s="21">
        <v>5</v>
      </c>
      <c r="G36" s="108">
        <f>VLOOKUP(E36,'Appendix 4. LT MOH 2019'!$E$4:$H$1683,4,FALSE)</f>
        <v>1.4975854965908737E-3</v>
      </c>
      <c r="H36" s="21">
        <f>VLOOKUP(E36,'Appendix 1a. Pop March 2021'!$E$5:$F$1684,2,FALSE)</f>
        <v>702976.63585229602</v>
      </c>
      <c r="I36" s="21">
        <f>VLOOKUP(E36,'Appendix 2a. Covid Deaths 2021'!$E$4:$F$1684,2,FALSE)</f>
        <v>162.79970808730801</v>
      </c>
      <c r="J36" s="22">
        <f t="shared" si="18"/>
        <v>1052.7676142946425</v>
      </c>
      <c r="K36" s="22">
        <f t="shared" si="19"/>
        <v>1215.3235159002697</v>
      </c>
      <c r="L36" s="78">
        <f t="shared" si="20"/>
        <v>0.86624474925492456</v>
      </c>
      <c r="M36" s="78">
        <f t="shared" si="21"/>
        <v>1.1544081518071205</v>
      </c>
      <c r="N36" s="77">
        <f>VLOOKUP(E36,'Appendix 4. LT MOH 2019'!$E$4:$L$1683,8,FALSE)</f>
        <v>0.99254000247728225</v>
      </c>
      <c r="O36" s="77">
        <f t="shared" si="30"/>
        <v>0.99139308845903262</v>
      </c>
      <c r="P36" s="78">
        <f t="shared" si="22"/>
        <v>8.6069115409673769E-3</v>
      </c>
      <c r="Q36" s="77">
        <f>VLOOKUP(E36,'Appendix 4. LT MOH 2019'!$E$4:$J$1683,6,FALSE)</f>
        <v>2.5000000000000329</v>
      </c>
      <c r="R36" s="133">
        <f t="shared" si="23"/>
        <v>2.4985562731488669</v>
      </c>
      <c r="S36" s="80">
        <f t="shared" si="31"/>
        <v>96833.463508098925</v>
      </c>
      <c r="T36" s="14">
        <f t="shared" si="24"/>
        <v>833.43705461970001</v>
      </c>
      <c r="U36" s="15">
        <f t="shared" si="25"/>
        <v>1.7288265332037868E-3</v>
      </c>
      <c r="V36" s="14">
        <f t="shared" si="26"/>
        <v>482082.52164849086</v>
      </c>
      <c r="W36" s="14">
        <f t="shared" si="27"/>
        <v>4282854.1561077647</v>
      </c>
      <c r="X36" s="129">
        <f t="shared" si="28"/>
        <v>44.229071241983995</v>
      </c>
      <c r="Y36" s="109">
        <f>VLOOKUP(E36,'Appendix 4. LT MOH 2019'!$E$4:$Q$1683,13,FALSE)</f>
        <v>45.58153375057725</v>
      </c>
      <c r="Z36" s="129">
        <f t="shared" si="29"/>
        <v>-1.3524625085932556</v>
      </c>
    </row>
    <row r="37" spans="2:26" x14ac:dyDescent="0.2">
      <c r="B37" s="155" t="str">
        <f t="shared" si="32"/>
        <v>Female</v>
      </c>
      <c r="C37" s="13" t="str">
        <f t="shared" si="33"/>
        <v>RJ</v>
      </c>
      <c r="D37" s="162" t="s">
        <v>126</v>
      </c>
      <c r="E37" s="20" t="str">
        <f t="shared" si="17"/>
        <v>RJFemale40-44</v>
      </c>
      <c r="F37" s="21">
        <v>5</v>
      </c>
      <c r="G37" s="108">
        <f>VLOOKUP(E37,'Appendix 4. LT MOH 2019'!$E$4:$H$1683,4,FALSE)</f>
        <v>2.1409691107792238E-3</v>
      </c>
      <c r="H37" s="21">
        <f>VLOOKUP(E37,'Appendix 1a. Pop March 2021'!$E$5:$F$1684,2,FALSE)</f>
        <v>690166.912770316</v>
      </c>
      <c r="I37" s="21">
        <f>VLOOKUP(E37,'Appendix 2a. Covid Deaths 2021'!$E$4:$F$1684,2,FALSE)</f>
        <v>301.80561268493301</v>
      </c>
      <c r="J37" s="22">
        <f t="shared" si="18"/>
        <v>1477.6260415231056</v>
      </c>
      <c r="K37" s="22">
        <f t="shared" si="19"/>
        <v>1778.7854977138204</v>
      </c>
      <c r="L37" s="78">
        <f t="shared" si="20"/>
        <v>0.83069377584999471</v>
      </c>
      <c r="M37" s="78">
        <f t="shared" si="21"/>
        <v>1.2038130404633949</v>
      </c>
      <c r="N37" s="77">
        <f>VLOOKUP(E37,'Appendix 4. LT MOH 2019'!$E$4:$L$1683,8,FALSE)</f>
        <v>0.98935214626098222</v>
      </c>
      <c r="O37" s="77">
        <f t="shared" si="30"/>
        <v>0.98719592296558623</v>
      </c>
      <c r="P37" s="78">
        <f t="shared" si="22"/>
        <v>1.2804077034413774E-2</v>
      </c>
      <c r="Q37" s="77">
        <f>VLOOKUP(E37,'Appendix 4. LT MOH 2019'!$E$4:$J$1683,6,FALSE)</f>
        <v>2.4999999999999947</v>
      </c>
      <c r="R37" s="133">
        <f t="shared" si="23"/>
        <v>2.4972766194850902</v>
      </c>
      <c r="S37" s="80">
        <f t="shared" si="31"/>
        <v>96000.026453479222</v>
      </c>
      <c r="T37" s="14">
        <f t="shared" si="24"/>
        <v>1229.1917340161081</v>
      </c>
      <c r="U37" s="15">
        <f t="shared" si="25"/>
        <v>2.5773335701878425E-3</v>
      </c>
      <c r="V37" s="14">
        <f t="shared" si="26"/>
        <v>476923.80537553836</v>
      </c>
      <c r="W37" s="14">
        <f t="shared" si="27"/>
        <v>3800771.6344592734</v>
      </c>
      <c r="X37" s="129">
        <f t="shared" si="28"/>
        <v>39.591360282604654</v>
      </c>
      <c r="Y37" s="109">
        <f>VLOOKUP(E37,'Appendix 4. LT MOH 2019'!$E$4:$Q$1683,13,FALSE)</f>
        <v>40.905337460505351</v>
      </c>
      <c r="Z37" s="129">
        <f t="shared" si="29"/>
        <v>-1.3139771779006963</v>
      </c>
    </row>
    <row r="38" spans="2:26" x14ac:dyDescent="0.2">
      <c r="B38" s="155" t="str">
        <f t="shared" si="32"/>
        <v>Female</v>
      </c>
      <c r="C38" s="13" t="str">
        <f t="shared" si="33"/>
        <v>RJ</v>
      </c>
      <c r="D38" s="162" t="s">
        <v>127</v>
      </c>
      <c r="E38" s="20" t="str">
        <f t="shared" si="17"/>
        <v>RJFemale45-49</v>
      </c>
      <c r="F38" s="21">
        <v>5</v>
      </c>
      <c r="G38" s="108">
        <f>VLOOKUP(E38,'Appendix 4. LT MOH 2019'!$E$4:$H$1683,4,FALSE)</f>
        <v>3.252775920609326E-3</v>
      </c>
      <c r="H38" s="21">
        <f>VLOOKUP(E38,'Appendix 1a. Pop March 2021'!$E$5:$F$1684,2,FALSE)</f>
        <v>624438.47266913601</v>
      </c>
      <c r="I38" s="21">
        <f>VLOOKUP(E38,'Appendix 2a. Covid Deaths 2021'!$E$4:$F$1684,2,FALSE)</f>
        <v>384.45777217541303</v>
      </c>
      <c r="J38" s="22">
        <f t="shared" si="18"/>
        <v>2031.1584278002304</v>
      </c>
      <c r="K38" s="22">
        <f t="shared" si="19"/>
        <v>2414.3656449918199</v>
      </c>
      <c r="L38" s="78">
        <f t="shared" si="20"/>
        <v>0.84128037193269134</v>
      </c>
      <c r="M38" s="78">
        <f t="shared" si="21"/>
        <v>1.1886643660812848</v>
      </c>
      <c r="N38" s="77">
        <f>VLOOKUP(E38,'Appendix 4. LT MOH 2019'!$E$4:$L$1683,8,FALSE)</f>
        <v>0.98386731045715248</v>
      </c>
      <c r="O38" s="77">
        <f t="shared" si="30"/>
        <v>0.98085295826107999</v>
      </c>
      <c r="P38" s="78">
        <f t="shared" si="22"/>
        <v>1.9147041738920012E-2</v>
      </c>
      <c r="Q38" s="77">
        <f>VLOOKUP(E38,'Appendix 4. LT MOH 2019'!$E$4:$J$1683,6,FALSE)</f>
        <v>2.4999999999999898</v>
      </c>
      <c r="R38" s="133">
        <f t="shared" si="23"/>
        <v>2.4961728487728334</v>
      </c>
      <c r="S38" s="80">
        <f t="shared" si="31"/>
        <v>94770.834719463121</v>
      </c>
      <c r="T38" s="14">
        <f t="shared" si="24"/>
        <v>1814.5811280058501</v>
      </c>
      <c r="U38" s="15">
        <f t="shared" si="25"/>
        <v>3.8664808489624011E-3</v>
      </c>
      <c r="V38" s="14">
        <f t="shared" si="26"/>
        <v>469310.77610091009</v>
      </c>
      <c r="W38" s="14">
        <f t="shared" si="27"/>
        <v>3323847.8290837351</v>
      </c>
      <c r="X38" s="129">
        <f t="shared" si="28"/>
        <v>35.072476030446055</v>
      </c>
      <c r="Y38" s="109">
        <f>VLOOKUP(E38,'Appendix 4. LT MOH 2019'!$E$4:$Q$1683,13,FALSE)</f>
        <v>36.318673013091505</v>
      </c>
      <c r="Z38" s="129">
        <f t="shared" si="29"/>
        <v>-1.2461969826454506</v>
      </c>
    </row>
    <row r="39" spans="2:26" x14ac:dyDescent="0.2">
      <c r="B39" s="155" t="str">
        <f t="shared" si="32"/>
        <v>Female</v>
      </c>
      <c r="C39" s="13" t="str">
        <f t="shared" si="33"/>
        <v>RJ</v>
      </c>
      <c r="D39" s="162" t="s">
        <v>128</v>
      </c>
      <c r="E39" s="20" t="str">
        <f t="shared" si="17"/>
        <v>RJFemale50-54</v>
      </c>
      <c r="F39" s="21">
        <v>5</v>
      </c>
      <c r="G39" s="108">
        <f>VLOOKUP(E39,'Appendix 4. LT MOH 2019'!$E$4:$H$1683,4,FALSE)</f>
        <v>4.7636834376295172E-3</v>
      </c>
      <c r="H39" s="21">
        <f>VLOOKUP(E39,'Appendix 1a. Pop March 2021'!$E$5:$F$1684,2,FALSE)</f>
        <v>588520.16843144805</v>
      </c>
      <c r="I39" s="21">
        <f>VLOOKUP(E39,'Appendix 2a. Covid Deaths 2021'!$E$4:$F$1684,2,FALSE)</f>
        <v>485.89451336827398</v>
      </c>
      <c r="J39" s="22">
        <f t="shared" si="18"/>
        <v>2803.5237790678229</v>
      </c>
      <c r="K39" s="22">
        <f t="shared" si="19"/>
        <v>3287.1036447903298</v>
      </c>
      <c r="L39" s="78">
        <f t="shared" si="20"/>
        <v>0.8528857261653664</v>
      </c>
      <c r="M39" s="78">
        <f t="shared" si="21"/>
        <v>1.1724900175033643</v>
      </c>
      <c r="N39" s="77">
        <f>VLOOKUP(E39,'Appendix 4. LT MOH 2019'!$E$4:$L$1683,8,FALSE)</f>
        <v>0.97646190291988699</v>
      </c>
      <c r="O39" s="77">
        <f t="shared" si="30"/>
        <v>0.97245820937307692</v>
      </c>
      <c r="P39" s="78">
        <f t="shared" si="22"/>
        <v>2.7541790626923079E-2</v>
      </c>
      <c r="Q39" s="77">
        <f>VLOOKUP(E39,'Appendix 4. LT MOH 2019'!$E$4:$J$1683,6,FALSE)</f>
        <v>2.5000000000000058</v>
      </c>
      <c r="R39" s="133">
        <f t="shared" si="23"/>
        <v>2.4948811216290965</v>
      </c>
      <c r="S39" s="80">
        <f t="shared" si="31"/>
        <v>92956.253591457265</v>
      </c>
      <c r="T39" s="14">
        <f t="shared" si="24"/>
        <v>2560.1816738790826</v>
      </c>
      <c r="U39" s="15">
        <f t="shared" si="25"/>
        <v>5.5854320152243621E-3</v>
      </c>
      <c r="V39" s="14">
        <f t="shared" si="26"/>
        <v>458367.70851399261</v>
      </c>
      <c r="W39" s="14">
        <f t="shared" si="27"/>
        <v>2854537.0529828249</v>
      </c>
      <c r="X39" s="129">
        <f t="shared" si="28"/>
        <v>30.708391772419262</v>
      </c>
      <c r="Y39" s="109">
        <f>VLOOKUP(E39,'Appendix 4. LT MOH 2019'!$E$4:$Q$1683,13,FALSE)</f>
        <v>31.873205262178804</v>
      </c>
      <c r="Z39" s="129">
        <f t="shared" si="29"/>
        <v>-1.1648134897595419</v>
      </c>
    </row>
    <row r="40" spans="2:26" x14ac:dyDescent="0.2">
      <c r="B40" s="155" t="str">
        <f t="shared" si="32"/>
        <v>Female</v>
      </c>
      <c r="C40" s="13" t="str">
        <f t="shared" si="33"/>
        <v>RJ</v>
      </c>
      <c r="D40" s="162" t="s">
        <v>129</v>
      </c>
      <c r="E40" s="20" t="str">
        <f t="shared" si="17"/>
        <v>RJFemale55-59</v>
      </c>
      <c r="F40" s="21">
        <v>5</v>
      </c>
      <c r="G40" s="108">
        <f>VLOOKUP(E40,'Appendix 4. LT MOH 2019'!$E$4:$H$1683,4,FALSE)</f>
        <v>7.191485110361019E-3</v>
      </c>
      <c r="H40" s="21">
        <f>VLOOKUP(E40,'Appendix 1a. Pop March 2021'!$E$5:$F$1684,2,FALSE)</f>
        <v>566852.62091071205</v>
      </c>
      <c r="I40" s="21">
        <f>VLOOKUP(E40,'Appendix 2a. Covid Deaths 2021'!$E$4:$F$1684,2,FALSE)</f>
        <v>771.42015524447697</v>
      </c>
      <c r="J40" s="22">
        <f t="shared" si="18"/>
        <v>4076.512183048505</v>
      </c>
      <c r="K40" s="22">
        <f t="shared" si="19"/>
        <v>4842.3846817327085</v>
      </c>
      <c r="L40" s="78">
        <f t="shared" si="20"/>
        <v>0.84183980641328193</v>
      </c>
      <c r="M40" s="78">
        <f t="shared" si="21"/>
        <v>1.1878744535264623</v>
      </c>
      <c r="N40" s="77">
        <f>VLOOKUP(E40,'Appendix 4. LT MOH 2019'!$E$4:$L$1683,8,FALSE)</f>
        <v>0.96467762527788659</v>
      </c>
      <c r="O40" s="77">
        <f t="shared" si="30"/>
        <v>0.95818202847907008</v>
      </c>
      <c r="P40" s="78">
        <f t="shared" si="22"/>
        <v>4.181797152092992E-2</v>
      </c>
      <c r="Q40" s="77">
        <f>VLOOKUP(E40,'Appendix 4. LT MOH 2019'!$E$4:$J$1683,6,FALSE)</f>
        <v>2.5000000000000204</v>
      </c>
      <c r="R40" s="133">
        <f t="shared" si="23"/>
        <v>2.4915960145695508</v>
      </c>
      <c r="S40" s="80">
        <f t="shared" si="31"/>
        <v>90396.071917578185</v>
      </c>
      <c r="T40" s="14">
        <f t="shared" si="24"/>
        <v>3780.1803610532174</v>
      </c>
      <c r="U40" s="15">
        <f t="shared" si="25"/>
        <v>8.5428163837249511E-3</v>
      </c>
      <c r="V40" s="14">
        <f t="shared" si="26"/>
        <v>442498.1401045791</v>
      </c>
      <c r="W40" s="14">
        <f t="shared" si="27"/>
        <v>2396169.3444688325</v>
      </c>
      <c r="X40" s="129">
        <f t="shared" si="28"/>
        <v>26.507449866335172</v>
      </c>
      <c r="Y40" s="109">
        <f>VLOOKUP(E40,'Appendix 4. LT MOH 2019'!$E$4:$Q$1683,13,FALSE)</f>
        <v>27.581260901572218</v>
      </c>
      <c r="Z40" s="129">
        <f t="shared" si="29"/>
        <v>-1.0738110352370462</v>
      </c>
    </row>
    <row r="41" spans="2:26" x14ac:dyDescent="0.2">
      <c r="B41" s="155" t="str">
        <f t="shared" si="32"/>
        <v>Female</v>
      </c>
      <c r="C41" s="13" t="str">
        <f t="shared" si="33"/>
        <v>RJ</v>
      </c>
      <c r="D41" s="162" t="s">
        <v>130</v>
      </c>
      <c r="E41" s="20" t="str">
        <f t="shared" si="17"/>
        <v>RJFemale60-64</v>
      </c>
      <c r="F41" s="21">
        <v>5</v>
      </c>
      <c r="G41" s="108">
        <f>VLOOKUP(E41,'Appendix 4. LT MOH 2019'!$E$4:$H$1683,4,FALSE)</f>
        <v>1.107130964753842E-2</v>
      </c>
      <c r="H41" s="21">
        <f>VLOOKUP(E41,'Appendix 1a. Pop March 2021'!$E$5:$F$1684,2,FALSE)</f>
        <v>513729.32654415298</v>
      </c>
      <c r="I41" s="21">
        <f>VLOOKUP(E41,'Appendix 2a. Covid Deaths 2021'!$E$4:$F$1684,2,FALSE)</f>
        <v>1113.29954222782</v>
      </c>
      <c r="J41" s="22">
        <f t="shared" si="18"/>
        <v>5687.6564491916961</v>
      </c>
      <c r="K41" s="22">
        <f t="shared" si="19"/>
        <v>6788.6303074570496</v>
      </c>
      <c r="L41" s="78">
        <f t="shared" si="20"/>
        <v>0.83782091402797765</v>
      </c>
      <c r="M41" s="78">
        <f t="shared" si="21"/>
        <v>1.1935724965283054</v>
      </c>
      <c r="N41" s="77">
        <f>VLOOKUP(E41,'Appendix 4. LT MOH 2019'!$E$4:$L$1683,8,FALSE)</f>
        <v>0.9461343597195766</v>
      </c>
      <c r="O41" s="77">
        <f t="shared" si="30"/>
        <v>0.93604761455295105</v>
      </c>
      <c r="P41" s="78">
        <f t="shared" si="22"/>
        <v>6.3952385447048954E-2</v>
      </c>
      <c r="Q41" s="77">
        <f>VLOOKUP(E41,'Appendix 4. LT MOH 2019'!$E$4:$J$1683,6,FALSE)</f>
        <v>2.4999999999999973</v>
      </c>
      <c r="R41" s="133">
        <f t="shared" si="23"/>
        <v>2.4867025562387597</v>
      </c>
      <c r="S41" s="80">
        <f t="shared" si="31"/>
        <v>86615.891556524963</v>
      </c>
      <c r="T41" s="14">
        <f t="shared" si="24"/>
        <v>5539.2928826626776</v>
      </c>
      <c r="U41" s="15">
        <f t="shared" si="25"/>
        <v>1.3215299727148818E-2</v>
      </c>
      <c r="V41" s="14">
        <f t="shared" si="26"/>
        <v>419157.56714038388</v>
      </c>
      <c r="W41" s="14">
        <f t="shared" si="27"/>
        <v>1953671.2043642534</v>
      </c>
      <c r="X41" s="129">
        <f t="shared" si="28"/>
        <v>22.555574609415647</v>
      </c>
      <c r="Y41" s="109">
        <f>VLOOKUP(E41,'Appendix 4. LT MOH 2019'!$E$4:$Q$1683,13,FALSE)</f>
        <v>23.499629559509348</v>
      </c>
      <c r="Z41" s="129">
        <f t="shared" si="29"/>
        <v>-0.944054950093701</v>
      </c>
    </row>
    <row r="42" spans="2:26" x14ac:dyDescent="0.2">
      <c r="B42" s="155" t="str">
        <f t="shared" si="32"/>
        <v>Female</v>
      </c>
      <c r="C42" s="13" t="str">
        <f t="shared" si="33"/>
        <v>RJ</v>
      </c>
      <c r="D42" s="162" t="s">
        <v>131</v>
      </c>
      <c r="E42" s="20" t="str">
        <f t="shared" si="17"/>
        <v>RJFemale65-69</v>
      </c>
      <c r="F42" s="21">
        <v>5</v>
      </c>
      <c r="G42" s="108">
        <f>VLOOKUP(E42,'Appendix 4. LT MOH 2019'!$E$4:$H$1683,4,FALSE)</f>
        <v>1.614916777371651E-2</v>
      </c>
      <c r="H42" s="21">
        <f>VLOOKUP(E42,'Appendix 1a. Pop March 2021'!$E$5:$F$1684,2,FALSE)</f>
        <v>422940.80407101702</v>
      </c>
      <c r="I42" s="21">
        <f>VLOOKUP(E42,'Appendix 2a. Covid Deaths 2021'!$E$4:$F$1684,2,FALSE)</f>
        <v>1288.6223047833901</v>
      </c>
      <c r="J42" s="22">
        <f t="shared" si="18"/>
        <v>6830.1420032934166</v>
      </c>
      <c r="K42" s="22">
        <f t="shared" si="19"/>
        <v>8097.9541302799062</v>
      </c>
      <c r="L42" s="78">
        <f t="shared" si="20"/>
        <v>0.84344044105586113</v>
      </c>
      <c r="M42" s="78">
        <f t="shared" si="21"/>
        <v>1.185620171055765</v>
      </c>
      <c r="N42" s="77">
        <f>VLOOKUP(E42,'Appendix 4. LT MOH 2019'!$E$4:$L$1683,8,FALSE)</f>
        <v>0.92238760029193323</v>
      </c>
      <c r="O42" s="77">
        <f t="shared" si="30"/>
        <v>0.90865848382475545</v>
      </c>
      <c r="P42" s="78">
        <f t="shared" si="22"/>
        <v>9.1341516175244553E-2</v>
      </c>
      <c r="Q42" s="77">
        <f>VLOOKUP(E42,'Appendix 4. LT MOH 2019'!$E$4:$J$1683,6,FALSE)</f>
        <v>2.4999999999999996</v>
      </c>
      <c r="R42" s="133">
        <f t="shared" si="23"/>
        <v>2.481462141448842</v>
      </c>
      <c r="S42" s="80">
        <f t="shared" si="31"/>
        <v>81076.598673862289</v>
      </c>
      <c r="T42" s="14">
        <f t="shared" si="24"/>
        <v>7405.6594492024033</v>
      </c>
      <c r="U42" s="15">
        <f t="shared" si="25"/>
        <v>1.9149353767119882E-2</v>
      </c>
      <c r="V42" s="14">
        <f t="shared" si="26"/>
        <v>386731.55967895809</v>
      </c>
      <c r="W42" s="14">
        <f t="shared" si="27"/>
        <v>1534513.6372238696</v>
      </c>
      <c r="X42" s="129">
        <f t="shared" si="28"/>
        <v>18.926714518409742</v>
      </c>
      <c r="Y42" s="109">
        <f>VLOOKUP(E42,'Appendix 4. LT MOH 2019'!$E$4:$Q$1683,13,FALSE)</f>
        <v>19.695187547922263</v>
      </c>
      <c r="Z42" s="129">
        <f t="shared" si="29"/>
        <v>-0.76847302951252061</v>
      </c>
    </row>
    <row r="43" spans="2:26" x14ac:dyDescent="0.2">
      <c r="B43" s="155" t="str">
        <f t="shared" si="32"/>
        <v>Female</v>
      </c>
      <c r="C43" s="13" t="str">
        <f t="shared" si="33"/>
        <v>RJ</v>
      </c>
      <c r="D43" s="162" t="s">
        <v>132</v>
      </c>
      <c r="E43" s="20" t="str">
        <f t="shared" si="17"/>
        <v>RJFemale70-74</v>
      </c>
      <c r="F43" s="21">
        <v>5</v>
      </c>
      <c r="G43" s="108">
        <f>VLOOKUP(E43,'Appendix 4. LT MOH 2019'!$E$4:$H$1683,4,FALSE)</f>
        <v>2.4217082625549894E-2</v>
      </c>
      <c r="H43" s="21">
        <f>VLOOKUP(E43,'Appendix 1a. Pop March 2021'!$E$5:$F$1684,2,FALSE)</f>
        <v>321509.97243447899</v>
      </c>
      <c r="I43" s="21">
        <f>VLOOKUP(E43,'Appendix 2a. Covid Deaths 2021'!$E$4:$F$1684,2,FALSE)</f>
        <v>1246.04391959132</v>
      </c>
      <c r="J43" s="22">
        <f t="shared" si="18"/>
        <v>7786.0335673840464</v>
      </c>
      <c r="K43" s="22">
        <f t="shared" si="19"/>
        <v>9001.9019384195599</v>
      </c>
      <c r="L43" s="78">
        <f t="shared" si="20"/>
        <v>0.86493205776367521</v>
      </c>
      <c r="M43" s="78">
        <f t="shared" si="21"/>
        <v>1.1561601758472795</v>
      </c>
      <c r="N43" s="77">
        <f>VLOOKUP(E43,'Appendix 4. LT MOH 2019'!$E$4:$L$1683,8,FALSE)</f>
        <v>0.88582693334428519</v>
      </c>
      <c r="O43" s="77">
        <f t="shared" si="30"/>
        <v>0.86921432033802826</v>
      </c>
      <c r="P43" s="78">
        <f t="shared" si="22"/>
        <v>0.13078567966197174</v>
      </c>
      <c r="Q43" s="77">
        <f>VLOOKUP(E43,'Appendix 4. LT MOH 2019'!$E$4:$J$1683,6,FALSE)</f>
        <v>2.4999999999999942</v>
      </c>
      <c r="R43" s="133">
        <f t="shared" si="23"/>
        <v>2.4767429973436776</v>
      </c>
      <c r="S43" s="80">
        <f t="shared" si="31"/>
        <v>73670.939224659887</v>
      </c>
      <c r="T43" s="14">
        <f t="shared" si="24"/>
        <v>9635.1038578329571</v>
      </c>
      <c r="U43" s="15">
        <f t="shared" si="25"/>
        <v>2.8005534131058343E-2</v>
      </c>
      <c r="V43" s="14">
        <f t="shared" si="26"/>
        <v>344042.85284270142</v>
      </c>
      <c r="W43" s="14">
        <f t="shared" si="27"/>
        <v>1147782.0775449115</v>
      </c>
      <c r="X43" s="129">
        <f t="shared" si="28"/>
        <v>15.579848575633664</v>
      </c>
      <c r="Y43" s="109">
        <f>VLOOKUP(E43,'Appendix 4. LT MOH 2019'!$E$4:$Q$1683,13,FALSE)</f>
        <v>16.142041092573262</v>
      </c>
      <c r="Z43" s="129">
        <f t="shared" si="29"/>
        <v>-0.56219251693959826</v>
      </c>
    </row>
    <row r="44" spans="2:26" x14ac:dyDescent="0.2">
      <c r="B44" s="155" t="str">
        <f t="shared" si="32"/>
        <v>Female</v>
      </c>
      <c r="C44" s="13" t="str">
        <f t="shared" si="33"/>
        <v>RJ</v>
      </c>
      <c r="D44" s="162" t="s">
        <v>133</v>
      </c>
      <c r="E44" s="20" t="str">
        <f t="shared" si="17"/>
        <v>RJFemale75-79</v>
      </c>
      <c r="F44" s="21">
        <v>5</v>
      </c>
      <c r="G44" s="108">
        <f>VLOOKUP(E44,'Appendix 4. LT MOH 2019'!$E$4:$H$1683,4,FALSE)</f>
        <v>3.7995548925138789E-2</v>
      </c>
      <c r="H44" s="21">
        <f>VLOOKUP(E44,'Appendix 1a. Pop March 2021'!$E$5:$F$1684,2,FALSE)</f>
        <v>218210.67941819</v>
      </c>
      <c r="I44" s="21">
        <f>VLOOKUP(E44,'Appendix 2a. Covid Deaths 2021'!$E$4:$F$1684,2,FALSE)</f>
        <v>968.03211039607197</v>
      </c>
      <c r="J44" s="22">
        <f t="shared" si="18"/>
        <v>8291.0345458216143</v>
      </c>
      <c r="K44" s="22">
        <f t="shared" si="19"/>
        <v>9222.2857448060277</v>
      </c>
      <c r="L44" s="78">
        <f t="shared" si="20"/>
        <v>0.8990216498649598</v>
      </c>
      <c r="M44" s="78">
        <f t="shared" si="21"/>
        <v>1.1123202652018536</v>
      </c>
      <c r="N44" s="77">
        <f>VLOOKUP(E44,'Appendix 4. LT MOH 2019'!$E$4:$L$1683,8,FALSE)</f>
        <v>0.82650257967971763</v>
      </c>
      <c r="O44" s="77">
        <f t="shared" si="30"/>
        <v>0.80900100576373812</v>
      </c>
      <c r="P44" s="78">
        <f t="shared" si="22"/>
        <v>0.19099899423626188</v>
      </c>
      <c r="Q44" s="77">
        <f>VLOOKUP(E44,'Appendix 4. LT MOH 2019'!$E$4:$J$1683,6,FALSE)</f>
        <v>2.4999999999999996</v>
      </c>
      <c r="R44" s="133">
        <f t="shared" si="23"/>
        <v>2.474008994730938</v>
      </c>
      <c r="S44" s="80">
        <f t="shared" si="31"/>
        <v>64035.835366826926</v>
      </c>
      <c r="T44" s="14">
        <f t="shared" si="24"/>
        <v>12230.780150142791</v>
      </c>
      <c r="U44" s="15">
        <f t="shared" si="25"/>
        <v>4.2279441435838706E-2</v>
      </c>
      <c r="V44" s="14">
        <f t="shared" si="26"/>
        <v>289284.33618745056</v>
      </c>
      <c r="W44" s="14">
        <f t="shared" si="27"/>
        <v>803739.22470221017</v>
      </c>
      <c r="X44" s="129">
        <f t="shared" si="28"/>
        <v>12.551397512002765</v>
      </c>
      <c r="Y44" s="109">
        <f>VLOOKUP(E44,'Appendix 4. LT MOH 2019'!$E$4:$Q$1683,13,FALSE)</f>
        <v>12.900345800132895</v>
      </c>
      <c r="Z44" s="129">
        <f t="shared" si="29"/>
        <v>-0.34894828813012957</v>
      </c>
    </row>
    <row r="45" spans="2:26" x14ac:dyDescent="0.2">
      <c r="B45" s="155" t="str">
        <f t="shared" si="32"/>
        <v>Female</v>
      </c>
      <c r="C45" s="13" t="str">
        <f t="shared" si="33"/>
        <v>RJ</v>
      </c>
      <c r="D45" s="162" t="s">
        <v>134</v>
      </c>
      <c r="E45" s="20" t="str">
        <f t="shared" si="17"/>
        <v>RJFemale80-84</v>
      </c>
      <c r="F45" s="21">
        <v>5</v>
      </c>
      <c r="G45" s="108">
        <f>VLOOKUP(E45,'Appendix 4. LT MOH 2019'!$E$4:$H$1683,4,FALSE)</f>
        <v>6.1151302404811002E-2</v>
      </c>
      <c r="H45" s="21">
        <f>VLOOKUP(E45,'Appendix 1a. Pop March 2021'!$E$5:$F$1684,2,FALSE)</f>
        <v>150871.027584144</v>
      </c>
      <c r="I45" s="21">
        <f>VLOOKUP(E45,'Appendix 2a. Covid Deaths 2021'!$E$4:$F$1684,2,FALSE)</f>
        <v>867.84767465003699</v>
      </c>
      <c r="J45" s="22">
        <f t="shared" si="18"/>
        <v>9225.9598319225715</v>
      </c>
      <c r="K45" s="22">
        <f t="shared" si="19"/>
        <v>10040.737490978772</v>
      </c>
      <c r="L45" s="78">
        <f t="shared" si="20"/>
        <v>0.91885280739704145</v>
      </c>
      <c r="M45" s="78">
        <f t="shared" si="21"/>
        <v>1.0883135927209442</v>
      </c>
      <c r="N45" s="77">
        <f>VLOOKUP(E45,'Appendix 4. LT MOH 2019'!$E$4:$L$1683,8,FALSE)</f>
        <v>0.73478855167091883</v>
      </c>
      <c r="O45" s="77">
        <f t="shared" si="30"/>
        <v>0.71506035508876331</v>
      </c>
      <c r="P45" s="78">
        <f t="shared" si="22"/>
        <v>0.28493964491123669</v>
      </c>
      <c r="Q45" s="77">
        <f>VLOOKUP(E45,'Appendix 4. LT MOH 2019'!$E$4:$J$1683,6,FALSE)</f>
        <v>2.5000000000000004</v>
      </c>
      <c r="R45" s="133">
        <f t="shared" si="23"/>
        <v>2.4675933191776349</v>
      </c>
      <c r="S45" s="80">
        <f t="shared" si="31"/>
        <v>51805.055216684137</v>
      </c>
      <c r="T45" s="14">
        <f t="shared" si="24"/>
        <v>14761.314038048988</v>
      </c>
      <c r="U45" s="15">
        <f t="shared" si="25"/>
        <v>6.6599316741244793E-2</v>
      </c>
      <c r="V45" s="14">
        <f t="shared" si="26"/>
        <v>221643.62579574849</v>
      </c>
      <c r="W45" s="14">
        <f t="shared" si="27"/>
        <v>514454.88851475966</v>
      </c>
      <c r="X45" s="129">
        <f t="shared" si="28"/>
        <v>9.9305924173414706</v>
      </c>
      <c r="Y45" s="109">
        <f>VLOOKUP(E45,'Appendix 4. LT MOH 2019'!$E$4:$Q$1683,13,FALSE)</f>
        <v>10.083561208197544</v>
      </c>
      <c r="Z45" s="129">
        <f t="shared" si="29"/>
        <v>-0.15296879085607351</v>
      </c>
    </row>
    <row r="46" spans="2:26" x14ac:dyDescent="0.2">
      <c r="B46" s="155" t="str">
        <f t="shared" si="32"/>
        <v>Female</v>
      </c>
      <c r="C46" s="13" t="str">
        <f t="shared" si="33"/>
        <v>RJ</v>
      </c>
      <c r="D46" s="162" t="s">
        <v>135</v>
      </c>
      <c r="E46" s="20" t="str">
        <f t="shared" si="17"/>
        <v>RJFemale85-89</v>
      </c>
      <c r="F46" s="21">
        <v>5</v>
      </c>
      <c r="G46" s="108">
        <f>VLOOKUP(E46,'Appendix 4. LT MOH 2019'!$E$4:$H$1683,4,FALSE)</f>
        <v>0.10392780444298405</v>
      </c>
      <c r="H46" s="21">
        <f>VLOOKUP(E46,'Appendix 1a. Pop March 2021'!$E$5:$F$1684,2,FALSE)</f>
        <v>89615.453146267697</v>
      </c>
      <c r="I46" s="21">
        <f>VLOOKUP(E46,'Appendix 2a. Covid Deaths 2021'!$E$4:$F$1684,2,FALSE)</f>
        <v>672.48802494526603</v>
      </c>
      <c r="J46" s="22">
        <f t="shared" si="18"/>
        <v>9313.5372896547087</v>
      </c>
      <c r="K46" s="22">
        <f t="shared" si="19"/>
        <v>9916.1351106532147</v>
      </c>
      <c r="L46" s="78">
        <f t="shared" si="20"/>
        <v>0.93923057579649993</v>
      </c>
      <c r="M46" s="78">
        <f t="shared" si="21"/>
        <v>1.0647012839759453</v>
      </c>
      <c r="N46" s="77">
        <f>VLOOKUP(E46,'Appendix 4. LT MOH 2019'!$E$4:$L$1683,8,FALSE)</f>
        <v>0.58752899313479823</v>
      </c>
      <c r="O46" s="77">
        <f t="shared" si="30"/>
        <v>0.56765596023412768</v>
      </c>
      <c r="P46" s="78">
        <f t="shared" si="22"/>
        <v>0.43234403976587232</v>
      </c>
      <c r="Q46" s="77">
        <f>VLOOKUP(E46,'Appendix 4. LT MOH 2019'!$E$4:$J$1683,6,FALSE)</f>
        <v>2.4999999999999996</v>
      </c>
      <c r="R46" s="133">
        <f t="shared" si="23"/>
        <v>2.4605963641244526</v>
      </c>
      <c r="S46" s="80">
        <f t="shared" si="31"/>
        <v>37043.741178635151</v>
      </c>
      <c r="T46" s="14">
        <f t="shared" si="24"/>
        <v>16015.640709212517</v>
      </c>
      <c r="U46" s="15">
        <f t="shared" si="25"/>
        <v>0.11079767292347886</v>
      </c>
      <c r="V46" s="14">
        <f t="shared" si="26"/>
        <v>144548.52964532509</v>
      </c>
      <c r="W46" s="14">
        <f t="shared" si="27"/>
        <v>292811.26271901117</v>
      </c>
      <c r="X46" s="129">
        <f t="shared" si="28"/>
        <v>7.9044732902919925</v>
      </c>
      <c r="Y46" s="109">
        <f>VLOOKUP(E46,'Appendix 4. LT MOH 2019'!$E$4:$Q$1683,13,FALSE)</f>
        <v>7.8207394711749751</v>
      </c>
      <c r="Z46" s="129">
        <f t="shared" si="29"/>
        <v>8.3733819117017383E-2</v>
      </c>
    </row>
    <row r="47" spans="2:26" x14ac:dyDescent="0.2">
      <c r="B47" s="155" t="str">
        <f t="shared" si="32"/>
        <v>Female</v>
      </c>
      <c r="C47" s="13" t="str">
        <f t="shared" si="33"/>
        <v>RJ</v>
      </c>
      <c r="D47" s="162" t="s">
        <v>8</v>
      </c>
      <c r="E47" s="20" t="str">
        <f t="shared" si="17"/>
        <v>RJFemale90+</v>
      </c>
      <c r="F47" s="21" t="s">
        <v>19</v>
      </c>
      <c r="G47" s="108">
        <f>VLOOKUP(E47,'Appendix 4. LT MOH 2019'!$E$4:$H$1683,4,FALSE)</f>
        <v>0.15252898619404165</v>
      </c>
      <c r="H47" s="21">
        <f>VLOOKUP(E47,'Appendix 1a. Pop March 2021'!$E$5:$F$1684,2,FALSE)</f>
        <v>69245.422001056606</v>
      </c>
      <c r="I47" s="21">
        <f>VLOOKUP(E47,'Appendix 2a. Covid Deaths 2021'!$E$4:$F$1684,2,FALSE)</f>
        <v>479.63298613414702</v>
      </c>
      <c r="J47" s="22">
        <f t="shared" si="18"/>
        <v>10561.934016399751</v>
      </c>
      <c r="K47" s="22">
        <f t="shared" si="19"/>
        <v>10968.409069413636</v>
      </c>
      <c r="L47" s="78">
        <f t="shared" si="20"/>
        <v>0.96294129345090018</v>
      </c>
      <c r="M47" s="78">
        <f t="shared" si="21"/>
        <v>1.0384849074405067</v>
      </c>
      <c r="N47" s="77">
        <f>VLOOKUP(E47,'Appendix 4. LT MOH 2019'!$E$4:$L$1683,8,FALSE)</f>
        <v>0</v>
      </c>
      <c r="O47" s="77">
        <v>0</v>
      </c>
      <c r="P47" s="78">
        <f t="shared" si="22"/>
        <v>1</v>
      </c>
      <c r="Q47" s="77">
        <f>VLOOKUP(E47,'Appendix 4. LT MOH 2019'!$E$4:$J$1683,6,FALSE)</f>
        <v>7.3220408498995013</v>
      </c>
      <c r="R47" s="133">
        <f>Q47*L47</f>
        <v>7.050695486702554</v>
      </c>
      <c r="S47" s="80">
        <f t="shared" si="31"/>
        <v>21028.100469422636</v>
      </c>
      <c r="T47" s="14">
        <f t="shared" si="24"/>
        <v>21028.100469422636</v>
      </c>
      <c r="U47" s="15">
        <f t="shared" si="25"/>
        <v>0.14182998001913094</v>
      </c>
      <c r="V47" s="14">
        <f>T47*R47</f>
        <v>148262.73307368605</v>
      </c>
      <c r="W47" s="14">
        <f>V47</f>
        <v>148262.73307368605</v>
      </c>
      <c r="X47" s="129">
        <f t="shared" si="28"/>
        <v>7.0506954867025549</v>
      </c>
      <c r="Y47" s="109">
        <f>VLOOKUP(E47,'Appendix 4. LT MOH 2019'!$E$4:$Q$1683,13,FALSE)</f>
        <v>6.5561309030654513</v>
      </c>
      <c r="Z47" s="129">
        <f t="shared" si="29"/>
        <v>0.49456458363710354</v>
      </c>
    </row>
    <row r="48" spans="2:26" x14ac:dyDescent="0.2">
      <c r="H48" s="43"/>
      <c r="I48" s="43"/>
      <c r="K48" s="43"/>
      <c r="L48" s="9"/>
      <c r="M48" s="9"/>
      <c r="N48" s="131"/>
      <c r="O48" s="131"/>
      <c r="P48" s="79"/>
      <c r="Q48" s="131"/>
      <c r="R48" s="111"/>
      <c r="S48" s="9"/>
      <c r="T48" s="9"/>
      <c r="U48" s="9"/>
      <c r="V48" s="111"/>
      <c r="W48" s="111"/>
      <c r="X48" s="9"/>
      <c r="Y48" s="131"/>
      <c r="Z48" s="9"/>
    </row>
    <row r="49" spans="1:26" x14ac:dyDescent="0.2">
      <c r="H49" s="43"/>
      <c r="I49" s="43"/>
      <c r="K49" s="43"/>
      <c r="L49" s="9"/>
      <c r="M49" s="9"/>
      <c r="N49" s="131"/>
      <c r="O49" s="131"/>
      <c r="P49" s="9"/>
      <c r="Q49" s="131"/>
      <c r="R49" s="111"/>
      <c r="S49" s="9"/>
      <c r="T49" s="9"/>
      <c r="U49" s="9"/>
      <c r="V49" s="111"/>
      <c r="W49" s="111"/>
      <c r="X49" s="9"/>
      <c r="Y49" s="131"/>
      <c r="Z49" s="9"/>
    </row>
    <row r="50" spans="1:26" s="13" customFormat="1" ht="47" customHeight="1" x14ac:dyDescent="0.2">
      <c r="A50" s="12"/>
      <c r="B50" s="10" t="s">
        <v>17</v>
      </c>
      <c r="C50" s="10" t="s">
        <v>14</v>
      </c>
      <c r="D50" s="160" t="s">
        <v>0</v>
      </c>
      <c r="E50" s="10" t="s">
        <v>137</v>
      </c>
      <c r="F50" s="10" t="s">
        <v>9</v>
      </c>
      <c r="G50" s="12" t="s">
        <v>116</v>
      </c>
      <c r="H50" s="12" t="s">
        <v>118</v>
      </c>
      <c r="I50" s="12" t="s">
        <v>110</v>
      </c>
      <c r="J50" s="12" t="s">
        <v>38</v>
      </c>
      <c r="K50" s="12" t="s">
        <v>1828</v>
      </c>
      <c r="L50" s="12" t="s">
        <v>26</v>
      </c>
      <c r="M50" s="12" t="s">
        <v>27</v>
      </c>
      <c r="N50" s="10" t="s">
        <v>10</v>
      </c>
      <c r="O50" s="12" t="s">
        <v>111</v>
      </c>
      <c r="P50" s="12" t="s">
        <v>112</v>
      </c>
      <c r="Q50" s="12" t="s">
        <v>28</v>
      </c>
      <c r="R50" s="12" t="s">
        <v>113</v>
      </c>
      <c r="S50" s="10" t="s">
        <v>104</v>
      </c>
      <c r="T50" s="10" t="s">
        <v>105</v>
      </c>
      <c r="U50" s="12" t="s">
        <v>106</v>
      </c>
      <c r="V50" s="12" t="s">
        <v>107</v>
      </c>
      <c r="W50" s="12" t="s">
        <v>108</v>
      </c>
      <c r="X50" s="10" t="s">
        <v>109</v>
      </c>
      <c r="Y50" s="12" t="s">
        <v>29</v>
      </c>
      <c r="Z50" s="12" t="s">
        <v>11</v>
      </c>
    </row>
    <row r="51" spans="1:26" x14ac:dyDescent="0.2">
      <c r="B51" s="155" t="s">
        <v>70</v>
      </c>
      <c r="C51" s="13" t="str">
        <f>$C$4</f>
        <v>RJ</v>
      </c>
      <c r="D51" s="162">
        <v>0</v>
      </c>
      <c r="E51" s="20" t="str">
        <f t="shared" ref="E51:E70" si="34">_xlfn.CONCAT(C51,B51,D51)</f>
        <v>RJMale0</v>
      </c>
      <c r="F51" s="21">
        <v>1</v>
      </c>
      <c r="G51" s="108">
        <f>VLOOKUP(E51,'Appendix 4. LT MOH 2019'!$E$4:$H$1683,4,FALSE)</f>
        <v>1.2815202195412417E-2</v>
      </c>
      <c r="H51" s="21">
        <f>VLOOKUP(E51,'Appendix 1a. Pop March 2021'!$E$5:$F$1684,2,FALSE)</f>
        <v>113992.233520191</v>
      </c>
      <c r="I51" s="21">
        <f>VLOOKUP(E51,'Appendix 2a. Covid Deaths 2021'!$E$4:$F$1684,2,FALSE)</f>
        <v>6.2615272341272501</v>
      </c>
      <c r="J51" s="22">
        <f t="shared" ref="J51:J70" si="35">G51*H51</f>
        <v>1460.8335212679167</v>
      </c>
      <c r="K51" s="22">
        <f t="shared" ref="K51:K70" si="36">G51*(H51-I51)+I51</f>
        <v>1467.0148057644865</v>
      </c>
      <c r="L51" s="78">
        <f t="shared" ref="L51:L70" si="37">J51/K51</f>
        <v>0.99578648799433989</v>
      </c>
      <c r="M51" s="78">
        <f t="shared" ref="M51:M70" si="38">K51/J51</f>
        <v>1.0042313408109671</v>
      </c>
      <c r="N51" s="77">
        <f>VLOOKUP(E51,'Appendix 4. LT MOH 2019'!$E$4:$L$1683,8,FALSE)</f>
        <v>0.98733500737238711</v>
      </c>
      <c r="O51" s="77">
        <f>EXP((1/L51)*LN(N51))</f>
        <v>0.98728175970774679</v>
      </c>
      <c r="P51" s="78">
        <f t="shared" ref="P51:P70" si="39">1-O51</f>
        <v>1.2718240292253213E-2</v>
      </c>
      <c r="Q51" s="77">
        <f>VLOOKUP(E51,'Appendix 4. LT MOH 2019'!$E$4:$J$1683,6,FALSE)</f>
        <v>7.4519670737050084E-2</v>
      </c>
      <c r="R51" s="133">
        <f t="shared" ref="R51:R69" si="40">F51+(Q51-F51)*M51*(1-N51)/(1-O51)</f>
        <v>7.4494766957219238E-2</v>
      </c>
      <c r="S51" s="14">
        <v>100000</v>
      </c>
      <c r="T51" s="14">
        <f t="shared" ref="T51:T70" si="41">P51*S51</f>
        <v>1271.8240292253213</v>
      </c>
      <c r="U51" s="15">
        <f t="shared" ref="U51:U70" si="42">T51/V51</f>
        <v>1.2869727251343449E-2</v>
      </c>
      <c r="V51" s="14">
        <f t="shared" ref="V51:V69" si="43">(S52*F51)+R51*T51</f>
        <v>98822.920205442409</v>
      </c>
      <c r="W51" s="14">
        <f t="shared" ref="W51:W69" si="44">W52+V51</f>
        <v>6978978.5174956219</v>
      </c>
      <c r="X51" s="2">
        <f t="shared" ref="X51:X70" si="45">W51/S51</f>
        <v>69.789785174956222</v>
      </c>
      <c r="Y51" s="109">
        <f>VLOOKUP(E51,'Appendix 4. LT MOH 2019'!$E$4:$Q$1683,13,FALSE)</f>
        <v>71.396335463145917</v>
      </c>
      <c r="Z51" s="129">
        <f t="shared" ref="Z51:Z70" si="46">X51-Y51</f>
        <v>-1.6065502881896947</v>
      </c>
    </row>
    <row r="52" spans="1:26" x14ac:dyDescent="0.2">
      <c r="B52" s="155" t="str">
        <f>$B$51</f>
        <v>Male</v>
      </c>
      <c r="C52" s="13" t="str">
        <f>$C$4</f>
        <v>RJ</v>
      </c>
      <c r="D52" s="163" t="s">
        <v>139</v>
      </c>
      <c r="E52" s="20" t="str">
        <f t="shared" si="34"/>
        <v>RJMale01-04</v>
      </c>
      <c r="F52" s="21">
        <v>4</v>
      </c>
      <c r="G52" s="108">
        <f>VLOOKUP(E52,'Appendix 4. LT MOH 2019'!$E$4:$H$1683,4,FALSE)</f>
        <v>5.44923775543302E-4</v>
      </c>
      <c r="H52" s="21">
        <f>VLOOKUP(E52,'Appendix 1a. Pop March 2021'!$E$5:$F$1684,2,FALSE)</f>
        <v>460585.96158717998</v>
      </c>
      <c r="I52" s="21">
        <f>VLOOKUP(E52,'Appendix 2a. Covid Deaths 2021'!$E$4:$F$1684,2,FALSE)</f>
        <v>2.5046108936508999</v>
      </c>
      <c r="J52" s="22">
        <f t="shared" si="35"/>
        <v>250.98424115032839</v>
      </c>
      <c r="K52" s="22">
        <f t="shared" si="36"/>
        <v>253.48748722195484</v>
      </c>
      <c r="L52" s="78">
        <f t="shared" si="37"/>
        <v>0.99012477460303749</v>
      </c>
      <c r="M52" s="78">
        <f t="shared" si="38"/>
        <v>1.0099737181113579</v>
      </c>
      <c r="N52" s="77">
        <f>VLOOKUP(E52,'Appendix 4. LT MOH 2019'!$E$4:$L$1683,8,FALSE)</f>
        <v>0.99782312878283996</v>
      </c>
      <c r="O52" s="77">
        <f t="shared" ref="O52:O69" si="47">EXP((1/L52)*LN(N52))</f>
        <v>0.99780144116738401</v>
      </c>
      <c r="P52" s="78">
        <f t="shared" si="39"/>
        <v>2.1985588326159933E-3</v>
      </c>
      <c r="Q52" s="77">
        <f>VLOOKUP(E52,'Appendix 4. LT MOH 2019'!$E$4:$J$1683,6,FALSE)</f>
        <v>1.6194433850675127</v>
      </c>
      <c r="R52" s="133">
        <f t="shared" si="40"/>
        <v>1.61941752347402</v>
      </c>
      <c r="S52" s="132">
        <f t="shared" ref="S52:S70" si="48">S51-T51</f>
        <v>98728.175970774682</v>
      </c>
      <c r="T52" s="14">
        <f t="shared" si="41"/>
        <v>217.05970330861274</v>
      </c>
      <c r="U52" s="15">
        <f t="shared" si="42"/>
        <v>5.5035983344432196E-4</v>
      </c>
      <c r="V52" s="14">
        <f t="shared" si="43"/>
        <v>394395.97535704233</v>
      </c>
      <c r="W52" s="14">
        <f t="shared" si="44"/>
        <v>6880155.5972901797</v>
      </c>
      <c r="X52" s="2">
        <f t="shared" si="45"/>
        <v>69.687862959474003</v>
      </c>
      <c r="Y52" s="109">
        <f>VLOOKUP(E52,'Appendix 4. LT MOH 2019'!$E$4:$Q$1683,13,FALSE)</f>
        <v>71.311212647135136</v>
      </c>
      <c r="Z52" s="129">
        <f t="shared" si="46"/>
        <v>-1.6233496876611326</v>
      </c>
    </row>
    <row r="53" spans="1:26" x14ac:dyDescent="0.2">
      <c r="B53" s="155" t="str">
        <f t="shared" ref="B53:B70" si="49">$B$51</f>
        <v>Male</v>
      </c>
      <c r="C53" s="13" t="str">
        <f t="shared" ref="C53:C70" si="50">$C$4</f>
        <v>RJ</v>
      </c>
      <c r="D53" s="163" t="s">
        <v>138</v>
      </c>
      <c r="E53" s="20" t="str">
        <f t="shared" si="34"/>
        <v>RJMale05-09</v>
      </c>
      <c r="F53" s="21">
        <v>5</v>
      </c>
      <c r="G53" s="108">
        <f>VLOOKUP(E53,'Appendix 4. LT MOH 2019'!$E$4:$H$1683,4,FALSE)</f>
        <v>2.2587803309022833E-4</v>
      </c>
      <c r="H53" s="21">
        <f>VLOOKUP(E53,'Appendix 1a. Pop March 2021'!$E$5:$F$1684,2,FALSE)</f>
        <v>566825.59836369299</v>
      </c>
      <c r="I53" s="21">
        <f>VLOOKUP(E53,'Appendix 2a. Covid Deaths 2021'!$E$4:$F$1684,2,FALSE)</f>
        <v>0</v>
      </c>
      <c r="J53" s="22">
        <f t="shared" si="35"/>
        <v>128.03345126358272</v>
      </c>
      <c r="K53" s="22">
        <f t="shared" si="36"/>
        <v>128.03345126358272</v>
      </c>
      <c r="L53" s="78">
        <f t="shared" si="37"/>
        <v>1</v>
      </c>
      <c r="M53" s="78">
        <f t="shared" si="38"/>
        <v>1</v>
      </c>
      <c r="N53" s="77">
        <f>VLOOKUP(E53,'Appendix 4. LT MOH 2019'!$E$4:$L$1683,8,FALSE)</f>
        <v>0.99887124723568443</v>
      </c>
      <c r="O53" s="77">
        <f t="shared" si="47"/>
        <v>0.99887124723568443</v>
      </c>
      <c r="P53" s="78">
        <f t="shared" si="39"/>
        <v>1.1287527643155659E-3</v>
      </c>
      <c r="Q53" s="77">
        <f>VLOOKUP(E53,'Appendix 4. LT MOH 2019'!$E$4:$J$1683,6,FALSE)</f>
        <v>2.4999999999995248</v>
      </c>
      <c r="R53" s="133">
        <f t="shared" si="40"/>
        <v>2.4999999999995248</v>
      </c>
      <c r="S53" s="132">
        <f t="shared" si="48"/>
        <v>98511.116267466074</v>
      </c>
      <c r="T53" s="14">
        <f t="shared" si="41"/>
        <v>111.19469480271445</v>
      </c>
      <c r="U53" s="15">
        <f t="shared" si="42"/>
        <v>2.258780330902376E-4</v>
      </c>
      <c r="V53" s="14">
        <f t="shared" si="43"/>
        <v>492277.59460032353</v>
      </c>
      <c r="W53" s="14">
        <f t="shared" si="44"/>
        <v>6485759.6219331371</v>
      </c>
      <c r="X53" s="2">
        <f t="shared" si="45"/>
        <v>65.837845186158958</v>
      </c>
      <c r="Y53" s="109">
        <f>VLOOKUP(E53,'Appendix 4. LT MOH 2019'!$E$4:$Q$1683,13,FALSE)</f>
        <v>67.463253627348351</v>
      </c>
      <c r="Z53" s="129">
        <f t="shared" si="46"/>
        <v>-1.6254084411893928</v>
      </c>
    </row>
    <row r="54" spans="1:26" x14ac:dyDescent="0.2">
      <c r="B54" s="155" t="str">
        <f t="shared" si="49"/>
        <v>Male</v>
      </c>
      <c r="C54" s="13" t="str">
        <f t="shared" si="50"/>
        <v>RJ</v>
      </c>
      <c r="D54" s="163" t="s">
        <v>120</v>
      </c>
      <c r="E54" s="20" t="str">
        <f t="shared" si="34"/>
        <v>RJMale10-14</v>
      </c>
      <c r="F54" s="21">
        <v>5</v>
      </c>
      <c r="G54" s="108">
        <f>VLOOKUP(E54,'Appendix 4. LT MOH 2019'!$E$4:$H$1683,4,FALSE)</f>
        <v>3.2724017038549994E-4</v>
      </c>
      <c r="H54" s="21">
        <f>VLOOKUP(E54,'Appendix 1a. Pop March 2021'!$E$5:$F$1684,2,FALSE)</f>
        <v>538708.85555440001</v>
      </c>
      <c r="I54" s="21">
        <f>VLOOKUP(E54,'Appendix 2a. Covid Deaths 2021'!$E$4:$F$1684,2,FALSE)</f>
        <v>0</v>
      </c>
      <c r="J54" s="22">
        <f t="shared" si="35"/>
        <v>176.28717767979953</v>
      </c>
      <c r="K54" s="22">
        <f t="shared" si="36"/>
        <v>176.28717767979953</v>
      </c>
      <c r="L54" s="78">
        <f t="shared" si="37"/>
        <v>1</v>
      </c>
      <c r="M54" s="78">
        <f t="shared" si="38"/>
        <v>1</v>
      </c>
      <c r="N54" s="77">
        <f>VLOOKUP(E54,'Appendix 4. LT MOH 2019'!$E$4:$L$1683,8,FALSE)</f>
        <v>0.99836513663049153</v>
      </c>
      <c r="O54" s="77">
        <f t="shared" si="47"/>
        <v>0.99836513663049153</v>
      </c>
      <c r="P54" s="78">
        <f t="shared" si="39"/>
        <v>1.6348633695084658E-3</v>
      </c>
      <c r="Q54" s="77">
        <f>VLOOKUP(E54,'Appendix 4. LT MOH 2019'!$E$4:$J$1683,6,FALSE)</f>
        <v>2.4999999999996789</v>
      </c>
      <c r="R54" s="133">
        <f t="shared" si="40"/>
        <v>2.4999999999996789</v>
      </c>
      <c r="S54" s="132">
        <f t="shared" si="48"/>
        <v>98399.921572663356</v>
      </c>
      <c r="T54" s="14">
        <f t="shared" si="41"/>
        <v>160.8704273416532</v>
      </c>
      <c r="U54" s="15">
        <f t="shared" si="42"/>
        <v>3.2724017038549067E-4</v>
      </c>
      <c r="V54" s="14">
        <f t="shared" si="43"/>
        <v>491597.43179496261</v>
      </c>
      <c r="W54" s="14">
        <f t="shared" si="44"/>
        <v>5993482.0273328135</v>
      </c>
      <c r="X54" s="2">
        <f t="shared" si="45"/>
        <v>60.909418742848601</v>
      </c>
      <c r="Y54" s="109">
        <f>VLOOKUP(E54,'Appendix 4. LT MOH 2019'!$E$4:$Q$1683,13,FALSE)</f>
        <v>62.536663941554238</v>
      </c>
      <c r="Z54" s="129">
        <f t="shared" si="46"/>
        <v>-1.6272451987056371</v>
      </c>
    </row>
    <row r="55" spans="1:26" x14ac:dyDescent="0.2">
      <c r="B55" s="155" t="str">
        <f t="shared" si="49"/>
        <v>Male</v>
      </c>
      <c r="C55" s="13" t="str">
        <f t="shared" si="50"/>
        <v>RJ</v>
      </c>
      <c r="D55" s="162" t="s">
        <v>121</v>
      </c>
      <c r="E55" s="20" t="str">
        <f t="shared" si="34"/>
        <v>RJMale15-19</v>
      </c>
      <c r="F55" s="21">
        <v>5</v>
      </c>
      <c r="G55" s="108">
        <f>VLOOKUP(E55,'Appendix 4. LT MOH 2019'!$E$4:$H$1683,4,FALSE)</f>
        <v>2.5952484669771805E-3</v>
      </c>
      <c r="H55" s="21">
        <f>VLOOKUP(E55,'Appendix 1a. Pop March 2021'!$E$5:$F$1684,2,FALSE)</f>
        <v>570604.43269669102</v>
      </c>
      <c r="I55" s="21">
        <f>VLOOKUP(E55,'Appendix 2a. Covid Deaths 2021'!$E$4:$F$1684,2,FALSE)</f>
        <v>11.270749021428999</v>
      </c>
      <c r="J55" s="22">
        <f t="shared" si="35"/>
        <v>1480.8602792064712</v>
      </c>
      <c r="K55" s="22">
        <f t="shared" si="36"/>
        <v>1492.1017778337807</v>
      </c>
      <c r="L55" s="78">
        <f t="shared" si="37"/>
        <v>0.99246599743106678</v>
      </c>
      <c r="M55" s="78">
        <f t="shared" si="38"/>
        <v>1.0075911946489193</v>
      </c>
      <c r="N55" s="77">
        <f>VLOOKUP(E55,'Appendix 4. LT MOH 2019'!$E$4:$L$1683,8,FALSE)</f>
        <v>0.9871074063747175</v>
      </c>
      <c r="O55" s="77">
        <f t="shared" si="47"/>
        <v>0.9870101746052482</v>
      </c>
      <c r="P55" s="78">
        <f t="shared" si="39"/>
        <v>1.2989825394751797E-2</v>
      </c>
      <c r="Q55" s="77">
        <f>VLOOKUP(E55,'Appendix 4. LT MOH 2019'!$E$4:$J$1683,6,FALSE)</f>
        <v>2.5000000000000089</v>
      </c>
      <c r="R55" s="133">
        <f t="shared" si="40"/>
        <v>2.4998771310910288</v>
      </c>
      <c r="S55" s="132">
        <f t="shared" si="48"/>
        <v>98239.051145321704</v>
      </c>
      <c r="T55" s="14">
        <f t="shared" si="41"/>
        <v>1276.1081213238206</v>
      </c>
      <c r="U55" s="15">
        <f t="shared" si="42"/>
        <v>2.6149497842227667E-3</v>
      </c>
      <c r="V55" s="14">
        <f t="shared" si="43"/>
        <v>488004.82862928638</v>
      </c>
      <c r="W55" s="14">
        <f t="shared" si="44"/>
        <v>5501884.5955378506</v>
      </c>
      <c r="X55" s="2">
        <f t="shared" si="45"/>
        <v>56.005066533054141</v>
      </c>
      <c r="Y55" s="109">
        <f>VLOOKUP(E55,'Appendix 4. LT MOH 2019'!$E$4:$Q$1683,13,FALSE)</f>
        <v>57.634976411716011</v>
      </c>
      <c r="Z55" s="129">
        <f t="shared" si="46"/>
        <v>-1.62990987866187</v>
      </c>
    </row>
    <row r="56" spans="1:26" x14ac:dyDescent="0.2">
      <c r="B56" s="155" t="str">
        <f t="shared" si="49"/>
        <v>Male</v>
      </c>
      <c r="C56" s="13" t="str">
        <f t="shared" si="50"/>
        <v>RJ</v>
      </c>
      <c r="D56" s="162" t="s">
        <v>122</v>
      </c>
      <c r="E56" s="20" t="str">
        <f t="shared" si="34"/>
        <v>RJMale20-24</v>
      </c>
      <c r="F56" s="21">
        <v>5</v>
      </c>
      <c r="G56" s="108">
        <f>VLOOKUP(E56,'Appendix 4. LT MOH 2019'!$E$4:$H$1683,4,FALSE)</f>
        <v>3.3087842886113778E-3</v>
      </c>
      <c r="H56" s="21">
        <f>VLOOKUP(E56,'Appendix 1a. Pop March 2021'!$E$5:$F$1684,2,FALSE)</f>
        <v>664104.53753668198</v>
      </c>
      <c r="I56" s="21">
        <f>VLOOKUP(E56,'Appendix 2a. Covid Deaths 2021'!$E$4:$F$1684,2,FALSE)</f>
        <v>31.307636170636201</v>
      </c>
      <c r="J56" s="22">
        <f t="shared" si="35"/>
        <v>2197.3786597968983</v>
      </c>
      <c r="K56" s="22">
        <f t="shared" si="36"/>
        <v>2228.5827057528595</v>
      </c>
      <c r="L56" s="78">
        <f t="shared" si="37"/>
        <v>0.98599825535960095</v>
      </c>
      <c r="M56" s="78">
        <f t="shared" si="38"/>
        <v>1.0142005775003045</v>
      </c>
      <c r="N56" s="77">
        <f>VLOOKUP(E56,'Appendix 4. LT MOH 2019'!$E$4:$L$1683,8,FALSE)</f>
        <v>0.98359180648917588</v>
      </c>
      <c r="O56" s="77">
        <f t="shared" si="47"/>
        <v>0.98336074995296263</v>
      </c>
      <c r="P56" s="78">
        <f t="shared" si="39"/>
        <v>1.6639250047037368E-2</v>
      </c>
      <c r="Q56" s="77">
        <f>VLOOKUP(E56,'Appendix 4. LT MOH 2019'!$E$4:$J$1683,6,FALSE)</f>
        <v>2.5000000000000497</v>
      </c>
      <c r="R56" s="133">
        <f t="shared" si="40"/>
        <v>2.4997071251151097</v>
      </c>
      <c r="S56" s="132">
        <f t="shared" si="48"/>
        <v>96962.943023997883</v>
      </c>
      <c r="T56" s="14">
        <f t="shared" si="41"/>
        <v>1613.3906542729385</v>
      </c>
      <c r="U56" s="15">
        <f t="shared" si="42"/>
        <v>3.3557720451697359E-3</v>
      </c>
      <c r="V56" s="14">
        <f t="shared" si="43"/>
        <v>480780.76596270496</v>
      </c>
      <c r="W56" s="14">
        <f t="shared" si="44"/>
        <v>5013879.7669085646</v>
      </c>
      <c r="X56" s="2">
        <f t="shared" si="45"/>
        <v>51.709236647939328</v>
      </c>
      <c r="Y56" s="109">
        <f>VLOOKUP(E56,'Appendix 4. LT MOH 2019'!$E$4:$Q$1683,13,FALSE)</f>
        <v>53.355093433253124</v>
      </c>
      <c r="Z56" s="129">
        <f t="shared" si="46"/>
        <v>-1.6458567853137964</v>
      </c>
    </row>
    <row r="57" spans="1:26" x14ac:dyDescent="0.2">
      <c r="B57" s="155" t="str">
        <f t="shared" si="49"/>
        <v>Male</v>
      </c>
      <c r="C57" s="13" t="str">
        <f t="shared" si="50"/>
        <v>RJ</v>
      </c>
      <c r="D57" s="162" t="s">
        <v>123</v>
      </c>
      <c r="E57" s="20" t="str">
        <f t="shared" si="34"/>
        <v>RJMale25-29</v>
      </c>
      <c r="F57" s="21">
        <v>5</v>
      </c>
      <c r="G57" s="108">
        <f>VLOOKUP(E57,'Appendix 4. LT MOH 2019'!$E$4:$H$1683,4,FALSE)</f>
        <v>2.9310299707050944E-3</v>
      </c>
      <c r="H57" s="21">
        <f>VLOOKUP(E57,'Appendix 1a. Pop March 2021'!$E$5:$F$1684,2,FALSE)</f>
        <v>654929.49289076903</v>
      </c>
      <c r="I57" s="21">
        <f>VLOOKUP(E57,'Appendix 2a. Covid Deaths 2021'!$E$4:$F$1684,2,FALSE)</f>
        <v>76.390632256352404</v>
      </c>
      <c r="J57" s="22">
        <f t="shared" si="35"/>
        <v>1919.617972361533</v>
      </c>
      <c r="K57" s="22">
        <f t="shared" si="36"/>
        <v>1995.7847013852609</v>
      </c>
      <c r="L57" s="78">
        <f t="shared" si="37"/>
        <v>0.96183619958061561</v>
      </c>
      <c r="M57" s="78">
        <f t="shared" si="38"/>
        <v>1.039678066219617</v>
      </c>
      <c r="N57" s="77">
        <f>VLOOKUP(E57,'Appendix 4. LT MOH 2019'!$E$4:$L$1683,8,FALSE)</f>
        <v>0.98545145569494519</v>
      </c>
      <c r="O57" s="77">
        <f t="shared" si="47"/>
        <v>0.98487858381454352</v>
      </c>
      <c r="P57" s="78">
        <f t="shared" si="39"/>
        <v>1.5121416185456482E-2</v>
      </c>
      <c r="Q57" s="77">
        <f>VLOOKUP(E57,'Appendix 4. LT MOH 2019'!$E$4:$J$1683,6,FALSE)</f>
        <v>2.5000000000000351</v>
      </c>
      <c r="R57" s="133">
        <f t="shared" si="40"/>
        <v>2.4992748324827319</v>
      </c>
      <c r="S57" s="132">
        <f t="shared" si="48"/>
        <v>95349.552369724945</v>
      </c>
      <c r="T57" s="14">
        <f t="shared" si="41"/>
        <v>1441.8202644795892</v>
      </c>
      <c r="U57" s="15">
        <f t="shared" si="42"/>
        <v>3.0473298920026259E-3</v>
      </c>
      <c r="V57" s="14">
        <f t="shared" si="43"/>
        <v>473142.16562620417</v>
      </c>
      <c r="W57" s="14">
        <f t="shared" si="44"/>
        <v>4533099.0009458596</v>
      </c>
      <c r="X57" s="2">
        <f t="shared" si="45"/>
        <v>47.541901228528403</v>
      </c>
      <c r="Y57" s="109">
        <f>VLOOKUP(E57,'Appendix 4. LT MOH 2019'!$E$4:$Q$1683,13,FALSE)</f>
        <v>49.203453706853104</v>
      </c>
      <c r="Z57" s="129">
        <f t="shared" si="46"/>
        <v>-1.6615524783247011</v>
      </c>
    </row>
    <row r="58" spans="1:26" x14ac:dyDescent="0.2">
      <c r="B58" s="155" t="str">
        <f t="shared" si="49"/>
        <v>Male</v>
      </c>
      <c r="C58" s="13" t="str">
        <f t="shared" si="50"/>
        <v>RJ</v>
      </c>
      <c r="D58" s="162" t="s">
        <v>124</v>
      </c>
      <c r="E58" s="20" t="str">
        <f t="shared" si="34"/>
        <v>RJMale30-34</v>
      </c>
      <c r="F58" s="21">
        <v>5</v>
      </c>
      <c r="G58" s="108">
        <f>VLOOKUP(E58,'Appendix 4. LT MOH 2019'!$E$4:$H$1683,4,FALSE)</f>
        <v>2.6265724373006824E-3</v>
      </c>
      <c r="H58" s="21">
        <f>VLOOKUP(E58,'Appendix 1a. Pop March 2021'!$E$5:$F$1684,2,FALSE)</f>
        <v>651324.590269687</v>
      </c>
      <c r="I58" s="21">
        <f>VLOOKUP(E58,'Appendix 2a. Covid Deaths 2021'!$E$4:$F$1684,2,FALSE)</f>
        <v>133.99668281032299</v>
      </c>
      <c r="J58" s="22">
        <f t="shared" si="35"/>
        <v>1710.7512165385201</v>
      </c>
      <c r="K58" s="22">
        <f t="shared" si="36"/>
        <v>1844.3959473550835</v>
      </c>
      <c r="L58" s="78">
        <f t="shared" si="37"/>
        <v>0.92754010818110189</v>
      </c>
      <c r="M58" s="78">
        <f t="shared" si="38"/>
        <v>1.078120494391333</v>
      </c>
      <c r="N58" s="77">
        <f>VLOOKUP(E58,'Appendix 4. LT MOH 2019'!$E$4:$L$1683,8,FALSE)</f>
        <v>0.98695281127919243</v>
      </c>
      <c r="O58" s="77">
        <f t="shared" si="47"/>
        <v>0.98594075599894315</v>
      </c>
      <c r="P58" s="78">
        <f t="shared" si="39"/>
        <v>1.4059244001056848E-2</v>
      </c>
      <c r="Q58" s="77">
        <f>VLOOKUP(E58,'Appendix 4. LT MOH 2019'!$E$4:$J$1683,6,FALSE)</f>
        <v>2.5000000000000004</v>
      </c>
      <c r="R58" s="133">
        <f t="shared" si="40"/>
        <v>2.4987201386794542</v>
      </c>
      <c r="S58" s="132">
        <f t="shared" si="48"/>
        <v>93907.732105245348</v>
      </c>
      <c r="T58" s="14">
        <f t="shared" si="41"/>
        <v>1320.2717192535242</v>
      </c>
      <c r="U58" s="15">
        <f t="shared" si="42"/>
        <v>2.8317652302645856E-3</v>
      </c>
      <c r="V58" s="14">
        <f t="shared" si="43"/>
        <v>466236.29146338691</v>
      </c>
      <c r="W58" s="14">
        <f t="shared" si="44"/>
        <v>4059956.835319655</v>
      </c>
      <c r="X58" s="2">
        <f t="shared" si="45"/>
        <v>43.233466981925766</v>
      </c>
      <c r="Y58" s="109">
        <f>VLOOKUP(E58,'Appendix 4. LT MOH 2019'!$E$4:$Q$1683,13,FALSE)</f>
        <v>44.892952171264085</v>
      </c>
      <c r="Z58" s="129">
        <f t="shared" si="46"/>
        <v>-1.6594851893383193</v>
      </c>
    </row>
    <row r="59" spans="1:26" x14ac:dyDescent="0.2">
      <c r="B59" s="155" t="str">
        <f t="shared" si="49"/>
        <v>Male</v>
      </c>
      <c r="C59" s="13" t="str">
        <f t="shared" si="50"/>
        <v>RJ</v>
      </c>
      <c r="D59" s="162" t="s">
        <v>125</v>
      </c>
      <c r="E59" s="20" t="str">
        <f t="shared" si="34"/>
        <v>RJMale35-39</v>
      </c>
      <c r="F59" s="21">
        <v>5</v>
      </c>
      <c r="G59" s="108">
        <f>VLOOKUP(E59,'Appendix 4. LT MOH 2019'!$E$4:$H$1683,4,FALSE)</f>
        <v>2.9157088180819528E-3</v>
      </c>
      <c r="H59" s="21">
        <f>VLOOKUP(E59,'Appendix 1a. Pop March 2021'!$E$5:$F$1684,2,FALSE)</f>
        <v>658458.19455844106</v>
      </c>
      <c r="I59" s="21">
        <f>VLOOKUP(E59,'Appendix 2a. Covid Deaths 2021'!$E$4:$F$1684,2,FALSE)</f>
        <v>279.26411464207501</v>
      </c>
      <c r="J59" s="22">
        <f t="shared" si="35"/>
        <v>1919.8723642123687</v>
      </c>
      <c r="K59" s="22">
        <f t="shared" si="36"/>
        <v>2198.3222260128082</v>
      </c>
      <c r="L59" s="78">
        <f t="shared" si="37"/>
        <v>0.87333528337859911</v>
      </c>
      <c r="M59" s="78">
        <f t="shared" si="38"/>
        <v>1.1450356112160998</v>
      </c>
      <c r="N59" s="77">
        <f>VLOOKUP(E59,'Appendix 4. LT MOH 2019'!$E$4:$L$1683,8,FALSE)</f>
        <v>0.98552695388008116</v>
      </c>
      <c r="O59" s="77">
        <f t="shared" si="47"/>
        <v>0.98344531237906585</v>
      </c>
      <c r="P59" s="78">
        <f t="shared" si="39"/>
        <v>1.655468762093415E-2</v>
      </c>
      <c r="Q59" s="77">
        <f>VLOOKUP(E59,'Appendix 4. LT MOH 2019'!$E$4:$J$1683,6,FALSE)</f>
        <v>2.4999999999999911</v>
      </c>
      <c r="R59" s="133">
        <f t="shared" si="40"/>
        <v>2.4973624405446504</v>
      </c>
      <c r="S59" s="132">
        <f t="shared" si="48"/>
        <v>92587.460385991828</v>
      </c>
      <c r="T59" s="14">
        <f t="shared" si="41"/>
        <v>1532.7564843057098</v>
      </c>
      <c r="U59" s="15">
        <f t="shared" si="42"/>
        <v>3.3386014314011159E-3</v>
      </c>
      <c r="V59" s="14">
        <f t="shared" si="43"/>
        <v>459101.36798283696</v>
      </c>
      <c r="W59" s="14">
        <f t="shared" si="44"/>
        <v>3593720.5438562683</v>
      </c>
      <c r="X59" s="2">
        <f t="shared" si="45"/>
        <v>38.81433326796364</v>
      </c>
      <c r="Y59" s="109">
        <f>VLOOKUP(E59,'Appendix 4. LT MOH 2019'!$E$4:$Q$1683,13,FALSE)</f>
        <v>40.453372934130918</v>
      </c>
      <c r="Z59" s="129">
        <f t="shared" si="46"/>
        <v>-1.6390396661672781</v>
      </c>
    </row>
    <row r="60" spans="1:26" x14ac:dyDescent="0.2">
      <c r="B60" s="155" t="str">
        <f t="shared" si="49"/>
        <v>Male</v>
      </c>
      <c r="C60" s="13" t="str">
        <f t="shared" si="50"/>
        <v>RJ</v>
      </c>
      <c r="D60" s="162" t="s">
        <v>126</v>
      </c>
      <c r="E60" s="20" t="str">
        <f t="shared" si="34"/>
        <v>RJMale40-44</v>
      </c>
      <c r="F60" s="21">
        <v>5</v>
      </c>
      <c r="G60" s="108">
        <f>VLOOKUP(E60,'Appendix 4. LT MOH 2019'!$E$4:$H$1683,4,FALSE)</f>
        <v>3.5678935241428007E-3</v>
      </c>
      <c r="H60" s="21">
        <f>VLOOKUP(E60,'Appendix 1a. Pop March 2021'!$E$5:$F$1684,2,FALSE)</f>
        <v>630276.84689996205</v>
      </c>
      <c r="I60" s="21">
        <f>VLOOKUP(E60,'Appendix 2a. Covid Deaths 2021'!$E$4:$F$1684,2,FALSE)</f>
        <v>406.99927021827102</v>
      </c>
      <c r="J60" s="22">
        <f t="shared" si="35"/>
        <v>2248.7606804715178</v>
      </c>
      <c r="K60" s="22">
        <f t="shared" si="36"/>
        <v>2654.3078206292466</v>
      </c>
      <c r="L60" s="78">
        <f t="shared" si="37"/>
        <v>0.84721171485619662</v>
      </c>
      <c r="M60" s="78">
        <f t="shared" si="38"/>
        <v>1.1803425076218845</v>
      </c>
      <c r="N60" s="77">
        <f>VLOOKUP(E60,'Appendix 4. LT MOH 2019'!$E$4:$L$1683,8,FALSE)</f>
        <v>0.98231824889246622</v>
      </c>
      <c r="O60" s="77">
        <f t="shared" si="47"/>
        <v>0.97916291528102628</v>
      </c>
      <c r="P60" s="78">
        <f t="shared" si="39"/>
        <v>2.083708471897372E-2</v>
      </c>
      <c r="Q60" s="77">
        <f>VLOOKUP(E60,'Appendix 4. LT MOH 2019'!$E$4:$J$1683,6,FALSE)</f>
        <v>2.5000000000000107</v>
      </c>
      <c r="R60" s="133">
        <f t="shared" si="40"/>
        <v>2.4959881956989642</v>
      </c>
      <c r="S60" s="132">
        <f t="shared" si="48"/>
        <v>91054.703901686124</v>
      </c>
      <c r="T60" s="14">
        <f t="shared" si="41"/>
        <v>1897.3145792605008</v>
      </c>
      <c r="U60" s="15">
        <f t="shared" si="42"/>
        <v>4.2113636232992526E-3</v>
      </c>
      <c r="V60" s="14">
        <f t="shared" si="43"/>
        <v>450522.6214054898</v>
      </c>
      <c r="W60" s="14">
        <f t="shared" si="44"/>
        <v>3134619.1758734314</v>
      </c>
      <c r="X60" s="2">
        <f t="shared" si="45"/>
        <v>34.42566986169053</v>
      </c>
      <c r="Y60" s="109">
        <f>VLOOKUP(E60,'Appendix 4. LT MOH 2019'!$E$4:$Q$1683,13,FALSE)</f>
        <v>36.010740659812619</v>
      </c>
      <c r="Z60" s="129">
        <f t="shared" si="46"/>
        <v>-1.5850707981220893</v>
      </c>
    </row>
    <row r="61" spans="1:26" x14ac:dyDescent="0.2">
      <c r="B61" s="155" t="str">
        <f t="shared" si="49"/>
        <v>Male</v>
      </c>
      <c r="C61" s="13" t="str">
        <f t="shared" si="50"/>
        <v>RJ</v>
      </c>
      <c r="D61" s="162" t="s">
        <v>127</v>
      </c>
      <c r="E61" s="20" t="str">
        <f t="shared" si="34"/>
        <v>RJMale45-49</v>
      </c>
      <c r="F61" s="21">
        <v>5</v>
      </c>
      <c r="G61" s="108">
        <f>VLOOKUP(E61,'Appendix 4. LT MOH 2019'!$E$4:$H$1683,4,FALSE)</f>
        <v>5.2462688491734548E-3</v>
      </c>
      <c r="H61" s="21">
        <f>VLOOKUP(E61,'Appendix 1a. Pop March 2021'!$E$5:$F$1684,2,FALSE)</f>
        <v>556276.30593386805</v>
      </c>
      <c r="I61" s="21">
        <f>VLOOKUP(E61,'Appendix 2a. Covid Deaths 2021'!$E$4:$F$1684,2,FALSE)</f>
        <v>489.65142970875098</v>
      </c>
      <c r="J61" s="22">
        <f t="shared" si="35"/>
        <v>2918.3750553541345</v>
      </c>
      <c r="K61" s="22">
        <f t="shared" si="36"/>
        <v>3405.4576420202516</v>
      </c>
      <c r="L61" s="78">
        <f t="shared" si="37"/>
        <v>0.85697000583535066</v>
      </c>
      <c r="M61" s="78">
        <f t="shared" si="38"/>
        <v>1.1669019839559351</v>
      </c>
      <c r="N61" s="77">
        <f>VLOOKUP(E61,'Appendix 4. LT MOH 2019'!$E$4:$L$1683,8,FALSE)</f>
        <v>0.97410824354251591</v>
      </c>
      <c r="O61" s="77">
        <f t="shared" si="47"/>
        <v>0.96985261437207881</v>
      </c>
      <c r="P61" s="78">
        <f t="shared" si="39"/>
        <v>3.0147385627921186E-2</v>
      </c>
      <c r="Q61" s="77">
        <f>VLOOKUP(E61,'Appendix 4. LT MOH 2019'!$E$4:$J$1683,6,FALSE)</f>
        <v>2.4999999999999831</v>
      </c>
      <c r="R61" s="133">
        <f t="shared" si="40"/>
        <v>2.4945470934666885</v>
      </c>
      <c r="S61" s="132">
        <f t="shared" si="48"/>
        <v>89157.389322425617</v>
      </c>
      <c r="T61" s="14">
        <f t="shared" si="41"/>
        <v>2687.862197481868</v>
      </c>
      <c r="U61" s="15">
        <f t="shared" si="42"/>
        <v>6.1219589327953005E-3</v>
      </c>
      <c r="V61" s="14">
        <f t="shared" si="43"/>
        <v>439052.6344570861</v>
      </c>
      <c r="W61" s="14">
        <f t="shared" si="44"/>
        <v>2684096.5544679416</v>
      </c>
      <c r="X61" s="2">
        <f t="shared" si="45"/>
        <v>30.105149723050662</v>
      </c>
      <c r="Y61" s="109">
        <f>VLOOKUP(E61,'Appendix 4. LT MOH 2019'!$E$4:$Q$1683,13,FALSE)</f>
        <v>31.613934763601264</v>
      </c>
      <c r="Z61" s="129">
        <f t="shared" si="46"/>
        <v>-1.5087850405506025</v>
      </c>
    </row>
    <row r="62" spans="1:26" x14ac:dyDescent="0.2">
      <c r="B62" s="155" t="str">
        <f t="shared" si="49"/>
        <v>Male</v>
      </c>
      <c r="C62" s="13" t="str">
        <f t="shared" si="50"/>
        <v>RJ</v>
      </c>
      <c r="D62" s="162" t="s">
        <v>128</v>
      </c>
      <c r="E62" s="20" t="str">
        <f t="shared" si="34"/>
        <v>RJMale50-54</v>
      </c>
      <c r="F62" s="21">
        <v>5</v>
      </c>
      <c r="G62" s="108">
        <f>VLOOKUP(E62,'Appendix 4. LT MOH 2019'!$E$4:$H$1683,4,FALSE)</f>
        <v>7.9245114608538052E-3</v>
      </c>
      <c r="H62" s="21">
        <f>VLOOKUP(E62,'Appendix 1a. Pop March 2021'!$E$5:$F$1684,2,FALSE)</f>
        <v>518604.66463384603</v>
      </c>
      <c r="I62" s="21">
        <f>VLOOKUP(E62,'Appendix 2a. Covid Deaths 2021'!$E$4:$F$1684,2,FALSE)</f>
        <v>717.57102103098305</v>
      </c>
      <c r="J62" s="22">
        <f t="shared" si="35"/>
        <v>4109.688608543157</v>
      </c>
      <c r="K62" s="22">
        <f t="shared" si="36"/>
        <v>4821.5732297940031</v>
      </c>
      <c r="L62" s="78">
        <f t="shared" si="37"/>
        <v>0.85235428617947995</v>
      </c>
      <c r="M62" s="78">
        <f t="shared" si="38"/>
        <v>1.1732210610241836</v>
      </c>
      <c r="N62" s="77">
        <f>VLOOKUP(E62,'Appendix 4. LT MOH 2019'!$E$4:$L$1683,8,FALSE)</f>
        <v>0.9611471669967826</v>
      </c>
      <c r="O62" s="77">
        <f t="shared" si="47"/>
        <v>0.95457209987544633</v>
      </c>
      <c r="P62" s="78">
        <f t="shared" si="39"/>
        <v>4.5427900124553666E-2</v>
      </c>
      <c r="Q62" s="77">
        <f>VLOOKUP(E62,'Appendix 4. LT MOH 2019'!$E$4:$J$1683,6,FALSE)</f>
        <v>2.4999999999999942</v>
      </c>
      <c r="R62" s="133">
        <f t="shared" si="40"/>
        <v>2.4914665968022169</v>
      </c>
      <c r="S62" s="132">
        <f t="shared" si="48"/>
        <v>86469.52712494375</v>
      </c>
      <c r="T62" s="14">
        <f t="shared" si="41"/>
        <v>3928.1290420493287</v>
      </c>
      <c r="U62" s="15">
        <f t="shared" si="42"/>
        <v>9.2974834419387569E-3</v>
      </c>
      <c r="V62" s="14">
        <f t="shared" si="43"/>
        <v>422493.79271066666</v>
      </c>
      <c r="W62" s="14">
        <f t="shared" si="44"/>
        <v>2245043.9200108554</v>
      </c>
      <c r="X62" s="2">
        <f t="shared" si="45"/>
        <v>25.963411558466017</v>
      </c>
      <c r="Y62" s="109">
        <f>VLOOKUP(E62,'Appendix 4. LT MOH 2019'!$E$4:$Q$1683,13,FALSE)</f>
        <v>27.387781934503828</v>
      </c>
      <c r="Z62" s="129">
        <f t="shared" si="46"/>
        <v>-1.4243703760378104</v>
      </c>
    </row>
    <row r="63" spans="1:26" x14ac:dyDescent="0.2">
      <c r="B63" s="155" t="str">
        <f t="shared" si="49"/>
        <v>Male</v>
      </c>
      <c r="C63" s="13" t="str">
        <f t="shared" si="50"/>
        <v>RJ</v>
      </c>
      <c r="D63" s="162" t="s">
        <v>129</v>
      </c>
      <c r="E63" s="20" t="str">
        <f t="shared" si="34"/>
        <v>RJMale55-59</v>
      </c>
      <c r="F63" s="21">
        <v>5</v>
      </c>
      <c r="G63" s="108">
        <f>VLOOKUP(E63,'Appendix 4. LT MOH 2019'!$E$4:$H$1683,4,FALSE)</f>
        <v>1.1947081804441788E-2</v>
      </c>
      <c r="H63" s="21">
        <f>VLOOKUP(E63,'Appendix 1a. Pop March 2021'!$E$5:$F$1684,2,FALSE)</f>
        <v>480210.71529780701</v>
      </c>
      <c r="I63" s="21">
        <f>VLOOKUP(E63,'Appendix 2a. Covid Deaths 2021'!$E$4:$F$1684,2,FALSE)</f>
        <v>927.95833609765805</v>
      </c>
      <c r="J63" s="22">
        <f t="shared" si="35"/>
        <v>5737.1166990324054</v>
      </c>
      <c r="K63" s="22">
        <f t="shared" si="36"/>
        <v>6653.9886409775918</v>
      </c>
      <c r="L63" s="78">
        <f t="shared" si="37"/>
        <v>0.86220716754778215</v>
      </c>
      <c r="M63" s="78">
        <f t="shared" si="38"/>
        <v>1.1598140651557292</v>
      </c>
      <c r="N63" s="77">
        <f>VLOOKUP(E63,'Appendix 4. LT MOH 2019'!$E$4:$L$1683,8,FALSE)</f>
        <v>0.94199700722670365</v>
      </c>
      <c r="O63" s="77">
        <f t="shared" si="47"/>
        <v>0.933044316544962</v>
      </c>
      <c r="P63" s="78">
        <f t="shared" si="39"/>
        <v>6.6955683455037995E-2</v>
      </c>
      <c r="Q63" s="77">
        <f>VLOOKUP(E63,'Appendix 4. LT MOH 2019'!$E$4:$J$1683,6,FALSE)</f>
        <v>2.4999999999999956</v>
      </c>
      <c r="R63" s="133">
        <f t="shared" si="40"/>
        <v>2.4881636864789005</v>
      </c>
      <c r="S63" s="132">
        <f t="shared" si="48"/>
        <v>82541.398082894419</v>
      </c>
      <c r="T63" s="14">
        <f t="shared" si="41"/>
        <v>5526.6157219745592</v>
      </c>
      <c r="U63" s="15">
        <f t="shared" si="42"/>
        <v>1.3857243698916173E-2</v>
      </c>
      <c r="V63" s="14">
        <f t="shared" si="43"/>
        <v>398825.03635313973</v>
      </c>
      <c r="W63" s="14">
        <f t="shared" si="44"/>
        <v>1822550.1273001889</v>
      </c>
      <c r="X63" s="2">
        <f t="shared" si="45"/>
        <v>22.08043684297477</v>
      </c>
      <c r="Y63" s="109">
        <f>VLOOKUP(E63,'Appendix 4. LT MOH 2019'!$E$4:$Q$1683,13,FALSE)</f>
        <v>23.393830611048497</v>
      </c>
      <c r="Z63" s="129">
        <f t="shared" si="46"/>
        <v>-1.3133937680737269</v>
      </c>
    </row>
    <row r="64" spans="1:26" x14ac:dyDescent="0.2">
      <c r="B64" s="155" t="str">
        <f t="shared" si="49"/>
        <v>Male</v>
      </c>
      <c r="C64" s="13" t="str">
        <f t="shared" si="50"/>
        <v>RJ</v>
      </c>
      <c r="D64" s="162" t="s">
        <v>130</v>
      </c>
      <c r="E64" s="20" t="str">
        <f t="shared" si="34"/>
        <v>RJMale60-64</v>
      </c>
      <c r="F64" s="21">
        <v>5</v>
      </c>
      <c r="G64" s="108">
        <f>VLOOKUP(E64,'Appendix 4. LT MOH 2019'!$E$4:$H$1683,4,FALSE)</f>
        <v>1.8827807454489448E-2</v>
      </c>
      <c r="H64" s="21">
        <f>VLOOKUP(E64,'Appendix 1a. Pop March 2021'!$E$5:$F$1684,2,FALSE)</f>
        <v>416240.61134850298</v>
      </c>
      <c r="I64" s="21">
        <f>VLOOKUP(E64,'Appendix 2a. Covid Deaths 2021'!$E$4:$F$1684,2,FALSE)</f>
        <v>1217.24089431434</v>
      </c>
      <c r="J64" s="22">
        <f t="shared" si="35"/>
        <v>7836.8980852085897</v>
      </c>
      <c r="K64" s="22">
        <f t="shared" si="36"/>
        <v>9031.2210023390471</v>
      </c>
      <c r="L64" s="78">
        <f t="shared" si="37"/>
        <v>0.86775620740305959</v>
      </c>
      <c r="M64" s="78">
        <f t="shared" si="38"/>
        <v>1.152397403174686</v>
      </c>
      <c r="N64" s="77">
        <f>VLOOKUP(E64,'Appendix 4. LT MOH 2019'!$E$4:$L$1683,8,FALSE)</f>
        <v>0.91009284904496068</v>
      </c>
      <c r="O64" s="77">
        <f t="shared" si="47"/>
        <v>0.89711985629141144</v>
      </c>
      <c r="P64" s="78">
        <f t="shared" si="39"/>
        <v>0.10288014370858856</v>
      </c>
      <c r="Q64" s="77">
        <f>VLOOKUP(E64,'Appendix 4. LT MOH 2019'!$E$4:$J$1683,6,FALSE)</f>
        <v>2.5000000000000004</v>
      </c>
      <c r="R64" s="133">
        <f t="shared" si="40"/>
        <v>2.4822943584503272</v>
      </c>
      <c r="S64" s="132">
        <f t="shared" si="48"/>
        <v>77014.782360919853</v>
      </c>
      <c r="T64" s="14">
        <f t="shared" si="41"/>
        <v>7923.2918769771059</v>
      </c>
      <c r="U64" s="15">
        <f t="shared" si="42"/>
        <v>2.170019391229306E-2</v>
      </c>
      <c r="V64" s="14">
        <f t="shared" si="43"/>
        <v>365125.39514628932</v>
      </c>
      <c r="W64" s="14">
        <f t="shared" si="44"/>
        <v>1423725.0909470492</v>
      </c>
      <c r="X64" s="2">
        <f t="shared" si="45"/>
        <v>18.486387253228152</v>
      </c>
      <c r="Y64" s="109">
        <f>VLOOKUP(E64,'Appendix 4. LT MOH 2019'!$E$4:$Q$1683,13,FALSE)</f>
        <v>19.680357740797078</v>
      </c>
      <c r="Z64" s="129">
        <f t="shared" si="46"/>
        <v>-1.1939704875689259</v>
      </c>
    </row>
    <row r="65" spans="2:26" x14ac:dyDescent="0.2">
      <c r="B65" s="155" t="str">
        <f t="shared" si="49"/>
        <v>Male</v>
      </c>
      <c r="C65" s="13" t="str">
        <f t="shared" si="50"/>
        <v>RJ</v>
      </c>
      <c r="D65" s="162" t="s">
        <v>131</v>
      </c>
      <c r="E65" s="20" t="str">
        <f t="shared" si="34"/>
        <v>RJMale65-69</v>
      </c>
      <c r="F65" s="21">
        <v>5</v>
      </c>
      <c r="G65" s="108">
        <f>VLOOKUP(E65,'Appendix 4. LT MOH 2019'!$E$4:$H$1683,4,FALSE)</f>
        <v>2.7791962206094069E-2</v>
      </c>
      <c r="H65" s="21">
        <f>VLOOKUP(E65,'Appendix 1a. Pop March 2021'!$E$5:$F$1684,2,FALSE)</f>
        <v>322629.277932839</v>
      </c>
      <c r="I65" s="21">
        <f>VLOOKUP(E65,'Appendix 2a. Covid Deaths 2021'!$E$4:$F$1684,2,FALSE)</f>
        <v>1428.88051482784</v>
      </c>
      <c r="J65" s="22">
        <f t="shared" si="35"/>
        <v>8966.5006988888799</v>
      </c>
      <c r="K65" s="22">
        <f t="shared" si="36"/>
        <v>10355.669820451601</v>
      </c>
      <c r="L65" s="78">
        <f t="shared" si="37"/>
        <v>0.86585424741727224</v>
      </c>
      <c r="M65" s="78">
        <f t="shared" si="38"/>
        <v>1.1549287919795586</v>
      </c>
      <c r="N65" s="77">
        <f>VLOOKUP(E65,'Appendix 4. LT MOH 2019'!$E$4:$L$1683,8,FALSE)</f>
        <v>0.87006786166447447</v>
      </c>
      <c r="O65" s="77">
        <f t="shared" si="47"/>
        <v>0.85150688936741725</v>
      </c>
      <c r="P65" s="78">
        <f t="shared" si="39"/>
        <v>0.14849311063258275</v>
      </c>
      <c r="Q65" s="77">
        <f>VLOOKUP(E65,'Appendix 4. LT MOH 2019'!$E$4:$J$1683,6,FALSE)</f>
        <v>2.5000000000000036</v>
      </c>
      <c r="R65" s="133">
        <f t="shared" si="40"/>
        <v>2.4735803073977412</v>
      </c>
      <c r="S65" s="132">
        <f t="shared" si="48"/>
        <v>69091.490483942747</v>
      </c>
      <c r="T65" s="14">
        <f t="shared" si="41"/>
        <v>10259.610340202149</v>
      </c>
      <c r="U65" s="15">
        <f t="shared" si="42"/>
        <v>3.2107700936339405E-2</v>
      </c>
      <c r="V65" s="14">
        <f t="shared" si="43"/>
        <v>319537.37081780127</v>
      </c>
      <c r="W65" s="14">
        <f t="shared" si="44"/>
        <v>1058599.6958007598</v>
      </c>
      <c r="X65" s="2">
        <f t="shared" si="45"/>
        <v>15.321708771744971</v>
      </c>
      <c r="Y65" s="109">
        <f>VLOOKUP(E65,'Appendix 4. LT MOH 2019'!$E$4:$Q$1683,13,FALSE)</f>
        <v>16.377587884385552</v>
      </c>
      <c r="Z65" s="129">
        <f t="shared" si="46"/>
        <v>-1.0558791126405804</v>
      </c>
    </row>
    <row r="66" spans="2:26" x14ac:dyDescent="0.2">
      <c r="B66" s="155" t="str">
        <f t="shared" si="49"/>
        <v>Male</v>
      </c>
      <c r="C66" s="13" t="str">
        <f t="shared" si="50"/>
        <v>RJ</v>
      </c>
      <c r="D66" s="162" t="s">
        <v>132</v>
      </c>
      <c r="E66" s="20" t="str">
        <f t="shared" si="34"/>
        <v>RJMale70-74</v>
      </c>
      <c r="F66" s="21">
        <v>5</v>
      </c>
      <c r="G66" s="108">
        <f>VLOOKUP(E66,'Appendix 4. LT MOH 2019'!$E$4:$H$1683,4,FALSE)</f>
        <v>3.8782472774582431E-2</v>
      </c>
      <c r="H66" s="21">
        <f>VLOOKUP(E66,'Appendix 1a. Pop March 2021'!$E$5:$F$1684,2,FALSE)</f>
        <v>230597.92073813701</v>
      </c>
      <c r="I66" s="21">
        <f>VLOOKUP(E66,'Appendix 2a. Covid Deaths 2021'!$E$4:$F$1684,2,FALSE)</f>
        <v>1393.8159623167301</v>
      </c>
      <c r="J66" s="22">
        <f t="shared" si="35"/>
        <v>8943.1575829021167</v>
      </c>
      <c r="K66" s="22">
        <f t="shared" si="36"/>
        <v>10282.917915607519</v>
      </c>
      <c r="L66" s="78">
        <f t="shared" si="37"/>
        <v>0.86971010138358684</v>
      </c>
      <c r="M66" s="78">
        <f t="shared" si="38"/>
        <v>1.1498084228401397</v>
      </c>
      <c r="N66" s="77">
        <f>VLOOKUP(E66,'Appendix 4. LT MOH 2019'!$E$4:$L$1683,8,FALSE)</f>
        <v>0.82322688265396449</v>
      </c>
      <c r="O66" s="77">
        <f t="shared" si="47"/>
        <v>0.79958319905082953</v>
      </c>
      <c r="P66" s="78">
        <f t="shared" si="39"/>
        <v>0.20041680094917047</v>
      </c>
      <c r="Q66" s="77">
        <f>VLOOKUP(E66,'Appendix 4. LT MOH 2019'!$E$4:$J$1683,6,FALSE)</f>
        <v>2.5000000000000036</v>
      </c>
      <c r="R66" s="133">
        <f t="shared" si="40"/>
        <v>2.4645935583548062</v>
      </c>
      <c r="S66" s="132">
        <f t="shared" si="48"/>
        <v>58831.8801437406</v>
      </c>
      <c r="T66" s="14">
        <f t="shared" si="41"/>
        <v>11790.897212233514</v>
      </c>
      <c r="U66" s="15">
        <f t="shared" si="42"/>
        <v>4.461775608802971E-2</v>
      </c>
      <c r="V66" s="14">
        <f t="shared" si="43"/>
        <v>264264.68397402979</v>
      </c>
      <c r="W66" s="14">
        <f t="shared" si="44"/>
        <v>739062.3249829585</v>
      </c>
      <c r="X66" s="2">
        <f t="shared" si="45"/>
        <v>12.562276153290519</v>
      </c>
      <c r="Y66" s="109">
        <f>VLOOKUP(E66,'Appendix 4. LT MOH 2019'!$E$4:$Q$1683,13,FALSE)</f>
        <v>13.450006310814851</v>
      </c>
      <c r="Z66" s="129">
        <f t="shared" si="46"/>
        <v>-0.8877301575243326</v>
      </c>
    </row>
    <row r="67" spans="2:26" x14ac:dyDescent="0.2">
      <c r="B67" s="155" t="str">
        <f t="shared" si="49"/>
        <v>Male</v>
      </c>
      <c r="C67" s="13" t="str">
        <f t="shared" si="50"/>
        <v>RJ</v>
      </c>
      <c r="D67" s="162" t="s">
        <v>133</v>
      </c>
      <c r="E67" s="20" t="str">
        <f t="shared" si="34"/>
        <v>RJMale75-79</v>
      </c>
      <c r="F67" s="21">
        <v>5</v>
      </c>
      <c r="G67" s="108">
        <f>VLOOKUP(E67,'Appendix 4. LT MOH 2019'!$E$4:$H$1683,4,FALSE)</f>
        <v>5.6327349760285431E-2</v>
      </c>
      <c r="H67" s="21">
        <f>VLOOKUP(E67,'Appendix 1a. Pop March 2021'!$E$5:$F$1684,2,FALSE)</f>
        <v>144247.920792113</v>
      </c>
      <c r="I67" s="21">
        <f>VLOOKUP(E67,'Appendix 2a. Covid Deaths 2021'!$E$4:$F$1684,2,FALSE)</f>
        <v>1071.9734624825801</v>
      </c>
      <c r="J67" s="22">
        <f t="shared" si="35"/>
        <v>8125.1030866512983</v>
      </c>
      <c r="K67" s="22">
        <f t="shared" si="36"/>
        <v>9136.6951249788763</v>
      </c>
      <c r="L67" s="78">
        <f t="shared" si="37"/>
        <v>0.88928250045664992</v>
      </c>
      <c r="M67" s="78">
        <f t="shared" si="38"/>
        <v>1.1245020558556997</v>
      </c>
      <c r="N67" s="77">
        <f>VLOOKUP(E67,'Appendix 4. LT MOH 2019'!$E$4:$L$1683,8,FALSE)</f>
        <v>0.75312744331508985</v>
      </c>
      <c r="O67" s="77">
        <f t="shared" si="47"/>
        <v>0.72700658566700915</v>
      </c>
      <c r="P67" s="78">
        <f t="shared" si="39"/>
        <v>0.27299341433299085</v>
      </c>
      <c r="Q67" s="77">
        <f>VLOOKUP(E67,'Appendix 4. LT MOH 2019'!$E$4:$J$1683,6,FALSE)</f>
        <v>2.5000000000000004</v>
      </c>
      <c r="R67" s="133">
        <f t="shared" si="40"/>
        <v>2.45773448230592</v>
      </c>
      <c r="S67" s="132">
        <f t="shared" si="48"/>
        <v>47040.982931507082</v>
      </c>
      <c r="T67" s="14">
        <f t="shared" si="41"/>
        <v>12841.878544052062</v>
      </c>
      <c r="U67" s="15">
        <f t="shared" si="42"/>
        <v>6.3398697831544906E-2</v>
      </c>
      <c r="V67" s="14">
        <f t="shared" si="43"/>
        <v>202557.44965257641</v>
      </c>
      <c r="W67" s="14">
        <f t="shared" si="44"/>
        <v>474797.64100892871</v>
      </c>
      <c r="X67" s="2">
        <f t="shared" si="45"/>
        <v>10.093276360747961</v>
      </c>
      <c r="Y67" s="109">
        <f>VLOOKUP(E67,'Appendix 4. LT MOH 2019'!$E$4:$Q$1683,13,FALSE)</f>
        <v>10.801322565552782</v>
      </c>
      <c r="Z67" s="129">
        <f t="shared" si="46"/>
        <v>-0.7080462048048215</v>
      </c>
    </row>
    <row r="68" spans="2:26" x14ac:dyDescent="0.2">
      <c r="B68" s="155" t="str">
        <f t="shared" si="49"/>
        <v>Male</v>
      </c>
      <c r="C68" s="13" t="str">
        <f t="shared" si="50"/>
        <v>RJ</v>
      </c>
      <c r="D68" s="162" t="s">
        <v>134</v>
      </c>
      <c r="E68" s="20" t="str">
        <f t="shared" si="34"/>
        <v>RJMale80-84</v>
      </c>
      <c r="F68" s="21">
        <v>5</v>
      </c>
      <c r="G68" s="108">
        <f>VLOOKUP(E68,'Appendix 4. LT MOH 2019'!$E$4:$H$1683,4,FALSE)</f>
        <v>8.4015617605300519E-2</v>
      </c>
      <c r="H68" s="21">
        <f>VLOOKUP(E68,'Appendix 1a. Pop March 2021'!$E$5:$F$1684,2,FALSE)</f>
        <v>88877.540248789999</v>
      </c>
      <c r="I68" s="21">
        <f>VLOOKUP(E68,'Appendix 2a. Covid Deaths 2021'!$E$4:$F$1684,2,FALSE)</f>
        <v>825.26928945797101</v>
      </c>
      <c r="J68" s="22">
        <f t="shared" si="35"/>
        <v>7467.1014352420461</v>
      </c>
      <c r="K68" s="22">
        <f t="shared" si="36"/>
        <v>8223.0352156555182</v>
      </c>
      <c r="L68" s="78">
        <f t="shared" si="37"/>
        <v>0.90807119748505039</v>
      </c>
      <c r="M68" s="78">
        <f t="shared" si="38"/>
        <v>1.1012352365866809</v>
      </c>
      <c r="N68" s="77">
        <f>VLOOKUP(E68,'Appendix 4. LT MOH 2019'!$E$4:$L$1683,8,FALSE)</f>
        <v>0.65283922853161891</v>
      </c>
      <c r="O68" s="77">
        <f t="shared" si="47"/>
        <v>0.62525634717666312</v>
      </c>
      <c r="P68" s="78">
        <f t="shared" si="39"/>
        <v>0.37474365282333688</v>
      </c>
      <c r="Q68" s="77">
        <f>VLOOKUP(E68,'Appendix 4. LT MOH 2019'!$E$4:$J$1683,6,FALSE)</f>
        <v>2.4999999999999996</v>
      </c>
      <c r="R68" s="133">
        <f t="shared" si="40"/>
        <v>2.4495520376310056</v>
      </c>
      <c r="S68" s="132">
        <f t="shared" si="48"/>
        <v>34199.104387455023</v>
      </c>
      <c r="T68" s="14">
        <f t="shared" si="41"/>
        <v>12815.897301441502</v>
      </c>
      <c r="U68" s="15">
        <f t="shared" si="42"/>
        <v>9.266117754639458E-2</v>
      </c>
      <c r="V68" s="14">
        <f t="shared" si="43"/>
        <v>138309.24277888334</v>
      </c>
      <c r="W68" s="14">
        <f t="shared" si="44"/>
        <v>272240.1913563523</v>
      </c>
      <c r="X68" s="2">
        <f t="shared" si="45"/>
        <v>7.9604479775855159</v>
      </c>
      <c r="Y68" s="109">
        <f>VLOOKUP(E68,'Appendix 4. LT MOH 2019'!$E$4:$Q$1683,13,FALSE)</f>
        <v>8.5224672321225103</v>
      </c>
      <c r="Z68" s="129">
        <f t="shared" si="46"/>
        <v>-0.56201925453699442</v>
      </c>
    </row>
    <row r="69" spans="2:26" x14ac:dyDescent="0.2">
      <c r="B69" s="155" t="str">
        <f t="shared" si="49"/>
        <v>Male</v>
      </c>
      <c r="C69" s="13" t="str">
        <f t="shared" si="50"/>
        <v>RJ</v>
      </c>
      <c r="D69" s="162" t="s">
        <v>135</v>
      </c>
      <c r="E69" s="20" t="str">
        <f t="shared" si="34"/>
        <v>RJMale85-89</v>
      </c>
      <c r="F69" s="21">
        <v>5</v>
      </c>
      <c r="G69" s="108">
        <f>VLOOKUP(E69,'Appendix 4. LT MOH 2019'!$E$4:$H$1683,4,FALSE)</f>
        <v>0.12760166130886735</v>
      </c>
      <c r="H69" s="21">
        <f>VLOOKUP(E69,'Appendix 1a. Pop March 2021'!$E$5:$F$1684,2,FALSE)</f>
        <v>45504.392679224497</v>
      </c>
      <c r="I69" s="21">
        <f>VLOOKUP(E69,'Appendix 2a. Covid Deaths 2021'!$E$4:$F$1684,2,FALSE)</f>
        <v>522.21137132621197</v>
      </c>
      <c r="J69" s="22">
        <f t="shared" si="35"/>
        <v>5806.4361027201076</v>
      </c>
      <c r="K69" s="22">
        <f t="shared" si="36"/>
        <v>6262.0124355107127</v>
      </c>
      <c r="L69" s="78">
        <f t="shared" si="37"/>
        <v>0.9272476160847084</v>
      </c>
      <c r="M69" s="78">
        <f t="shared" si="38"/>
        <v>1.0784605780088037</v>
      </c>
      <c r="N69" s="77">
        <f>VLOOKUP(E69,'Appendix 4. LT MOH 2019'!$E$4:$L$1683,8,FALSE)</f>
        <v>0.51629545292820045</v>
      </c>
      <c r="O69" s="77">
        <f t="shared" si="47"/>
        <v>0.49019867708050502</v>
      </c>
      <c r="P69" s="78">
        <f t="shared" si="39"/>
        <v>0.50980132291949498</v>
      </c>
      <c r="Q69" s="77">
        <f>VLOOKUP(E69,'Appendix 4. LT MOH 2019'!$E$4:$J$1683,6,FALSE)</f>
        <v>2.5</v>
      </c>
      <c r="R69" s="133">
        <f t="shared" si="40"/>
        <v>2.4418647913997442</v>
      </c>
      <c r="S69" s="132">
        <f t="shared" si="48"/>
        <v>21383.207086013521</v>
      </c>
      <c r="T69" s="14">
        <f t="shared" si="41"/>
        <v>10901.187260711213</v>
      </c>
      <c r="U69" s="15">
        <f t="shared" si="42"/>
        <v>0.13793850993969056</v>
      </c>
      <c r="V69" s="14">
        <f t="shared" si="43"/>
        <v>79029.324482897675</v>
      </c>
      <c r="W69" s="14">
        <f t="shared" si="44"/>
        <v>133930.94857746895</v>
      </c>
      <c r="X69" s="2">
        <f t="shared" si="45"/>
        <v>6.2633705055904105</v>
      </c>
      <c r="Y69" s="109">
        <f>VLOOKUP(E69,'Appendix 4. LT MOH 2019'!$E$4:$Q$1683,13,FALSE)</f>
        <v>6.7250388287302849</v>
      </c>
      <c r="Z69" s="129">
        <f t="shared" si="46"/>
        <v>-0.46166832313987438</v>
      </c>
    </row>
    <row r="70" spans="2:26" x14ac:dyDescent="0.2">
      <c r="B70" s="155" t="str">
        <f t="shared" si="49"/>
        <v>Male</v>
      </c>
      <c r="C70" s="13" t="str">
        <f t="shared" si="50"/>
        <v>RJ</v>
      </c>
      <c r="D70" s="162" t="s">
        <v>8</v>
      </c>
      <c r="E70" s="20" t="str">
        <f t="shared" si="34"/>
        <v>RJMale90+</v>
      </c>
      <c r="F70" s="21" t="s">
        <v>19</v>
      </c>
      <c r="G70" s="108">
        <f>VLOOKUP(E70,'Appendix 4. LT MOH 2019'!$E$4:$H$1683,4,FALSE)</f>
        <v>0.17595181759518175</v>
      </c>
      <c r="H70" s="21">
        <f>VLOOKUP(E70,'Appendix 1a. Pop March 2021'!$E$5:$F$1684,2,FALSE)</f>
        <v>25593.7209031975</v>
      </c>
      <c r="I70" s="21">
        <f>VLOOKUP(E70,'Appendix 2a. Covid Deaths 2021'!$E$4:$F$1684,2,FALSE)</f>
        <v>323.094805280966</v>
      </c>
      <c r="J70" s="22">
        <f t="shared" si="35"/>
        <v>4503.2617119413972</v>
      </c>
      <c r="K70" s="22">
        <f t="shared" si="36"/>
        <v>4769.5073989776156</v>
      </c>
      <c r="L70" s="78">
        <f t="shared" si="37"/>
        <v>0.9441775292992961</v>
      </c>
      <c r="M70" s="78">
        <f t="shared" si="38"/>
        <v>1.0591228545145863</v>
      </c>
      <c r="N70" s="77">
        <f>VLOOKUP(E70,'Appendix 4. LT MOH 2019'!$E$4:$L$1683,8,FALSE)</f>
        <v>0</v>
      </c>
      <c r="O70" s="77">
        <v>0</v>
      </c>
      <c r="P70" s="78">
        <f t="shared" si="39"/>
        <v>1</v>
      </c>
      <c r="Q70" s="77">
        <f>VLOOKUP(E70,'Appendix 4. LT MOH 2019'!$E$4:$J$1683,6,FALSE)</f>
        <v>5.547362607363902</v>
      </c>
      <c r="R70" s="133">
        <f>Q70*L70</f>
        <v>5.2376951207481506</v>
      </c>
      <c r="S70" s="132">
        <f t="shared" si="48"/>
        <v>10482.019825302308</v>
      </c>
      <c r="T70" s="14">
        <f t="shared" si="41"/>
        <v>10482.019825302308</v>
      </c>
      <c r="U70" s="15">
        <f t="shared" si="42"/>
        <v>0.19092367481235914</v>
      </c>
      <c r="V70" s="14">
        <f>T70*R70</f>
        <v>54901.624094571278</v>
      </c>
      <c r="W70" s="14">
        <f>V70</f>
        <v>54901.624094571278</v>
      </c>
      <c r="X70" s="2">
        <f t="shared" si="45"/>
        <v>5.2376951207481506</v>
      </c>
      <c r="Y70" s="109">
        <f>VLOOKUP(E70,'Appendix 4. LT MOH 2019'!$E$4:$Q$1683,13,FALSE)</f>
        <v>5.6833740831295847</v>
      </c>
      <c r="Z70" s="129">
        <f t="shared" si="46"/>
        <v>-0.44567896238143412</v>
      </c>
    </row>
    <row r="71" spans="2:26" x14ac:dyDescent="0.2">
      <c r="H71" s="43"/>
      <c r="I71" s="43"/>
      <c r="K71" s="9"/>
      <c r="L71" s="9"/>
      <c r="M71" s="9"/>
      <c r="N71" s="131"/>
      <c r="O71" s="131"/>
      <c r="P71" s="79"/>
      <c r="Q71" s="131"/>
      <c r="R71" s="111"/>
      <c r="S71" s="9"/>
      <c r="T71" s="9"/>
      <c r="U71" s="9"/>
      <c r="V71" s="111"/>
      <c r="W71" s="111"/>
      <c r="X71" s="9"/>
      <c r="Y71" s="131"/>
      <c r="Z71" s="9"/>
    </row>
    <row r="72" spans="2:26" x14ac:dyDescent="0.2">
      <c r="F72" s="43"/>
      <c r="H72" s="43"/>
      <c r="I72" s="43"/>
      <c r="N72" s="43"/>
      <c r="O72" s="43"/>
      <c r="Q72" s="43"/>
      <c r="R72" s="43"/>
      <c r="V72" s="43"/>
      <c r="W72" s="43"/>
    </row>
    <row r="73" spans="2:26" x14ac:dyDescent="0.2">
      <c r="D73" s="53"/>
      <c r="E73" s="24"/>
      <c r="F73" s="43"/>
      <c r="G73" s="112"/>
      <c r="H73" s="24"/>
      <c r="I73" s="8"/>
      <c r="L73" s="49"/>
      <c r="M73" s="49"/>
      <c r="N73" s="49"/>
      <c r="O73" s="49"/>
      <c r="P73" s="48"/>
      <c r="Q73" s="47"/>
      <c r="R73" s="14"/>
      <c r="S73" s="15"/>
      <c r="T73" s="14"/>
      <c r="U73" s="14"/>
      <c r="V73" s="2"/>
      <c r="W73" s="2"/>
      <c r="X73" s="6"/>
    </row>
    <row r="74" spans="2:26" x14ac:dyDescent="0.2">
      <c r="D74" s="53"/>
      <c r="E74" s="24"/>
      <c r="F74" s="43"/>
      <c r="G74" s="112"/>
      <c r="H74" s="24"/>
      <c r="I74" s="8"/>
      <c r="L74" s="49"/>
      <c r="M74" s="49"/>
      <c r="N74" s="49"/>
      <c r="O74" s="49"/>
      <c r="P74" s="48"/>
      <c r="Q74" s="47"/>
      <c r="R74" s="14"/>
      <c r="S74" s="15"/>
      <c r="T74" s="14"/>
      <c r="U74" s="14"/>
      <c r="V74" s="2"/>
      <c r="W74" s="2"/>
      <c r="X74" s="6"/>
    </row>
    <row r="75" spans="2:26" x14ac:dyDescent="0.2">
      <c r="D75" s="53"/>
      <c r="E75" s="24"/>
      <c r="G75" s="112"/>
      <c r="H75" s="24"/>
      <c r="I75" s="8"/>
      <c r="L75" s="49"/>
      <c r="M75" s="49"/>
      <c r="N75" s="49"/>
      <c r="O75" s="49"/>
      <c r="P75" s="48"/>
      <c r="Q75" s="47"/>
      <c r="R75" s="14"/>
      <c r="S75" s="15"/>
      <c r="T75" s="14"/>
      <c r="U75" s="14"/>
      <c r="V75" s="2"/>
      <c r="W75" s="2"/>
      <c r="X75" s="6"/>
    </row>
    <row r="76" spans="2:26" x14ac:dyDescent="0.2">
      <c r="D76" s="53"/>
      <c r="E76" s="24"/>
      <c r="G76" s="112"/>
      <c r="H76" s="24"/>
      <c r="I76" s="8"/>
      <c r="L76" s="49"/>
      <c r="M76" s="49"/>
      <c r="N76" s="49"/>
      <c r="O76" s="49"/>
      <c r="P76" s="48"/>
      <c r="Q76" s="47"/>
      <c r="R76" s="14"/>
      <c r="S76" s="15"/>
      <c r="T76" s="14"/>
      <c r="U76" s="14"/>
      <c r="V76" s="2"/>
      <c r="W76" s="2"/>
      <c r="X76" s="6"/>
    </row>
    <row r="77" spans="2:26" x14ac:dyDescent="0.2">
      <c r="D77" s="53"/>
      <c r="E77" s="24"/>
      <c r="G77" s="112"/>
      <c r="H77" s="24"/>
      <c r="I77" s="8"/>
      <c r="L77" s="49"/>
      <c r="M77" s="49"/>
      <c r="N77" s="49"/>
      <c r="O77" s="49"/>
      <c r="P77" s="48"/>
      <c r="Q77" s="47"/>
      <c r="R77" s="14"/>
      <c r="S77" s="15"/>
      <c r="T77" s="14"/>
      <c r="U77" s="14"/>
      <c r="V77" s="2"/>
      <c r="W77" s="2"/>
      <c r="X77" s="6"/>
    </row>
    <row r="78" spans="2:26" x14ac:dyDescent="0.2">
      <c r="N78" s="44"/>
    </row>
    <row r="81" spans="1:25" s="13" customFormat="1" ht="47" customHeight="1" x14ac:dyDescent="0.2">
      <c r="A81" s="12"/>
      <c r="B81" s="10"/>
      <c r="C81" s="10"/>
      <c r="D81" s="160"/>
      <c r="E81" s="10"/>
      <c r="F81"/>
      <c r="G81" s="12"/>
      <c r="H81" s="12"/>
      <c r="I81" s="12"/>
      <c r="J81" s="43"/>
      <c r="K81"/>
      <c r="L81" s="10"/>
      <c r="M81" s="12"/>
      <c r="N81" s="12"/>
      <c r="O81" s="12"/>
      <c r="P81" s="12"/>
      <c r="Q81" s="10"/>
      <c r="R81" s="10"/>
      <c r="S81" s="12"/>
      <c r="T81" s="12"/>
      <c r="U81" s="12"/>
      <c r="V81" s="10"/>
      <c r="W81" s="12"/>
      <c r="X81" s="12"/>
      <c r="Y81" s="43"/>
    </row>
    <row r="82" spans="1:25" x14ac:dyDescent="0.2">
      <c r="D82" s="53"/>
      <c r="E82" s="52"/>
      <c r="G82" s="113"/>
      <c r="H82" s="52"/>
      <c r="I82" s="8"/>
      <c r="L82" s="51"/>
      <c r="M82" s="51"/>
      <c r="N82" s="51"/>
      <c r="O82" s="51"/>
      <c r="P82" s="48"/>
      <c r="Q82" s="14"/>
      <c r="R82" s="14"/>
      <c r="S82" s="15"/>
      <c r="T82" s="14"/>
      <c r="U82" s="14"/>
      <c r="V82" s="2"/>
      <c r="W82" s="2"/>
      <c r="X82" s="6"/>
    </row>
    <row r="83" spans="1:25" x14ac:dyDescent="0.2">
      <c r="D83" s="53"/>
      <c r="E83" s="52"/>
      <c r="G83" s="113"/>
      <c r="H83" s="52"/>
      <c r="I83" s="8"/>
      <c r="L83" s="51"/>
      <c r="M83" s="51"/>
      <c r="N83" s="51"/>
      <c r="O83" s="51"/>
      <c r="P83" s="48"/>
      <c r="Q83" s="47"/>
      <c r="R83" s="14"/>
      <c r="S83" s="15"/>
      <c r="T83" s="14"/>
      <c r="U83" s="14"/>
      <c r="V83" s="2"/>
      <c r="W83" s="2"/>
      <c r="X83" s="6"/>
    </row>
    <row r="84" spans="1:25" x14ac:dyDescent="0.2">
      <c r="D84" s="53"/>
      <c r="E84" s="52"/>
      <c r="G84" s="113"/>
      <c r="H84" s="52"/>
      <c r="I84" s="8"/>
      <c r="L84" s="51"/>
      <c r="M84" s="51"/>
      <c r="N84" s="51"/>
      <c r="O84" s="51"/>
      <c r="P84" s="48"/>
      <c r="Q84" s="47"/>
      <c r="R84" s="14"/>
      <c r="S84" s="15"/>
      <c r="T84" s="14"/>
      <c r="U84" s="14"/>
      <c r="V84" s="2"/>
      <c r="W84" s="2"/>
      <c r="X84" s="6"/>
    </row>
    <row r="85" spans="1:25" x14ac:dyDescent="0.2">
      <c r="D85" s="53"/>
      <c r="E85" s="52"/>
      <c r="G85" s="113"/>
      <c r="H85" s="52"/>
      <c r="I85" s="8"/>
      <c r="L85" s="51"/>
      <c r="M85" s="51"/>
      <c r="N85" s="51"/>
      <c r="O85" s="51"/>
      <c r="P85" s="48"/>
      <c r="Q85" s="47"/>
      <c r="R85" s="14"/>
      <c r="S85" s="15"/>
      <c r="T85" s="14"/>
      <c r="U85" s="14"/>
      <c r="V85" s="2"/>
      <c r="W85" s="2"/>
      <c r="X85" s="6"/>
    </row>
    <row r="86" spans="1:25" x14ac:dyDescent="0.2">
      <c r="D86" s="53"/>
      <c r="E86" s="52"/>
      <c r="G86" s="113"/>
      <c r="H86" s="52"/>
      <c r="I86" s="8"/>
      <c r="L86" s="51"/>
      <c r="M86" s="51"/>
      <c r="N86" s="51"/>
      <c r="O86" s="51"/>
      <c r="P86" s="48"/>
      <c r="Q86" s="47"/>
      <c r="R86" s="14"/>
      <c r="S86" s="15"/>
      <c r="T86" s="14"/>
      <c r="U86" s="14"/>
      <c r="V86" s="2"/>
      <c r="W86" s="2"/>
      <c r="X86" s="6"/>
    </row>
    <row r="87" spans="1:25" x14ac:dyDescent="0.2">
      <c r="D87" s="53"/>
      <c r="E87" s="52"/>
      <c r="G87" s="113"/>
      <c r="H87" s="52"/>
      <c r="I87" s="8"/>
      <c r="L87" s="51"/>
      <c r="M87" s="51"/>
      <c r="N87" s="51"/>
      <c r="O87" s="51"/>
      <c r="P87" s="48"/>
      <c r="Q87" s="47"/>
      <c r="R87" s="14"/>
      <c r="S87" s="15"/>
      <c r="T87" s="14"/>
      <c r="U87" s="14"/>
      <c r="V87" s="2"/>
      <c r="W87" s="2"/>
      <c r="X87" s="6"/>
    </row>
    <row r="88" spans="1:25" x14ac:dyDescent="0.2">
      <c r="D88" s="53"/>
      <c r="E88" s="52"/>
      <c r="G88" s="113"/>
      <c r="H88" s="52"/>
      <c r="I88" s="8"/>
      <c r="L88" s="51"/>
      <c r="M88" s="51"/>
      <c r="N88" s="51"/>
      <c r="O88" s="51"/>
      <c r="P88" s="48"/>
      <c r="Q88" s="47"/>
      <c r="R88" s="14"/>
      <c r="S88" s="15"/>
      <c r="T88" s="14"/>
      <c r="U88" s="14"/>
      <c r="V88" s="2"/>
      <c r="W88" s="2"/>
      <c r="X88" s="6"/>
    </row>
    <row r="89" spans="1:25" x14ac:dyDescent="0.2">
      <c r="D89" s="53"/>
      <c r="E89" s="52"/>
      <c r="G89" s="113"/>
      <c r="H89" s="52"/>
      <c r="I89" s="8"/>
      <c r="L89" s="51"/>
      <c r="M89" s="51"/>
      <c r="N89" s="51"/>
      <c r="O89" s="51"/>
      <c r="P89" s="48"/>
      <c r="Q89" s="47"/>
      <c r="R89" s="14"/>
      <c r="S89" s="15"/>
      <c r="T89" s="14"/>
      <c r="U89" s="14"/>
      <c r="V89" s="2"/>
      <c r="W89" s="2"/>
      <c r="X89" s="6"/>
    </row>
    <row r="90" spans="1:25" x14ac:dyDescent="0.2">
      <c r="D90" s="53"/>
      <c r="E90" s="52"/>
      <c r="G90" s="113"/>
      <c r="H90" s="52"/>
      <c r="I90" s="8"/>
      <c r="L90" s="51"/>
      <c r="M90" s="51"/>
      <c r="N90" s="51"/>
      <c r="O90" s="51"/>
      <c r="P90" s="48"/>
      <c r="Q90" s="47"/>
      <c r="R90" s="14"/>
      <c r="S90" s="15"/>
      <c r="T90" s="14"/>
      <c r="U90" s="14"/>
      <c r="V90" s="2"/>
      <c r="W90" s="2"/>
      <c r="X90" s="6"/>
    </row>
    <row r="91" spans="1:25" x14ac:dyDescent="0.2">
      <c r="D91" s="53"/>
      <c r="E91" s="52"/>
      <c r="G91" s="113"/>
      <c r="H91" s="52"/>
      <c r="I91" s="8"/>
      <c r="L91" s="51"/>
      <c r="M91" s="51"/>
      <c r="N91" s="51"/>
      <c r="O91" s="51"/>
      <c r="P91" s="48"/>
      <c r="Q91" s="47"/>
      <c r="R91" s="14"/>
      <c r="S91" s="15"/>
      <c r="T91" s="14"/>
      <c r="U91" s="14"/>
      <c r="V91" s="2"/>
      <c r="W91" s="2"/>
      <c r="X91" s="6"/>
    </row>
    <row r="92" spans="1:25" x14ac:dyDescent="0.2">
      <c r="D92" s="53"/>
      <c r="E92" s="52"/>
      <c r="G92" s="113"/>
      <c r="H92" s="52"/>
      <c r="I92" s="8"/>
      <c r="L92" s="51"/>
      <c r="M92" s="51"/>
      <c r="N92" s="51"/>
      <c r="O92" s="51"/>
      <c r="P92" s="48"/>
      <c r="Q92" s="47"/>
      <c r="R92" s="14"/>
      <c r="S92" s="15"/>
      <c r="T92" s="14"/>
      <c r="U92" s="14"/>
      <c r="V92" s="2"/>
      <c r="W92" s="2"/>
      <c r="X92" s="6"/>
    </row>
    <row r="93" spans="1:25" x14ac:dyDescent="0.2">
      <c r="D93" s="53"/>
      <c r="E93" s="52"/>
      <c r="G93" s="113"/>
      <c r="H93" s="52"/>
      <c r="I93" s="8"/>
      <c r="L93" s="51"/>
      <c r="M93" s="51"/>
      <c r="N93" s="51"/>
      <c r="O93" s="51"/>
      <c r="P93" s="48"/>
      <c r="Q93" s="47"/>
      <c r="R93" s="14"/>
      <c r="S93" s="15"/>
      <c r="T93" s="14"/>
      <c r="U93" s="14"/>
      <c r="V93" s="2"/>
      <c r="W93" s="2"/>
      <c r="X93" s="6"/>
    </row>
    <row r="94" spans="1:25" x14ac:dyDescent="0.2">
      <c r="D94" s="53"/>
      <c r="E94" s="52"/>
      <c r="G94" s="113"/>
      <c r="H94" s="52"/>
      <c r="I94" s="8"/>
      <c r="L94" s="51"/>
      <c r="M94" s="51"/>
      <c r="N94" s="51"/>
      <c r="O94" s="51"/>
      <c r="P94" s="48"/>
      <c r="Q94" s="47"/>
      <c r="R94" s="14"/>
      <c r="S94" s="15"/>
      <c r="T94" s="14"/>
      <c r="U94" s="14"/>
      <c r="V94" s="2"/>
      <c r="W94" s="2"/>
      <c r="X94" s="6"/>
    </row>
    <row r="95" spans="1:25" x14ac:dyDescent="0.2">
      <c r="D95" s="53"/>
      <c r="E95" s="52"/>
      <c r="G95" s="113"/>
      <c r="H95" s="52"/>
      <c r="I95" s="8"/>
      <c r="L95" s="51"/>
      <c r="M95" s="51"/>
      <c r="N95" s="51"/>
      <c r="O95" s="51"/>
      <c r="P95" s="48"/>
      <c r="Q95" s="47"/>
      <c r="R95" s="14"/>
      <c r="S95" s="15"/>
      <c r="T95" s="14"/>
      <c r="U95" s="14"/>
      <c r="V95" s="2"/>
      <c r="W95" s="2"/>
      <c r="X95" s="6"/>
    </row>
    <row r="96" spans="1:25" x14ac:dyDescent="0.2">
      <c r="D96" s="53"/>
      <c r="E96" s="52"/>
      <c r="G96" s="113"/>
      <c r="H96" s="52"/>
      <c r="I96" s="8"/>
      <c r="L96" s="51"/>
      <c r="M96" s="51"/>
      <c r="N96" s="51"/>
      <c r="O96" s="51"/>
      <c r="P96" s="48"/>
      <c r="Q96" s="47"/>
      <c r="R96" s="14"/>
      <c r="S96" s="15"/>
      <c r="T96" s="14"/>
      <c r="U96" s="14"/>
      <c r="V96" s="2"/>
      <c r="W96" s="2"/>
      <c r="X96" s="6"/>
    </row>
    <row r="97" spans="1:25" x14ac:dyDescent="0.2">
      <c r="D97" s="53"/>
      <c r="E97" s="52"/>
      <c r="G97" s="113"/>
      <c r="H97" s="52"/>
      <c r="I97" s="8"/>
      <c r="L97" s="51"/>
      <c r="M97" s="51"/>
      <c r="N97" s="51"/>
      <c r="O97" s="51"/>
      <c r="P97" s="48"/>
      <c r="Q97" s="47"/>
      <c r="R97" s="14"/>
      <c r="S97" s="15"/>
      <c r="T97" s="14"/>
      <c r="U97" s="14"/>
      <c r="V97" s="2"/>
      <c r="W97" s="2"/>
      <c r="X97" s="6"/>
    </row>
    <row r="98" spans="1:25" x14ac:dyDescent="0.2">
      <c r="N98" s="50"/>
    </row>
    <row r="99" spans="1:25" x14ac:dyDescent="0.2">
      <c r="N99" s="50"/>
    </row>
    <row r="100" spans="1:25" s="13" customFormat="1" ht="47" customHeight="1" x14ac:dyDescent="0.2">
      <c r="A100" s="12"/>
      <c r="B100" s="10"/>
      <c r="C100" s="10"/>
      <c r="D100" s="160"/>
      <c r="E100" s="10"/>
      <c r="F100"/>
      <c r="G100" s="12"/>
      <c r="H100" s="12"/>
      <c r="I100" s="12"/>
      <c r="J100" s="43"/>
      <c r="K100"/>
      <c r="L100" s="10"/>
      <c r="M100" s="12"/>
      <c r="N100" s="12"/>
      <c r="O100" s="12"/>
      <c r="P100" s="12"/>
      <c r="Q100" s="10"/>
      <c r="R100" s="10"/>
      <c r="S100" s="12"/>
      <c r="T100" s="12"/>
      <c r="U100" s="12"/>
      <c r="V100" s="10"/>
      <c r="W100" s="12"/>
      <c r="X100" s="12"/>
      <c r="Y100" s="43"/>
    </row>
    <row r="101" spans="1:25" x14ac:dyDescent="0.2">
      <c r="D101" s="53"/>
      <c r="E101" s="24"/>
      <c r="G101" s="112"/>
      <c r="H101" s="24"/>
      <c r="I101" s="8"/>
      <c r="L101" s="49"/>
      <c r="M101" s="49"/>
      <c r="N101" s="49"/>
      <c r="O101" s="49"/>
      <c r="P101" s="48"/>
      <c r="Q101" s="14"/>
      <c r="R101" s="14"/>
      <c r="S101" s="15"/>
      <c r="T101" s="14"/>
      <c r="U101" s="14"/>
      <c r="V101" s="2"/>
      <c r="W101" s="2"/>
      <c r="X101" s="6"/>
    </row>
    <row r="102" spans="1:25" x14ac:dyDescent="0.2">
      <c r="D102" s="53"/>
      <c r="E102" s="24"/>
      <c r="G102" s="112"/>
      <c r="H102" s="24"/>
      <c r="I102" s="8"/>
      <c r="L102" s="49"/>
      <c r="M102" s="49"/>
      <c r="N102" s="49"/>
      <c r="O102" s="49"/>
      <c r="P102" s="48"/>
      <c r="Q102" s="47"/>
      <c r="R102" s="14"/>
      <c r="S102" s="15"/>
      <c r="T102" s="14"/>
      <c r="U102" s="14"/>
      <c r="V102" s="2"/>
      <c r="W102" s="2"/>
      <c r="X102" s="6"/>
    </row>
    <row r="103" spans="1:25" x14ac:dyDescent="0.2">
      <c r="D103" s="53"/>
      <c r="E103" s="24"/>
      <c r="G103" s="112"/>
      <c r="H103" s="24"/>
      <c r="I103" s="8"/>
      <c r="L103" s="49"/>
      <c r="M103" s="49"/>
      <c r="N103" s="49"/>
      <c r="O103" s="49"/>
      <c r="P103" s="48"/>
      <c r="Q103" s="47"/>
      <c r="R103" s="14"/>
      <c r="S103" s="15"/>
      <c r="T103" s="14"/>
      <c r="U103" s="14"/>
      <c r="V103" s="2"/>
      <c r="W103" s="2"/>
      <c r="X103" s="6"/>
    </row>
    <row r="104" spans="1:25" x14ac:dyDescent="0.2">
      <c r="D104" s="53"/>
      <c r="E104" s="24"/>
      <c r="G104" s="112"/>
      <c r="H104" s="24"/>
      <c r="I104" s="8"/>
      <c r="L104" s="49"/>
      <c r="M104" s="49"/>
      <c r="N104" s="49"/>
      <c r="O104" s="49"/>
      <c r="P104" s="48"/>
      <c r="Q104" s="47"/>
      <c r="R104" s="14"/>
      <c r="S104" s="15"/>
      <c r="T104" s="14"/>
      <c r="U104" s="14"/>
      <c r="V104" s="2"/>
      <c r="W104" s="2"/>
      <c r="X104" s="6"/>
    </row>
    <row r="105" spans="1:25" x14ac:dyDescent="0.2">
      <c r="D105" s="53"/>
      <c r="E105" s="24"/>
      <c r="G105" s="112"/>
      <c r="H105" s="24"/>
      <c r="I105" s="8"/>
      <c r="L105" s="49"/>
      <c r="M105" s="49"/>
      <c r="N105" s="49"/>
      <c r="O105" s="49"/>
      <c r="P105" s="48"/>
      <c r="Q105" s="47"/>
      <c r="R105" s="14"/>
      <c r="S105" s="15"/>
      <c r="T105" s="14"/>
      <c r="U105" s="14"/>
      <c r="V105" s="2"/>
      <c r="W105" s="2"/>
      <c r="X105" s="6"/>
    </row>
    <row r="106" spans="1:25" x14ac:dyDescent="0.2">
      <c r="D106" s="53"/>
      <c r="E106" s="24"/>
      <c r="G106" s="112"/>
      <c r="H106" s="24"/>
      <c r="I106" s="8"/>
      <c r="L106" s="49"/>
      <c r="M106" s="49"/>
      <c r="N106" s="49"/>
      <c r="O106" s="49"/>
      <c r="P106" s="48"/>
      <c r="Q106" s="47"/>
      <c r="R106" s="14"/>
      <c r="S106" s="15"/>
      <c r="T106" s="14"/>
      <c r="U106" s="14"/>
      <c r="V106" s="2"/>
      <c r="W106" s="2"/>
      <c r="X106" s="6"/>
    </row>
    <row r="107" spans="1:25" x14ac:dyDescent="0.2">
      <c r="D107" s="53"/>
      <c r="E107" s="24"/>
      <c r="G107" s="112"/>
      <c r="H107" s="24"/>
      <c r="I107" s="8"/>
      <c r="L107" s="49"/>
      <c r="M107" s="49"/>
      <c r="N107" s="49"/>
      <c r="O107" s="49"/>
      <c r="P107" s="48"/>
      <c r="Q107" s="47"/>
      <c r="R107" s="14"/>
      <c r="S107" s="15"/>
      <c r="T107" s="14"/>
      <c r="U107" s="14"/>
      <c r="V107" s="2"/>
      <c r="W107" s="2"/>
      <c r="X107" s="6"/>
    </row>
    <row r="108" spans="1:25" x14ac:dyDescent="0.2">
      <c r="D108" s="53"/>
      <c r="E108" s="24"/>
      <c r="G108" s="112"/>
      <c r="H108" s="24"/>
      <c r="I108" s="8"/>
      <c r="L108" s="49"/>
      <c r="M108" s="49"/>
      <c r="N108" s="49"/>
      <c r="O108" s="49"/>
      <c r="P108" s="48"/>
      <c r="Q108" s="47"/>
      <c r="R108" s="14"/>
      <c r="S108" s="15"/>
      <c r="T108" s="14"/>
      <c r="U108" s="14"/>
      <c r="V108" s="2"/>
      <c r="W108" s="2"/>
      <c r="X108" s="6"/>
    </row>
    <row r="109" spans="1:25" x14ac:dyDescent="0.2">
      <c r="D109" s="53"/>
      <c r="E109" s="24"/>
      <c r="G109" s="112"/>
      <c r="H109" s="24"/>
      <c r="I109" s="8"/>
      <c r="L109" s="49"/>
      <c r="M109" s="49"/>
      <c r="N109" s="49"/>
      <c r="O109" s="49"/>
      <c r="P109" s="48"/>
      <c r="Q109" s="47"/>
      <c r="R109" s="14"/>
      <c r="S109" s="15"/>
      <c r="T109" s="14"/>
      <c r="U109" s="14"/>
      <c r="V109" s="2"/>
      <c r="W109" s="2"/>
      <c r="X109" s="6"/>
    </row>
    <row r="110" spans="1:25" x14ac:dyDescent="0.2">
      <c r="D110" s="53"/>
      <c r="E110" s="24"/>
      <c r="G110" s="112"/>
      <c r="H110" s="24"/>
      <c r="I110" s="8"/>
      <c r="L110" s="49"/>
      <c r="M110" s="49"/>
      <c r="N110" s="49"/>
      <c r="O110" s="49"/>
      <c r="P110" s="48"/>
      <c r="Q110" s="47"/>
      <c r="R110" s="14"/>
      <c r="S110" s="15"/>
      <c r="T110" s="14"/>
      <c r="U110" s="14"/>
      <c r="V110" s="2"/>
      <c r="W110" s="2"/>
      <c r="X110" s="6"/>
    </row>
    <row r="111" spans="1:25" x14ac:dyDescent="0.2">
      <c r="D111" s="53"/>
      <c r="E111" s="24"/>
      <c r="G111" s="112"/>
      <c r="H111" s="24"/>
      <c r="I111" s="8"/>
      <c r="L111" s="49"/>
      <c r="M111" s="49"/>
      <c r="N111" s="49"/>
      <c r="O111" s="49"/>
      <c r="P111" s="48"/>
      <c r="Q111" s="47"/>
      <c r="R111" s="14"/>
      <c r="S111" s="15"/>
      <c r="T111" s="14"/>
      <c r="U111" s="14"/>
      <c r="V111" s="2"/>
      <c r="W111" s="2"/>
      <c r="X111" s="6"/>
    </row>
    <row r="112" spans="1:25" x14ac:dyDescent="0.2">
      <c r="D112" s="53"/>
      <c r="E112" s="24"/>
      <c r="G112" s="112"/>
      <c r="H112" s="24"/>
      <c r="I112" s="8"/>
      <c r="L112" s="49"/>
      <c r="M112" s="49"/>
      <c r="N112" s="49"/>
      <c r="O112" s="49"/>
      <c r="P112" s="48"/>
      <c r="Q112" s="47"/>
      <c r="R112" s="14"/>
      <c r="S112" s="15"/>
      <c r="T112" s="14"/>
      <c r="U112" s="14"/>
      <c r="V112" s="2"/>
      <c r="W112" s="2"/>
      <c r="X112" s="6"/>
    </row>
    <row r="113" spans="4:24" x14ac:dyDescent="0.2">
      <c r="D113" s="53"/>
      <c r="E113" s="24"/>
      <c r="G113" s="112"/>
      <c r="H113" s="24"/>
      <c r="I113" s="8"/>
      <c r="L113" s="49"/>
      <c r="M113" s="49"/>
      <c r="N113" s="49"/>
      <c r="O113" s="49"/>
      <c r="P113" s="48"/>
      <c r="Q113" s="47"/>
      <c r="R113" s="14"/>
      <c r="S113" s="15"/>
      <c r="T113" s="14"/>
      <c r="U113" s="14"/>
      <c r="V113" s="2"/>
      <c r="W113" s="2"/>
      <c r="X113" s="6"/>
    </row>
    <row r="114" spans="4:24" x14ac:dyDescent="0.2">
      <c r="D114" s="53"/>
      <c r="E114" s="24"/>
      <c r="G114" s="112"/>
      <c r="H114" s="24"/>
      <c r="I114" s="8"/>
      <c r="L114" s="49"/>
      <c r="M114" s="49"/>
      <c r="N114" s="49"/>
      <c r="O114" s="49"/>
      <c r="P114" s="48"/>
      <c r="Q114" s="47"/>
      <c r="R114" s="14"/>
      <c r="S114" s="15"/>
      <c r="T114" s="14"/>
      <c r="U114" s="14"/>
      <c r="V114" s="2"/>
      <c r="W114" s="2"/>
      <c r="X114" s="6"/>
    </row>
    <row r="115" spans="4:24" x14ac:dyDescent="0.2">
      <c r="D115" s="53"/>
      <c r="E115" s="24"/>
      <c r="G115" s="112"/>
      <c r="H115" s="24"/>
      <c r="I115" s="8"/>
      <c r="L115" s="49"/>
      <c r="M115" s="49"/>
      <c r="N115" s="49"/>
      <c r="O115" s="49"/>
      <c r="P115" s="48"/>
      <c r="Q115" s="47"/>
      <c r="R115" s="14"/>
      <c r="S115" s="15"/>
      <c r="T115" s="14"/>
      <c r="U115" s="14"/>
      <c r="V115" s="2"/>
      <c r="W115" s="2"/>
      <c r="X115" s="6"/>
    </row>
    <row r="116" spans="4:24" x14ac:dyDescent="0.2">
      <c r="D116" s="53"/>
      <c r="E116" s="24"/>
      <c r="G116" s="112"/>
      <c r="H116" s="24"/>
      <c r="I116" s="8"/>
      <c r="L116" s="49"/>
      <c r="M116" s="49"/>
      <c r="N116" s="49"/>
      <c r="O116" s="49"/>
      <c r="P116" s="48"/>
      <c r="Q116" s="47"/>
      <c r="R116" s="14"/>
      <c r="S116" s="15"/>
      <c r="T116" s="14"/>
      <c r="U116" s="14"/>
      <c r="V116" s="2"/>
      <c r="W116" s="2"/>
      <c r="X116" s="6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DDA05-5966-524A-9515-6C4645087A97}">
  <sheetPr>
    <tabColor theme="8"/>
  </sheetPr>
  <dimension ref="A1:AA116"/>
  <sheetViews>
    <sheetView zoomScaleNormal="100" workbookViewId="0">
      <pane xSplit="4" ySplit="3" topLeftCell="E4" activePane="bottomRight" state="frozen"/>
      <selection pane="topRight" activeCell="F1" sqref="F1"/>
      <selection pane="bottomLeft" activeCell="A4" sqref="A4"/>
      <selection pane="bottomRight" activeCell="B1" sqref="B1:D2"/>
    </sheetView>
  </sheetViews>
  <sheetFormatPr baseColWidth="10" defaultRowHeight="16" x14ac:dyDescent="0.2"/>
  <cols>
    <col min="1" max="1" width="5.83203125" customWidth="1"/>
    <col min="2" max="3" width="12.1640625" style="155" customWidth="1"/>
    <col min="4" max="4" width="12.1640625" style="9" customWidth="1"/>
    <col min="5" max="5" width="12.83203125" hidden="1" customWidth="1"/>
    <col min="6" max="6" width="13.33203125" customWidth="1"/>
    <col min="7" max="7" width="12.83203125" style="43" customWidth="1"/>
    <col min="10" max="10" width="14.6640625" style="43" customWidth="1"/>
    <col min="11" max="11" width="13.33203125" customWidth="1"/>
    <col min="17" max="17" width="11.5" customWidth="1"/>
    <col min="18" max="20" width="10.33203125" customWidth="1"/>
    <col min="21" max="21" width="8.33203125" customWidth="1"/>
    <col min="22" max="22" width="10" customWidth="1"/>
    <col min="23" max="23" width="8.33203125" customWidth="1"/>
    <col min="24" max="24" width="10.1640625" customWidth="1"/>
    <col min="25" max="25" width="10.5" style="43" customWidth="1"/>
    <col min="26" max="26" width="17.6640625" bestFit="1" customWidth="1"/>
  </cols>
  <sheetData>
    <row r="1" spans="1:27" ht="18" x14ac:dyDescent="0.2">
      <c r="B1" s="158" t="s">
        <v>13</v>
      </c>
      <c r="C1" s="158"/>
      <c r="D1" s="158"/>
      <c r="H1" s="43"/>
      <c r="I1" s="43"/>
      <c r="K1" s="12"/>
      <c r="N1" s="10"/>
      <c r="O1" s="12"/>
      <c r="Q1" s="12"/>
      <c r="R1" s="12"/>
      <c r="S1" s="10"/>
      <c r="T1" s="10"/>
      <c r="U1" s="12"/>
      <c r="V1" s="12"/>
      <c r="W1" s="12"/>
      <c r="Y1" s="12"/>
    </row>
    <row r="2" spans="1:27" s="3" customFormat="1" ht="100" customHeight="1" x14ac:dyDescent="0.2">
      <c r="B2" s="159" t="s">
        <v>32</v>
      </c>
      <c r="C2" s="159" t="s">
        <v>14</v>
      </c>
      <c r="D2" s="164" t="s">
        <v>30</v>
      </c>
      <c r="E2" s="42"/>
      <c r="F2" s="3" t="s">
        <v>31</v>
      </c>
      <c r="G2" s="110" t="s">
        <v>115</v>
      </c>
      <c r="H2" s="110" t="s">
        <v>119</v>
      </c>
      <c r="I2" s="110" t="s">
        <v>117</v>
      </c>
      <c r="J2" s="110" t="s">
        <v>20</v>
      </c>
      <c r="K2" s="4" t="s">
        <v>1827</v>
      </c>
      <c r="L2" s="3" t="s">
        <v>16</v>
      </c>
      <c r="M2" s="5" t="s">
        <v>114</v>
      </c>
      <c r="N2" s="3" t="s">
        <v>143</v>
      </c>
      <c r="O2" s="3" t="s">
        <v>21</v>
      </c>
      <c r="P2" s="5" t="s">
        <v>22</v>
      </c>
      <c r="Q2" s="3" t="s">
        <v>142</v>
      </c>
      <c r="R2" s="3" t="s">
        <v>23</v>
      </c>
      <c r="S2" s="5" t="s">
        <v>33</v>
      </c>
      <c r="T2" s="5" t="s">
        <v>34</v>
      </c>
      <c r="U2" s="5" t="s">
        <v>35</v>
      </c>
      <c r="V2" s="3" t="s">
        <v>36</v>
      </c>
      <c r="W2" s="3" t="s">
        <v>37</v>
      </c>
      <c r="X2" s="5" t="s">
        <v>80</v>
      </c>
      <c r="Y2" s="3" t="s">
        <v>25</v>
      </c>
      <c r="Z2" s="5" t="s">
        <v>24</v>
      </c>
    </row>
    <row r="3" spans="1:27" s="13" customFormat="1" ht="47" customHeight="1" x14ac:dyDescent="0.2">
      <c r="A3" s="12"/>
      <c r="B3" s="10" t="s">
        <v>17</v>
      </c>
      <c r="C3" s="10" t="s">
        <v>14</v>
      </c>
      <c r="D3" s="160" t="s">
        <v>0</v>
      </c>
      <c r="E3" s="10" t="s">
        <v>137</v>
      </c>
      <c r="F3" s="10" t="s">
        <v>9</v>
      </c>
      <c r="G3" s="12" t="s">
        <v>116</v>
      </c>
      <c r="H3" s="12" t="s">
        <v>136</v>
      </c>
      <c r="I3" s="12" t="s">
        <v>110</v>
      </c>
      <c r="J3" s="12" t="s">
        <v>1826</v>
      </c>
      <c r="K3" s="12" t="s">
        <v>1828</v>
      </c>
      <c r="L3" s="12" t="s">
        <v>26</v>
      </c>
      <c r="M3" s="12" t="s">
        <v>27</v>
      </c>
      <c r="N3" s="10" t="s">
        <v>1620</v>
      </c>
      <c r="O3" s="12" t="s">
        <v>111</v>
      </c>
      <c r="P3" s="12" t="s">
        <v>112</v>
      </c>
      <c r="Q3" s="12" t="s">
        <v>1621</v>
      </c>
      <c r="R3" s="12" t="s">
        <v>113</v>
      </c>
      <c r="S3" s="10" t="s">
        <v>104</v>
      </c>
      <c r="T3" s="10" t="s">
        <v>105</v>
      </c>
      <c r="U3" s="12" t="s">
        <v>106</v>
      </c>
      <c r="V3" s="12" t="s">
        <v>107</v>
      </c>
      <c r="W3" s="12" t="s">
        <v>108</v>
      </c>
      <c r="X3" s="10" t="s">
        <v>109</v>
      </c>
      <c r="Y3" s="12" t="s">
        <v>29</v>
      </c>
      <c r="Z3" s="12" t="s">
        <v>11</v>
      </c>
    </row>
    <row r="4" spans="1:27" s="11" customFormat="1" ht="17" customHeight="1" x14ac:dyDescent="0.2">
      <c r="A4" s="17"/>
      <c r="B4" s="13" t="s">
        <v>18</v>
      </c>
      <c r="C4" s="13" t="str">
        <f>$B$1</f>
        <v>SP</v>
      </c>
      <c r="D4" s="162">
        <v>0</v>
      </c>
      <c r="E4" s="20" t="str">
        <f t="shared" ref="E4:E23" si="0">_xlfn.CONCAT(C4,B4,D4)</f>
        <v>SPTotal0</v>
      </c>
      <c r="F4" s="21">
        <v>1</v>
      </c>
      <c r="G4" s="108">
        <f>VLOOKUP(E4,'Appendix 4. LT MOH 2019'!$E$4:$H$1683,4,FALSE)</f>
        <v>1.0593506737575791E-2</v>
      </c>
      <c r="H4" s="21">
        <f>VLOOKUP(E4,'Appendix 1a. Pop March 2021'!$E$5:$F$1684,2,FALSE)</f>
        <v>599707.14389174199</v>
      </c>
      <c r="I4" s="21">
        <f>VLOOKUP(E4,'Appendix 2a. Covid Deaths 2021'!$E$4:$F$1684,2,FALSE)</f>
        <v>20.9902418328384</v>
      </c>
      <c r="J4" s="22">
        <f t="shared" ref="J4:J23" si="1">G4*H4</f>
        <v>6353.0016693895031</v>
      </c>
      <c r="K4" s="22">
        <f t="shared" ref="K4:K23" si="2">G4*(H4-I4)+I4</f>
        <v>6373.7695509540627</v>
      </c>
      <c r="L4" s="77">
        <f t="shared" ref="L4:L23" si="3">J4/K4</f>
        <v>0.99674166419125543</v>
      </c>
      <c r="M4" s="77">
        <f t="shared" ref="M4:M23" si="4">K4/J4</f>
        <v>1.0032689872670151</v>
      </c>
      <c r="N4" s="77">
        <f>VLOOKUP(E4,'Appendix 4. LT MOH 2019'!$E$4:$L$1683,8,FALSE)</f>
        <v>0.98950906693183494</v>
      </c>
      <c r="O4" s="77">
        <f>EXP((1/L4)*LN(N4))</f>
        <v>0.98947495331750712</v>
      </c>
      <c r="P4" s="77">
        <f t="shared" ref="P4:P23" si="5">1-O4</f>
        <v>1.0525046682492878E-2</v>
      </c>
      <c r="Q4" s="77">
        <f>VLOOKUP(E4,'Appendix 4. LT MOH 2019'!$E$4:$J$1683,6,FALSE)</f>
        <v>7.7041808586498034E-2</v>
      </c>
      <c r="R4" s="18">
        <f t="shared" ref="R4:R22" si="6">F4+(Q4-F4)*M4*(1-N4)/(1-O4)</f>
        <v>7.7025926559776248E-2</v>
      </c>
      <c r="S4" s="14">
        <v>100000</v>
      </c>
      <c r="T4" s="14">
        <f t="shared" ref="T4:T23" si="7">P4*S4</f>
        <v>1052.5046682492878</v>
      </c>
      <c r="U4" s="15">
        <f t="shared" ref="U4:U23" si="8">T4/V4</f>
        <v>1.0628293595469192E-2</v>
      </c>
      <c r="V4" s="14">
        <f t="shared" ref="V4:V22" si="9">(S5*F4)+R4*T4</f>
        <v>99028.565479031109</v>
      </c>
      <c r="W4" s="14">
        <f t="shared" ref="W4:W22" si="10">W5+V4</f>
        <v>7570258.3361143554</v>
      </c>
      <c r="X4" s="129">
        <f t="shared" ref="X4:X23" si="11">W4/S4</f>
        <v>75.702583361143553</v>
      </c>
      <c r="Y4" s="109">
        <f>VLOOKUP(E4,'Appendix 4. LT MOH 2019'!$E$4:$Q$1683,13,FALSE)</f>
        <v>77.524692685189223</v>
      </c>
      <c r="Z4" s="109">
        <f t="shared" ref="Z4:Z23" si="12">X4-Y4</f>
        <v>-1.8221093240456696</v>
      </c>
    </row>
    <row r="5" spans="1:27" s="11" customFormat="1" x14ac:dyDescent="0.2">
      <c r="A5" s="17"/>
      <c r="B5" s="13" t="str">
        <f>$B$4</f>
        <v>Total</v>
      </c>
      <c r="C5" s="13" t="str">
        <f>$C$4</f>
        <v>SP</v>
      </c>
      <c r="D5" s="163" t="s">
        <v>139</v>
      </c>
      <c r="E5" s="20" t="str">
        <f t="shared" si="0"/>
        <v>SPTotal01-04</v>
      </c>
      <c r="F5" s="21">
        <v>4</v>
      </c>
      <c r="G5" s="108">
        <f>VLOOKUP(E5,'Appendix 4. LT MOH 2019'!$E$4:$H$1683,4,FALSE)</f>
        <v>4.1613087947896011E-4</v>
      </c>
      <c r="H5" s="21">
        <f>VLOOKUP(E5,'Appendix 1a. Pop March 2021'!$E$5:$F$1684,2,FALSE)</f>
        <v>2427760.4595007999</v>
      </c>
      <c r="I5" s="21">
        <f>VLOOKUP(E5,'Appendix 2a. Covid Deaths 2021'!$E$4:$F$1684,2,FALSE)</f>
        <v>7.9962826029860397</v>
      </c>
      <c r="J5" s="22">
        <f t="shared" si="1"/>
        <v>1010.2660951763122</v>
      </c>
      <c r="K5" s="22">
        <f t="shared" si="2"/>
        <v>1018.259050279186</v>
      </c>
      <c r="L5" s="77">
        <f t="shared" si="3"/>
        <v>0.99215037165573705</v>
      </c>
      <c r="M5" s="77">
        <f t="shared" si="4"/>
        <v>1.0079117325039784</v>
      </c>
      <c r="N5" s="77">
        <f>VLOOKUP(E5,'Appendix 4. LT MOH 2019'!$E$4:$L$1683,8,FALSE)</f>
        <v>0.99833719986699765</v>
      </c>
      <c r="O5" s="77">
        <f t="shared" ref="O5:O22" si="13">EXP((1/L5)*LN(N5))</f>
        <v>0.99832405526733159</v>
      </c>
      <c r="P5" s="77">
        <f t="shared" si="5"/>
        <v>1.6759447326684107E-3</v>
      </c>
      <c r="Q5" s="77">
        <f>VLOOKUP(E5,'Appendix 4. LT MOH 2019'!$E$4:$J$1683,6,FALSE)</f>
        <v>1.5093523536823834</v>
      </c>
      <c r="R5" s="18">
        <f t="shared" si="6"/>
        <v>1.5093359615390285</v>
      </c>
      <c r="S5" s="132">
        <f t="shared" ref="S5:S23" si="14">S4-T4</f>
        <v>98947.495331750717</v>
      </c>
      <c r="T5" s="14">
        <f t="shared" si="7"/>
        <v>165.83053361197977</v>
      </c>
      <c r="U5" s="15">
        <f t="shared" si="8"/>
        <v>4.1942387455318349E-4</v>
      </c>
      <c r="V5" s="14">
        <f t="shared" si="9"/>
        <v>395376.95318045671</v>
      </c>
      <c r="W5" s="14">
        <f t="shared" si="10"/>
        <v>7471229.7706353245</v>
      </c>
      <c r="X5" s="129">
        <f t="shared" si="11"/>
        <v>75.507012538173086</v>
      </c>
      <c r="Y5" s="109">
        <f>VLOOKUP(E5,'Appendix 4. LT MOH 2019'!$E$4:$Q$1683,13,FALSE)</f>
        <v>77.345805041594772</v>
      </c>
      <c r="Z5" s="109">
        <f t="shared" si="12"/>
        <v>-1.8387925034216863</v>
      </c>
      <c r="AA5" s="19"/>
    </row>
    <row r="6" spans="1:27" s="11" customFormat="1" x14ac:dyDescent="0.2">
      <c r="A6" s="17"/>
      <c r="B6" s="13" t="str">
        <f t="shared" ref="B6:B23" si="15">$B$4</f>
        <v>Total</v>
      </c>
      <c r="C6" s="13" t="str">
        <f t="shared" ref="C6:C23" si="16">$C$4</f>
        <v>SP</v>
      </c>
      <c r="D6" s="163" t="s">
        <v>138</v>
      </c>
      <c r="E6" s="20" t="str">
        <f t="shared" si="0"/>
        <v>SPTotal05-09</v>
      </c>
      <c r="F6" s="21">
        <v>5</v>
      </c>
      <c r="G6" s="108">
        <f>VLOOKUP(E6,'Appendix 4. LT MOH 2019'!$E$4:$H$1683,4,FALSE)</f>
        <v>1.6446351999776729E-4</v>
      </c>
      <c r="H6" s="21">
        <f>VLOOKUP(E6,'Appendix 1a. Pop March 2021'!$E$5:$F$1684,2,FALSE)</f>
        <v>3053050.8139069299</v>
      </c>
      <c r="I6" s="21">
        <f>VLOOKUP(E6,'Appendix 2a. Covid Deaths 2021'!$E$4:$F$1684,2,FALSE)</f>
        <v>10.994888579105799</v>
      </c>
      <c r="J6" s="22">
        <f t="shared" si="1"/>
        <v>502.11548358718204</v>
      </c>
      <c r="K6" s="22">
        <f t="shared" si="2"/>
        <v>513.10856390821016</v>
      </c>
      <c r="L6" s="77">
        <f t="shared" si="3"/>
        <v>0.97857552749208321</v>
      </c>
      <c r="M6" s="77">
        <f t="shared" si="4"/>
        <v>1.0218935298359892</v>
      </c>
      <c r="N6" s="77">
        <f>VLOOKUP(E6,'Appendix 4. LT MOH 2019'!$E$4:$L$1683,8,FALSE)</f>
        <v>0.9991780203641718</v>
      </c>
      <c r="O6" s="77">
        <f t="shared" si="13"/>
        <v>0.99916003188863267</v>
      </c>
      <c r="P6" s="77">
        <f t="shared" si="5"/>
        <v>8.3996811136732852E-4</v>
      </c>
      <c r="Q6" s="77">
        <f>VLOOKUP(E6,'Appendix 4. LT MOH 2019'!$E$4:$J$1683,6,FALSE)</f>
        <v>2.4999999999994467</v>
      </c>
      <c r="R6" s="18">
        <f t="shared" si="6"/>
        <v>2.4999774987212864</v>
      </c>
      <c r="S6" s="132">
        <f t="shared" si="14"/>
        <v>98781.664798138736</v>
      </c>
      <c r="T6" s="14">
        <f t="shared" si="7"/>
        <v>82.97344841821311</v>
      </c>
      <c r="U6" s="15">
        <f t="shared" si="8"/>
        <v>1.6806420719611386E-4</v>
      </c>
      <c r="V6" s="14">
        <f t="shared" si="9"/>
        <v>493700.88850263949</v>
      </c>
      <c r="W6" s="14">
        <f t="shared" si="10"/>
        <v>7075852.817454868</v>
      </c>
      <c r="X6" s="129">
        <f t="shared" si="11"/>
        <v>71.63123674737048</v>
      </c>
      <c r="Y6" s="109">
        <f>VLOOKUP(E6,'Appendix 4. LT MOH 2019'!$E$4:$Q$1683,13,FALSE)</f>
        <v>73.472115934980991</v>
      </c>
      <c r="Z6" s="109">
        <f t="shared" si="12"/>
        <v>-1.8408791876105113</v>
      </c>
    </row>
    <row r="7" spans="1:27" s="11" customFormat="1" x14ac:dyDescent="0.2">
      <c r="A7" s="17"/>
      <c r="B7" s="13" t="str">
        <f t="shared" si="15"/>
        <v>Total</v>
      </c>
      <c r="C7" s="13" t="str">
        <f t="shared" si="16"/>
        <v>SP</v>
      </c>
      <c r="D7" s="163" t="s">
        <v>120</v>
      </c>
      <c r="E7" s="20" t="str">
        <f t="shared" si="0"/>
        <v>SPTotal10-14</v>
      </c>
      <c r="F7" s="21">
        <v>5</v>
      </c>
      <c r="G7" s="108">
        <f>VLOOKUP(E7,'Appendix 4. LT MOH 2019'!$E$4:$H$1683,4,FALSE)</f>
        <v>2.0914335820449589E-4</v>
      </c>
      <c r="H7" s="21">
        <f>VLOOKUP(E7,'Appendix 1a. Pop March 2021'!$E$5:$F$1684,2,FALSE)</f>
        <v>2954800.2994285598</v>
      </c>
      <c r="I7" s="21">
        <f>VLOOKUP(E7,'Appendix 2a. Covid Deaths 2021'!$E$4:$F$1684,2,FALSE)</f>
        <v>19.990706507465099</v>
      </c>
      <c r="J7" s="22">
        <f t="shared" si="1"/>
        <v>617.97685744613898</v>
      </c>
      <c r="K7" s="22">
        <f t="shared" si="2"/>
        <v>637.96338303011225</v>
      </c>
      <c r="L7" s="77">
        <f t="shared" si="3"/>
        <v>0.96867135933563464</v>
      </c>
      <c r="M7" s="77">
        <f t="shared" si="4"/>
        <v>1.0323418674067666</v>
      </c>
      <c r="N7" s="77">
        <f>VLOOKUP(E7,'Appendix 4. LT MOH 2019'!$E$4:$L$1683,8,FALSE)</f>
        <v>0.99895482968505145</v>
      </c>
      <c r="O7" s="77">
        <f t="shared" si="13"/>
        <v>0.99892104516759272</v>
      </c>
      <c r="P7" s="77">
        <f t="shared" si="5"/>
        <v>1.0789548324072751E-3</v>
      </c>
      <c r="Q7" s="77">
        <f>VLOOKUP(E7,'Appendix 4. LT MOH 2019'!$E$4:$J$1683,6,FALSE)</f>
        <v>2.5000000000001927</v>
      </c>
      <c r="R7" s="18">
        <f t="shared" si="6"/>
        <v>2.4999577315838444</v>
      </c>
      <c r="S7" s="132">
        <f t="shared" si="14"/>
        <v>98698.691349720524</v>
      </c>
      <c r="T7" s="14">
        <f t="shared" si="7"/>
        <v>106.49142998405507</v>
      </c>
      <c r="U7" s="15">
        <f t="shared" si="8"/>
        <v>2.1590744564169148E-4</v>
      </c>
      <c r="V7" s="14">
        <f t="shared" si="9"/>
        <v>493227.22367241839</v>
      </c>
      <c r="W7" s="14">
        <f t="shared" si="10"/>
        <v>6582151.9289522283</v>
      </c>
      <c r="X7" s="129">
        <f t="shared" si="11"/>
        <v>66.689353616955188</v>
      </c>
      <c r="Y7" s="109">
        <f>VLOOKUP(E7,'Appendix 4. LT MOH 2019'!$E$4:$Q$1683,13,FALSE)</f>
        <v>68.530501560786618</v>
      </c>
      <c r="Z7" s="109">
        <f t="shared" si="12"/>
        <v>-1.8411479438314302</v>
      </c>
      <c r="AA7" s="19"/>
    </row>
    <row r="8" spans="1:27" s="11" customFormat="1" x14ac:dyDescent="0.2">
      <c r="A8" s="17"/>
      <c r="B8" s="13" t="str">
        <f t="shared" si="15"/>
        <v>Total</v>
      </c>
      <c r="C8" s="13" t="str">
        <f t="shared" si="16"/>
        <v>SP</v>
      </c>
      <c r="D8" s="162" t="s">
        <v>121</v>
      </c>
      <c r="E8" s="20" t="str">
        <f t="shared" si="0"/>
        <v>SPTotal15-19</v>
      </c>
      <c r="F8" s="21">
        <v>5</v>
      </c>
      <c r="G8" s="108">
        <f>VLOOKUP(E8,'Appendix 4. LT MOH 2019'!$E$4:$H$1683,4,FALSE)</f>
        <v>6.7444860440171435E-4</v>
      </c>
      <c r="H8" s="21">
        <f>VLOOKUP(E8,'Appendix 1a. Pop March 2021'!$E$5:$F$1684,2,FALSE)</f>
        <v>3089585.4701475301</v>
      </c>
      <c r="I8" s="21">
        <f>VLOOKUP(E8,'Appendix 2a. Covid Deaths 2021'!$E$4:$F$1684,2,FALSE)</f>
        <v>42.980018991050002</v>
      </c>
      <c r="J8" s="22">
        <f t="shared" si="1"/>
        <v>2083.7666085208161</v>
      </c>
      <c r="K8" s="22">
        <f t="shared" si="2"/>
        <v>2126.7176396980408</v>
      </c>
      <c r="L8" s="77">
        <f t="shared" si="3"/>
        <v>0.97980407442178219</v>
      </c>
      <c r="M8" s="77">
        <f t="shared" si="4"/>
        <v>1.0206122082010489</v>
      </c>
      <c r="N8" s="77">
        <f>VLOOKUP(E8,'Appendix 4. LT MOH 2019'!$E$4:$L$1683,8,FALSE)</f>
        <v>0.996633433418323</v>
      </c>
      <c r="O8" s="77">
        <f t="shared" si="13"/>
        <v>0.99656416039293105</v>
      </c>
      <c r="P8" s="77">
        <f t="shared" si="5"/>
        <v>3.4358396070689468E-3</v>
      </c>
      <c r="Q8" s="77">
        <f>VLOOKUP(E8,'Appendix 4. LT MOH 2019'!$E$4:$J$1683,6,FALSE)</f>
        <v>2.4999999999999356</v>
      </c>
      <c r="R8" s="18">
        <f t="shared" si="6"/>
        <v>2.4999131610275729</v>
      </c>
      <c r="S8" s="132">
        <f t="shared" si="14"/>
        <v>98592.199919736464</v>
      </c>
      <c r="T8" s="14">
        <f t="shared" si="7"/>
        <v>338.74698543229039</v>
      </c>
      <c r="U8" s="15">
        <f t="shared" si="8"/>
        <v>6.8835049343414132E-4</v>
      </c>
      <c r="V8" s="14">
        <f t="shared" si="9"/>
        <v>492114.10271866154</v>
      </c>
      <c r="W8" s="14">
        <f t="shared" si="10"/>
        <v>6088924.7052798104</v>
      </c>
      <c r="X8" s="129">
        <f t="shared" si="11"/>
        <v>61.758685882217669</v>
      </c>
      <c r="Y8" s="109">
        <f>VLOOKUP(E8,'Appendix 4. LT MOH 2019'!$E$4:$Q$1683,13,FALSE)</f>
        <v>63.599586886831091</v>
      </c>
      <c r="Z8" s="109">
        <f t="shared" si="12"/>
        <v>-1.8409010046134213</v>
      </c>
    </row>
    <row r="9" spans="1:27" s="11" customFormat="1" x14ac:dyDescent="0.2">
      <c r="A9" s="17"/>
      <c r="B9" s="13" t="str">
        <f t="shared" si="15"/>
        <v>Total</v>
      </c>
      <c r="C9" s="13" t="str">
        <f t="shared" si="16"/>
        <v>SP</v>
      </c>
      <c r="D9" s="162" t="s">
        <v>122</v>
      </c>
      <c r="E9" s="20" t="str">
        <f t="shared" si="0"/>
        <v>SPTotal20-24</v>
      </c>
      <c r="F9" s="21">
        <v>5</v>
      </c>
      <c r="G9" s="108">
        <f>VLOOKUP(E9,'Appendix 4. LT MOH 2019'!$E$4:$H$1683,4,FALSE)</f>
        <v>1.0405953628017373E-3</v>
      </c>
      <c r="H9" s="21">
        <f>VLOOKUP(E9,'Appendix 1a. Pop March 2021'!$E$5:$F$1684,2,FALSE)</f>
        <v>3436107.16931591</v>
      </c>
      <c r="I9" s="21">
        <f>VLOOKUP(E9,'Appendix 2a. Covid Deaths 2021'!$E$4:$F$1684,2,FALSE)</f>
        <v>205.90427702688999</v>
      </c>
      <c r="J9" s="22">
        <f t="shared" si="1"/>
        <v>3575.5971864799399</v>
      </c>
      <c r="K9" s="22">
        <f t="shared" si="2"/>
        <v>3781.2872004709743</v>
      </c>
      <c r="L9" s="77">
        <f t="shared" si="3"/>
        <v>0.94560317609161904</v>
      </c>
      <c r="M9" s="77">
        <f t="shared" si="4"/>
        <v>1.0575260587990141</v>
      </c>
      <c r="N9" s="77">
        <f>VLOOKUP(E9,'Appendix 4. LT MOH 2019'!$E$4:$L$1683,8,FALSE)</f>
        <v>0.99481052354881749</v>
      </c>
      <c r="O9" s="77">
        <f t="shared" si="13"/>
        <v>0.99451281392788005</v>
      </c>
      <c r="P9" s="77">
        <f t="shared" si="5"/>
        <v>5.4871860721199539E-3</v>
      </c>
      <c r="Q9" s="77">
        <f>VLOOKUP(E9,'Appendix 4. LT MOH 2019'!$E$4:$J$1683,6,FALSE)</f>
        <v>2.500000000000012</v>
      </c>
      <c r="R9" s="18">
        <f t="shared" si="6"/>
        <v>2.4996261715392158</v>
      </c>
      <c r="S9" s="132">
        <f t="shared" si="14"/>
        <v>98253.45293430418</v>
      </c>
      <c r="T9" s="14">
        <f t="shared" si="7"/>
        <v>539.13497847880728</v>
      </c>
      <c r="U9" s="15">
        <f t="shared" si="8"/>
        <v>1.1004568716996945E-3</v>
      </c>
      <c r="V9" s="14">
        <f t="shared" si="9"/>
        <v>489919.22568132472</v>
      </c>
      <c r="W9" s="14">
        <f t="shared" si="10"/>
        <v>5596810.6025611488</v>
      </c>
      <c r="X9" s="129">
        <f t="shared" si="11"/>
        <v>56.96299148187066</v>
      </c>
      <c r="Y9" s="109">
        <f>VLOOKUP(E9,'Appendix 4. LT MOH 2019'!$E$4:$Q$1683,13,FALSE)</f>
        <v>58.805977542081301</v>
      </c>
      <c r="Z9" s="109">
        <f t="shared" si="12"/>
        <v>-1.8429860602106416</v>
      </c>
    </row>
    <row r="10" spans="1:27" s="11" customFormat="1" x14ac:dyDescent="0.2">
      <c r="A10" s="17"/>
      <c r="B10" s="13" t="str">
        <f t="shared" si="15"/>
        <v>Total</v>
      </c>
      <c r="C10" s="13" t="str">
        <f t="shared" si="16"/>
        <v>SP</v>
      </c>
      <c r="D10" s="162" t="s">
        <v>123</v>
      </c>
      <c r="E10" s="20" t="str">
        <f t="shared" si="0"/>
        <v>SPTotal25-29</v>
      </c>
      <c r="F10" s="21">
        <v>5</v>
      </c>
      <c r="G10" s="108">
        <f>VLOOKUP(E10,'Appendix 4. LT MOH 2019'!$E$4:$H$1683,4,FALSE)</f>
        <v>1.0313856460328447E-3</v>
      </c>
      <c r="H10" s="21">
        <f>VLOOKUP(E10,'Appendix 1a. Pop March 2021'!$E$5:$F$1684,2,FALSE)</f>
        <v>3501358.5872669499</v>
      </c>
      <c r="I10" s="21">
        <f>VLOOKUP(E10,'Appendix 2a. Covid Deaths 2021'!$E$4:$F$1684,2,FALSE)</f>
        <v>454.78857304483103</v>
      </c>
      <c r="J10" s="22">
        <f t="shared" si="1"/>
        <v>3611.2509885209715</v>
      </c>
      <c r="K10" s="22">
        <f t="shared" si="2"/>
        <v>4065.5704991595844</v>
      </c>
      <c r="L10" s="77">
        <f t="shared" si="3"/>
        <v>0.88825196593380251</v>
      </c>
      <c r="M10" s="77">
        <f t="shared" si="4"/>
        <v>1.1258066836347713</v>
      </c>
      <c r="N10" s="77">
        <f>VLOOKUP(E10,'Appendix 4. LT MOH 2019'!$E$4:$L$1683,8,FALSE)</f>
        <v>0.99485633452667876</v>
      </c>
      <c r="O10" s="77">
        <f t="shared" si="13"/>
        <v>0.99421110347312613</v>
      </c>
      <c r="P10" s="77">
        <f t="shared" si="5"/>
        <v>5.7888965268738657E-3</v>
      </c>
      <c r="Q10" s="77">
        <f>VLOOKUP(E10,'Appendix 4. LT MOH 2019'!$E$4:$J$1683,6,FALSE)</f>
        <v>2.499999999999964</v>
      </c>
      <c r="R10" s="18">
        <f t="shared" si="6"/>
        <v>2.4991896377124885</v>
      </c>
      <c r="S10" s="132">
        <f t="shared" si="14"/>
        <v>97714.317955825376</v>
      </c>
      <c r="T10" s="14">
        <f t="shared" si="7"/>
        <v>565.65807584032609</v>
      </c>
      <c r="U10" s="15">
        <f t="shared" si="8"/>
        <v>1.1611412580795747E-3</v>
      </c>
      <c r="V10" s="14">
        <f t="shared" si="9"/>
        <v>487156.98620155372</v>
      </c>
      <c r="W10" s="14">
        <f t="shared" si="10"/>
        <v>5106891.3768798243</v>
      </c>
      <c r="X10" s="129">
        <f t="shared" si="11"/>
        <v>52.26349099820299</v>
      </c>
      <c r="Y10" s="109">
        <f>VLOOKUP(E10,'Appendix 4. LT MOH 2019'!$E$4:$Q$1683,13,FALSE)</f>
        <v>54.099700354213475</v>
      </c>
      <c r="Z10" s="109">
        <f t="shared" si="12"/>
        <v>-1.8362093560104853</v>
      </c>
    </row>
    <row r="11" spans="1:27" s="11" customFormat="1" x14ac:dyDescent="0.2">
      <c r="A11" s="17"/>
      <c r="B11" s="13" t="str">
        <f t="shared" si="15"/>
        <v>Total</v>
      </c>
      <c r="C11" s="13" t="str">
        <f t="shared" si="16"/>
        <v>SP</v>
      </c>
      <c r="D11" s="162" t="s">
        <v>124</v>
      </c>
      <c r="E11" s="20" t="str">
        <f t="shared" si="0"/>
        <v>SPTotal30-34</v>
      </c>
      <c r="F11" s="21">
        <v>5</v>
      </c>
      <c r="G11" s="108">
        <f>VLOOKUP(E11,'Appendix 4. LT MOH 2019'!$E$4:$H$1683,4,FALSE)</f>
        <v>1.2190624221342409E-3</v>
      </c>
      <c r="H11" s="21">
        <f>VLOOKUP(E11,'Appendix 1a. Pop March 2021'!$E$5:$F$1684,2,FALSE)</f>
        <v>3778962.5205820799</v>
      </c>
      <c r="I11" s="21">
        <f>VLOOKUP(E11,'Appendix 2a. Covid Deaths 2021'!$E$4:$F$1684,2,FALSE)</f>
        <v>879.59108632846403</v>
      </c>
      <c r="J11" s="22">
        <f t="shared" si="1"/>
        <v>4606.791203495306</v>
      </c>
      <c r="K11" s="22">
        <f t="shared" si="2"/>
        <v>5485.3100133835833</v>
      </c>
      <c r="L11" s="77">
        <f t="shared" si="3"/>
        <v>0.83984153899327785</v>
      </c>
      <c r="M11" s="77">
        <f t="shared" si="4"/>
        <v>1.1907008091058522</v>
      </c>
      <c r="N11" s="77">
        <f>VLOOKUP(E11,'Appendix 4. LT MOH 2019'!$E$4:$L$1683,8,FALSE)</f>
        <v>0.9939232078616862</v>
      </c>
      <c r="O11" s="77">
        <f t="shared" si="13"/>
        <v>0.99276855808443087</v>
      </c>
      <c r="P11" s="77">
        <f t="shared" si="5"/>
        <v>7.2314419155691256E-3</v>
      </c>
      <c r="Q11" s="77">
        <f>VLOOKUP(E11,'Appendix 4. LT MOH 2019'!$E$4:$J$1683,6,FALSE)</f>
        <v>2.4999999999999281</v>
      </c>
      <c r="R11" s="18">
        <f t="shared" si="6"/>
        <v>2.4985482147480269</v>
      </c>
      <c r="S11" s="132">
        <f t="shared" si="14"/>
        <v>97148.659879985047</v>
      </c>
      <c r="T11" s="14">
        <f t="shared" si="7"/>
        <v>702.52489109749251</v>
      </c>
      <c r="U11" s="15">
        <f t="shared" si="8"/>
        <v>1.4515397937655162E-3</v>
      </c>
      <c r="V11" s="14">
        <f t="shared" si="9"/>
        <v>483985.96725690551</v>
      </c>
      <c r="W11" s="14">
        <f t="shared" si="10"/>
        <v>4619734.3906782707</v>
      </c>
      <c r="X11" s="129">
        <f t="shared" si="11"/>
        <v>47.553248767253933</v>
      </c>
      <c r="Y11" s="109">
        <f>VLOOKUP(E11,'Appendix 4. LT MOH 2019'!$E$4:$Q$1683,13,FALSE)</f>
        <v>49.366484198206358</v>
      </c>
      <c r="Z11" s="109">
        <f t="shared" si="12"/>
        <v>-1.8132354309524246</v>
      </c>
    </row>
    <row r="12" spans="1:27" s="11" customFormat="1" x14ac:dyDescent="0.2">
      <c r="A12" s="17"/>
      <c r="B12" s="13" t="str">
        <f t="shared" si="15"/>
        <v>Total</v>
      </c>
      <c r="C12" s="13" t="str">
        <f t="shared" si="16"/>
        <v>SP</v>
      </c>
      <c r="D12" s="162" t="s">
        <v>125</v>
      </c>
      <c r="E12" s="20" t="str">
        <f t="shared" si="0"/>
        <v>SPTotal35-39</v>
      </c>
      <c r="F12" s="21">
        <v>5</v>
      </c>
      <c r="G12" s="108">
        <f>VLOOKUP(E12,'Appendix 4. LT MOH 2019'!$E$4:$H$1683,4,FALSE)</f>
        <v>1.6123953316120501E-3</v>
      </c>
      <c r="H12" s="21">
        <f>VLOOKUP(E12,'Appendix 1a. Pop March 2021'!$E$5:$F$1684,2,FALSE)</f>
        <v>3864366.6054906198</v>
      </c>
      <c r="I12" s="21">
        <f>VLOOKUP(E12,'Appendix 2a. Covid Deaths 2021'!$E$4:$F$1684,2,FALSE)</f>
        <v>1464.31925167182</v>
      </c>
      <c r="J12" s="22">
        <f t="shared" si="1"/>
        <v>6230.8866743305798</v>
      </c>
      <c r="K12" s="22">
        <f t="shared" si="2"/>
        <v>7692.8448644770151</v>
      </c>
      <c r="L12" s="77">
        <f t="shared" si="3"/>
        <v>0.80995870631718192</v>
      </c>
      <c r="M12" s="77">
        <f t="shared" si="4"/>
        <v>1.2346308425363075</v>
      </c>
      <c r="N12" s="77">
        <f>VLOOKUP(E12,'Appendix 4. LT MOH 2019'!$E$4:$L$1683,8,FALSE)</f>
        <v>0.99197039060370285</v>
      </c>
      <c r="O12" s="77">
        <f t="shared" si="13"/>
        <v>0.99009575436912345</v>
      </c>
      <c r="P12" s="77">
        <f t="shared" si="5"/>
        <v>9.9042456308765514E-3</v>
      </c>
      <c r="Q12" s="77">
        <f>VLOOKUP(E12,'Appendix 4. LT MOH 2019'!$E$4:$J$1683,6,FALSE)</f>
        <v>2.4999999999999036</v>
      </c>
      <c r="R12" s="18">
        <f t="shared" si="6"/>
        <v>2.4976379363809227</v>
      </c>
      <c r="S12" s="132">
        <f t="shared" si="14"/>
        <v>96446.134988887556</v>
      </c>
      <c r="T12" s="14">
        <f t="shared" si="7"/>
        <v>955.22621107861971</v>
      </c>
      <c r="U12" s="15">
        <f t="shared" si="8"/>
        <v>1.9907167141825109E-3</v>
      </c>
      <c r="V12" s="14">
        <f t="shared" si="9"/>
        <v>479840.35311166005</v>
      </c>
      <c r="W12" s="14">
        <f t="shared" si="10"/>
        <v>4135748.4234213652</v>
      </c>
      <c r="X12" s="129">
        <f t="shared" si="11"/>
        <v>42.881432458624523</v>
      </c>
      <c r="Y12" s="109">
        <f>VLOOKUP(E12,'Appendix 4. LT MOH 2019'!$E$4:$Q$1683,13,FALSE)</f>
        <v>44.653023319612714</v>
      </c>
      <c r="Z12" s="109">
        <f t="shared" si="12"/>
        <v>-1.7715908609881907</v>
      </c>
    </row>
    <row r="13" spans="1:27" s="11" customFormat="1" x14ac:dyDescent="0.2">
      <c r="A13" s="17"/>
      <c r="B13" s="13" t="str">
        <f t="shared" si="15"/>
        <v>Total</v>
      </c>
      <c r="C13" s="13" t="str">
        <f t="shared" si="16"/>
        <v>SP</v>
      </c>
      <c r="D13" s="162" t="s">
        <v>126</v>
      </c>
      <c r="E13" s="20" t="str">
        <f t="shared" si="0"/>
        <v>SPTotal40-44</v>
      </c>
      <c r="F13" s="21">
        <v>5</v>
      </c>
      <c r="G13" s="108">
        <f>VLOOKUP(E13,'Appendix 4. LT MOH 2019'!$E$4:$H$1683,4,FALSE)</f>
        <v>2.337937568493141E-3</v>
      </c>
      <c r="H13" s="21">
        <f>VLOOKUP(E13,'Appendix 1a. Pop March 2021'!$E$5:$F$1684,2,FALSE)</f>
        <v>3594629.3913338599</v>
      </c>
      <c r="I13" s="21">
        <f>VLOOKUP(E13,'Appendix 2a. Covid Deaths 2021'!$E$4:$F$1684,2,FALSE)</f>
        <v>2043.05020506293</v>
      </c>
      <c r="J13" s="22">
        <f t="shared" si="1"/>
        <v>8404.0190988090635</v>
      </c>
      <c r="K13" s="22">
        <f t="shared" si="2"/>
        <v>10442.292780043259</v>
      </c>
      <c r="L13" s="77">
        <f t="shared" si="3"/>
        <v>0.80480592488944258</v>
      </c>
      <c r="M13" s="77">
        <f t="shared" si="4"/>
        <v>1.2425355841377181</v>
      </c>
      <c r="N13" s="77">
        <f>VLOOKUP(E13,'Appendix 4. LT MOH 2019'!$E$4:$L$1683,8,FALSE)</f>
        <v>0.98837823953355064</v>
      </c>
      <c r="O13" s="77">
        <f t="shared" si="13"/>
        <v>0.98557996067647535</v>
      </c>
      <c r="P13" s="77">
        <f t="shared" si="5"/>
        <v>1.4420039323524647E-2</v>
      </c>
      <c r="Q13" s="77">
        <f>VLOOKUP(E13,'Appendix 4. LT MOH 2019'!$E$4:$J$1683,6,FALSE)</f>
        <v>2.5000000000000306</v>
      </c>
      <c r="R13" s="18">
        <f t="shared" si="6"/>
        <v>2.4964612429436701</v>
      </c>
      <c r="S13" s="132">
        <f t="shared" si="14"/>
        <v>95490.908777808931</v>
      </c>
      <c r="T13" s="14">
        <f t="shared" si="7"/>
        <v>1376.9826596151097</v>
      </c>
      <c r="U13" s="15">
        <f t="shared" si="8"/>
        <v>2.9049824932781128E-3</v>
      </c>
      <c r="V13" s="14">
        <f t="shared" si="9"/>
        <v>474007.21443290374</v>
      </c>
      <c r="W13" s="14">
        <f t="shared" si="10"/>
        <v>3655908.0703097051</v>
      </c>
      <c r="X13" s="129">
        <f t="shared" si="11"/>
        <v>38.285404517579572</v>
      </c>
      <c r="Y13" s="109">
        <f>VLOOKUP(E13,'Appendix 4. LT MOH 2019'!$E$4:$Q$1683,13,FALSE)</f>
        <v>39.994235431723752</v>
      </c>
      <c r="Z13" s="109">
        <f t="shared" si="12"/>
        <v>-1.7088309141441798</v>
      </c>
    </row>
    <row r="14" spans="1:27" s="11" customFormat="1" x14ac:dyDescent="0.2">
      <c r="A14" s="17"/>
      <c r="B14" s="13" t="str">
        <f t="shared" si="15"/>
        <v>Total</v>
      </c>
      <c r="C14" s="13" t="str">
        <f t="shared" si="16"/>
        <v>SP</v>
      </c>
      <c r="D14" s="162" t="s">
        <v>127</v>
      </c>
      <c r="E14" s="20" t="str">
        <f t="shared" si="0"/>
        <v>SPTotal45-49</v>
      </c>
      <c r="F14" s="21">
        <v>5</v>
      </c>
      <c r="G14" s="108">
        <f>VLOOKUP(E14,'Appendix 4. LT MOH 2019'!$E$4:$H$1683,4,FALSE)</f>
        <v>3.4539739618028834E-3</v>
      </c>
      <c r="H14" s="21">
        <f>VLOOKUP(E14,'Appendix 1a. Pop March 2021'!$E$5:$F$1684,2,FALSE)</f>
        <v>3181739.4875388001</v>
      </c>
      <c r="I14" s="21">
        <f>VLOOKUP(E14,'Appendix 2a. Covid Deaths 2021'!$E$4:$F$1684,2,FALSE)</f>
        <v>2684.7518839525601</v>
      </c>
      <c r="J14" s="22">
        <f t="shared" si="1"/>
        <v>10989.645343199065</v>
      </c>
      <c r="K14" s="22">
        <f t="shared" si="2"/>
        <v>13665.124164050552</v>
      </c>
      <c r="L14" s="77">
        <f t="shared" si="3"/>
        <v>0.80421115909872321</v>
      </c>
      <c r="M14" s="77">
        <f t="shared" si="4"/>
        <v>1.2434545189856565</v>
      </c>
      <c r="N14" s="77">
        <f>VLOOKUP(E14,'Appendix 4. LT MOH 2019'!$E$4:$L$1683,8,FALSE)</f>
        <v>0.98287797773864594</v>
      </c>
      <c r="O14" s="77">
        <f t="shared" si="13"/>
        <v>0.97875411102682808</v>
      </c>
      <c r="P14" s="77">
        <f t="shared" si="5"/>
        <v>2.1245888973171922E-2</v>
      </c>
      <c r="Q14" s="77">
        <f>VLOOKUP(E14,'Appendix 4. LT MOH 2019'!$E$4:$J$1683,6,FALSE)</f>
        <v>2.5000000000000249</v>
      </c>
      <c r="R14" s="18">
        <f t="shared" si="6"/>
        <v>2.4947558111197581</v>
      </c>
      <c r="S14" s="132">
        <f t="shared" si="14"/>
        <v>94113.92611819382</v>
      </c>
      <c r="T14" s="14">
        <f t="shared" si="7"/>
        <v>1999.534025136451</v>
      </c>
      <c r="U14" s="15">
        <f t="shared" si="8"/>
        <v>4.2948979625863307E-3</v>
      </c>
      <c r="V14" s="14">
        <f t="shared" si="9"/>
        <v>465560.3095940277</v>
      </c>
      <c r="W14" s="14">
        <f t="shared" si="10"/>
        <v>3181900.8558768015</v>
      </c>
      <c r="X14" s="129">
        <f t="shared" si="11"/>
        <v>33.809033233623502</v>
      </c>
      <c r="Y14" s="109">
        <f>VLOOKUP(E14,'Appendix 4. LT MOH 2019'!$E$4:$Q$1683,13,FALSE)</f>
        <v>35.435108172169549</v>
      </c>
      <c r="Z14" s="109">
        <f t="shared" si="12"/>
        <v>-1.6260749385460471</v>
      </c>
    </row>
    <row r="15" spans="1:27" s="11" customFormat="1" x14ac:dyDescent="0.2">
      <c r="A15" s="17"/>
      <c r="B15" s="13" t="str">
        <f t="shared" si="15"/>
        <v>Total</v>
      </c>
      <c r="C15" s="13" t="str">
        <f t="shared" si="16"/>
        <v>SP</v>
      </c>
      <c r="D15" s="162" t="s">
        <v>128</v>
      </c>
      <c r="E15" s="20" t="str">
        <f t="shared" si="0"/>
        <v>SPTotal50-54</v>
      </c>
      <c r="F15" s="21">
        <v>5</v>
      </c>
      <c r="G15" s="108">
        <f>VLOOKUP(E15,'Appendix 4. LT MOH 2019'!$E$4:$H$1683,4,FALSE)</f>
        <v>5.2763770108027333E-3</v>
      </c>
      <c r="H15" s="21">
        <f>VLOOKUP(E15,'Appendix 1a. Pop March 2021'!$E$5:$F$1684,2,FALSE)</f>
        <v>2925079.9713854599</v>
      </c>
      <c r="I15" s="21">
        <f>VLOOKUP(E15,'Appendix 2a. Covid Deaths 2021'!$E$4:$F$1684,2,FALSE)</f>
        <v>3733.2644402691099</v>
      </c>
      <c r="J15" s="22">
        <f t="shared" si="1"/>
        <v>15433.824715777757</v>
      </c>
      <c r="K15" s="22">
        <f t="shared" si="2"/>
        <v>19147.391045378983</v>
      </c>
      <c r="L15" s="77">
        <f t="shared" si="3"/>
        <v>0.80605366439740334</v>
      </c>
      <c r="M15" s="77">
        <f t="shared" si="4"/>
        <v>1.2406121877103415</v>
      </c>
      <c r="N15" s="77">
        <f>VLOOKUP(E15,'Appendix 4. LT MOH 2019'!$E$4:$L$1683,8,FALSE)</f>
        <v>0.9739615861663603</v>
      </c>
      <c r="O15" s="77">
        <f t="shared" si="13"/>
        <v>0.96779829469869449</v>
      </c>
      <c r="P15" s="77">
        <f t="shared" si="5"/>
        <v>3.2201705301305505E-2</v>
      </c>
      <c r="Q15" s="77">
        <f>VLOOKUP(E15,'Appendix 4. LT MOH 2019'!$E$4:$J$1683,6,FALSE)</f>
        <v>2.5000000000000187</v>
      </c>
      <c r="R15" s="18">
        <f t="shared" si="6"/>
        <v>2.4920913932662843</v>
      </c>
      <c r="S15" s="132">
        <f t="shared" si="14"/>
        <v>92114.392093057366</v>
      </c>
      <c r="T15" s="14">
        <f t="shared" si="7"/>
        <v>2966.2405081895395</v>
      </c>
      <c r="U15" s="15">
        <f t="shared" si="8"/>
        <v>6.5460718164564993E-3</v>
      </c>
      <c r="V15" s="14">
        <f t="shared" si="9"/>
        <v>453132.90036515612</v>
      </c>
      <c r="W15" s="14">
        <f t="shared" si="10"/>
        <v>2716340.5462827738</v>
      </c>
      <c r="X15" s="129">
        <f t="shared" si="11"/>
        <v>29.488774604717861</v>
      </c>
      <c r="Y15" s="109">
        <f>VLOOKUP(E15,'Appendix 4. LT MOH 2019'!$E$4:$Q$1683,13,FALSE)</f>
        <v>31.008847403362235</v>
      </c>
      <c r="Z15" s="109">
        <f t="shared" si="12"/>
        <v>-1.5200727986443745</v>
      </c>
    </row>
    <row r="16" spans="1:27" s="11" customFormat="1" x14ac:dyDescent="0.2">
      <c r="A16" s="17"/>
      <c r="B16" s="13" t="str">
        <f t="shared" si="15"/>
        <v>Total</v>
      </c>
      <c r="C16" s="13" t="str">
        <f t="shared" si="16"/>
        <v>SP</v>
      </c>
      <c r="D16" s="162" t="s">
        <v>129</v>
      </c>
      <c r="E16" s="20" t="str">
        <f t="shared" si="0"/>
        <v>SPTotal55-59</v>
      </c>
      <c r="F16" s="21">
        <v>5</v>
      </c>
      <c r="G16" s="108">
        <f>VLOOKUP(E16,'Appendix 4. LT MOH 2019'!$E$4:$H$1683,4,FALSE)</f>
        <v>8.0629674208511967E-3</v>
      </c>
      <c r="H16" s="21">
        <f>VLOOKUP(E16,'Appendix 1a. Pop March 2021'!$E$5:$F$1684,2,FALSE)</f>
        <v>2660040.6392254401</v>
      </c>
      <c r="I16" s="21">
        <f>VLOOKUP(E16,'Appendix 2a. Covid Deaths 2021'!$E$4:$F$1684,2,FALSE)</f>
        <v>5037.6580398812002</v>
      </c>
      <c r="J16" s="22">
        <f t="shared" si="1"/>
        <v>21447.821012214914</v>
      </c>
      <c r="K16" s="22">
        <f t="shared" si="2"/>
        <v>26444.860579443164</v>
      </c>
      <c r="L16" s="77">
        <f t="shared" si="3"/>
        <v>0.81103929240932793</v>
      </c>
      <c r="M16" s="77">
        <f t="shared" si="4"/>
        <v>1.2329858853438933</v>
      </c>
      <c r="N16" s="77">
        <f>VLOOKUP(E16,'Appendix 4. LT MOH 2019'!$E$4:$L$1683,8,FALSE)</f>
        <v>0.96048174882512416</v>
      </c>
      <c r="O16" s="77">
        <f t="shared" si="13"/>
        <v>0.95150117325605443</v>
      </c>
      <c r="P16" s="77">
        <f t="shared" si="5"/>
        <v>4.8498826743945567E-2</v>
      </c>
      <c r="Q16" s="77">
        <f>VLOOKUP(E16,'Appendix 4. LT MOH 2019'!$E$4:$J$1683,6,FALSE)</f>
        <v>2.4999999999999933</v>
      </c>
      <c r="R16" s="18">
        <f t="shared" si="6"/>
        <v>2.4883183169900347</v>
      </c>
      <c r="S16" s="132">
        <f t="shared" si="14"/>
        <v>89148.151584867825</v>
      </c>
      <c r="T16" s="14">
        <f t="shared" si="7"/>
        <v>4323.5807582575007</v>
      </c>
      <c r="U16" s="15">
        <f t="shared" si="8"/>
        <v>9.9419790295201555E-3</v>
      </c>
      <c r="V16" s="14">
        <f t="shared" si="9"/>
        <v>434881.29932880937</v>
      </c>
      <c r="W16" s="14">
        <f t="shared" si="10"/>
        <v>2263207.6459176177</v>
      </c>
      <c r="X16" s="129">
        <f t="shared" si="11"/>
        <v>25.387039503147463</v>
      </c>
      <c r="Y16" s="109">
        <f>VLOOKUP(E16,'Appendix 4. LT MOH 2019'!$E$4:$Q$1683,13,FALSE)</f>
        <v>26.771018290954139</v>
      </c>
      <c r="Z16" s="109">
        <f t="shared" si="12"/>
        <v>-1.3839787878066758</v>
      </c>
    </row>
    <row r="17" spans="1:26" s="11" customFormat="1" x14ac:dyDescent="0.2">
      <c r="A17" s="17"/>
      <c r="B17" s="13" t="str">
        <f t="shared" si="15"/>
        <v>Total</v>
      </c>
      <c r="C17" s="13" t="str">
        <f t="shared" si="16"/>
        <v>SP</v>
      </c>
      <c r="D17" s="162" t="s">
        <v>130</v>
      </c>
      <c r="E17" s="20" t="str">
        <f t="shared" si="0"/>
        <v>SPTotal60-64</v>
      </c>
      <c r="F17" s="21">
        <v>5</v>
      </c>
      <c r="G17" s="108">
        <f>VLOOKUP(E17,'Appendix 4. LT MOH 2019'!$E$4:$H$1683,4,FALSE)</f>
        <v>1.2257412010265525E-2</v>
      </c>
      <c r="H17" s="21">
        <f>VLOOKUP(E17,'Appendix 1a. Pop March 2021'!$E$5:$F$1684,2,FALSE)</f>
        <v>2306327.5412760898</v>
      </c>
      <c r="I17" s="21">
        <f>VLOOKUP(E17,'Appendix 2a. Covid Deaths 2021'!$E$4:$F$1684,2,FALSE)</f>
        <v>6295.0734792007597</v>
      </c>
      <c r="J17" s="22">
        <f t="shared" si="1"/>
        <v>28269.606904043703</v>
      </c>
      <c r="K17" s="22">
        <f t="shared" si="2"/>
        <v>34487.519073975003</v>
      </c>
      <c r="L17" s="77">
        <f t="shared" si="3"/>
        <v>0.81970543730344858</v>
      </c>
      <c r="M17" s="77">
        <f t="shared" si="4"/>
        <v>1.2199504291317855</v>
      </c>
      <c r="N17" s="77">
        <f>VLOOKUP(E17,'Appendix 4. LT MOH 2019'!$E$4:$L$1683,8,FALSE)</f>
        <v>0.94053515277993205</v>
      </c>
      <c r="O17" s="77">
        <f t="shared" si="13"/>
        <v>0.92793778434385299</v>
      </c>
      <c r="P17" s="77">
        <f t="shared" si="5"/>
        <v>7.2062215656147011E-2</v>
      </c>
      <c r="Q17" s="77">
        <f>VLOOKUP(E17,'Appendix 4. LT MOH 2019'!$E$4:$J$1683,6,FALSE)</f>
        <v>2.5000000000000062</v>
      </c>
      <c r="R17" s="18">
        <f t="shared" si="6"/>
        <v>2.4832800648771873</v>
      </c>
      <c r="S17" s="132">
        <f t="shared" si="14"/>
        <v>84824.570826610317</v>
      </c>
      <c r="T17" s="14">
        <f t="shared" si="7"/>
        <v>6112.6465158473093</v>
      </c>
      <c r="U17" s="15">
        <f t="shared" si="8"/>
        <v>1.495488807175941E-2</v>
      </c>
      <c r="V17" s="14">
        <f t="shared" si="9"/>
        <v>408739.03479025967</v>
      </c>
      <c r="W17" s="14">
        <f t="shared" si="10"/>
        <v>1828326.3465888081</v>
      </c>
      <c r="X17" s="129">
        <f t="shared" si="11"/>
        <v>21.554206862137683</v>
      </c>
      <c r="Y17" s="109">
        <f>VLOOKUP(E17,'Appendix 4. LT MOH 2019'!$E$4:$Q$1683,13,FALSE)</f>
        <v>22.769629871304495</v>
      </c>
      <c r="Z17" s="109">
        <f t="shared" si="12"/>
        <v>-1.2154230091668126</v>
      </c>
    </row>
    <row r="18" spans="1:26" s="11" customFormat="1" x14ac:dyDescent="0.2">
      <c r="A18" s="17"/>
      <c r="B18" s="13" t="str">
        <f t="shared" si="15"/>
        <v>Total</v>
      </c>
      <c r="C18" s="13" t="str">
        <f t="shared" si="16"/>
        <v>SP</v>
      </c>
      <c r="D18" s="162" t="s">
        <v>131</v>
      </c>
      <c r="E18" s="20" t="str">
        <f t="shared" si="0"/>
        <v>SPTotal65-69</v>
      </c>
      <c r="F18" s="21">
        <v>5</v>
      </c>
      <c r="G18" s="108">
        <f>VLOOKUP(E18,'Appendix 4. LT MOH 2019'!$E$4:$H$1683,4,FALSE)</f>
        <v>1.7850472698193908E-2</v>
      </c>
      <c r="H18" s="21">
        <f>VLOOKUP(E18,'Appendix 1a. Pop March 2021'!$E$5:$F$1684,2,FALSE)</f>
        <v>1827803.98920023</v>
      </c>
      <c r="I18" s="21">
        <f>VLOOKUP(E18,'Appendix 2a. Covid Deaths 2021'!$E$4:$F$1684,2,FALSE)</f>
        <v>6994.7482069620401</v>
      </c>
      <c r="J18" s="22">
        <f t="shared" si="1"/>
        <v>32627.16520686862</v>
      </c>
      <c r="K18" s="22">
        <f t="shared" si="2"/>
        <v>39497.053851931538</v>
      </c>
      <c r="L18" s="77">
        <f t="shared" si="3"/>
        <v>0.82606579541813197</v>
      </c>
      <c r="M18" s="77">
        <f t="shared" si="4"/>
        <v>1.2105573255140376</v>
      </c>
      <c r="N18" s="77">
        <f>VLOOKUP(E18,'Appendix 4. LT MOH 2019'!$E$4:$L$1683,8,FALSE)</f>
        <v>0.91456047622525016</v>
      </c>
      <c r="O18" s="77">
        <f t="shared" si="13"/>
        <v>0.89752265906611095</v>
      </c>
      <c r="P18" s="77">
        <f t="shared" si="5"/>
        <v>0.10247734093388905</v>
      </c>
      <c r="Q18" s="77">
        <f>VLOOKUP(E18,'Appendix 4. LT MOH 2019'!$E$4:$J$1683,6,FALSE)</f>
        <v>2.5000000000000049</v>
      </c>
      <c r="R18" s="18">
        <f t="shared" si="6"/>
        <v>2.4767729028830097</v>
      </c>
      <c r="S18" s="132">
        <f t="shared" si="14"/>
        <v>78711.924310763003</v>
      </c>
      <c r="T18" s="14">
        <f t="shared" si="7"/>
        <v>8066.1887031565302</v>
      </c>
      <c r="U18" s="15">
        <f t="shared" si="8"/>
        <v>2.1613188176707439E-2</v>
      </c>
      <c r="V18" s="14">
        <f t="shared" si="9"/>
        <v>373206.79564755154</v>
      </c>
      <c r="W18" s="14">
        <f t="shared" si="10"/>
        <v>1419587.3117985486</v>
      </c>
      <c r="X18" s="129">
        <f t="shared" si="11"/>
        <v>18.035225592933894</v>
      </c>
      <c r="Y18" s="109">
        <f>VLOOKUP(E18,'Appendix 4. LT MOH 2019'!$E$4:$Q$1683,13,FALSE)</f>
        <v>19.051166706947331</v>
      </c>
      <c r="Z18" s="109">
        <f t="shared" si="12"/>
        <v>-1.0159411140134367</v>
      </c>
    </row>
    <row r="19" spans="1:26" s="11" customFormat="1" x14ac:dyDescent="0.2">
      <c r="A19" s="17"/>
      <c r="B19" s="13" t="str">
        <f t="shared" si="15"/>
        <v>Total</v>
      </c>
      <c r="C19" s="13" t="str">
        <f t="shared" si="16"/>
        <v>SP</v>
      </c>
      <c r="D19" s="162" t="s">
        <v>132</v>
      </c>
      <c r="E19" s="20" t="str">
        <f t="shared" si="0"/>
        <v>SPTotal70-74</v>
      </c>
      <c r="F19" s="21">
        <v>5</v>
      </c>
      <c r="G19" s="108">
        <f>VLOOKUP(E19,'Appendix 4. LT MOH 2019'!$E$4:$H$1683,4,FALSE)</f>
        <v>2.6110128365812571E-2</v>
      </c>
      <c r="H19" s="21">
        <f>VLOOKUP(E19,'Appendix 1a. Pop March 2021'!$E$5:$F$1684,2,FALSE)</f>
        <v>1339813.34924228</v>
      </c>
      <c r="I19" s="21">
        <f>VLOOKUP(E19,'Appendix 2a. Covid Deaths 2021'!$E$4:$F$1684,2,FALSE)</f>
        <v>6542.9582398933298</v>
      </c>
      <c r="J19" s="22">
        <f t="shared" si="1"/>
        <v>34982.698534945201</v>
      </c>
      <c r="K19" s="22">
        <f t="shared" si="2"/>
        <v>41354.819295302761</v>
      </c>
      <c r="L19" s="77">
        <f t="shared" si="3"/>
        <v>0.84591588431674447</v>
      </c>
      <c r="M19" s="77">
        <f t="shared" si="4"/>
        <v>1.1821506352345079</v>
      </c>
      <c r="N19" s="77">
        <f>VLOOKUP(E19,'Appendix 4. LT MOH 2019'!$E$4:$L$1683,8,FALSE)</f>
        <v>0.87744891929253932</v>
      </c>
      <c r="O19" s="77">
        <f t="shared" si="13"/>
        <v>0.85680041094060344</v>
      </c>
      <c r="P19" s="77">
        <f t="shared" si="5"/>
        <v>0.14319958905939656</v>
      </c>
      <c r="Q19" s="77">
        <f>VLOOKUP(E19,'Appendix 4. LT MOH 2019'!$E$4:$J$1683,6,FALSE)</f>
        <v>2.500000000000004</v>
      </c>
      <c r="R19" s="18">
        <f t="shared" si="6"/>
        <v>2.4707707113791217</v>
      </c>
      <c r="S19" s="132">
        <f t="shared" si="14"/>
        <v>70645.735607606475</v>
      </c>
      <c r="T19" s="14">
        <f t="shared" si="7"/>
        <v>10116.440307808027</v>
      </c>
      <c r="U19" s="15">
        <f t="shared" si="8"/>
        <v>3.087651761599549E-2</v>
      </c>
      <c r="V19" s="14">
        <f t="shared" si="9"/>
        <v>327641.88091493951</v>
      </c>
      <c r="W19" s="14">
        <f t="shared" si="10"/>
        <v>1046380.516150997</v>
      </c>
      <c r="X19" s="129">
        <f t="shared" si="11"/>
        <v>14.811658582805279</v>
      </c>
      <c r="Y19" s="109">
        <f>VLOOKUP(E19,'Appendix 4. LT MOH 2019'!$E$4:$Q$1683,13,FALSE)</f>
        <v>15.597399939324397</v>
      </c>
      <c r="Z19" s="109">
        <f t="shared" si="12"/>
        <v>-0.78574135651911803</v>
      </c>
    </row>
    <row r="20" spans="1:26" s="11" customFormat="1" x14ac:dyDescent="0.2">
      <c r="A20" s="17"/>
      <c r="B20" s="13" t="str">
        <f t="shared" si="15"/>
        <v>Total</v>
      </c>
      <c r="C20" s="13" t="str">
        <f t="shared" si="16"/>
        <v>SP</v>
      </c>
      <c r="D20" s="162" t="s">
        <v>133</v>
      </c>
      <c r="E20" s="20" t="str">
        <f t="shared" si="0"/>
        <v>SPTotal75-79</v>
      </c>
      <c r="F20" s="21">
        <v>5</v>
      </c>
      <c r="G20" s="108">
        <f>VLOOKUP(E20,'Appendix 4. LT MOH 2019'!$E$4:$H$1683,4,FALSE)</f>
        <v>4.1544429032614433E-2</v>
      </c>
      <c r="H20" s="21">
        <f>VLOOKUP(E20,'Appendix 1a. Pop March 2021'!$E$5:$F$1684,2,FALSE)</f>
        <v>879153.73732790397</v>
      </c>
      <c r="I20" s="21">
        <f>VLOOKUP(E20,'Appendix 2a. Covid Deaths 2021'!$E$4:$F$1684,2,FALSE)</f>
        <v>5246.5609228842104</v>
      </c>
      <c r="J20" s="22">
        <f t="shared" si="1"/>
        <v>36523.940049176854</v>
      </c>
      <c r="K20" s="22">
        <f t="shared" si="2"/>
        <v>41552.535594135014</v>
      </c>
      <c r="L20" s="77">
        <f t="shared" si="3"/>
        <v>0.87898222158871264</v>
      </c>
      <c r="M20" s="77">
        <f t="shared" si="4"/>
        <v>1.1376794381489925</v>
      </c>
      <c r="N20" s="77">
        <f>VLOOKUP(E20,'Appendix 4. LT MOH 2019'!$E$4:$L$1683,8,FALSE)</f>
        <v>0.81182220270048622</v>
      </c>
      <c r="O20" s="77">
        <f t="shared" si="13"/>
        <v>0.78885204504101947</v>
      </c>
      <c r="P20" s="77">
        <f t="shared" si="5"/>
        <v>0.21114795495898053</v>
      </c>
      <c r="Q20" s="77">
        <f>VLOOKUP(E20,'Appendix 4. LT MOH 2019'!$E$4:$J$1683,6,FALSE)</f>
        <v>2.4999999999999969</v>
      </c>
      <c r="R20" s="18">
        <f t="shared" si="6"/>
        <v>2.4652133056958054</v>
      </c>
      <c r="S20" s="132">
        <f t="shared" si="14"/>
        <v>60529.295299798447</v>
      </c>
      <c r="T20" s="14">
        <f t="shared" si="7"/>
        <v>12780.636917660675</v>
      </c>
      <c r="U20" s="15">
        <f t="shared" si="8"/>
        <v>4.7291853073438021E-2</v>
      </c>
      <c r="V20" s="14">
        <f t="shared" si="9"/>
        <v>270250.28809537296</v>
      </c>
      <c r="W20" s="14">
        <f t="shared" si="10"/>
        <v>718738.63523605757</v>
      </c>
      <c r="X20" s="129">
        <f t="shared" si="11"/>
        <v>11.874227705381047</v>
      </c>
      <c r="Y20" s="109">
        <f>VLOOKUP(E20,'Appendix 4. LT MOH 2019'!$E$4:$Q$1683,13,FALSE)</f>
        <v>12.426680803122345</v>
      </c>
      <c r="Z20" s="109">
        <f t="shared" si="12"/>
        <v>-0.55245309774129758</v>
      </c>
    </row>
    <row r="21" spans="1:26" s="11" customFormat="1" x14ac:dyDescent="0.2">
      <c r="A21" s="17"/>
      <c r="B21" s="13" t="str">
        <f t="shared" si="15"/>
        <v>Total</v>
      </c>
      <c r="C21" s="13" t="str">
        <f t="shared" si="16"/>
        <v>SP</v>
      </c>
      <c r="D21" s="162" t="s">
        <v>134</v>
      </c>
      <c r="E21" s="20" t="str">
        <f t="shared" si="0"/>
        <v>SPTotal80-84</v>
      </c>
      <c r="F21" s="21">
        <v>5</v>
      </c>
      <c r="G21" s="108">
        <f>VLOOKUP(E21,'Appendix 4. LT MOH 2019'!$E$4:$H$1683,4,FALSE)</f>
        <v>6.6418420572611978E-2</v>
      </c>
      <c r="H21" s="21">
        <f>VLOOKUP(E21,'Appendix 1a. Pop March 2021'!$E$5:$F$1684,2,FALSE)</f>
        <v>574685.78282537905</v>
      </c>
      <c r="I21" s="21">
        <f>VLOOKUP(E21,'Appendix 2a. Covid Deaths 2021'!$E$4:$F$1684,2,FALSE)</f>
        <v>3960.1589591288398</v>
      </c>
      <c r="J21" s="22">
        <f t="shared" si="1"/>
        <v>38169.722020796777</v>
      </c>
      <c r="K21" s="22">
        <f t="shared" si="2"/>
        <v>41866.853476643795</v>
      </c>
      <c r="L21" s="77">
        <f t="shared" si="3"/>
        <v>0.91169311403089959</v>
      </c>
      <c r="M21" s="77">
        <f t="shared" si="4"/>
        <v>1.0968603191250026</v>
      </c>
      <c r="N21" s="77">
        <f>VLOOKUP(E21,'Appendix 4. LT MOH 2019'!$E$4:$L$1683,8,FALSE)</f>
        <v>0.71519812407463879</v>
      </c>
      <c r="O21" s="77">
        <f t="shared" si="13"/>
        <v>0.69235057636109054</v>
      </c>
      <c r="P21" s="77">
        <f t="shared" si="5"/>
        <v>0.30764942363890946</v>
      </c>
      <c r="Q21" s="77">
        <f>VLOOKUP(E21,'Appendix 4. LT MOH 2019'!$E$4:$J$1683,6,FALSE)</f>
        <v>2.4999999999999996</v>
      </c>
      <c r="R21" s="18">
        <f t="shared" si="6"/>
        <v>2.4614947037773161</v>
      </c>
      <c r="S21" s="132">
        <f t="shared" si="14"/>
        <v>47748.658382137772</v>
      </c>
      <c r="T21" s="14">
        <f t="shared" si="7"/>
        <v>14689.847230795869</v>
      </c>
      <c r="U21" s="15">
        <f t="shared" si="8"/>
        <v>7.2919462797785273E-2</v>
      </c>
      <c r="V21" s="14">
        <f t="shared" si="9"/>
        <v>201453.03691461138</v>
      </c>
      <c r="W21" s="14">
        <f t="shared" si="10"/>
        <v>448488.34714068461</v>
      </c>
      <c r="X21" s="129">
        <f t="shared" si="11"/>
        <v>9.3926900218092619</v>
      </c>
      <c r="Y21" s="109">
        <f>VLOOKUP(E21,'Appendix 4. LT MOH 2019'!$E$4:$Q$1683,13,FALSE)</f>
        <v>9.7276537523878197</v>
      </c>
      <c r="Z21" s="109">
        <f t="shared" si="12"/>
        <v>-0.33496373057855777</v>
      </c>
    </row>
    <row r="22" spans="1:26" s="11" customFormat="1" x14ac:dyDescent="0.2">
      <c r="A22" s="17"/>
      <c r="B22" s="13" t="str">
        <f t="shared" si="15"/>
        <v>Total</v>
      </c>
      <c r="C22" s="13" t="str">
        <f t="shared" si="16"/>
        <v>SP</v>
      </c>
      <c r="D22" s="162" t="s">
        <v>135</v>
      </c>
      <c r="E22" s="20" t="str">
        <f t="shared" si="0"/>
        <v>SPTotal85-89</v>
      </c>
      <c r="F22" s="21">
        <v>5</v>
      </c>
      <c r="G22" s="108">
        <f>VLOOKUP(E22,'Appendix 4. LT MOH 2019'!$E$4:$H$1683,4,FALSE)</f>
        <v>0.10751446643349817</v>
      </c>
      <c r="H22" s="21">
        <f>VLOOKUP(E22,'Appendix 1a. Pop March 2021'!$E$5:$F$1684,2,FALSE)</f>
        <v>318211.22156660497</v>
      </c>
      <c r="I22" s="21">
        <f>VLOOKUP(E22,'Appendix 2a. Covid Deaths 2021'!$E$4:$F$1684,2,FALSE)</f>
        <v>2413.8778107764101</v>
      </c>
      <c r="J22" s="22">
        <f t="shared" si="1"/>
        <v>34212.309699885198</v>
      </c>
      <c r="K22" s="22">
        <f t="shared" si="2"/>
        <v>36366.660725800321</v>
      </c>
      <c r="L22" s="77">
        <f t="shared" si="3"/>
        <v>0.94076027375296745</v>
      </c>
      <c r="M22" s="77">
        <f t="shared" si="4"/>
        <v>1.0629700550712118</v>
      </c>
      <c r="N22" s="77">
        <f>VLOOKUP(E22,'Appendix 4. LT MOH 2019'!$E$4:$L$1683,8,FALSE)</f>
        <v>0.57630974664015311</v>
      </c>
      <c r="O22" s="77">
        <f t="shared" si="13"/>
        <v>0.55665287621651793</v>
      </c>
      <c r="P22" s="77">
        <f t="shared" si="5"/>
        <v>0.44334712378348207</v>
      </c>
      <c r="Q22" s="77">
        <f>VLOOKUP(E22,'Appendix 4. LT MOH 2019'!$E$4:$J$1683,6,FALSE)</f>
        <v>2.5</v>
      </c>
      <c r="R22" s="18">
        <f t="shared" si="6"/>
        <v>2.4603982534969604</v>
      </c>
      <c r="S22" s="132">
        <f t="shared" si="14"/>
        <v>33058.811151341899</v>
      </c>
      <c r="T22" s="14">
        <f t="shared" si="7"/>
        <v>14656.528839648734</v>
      </c>
      <c r="U22" s="15">
        <f t="shared" si="8"/>
        <v>0.11443948262371442</v>
      </c>
      <c r="V22" s="14">
        <f t="shared" si="9"/>
        <v>128072.3095178654</v>
      </c>
      <c r="W22" s="14">
        <f t="shared" si="10"/>
        <v>247035.31022607326</v>
      </c>
      <c r="X22" s="129">
        <f t="shared" si="11"/>
        <v>7.4726011499674208</v>
      </c>
      <c r="Y22" s="109">
        <f>VLOOKUP(E22,'Appendix 4. LT MOH 2019'!$E$4:$Q$1683,13,FALSE)</f>
        <v>7.605806362033376</v>
      </c>
      <c r="Z22" s="109">
        <f t="shared" si="12"/>
        <v>-0.13320521206595526</v>
      </c>
    </row>
    <row r="23" spans="1:26" s="11" customFormat="1" x14ac:dyDescent="0.2">
      <c r="A23" s="17"/>
      <c r="B23" s="13" t="str">
        <f t="shared" si="15"/>
        <v>Total</v>
      </c>
      <c r="C23" s="13" t="str">
        <f t="shared" si="16"/>
        <v>SP</v>
      </c>
      <c r="D23" s="162" t="s">
        <v>8</v>
      </c>
      <c r="E23" s="20" t="str">
        <f t="shared" si="0"/>
        <v>SPTotal90+</v>
      </c>
      <c r="F23" s="21" t="s">
        <v>19</v>
      </c>
      <c r="G23" s="108">
        <f>VLOOKUP(E23,'Appendix 4. LT MOH 2019'!$E$4:$H$1683,4,FALSE)</f>
        <v>0.15724548854097165</v>
      </c>
      <c r="H23" s="21">
        <f>VLOOKUP(E23,'Appendix 1a. Pop March 2021'!$E$5:$F$1684,2,FALSE)</f>
        <v>214130.66608697601</v>
      </c>
      <c r="I23" s="21">
        <f>VLOOKUP(E23,'Appendix 2a. Covid Deaths 2021'!$E$4:$F$1684,2,FALSE)</f>
        <v>1414.34248540316</v>
      </c>
      <c r="J23" s="22">
        <f t="shared" si="1"/>
        <v>33671.081200450215</v>
      </c>
      <c r="K23" s="22">
        <f t="shared" si="2"/>
        <v>34863.024710771904</v>
      </c>
      <c r="L23" s="77">
        <f t="shared" si="3"/>
        <v>0.96581066846006036</v>
      </c>
      <c r="M23" s="77">
        <f t="shared" si="4"/>
        <v>1.0353996209158187</v>
      </c>
      <c r="N23" s="77">
        <f>VLOOKUP(E23,'Appendix 4. LT MOH 2019'!$E$4:$L$1683,8,FALSE)</f>
        <v>0</v>
      </c>
      <c r="O23" s="77">
        <v>0</v>
      </c>
      <c r="P23" s="77">
        <f t="shared" si="5"/>
        <v>1</v>
      </c>
      <c r="Q23" s="77">
        <f>VLOOKUP(E23,'Appendix 4. LT MOH 2019'!$E$4:$J$1683,6,FALSE)</f>
        <v>6.6934222478490835</v>
      </c>
      <c r="R23" s="18">
        <f>Q23*L23</f>
        <v>6.4645786154805629</v>
      </c>
      <c r="S23" s="132">
        <f t="shared" si="14"/>
        <v>18402.282311693165</v>
      </c>
      <c r="T23" s="14">
        <f t="shared" si="7"/>
        <v>18402.282311693165</v>
      </c>
      <c r="U23" s="15">
        <f t="shared" si="8"/>
        <v>0.15468912352698833</v>
      </c>
      <c r="V23" s="14">
        <f>T23*R23</f>
        <v>118963.00070820785</v>
      </c>
      <c r="W23" s="14">
        <f>V23</f>
        <v>118963.00070820785</v>
      </c>
      <c r="X23" s="129">
        <f t="shared" si="11"/>
        <v>6.4645786154805629</v>
      </c>
      <c r="Y23" s="109">
        <f>VLOOKUP(E23,'Appendix 4. LT MOH 2019'!$E$4:$Q$1683,13,FALSE)</f>
        <v>6.3594829287546872</v>
      </c>
      <c r="Z23" s="109">
        <f t="shared" si="12"/>
        <v>0.10509568672587566</v>
      </c>
    </row>
    <row r="24" spans="1:26" s="9" customFormat="1" x14ac:dyDescent="0.2">
      <c r="B24" s="157"/>
      <c r="C24" s="157"/>
      <c r="G24" s="111"/>
      <c r="H24" s="111"/>
      <c r="I24" s="130"/>
      <c r="J24" s="130"/>
      <c r="N24" s="111"/>
      <c r="O24" s="111"/>
      <c r="P24" s="23"/>
      <c r="Q24" s="111"/>
      <c r="R24" s="111"/>
      <c r="V24" s="111"/>
      <c r="W24" s="111"/>
      <c r="Y24" s="111"/>
    </row>
    <row r="25" spans="1:26" x14ac:dyDescent="0.2">
      <c r="H25" s="43"/>
      <c r="I25" s="43"/>
      <c r="K25" s="43"/>
      <c r="L25" s="75"/>
      <c r="M25" s="75"/>
      <c r="N25" s="131"/>
      <c r="O25" s="131"/>
      <c r="P25" s="76"/>
      <c r="Q25" s="131"/>
      <c r="R25" s="131"/>
      <c r="S25" s="75"/>
      <c r="T25" s="75"/>
      <c r="U25" s="75"/>
      <c r="V25" s="131"/>
      <c r="W25" s="131"/>
      <c r="X25" s="75"/>
      <c r="Y25" s="131"/>
      <c r="Z25" s="75"/>
    </row>
    <row r="26" spans="1:26" ht="16" customHeight="1" x14ac:dyDescent="0.2">
      <c r="H26" s="43"/>
      <c r="I26" s="43"/>
      <c r="K26" s="43"/>
      <c r="L26" s="75"/>
      <c r="M26" s="75"/>
      <c r="N26" s="131"/>
      <c r="O26" s="131"/>
      <c r="P26" s="75"/>
      <c r="Q26" s="131"/>
      <c r="R26" s="131"/>
      <c r="S26" s="75"/>
      <c r="T26" s="75"/>
      <c r="U26" s="75"/>
      <c r="V26" s="131"/>
      <c r="W26" s="131"/>
      <c r="X26" s="75"/>
      <c r="Y26" s="131"/>
      <c r="Z26" s="75"/>
    </row>
    <row r="27" spans="1:26" s="13" customFormat="1" ht="47" customHeight="1" x14ac:dyDescent="0.2">
      <c r="A27" s="12"/>
      <c r="B27" s="10" t="s">
        <v>17</v>
      </c>
      <c r="C27" s="10" t="s">
        <v>14</v>
      </c>
      <c r="D27" s="160" t="s">
        <v>0</v>
      </c>
      <c r="E27" s="10" t="s">
        <v>137</v>
      </c>
      <c r="F27" s="10" t="s">
        <v>9</v>
      </c>
      <c r="G27" s="12" t="s">
        <v>116</v>
      </c>
      <c r="H27" s="12" t="s">
        <v>118</v>
      </c>
      <c r="I27" s="12" t="s">
        <v>110</v>
      </c>
      <c r="J27" s="12" t="s">
        <v>38</v>
      </c>
      <c r="K27" s="12" t="s">
        <v>1828</v>
      </c>
      <c r="L27" s="12" t="s">
        <v>26</v>
      </c>
      <c r="M27" s="12" t="s">
        <v>27</v>
      </c>
      <c r="N27" s="10" t="s">
        <v>10</v>
      </c>
      <c r="O27" s="12" t="s">
        <v>111</v>
      </c>
      <c r="P27" s="12" t="s">
        <v>112</v>
      </c>
      <c r="Q27" s="12" t="s">
        <v>28</v>
      </c>
      <c r="R27" s="12" t="s">
        <v>113</v>
      </c>
      <c r="S27" s="10" t="s">
        <v>104</v>
      </c>
      <c r="T27" s="10" t="s">
        <v>105</v>
      </c>
      <c r="U27" s="12" t="s">
        <v>106</v>
      </c>
      <c r="V27" s="12" t="s">
        <v>107</v>
      </c>
      <c r="W27" s="12" t="s">
        <v>108</v>
      </c>
      <c r="X27" s="10" t="s">
        <v>109</v>
      </c>
      <c r="Y27" s="12" t="s">
        <v>29</v>
      </c>
      <c r="Z27" s="12" t="s">
        <v>11</v>
      </c>
    </row>
    <row r="28" spans="1:26" x14ac:dyDescent="0.2">
      <c r="B28" s="155" t="s">
        <v>69</v>
      </c>
      <c r="C28" s="13" t="str">
        <f>$C$4</f>
        <v>SP</v>
      </c>
      <c r="D28" s="162">
        <v>0</v>
      </c>
      <c r="E28" s="20" t="str">
        <f t="shared" ref="E28:E47" si="17">_xlfn.CONCAT(C28,B28,D28)</f>
        <v>SPFemale0</v>
      </c>
      <c r="F28" s="21">
        <v>1</v>
      </c>
      <c r="G28" s="108">
        <f>VLOOKUP(E28,'Appendix 4. LT MOH 2019'!$E$4:$H$1683,4,FALSE)</f>
        <v>9.7516173908345598E-3</v>
      </c>
      <c r="H28" s="21">
        <f>VLOOKUP(E28,'Appendix 1a. Pop March 2021'!$E$5:$F$1684,2,FALSE)</f>
        <v>292781.27133023803</v>
      </c>
      <c r="I28" s="21">
        <f>VLOOKUP(E28,'Appendix 2a. Covid Deaths 2021'!$E$4:$F$1684,2,FALSE)</f>
        <v>6.9967472776127799</v>
      </c>
      <c r="J28" s="22">
        <f t="shared" ref="J28:J47" si="18">G28*H28</f>
        <v>2855.0909372146011</v>
      </c>
      <c r="K28" s="22">
        <f t="shared" ref="K28:K47" si="19">G28*(H28-I28)+I28</f>
        <v>2862.0194548897821</v>
      </c>
      <c r="L28" s="78">
        <f t="shared" ref="L28:L47" si="20">J28/K28</f>
        <v>0.9975791507415005</v>
      </c>
      <c r="M28" s="78">
        <f t="shared" ref="M28:M47" si="21">K28/J28</f>
        <v>1.0024267239914748</v>
      </c>
      <c r="N28" s="77">
        <f>VLOOKUP(E28,'Appendix 4. LT MOH 2019'!$E$4:$L$1683,8,FALSE)</f>
        <v>0.99033560206466231</v>
      </c>
      <c r="O28" s="77">
        <f>EXP((1/L28)*LN(N28))</f>
        <v>0.99031226320892496</v>
      </c>
      <c r="P28" s="78">
        <f t="shared" ref="P28:P47" si="22">1-O28</f>
        <v>9.6877367910750412E-3</v>
      </c>
      <c r="Q28" s="77">
        <f>VLOOKUP(E28,'Appendix 4. LT MOH 2019'!$E$4:$J$1683,6,FALSE)</f>
        <v>7.453091898219634E-2</v>
      </c>
      <c r="R28" s="133">
        <f t="shared" ref="R28:R46" si="23">F28+(Q28-F28)*M28*(1-N28)/(1-O28)</f>
        <v>7.4520031376087092E-2</v>
      </c>
      <c r="S28" s="14">
        <v>100000</v>
      </c>
      <c r="T28" s="14">
        <f t="shared" ref="T28:T47" si="24">P28*S28</f>
        <v>968.77367910750411</v>
      </c>
      <c r="U28" s="15">
        <f t="shared" ref="U28:U47" si="25">T28/V28</f>
        <v>9.7753809637094666E-3</v>
      </c>
      <c r="V28" s="14">
        <f t="shared" ref="V28:V46" si="26">(S29*F28)+R28*T28</f>
        <v>99103.419365855923</v>
      </c>
      <c r="W28" s="14">
        <f t="shared" ref="W28:W46" si="27">W29+V28</f>
        <v>7904923.6921277847</v>
      </c>
      <c r="X28" s="129">
        <f t="shared" ref="X28:X47" si="28">W28/S28</f>
        <v>79.049236921277853</v>
      </c>
      <c r="Y28" s="109">
        <f>VLOOKUP(E28,'Appendix 4. LT MOH 2019'!$E$4:$Q$1683,13,FALSE)</f>
        <v>80.629709575773859</v>
      </c>
      <c r="Z28" s="129">
        <f t="shared" ref="Z28:Z47" si="29">X28-Y28</f>
        <v>-1.5804726544960062</v>
      </c>
    </row>
    <row r="29" spans="1:26" x14ac:dyDescent="0.2">
      <c r="B29" s="155" t="str">
        <f>$B$28</f>
        <v>Female</v>
      </c>
      <c r="C29" s="13" t="str">
        <f>$C$4</f>
        <v>SP</v>
      </c>
      <c r="D29" s="163" t="s">
        <v>139</v>
      </c>
      <c r="E29" s="20" t="str">
        <f t="shared" si="17"/>
        <v>SPFemale01-04</v>
      </c>
      <c r="F29" s="21">
        <v>4</v>
      </c>
      <c r="G29" s="108">
        <f>VLOOKUP(E29,'Appendix 4. LT MOH 2019'!$E$4:$H$1683,4,FALSE)</f>
        <v>3.6718194532994638E-4</v>
      </c>
      <c r="H29" s="21">
        <f>VLOOKUP(E29,'Appendix 1a. Pop March 2021'!$E$5:$F$1684,2,FALSE)</f>
        <v>1185652.4246612201</v>
      </c>
      <c r="I29" s="21">
        <f>VLOOKUP(E29,'Appendix 2a. Covid Deaths 2021'!$E$4:$F$1684,2,FALSE)</f>
        <v>2.9986059761197601</v>
      </c>
      <c r="J29" s="22">
        <f t="shared" si="18"/>
        <v>435.35016377227447</v>
      </c>
      <c r="K29" s="22">
        <f t="shared" si="19"/>
        <v>438.3476687144186</v>
      </c>
      <c r="L29" s="78">
        <f t="shared" si="20"/>
        <v>0.99316180932150233</v>
      </c>
      <c r="M29" s="78">
        <f t="shared" si="21"/>
        <v>1.0068852734915061</v>
      </c>
      <c r="N29" s="77">
        <f>VLOOKUP(E29,'Appendix 4. LT MOH 2019'!$E$4:$L$1683,8,FALSE)</f>
        <v>0.9985326134414797</v>
      </c>
      <c r="O29" s="77">
        <f t="shared" ref="O29:O46" si="30">EXP((1/L29)*LN(N29))</f>
        <v>0.99852251755113941</v>
      </c>
      <c r="P29" s="78">
        <f t="shared" si="22"/>
        <v>1.4774824488605898E-3</v>
      </c>
      <c r="Q29" s="77">
        <f>VLOOKUP(E29,'Appendix 4. LT MOH 2019'!$E$4:$J$1683,6,FALSE)</f>
        <v>1.5107124188844894</v>
      </c>
      <c r="R29" s="133">
        <f t="shared" si="23"/>
        <v>1.5106998376264493</v>
      </c>
      <c r="S29" s="80">
        <f t="shared" ref="S29:S47" si="31">S28-T28</f>
        <v>99031.2263208925</v>
      </c>
      <c r="T29" s="14">
        <f t="shared" si="24"/>
        <v>146.31689877825954</v>
      </c>
      <c r="U29" s="15">
        <f t="shared" si="25"/>
        <v>3.6971055157498857E-4</v>
      </c>
      <c r="V29" s="14">
        <f t="shared" si="26"/>
        <v>395760.67860368331</v>
      </c>
      <c r="W29" s="14">
        <f t="shared" si="27"/>
        <v>7805820.2727619288</v>
      </c>
      <c r="X29" s="129">
        <f t="shared" si="28"/>
        <v>78.821807653563752</v>
      </c>
      <c r="Y29" s="109">
        <f>VLOOKUP(E29,'Appendix 4. LT MOH 2019'!$E$4:$Q$1683,13,FALSE)</f>
        <v>80.415824202642156</v>
      </c>
      <c r="Z29" s="129">
        <f t="shared" si="29"/>
        <v>-1.594016549078404</v>
      </c>
    </row>
    <row r="30" spans="1:26" x14ac:dyDescent="0.2">
      <c r="B30" s="155" t="str">
        <f t="shared" ref="B30:B47" si="32">$B$28</f>
        <v>Female</v>
      </c>
      <c r="C30" s="13" t="str">
        <f t="shared" ref="C30:C47" si="33">$C$4</f>
        <v>SP</v>
      </c>
      <c r="D30" s="163" t="s">
        <v>138</v>
      </c>
      <c r="E30" s="20" t="str">
        <f t="shared" si="17"/>
        <v>SPFemale05-09</v>
      </c>
      <c r="F30" s="21">
        <v>5</v>
      </c>
      <c r="G30" s="108">
        <f>VLOOKUP(E30,'Appendix 4. LT MOH 2019'!$E$4:$H$1683,4,FALSE)</f>
        <v>1.5231318855420787E-4</v>
      </c>
      <c r="H30" s="21">
        <f>VLOOKUP(E30,'Appendix 1a. Pop March 2021'!$E$5:$F$1684,2,FALSE)</f>
        <v>1491656.94493001</v>
      </c>
      <c r="I30" s="21">
        <f>VLOOKUP(E30,'Appendix 2a. Covid Deaths 2021'!$E$4:$F$1684,2,FALSE)</f>
        <v>6.9967472776127799</v>
      </c>
      <c r="J30" s="22">
        <f t="shared" si="18"/>
        <v>227.19902551131827</v>
      </c>
      <c r="K30" s="22">
        <f t="shared" si="19"/>
        <v>234.19470709204367</v>
      </c>
      <c r="L30" s="78">
        <f t="shared" si="20"/>
        <v>0.97012878016079185</v>
      </c>
      <c r="M30" s="78">
        <f t="shared" si="21"/>
        <v>1.03079098409415</v>
      </c>
      <c r="N30" s="77">
        <f>VLOOKUP(E30,'Appendix 4. LT MOH 2019'!$E$4:$L$1683,8,FALSE)</f>
        <v>0.9992387239381898</v>
      </c>
      <c r="O30" s="77">
        <f t="shared" si="30"/>
        <v>0.99921529269839182</v>
      </c>
      <c r="P30" s="78">
        <f t="shared" si="22"/>
        <v>7.8470730160817848E-4</v>
      </c>
      <c r="Q30" s="77">
        <f>VLOOKUP(E30,'Appendix 4. LT MOH 2019'!$E$4:$J$1683,6,FALSE)</f>
        <v>2.5000000000007239</v>
      </c>
      <c r="R30" s="133">
        <f t="shared" si="23"/>
        <v>2.499970691899287</v>
      </c>
      <c r="S30" s="80">
        <f t="shared" si="31"/>
        <v>98884.909422114244</v>
      </c>
      <c r="T30" s="14">
        <f t="shared" si="24"/>
        <v>77.59571044239641</v>
      </c>
      <c r="U30" s="15">
        <f t="shared" si="25"/>
        <v>1.5700306176826798E-4</v>
      </c>
      <c r="V30" s="14">
        <f t="shared" si="26"/>
        <v>494230.55556028232</v>
      </c>
      <c r="W30" s="14">
        <f t="shared" si="27"/>
        <v>7410059.5941582453</v>
      </c>
      <c r="X30" s="129">
        <f t="shared" si="28"/>
        <v>74.936202474804389</v>
      </c>
      <c r="Y30" s="109">
        <f>VLOOKUP(E30,'Appendix 4. LT MOH 2019'!$E$4:$Q$1683,13,FALSE)</f>
        <v>76.531778653074142</v>
      </c>
      <c r="Z30" s="129">
        <f t="shared" si="29"/>
        <v>-1.5955761782697522</v>
      </c>
    </row>
    <row r="31" spans="1:26" x14ac:dyDescent="0.2">
      <c r="B31" s="155" t="str">
        <f t="shared" si="32"/>
        <v>Female</v>
      </c>
      <c r="C31" s="13" t="str">
        <f t="shared" si="33"/>
        <v>SP</v>
      </c>
      <c r="D31" s="163" t="s">
        <v>120</v>
      </c>
      <c r="E31" s="20" t="str">
        <f t="shared" si="17"/>
        <v>SPFemale10-14</v>
      </c>
      <c r="F31" s="21">
        <v>5</v>
      </c>
      <c r="G31" s="108">
        <f>VLOOKUP(E31,'Appendix 4. LT MOH 2019'!$E$4:$H$1683,4,FALSE)</f>
        <v>1.7783917845165932E-4</v>
      </c>
      <c r="H31" s="21">
        <f>VLOOKUP(E31,'Appendix 1a. Pop March 2021'!$E$5:$F$1684,2,FALSE)</f>
        <v>1444697.6667249</v>
      </c>
      <c r="I31" s="21">
        <f>VLOOKUP(E31,'Appendix 2a. Covid Deaths 2021'!$E$4:$F$1684,2,FALSE)</f>
        <v>10.994888579105799</v>
      </c>
      <c r="J31" s="22">
        <f t="shared" si="18"/>
        <v>256.92384616138531</v>
      </c>
      <c r="K31" s="22">
        <f t="shared" si="19"/>
        <v>267.91677941853908</v>
      </c>
      <c r="L31" s="78">
        <f t="shared" si="20"/>
        <v>0.95896885114470332</v>
      </c>
      <c r="M31" s="78">
        <f t="shared" si="21"/>
        <v>1.0427867378656968</v>
      </c>
      <c r="N31" s="77">
        <f>VLOOKUP(E31,'Appendix 4. LT MOH 2019'!$E$4:$L$1683,8,FALSE)</f>
        <v>0.99911119926672221</v>
      </c>
      <c r="O31" s="77">
        <f t="shared" si="30"/>
        <v>0.99907318801088052</v>
      </c>
      <c r="P31" s="78">
        <f t="shared" si="22"/>
        <v>9.2681198911948037E-4</v>
      </c>
      <c r="Q31" s="77">
        <f>VLOOKUP(E31,'Appendix 4. LT MOH 2019'!$E$4:$J$1683,6,FALSE)</f>
        <v>2.4999999999996332</v>
      </c>
      <c r="R31" s="133">
        <f t="shared" si="23"/>
        <v>2.4999524495036392</v>
      </c>
      <c r="S31" s="80">
        <f t="shared" si="31"/>
        <v>98807.313711671843</v>
      </c>
      <c r="T31" s="14">
        <f t="shared" si="24"/>
        <v>91.57580296066709</v>
      </c>
      <c r="U31" s="15">
        <f t="shared" si="25"/>
        <v>1.8544833732965114E-4</v>
      </c>
      <c r="V31" s="14">
        <f t="shared" si="26"/>
        <v>493807.62469648267</v>
      </c>
      <c r="W31" s="14">
        <f t="shared" si="27"/>
        <v>6915829.0385979628</v>
      </c>
      <c r="X31" s="129">
        <f t="shared" si="28"/>
        <v>69.993088353549823</v>
      </c>
      <c r="Y31" s="109">
        <f>VLOOKUP(E31,'Appendix 4. LT MOH 2019'!$E$4:$Q$1683,13,FALSE)</f>
        <v>71.588180211131942</v>
      </c>
      <c r="Z31" s="129">
        <f t="shared" si="29"/>
        <v>-1.5950918575821191</v>
      </c>
    </row>
    <row r="32" spans="1:26" x14ac:dyDescent="0.2">
      <c r="B32" s="155" t="str">
        <f t="shared" si="32"/>
        <v>Female</v>
      </c>
      <c r="C32" s="13" t="str">
        <f t="shared" si="33"/>
        <v>SP</v>
      </c>
      <c r="D32" s="162" t="s">
        <v>121</v>
      </c>
      <c r="E32" s="20" t="str">
        <f t="shared" si="17"/>
        <v>SPFemale15-19</v>
      </c>
      <c r="F32" s="21">
        <v>5</v>
      </c>
      <c r="G32" s="108">
        <f>VLOOKUP(E32,'Appendix 4. LT MOH 2019'!$E$4:$H$1683,4,FALSE)</f>
        <v>3.8359252065263416E-4</v>
      </c>
      <c r="H32" s="21">
        <f>VLOOKUP(E32,'Appendix 1a. Pop March 2021'!$E$5:$F$1684,2,FALSE)</f>
        <v>1513259.5995787</v>
      </c>
      <c r="I32" s="21">
        <f>VLOOKUP(E32,'Appendix 2a. Covid Deaths 2021'!$E$4:$F$1684,2,FALSE)</f>
        <v>29.986059761197598</v>
      </c>
      <c r="J32" s="22">
        <f t="shared" si="18"/>
        <v>580.47506420418938</v>
      </c>
      <c r="K32" s="22">
        <f t="shared" si="19"/>
        <v>610.4496215371388</v>
      </c>
      <c r="L32" s="78">
        <f t="shared" si="20"/>
        <v>0.95089757405783593</v>
      </c>
      <c r="M32" s="78">
        <f t="shared" si="21"/>
        <v>1.0516379758259615</v>
      </c>
      <c r="N32" s="77">
        <f>VLOOKUP(E32,'Appendix 4. LT MOH 2019'!$E$4:$L$1683,8,FALSE)</f>
        <v>0.99808387492485551</v>
      </c>
      <c r="O32" s="77">
        <f t="shared" si="30"/>
        <v>0.99798502985535154</v>
      </c>
      <c r="P32" s="78">
        <f t="shared" si="22"/>
        <v>2.0149701446484647E-3</v>
      </c>
      <c r="Q32" s="77">
        <f>VLOOKUP(E32,'Appendix 4. LT MOH 2019'!$E$4:$J$1683,6,FALSE)</f>
        <v>2.499999999999901</v>
      </c>
      <c r="R32" s="133">
        <f t="shared" si="23"/>
        <v>2.4998762378611383</v>
      </c>
      <c r="S32" s="80">
        <f t="shared" si="31"/>
        <v>98715.737908711177</v>
      </c>
      <c r="T32" s="14">
        <f t="shared" si="24"/>
        <v>198.90926469299569</v>
      </c>
      <c r="U32" s="15">
        <f t="shared" si="25"/>
        <v>4.0340046900014015E-4</v>
      </c>
      <c r="V32" s="14">
        <f t="shared" si="26"/>
        <v>493081.39176438731</v>
      </c>
      <c r="W32" s="14">
        <f t="shared" si="27"/>
        <v>6422021.4139014799</v>
      </c>
      <c r="X32" s="129">
        <f t="shared" si="28"/>
        <v>65.055699830156144</v>
      </c>
      <c r="Y32" s="109">
        <f>VLOOKUP(E32,'Appendix 4. LT MOH 2019'!$E$4:$Q$1683,13,FALSE)</f>
        <v>66.649640462280715</v>
      </c>
      <c r="Z32" s="129">
        <f t="shared" si="29"/>
        <v>-1.5939406321245713</v>
      </c>
    </row>
    <row r="33" spans="2:26" x14ac:dyDescent="0.2">
      <c r="B33" s="155" t="str">
        <f t="shared" si="32"/>
        <v>Female</v>
      </c>
      <c r="C33" s="13" t="str">
        <f t="shared" si="33"/>
        <v>SP</v>
      </c>
      <c r="D33" s="162" t="s">
        <v>122</v>
      </c>
      <c r="E33" s="20" t="str">
        <f t="shared" si="17"/>
        <v>SPFemale20-24</v>
      </c>
      <c r="F33" s="21">
        <v>5</v>
      </c>
      <c r="G33" s="108">
        <f>VLOOKUP(E33,'Appendix 4. LT MOH 2019'!$E$4:$H$1683,4,FALSE)</f>
        <v>5.2544149080272602E-4</v>
      </c>
      <c r="H33" s="21">
        <f>VLOOKUP(E33,'Appendix 1a. Pop March 2021'!$E$5:$F$1684,2,FALSE)</f>
        <v>1693726.4421895901</v>
      </c>
      <c r="I33" s="21">
        <f>VLOOKUP(E33,'Appendix 2a. Covid Deaths 2021'!$E$4:$F$1684,2,FALSE)</f>
        <v>101.952603188072</v>
      </c>
      <c r="J33" s="22">
        <f t="shared" si="18"/>
        <v>889.9541467960953</v>
      </c>
      <c r="K33" s="22">
        <f t="shared" si="19"/>
        <v>991.85317985635697</v>
      </c>
      <c r="L33" s="78">
        <f t="shared" si="20"/>
        <v>0.89726399518624422</v>
      </c>
      <c r="M33" s="78">
        <f t="shared" si="21"/>
        <v>1.1144991946237974</v>
      </c>
      <c r="N33" s="77">
        <f>VLOOKUP(E33,'Appendix 4. LT MOH 2019'!$E$4:$L$1683,8,FALSE)</f>
        <v>0.99737623912804652</v>
      </c>
      <c r="O33" s="77">
        <f t="shared" si="30"/>
        <v>0.99707626020071227</v>
      </c>
      <c r="P33" s="78">
        <f t="shared" si="22"/>
        <v>2.9237397992877279E-3</v>
      </c>
      <c r="Q33" s="77">
        <f>VLOOKUP(E33,'Appendix 4. LT MOH 2019'!$E$4:$J$1683,6,FALSE)</f>
        <v>2.4999999999998628</v>
      </c>
      <c r="R33" s="133">
        <f t="shared" si="23"/>
        <v>2.4996241291802619</v>
      </c>
      <c r="S33" s="80">
        <f t="shared" si="31"/>
        <v>98516.828644018184</v>
      </c>
      <c r="T33" s="14">
        <f t="shared" si="24"/>
        <v>288.03757280612518</v>
      </c>
      <c r="U33" s="15">
        <f t="shared" si="25"/>
        <v>5.8560416567020584E-4</v>
      </c>
      <c r="V33" s="14">
        <f t="shared" si="26"/>
        <v>491863.94102315698</v>
      </c>
      <c r="W33" s="14">
        <f t="shared" si="27"/>
        <v>5928940.0221370924</v>
      </c>
      <c r="X33" s="129">
        <f t="shared" si="28"/>
        <v>60.182002443062707</v>
      </c>
      <c r="Y33" s="109">
        <f>VLOOKUP(E33,'Appendix 4. LT MOH 2019'!$E$4:$Q$1683,13,FALSE)</f>
        <v>61.772795176768561</v>
      </c>
      <c r="Z33" s="129">
        <f t="shared" si="29"/>
        <v>-1.5907927337058538</v>
      </c>
    </row>
    <row r="34" spans="2:26" x14ac:dyDescent="0.2">
      <c r="B34" s="155" t="str">
        <f t="shared" si="32"/>
        <v>Female</v>
      </c>
      <c r="C34" s="13" t="str">
        <f t="shared" si="33"/>
        <v>SP</v>
      </c>
      <c r="D34" s="162" t="s">
        <v>123</v>
      </c>
      <c r="E34" s="20" t="str">
        <f t="shared" si="17"/>
        <v>SPFemale25-29</v>
      </c>
      <c r="F34" s="21">
        <v>5</v>
      </c>
      <c r="G34" s="108">
        <f>VLOOKUP(E34,'Appendix 4. LT MOH 2019'!$E$4:$H$1683,4,FALSE)</f>
        <v>5.7345718945613251E-4</v>
      </c>
      <c r="H34" s="21">
        <f>VLOOKUP(E34,'Appendix 1a. Pop March 2021'!$E$5:$F$1684,2,FALSE)</f>
        <v>1733928.4876439699</v>
      </c>
      <c r="I34" s="21">
        <f>VLOOKUP(E34,'Appendix 2a. Covid Deaths 2021'!$E$4:$F$1684,2,FALSE)</f>
        <v>213.90055962987699</v>
      </c>
      <c r="J34" s="22">
        <f t="shared" si="18"/>
        <v>994.33375724223345</v>
      </c>
      <c r="K34" s="22">
        <f t="shared" si="19"/>
        <v>1208.1116540583621</v>
      </c>
      <c r="L34" s="78">
        <f t="shared" si="20"/>
        <v>0.82304789785116883</v>
      </c>
      <c r="M34" s="78">
        <f t="shared" si="21"/>
        <v>1.2149961170070678</v>
      </c>
      <c r="N34" s="77">
        <f>VLOOKUP(E34,'Appendix 4. LT MOH 2019'!$E$4:$L$1683,8,FALSE)</f>
        <v>0.99713681883228267</v>
      </c>
      <c r="O34" s="77">
        <f t="shared" si="30"/>
        <v>0.99652231751537201</v>
      </c>
      <c r="P34" s="78">
        <f t="shared" si="22"/>
        <v>3.4776824846279863E-3</v>
      </c>
      <c r="Q34" s="77">
        <f>VLOOKUP(E34,'Appendix 4. LT MOH 2019'!$E$4:$J$1683,6,FALSE)</f>
        <v>2.5000000000000822</v>
      </c>
      <c r="R34" s="133">
        <f t="shared" si="23"/>
        <v>2.4992297194748536</v>
      </c>
      <c r="S34" s="80">
        <f t="shared" si="31"/>
        <v>98228.791071212065</v>
      </c>
      <c r="T34" s="14">
        <f t="shared" si="24"/>
        <v>341.60854619453613</v>
      </c>
      <c r="U34" s="15">
        <f t="shared" si="25"/>
        <v>6.9674840507654475E-4</v>
      </c>
      <c r="V34" s="14">
        <f t="shared" si="26"/>
        <v>490289.67085616366</v>
      </c>
      <c r="W34" s="14">
        <f t="shared" si="27"/>
        <v>5437076.0811139354</v>
      </c>
      <c r="X34" s="129">
        <f t="shared" si="28"/>
        <v>55.351145237777246</v>
      </c>
      <c r="Y34" s="109">
        <f>VLOOKUP(E34,'Appendix 4. LT MOH 2019'!$E$4:$Q$1683,13,FALSE)</f>
        <v>56.928721932044063</v>
      </c>
      <c r="Z34" s="129">
        <f t="shared" si="29"/>
        <v>-1.577576694266817</v>
      </c>
    </row>
    <row r="35" spans="2:26" x14ac:dyDescent="0.2">
      <c r="B35" s="155" t="str">
        <f t="shared" si="32"/>
        <v>Female</v>
      </c>
      <c r="C35" s="13" t="str">
        <f t="shared" si="33"/>
        <v>SP</v>
      </c>
      <c r="D35" s="162" t="s">
        <v>124</v>
      </c>
      <c r="E35" s="20" t="str">
        <f t="shared" si="17"/>
        <v>SPFemale30-34</v>
      </c>
      <c r="F35" s="21">
        <v>5</v>
      </c>
      <c r="G35" s="108">
        <f>VLOOKUP(E35,'Appendix 4. LT MOH 2019'!$E$4:$H$1683,4,FALSE)</f>
        <v>7.620431339442588E-4</v>
      </c>
      <c r="H35" s="21">
        <f>VLOOKUP(E35,'Appendix 1a. Pop March 2021'!$E$5:$F$1684,2,FALSE)</f>
        <v>1871597.0622528801</v>
      </c>
      <c r="I35" s="21">
        <f>VLOOKUP(E35,'Appendix 2a. Covid Deaths 2021'!$E$4:$F$1684,2,FALSE)</f>
        <v>339.84201062690698</v>
      </c>
      <c r="J35" s="22">
        <f t="shared" si="18"/>
        <v>1426.2376908000529</v>
      </c>
      <c r="K35" s="22">
        <f t="shared" si="19"/>
        <v>1765.8207271561359</v>
      </c>
      <c r="L35" s="78">
        <f t="shared" si="20"/>
        <v>0.80769110299040181</v>
      </c>
      <c r="M35" s="78">
        <f t="shared" si="21"/>
        <v>1.2380970847612314</v>
      </c>
      <c r="N35" s="77">
        <f>VLOOKUP(E35,'Appendix 4. LT MOH 2019'!$E$4:$L$1683,8,FALSE)</f>
        <v>0.99619702939936572</v>
      </c>
      <c r="O35" s="77">
        <f t="shared" si="30"/>
        <v>0.99529368694153075</v>
      </c>
      <c r="P35" s="78">
        <f t="shared" si="22"/>
        <v>4.706313058469247E-3</v>
      </c>
      <c r="Q35" s="77">
        <f>VLOOKUP(E35,'Appendix 4. LT MOH 2019'!$E$4:$J$1683,6,FALSE)</f>
        <v>2.500000000000083</v>
      </c>
      <c r="R35" s="133">
        <f t="shared" si="23"/>
        <v>2.4988665460722332</v>
      </c>
      <c r="S35" s="80">
        <f t="shared" si="31"/>
        <v>97887.182525017532</v>
      </c>
      <c r="T35" s="14">
        <f t="shared" si="24"/>
        <v>460.68772537425269</v>
      </c>
      <c r="U35" s="15">
        <f t="shared" si="25"/>
        <v>9.4348378330065747E-4</v>
      </c>
      <c r="V35" s="14">
        <f t="shared" si="26"/>
        <v>488283.67114334024</v>
      </c>
      <c r="W35" s="14">
        <f t="shared" si="27"/>
        <v>4946786.4102577716</v>
      </c>
      <c r="X35" s="129">
        <f t="shared" si="28"/>
        <v>50.535588854991268</v>
      </c>
      <c r="Y35" s="109">
        <f>VLOOKUP(E35,'Appendix 4. LT MOH 2019'!$E$4:$Q$1683,13,FALSE)</f>
        <v>52.085008700996447</v>
      </c>
      <c r="Z35" s="129">
        <f t="shared" si="29"/>
        <v>-1.5494198460051791</v>
      </c>
    </row>
    <row r="36" spans="2:26" x14ac:dyDescent="0.2">
      <c r="B36" s="155" t="str">
        <f t="shared" si="32"/>
        <v>Female</v>
      </c>
      <c r="C36" s="13" t="str">
        <f t="shared" si="33"/>
        <v>SP</v>
      </c>
      <c r="D36" s="162" t="s">
        <v>125</v>
      </c>
      <c r="E36" s="20" t="str">
        <f t="shared" si="17"/>
        <v>SPFemale35-39</v>
      </c>
      <c r="F36" s="21">
        <v>5</v>
      </c>
      <c r="G36" s="108">
        <f>VLOOKUP(E36,'Appendix 4. LT MOH 2019'!$E$4:$H$1683,4,FALSE)</f>
        <v>1.0470047301071683E-3</v>
      </c>
      <c r="H36" s="21">
        <f>VLOOKUP(E36,'Appendix 1a. Pop March 2021'!$E$5:$F$1684,2,FALSE)</f>
        <v>1947077.6010797899</v>
      </c>
      <c r="I36" s="21">
        <f>VLOOKUP(E36,'Appendix 2a. Covid Deaths 2021'!$E$4:$F$1684,2,FALSE)</f>
        <v>556.74117623290294</v>
      </c>
      <c r="J36" s="22">
        <f t="shared" si="18"/>
        <v>2038.5994582162582</v>
      </c>
      <c r="K36" s="22">
        <f t="shared" si="19"/>
        <v>2594.7577238041999</v>
      </c>
      <c r="L36" s="78">
        <f t="shared" si="20"/>
        <v>0.78566081122496767</v>
      </c>
      <c r="M36" s="78">
        <f t="shared" si="21"/>
        <v>1.2728138984568216</v>
      </c>
      <c r="N36" s="77">
        <f>VLOOKUP(E36,'Appendix 4. LT MOH 2019'!$E$4:$L$1683,8,FALSE)</f>
        <v>0.99477864331233801</v>
      </c>
      <c r="O36" s="77">
        <f t="shared" si="30"/>
        <v>0.99335892398802961</v>
      </c>
      <c r="P36" s="78">
        <f t="shared" si="22"/>
        <v>6.6410760119703927E-3</v>
      </c>
      <c r="Q36" s="77">
        <f>VLOOKUP(E36,'Appendix 4. LT MOH 2019'!$E$4:$J$1683,6,FALSE)</f>
        <v>2.499999999999988</v>
      </c>
      <c r="R36" s="133">
        <f t="shared" si="23"/>
        <v>2.4982158957081069</v>
      </c>
      <c r="S36" s="80">
        <f t="shared" si="31"/>
        <v>97426.494799643275</v>
      </c>
      <c r="T36" s="14">
        <f t="shared" si="24"/>
        <v>647.01675754426913</v>
      </c>
      <c r="U36" s="15">
        <f t="shared" si="25"/>
        <v>1.3326434535611898E-3</v>
      </c>
      <c r="V36" s="14">
        <f t="shared" si="26"/>
        <v>485513.77775898157</v>
      </c>
      <c r="W36" s="14">
        <f t="shared" si="27"/>
        <v>4458502.7391144317</v>
      </c>
      <c r="X36" s="129">
        <f t="shared" si="28"/>
        <v>45.762733723339871</v>
      </c>
      <c r="Y36" s="109">
        <f>VLOOKUP(E36,'Appendix 4. LT MOH 2019'!$E$4:$Q$1683,13,FALSE)</f>
        <v>47.27429889636651</v>
      </c>
      <c r="Z36" s="129">
        <f t="shared" si="29"/>
        <v>-1.5115651730266393</v>
      </c>
    </row>
    <row r="37" spans="2:26" x14ac:dyDescent="0.2">
      <c r="B37" s="155" t="str">
        <f t="shared" si="32"/>
        <v>Female</v>
      </c>
      <c r="C37" s="13" t="str">
        <f t="shared" si="33"/>
        <v>SP</v>
      </c>
      <c r="D37" s="162" t="s">
        <v>126</v>
      </c>
      <c r="E37" s="20" t="str">
        <f t="shared" si="17"/>
        <v>SPFemale40-44</v>
      </c>
      <c r="F37" s="21">
        <v>5</v>
      </c>
      <c r="G37" s="108">
        <f>VLOOKUP(E37,'Appendix 4. LT MOH 2019'!$E$4:$H$1683,4,FALSE)</f>
        <v>1.6385024009738154E-3</v>
      </c>
      <c r="H37" s="21">
        <f>VLOOKUP(E37,'Appendix 1a. Pop March 2021'!$E$5:$F$1684,2,FALSE)</f>
        <v>1843046.14145991</v>
      </c>
      <c r="I37" s="21">
        <f>VLOOKUP(E37,'Appendix 2a. Covid Deaths 2021'!$E$4:$F$1684,2,FALSE)</f>
        <v>770.64173586278002</v>
      </c>
      <c r="J37" s="22">
        <f t="shared" si="18"/>
        <v>3019.8355278875888</v>
      </c>
      <c r="K37" s="22">
        <f t="shared" si="19"/>
        <v>3789.2145654158671</v>
      </c>
      <c r="L37" s="78">
        <f t="shared" si="20"/>
        <v>0.79695553676205222</v>
      </c>
      <c r="M37" s="78">
        <f t="shared" si="21"/>
        <v>1.2547751460048779</v>
      </c>
      <c r="N37" s="77">
        <f>VLOOKUP(E37,'Appendix 4. LT MOH 2019'!$E$4:$L$1683,8,FALSE)</f>
        <v>0.99184090971767436</v>
      </c>
      <c r="O37" s="77">
        <f t="shared" si="30"/>
        <v>0.98977283879670264</v>
      </c>
      <c r="P37" s="78">
        <f t="shared" si="22"/>
        <v>1.0227161203297364E-2</v>
      </c>
      <c r="Q37" s="77">
        <f>VLOOKUP(E37,'Appendix 4. LT MOH 2019'!$E$4:$J$1683,6,FALSE)</f>
        <v>2.49999999999998</v>
      </c>
      <c r="R37" s="133">
        <f t="shared" si="23"/>
        <v>2.4973935834287477</v>
      </c>
      <c r="S37" s="80">
        <f t="shared" si="31"/>
        <v>96779.478042098999</v>
      </c>
      <c r="T37" s="14">
        <f t="shared" si="24"/>
        <v>989.77932310752396</v>
      </c>
      <c r="U37" s="15">
        <f t="shared" si="25"/>
        <v>2.0559565007545496E-3</v>
      </c>
      <c r="V37" s="14">
        <f t="shared" si="26"/>
        <v>481420.36212549655</v>
      </c>
      <c r="W37" s="14">
        <f t="shared" si="27"/>
        <v>3972988.9613554501</v>
      </c>
      <c r="X37" s="129">
        <f t="shared" si="28"/>
        <v>41.051977565194171</v>
      </c>
      <c r="Y37" s="109">
        <f>VLOOKUP(E37,'Appendix 4. LT MOH 2019'!$E$4:$Q$1683,13,FALSE)</f>
        <v>42.509308550574083</v>
      </c>
      <c r="Z37" s="129">
        <f t="shared" si="29"/>
        <v>-1.4573309853799117</v>
      </c>
    </row>
    <row r="38" spans="2:26" x14ac:dyDescent="0.2">
      <c r="B38" s="155" t="str">
        <f t="shared" si="32"/>
        <v>Female</v>
      </c>
      <c r="C38" s="13" t="str">
        <f t="shared" si="33"/>
        <v>SP</v>
      </c>
      <c r="D38" s="162" t="s">
        <v>127</v>
      </c>
      <c r="E38" s="20" t="str">
        <f t="shared" si="17"/>
        <v>SPFemale45-49</v>
      </c>
      <c r="F38" s="21">
        <v>5</v>
      </c>
      <c r="G38" s="108">
        <f>VLOOKUP(E38,'Appendix 4. LT MOH 2019'!$E$4:$H$1683,4,FALSE)</f>
        <v>2.3989762704123558E-3</v>
      </c>
      <c r="H38" s="21">
        <f>VLOOKUP(E38,'Appendix 1a. Pop March 2021'!$E$5:$F$1684,2,FALSE)</f>
        <v>1648441.03765051</v>
      </c>
      <c r="I38" s="21">
        <f>VLOOKUP(E38,'Appendix 2a. Covid Deaths 2021'!$E$4:$F$1684,2,FALSE)</f>
        <v>1019.52603188072</v>
      </c>
      <c r="J38" s="22">
        <f t="shared" si="18"/>
        <v>3954.5709324974941</v>
      </c>
      <c r="K38" s="22">
        <f t="shared" si="19"/>
        <v>4971.6511456206645</v>
      </c>
      <c r="L38" s="78">
        <f t="shared" si="20"/>
        <v>0.79542405866126042</v>
      </c>
      <c r="M38" s="78">
        <f t="shared" si="21"/>
        <v>1.2571910405665268</v>
      </c>
      <c r="N38" s="77">
        <f>VLOOKUP(E38,'Appendix 4. LT MOH 2019'!$E$4:$L$1683,8,FALSE)</f>
        <v>0.98807662836199539</v>
      </c>
      <c r="O38" s="77">
        <f t="shared" si="30"/>
        <v>0.98503309619523194</v>
      </c>
      <c r="P38" s="78">
        <f t="shared" si="22"/>
        <v>1.4966903804768061E-2</v>
      </c>
      <c r="Q38" s="77">
        <f>VLOOKUP(E38,'Appendix 4. LT MOH 2019'!$E$4:$J$1683,6,FALSE)</f>
        <v>2.4999999999999774</v>
      </c>
      <c r="R38" s="133">
        <f t="shared" si="23"/>
        <v>2.4961494721658535</v>
      </c>
      <c r="S38" s="80">
        <f t="shared" si="31"/>
        <v>95789.69871899148</v>
      </c>
      <c r="T38" s="14">
        <f t="shared" si="24"/>
        <v>1433.6752062148598</v>
      </c>
      <c r="U38" s="15">
        <f t="shared" si="25"/>
        <v>3.015985505964072E-3</v>
      </c>
      <c r="V38" s="14">
        <f t="shared" si="26"/>
        <v>475358.7851731336</v>
      </c>
      <c r="W38" s="14">
        <f t="shared" si="27"/>
        <v>3491568.5992299537</v>
      </c>
      <c r="X38" s="129">
        <f t="shared" si="28"/>
        <v>36.450355789016669</v>
      </c>
      <c r="Y38" s="109">
        <f>VLOOKUP(E38,'Appendix 4. LT MOH 2019'!$E$4:$Q$1683,13,FALSE)</f>
        <v>37.838433471112474</v>
      </c>
      <c r="Z38" s="129">
        <f t="shared" si="29"/>
        <v>-1.3880776820958047</v>
      </c>
    </row>
    <row r="39" spans="2:26" x14ac:dyDescent="0.2">
      <c r="B39" s="155" t="str">
        <f t="shared" si="32"/>
        <v>Female</v>
      </c>
      <c r="C39" s="13" t="str">
        <f t="shared" si="33"/>
        <v>SP</v>
      </c>
      <c r="D39" s="162" t="s">
        <v>128</v>
      </c>
      <c r="E39" s="20" t="str">
        <f t="shared" si="17"/>
        <v>SPFemale50-54</v>
      </c>
      <c r="F39" s="21">
        <v>5</v>
      </c>
      <c r="G39" s="108">
        <f>VLOOKUP(E39,'Appendix 4. LT MOH 2019'!$E$4:$H$1683,4,FALSE)</f>
        <v>3.5731654014339231E-3</v>
      </c>
      <c r="H39" s="21">
        <f>VLOOKUP(E39,'Appendix 1a. Pop March 2021'!$E$5:$F$1684,2,FALSE)</f>
        <v>1526602.0162390501</v>
      </c>
      <c r="I39" s="21">
        <f>VLOOKUP(E39,'Appendix 2a. Covid Deaths 2021'!$E$4:$F$1684,2,FALSE)</f>
        <v>1512.29694728973</v>
      </c>
      <c r="J39" s="22">
        <f t="shared" si="18"/>
        <v>5454.8015061846418</v>
      </c>
      <c r="K39" s="22">
        <f t="shared" si="19"/>
        <v>6961.6947663456222</v>
      </c>
      <c r="L39" s="78">
        <f t="shared" si="20"/>
        <v>0.78354505465455959</v>
      </c>
      <c r="M39" s="78">
        <f t="shared" si="21"/>
        <v>1.2762507963768193</v>
      </c>
      <c r="N39" s="77">
        <f>VLOOKUP(E39,'Appendix 4. LT MOH 2019'!$E$4:$L$1683,8,FALSE)</f>
        <v>0.98229235386411429</v>
      </c>
      <c r="O39" s="77">
        <f t="shared" si="30"/>
        <v>0.97745611578735792</v>
      </c>
      <c r="P39" s="78">
        <f t="shared" si="22"/>
        <v>2.2543884212642085E-2</v>
      </c>
      <c r="Q39" s="77">
        <f>VLOOKUP(E39,'Appendix 4. LT MOH 2019'!$E$4:$J$1683,6,FALSE)</f>
        <v>2.4999999999999827</v>
      </c>
      <c r="R39" s="133">
        <f t="shared" si="23"/>
        <v>2.4938438658443349</v>
      </c>
      <c r="S39" s="80">
        <f t="shared" si="31"/>
        <v>94356.023512776621</v>
      </c>
      <c r="T39" s="14">
        <f t="shared" si="24"/>
        <v>2127.15126883737</v>
      </c>
      <c r="U39" s="15">
        <f t="shared" si="25"/>
        <v>4.5603069370859948E-3</v>
      </c>
      <c r="V39" s="14">
        <f t="shared" si="26"/>
        <v>466449.14436320931</v>
      </c>
      <c r="W39" s="14">
        <f t="shared" si="27"/>
        <v>3016209.8140568202</v>
      </c>
      <c r="X39" s="129">
        <f t="shared" si="28"/>
        <v>31.966266717973753</v>
      </c>
      <c r="Y39" s="109">
        <f>VLOOKUP(E39,'Appendix 4. LT MOH 2019'!$E$4:$Q$1683,13,FALSE)</f>
        <v>33.264871323487831</v>
      </c>
      <c r="Z39" s="129">
        <f t="shared" si="29"/>
        <v>-1.298604605514079</v>
      </c>
    </row>
    <row r="40" spans="2:26" x14ac:dyDescent="0.2">
      <c r="B40" s="155" t="str">
        <f t="shared" si="32"/>
        <v>Female</v>
      </c>
      <c r="C40" s="13" t="str">
        <f t="shared" si="33"/>
        <v>SP</v>
      </c>
      <c r="D40" s="162" t="s">
        <v>129</v>
      </c>
      <c r="E40" s="20" t="str">
        <f t="shared" si="17"/>
        <v>SPFemale55-59</v>
      </c>
      <c r="F40" s="21">
        <v>5</v>
      </c>
      <c r="G40" s="108">
        <f>VLOOKUP(E40,'Appendix 4. LT MOH 2019'!$E$4:$H$1683,4,FALSE)</f>
        <v>5.5954180072430824E-3</v>
      </c>
      <c r="H40" s="21">
        <f>VLOOKUP(E40,'Appendix 1a. Pop March 2021'!$E$5:$F$1684,2,FALSE)</f>
        <v>1419766.05711268</v>
      </c>
      <c r="I40" s="21">
        <f>VLOOKUP(E40,'Appendix 2a. Covid Deaths 2021'!$E$4:$F$1684,2,FALSE)</f>
        <v>2085.0306887286101</v>
      </c>
      <c r="J40" s="22">
        <f t="shared" si="18"/>
        <v>7944.1845620408003</v>
      </c>
      <c r="K40" s="22">
        <f t="shared" si="19"/>
        <v>10017.548632508044</v>
      </c>
      <c r="L40" s="78">
        <f t="shared" si="20"/>
        <v>0.79302680261127456</v>
      </c>
      <c r="M40" s="78">
        <f t="shared" si="21"/>
        <v>1.260991427663233</v>
      </c>
      <c r="N40" s="77">
        <f>VLOOKUP(E40,'Appendix 4. LT MOH 2019'!$E$4:$L$1683,8,FALSE)</f>
        <v>0.97240886973164398</v>
      </c>
      <c r="O40" s="77">
        <f t="shared" si="30"/>
        <v>0.96533395312755244</v>
      </c>
      <c r="P40" s="78">
        <f t="shared" si="22"/>
        <v>3.4666046872447565E-2</v>
      </c>
      <c r="Q40" s="77">
        <f>VLOOKUP(E40,'Appendix 4. LT MOH 2019'!$E$4:$J$1683,6,FALSE)</f>
        <v>2.5000000000000169</v>
      </c>
      <c r="R40" s="133">
        <f t="shared" si="23"/>
        <v>2.4909037886586258</v>
      </c>
      <c r="S40" s="80">
        <f t="shared" si="31"/>
        <v>92228.872243939244</v>
      </c>
      <c r="T40" s="14">
        <f t="shared" si="24"/>
        <v>3197.2104082013761</v>
      </c>
      <c r="U40" s="15">
        <f t="shared" si="25"/>
        <v>7.0559554053395337E-3</v>
      </c>
      <c r="V40" s="14">
        <f t="shared" si="26"/>
        <v>453122.25269761693</v>
      </c>
      <c r="W40" s="14">
        <f t="shared" si="27"/>
        <v>2549760.6696936111</v>
      </c>
      <c r="X40" s="129">
        <f t="shared" si="28"/>
        <v>27.646013744477578</v>
      </c>
      <c r="Y40" s="109">
        <f>VLOOKUP(E40,'Appendix 4. LT MOH 2019'!$E$4:$Q$1683,13,FALSE)</f>
        <v>28.819465332765585</v>
      </c>
      <c r="Z40" s="129">
        <f t="shared" si="29"/>
        <v>-1.1734515882880068</v>
      </c>
    </row>
    <row r="41" spans="2:26" x14ac:dyDescent="0.2">
      <c r="B41" s="155" t="str">
        <f t="shared" si="32"/>
        <v>Female</v>
      </c>
      <c r="C41" s="13" t="str">
        <f t="shared" si="33"/>
        <v>SP</v>
      </c>
      <c r="D41" s="162" t="s">
        <v>130</v>
      </c>
      <c r="E41" s="20" t="str">
        <f t="shared" si="17"/>
        <v>SPFemale60-64</v>
      </c>
      <c r="F41" s="21">
        <v>5</v>
      </c>
      <c r="G41" s="108">
        <f>VLOOKUP(E41,'Appendix 4. LT MOH 2019'!$E$4:$H$1683,4,FALSE)</f>
        <v>8.7505314469865387E-3</v>
      </c>
      <c r="H41" s="21">
        <f>VLOOKUP(E41,'Appendix 1a. Pop March 2021'!$E$5:$F$1684,2,FALSE)</f>
        <v>1249954.6517354499</v>
      </c>
      <c r="I41" s="21">
        <f>VLOOKUP(E41,'Appendix 2a. Covid Deaths 2021'!$E$4:$F$1684,2,FALSE)</f>
        <v>2770.71192193466</v>
      </c>
      <c r="J41" s="22">
        <f t="shared" si="18"/>
        <v>10937.767487318162</v>
      </c>
      <c r="K41" s="22">
        <f t="shared" si="19"/>
        <v>13684.234207449392</v>
      </c>
      <c r="L41" s="78">
        <f t="shared" si="20"/>
        <v>0.79929701008507192</v>
      </c>
      <c r="M41" s="78">
        <f t="shared" si="21"/>
        <v>1.2510993878152585</v>
      </c>
      <c r="N41" s="77">
        <f>VLOOKUP(E41,'Appendix 4. LT MOH 2019'!$E$4:$L$1683,8,FALSE)</f>
        <v>0.95718399965862089</v>
      </c>
      <c r="O41" s="77">
        <f t="shared" si="30"/>
        <v>0.94672401661928951</v>
      </c>
      <c r="P41" s="78">
        <f t="shared" si="22"/>
        <v>5.327598338071049E-2</v>
      </c>
      <c r="Q41" s="77">
        <f>VLOOKUP(E41,'Appendix 4. LT MOH 2019'!$E$4:$J$1683,6,FALSE)</f>
        <v>2.4999999999999907</v>
      </c>
      <c r="R41" s="133">
        <f t="shared" si="23"/>
        <v>2.4863405414308875</v>
      </c>
      <c r="S41" s="80">
        <f t="shared" si="31"/>
        <v>89031.661835737861</v>
      </c>
      <c r="T41" s="14">
        <f t="shared" si="24"/>
        <v>4743.2493363178064</v>
      </c>
      <c r="U41" s="15">
        <f t="shared" si="25"/>
        <v>1.094843446373687E-2</v>
      </c>
      <c r="V41" s="14">
        <f t="shared" si="26"/>
        <v>433235.39562010235</v>
      </c>
      <c r="W41" s="14">
        <f t="shared" si="27"/>
        <v>2096638.4169959943</v>
      </c>
      <c r="X41" s="129">
        <f t="shared" si="28"/>
        <v>23.549357315875582</v>
      </c>
      <c r="Y41" s="109">
        <f>VLOOKUP(E41,'Appendix 4. LT MOH 2019'!$E$4:$Q$1683,13,FALSE)</f>
        <v>24.566253869145577</v>
      </c>
      <c r="Z41" s="129">
        <f t="shared" si="29"/>
        <v>-1.0168965532699943</v>
      </c>
    </row>
    <row r="42" spans="2:26" x14ac:dyDescent="0.2">
      <c r="B42" s="155" t="str">
        <f t="shared" si="32"/>
        <v>Female</v>
      </c>
      <c r="C42" s="13" t="str">
        <f t="shared" si="33"/>
        <v>SP</v>
      </c>
      <c r="D42" s="162" t="s">
        <v>131</v>
      </c>
      <c r="E42" s="20" t="str">
        <f t="shared" si="17"/>
        <v>SPFemale65-69</v>
      </c>
      <c r="F42" s="21">
        <v>5</v>
      </c>
      <c r="G42" s="108">
        <f>VLOOKUP(E42,'Appendix 4. LT MOH 2019'!$E$4:$H$1683,4,FALSE)</f>
        <v>1.3496731783130201E-2</v>
      </c>
      <c r="H42" s="21">
        <f>VLOOKUP(E42,'Appendix 1a. Pop March 2021'!$E$5:$F$1684,2,FALSE)</f>
        <v>1005246.67014567</v>
      </c>
      <c r="I42" s="21">
        <f>VLOOKUP(E42,'Appendix 2a. Covid Deaths 2021'!$E$4:$F$1684,2,FALSE)</f>
        <v>3078.5688021496298</v>
      </c>
      <c r="J42" s="22">
        <f t="shared" si="18"/>
        <v>13567.544682840866</v>
      </c>
      <c r="K42" s="22">
        <f t="shared" si="19"/>
        <v>16604.562867591969</v>
      </c>
      <c r="L42" s="78">
        <f t="shared" si="20"/>
        <v>0.81709737203147836</v>
      </c>
      <c r="M42" s="78">
        <f t="shared" si="21"/>
        <v>1.2238443473557952</v>
      </c>
      <c r="N42" s="77">
        <f>VLOOKUP(E42,'Appendix 4. LT MOH 2019'!$E$4:$L$1683,8,FALSE)</f>
        <v>0.9347190401001334</v>
      </c>
      <c r="O42" s="77">
        <f t="shared" si="30"/>
        <v>0.92070015627960378</v>
      </c>
      <c r="P42" s="78">
        <f t="shared" si="22"/>
        <v>7.9299843720396224E-2</v>
      </c>
      <c r="Q42" s="77">
        <f>VLOOKUP(E42,'Appendix 4. LT MOH 2019'!$E$4:$J$1683,6,FALSE)</f>
        <v>2.4999999999999978</v>
      </c>
      <c r="R42" s="133">
        <f t="shared" si="23"/>
        <v>2.4812770739779162</v>
      </c>
      <c r="S42" s="80">
        <f t="shared" si="31"/>
        <v>84288.412499420054</v>
      </c>
      <c r="T42" s="14">
        <f t="shared" si="24"/>
        <v>6684.0579386443023</v>
      </c>
      <c r="U42" s="15">
        <f t="shared" si="25"/>
        <v>1.6519886448956616E-2</v>
      </c>
      <c r="V42" s="14">
        <f t="shared" si="26"/>
        <v>404606.77252817695</v>
      </c>
      <c r="W42" s="14">
        <f t="shared" si="27"/>
        <v>1663403.021375892</v>
      </c>
      <c r="X42" s="129">
        <f t="shared" si="28"/>
        <v>19.734658324325864</v>
      </c>
      <c r="Y42" s="109">
        <f>VLOOKUP(E42,'Appendix 4. LT MOH 2019'!$E$4:$Q$1683,13,FALSE)</f>
        <v>20.553304147390154</v>
      </c>
      <c r="Z42" s="129">
        <f t="shared" si="29"/>
        <v>-0.81864582306429057</v>
      </c>
    </row>
    <row r="43" spans="2:26" x14ac:dyDescent="0.2">
      <c r="B43" s="155" t="str">
        <f t="shared" si="32"/>
        <v>Female</v>
      </c>
      <c r="C43" s="13" t="str">
        <f t="shared" si="33"/>
        <v>SP</v>
      </c>
      <c r="D43" s="162" t="s">
        <v>132</v>
      </c>
      <c r="E43" s="20" t="str">
        <f t="shared" si="17"/>
        <v>SPFemale70-74</v>
      </c>
      <c r="F43" s="21">
        <v>5</v>
      </c>
      <c r="G43" s="108">
        <f>VLOOKUP(E43,'Appendix 4. LT MOH 2019'!$E$4:$H$1683,4,FALSE)</f>
        <v>2.0276522819516998E-2</v>
      </c>
      <c r="H43" s="21">
        <f>VLOOKUP(E43,'Appendix 1a. Pop March 2021'!$E$5:$F$1684,2,FALSE)</f>
        <v>756133.05183123995</v>
      </c>
      <c r="I43" s="21">
        <f>VLOOKUP(E43,'Appendix 2a. Covid Deaths 2021'!$E$4:$F$1684,2,FALSE)</f>
        <v>2948.6292098510999</v>
      </c>
      <c r="J43" s="22">
        <f t="shared" si="18"/>
        <v>15331.749080047166</v>
      </c>
      <c r="K43" s="22">
        <f t="shared" si="19"/>
        <v>18220.590342438423</v>
      </c>
      <c r="L43" s="78">
        <f t="shared" si="20"/>
        <v>0.84145182960056331</v>
      </c>
      <c r="M43" s="78">
        <f t="shared" si="21"/>
        <v>1.1884221589662469</v>
      </c>
      <c r="N43" s="77">
        <f>VLOOKUP(E43,'Appendix 4. LT MOH 2019'!$E$4:$L$1683,8,FALSE)</f>
        <v>0.90350865814018111</v>
      </c>
      <c r="O43" s="77">
        <f t="shared" si="30"/>
        <v>0.88639845624591584</v>
      </c>
      <c r="P43" s="78">
        <f t="shared" si="22"/>
        <v>0.11360154375408416</v>
      </c>
      <c r="Q43" s="77">
        <f>VLOOKUP(E43,'Appendix 4. LT MOH 2019'!$E$4:$J$1683,6,FALSE)</f>
        <v>2.4999999999999973</v>
      </c>
      <c r="R43" s="133">
        <f t="shared" si="23"/>
        <v>2.4764328673466283</v>
      </c>
      <c r="S43" s="80">
        <f t="shared" si="31"/>
        <v>77604.354560775755</v>
      </c>
      <c r="T43" s="14">
        <f t="shared" si="24"/>
        <v>8815.9744801434281</v>
      </c>
      <c r="U43" s="15">
        <f t="shared" si="25"/>
        <v>2.4102240203864193E-2</v>
      </c>
      <c r="V43" s="14">
        <f t="shared" si="26"/>
        <v>365774.06936347793</v>
      </c>
      <c r="W43" s="14">
        <f t="shared" si="27"/>
        <v>1258796.2488477151</v>
      </c>
      <c r="X43" s="129">
        <f t="shared" si="28"/>
        <v>16.220690913186971</v>
      </c>
      <c r="Y43" s="109">
        <f>VLOOKUP(E43,'Appendix 4. LT MOH 2019'!$E$4:$Q$1683,13,FALSE)</f>
        <v>16.814150426909205</v>
      </c>
      <c r="Z43" s="129">
        <f t="shared" si="29"/>
        <v>-0.59345951372223382</v>
      </c>
    </row>
    <row r="44" spans="2:26" x14ac:dyDescent="0.2">
      <c r="B44" s="155" t="str">
        <f t="shared" si="32"/>
        <v>Female</v>
      </c>
      <c r="C44" s="13" t="str">
        <f t="shared" si="33"/>
        <v>SP</v>
      </c>
      <c r="D44" s="162" t="s">
        <v>133</v>
      </c>
      <c r="E44" s="20" t="str">
        <f t="shared" si="17"/>
        <v>SPFemale75-79</v>
      </c>
      <c r="F44" s="21">
        <v>5</v>
      </c>
      <c r="G44" s="108">
        <f>VLOOKUP(E44,'Appendix 4. LT MOH 2019'!$E$4:$H$1683,4,FALSE)</f>
        <v>3.3831055325063704E-2</v>
      </c>
      <c r="H44" s="21">
        <f>VLOOKUP(E44,'Appendix 1a. Pop March 2021'!$E$5:$F$1684,2,FALSE)</f>
        <v>511696.40470778698</v>
      </c>
      <c r="I44" s="21">
        <f>VLOOKUP(E44,'Appendix 2a. Covid Deaths 2021'!$E$4:$F$1684,2,FALSE)</f>
        <v>2416.8764167525301</v>
      </c>
      <c r="J44" s="22">
        <f t="shared" si="18"/>
        <v>17311.229377305328</v>
      </c>
      <c r="K44" s="22">
        <f t="shared" si="19"/>
        <v>19646.340314288864</v>
      </c>
      <c r="L44" s="78">
        <f t="shared" si="20"/>
        <v>0.88114270140758988</v>
      </c>
      <c r="M44" s="78">
        <f t="shared" si="21"/>
        <v>1.1348899541499242</v>
      </c>
      <c r="N44" s="77">
        <f>VLOOKUP(E44,'Appendix 4. LT MOH 2019'!$E$4:$L$1683,8,FALSE)</f>
        <v>0.84403580652051502</v>
      </c>
      <c r="O44" s="77">
        <f t="shared" si="30"/>
        <v>0.82495012439637916</v>
      </c>
      <c r="P44" s="78">
        <f t="shared" si="22"/>
        <v>0.17504987560362084</v>
      </c>
      <c r="Q44" s="77">
        <f>VLOOKUP(E44,'Appendix 4. LT MOH 2019'!$E$4:$J$1683,6,FALSE)</f>
        <v>2.4999999999999964</v>
      </c>
      <c r="R44" s="133">
        <f t="shared" si="23"/>
        <v>2.4721176496611337</v>
      </c>
      <c r="S44" s="80">
        <f t="shared" si="31"/>
        <v>68788.380080632327</v>
      </c>
      <c r="T44" s="14">
        <f t="shared" si="24"/>
        <v>12041.397376089279</v>
      </c>
      <c r="U44" s="15">
        <f t="shared" si="25"/>
        <v>3.8409234560060547E-2</v>
      </c>
      <c r="V44" s="14">
        <f t="shared" si="26"/>
        <v>313502.66450272885</v>
      </c>
      <c r="W44" s="14">
        <f t="shared" si="27"/>
        <v>893022.17948423722</v>
      </c>
      <c r="X44" s="129">
        <f t="shared" si="28"/>
        <v>12.982166151281001</v>
      </c>
      <c r="Y44" s="109">
        <f>VLOOKUP(E44,'Appendix 4. LT MOH 2019'!$E$4:$Q$1683,13,FALSE)</f>
        <v>13.342848098848362</v>
      </c>
      <c r="Z44" s="129">
        <f t="shared" si="29"/>
        <v>-0.36068194756736105</v>
      </c>
    </row>
    <row r="45" spans="2:26" x14ac:dyDescent="0.2">
      <c r="B45" s="155" t="str">
        <f t="shared" si="32"/>
        <v>Female</v>
      </c>
      <c r="C45" s="13" t="str">
        <f t="shared" si="33"/>
        <v>SP</v>
      </c>
      <c r="D45" s="162" t="s">
        <v>134</v>
      </c>
      <c r="E45" s="20" t="str">
        <f t="shared" si="17"/>
        <v>SPFemale80-84</v>
      </c>
      <c r="F45" s="21">
        <v>5</v>
      </c>
      <c r="G45" s="108">
        <f>VLOOKUP(E45,'Appendix 4. LT MOH 2019'!$E$4:$H$1683,4,FALSE)</f>
        <v>5.7623721608971293E-2</v>
      </c>
      <c r="H45" s="21">
        <f>VLOOKUP(E45,'Appendix 1a. Pop March 2021'!$E$5:$F$1684,2,FALSE)</f>
        <v>348726.64720133902</v>
      </c>
      <c r="I45" s="21">
        <f>VLOOKUP(E45,'Appendix 2a. Covid Deaths 2021'!$E$4:$F$1684,2,FALSE)</f>
        <v>1950.0934198032201</v>
      </c>
      <c r="J45" s="22">
        <f t="shared" si="18"/>
        <v>20094.927235959909</v>
      </c>
      <c r="K45" s="22">
        <f t="shared" si="19"/>
        <v>21932.649015428899</v>
      </c>
      <c r="L45" s="78">
        <f t="shared" si="20"/>
        <v>0.91621067851055238</v>
      </c>
      <c r="M45" s="78">
        <f t="shared" si="21"/>
        <v>1.0914520245776449</v>
      </c>
      <c r="N45" s="77">
        <f>VLOOKUP(E45,'Appendix 4. LT MOH 2019'!$E$4:$L$1683,8,FALSE)</f>
        <v>0.74816112501174314</v>
      </c>
      <c r="O45" s="77">
        <f t="shared" si="30"/>
        <v>0.72857076154818146</v>
      </c>
      <c r="P45" s="78">
        <f t="shared" si="22"/>
        <v>0.27142923845181854</v>
      </c>
      <c r="Q45" s="77">
        <f>VLOOKUP(E45,'Appendix 4. LT MOH 2019'!$E$4:$J$1683,6,FALSE)</f>
        <v>2.4999999999999996</v>
      </c>
      <c r="R45" s="133">
        <f t="shared" si="23"/>
        <v>2.4683083928144898</v>
      </c>
      <c r="S45" s="80">
        <f t="shared" si="31"/>
        <v>56746.98270454305</v>
      </c>
      <c r="T45" s="14">
        <f t="shared" si="24"/>
        <v>15402.790299932638</v>
      </c>
      <c r="U45" s="15">
        <f t="shared" si="25"/>
        <v>6.2935372131848022E-2</v>
      </c>
      <c r="V45" s="14">
        <f t="shared" si="26"/>
        <v>244739.79859313738</v>
      </c>
      <c r="W45" s="14">
        <f t="shared" si="27"/>
        <v>579519.51498150837</v>
      </c>
      <c r="X45" s="129">
        <f t="shared" si="28"/>
        <v>10.212340592605873</v>
      </c>
      <c r="Y45" s="109">
        <f>VLOOKUP(E45,'Appendix 4. LT MOH 2019'!$E$4:$Q$1683,13,FALSE)</f>
        <v>10.346431413315662</v>
      </c>
      <c r="Z45" s="129">
        <f t="shared" si="29"/>
        <v>-0.13409082070978862</v>
      </c>
    </row>
    <row r="46" spans="2:26" x14ac:dyDescent="0.2">
      <c r="B46" s="155" t="str">
        <f t="shared" si="32"/>
        <v>Female</v>
      </c>
      <c r="C46" s="13" t="str">
        <f t="shared" si="33"/>
        <v>SP</v>
      </c>
      <c r="D46" s="162" t="s">
        <v>135</v>
      </c>
      <c r="E46" s="20" t="str">
        <f t="shared" si="17"/>
        <v>SPFemale85-89</v>
      </c>
      <c r="F46" s="21">
        <v>5</v>
      </c>
      <c r="G46" s="108">
        <f>VLOOKUP(E46,'Appendix 4. LT MOH 2019'!$E$4:$H$1683,4,FALSE)</f>
        <v>9.870270725620478E-2</v>
      </c>
      <c r="H46" s="21">
        <f>VLOOKUP(E46,'Appendix 1a. Pop March 2021'!$E$5:$F$1684,2,FALSE)</f>
        <v>202674.36073430299</v>
      </c>
      <c r="I46" s="21">
        <f>VLOOKUP(E46,'Appendix 2a. Covid Deaths 2021'!$E$4:$F$1684,2,FALSE)</f>
        <v>1256.4159039941801</v>
      </c>
      <c r="J46" s="22">
        <f t="shared" si="18"/>
        <v>20004.508095896352</v>
      </c>
      <c r="K46" s="22">
        <f t="shared" si="19"/>
        <v>21136.912348726557</v>
      </c>
      <c r="L46" s="78">
        <f t="shared" si="20"/>
        <v>0.9464252756435152</v>
      </c>
      <c r="M46" s="78">
        <f t="shared" si="21"/>
        <v>1.0566074530501703</v>
      </c>
      <c r="N46" s="77">
        <f>VLOOKUP(E46,'Appendix 4. LT MOH 2019'!$E$4:$L$1683,8,FALSE)</f>
        <v>0.60416213579728173</v>
      </c>
      <c r="O46" s="77">
        <f t="shared" si="30"/>
        <v>0.58717176103884949</v>
      </c>
      <c r="P46" s="78">
        <f t="shared" si="22"/>
        <v>0.41282823896115051</v>
      </c>
      <c r="Q46" s="77">
        <f>VLOOKUP(E46,'Appendix 4. LT MOH 2019'!$E$4:$J$1683,6,FALSE)</f>
        <v>2.5000000000000004</v>
      </c>
      <c r="R46" s="133">
        <f t="shared" si="23"/>
        <v>2.4671958090334725</v>
      </c>
      <c r="S46" s="80">
        <f t="shared" si="31"/>
        <v>41344.19240461041</v>
      </c>
      <c r="T46" s="14">
        <f t="shared" si="24"/>
        <v>17068.050141666292</v>
      </c>
      <c r="U46" s="15">
        <f t="shared" si="25"/>
        <v>0.10439753336044477</v>
      </c>
      <c r="V46" s="14">
        <f t="shared" si="26"/>
        <v>163490.93309261283</v>
      </c>
      <c r="W46" s="14">
        <f t="shared" si="27"/>
        <v>334779.71638837096</v>
      </c>
      <c r="X46" s="129">
        <f t="shared" si="28"/>
        <v>8.0973819276014858</v>
      </c>
      <c r="Y46" s="109">
        <f>VLOOKUP(E46,'Appendix 4. LT MOH 2019'!$E$4:$Q$1683,13,FALSE)</f>
        <v>7.9876224532416114</v>
      </c>
      <c r="Z46" s="129">
        <f t="shared" si="29"/>
        <v>0.10975947435987443</v>
      </c>
    </row>
    <row r="47" spans="2:26" x14ac:dyDescent="0.2">
      <c r="B47" s="155" t="str">
        <f t="shared" si="32"/>
        <v>Female</v>
      </c>
      <c r="C47" s="13" t="str">
        <f t="shared" si="33"/>
        <v>SP</v>
      </c>
      <c r="D47" s="162" t="s">
        <v>8</v>
      </c>
      <c r="E47" s="20" t="str">
        <f t="shared" si="17"/>
        <v>SPFemale90+</v>
      </c>
      <c r="F47" s="21" t="s">
        <v>19</v>
      </c>
      <c r="G47" s="108">
        <f>VLOOKUP(E47,'Appendix 4. LT MOH 2019'!$E$4:$H$1683,4,FALSE)</f>
        <v>0.15190574678682228</v>
      </c>
      <c r="H47" s="21">
        <f>VLOOKUP(E47,'Appendix 1a. Pop March 2021'!$E$5:$F$1684,2,FALSE)</f>
        <v>149730.18061585299</v>
      </c>
      <c r="I47" s="21">
        <f>VLOOKUP(E47,'Appendix 2a. Covid Deaths 2021'!$E$4:$F$1684,2,FALSE)</f>
        <v>858.60084449562601</v>
      </c>
      <c r="J47" s="22">
        <f t="shared" si="18"/>
        <v>22744.874902976931</v>
      </c>
      <c r="K47" s="22">
        <f t="shared" si="19"/>
        <v>23473.049344997649</v>
      </c>
      <c r="L47" s="78">
        <f t="shared" si="20"/>
        <v>0.96897827669007564</v>
      </c>
      <c r="M47" s="78">
        <f t="shared" si="21"/>
        <v>1.0320148800609763</v>
      </c>
      <c r="N47" s="77">
        <f>VLOOKUP(E47,'Appendix 4. LT MOH 2019'!$E$4:$L$1683,8,FALSE)</f>
        <v>0</v>
      </c>
      <c r="O47" s="77">
        <v>0</v>
      </c>
      <c r="P47" s="78">
        <f t="shared" si="22"/>
        <v>1</v>
      </c>
      <c r="Q47" s="77">
        <f>VLOOKUP(E47,'Appendix 4. LT MOH 2019'!$E$4:$J$1683,6,FALSE)</f>
        <v>7.2817406997401628</v>
      </c>
      <c r="R47" s="133">
        <f>Q47*L47</f>
        <v>7.0558485545382084</v>
      </c>
      <c r="S47" s="80">
        <f t="shared" si="31"/>
        <v>24276.142262944119</v>
      </c>
      <c r="T47" s="14">
        <f t="shared" si="24"/>
        <v>24276.142262944119</v>
      </c>
      <c r="U47" s="15">
        <f t="shared" si="25"/>
        <v>0.14172639793364275</v>
      </c>
      <c r="V47" s="14">
        <f>T47*R47</f>
        <v>171288.78329575816</v>
      </c>
      <c r="W47" s="14">
        <f>V47</f>
        <v>171288.78329575816</v>
      </c>
      <c r="X47" s="129">
        <f t="shared" si="28"/>
        <v>7.0558485545382075</v>
      </c>
      <c r="Y47" s="109">
        <f>VLOOKUP(E47,'Appendix 4. LT MOH 2019'!$E$4:$Q$1683,13,FALSE)</f>
        <v>6.5830294189156335</v>
      </c>
      <c r="Z47" s="129">
        <f t="shared" si="29"/>
        <v>0.47281913562257394</v>
      </c>
    </row>
    <row r="48" spans="2:26" x14ac:dyDescent="0.2">
      <c r="H48" s="43"/>
      <c r="I48" s="43"/>
      <c r="K48" s="43"/>
      <c r="L48" s="9"/>
      <c r="M48" s="9"/>
      <c r="N48" s="131"/>
      <c r="O48" s="131"/>
      <c r="P48" s="79"/>
      <c r="Q48" s="131"/>
      <c r="R48" s="111"/>
      <c r="S48" s="9"/>
      <c r="T48" s="9"/>
      <c r="U48" s="9"/>
      <c r="V48" s="111"/>
      <c r="W48" s="111"/>
      <c r="X48" s="9"/>
      <c r="Y48" s="131"/>
      <c r="Z48" s="9"/>
    </row>
    <row r="49" spans="1:26" x14ac:dyDescent="0.2">
      <c r="H49" s="43"/>
      <c r="I49" s="43"/>
      <c r="K49" s="43"/>
      <c r="L49" s="9"/>
      <c r="M49" s="9"/>
      <c r="N49" s="131"/>
      <c r="O49" s="131"/>
      <c r="P49" s="9"/>
      <c r="Q49" s="131"/>
      <c r="R49" s="111"/>
      <c r="S49" s="9"/>
      <c r="T49" s="9"/>
      <c r="U49" s="9"/>
      <c r="V49" s="111"/>
      <c r="W49" s="111"/>
      <c r="X49" s="9"/>
      <c r="Y49" s="131"/>
      <c r="Z49" s="9"/>
    </row>
    <row r="50" spans="1:26" s="13" customFormat="1" ht="47" customHeight="1" x14ac:dyDescent="0.2">
      <c r="A50" s="12"/>
      <c r="B50" s="10" t="s">
        <v>17</v>
      </c>
      <c r="C50" s="10" t="s">
        <v>14</v>
      </c>
      <c r="D50" s="160" t="s">
        <v>0</v>
      </c>
      <c r="E50" s="10" t="s">
        <v>137</v>
      </c>
      <c r="F50" s="10" t="s">
        <v>9</v>
      </c>
      <c r="G50" s="12" t="s">
        <v>116</v>
      </c>
      <c r="H50" s="12" t="s">
        <v>118</v>
      </c>
      <c r="I50" s="12" t="s">
        <v>110</v>
      </c>
      <c r="J50" s="12" t="s">
        <v>38</v>
      </c>
      <c r="K50" s="12" t="s">
        <v>1828</v>
      </c>
      <c r="L50" s="12" t="s">
        <v>26</v>
      </c>
      <c r="M50" s="12" t="s">
        <v>27</v>
      </c>
      <c r="N50" s="10" t="s">
        <v>10</v>
      </c>
      <c r="O50" s="12" t="s">
        <v>111</v>
      </c>
      <c r="P50" s="12" t="s">
        <v>112</v>
      </c>
      <c r="Q50" s="12" t="s">
        <v>28</v>
      </c>
      <c r="R50" s="12" t="s">
        <v>113</v>
      </c>
      <c r="S50" s="10" t="s">
        <v>104</v>
      </c>
      <c r="T50" s="10" t="s">
        <v>105</v>
      </c>
      <c r="U50" s="12" t="s">
        <v>106</v>
      </c>
      <c r="V50" s="12" t="s">
        <v>107</v>
      </c>
      <c r="W50" s="12" t="s">
        <v>108</v>
      </c>
      <c r="X50" s="10" t="s">
        <v>109</v>
      </c>
      <c r="Y50" s="12" t="s">
        <v>29</v>
      </c>
      <c r="Z50" s="12" t="s">
        <v>11</v>
      </c>
    </row>
    <row r="51" spans="1:26" x14ac:dyDescent="0.2">
      <c r="B51" s="155" t="s">
        <v>70</v>
      </c>
      <c r="C51" s="13" t="str">
        <f>$C$4</f>
        <v>SP</v>
      </c>
      <c r="D51" s="162">
        <v>0</v>
      </c>
      <c r="E51" s="20" t="str">
        <f t="shared" ref="E51:E70" si="34">_xlfn.CONCAT(C51,B51,D51)</f>
        <v>SPMale0</v>
      </c>
      <c r="F51" s="21">
        <v>1</v>
      </c>
      <c r="G51" s="108">
        <f>VLOOKUP(E51,'Appendix 4. LT MOH 2019'!$E$4:$H$1683,4,FALSE)</f>
        <v>1.1396653803286926E-2</v>
      </c>
      <c r="H51" s="21">
        <f>VLOOKUP(E51,'Appendix 1a. Pop March 2021'!$E$5:$F$1684,2,FALSE)</f>
        <v>306925.87253946997</v>
      </c>
      <c r="I51" s="21">
        <f>VLOOKUP(E51,'Appendix 2a. Covid Deaths 2021'!$E$4:$F$1684,2,FALSE)</f>
        <v>13.993494555225601</v>
      </c>
      <c r="J51" s="22">
        <f t="shared" ref="J51:J70" si="35">G51*H51</f>
        <v>3497.9279126041088</v>
      </c>
      <c r="K51" s="22">
        <f t="shared" ref="K51:K70" si="36">G51*(H51-I51)+I51</f>
        <v>3511.7619281463899</v>
      </c>
      <c r="L51" s="78">
        <f t="shared" ref="L51:L70" si="37">J51/K51</f>
        <v>0.99606066247503766</v>
      </c>
      <c r="M51" s="78">
        <f t="shared" ref="M51:M70" si="38">K51/J51</f>
        <v>1.0039549172790077</v>
      </c>
      <c r="N51" s="77">
        <f>VLOOKUP(E51,'Appendix 4. LT MOH 2019'!$E$4:$L$1683,8,FALSE)</f>
        <v>0.98872278015675197</v>
      </c>
      <c r="O51" s="77">
        <f>EXP((1/L51)*LN(N51))</f>
        <v>0.98867843311508807</v>
      </c>
      <c r="P51" s="78">
        <f t="shared" ref="P51:P70" si="39">1-O51</f>
        <v>1.1321566884911927E-2</v>
      </c>
      <c r="Q51" s="77">
        <f>VLOOKUP(E51,'Appendix 4. LT MOH 2019'!$E$4:$J$1683,6,FALSE)</f>
        <v>7.0716064490565403E-2</v>
      </c>
      <c r="R51" s="133">
        <f t="shared" ref="R51:R69" si="40">F51+(Q51-F51)*M51*(1-N51)/(1-O51)</f>
        <v>7.0695262742291098E-2</v>
      </c>
      <c r="S51" s="14">
        <v>100000</v>
      </c>
      <c r="T51" s="14">
        <f t="shared" ref="T51:T70" si="41">P51*S51</f>
        <v>1132.1566884911927</v>
      </c>
      <c r="U51" s="15">
        <f t="shared" ref="U51:U70" si="42">T51/V51</f>
        <v>1.1441949763594774E-2</v>
      </c>
      <c r="V51" s="14">
        <f t="shared" ref="V51:V69" si="43">(S52*F51)+R51*T51</f>
        <v>98947.881426067135</v>
      </c>
      <c r="W51" s="14">
        <f t="shared" ref="W51:W69" si="44">W52+V51</f>
        <v>7231562.9848990114</v>
      </c>
      <c r="X51" s="2">
        <f t="shared" ref="X51:X70" si="45">W51/S51</f>
        <v>72.315629848990113</v>
      </c>
      <c r="Y51" s="109">
        <f>VLOOKUP(E51,'Appendix 4. LT MOH 2019'!$E$4:$Q$1683,13,FALSE)</f>
        <v>74.297321222554018</v>
      </c>
      <c r="Z51" s="129">
        <f t="shared" ref="Z51:Z70" si="46">X51-Y51</f>
        <v>-1.9816913735639048</v>
      </c>
    </row>
    <row r="52" spans="1:26" x14ac:dyDescent="0.2">
      <c r="B52" s="155" t="str">
        <f>$B$51</f>
        <v>Male</v>
      </c>
      <c r="C52" s="13" t="str">
        <f>$C$4</f>
        <v>SP</v>
      </c>
      <c r="D52" s="163" t="s">
        <v>139</v>
      </c>
      <c r="E52" s="20" t="str">
        <f t="shared" si="34"/>
        <v>SPMale01-04</v>
      </c>
      <c r="F52" s="21">
        <v>4</v>
      </c>
      <c r="G52" s="108">
        <f>VLOOKUP(E52,'Appendix 4. LT MOH 2019'!$E$4:$H$1683,4,FALSE)</f>
        <v>4.6286006091270267E-4</v>
      </c>
      <c r="H52" s="21">
        <f>VLOOKUP(E52,'Appendix 1a. Pop March 2021'!$E$5:$F$1684,2,FALSE)</f>
        <v>1242108.03449298</v>
      </c>
      <c r="I52" s="21">
        <f>VLOOKUP(E52,'Appendix 2a. Covid Deaths 2021'!$E$4:$F$1684,2,FALSE)</f>
        <v>4.9976766268662702</v>
      </c>
      <c r="J52" s="22">
        <f t="shared" si="35"/>
        <v>574.92220050557808</v>
      </c>
      <c r="K52" s="22">
        <f t="shared" si="36"/>
        <v>579.91756390753642</v>
      </c>
      <c r="L52" s="78">
        <f t="shared" si="37"/>
        <v>0.99138608017267293</v>
      </c>
      <c r="M52" s="78">
        <f t="shared" si="38"/>
        <v>1.0086887641450712</v>
      </c>
      <c r="N52" s="77">
        <f>VLOOKUP(E52,'Appendix 4. LT MOH 2019'!$E$4:$L$1683,8,FALSE)</f>
        <v>0.99815059413892748</v>
      </c>
      <c r="O52" s="77">
        <f t="shared" ref="O52:O69" si="47">EXP((1/L52)*LN(N52))</f>
        <v>0.99813454008496605</v>
      </c>
      <c r="P52" s="78">
        <f t="shared" si="39"/>
        <v>1.8654599150339513E-3</v>
      </c>
      <c r="Q52" s="77">
        <f>VLOOKUP(E52,'Appendix 4. LT MOH 2019'!$E$4:$J$1683,6,FALSE)</f>
        <v>1.6234295644138261</v>
      </c>
      <c r="R52" s="133">
        <f t="shared" si="40"/>
        <v>1.6234104579644066</v>
      </c>
      <c r="S52" s="132">
        <f t="shared" ref="S52:S70" si="48">S51-T51</f>
        <v>98867.843311508812</v>
      </c>
      <c r="T52" s="14">
        <f t="shared" si="41"/>
        <v>184.43399858347723</v>
      </c>
      <c r="U52" s="15">
        <f t="shared" si="42"/>
        <v>4.6688245172020812E-4</v>
      </c>
      <c r="V52" s="14">
        <f t="shared" si="43"/>
        <v>395033.04933380592</v>
      </c>
      <c r="W52" s="14">
        <f t="shared" si="44"/>
        <v>7132615.1034729443</v>
      </c>
      <c r="X52" s="2">
        <f t="shared" si="45"/>
        <v>72.14292195086918</v>
      </c>
      <c r="Y52" s="109">
        <f>VLOOKUP(E52,'Appendix 4. LT MOH 2019'!$E$4:$Q$1683,13,FALSE)</f>
        <v>74.143938455801887</v>
      </c>
      <c r="Z52" s="129">
        <f t="shared" si="46"/>
        <v>-2.0010165049327071</v>
      </c>
    </row>
    <row r="53" spans="1:26" x14ac:dyDescent="0.2">
      <c r="B53" s="155" t="str">
        <f t="shared" ref="B53:B70" si="49">$B$51</f>
        <v>Male</v>
      </c>
      <c r="C53" s="13" t="str">
        <f t="shared" ref="C53:C70" si="50">$C$4</f>
        <v>SP</v>
      </c>
      <c r="D53" s="163" t="s">
        <v>138</v>
      </c>
      <c r="E53" s="20" t="str">
        <f t="shared" si="34"/>
        <v>SPMale05-09</v>
      </c>
      <c r="F53" s="21">
        <v>5</v>
      </c>
      <c r="G53" s="108">
        <f>VLOOKUP(E53,'Appendix 4. LT MOH 2019'!$E$4:$H$1683,4,FALSE)</f>
        <v>1.7607326727012368E-4</v>
      </c>
      <c r="H53" s="21">
        <f>VLOOKUP(E53,'Appendix 1a. Pop March 2021'!$E$5:$F$1684,2,FALSE)</f>
        <v>1561393.86810586</v>
      </c>
      <c r="I53" s="21">
        <f>VLOOKUP(E53,'Appendix 2a. Covid Deaths 2021'!$E$4:$F$1684,2,FALSE)</f>
        <v>3.9981413014930198</v>
      </c>
      <c r="J53" s="22">
        <f t="shared" si="35"/>
        <v>274.91971985293532</v>
      </c>
      <c r="K53" s="22">
        <f t="shared" si="36"/>
        <v>278.91715718862639</v>
      </c>
      <c r="L53" s="78">
        <f t="shared" si="37"/>
        <v>0.98566801205066179</v>
      </c>
      <c r="M53" s="78">
        <f t="shared" si="38"/>
        <v>1.0145403805075512</v>
      </c>
      <c r="N53" s="77">
        <f>VLOOKUP(E53,'Appendix 4. LT MOH 2019'!$E$4:$L$1683,8,FALSE)</f>
        <v>0.99912002101558672</v>
      </c>
      <c r="O53" s="77">
        <f t="shared" si="47"/>
        <v>0.9991072314995918</v>
      </c>
      <c r="P53" s="78">
        <f t="shared" si="39"/>
        <v>8.927685004082031E-4</v>
      </c>
      <c r="Q53" s="77">
        <f>VLOOKUP(E53,'Appendix 4. LT MOH 2019'!$E$4:$J$1683,6,FALSE)</f>
        <v>2.4999999999997886</v>
      </c>
      <c r="R53" s="133">
        <f t="shared" si="40"/>
        <v>2.4999840012355841</v>
      </c>
      <c r="S53" s="132">
        <f t="shared" si="48"/>
        <v>98683.409312925331</v>
      </c>
      <c r="T53" s="14">
        <f t="shared" si="41"/>
        <v>88.101439347469253</v>
      </c>
      <c r="U53" s="15">
        <f t="shared" si="42"/>
        <v>1.7863343974599421E-4</v>
      </c>
      <c r="V53" s="14">
        <f t="shared" si="43"/>
        <v>493196.79155674379</v>
      </c>
      <c r="W53" s="14">
        <f t="shared" si="44"/>
        <v>6737582.0541391382</v>
      </c>
      <c r="X53" s="2">
        <f t="shared" si="45"/>
        <v>68.274719135151173</v>
      </c>
      <c r="Y53" s="109">
        <f>VLOOKUP(E53,'Appendix 4. LT MOH 2019'!$E$4:$Q$1683,13,FALSE)</f>
        <v>70.278306811618378</v>
      </c>
      <c r="Z53" s="129">
        <f t="shared" si="46"/>
        <v>-2.0035876764672054</v>
      </c>
    </row>
    <row r="54" spans="1:26" x14ac:dyDescent="0.2">
      <c r="B54" s="155" t="str">
        <f t="shared" si="49"/>
        <v>Male</v>
      </c>
      <c r="C54" s="13" t="str">
        <f t="shared" si="50"/>
        <v>SP</v>
      </c>
      <c r="D54" s="163" t="s">
        <v>120</v>
      </c>
      <c r="E54" s="20" t="str">
        <f t="shared" si="34"/>
        <v>SPMale10-14</v>
      </c>
      <c r="F54" s="21">
        <v>5</v>
      </c>
      <c r="G54" s="108">
        <f>VLOOKUP(E54,'Appendix 4. LT MOH 2019'!$E$4:$H$1683,4,FALSE)</f>
        <v>2.3908893977191967E-4</v>
      </c>
      <c r="H54" s="21">
        <f>VLOOKUP(E54,'Appendix 1a. Pop March 2021'!$E$5:$F$1684,2,FALSE)</f>
        <v>1510102.63257964</v>
      </c>
      <c r="I54" s="21">
        <f>VLOOKUP(E54,'Appendix 2a. Covid Deaths 2021'!$E$4:$F$1684,2,FALSE)</f>
        <v>8.9958179283592905</v>
      </c>
      <c r="J54" s="22">
        <f t="shared" si="35"/>
        <v>361.04883737025091</v>
      </c>
      <c r="K54" s="22">
        <f t="shared" si="36"/>
        <v>370.04250449803931</v>
      </c>
      <c r="L54" s="78">
        <f t="shared" si="37"/>
        <v>0.97569558356549269</v>
      </c>
      <c r="M54" s="78">
        <f t="shared" si="38"/>
        <v>1.0249098354485644</v>
      </c>
      <c r="N54" s="77">
        <f>VLOOKUP(E54,'Appendix 4. LT MOH 2019'!$E$4:$L$1683,8,FALSE)</f>
        <v>0.9988052694183106</v>
      </c>
      <c r="O54" s="77">
        <f t="shared" si="47"/>
        <v>0.99877552710395501</v>
      </c>
      <c r="P54" s="78">
        <f t="shared" si="39"/>
        <v>1.2244728960449924E-3</v>
      </c>
      <c r="Q54" s="77">
        <f>VLOOKUP(E54,'Appendix 4. LT MOH 2019'!$E$4:$J$1683,6,FALSE)</f>
        <v>2.5000000000000249</v>
      </c>
      <c r="R54" s="133">
        <f t="shared" si="40"/>
        <v>2.4999627843137633</v>
      </c>
      <c r="S54" s="132">
        <f t="shared" si="48"/>
        <v>98595.307873577854</v>
      </c>
      <c r="T54" s="14">
        <f t="shared" si="41"/>
        <v>120.72728216840753</v>
      </c>
      <c r="U54" s="15">
        <f t="shared" si="42"/>
        <v>2.4504460668191736E-4</v>
      </c>
      <c r="V54" s="14">
        <f t="shared" si="43"/>
        <v>492674.71666951966</v>
      </c>
      <c r="W54" s="14">
        <f t="shared" si="44"/>
        <v>6244385.2625823943</v>
      </c>
      <c r="X54" s="2">
        <f t="shared" si="45"/>
        <v>63.333493218451636</v>
      </c>
      <c r="Y54" s="109">
        <f>VLOOKUP(E54,'Appendix 4. LT MOH 2019'!$E$4:$Q$1683,13,FALSE)</f>
        <v>65.338002828451977</v>
      </c>
      <c r="Z54" s="129">
        <f t="shared" si="46"/>
        <v>-2.0045096100003406</v>
      </c>
    </row>
    <row r="55" spans="1:26" x14ac:dyDescent="0.2">
      <c r="B55" s="155" t="str">
        <f t="shared" si="49"/>
        <v>Male</v>
      </c>
      <c r="C55" s="13" t="str">
        <f t="shared" si="50"/>
        <v>SP</v>
      </c>
      <c r="D55" s="162" t="s">
        <v>121</v>
      </c>
      <c r="E55" s="20" t="str">
        <f t="shared" si="34"/>
        <v>SPMale15-19</v>
      </c>
      <c r="F55" s="21">
        <v>5</v>
      </c>
      <c r="G55" s="108">
        <f>VLOOKUP(E55,'Appendix 4. LT MOH 2019'!$E$4:$H$1683,4,FALSE)</f>
        <v>9.5420201148750455E-4</v>
      </c>
      <c r="H55" s="21">
        <f>VLOOKUP(E55,'Appendix 1a. Pop March 2021'!$E$5:$F$1684,2,FALSE)</f>
        <v>1576325.86875602</v>
      </c>
      <c r="I55" s="21">
        <f>VLOOKUP(E55,'Appendix 2a. Covid Deaths 2021'!$E$4:$F$1684,2,FALSE)</f>
        <v>12.993959229852299</v>
      </c>
      <c r="J55" s="22">
        <f t="shared" si="35"/>
        <v>1504.1333147267824</v>
      </c>
      <c r="K55" s="22">
        <f t="shared" si="36"/>
        <v>1517.1148750946004</v>
      </c>
      <c r="L55" s="78">
        <f t="shared" si="37"/>
        <v>0.99144325813362777</v>
      </c>
      <c r="M55" s="78">
        <f t="shared" si="38"/>
        <v>1.008630591610941</v>
      </c>
      <c r="N55" s="77">
        <f>VLOOKUP(E55,'Appendix 4. LT MOH 2019'!$E$4:$L$1683,8,FALSE)</f>
        <v>0.99524034412558582</v>
      </c>
      <c r="O55" s="77">
        <f t="shared" si="47"/>
        <v>0.99519936423882072</v>
      </c>
      <c r="P55" s="78">
        <f t="shared" si="39"/>
        <v>4.8006357611792838E-3</v>
      </c>
      <c r="Q55" s="77">
        <f>VLOOKUP(E55,'Appendix 4. LT MOH 2019'!$E$4:$J$1683,6,FALSE)</f>
        <v>2.5000000000001075</v>
      </c>
      <c r="R55" s="133">
        <f t="shared" si="40"/>
        <v>2.4999485696789501</v>
      </c>
      <c r="S55" s="132">
        <f t="shared" si="48"/>
        <v>98474.580591409453</v>
      </c>
      <c r="T55" s="14">
        <f t="shared" si="41"/>
        <v>472.74059315425166</v>
      </c>
      <c r="U55" s="15">
        <f t="shared" si="42"/>
        <v>9.6243735535367705E-4</v>
      </c>
      <c r="V55" s="14">
        <f t="shared" si="43"/>
        <v>491191.02716096118</v>
      </c>
      <c r="W55" s="14">
        <f t="shared" si="44"/>
        <v>5751710.5459128749</v>
      </c>
      <c r="X55" s="2">
        <f t="shared" si="45"/>
        <v>58.408073549232583</v>
      </c>
      <c r="Y55" s="109">
        <f>VLOOKUP(E55,'Appendix 4. LT MOH 2019'!$E$4:$Q$1683,13,FALSE)</f>
        <v>60.413167113193047</v>
      </c>
      <c r="Z55" s="129">
        <f t="shared" si="46"/>
        <v>-2.0050935639604646</v>
      </c>
    </row>
    <row r="56" spans="1:26" x14ac:dyDescent="0.2">
      <c r="B56" s="155" t="str">
        <f t="shared" si="49"/>
        <v>Male</v>
      </c>
      <c r="C56" s="13" t="str">
        <f t="shared" si="50"/>
        <v>SP</v>
      </c>
      <c r="D56" s="162" t="s">
        <v>122</v>
      </c>
      <c r="E56" s="20" t="str">
        <f t="shared" si="34"/>
        <v>SPMale20-24</v>
      </c>
      <c r="F56" s="21">
        <v>5</v>
      </c>
      <c r="G56" s="108">
        <f>VLOOKUP(E56,'Appendix 4. LT MOH 2019'!$E$4:$H$1683,4,FALSE)</f>
        <v>1.5438184958715287E-3</v>
      </c>
      <c r="H56" s="21">
        <f>VLOOKUP(E56,'Appendix 1a. Pop March 2021'!$E$5:$F$1684,2,FALSE)</f>
        <v>1742379.46860395</v>
      </c>
      <c r="I56" s="21">
        <f>VLOOKUP(E56,'Appendix 2a. Covid Deaths 2021'!$E$4:$F$1684,2,FALSE)</f>
        <v>103.951673838819</v>
      </c>
      <c r="J56" s="22">
        <f t="shared" si="35"/>
        <v>2689.9176504575835</v>
      </c>
      <c r="K56" s="22">
        <f t="shared" si="36"/>
        <v>2793.7088417796531</v>
      </c>
      <c r="L56" s="78">
        <f t="shared" si="37"/>
        <v>0.96284824324930285</v>
      </c>
      <c r="M56" s="78">
        <f t="shared" si="38"/>
        <v>1.0385852672123304</v>
      </c>
      <c r="N56" s="77">
        <f>VLOOKUP(E56,'Appendix 4. LT MOH 2019'!$E$4:$L$1683,8,FALSE)</f>
        <v>0.9923105851727243</v>
      </c>
      <c r="O56" s="77">
        <f t="shared" si="47"/>
        <v>0.99201507470980221</v>
      </c>
      <c r="P56" s="78">
        <f t="shared" si="39"/>
        <v>7.9849252901977863E-3</v>
      </c>
      <c r="Q56" s="77">
        <f>VLOOKUP(E56,'Appendix 4. LT MOH 2019'!$E$4:$J$1683,6,FALSE)</f>
        <v>2.4999999999999916</v>
      </c>
      <c r="R56" s="133">
        <f t="shared" si="40"/>
        <v>2.4996281546627981</v>
      </c>
      <c r="S56" s="132">
        <f t="shared" si="48"/>
        <v>98001.839998255207</v>
      </c>
      <c r="T56" s="14">
        <f t="shared" si="41"/>
        <v>782.537370687985</v>
      </c>
      <c r="U56" s="15">
        <f t="shared" si="42"/>
        <v>1.6033874747801416E-3</v>
      </c>
      <c r="V56" s="14">
        <f t="shared" si="43"/>
        <v>488052.56558168354</v>
      </c>
      <c r="W56" s="14">
        <f t="shared" si="44"/>
        <v>5260519.5187519137</v>
      </c>
      <c r="X56" s="2">
        <f t="shared" si="45"/>
        <v>53.677762773082321</v>
      </c>
      <c r="Y56" s="109">
        <f>VLOOKUP(E56,'Appendix 4. LT MOH 2019'!$E$4:$Q$1683,13,FALSE)</f>
        <v>55.690132117358374</v>
      </c>
      <c r="Z56" s="129">
        <f t="shared" si="46"/>
        <v>-2.0123693442760526</v>
      </c>
    </row>
    <row r="57" spans="1:26" x14ac:dyDescent="0.2">
      <c r="B57" s="155" t="str">
        <f t="shared" si="49"/>
        <v>Male</v>
      </c>
      <c r="C57" s="13" t="str">
        <f t="shared" si="50"/>
        <v>SP</v>
      </c>
      <c r="D57" s="162" t="s">
        <v>123</v>
      </c>
      <c r="E57" s="20" t="str">
        <f t="shared" si="34"/>
        <v>SPMale25-29</v>
      </c>
      <c r="F57" s="21">
        <v>5</v>
      </c>
      <c r="G57" s="108">
        <f>VLOOKUP(E57,'Appendix 4. LT MOH 2019'!$E$4:$H$1683,4,FALSE)</f>
        <v>1.4804522778916706E-3</v>
      </c>
      <c r="H57" s="21">
        <f>VLOOKUP(E57,'Appendix 1a. Pop March 2021'!$E$5:$F$1684,2,FALSE)</f>
        <v>1767430.09537023</v>
      </c>
      <c r="I57" s="21">
        <f>VLOOKUP(E57,'Appendix 2a. Covid Deaths 2021'!$E$4:$F$1684,2,FALSE)</f>
        <v>240.888013414954</v>
      </c>
      <c r="J57" s="22">
        <f t="shared" si="35"/>
        <v>2616.5959107051494</v>
      </c>
      <c r="K57" s="22">
        <f t="shared" si="36"/>
        <v>2857.1273009119263</v>
      </c>
      <c r="L57" s="78">
        <f t="shared" si="37"/>
        <v>0.91581355505930551</v>
      </c>
      <c r="M57" s="78">
        <f t="shared" si="38"/>
        <v>1.0919253099887158</v>
      </c>
      <c r="N57" s="77">
        <f>VLOOKUP(E57,'Appendix 4. LT MOH 2019'!$E$4:$L$1683,8,FALSE)</f>
        <v>0.99262503432238369</v>
      </c>
      <c r="O57" s="77">
        <f t="shared" si="47"/>
        <v>0.99194982415116129</v>
      </c>
      <c r="P57" s="78">
        <f t="shared" si="39"/>
        <v>8.0501758488387143E-3</v>
      </c>
      <c r="Q57" s="77">
        <f>VLOOKUP(E57,'Appendix 4. LT MOH 2019'!$E$4:$J$1683,6,FALSE)</f>
        <v>2.4999999999999414</v>
      </c>
      <c r="R57" s="133">
        <f t="shared" si="40"/>
        <v>2.4991503804077784</v>
      </c>
      <c r="S57" s="132">
        <f t="shared" si="48"/>
        <v>97219.302627567216</v>
      </c>
      <c r="T57" s="14">
        <f t="shared" si="41"/>
        <v>782.6324820533838</v>
      </c>
      <c r="U57" s="15">
        <f t="shared" si="42"/>
        <v>1.6165441132561613E-3</v>
      </c>
      <c r="V57" s="14">
        <f t="shared" si="43"/>
        <v>484139.26699281239</v>
      </c>
      <c r="W57" s="14">
        <f t="shared" si="44"/>
        <v>4772466.9531702297</v>
      </c>
      <c r="X57" s="2">
        <f t="shared" si="45"/>
        <v>49.089705687900739</v>
      </c>
      <c r="Y57" s="109">
        <f>VLOOKUP(E57,'Appendix 4. LT MOH 2019'!$E$4:$Q$1683,13,FALSE)</f>
        <v>51.102302456644615</v>
      </c>
      <c r="Z57" s="129">
        <f t="shared" si="46"/>
        <v>-2.0125967687438759</v>
      </c>
    </row>
    <row r="58" spans="1:26" x14ac:dyDescent="0.2">
      <c r="B58" s="155" t="str">
        <f t="shared" si="49"/>
        <v>Male</v>
      </c>
      <c r="C58" s="13" t="str">
        <f t="shared" si="50"/>
        <v>SP</v>
      </c>
      <c r="D58" s="162" t="s">
        <v>124</v>
      </c>
      <c r="E58" s="20" t="str">
        <f t="shared" si="34"/>
        <v>SPMale30-34</v>
      </c>
      <c r="F58" s="21">
        <v>5</v>
      </c>
      <c r="G58" s="108">
        <f>VLOOKUP(E58,'Appendix 4. LT MOH 2019'!$E$4:$H$1683,4,FALSE)</f>
        <v>1.670540120624268E-3</v>
      </c>
      <c r="H58" s="21">
        <f>VLOOKUP(E58,'Appendix 1a. Pop March 2021'!$E$5:$F$1684,2,FALSE)</f>
        <v>1907364.55958371</v>
      </c>
      <c r="I58" s="21">
        <f>VLOOKUP(E58,'Appendix 2a. Covid Deaths 2021'!$E$4:$F$1684,2,FALSE)</f>
        <v>539.74907570155801</v>
      </c>
      <c r="J58" s="22">
        <f t="shared" si="35"/>
        <v>3186.3290214414251</v>
      </c>
      <c r="K58" s="22">
        <f t="shared" si="36"/>
        <v>3725.1764246569537</v>
      </c>
      <c r="L58" s="78">
        <f t="shared" si="37"/>
        <v>0.85534982997076436</v>
      </c>
      <c r="M58" s="78">
        <f t="shared" si="38"/>
        <v>1.1691122917908101</v>
      </c>
      <c r="N58" s="77">
        <f>VLOOKUP(E58,'Appendix 4. LT MOH 2019'!$E$4:$L$1683,8,FALSE)</f>
        <v>0.99168203811948674</v>
      </c>
      <c r="O58" s="77">
        <f t="shared" si="47"/>
        <v>0.99028222401182919</v>
      </c>
      <c r="P58" s="78">
        <f t="shared" si="39"/>
        <v>9.717775988170807E-3</v>
      </c>
      <c r="Q58" s="77">
        <f>VLOOKUP(E58,'Appendix 4. LT MOH 2019'!$E$4:$J$1683,6,FALSE)</f>
        <v>2.499999999999996</v>
      </c>
      <c r="R58" s="133">
        <f t="shared" si="40"/>
        <v>2.4982363534122918</v>
      </c>
      <c r="S58" s="132">
        <f t="shared" si="48"/>
        <v>96436.670145513839</v>
      </c>
      <c r="T58" s="14">
        <f t="shared" si="41"/>
        <v>937.14995751922288</v>
      </c>
      <c r="U58" s="15">
        <f t="shared" si="42"/>
        <v>1.9530515509284948E-3</v>
      </c>
      <c r="V58" s="14">
        <f t="shared" si="43"/>
        <v>479838.82303244632</v>
      </c>
      <c r="W58" s="14">
        <f t="shared" si="44"/>
        <v>4288327.6861774176</v>
      </c>
      <c r="X58" s="2">
        <f t="shared" si="45"/>
        <v>44.467811670671907</v>
      </c>
      <c r="Y58" s="109">
        <f>VLOOKUP(E58,'Appendix 4. LT MOH 2019'!$E$4:$Q$1683,13,FALSE)</f>
        <v>46.463405894576319</v>
      </c>
      <c r="Z58" s="129">
        <f t="shared" si="46"/>
        <v>-1.995594223904412</v>
      </c>
    </row>
    <row r="59" spans="1:26" x14ac:dyDescent="0.2">
      <c r="B59" s="155" t="str">
        <f t="shared" si="49"/>
        <v>Male</v>
      </c>
      <c r="C59" s="13" t="str">
        <f t="shared" si="50"/>
        <v>SP</v>
      </c>
      <c r="D59" s="162" t="s">
        <v>125</v>
      </c>
      <c r="E59" s="20" t="str">
        <f t="shared" si="34"/>
        <v>SPMale35-39</v>
      </c>
      <c r="F59" s="21">
        <v>5</v>
      </c>
      <c r="G59" s="108">
        <f>VLOOKUP(E59,'Appendix 4. LT MOH 2019'!$E$4:$H$1683,4,FALSE)</f>
        <v>2.1928917865945774E-3</v>
      </c>
      <c r="H59" s="21">
        <f>VLOOKUP(E59,'Appendix 1a. Pop March 2021'!$E$5:$F$1684,2,FALSE)</f>
        <v>1917283.9322049499</v>
      </c>
      <c r="I59" s="21">
        <f>VLOOKUP(E59,'Appendix 2a. Covid Deaths 2021'!$E$4:$F$1684,2,FALSE)</f>
        <v>907.57807543891499</v>
      </c>
      <c r="J59" s="22">
        <f t="shared" si="35"/>
        <v>4204.3961875019895</v>
      </c>
      <c r="K59" s="22">
        <f t="shared" si="36"/>
        <v>5109.9840424335807</v>
      </c>
      <c r="L59" s="78">
        <f t="shared" si="37"/>
        <v>0.82278068827386908</v>
      </c>
      <c r="M59" s="78">
        <f t="shared" si="38"/>
        <v>1.2153907040500955</v>
      </c>
      <c r="N59" s="77">
        <f>VLOOKUP(E59,'Appendix 4. LT MOH 2019'!$E$4:$L$1683,8,FALSE)</f>
        <v>0.98909532300855219</v>
      </c>
      <c r="O59" s="77">
        <f t="shared" si="47"/>
        <v>0.98676216617960588</v>
      </c>
      <c r="P59" s="78">
        <f t="shared" si="39"/>
        <v>1.3237833820394118E-2</v>
      </c>
      <c r="Q59" s="77">
        <f>VLOOKUP(E59,'Appendix 4. LT MOH 2019'!$E$4:$J$1683,6,FALSE)</f>
        <v>2.5000000000000018</v>
      </c>
      <c r="R59" s="133">
        <f t="shared" si="40"/>
        <v>2.4970521563625345</v>
      </c>
      <c r="S59" s="132">
        <f t="shared" si="48"/>
        <v>95499.520187994611</v>
      </c>
      <c r="T59" s="14">
        <f t="shared" si="41"/>
        <v>1264.2067781760459</v>
      </c>
      <c r="U59" s="15">
        <f t="shared" si="42"/>
        <v>2.6652284910845055E-3</v>
      </c>
      <c r="V59" s="14">
        <f t="shared" si="43"/>
        <v>474333.35731062549</v>
      </c>
      <c r="W59" s="14">
        <f t="shared" si="44"/>
        <v>3808488.8631449714</v>
      </c>
      <c r="X59" s="2">
        <f t="shared" si="45"/>
        <v>39.879664899339907</v>
      </c>
      <c r="Y59" s="109">
        <f>VLOOKUP(E59,'Appendix 4. LT MOH 2019'!$E$4:$Q$1683,13,FALSE)</f>
        <v>41.832159104084944</v>
      </c>
      <c r="Z59" s="129">
        <f t="shared" si="46"/>
        <v>-1.9524942047450367</v>
      </c>
    </row>
    <row r="60" spans="1:26" x14ac:dyDescent="0.2">
      <c r="B60" s="155" t="str">
        <f t="shared" si="49"/>
        <v>Male</v>
      </c>
      <c r="C60" s="13" t="str">
        <f t="shared" si="50"/>
        <v>SP</v>
      </c>
      <c r="D60" s="162" t="s">
        <v>126</v>
      </c>
      <c r="E60" s="20" t="str">
        <f t="shared" si="34"/>
        <v>SPMale40-44</v>
      </c>
      <c r="F60" s="21">
        <v>5</v>
      </c>
      <c r="G60" s="108">
        <f>VLOOKUP(E60,'Appendix 4. LT MOH 2019'!$E$4:$H$1683,4,FALSE)</f>
        <v>3.0785999686038486E-3</v>
      </c>
      <c r="H60" s="21">
        <f>VLOOKUP(E60,'Appendix 1a. Pop March 2021'!$E$5:$F$1684,2,FALSE)</f>
        <v>1751581.38488895</v>
      </c>
      <c r="I60" s="21">
        <f>VLOOKUP(E60,'Appendix 2a. Covid Deaths 2021'!$E$4:$F$1684,2,FALSE)</f>
        <v>1272.40846920015</v>
      </c>
      <c r="J60" s="22">
        <f t="shared" si="35"/>
        <v>5392.4183965262073</v>
      </c>
      <c r="K60" s="22">
        <f t="shared" si="36"/>
        <v>6660.909629053026</v>
      </c>
      <c r="L60" s="78">
        <f t="shared" si="37"/>
        <v>0.80956186119174856</v>
      </c>
      <c r="M60" s="78">
        <f t="shared" si="38"/>
        <v>1.2352360553743345</v>
      </c>
      <c r="N60" s="77">
        <f>VLOOKUP(E60,'Appendix 4. LT MOH 2019'!$E$4:$L$1683,8,FALSE)</f>
        <v>0.98472456752184989</v>
      </c>
      <c r="O60" s="77">
        <f t="shared" si="47"/>
        <v>0.98116526882293753</v>
      </c>
      <c r="P60" s="78">
        <f t="shared" si="39"/>
        <v>1.8834731177062469E-2</v>
      </c>
      <c r="Q60" s="77">
        <f>VLOOKUP(E60,'Appendix 4. LT MOH 2019'!$E$4:$J$1683,6,FALSE)</f>
        <v>2.5000000000000071</v>
      </c>
      <c r="R60" s="133">
        <f t="shared" si="40"/>
        <v>2.4954825767003701</v>
      </c>
      <c r="S60" s="132">
        <f t="shared" si="48"/>
        <v>94235.313409818569</v>
      </c>
      <c r="T60" s="14">
        <f t="shared" si="41"/>
        <v>1774.8967954601628</v>
      </c>
      <c r="U60" s="15">
        <f t="shared" si="42"/>
        <v>3.8028235270678419E-3</v>
      </c>
      <c r="V60" s="14">
        <f t="shared" si="43"/>
        <v>466731.30710030417</v>
      </c>
      <c r="W60" s="14">
        <f t="shared" si="44"/>
        <v>3334155.5058343457</v>
      </c>
      <c r="X60" s="2">
        <f t="shared" si="45"/>
        <v>35.381168536411458</v>
      </c>
      <c r="Y60" s="109">
        <f>VLOOKUP(E60,'Appendix 4. LT MOH 2019'!$E$4:$Q$1683,13,FALSE)</f>
        <v>37.26579222359225</v>
      </c>
      <c r="Z60" s="129">
        <f t="shared" si="46"/>
        <v>-1.8846236871807918</v>
      </c>
    </row>
    <row r="61" spans="1:26" x14ac:dyDescent="0.2">
      <c r="B61" s="155" t="str">
        <f t="shared" si="49"/>
        <v>Male</v>
      </c>
      <c r="C61" s="13" t="str">
        <f t="shared" si="50"/>
        <v>SP</v>
      </c>
      <c r="D61" s="162" t="s">
        <v>127</v>
      </c>
      <c r="E61" s="20" t="str">
        <f t="shared" si="34"/>
        <v>SPMale45-49</v>
      </c>
      <c r="F61" s="21">
        <v>5</v>
      </c>
      <c r="G61" s="108">
        <f>VLOOKUP(E61,'Appendix 4. LT MOH 2019'!$E$4:$H$1683,4,FALSE)</f>
        <v>4.5891114000750528E-3</v>
      </c>
      <c r="H61" s="21">
        <f>VLOOKUP(E61,'Appendix 1a. Pop March 2021'!$E$5:$F$1684,2,FALSE)</f>
        <v>1533298.38817265</v>
      </c>
      <c r="I61" s="21">
        <f>VLOOKUP(E61,'Appendix 2a. Covid Deaths 2021'!$E$4:$F$1684,2,FALSE)</f>
        <v>1665.2258520718401</v>
      </c>
      <c r="J61" s="22">
        <f t="shared" si="35"/>
        <v>7036.477112879812</v>
      </c>
      <c r="K61" s="22">
        <f t="shared" si="36"/>
        <v>8694.0610580102093</v>
      </c>
      <c r="L61" s="78">
        <f t="shared" si="37"/>
        <v>0.8093429602034834</v>
      </c>
      <c r="M61" s="78">
        <f t="shared" si="38"/>
        <v>1.2355701466144611</v>
      </c>
      <c r="N61" s="77">
        <f>VLOOKUP(E61,'Appendix 4. LT MOH 2019'!$E$4:$L$1683,8,FALSE)</f>
        <v>0.97731470634889561</v>
      </c>
      <c r="O61" s="77">
        <f t="shared" si="47"/>
        <v>0.97204605960904267</v>
      </c>
      <c r="P61" s="78">
        <f t="shared" si="39"/>
        <v>2.7953940390957333E-2</v>
      </c>
      <c r="Q61" s="77">
        <f>VLOOKUP(E61,'Appendix 4. LT MOH 2019'!$E$4:$J$1683,6,FALSE)</f>
        <v>2.4999999999999969</v>
      </c>
      <c r="R61" s="133">
        <f t="shared" si="40"/>
        <v>2.4932629165623621</v>
      </c>
      <c r="S61" s="132">
        <f t="shared" si="48"/>
        <v>92460.416614358401</v>
      </c>
      <c r="T61" s="14">
        <f t="shared" si="41"/>
        <v>2584.6329745608559</v>
      </c>
      <c r="U61" s="15">
        <f t="shared" si="42"/>
        <v>5.6702546317558399E-3</v>
      </c>
      <c r="V61" s="14">
        <f t="shared" si="43"/>
        <v>455823.08774738456</v>
      </c>
      <c r="W61" s="14">
        <f t="shared" si="44"/>
        <v>2867424.1987340413</v>
      </c>
      <c r="X61" s="2">
        <f t="shared" si="45"/>
        <v>31.012451638561533</v>
      </c>
      <c r="Y61" s="109">
        <f>VLOOKUP(E61,'Appendix 4. LT MOH 2019'!$E$4:$Q$1683,13,FALSE)</f>
        <v>32.805092784557587</v>
      </c>
      <c r="Z61" s="129">
        <f t="shared" si="46"/>
        <v>-1.7926411459960541</v>
      </c>
    </row>
    <row r="62" spans="1:26" x14ac:dyDescent="0.2">
      <c r="B62" s="155" t="str">
        <f t="shared" si="49"/>
        <v>Male</v>
      </c>
      <c r="C62" s="13" t="str">
        <f t="shared" si="50"/>
        <v>SP</v>
      </c>
      <c r="D62" s="162" t="s">
        <v>128</v>
      </c>
      <c r="E62" s="20" t="str">
        <f t="shared" si="34"/>
        <v>SPMale50-54</v>
      </c>
      <c r="F62" s="21">
        <v>5</v>
      </c>
      <c r="G62" s="108">
        <f>VLOOKUP(E62,'Appendix 4. LT MOH 2019'!$E$4:$H$1683,4,FALSE)</f>
        <v>7.1463683462044411E-3</v>
      </c>
      <c r="H62" s="21">
        <f>VLOOKUP(E62,'Appendix 1a. Pop March 2021'!$E$5:$F$1684,2,FALSE)</f>
        <v>1398477.4545264</v>
      </c>
      <c r="I62" s="21">
        <f>VLOOKUP(E62,'Appendix 2a. Covid Deaths 2021'!$E$4:$F$1684,2,FALSE)</f>
        <v>2220.96749297937</v>
      </c>
      <c r="J62" s="22">
        <f t="shared" si="35"/>
        <v>9994.0350139080256</v>
      </c>
      <c r="K62" s="22">
        <f t="shared" si="36"/>
        <v>12199.130655097619</v>
      </c>
      <c r="L62" s="78">
        <f t="shared" si="37"/>
        <v>0.81924157519633123</v>
      </c>
      <c r="M62" s="78">
        <f t="shared" si="38"/>
        <v>1.2206411762737384</v>
      </c>
      <c r="N62" s="77">
        <f>VLOOKUP(E62,'Appendix 4. LT MOH 2019'!$E$4:$L$1683,8,FALSE)</f>
        <v>0.96489533542822736</v>
      </c>
      <c r="O62" s="77">
        <f t="shared" si="47"/>
        <v>0.95731728730187526</v>
      </c>
      <c r="P62" s="78">
        <f t="shared" si="39"/>
        <v>4.2682712698124736E-2</v>
      </c>
      <c r="Q62" s="77">
        <f>VLOOKUP(E62,'Appendix 4. LT MOH 2019'!$E$4:$J$1683,6,FALSE)</f>
        <v>2.4999999999999947</v>
      </c>
      <c r="R62" s="133">
        <f t="shared" si="40"/>
        <v>2.4901900355629047</v>
      </c>
      <c r="S62" s="132">
        <f t="shared" si="48"/>
        <v>89875.783639797548</v>
      </c>
      <c r="T62" s="14">
        <f t="shared" si="41"/>
        <v>3836.1422516162984</v>
      </c>
      <c r="U62" s="15">
        <f t="shared" si="42"/>
        <v>8.7234431779372908E-3</v>
      </c>
      <c r="V62" s="14">
        <f t="shared" si="43"/>
        <v>439750.93015088298</v>
      </c>
      <c r="W62" s="14">
        <f t="shared" si="44"/>
        <v>2411601.110986657</v>
      </c>
      <c r="X62" s="2">
        <f t="shared" si="45"/>
        <v>26.832601767922558</v>
      </c>
      <c r="Y62" s="109">
        <f>VLOOKUP(E62,'Appendix 4. LT MOH 2019'!$E$4:$Q$1683,13,FALSE)</f>
        <v>28.508530402425816</v>
      </c>
      <c r="Z62" s="129">
        <f t="shared" si="46"/>
        <v>-1.6759286345032578</v>
      </c>
    </row>
    <row r="63" spans="1:26" x14ac:dyDescent="0.2">
      <c r="B63" s="155" t="str">
        <f t="shared" si="49"/>
        <v>Male</v>
      </c>
      <c r="C63" s="13" t="str">
        <f t="shared" si="50"/>
        <v>SP</v>
      </c>
      <c r="D63" s="162" t="s">
        <v>129</v>
      </c>
      <c r="E63" s="20" t="str">
        <f t="shared" si="34"/>
        <v>SPMale55-59</v>
      </c>
      <c r="F63" s="21">
        <v>5</v>
      </c>
      <c r="G63" s="108">
        <f>VLOOKUP(E63,'Appendix 4. LT MOH 2019'!$E$4:$H$1683,4,FALSE)</f>
        <v>1.0906456798737864E-2</v>
      </c>
      <c r="H63" s="21">
        <f>VLOOKUP(E63,'Appendix 1a. Pop March 2021'!$E$5:$F$1684,2,FALSE)</f>
        <v>1240272.67969104</v>
      </c>
      <c r="I63" s="21">
        <f>VLOOKUP(E63,'Appendix 2a. Covid Deaths 2021'!$E$4:$F$1684,2,FALSE)</f>
        <v>2952.6273511526001</v>
      </c>
      <c r="J63" s="22">
        <f t="shared" si="35"/>
        <v>13526.980399705171</v>
      </c>
      <c r="K63" s="22">
        <f t="shared" si="36"/>
        <v>16447.405048209654</v>
      </c>
      <c r="L63" s="78">
        <f t="shared" si="37"/>
        <v>0.82243857678799137</v>
      </c>
      <c r="M63" s="78">
        <f t="shared" si="38"/>
        <v>1.2158962726498912</v>
      </c>
      <c r="N63" s="77">
        <f>VLOOKUP(E63,'Appendix 4. LT MOH 2019'!$E$4:$L$1683,8,FALSE)</f>
        <v>0.94691513546072192</v>
      </c>
      <c r="O63" s="77">
        <f t="shared" si="47"/>
        <v>0.935829441575591</v>
      </c>
      <c r="P63" s="78">
        <f t="shared" si="39"/>
        <v>6.4170558424408997E-2</v>
      </c>
      <c r="Q63" s="77">
        <f>VLOOKUP(E63,'Appendix 4. LT MOH 2019'!$E$4:$J$1683,6,FALSE)</f>
        <v>2.5000000000000004</v>
      </c>
      <c r="R63" s="133">
        <f t="shared" si="40"/>
        <v>2.4853854122422248</v>
      </c>
      <c r="S63" s="132">
        <f t="shared" si="48"/>
        <v>86039.641388181248</v>
      </c>
      <c r="T63" s="14">
        <f t="shared" si="41"/>
        <v>5521.2118345154831</v>
      </c>
      <c r="U63" s="15">
        <f t="shared" si="42"/>
        <v>1.3262117954899738E-2</v>
      </c>
      <c r="V63" s="14">
        <f t="shared" si="43"/>
        <v>416314.48711973272</v>
      </c>
      <c r="W63" s="14">
        <f t="shared" si="44"/>
        <v>1971850.1808357742</v>
      </c>
      <c r="X63" s="2">
        <f t="shared" si="45"/>
        <v>22.917926539691919</v>
      </c>
      <c r="Y63" s="109">
        <f>VLOOKUP(E63,'Appendix 4. LT MOH 2019'!$E$4:$Q$1683,13,FALSE)</f>
        <v>24.454768509563834</v>
      </c>
      <c r="Z63" s="129">
        <f t="shared" si="46"/>
        <v>-1.5368419698719151</v>
      </c>
    </row>
    <row r="64" spans="1:26" x14ac:dyDescent="0.2">
      <c r="B64" s="155" t="str">
        <f t="shared" si="49"/>
        <v>Male</v>
      </c>
      <c r="C64" s="13" t="str">
        <f t="shared" si="50"/>
        <v>SP</v>
      </c>
      <c r="D64" s="162" t="s">
        <v>130</v>
      </c>
      <c r="E64" s="20" t="str">
        <f t="shared" si="34"/>
        <v>SPMale60-64</v>
      </c>
      <c r="F64" s="21">
        <v>5</v>
      </c>
      <c r="G64" s="108">
        <f>VLOOKUP(E64,'Appendix 4. LT MOH 2019'!$E$4:$H$1683,4,FALSE)</f>
        <v>1.6400279760737206E-2</v>
      </c>
      <c r="H64" s="21">
        <f>VLOOKUP(E64,'Appendix 1a. Pop March 2021'!$E$5:$F$1684,2,FALSE)</f>
        <v>1056372.8463636499</v>
      </c>
      <c r="I64" s="21">
        <f>VLOOKUP(E64,'Appendix 2a. Covid Deaths 2021'!$E$4:$F$1684,2,FALSE)</f>
        <v>3524.3615572661001</v>
      </c>
      <c r="J64" s="22">
        <f t="shared" si="35"/>
        <v>17324.810212010121</v>
      </c>
      <c r="K64" s="22">
        <f t="shared" si="36"/>
        <v>20791.371253759069</v>
      </c>
      <c r="L64" s="78">
        <f t="shared" si="37"/>
        <v>0.83326924427256355</v>
      </c>
      <c r="M64" s="78">
        <f t="shared" si="38"/>
        <v>1.200092295345655</v>
      </c>
      <c r="N64" s="77">
        <f>VLOOKUP(E64,'Appendix 4. LT MOH 2019'!$E$4:$L$1683,8,FALSE)</f>
        <v>0.92122829614734758</v>
      </c>
      <c r="O64" s="77">
        <f t="shared" si="47"/>
        <v>0.90622791165055627</v>
      </c>
      <c r="P64" s="78">
        <f t="shared" si="39"/>
        <v>9.3772088349443727E-2</v>
      </c>
      <c r="Q64" s="77">
        <f>VLOOKUP(E64,'Appendix 4. LT MOH 2019'!$E$4:$J$1683,6,FALSE)</f>
        <v>2.5000000000000058</v>
      </c>
      <c r="R64" s="133">
        <f t="shared" si="40"/>
        <v>2.4797054073132845</v>
      </c>
      <c r="S64" s="132">
        <f t="shared" si="48"/>
        <v>80518.429553665759</v>
      </c>
      <c r="T64" s="14">
        <f t="shared" si="41"/>
        <v>7550.3812898648066</v>
      </c>
      <c r="U64" s="15">
        <f t="shared" si="42"/>
        <v>1.968485496638853E-2</v>
      </c>
      <c r="V64" s="14">
        <f t="shared" si="43"/>
        <v>383562.96263075963</v>
      </c>
      <c r="W64" s="14">
        <f t="shared" si="44"/>
        <v>1555535.6937160415</v>
      </c>
      <c r="X64" s="2">
        <f t="shared" si="45"/>
        <v>19.319001902282167</v>
      </c>
      <c r="Y64" s="109">
        <f>VLOOKUP(E64,'Appendix 4. LT MOH 2019'!$E$4:$Q$1683,13,FALSE)</f>
        <v>20.685571428089734</v>
      </c>
      <c r="Z64" s="129">
        <f t="shared" si="46"/>
        <v>-1.3665695258075665</v>
      </c>
    </row>
    <row r="65" spans="2:26" x14ac:dyDescent="0.2">
      <c r="B65" s="155" t="str">
        <f t="shared" si="49"/>
        <v>Male</v>
      </c>
      <c r="C65" s="13" t="str">
        <f t="shared" si="50"/>
        <v>SP</v>
      </c>
      <c r="D65" s="162" t="s">
        <v>131</v>
      </c>
      <c r="E65" s="20" t="str">
        <f t="shared" si="34"/>
        <v>SPMale65-69</v>
      </c>
      <c r="F65" s="21">
        <v>5</v>
      </c>
      <c r="G65" s="108">
        <f>VLOOKUP(E65,'Appendix 4. LT MOH 2019'!$E$4:$H$1683,4,FALSE)</f>
        <v>2.3177344639524183E-2</v>
      </c>
      <c r="H65" s="21">
        <f>VLOOKUP(E65,'Appendix 1a. Pop March 2021'!$E$5:$F$1684,2,FALSE)</f>
        <v>822557.31274477695</v>
      </c>
      <c r="I65" s="21">
        <f>VLOOKUP(E65,'Appendix 2a. Covid Deaths 2021'!$E$4:$F$1684,2,FALSE)</f>
        <v>3916.1794048124102</v>
      </c>
      <c r="J65" s="22">
        <f t="shared" si="35"/>
        <v>19064.694323246571</v>
      </c>
      <c r="K65" s="22">
        <f t="shared" si="36"/>
        <v>22890.107088323439</v>
      </c>
      <c r="L65" s="78">
        <f t="shared" si="37"/>
        <v>0.83287921064256343</v>
      </c>
      <c r="M65" s="78">
        <f t="shared" si="38"/>
        <v>1.2006542932299913</v>
      </c>
      <c r="N65" s="77">
        <f>VLOOKUP(E65,'Appendix 4. LT MOH 2019'!$E$4:$L$1683,8,FALSE)</f>
        <v>0.89046037112753584</v>
      </c>
      <c r="O65" s="77">
        <f t="shared" si="47"/>
        <v>0.86997054536821994</v>
      </c>
      <c r="P65" s="78">
        <f t="shared" si="39"/>
        <v>0.13002945463178006</v>
      </c>
      <c r="Q65" s="77">
        <f>VLOOKUP(E65,'Appendix 4. LT MOH 2019'!$E$4:$J$1683,6,FALSE)</f>
        <v>2.4999999999999996</v>
      </c>
      <c r="R65" s="133">
        <f t="shared" si="40"/>
        <v>2.4713570464287744</v>
      </c>
      <c r="S65" s="132">
        <f t="shared" si="48"/>
        <v>72968.048263800956</v>
      </c>
      <c r="T65" s="14">
        <f t="shared" si="41"/>
        <v>9487.9955212874447</v>
      </c>
      <c r="U65" s="15">
        <f t="shared" si="42"/>
        <v>2.7836401940912279E-2</v>
      </c>
      <c r="V65" s="14">
        <f t="shared" si="43"/>
        <v>340848.48830058589</v>
      </c>
      <c r="W65" s="14">
        <f t="shared" si="44"/>
        <v>1171972.7310852818</v>
      </c>
      <c r="X65" s="2">
        <f t="shared" si="45"/>
        <v>16.061450990826227</v>
      </c>
      <c r="Y65" s="109">
        <f>VLOOKUP(E65,'Appendix 4. LT MOH 2019'!$E$4:$Q$1683,13,FALSE)</f>
        <v>17.240569741662611</v>
      </c>
      <c r="Z65" s="129">
        <f t="shared" si="46"/>
        <v>-1.1791187508363841</v>
      </c>
    </row>
    <row r="66" spans="2:26" x14ac:dyDescent="0.2">
      <c r="B66" s="155" t="str">
        <f t="shared" si="49"/>
        <v>Male</v>
      </c>
      <c r="C66" s="13" t="str">
        <f t="shared" si="50"/>
        <v>SP</v>
      </c>
      <c r="D66" s="162" t="s">
        <v>132</v>
      </c>
      <c r="E66" s="20" t="str">
        <f t="shared" si="34"/>
        <v>SPMale70-74</v>
      </c>
      <c r="F66" s="21">
        <v>5</v>
      </c>
      <c r="G66" s="108">
        <f>VLOOKUP(E66,'Appendix 4. LT MOH 2019'!$E$4:$H$1683,4,FALSE)</f>
        <v>3.3689162766336184E-2</v>
      </c>
      <c r="H66" s="21">
        <f>VLOOKUP(E66,'Appendix 1a. Pop March 2021'!$E$5:$F$1684,2,FALSE)</f>
        <v>583680.11084092001</v>
      </c>
      <c r="I66" s="21">
        <f>VLOOKUP(E66,'Appendix 2a. Covid Deaths 2021'!$E$4:$F$1684,2,FALSE)</f>
        <v>3594.32903004222</v>
      </c>
      <c r="J66" s="22">
        <f t="shared" si="35"/>
        <v>19663.694257592899</v>
      </c>
      <c r="K66" s="22">
        <f t="shared" si="36"/>
        <v>23136.93335190626</v>
      </c>
      <c r="L66" s="78">
        <f t="shared" si="37"/>
        <v>0.84988334272799382</v>
      </c>
      <c r="M66" s="78">
        <f t="shared" si="38"/>
        <v>1.1766320737504457</v>
      </c>
      <c r="N66" s="77">
        <f>VLOOKUP(E66,'Appendix 4. LT MOH 2019'!$E$4:$L$1683,8,FALSE)</f>
        <v>0.84463913024044235</v>
      </c>
      <c r="O66" s="77">
        <f t="shared" si="47"/>
        <v>0.81982088722538793</v>
      </c>
      <c r="P66" s="78">
        <f t="shared" si="39"/>
        <v>0.18017911277461207</v>
      </c>
      <c r="Q66" s="77">
        <f>VLOOKUP(E66,'Appendix 4. LT MOH 2019'!$E$4:$J$1683,6,FALSE)</f>
        <v>2.4999999999999969</v>
      </c>
      <c r="R66" s="133">
        <f t="shared" si="40"/>
        <v>2.463599143792945</v>
      </c>
      <c r="S66" s="132">
        <f t="shared" si="48"/>
        <v>63480.052742513508</v>
      </c>
      <c r="T66" s="14">
        <f t="shared" si="41"/>
        <v>11437.779582031664</v>
      </c>
      <c r="U66" s="15">
        <f t="shared" si="42"/>
        <v>3.9660878014914483E-2</v>
      </c>
      <c r="V66" s="14">
        <f t="shared" si="43"/>
        <v>288389.4697875948</v>
      </c>
      <c r="W66" s="14">
        <f t="shared" si="44"/>
        <v>831124.24278469593</v>
      </c>
      <c r="X66" s="2">
        <f t="shared" si="45"/>
        <v>13.092683557713556</v>
      </c>
      <c r="Y66" s="109">
        <f>VLOOKUP(E66,'Appendix 4. LT MOH 2019'!$E$4:$Q$1683,13,FALSE)</f>
        <v>14.053875073629076</v>
      </c>
      <c r="Z66" s="129">
        <f t="shared" si="46"/>
        <v>-0.96119151591551955</v>
      </c>
    </row>
    <row r="67" spans="2:26" x14ac:dyDescent="0.2">
      <c r="B67" s="155" t="str">
        <f t="shared" si="49"/>
        <v>Male</v>
      </c>
      <c r="C67" s="13" t="str">
        <f t="shared" si="50"/>
        <v>SP</v>
      </c>
      <c r="D67" s="162" t="s">
        <v>133</v>
      </c>
      <c r="E67" s="20" t="str">
        <f t="shared" si="34"/>
        <v>SPMale75-79</v>
      </c>
      <c r="F67" s="21">
        <v>5</v>
      </c>
      <c r="G67" s="108">
        <f>VLOOKUP(E67,'Appendix 4. LT MOH 2019'!$E$4:$H$1683,4,FALSE)</f>
        <v>5.2321680790960452E-2</v>
      </c>
      <c r="H67" s="21">
        <f>VLOOKUP(E67,'Appendix 1a. Pop March 2021'!$E$5:$F$1684,2,FALSE)</f>
        <v>367457.27029890101</v>
      </c>
      <c r="I67" s="21">
        <f>VLOOKUP(E67,'Appendix 2a. Covid Deaths 2021'!$E$4:$F$1684,2,FALSE)</f>
        <v>2829.6845061316799</v>
      </c>
      <c r="J67" s="22">
        <f t="shared" si="35"/>
        <v>19225.982000896773</v>
      </c>
      <c r="K67" s="22">
        <f t="shared" si="36"/>
        <v>21907.612657559504</v>
      </c>
      <c r="L67" s="78">
        <f t="shared" si="37"/>
        <v>0.87759366122728122</v>
      </c>
      <c r="M67" s="78">
        <f t="shared" si="38"/>
        <v>1.1394795156126565</v>
      </c>
      <c r="N67" s="77">
        <f>VLOOKUP(E67,'Appendix 4. LT MOH 2019'!$E$4:$L$1683,8,FALSE)</f>
        <v>0.76865278401217818</v>
      </c>
      <c r="O67" s="77">
        <f t="shared" si="47"/>
        <v>0.74095512926156248</v>
      </c>
      <c r="P67" s="78">
        <f t="shared" si="39"/>
        <v>0.25904487073843752</v>
      </c>
      <c r="Q67" s="77">
        <f>VLOOKUP(E67,'Appendix 4. LT MOH 2019'!$E$4:$J$1683,6,FALSE)</f>
        <v>2.5000000000000018</v>
      </c>
      <c r="R67" s="133">
        <f t="shared" si="40"/>
        <v>2.4558904326046558</v>
      </c>
      <c r="S67" s="132">
        <f t="shared" si="48"/>
        <v>52042.27316048184</v>
      </c>
      <c r="T67" s="14">
        <f t="shared" si="41"/>
        <v>13481.283923791474</v>
      </c>
      <c r="U67" s="15">
        <f t="shared" si="42"/>
        <v>5.9674538179890074E-2</v>
      </c>
      <c r="V67" s="14">
        <f t="shared" si="43"/>
        <v>225913.50239111827</v>
      </c>
      <c r="W67" s="14">
        <f t="shared" si="44"/>
        <v>542734.77299710119</v>
      </c>
      <c r="X67" s="2">
        <f t="shared" si="45"/>
        <v>10.428729185665652</v>
      </c>
      <c r="Y67" s="109">
        <f>VLOOKUP(E67,'Appendix 4. LT MOH 2019'!$E$4:$Q$1683,13,FALSE)</f>
        <v>11.179066787185256</v>
      </c>
      <c r="Z67" s="129">
        <f t="shared" si="46"/>
        <v>-0.75033760151960394</v>
      </c>
    </row>
    <row r="68" spans="2:26" x14ac:dyDescent="0.2">
      <c r="B68" s="155" t="str">
        <f t="shared" si="49"/>
        <v>Male</v>
      </c>
      <c r="C68" s="13" t="str">
        <f t="shared" si="50"/>
        <v>SP</v>
      </c>
      <c r="D68" s="162" t="s">
        <v>134</v>
      </c>
      <c r="E68" s="20" t="str">
        <f t="shared" si="34"/>
        <v>SPMale80-84</v>
      </c>
      <c r="F68" s="21">
        <v>5</v>
      </c>
      <c r="G68" s="108">
        <f>VLOOKUP(E68,'Appendix 4. LT MOH 2019'!$E$4:$H$1683,4,FALSE)</f>
        <v>8.0092071755718003E-2</v>
      </c>
      <c r="H68" s="21">
        <f>VLOOKUP(E68,'Appendix 1a. Pop March 2021'!$E$5:$F$1684,2,FALSE)</f>
        <v>225958.85708151499</v>
      </c>
      <c r="I68" s="21">
        <f>VLOOKUP(E68,'Appendix 2a. Covid Deaths 2021'!$E$4:$F$1684,2,FALSE)</f>
        <v>2010.06553932562</v>
      </c>
      <c r="J68" s="22">
        <f t="shared" si="35"/>
        <v>18097.512995212728</v>
      </c>
      <c r="K68" s="22">
        <f t="shared" si="36"/>
        <v>19946.588221128983</v>
      </c>
      <c r="L68" s="78">
        <f t="shared" si="37"/>
        <v>0.90729867156140664</v>
      </c>
      <c r="M68" s="78">
        <f t="shared" si="38"/>
        <v>1.1021728911815334</v>
      </c>
      <c r="N68" s="77">
        <f>VLOOKUP(E68,'Appendix 4. LT MOH 2019'!$E$4:$L$1683,8,FALSE)</f>
        <v>0.66634703438106058</v>
      </c>
      <c r="O68" s="77">
        <f t="shared" si="47"/>
        <v>0.63927458126796233</v>
      </c>
      <c r="P68" s="78">
        <f t="shared" si="39"/>
        <v>0.36072541873203767</v>
      </c>
      <c r="Q68" s="77">
        <f>VLOOKUP(E68,'Appendix 4. LT MOH 2019'!$E$4:$J$1683,6,FALSE)</f>
        <v>2.4999999999999991</v>
      </c>
      <c r="R68" s="133">
        <f t="shared" si="40"/>
        <v>2.4513630404800026</v>
      </c>
      <c r="S68" s="132">
        <f t="shared" si="48"/>
        <v>38560.989236690366</v>
      </c>
      <c r="T68" s="14">
        <f t="shared" si="41"/>
        <v>13909.928989126731</v>
      </c>
      <c r="U68" s="15">
        <f t="shared" si="42"/>
        <v>8.8399185866966531E-2</v>
      </c>
      <c r="V68" s="14">
        <f t="shared" si="43"/>
        <v>157353.58705746481</v>
      </c>
      <c r="W68" s="14">
        <f t="shared" si="44"/>
        <v>316821.27060598292</v>
      </c>
      <c r="X68" s="2">
        <f t="shared" si="45"/>
        <v>8.216108478475725</v>
      </c>
      <c r="Y68" s="109">
        <f>VLOOKUP(E68,'Appendix 4. LT MOH 2019'!$E$4:$Q$1683,13,FALSE)</f>
        <v>8.7912708672993638</v>
      </c>
      <c r="Z68" s="129">
        <f t="shared" si="46"/>
        <v>-0.57516238882363879</v>
      </c>
    </row>
    <row r="69" spans="2:26" x14ac:dyDescent="0.2">
      <c r="B69" s="155" t="str">
        <f t="shared" si="49"/>
        <v>Male</v>
      </c>
      <c r="C69" s="13" t="str">
        <f t="shared" si="50"/>
        <v>SP</v>
      </c>
      <c r="D69" s="162" t="s">
        <v>135</v>
      </c>
      <c r="E69" s="20" t="str">
        <f t="shared" si="34"/>
        <v>SPMale85-89</v>
      </c>
      <c r="F69" s="21">
        <v>5</v>
      </c>
      <c r="G69" s="108">
        <f>VLOOKUP(E69,'Appendix 4. LT MOH 2019'!$E$4:$H$1683,4,FALSE)</f>
        <v>0.12313666190622871</v>
      </c>
      <c r="H69" s="21">
        <f>VLOOKUP(E69,'Appendix 1a. Pop March 2021'!$E$5:$F$1684,2,FALSE)</f>
        <v>115536.53302772201</v>
      </c>
      <c r="I69" s="21">
        <f>VLOOKUP(E69,'Appendix 2a. Covid Deaths 2021'!$E$4:$F$1684,2,FALSE)</f>
        <v>1157.46190678223</v>
      </c>
      <c r="J69" s="22">
        <f t="shared" si="35"/>
        <v>14226.783005252431</v>
      </c>
      <c r="K69" s="22">
        <f t="shared" si="36"/>
        <v>15241.718916549878</v>
      </c>
      <c r="L69" s="78">
        <f t="shared" si="37"/>
        <v>0.93341066602432865</v>
      </c>
      <c r="M69" s="78">
        <f t="shared" si="38"/>
        <v>1.0713398040106987</v>
      </c>
      <c r="N69" s="77">
        <f>VLOOKUP(E69,'Appendix 4. LT MOH 2019'!$E$4:$L$1683,8,FALSE)</f>
        <v>0.52923711575656784</v>
      </c>
      <c r="O69" s="77">
        <f t="shared" si="47"/>
        <v>0.50574961411844421</v>
      </c>
      <c r="P69" s="78">
        <f t="shared" si="39"/>
        <v>0.49425038588155579</v>
      </c>
      <c r="Q69" s="77">
        <f>VLOOKUP(E69,'Appendix 4. LT MOH 2019'!$E$4:$J$1683,6,FALSE)</f>
        <v>2.5000000000000004</v>
      </c>
      <c r="R69" s="133">
        <f t="shared" si="40"/>
        <v>2.4489295782677769</v>
      </c>
      <c r="S69" s="132">
        <f t="shared" si="48"/>
        <v>24651.060247563633</v>
      </c>
      <c r="T69" s="14">
        <f t="shared" si="41"/>
        <v>12183.796039747805</v>
      </c>
      <c r="U69" s="15">
        <f t="shared" si="42"/>
        <v>0.13218317115412043</v>
      </c>
      <c r="V69" s="14">
        <f t="shared" si="43"/>
        <v>92173.579536399338</v>
      </c>
      <c r="W69" s="14">
        <f t="shared" si="44"/>
        <v>159467.68354851811</v>
      </c>
      <c r="X69" s="2">
        <f t="shared" si="45"/>
        <v>6.4689989780167352</v>
      </c>
      <c r="Y69" s="109">
        <f>VLOOKUP(E69,'Appendix 4. LT MOH 2019'!$E$4:$Q$1683,13,FALSE)</f>
        <v>6.9414329811537909</v>
      </c>
      <c r="Z69" s="129">
        <f t="shared" si="46"/>
        <v>-0.47243400313705575</v>
      </c>
    </row>
    <row r="70" spans="2:26" x14ac:dyDescent="0.2">
      <c r="B70" s="155" t="str">
        <f t="shared" si="49"/>
        <v>Male</v>
      </c>
      <c r="C70" s="13" t="str">
        <f t="shared" si="50"/>
        <v>SP</v>
      </c>
      <c r="D70" s="162" t="s">
        <v>8</v>
      </c>
      <c r="E70" s="20" t="str">
        <f t="shared" si="34"/>
        <v>SPMale90+</v>
      </c>
      <c r="F70" s="21" t="s">
        <v>19</v>
      </c>
      <c r="G70" s="108">
        <f>VLOOKUP(E70,'Appendix 4. LT MOH 2019'!$E$4:$H$1683,4,FALSE)</f>
        <v>0.16971756870999466</v>
      </c>
      <c r="H70" s="21">
        <f>VLOOKUP(E70,'Appendix 1a. Pop March 2021'!$E$5:$F$1684,2,FALSE)</f>
        <v>64400.4473271897</v>
      </c>
      <c r="I70" s="21">
        <f>VLOOKUP(E70,'Appendix 2a. Covid Deaths 2021'!$E$4:$F$1684,2,FALSE)</f>
        <v>555.74164090753004</v>
      </c>
      <c r="J70" s="22">
        <f t="shared" si="35"/>
        <v>10929.887344206711</v>
      </c>
      <c r="K70" s="22">
        <f t="shared" si="36"/>
        <v>11391.309864988511</v>
      </c>
      <c r="L70" s="78">
        <f t="shared" si="37"/>
        <v>0.95949346245070599</v>
      </c>
      <c r="M70" s="78">
        <f t="shared" si="38"/>
        <v>1.0422165852447118</v>
      </c>
      <c r="N70" s="77">
        <f>VLOOKUP(E70,'Appendix 4. LT MOH 2019'!$E$4:$L$1683,8,FALSE)</f>
        <v>0</v>
      </c>
      <c r="O70" s="77">
        <v>0</v>
      </c>
      <c r="P70" s="78">
        <f t="shared" si="39"/>
        <v>1</v>
      </c>
      <c r="Q70" s="77">
        <f>VLOOKUP(E70,'Appendix 4. LT MOH 2019'!$E$4:$J$1683,6,FALSE)</f>
        <v>5.6255350108522357</v>
      </c>
      <c r="R70" s="133">
        <f>Q70*L70</f>
        <v>5.3976640657002815</v>
      </c>
      <c r="S70" s="132">
        <f t="shared" si="48"/>
        <v>12467.264207815828</v>
      </c>
      <c r="T70" s="14">
        <f t="shared" si="41"/>
        <v>12467.264207815828</v>
      </c>
      <c r="U70" s="15">
        <f t="shared" si="42"/>
        <v>0.18526532733938531</v>
      </c>
      <c r="V70" s="14">
        <f>T70*R70</f>
        <v>67294.104012118783</v>
      </c>
      <c r="W70" s="14">
        <f>V70</f>
        <v>67294.104012118783</v>
      </c>
      <c r="X70" s="2">
        <f t="shared" si="45"/>
        <v>5.3976640657002815</v>
      </c>
      <c r="Y70" s="109">
        <f>VLOOKUP(E70,'Appendix 4. LT MOH 2019'!$E$4:$Q$1683,13,FALSE)</f>
        <v>5.892141913184914</v>
      </c>
      <c r="Z70" s="129">
        <f t="shared" si="46"/>
        <v>-0.49447784748463253</v>
      </c>
    </row>
    <row r="71" spans="2:26" x14ac:dyDescent="0.2">
      <c r="H71" s="43"/>
      <c r="I71" s="43"/>
      <c r="K71" s="9"/>
      <c r="L71" s="9"/>
      <c r="M71" s="9"/>
      <c r="N71" s="131"/>
      <c r="O71" s="131"/>
      <c r="P71" s="79"/>
      <c r="Q71" s="131"/>
      <c r="R71" s="111"/>
      <c r="S71" s="9"/>
      <c r="T71" s="9"/>
      <c r="U71" s="9"/>
      <c r="V71" s="111"/>
      <c r="W71" s="111"/>
      <c r="X71" s="9"/>
      <c r="Y71" s="131"/>
      <c r="Z71" s="9"/>
    </row>
    <row r="72" spans="2:26" x14ac:dyDescent="0.2">
      <c r="F72" s="43"/>
      <c r="H72" s="43"/>
      <c r="I72" s="43"/>
      <c r="N72" s="43"/>
      <c r="O72" s="43"/>
      <c r="Q72" s="43"/>
      <c r="R72" s="43"/>
      <c r="V72" s="43"/>
      <c r="W72" s="43"/>
    </row>
    <row r="73" spans="2:26" x14ac:dyDescent="0.2">
      <c r="D73" s="53"/>
      <c r="E73" s="24"/>
      <c r="F73" s="43"/>
      <c r="G73" s="112"/>
      <c r="H73" s="24"/>
      <c r="I73" s="8"/>
      <c r="L73" s="49"/>
      <c r="M73" s="49"/>
      <c r="N73" s="49"/>
      <c r="O73" s="49"/>
      <c r="P73" s="48"/>
      <c r="Q73" s="47"/>
      <c r="R73" s="14"/>
      <c r="S73" s="15"/>
      <c r="T73" s="14"/>
      <c r="U73" s="14"/>
      <c r="V73" s="2"/>
      <c r="W73" s="2"/>
      <c r="X73" s="6"/>
    </row>
    <row r="74" spans="2:26" x14ac:dyDescent="0.2">
      <c r="D74" s="53"/>
      <c r="E74" s="24"/>
      <c r="F74" s="43"/>
      <c r="G74" s="112"/>
      <c r="H74" s="24"/>
      <c r="I74" s="8"/>
      <c r="L74" s="49"/>
      <c r="M74" s="49"/>
      <c r="N74" s="49"/>
      <c r="O74" s="49"/>
      <c r="P74" s="48"/>
      <c r="Q74" s="47"/>
      <c r="R74" s="14"/>
      <c r="S74" s="15"/>
      <c r="T74" s="14"/>
      <c r="U74" s="14"/>
      <c r="V74" s="2"/>
      <c r="W74" s="2"/>
      <c r="X74" s="6"/>
    </row>
    <row r="75" spans="2:26" x14ac:dyDescent="0.2">
      <c r="D75" s="53"/>
      <c r="E75" s="24"/>
      <c r="G75" s="112"/>
      <c r="H75" s="24"/>
      <c r="I75" s="8"/>
      <c r="L75" s="49"/>
      <c r="M75" s="49"/>
      <c r="N75" s="49"/>
      <c r="O75" s="49"/>
      <c r="P75" s="48"/>
      <c r="Q75" s="47"/>
      <c r="R75" s="14"/>
      <c r="S75" s="15"/>
      <c r="T75" s="14"/>
      <c r="U75" s="14"/>
      <c r="V75" s="2"/>
      <c r="W75" s="2"/>
      <c r="X75" s="6"/>
    </row>
    <row r="76" spans="2:26" x14ac:dyDescent="0.2">
      <c r="D76" s="53"/>
      <c r="E76" s="24"/>
      <c r="G76" s="112"/>
      <c r="H76" s="24"/>
      <c r="I76" s="8"/>
      <c r="L76" s="49"/>
      <c r="M76" s="49"/>
      <c r="N76" s="49"/>
      <c r="O76" s="49"/>
      <c r="P76" s="48"/>
      <c r="Q76" s="47"/>
      <c r="R76" s="14"/>
      <c r="S76" s="15"/>
      <c r="T76" s="14"/>
      <c r="U76" s="14"/>
      <c r="V76" s="2"/>
      <c r="W76" s="2"/>
      <c r="X76" s="6"/>
    </row>
    <row r="77" spans="2:26" x14ac:dyDescent="0.2">
      <c r="D77" s="53"/>
      <c r="E77" s="24"/>
      <c r="G77" s="112"/>
      <c r="H77" s="24"/>
      <c r="I77" s="8"/>
      <c r="L77" s="49"/>
      <c r="M77" s="49"/>
      <c r="N77" s="49"/>
      <c r="O77" s="49"/>
      <c r="P77" s="48"/>
      <c r="Q77" s="47"/>
      <c r="R77" s="14"/>
      <c r="S77" s="15"/>
      <c r="T77" s="14"/>
      <c r="U77" s="14"/>
      <c r="V77" s="2"/>
      <c r="W77" s="2"/>
      <c r="X77" s="6"/>
    </row>
    <row r="78" spans="2:26" x14ac:dyDescent="0.2">
      <c r="N78" s="44"/>
    </row>
    <row r="81" spans="1:25" s="13" customFormat="1" ht="47" customHeight="1" x14ac:dyDescent="0.2">
      <c r="A81" s="12"/>
      <c r="B81" s="10"/>
      <c r="C81" s="10"/>
      <c r="D81" s="160"/>
      <c r="E81" s="10"/>
      <c r="F81"/>
      <c r="G81" s="12"/>
      <c r="H81" s="12"/>
      <c r="I81" s="12"/>
      <c r="J81" s="43"/>
      <c r="K81"/>
      <c r="L81" s="10"/>
      <c r="M81" s="12"/>
      <c r="N81" s="12"/>
      <c r="O81" s="12"/>
      <c r="P81" s="12"/>
      <c r="Q81" s="10"/>
      <c r="R81" s="10"/>
      <c r="S81" s="12"/>
      <c r="T81" s="12"/>
      <c r="U81" s="12"/>
      <c r="V81" s="10"/>
      <c r="W81" s="12"/>
      <c r="X81" s="12"/>
      <c r="Y81" s="43"/>
    </row>
    <row r="82" spans="1:25" x14ac:dyDescent="0.2">
      <c r="D82" s="53"/>
      <c r="E82" s="52"/>
      <c r="G82" s="113"/>
      <c r="H82" s="52"/>
      <c r="I82" s="8"/>
      <c r="L82" s="51"/>
      <c r="M82" s="51"/>
      <c r="N82" s="51"/>
      <c r="O82" s="51"/>
      <c r="P82" s="48"/>
      <c r="Q82" s="14"/>
      <c r="R82" s="14"/>
      <c r="S82" s="15"/>
      <c r="T82" s="14"/>
      <c r="U82" s="14"/>
      <c r="V82" s="2"/>
      <c r="W82" s="2"/>
      <c r="X82" s="6"/>
    </row>
    <row r="83" spans="1:25" x14ac:dyDescent="0.2">
      <c r="D83" s="53"/>
      <c r="E83" s="52"/>
      <c r="G83" s="113"/>
      <c r="H83" s="52"/>
      <c r="I83" s="8"/>
      <c r="L83" s="51"/>
      <c r="M83" s="51"/>
      <c r="N83" s="51"/>
      <c r="O83" s="51"/>
      <c r="P83" s="48"/>
      <c r="Q83" s="47"/>
      <c r="R83" s="14"/>
      <c r="S83" s="15"/>
      <c r="T83" s="14"/>
      <c r="U83" s="14"/>
      <c r="V83" s="2"/>
      <c r="W83" s="2"/>
      <c r="X83" s="6"/>
    </row>
    <row r="84" spans="1:25" x14ac:dyDescent="0.2">
      <c r="D84" s="53"/>
      <c r="E84" s="52"/>
      <c r="G84" s="113"/>
      <c r="H84" s="52"/>
      <c r="I84" s="8"/>
      <c r="L84" s="51"/>
      <c r="M84" s="51"/>
      <c r="N84" s="51"/>
      <c r="O84" s="51"/>
      <c r="P84" s="48"/>
      <c r="Q84" s="47"/>
      <c r="R84" s="14"/>
      <c r="S84" s="15"/>
      <c r="T84" s="14"/>
      <c r="U84" s="14"/>
      <c r="V84" s="2"/>
      <c r="W84" s="2"/>
      <c r="X84" s="6"/>
    </row>
    <row r="85" spans="1:25" x14ac:dyDescent="0.2">
      <c r="D85" s="53"/>
      <c r="E85" s="52"/>
      <c r="G85" s="113"/>
      <c r="H85" s="52"/>
      <c r="I85" s="8"/>
      <c r="L85" s="51"/>
      <c r="M85" s="51"/>
      <c r="N85" s="51"/>
      <c r="O85" s="51"/>
      <c r="P85" s="48"/>
      <c r="Q85" s="47"/>
      <c r="R85" s="14"/>
      <c r="S85" s="15"/>
      <c r="T85" s="14"/>
      <c r="U85" s="14"/>
      <c r="V85" s="2"/>
      <c r="W85" s="2"/>
      <c r="X85" s="6"/>
    </row>
    <row r="86" spans="1:25" x14ac:dyDescent="0.2">
      <c r="D86" s="53"/>
      <c r="E86" s="52"/>
      <c r="G86" s="113"/>
      <c r="H86" s="52"/>
      <c r="I86" s="8"/>
      <c r="L86" s="51"/>
      <c r="M86" s="51"/>
      <c r="N86" s="51"/>
      <c r="O86" s="51"/>
      <c r="P86" s="48"/>
      <c r="Q86" s="47"/>
      <c r="R86" s="14"/>
      <c r="S86" s="15"/>
      <c r="T86" s="14"/>
      <c r="U86" s="14"/>
      <c r="V86" s="2"/>
      <c r="W86" s="2"/>
      <c r="X86" s="6"/>
    </row>
    <row r="87" spans="1:25" x14ac:dyDescent="0.2">
      <c r="D87" s="53"/>
      <c r="E87" s="52"/>
      <c r="G87" s="113"/>
      <c r="H87" s="52"/>
      <c r="I87" s="8"/>
      <c r="L87" s="51"/>
      <c r="M87" s="51"/>
      <c r="N87" s="51"/>
      <c r="O87" s="51"/>
      <c r="P87" s="48"/>
      <c r="Q87" s="47"/>
      <c r="R87" s="14"/>
      <c r="S87" s="15"/>
      <c r="T87" s="14"/>
      <c r="U87" s="14"/>
      <c r="V87" s="2"/>
      <c r="W87" s="2"/>
      <c r="X87" s="6"/>
    </row>
    <row r="88" spans="1:25" x14ac:dyDescent="0.2">
      <c r="D88" s="53"/>
      <c r="E88" s="52"/>
      <c r="G88" s="113"/>
      <c r="H88" s="52"/>
      <c r="I88" s="8"/>
      <c r="L88" s="51"/>
      <c r="M88" s="51"/>
      <c r="N88" s="51"/>
      <c r="O88" s="51"/>
      <c r="P88" s="48"/>
      <c r="Q88" s="47"/>
      <c r="R88" s="14"/>
      <c r="S88" s="15"/>
      <c r="T88" s="14"/>
      <c r="U88" s="14"/>
      <c r="V88" s="2"/>
      <c r="W88" s="2"/>
      <c r="X88" s="6"/>
    </row>
    <row r="89" spans="1:25" x14ac:dyDescent="0.2">
      <c r="D89" s="53"/>
      <c r="E89" s="52"/>
      <c r="G89" s="113"/>
      <c r="H89" s="52"/>
      <c r="I89" s="8"/>
      <c r="L89" s="51"/>
      <c r="M89" s="51"/>
      <c r="N89" s="51"/>
      <c r="O89" s="51"/>
      <c r="P89" s="48"/>
      <c r="Q89" s="47"/>
      <c r="R89" s="14"/>
      <c r="S89" s="15"/>
      <c r="T89" s="14"/>
      <c r="U89" s="14"/>
      <c r="V89" s="2"/>
      <c r="W89" s="2"/>
      <c r="X89" s="6"/>
    </row>
    <row r="90" spans="1:25" x14ac:dyDescent="0.2">
      <c r="D90" s="53"/>
      <c r="E90" s="52"/>
      <c r="G90" s="113"/>
      <c r="H90" s="52"/>
      <c r="I90" s="8"/>
      <c r="L90" s="51"/>
      <c r="M90" s="51"/>
      <c r="N90" s="51"/>
      <c r="O90" s="51"/>
      <c r="P90" s="48"/>
      <c r="Q90" s="47"/>
      <c r="R90" s="14"/>
      <c r="S90" s="15"/>
      <c r="T90" s="14"/>
      <c r="U90" s="14"/>
      <c r="V90" s="2"/>
      <c r="W90" s="2"/>
      <c r="X90" s="6"/>
    </row>
    <row r="91" spans="1:25" x14ac:dyDescent="0.2">
      <c r="D91" s="53"/>
      <c r="E91" s="52"/>
      <c r="G91" s="113"/>
      <c r="H91" s="52"/>
      <c r="I91" s="8"/>
      <c r="L91" s="51"/>
      <c r="M91" s="51"/>
      <c r="N91" s="51"/>
      <c r="O91" s="51"/>
      <c r="P91" s="48"/>
      <c r="Q91" s="47"/>
      <c r="R91" s="14"/>
      <c r="S91" s="15"/>
      <c r="T91" s="14"/>
      <c r="U91" s="14"/>
      <c r="V91" s="2"/>
      <c r="W91" s="2"/>
      <c r="X91" s="6"/>
    </row>
    <row r="92" spans="1:25" x14ac:dyDescent="0.2">
      <c r="D92" s="53"/>
      <c r="E92" s="52"/>
      <c r="G92" s="113"/>
      <c r="H92" s="52"/>
      <c r="I92" s="8"/>
      <c r="L92" s="51"/>
      <c r="M92" s="51"/>
      <c r="N92" s="51"/>
      <c r="O92" s="51"/>
      <c r="P92" s="48"/>
      <c r="Q92" s="47"/>
      <c r="R92" s="14"/>
      <c r="S92" s="15"/>
      <c r="T92" s="14"/>
      <c r="U92" s="14"/>
      <c r="V92" s="2"/>
      <c r="W92" s="2"/>
      <c r="X92" s="6"/>
    </row>
    <row r="93" spans="1:25" x14ac:dyDescent="0.2">
      <c r="D93" s="53"/>
      <c r="E93" s="52"/>
      <c r="G93" s="113"/>
      <c r="H93" s="52"/>
      <c r="I93" s="8"/>
      <c r="L93" s="51"/>
      <c r="M93" s="51"/>
      <c r="N93" s="51"/>
      <c r="O93" s="51"/>
      <c r="P93" s="48"/>
      <c r="Q93" s="47"/>
      <c r="R93" s="14"/>
      <c r="S93" s="15"/>
      <c r="T93" s="14"/>
      <c r="U93" s="14"/>
      <c r="V93" s="2"/>
      <c r="W93" s="2"/>
      <c r="X93" s="6"/>
    </row>
    <row r="94" spans="1:25" x14ac:dyDescent="0.2">
      <c r="D94" s="53"/>
      <c r="E94" s="52"/>
      <c r="G94" s="113"/>
      <c r="H94" s="52"/>
      <c r="I94" s="8"/>
      <c r="L94" s="51"/>
      <c r="M94" s="51"/>
      <c r="N94" s="51"/>
      <c r="O94" s="51"/>
      <c r="P94" s="48"/>
      <c r="Q94" s="47"/>
      <c r="R94" s="14"/>
      <c r="S94" s="15"/>
      <c r="T94" s="14"/>
      <c r="U94" s="14"/>
      <c r="V94" s="2"/>
      <c r="W94" s="2"/>
      <c r="X94" s="6"/>
    </row>
    <row r="95" spans="1:25" x14ac:dyDescent="0.2">
      <c r="D95" s="53"/>
      <c r="E95" s="52"/>
      <c r="G95" s="113"/>
      <c r="H95" s="52"/>
      <c r="I95" s="8"/>
      <c r="L95" s="51"/>
      <c r="M95" s="51"/>
      <c r="N95" s="51"/>
      <c r="O95" s="51"/>
      <c r="P95" s="48"/>
      <c r="Q95" s="47"/>
      <c r="R95" s="14"/>
      <c r="S95" s="15"/>
      <c r="T95" s="14"/>
      <c r="U95" s="14"/>
      <c r="V95" s="2"/>
      <c r="W95" s="2"/>
      <c r="X95" s="6"/>
    </row>
    <row r="96" spans="1:25" x14ac:dyDescent="0.2">
      <c r="D96" s="53"/>
      <c r="E96" s="52"/>
      <c r="G96" s="113"/>
      <c r="H96" s="52"/>
      <c r="I96" s="8"/>
      <c r="L96" s="51"/>
      <c r="M96" s="51"/>
      <c r="N96" s="51"/>
      <c r="O96" s="51"/>
      <c r="P96" s="48"/>
      <c r="Q96" s="47"/>
      <c r="R96" s="14"/>
      <c r="S96" s="15"/>
      <c r="T96" s="14"/>
      <c r="U96" s="14"/>
      <c r="V96" s="2"/>
      <c r="W96" s="2"/>
      <c r="X96" s="6"/>
    </row>
    <row r="97" spans="1:25" x14ac:dyDescent="0.2">
      <c r="D97" s="53"/>
      <c r="E97" s="52"/>
      <c r="G97" s="113"/>
      <c r="H97" s="52"/>
      <c r="I97" s="8"/>
      <c r="L97" s="51"/>
      <c r="M97" s="51"/>
      <c r="N97" s="51"/>
      <c r="O97" s="51"/>
      <c r="P97" s="48"/>
      <c r="Q97" s="47"/>
      <c r="R97" s="14"/>
      <c r="S97" s="15"/>
      <c r="T97" s="14"/>
      <c r="U97" s="14"/>
      <c r="V97" s="2"/>
      <c r="W97" s="2"/>
      <c r="X97" s="6"/>
    </row>
    <row r="98" spans="1:25" x14ac:dyDescent="0.2">
      <c r="N98" s="50"/>
    </row>
    <row r="99" spans="1:25" x14ac:dyDescent="0.2">
      <c r="N99" s="50"/>
    </row>
    <row r="100" spans="1:25" s="13" customFormat="1" ht="47" customHeight="1" x14ac:dyDescent="0.2">
      <c r="A100" s="12"/>
      <c r="B100" s="10"/>
      <c r="C100" s="10"/>
      <c r="D100" s="160"/>
      <c r="E100" s="10"/>
      <c r="F100"/>
      <c r="G100" s="12"/>
      <c r="H100" s="12"/>
      <c r="I100" s="12"/>
      <c r="J100" s="43"/>
      <c r="K100"/>
      <c r="L100" s="10"/>
      <c r="M100" s="12"/>
      <c r="N100" s="12"/>
      <c r="O100" s="12"/>
      <c r="P100" s="12"/>
      <c r="Q100" s="10"/>
      <c r="R100" s="10"/>
      <c r="S100" s="12"/>
      <c r="T100" s="12"/>
      <c r="U100" s="12"/>
      <c r="V100" s="10"/>
      <c r="W100" s="12"/>
      <c r="X100" s="12"/>
      <c r="Y100" s="43"/>
    </row>
    <row r="101" spans="1:25" x14ac:dyDescent="0.2">
      <c r="D101" s="53"/>
      <c r="E101" s="24"/>
      <c r="G101" s="112"/>
      <c r="H101" s="24"/>
      <c r="I101" s="8"/>
      <c r="L101" s="49"/>
      <c r="M101" s="49"/>
      <c r="N101" s="49"/>
      <c r="O101" s="49"/>
      <c r="P101" s="48"/>
      <c r="Q101" s="14"/>
      <c r="R101" s="14"/>
      <c r="S101" s="15"/>
      <c r="T101" s="14"/>
      <c r="U101" s="14"/>
      <c r="V101" s="2"/>
      <c r="W101" s="2"/>
      <c r="X101" s="6"/>
    </row>
    <row r="102" spans="1:25" x14ac:dyDescent="0.2">
      <c r="D102" s="53"/>
      <c r="E102" s="24"/>
      <c r="G102" s="112"/>
      <c r="H102" s="24"/>
      <c r="I102" s="8"/>
      <c r="L102" s="49"/>
      <c r="M102" s="49"/>
      <c r="N102" s="49"/>
      <c r="O102" s="49"/>
      <c r="P102" s="48"/>
      <c r="Q102" s="47"/>
      <c r="R102" s="14"/>
      <c r="S102" s="15"/>
      <c r="T102" s="14"/>
      <c r="U102" s="14"/>
      <c r="V102" s="2"/>
      <c r="W102" s="2"/>
      <c r="X102" s="6"/>
    </row>
    <row r="103" spans="1:25" x14ac:dyDescent="0.2">
      <c r="D103" s="53"/>
      <c r="E103" s="24"/>
      <c r="G103" s="112"/>
      <c r="H103" s="24"/>
      <c r="I103" s="8"/>
      <c r="L103" s="49"/>
      <c r="M103" s="49"/>
      <c r="N103" s="49"/>
      <c r="O103" s="49"/>
      <c r="P103" s="48"/>
      <c r="Q103" s="47"/>
      <c r="R103" s="14"/>
      <c r="S103" s="15"/>
      <c r="T103" s="14"/>
      <c r="U103" s="14"/>
      <c r="V103" s="2"/>
      <c r="W103" s="2"/>
      <c r="X103" s="6"/>
    </row>
    <row r="104" spans="1:25" x14ac:dyDescent="0.2">
      <c r="D104" s="53"/>
      <c r="E104" s="24"/>
      <c r="G104" s="112"/>
      <c r="H104" s="24"/>
      <c r="I104" s="8"/>
      <c r="L104" s="49"/>
      <c r="M104" s="49"/>
      <c r="N104" s="49"/>
      <c r="O104" s="49"/>
      <c r="P104" s="48"/>
      <c r="Q104" s="47"/>
      <c r="R104" s="14"/>
      <c r="S104" s="15"/>
      <c r="T104" s="14"/>
      <c r="U104" s="14"/>
      <c r="V104" s="2"/>
      <c r="W104" s="2"/>
      <c r="X104" s="6"/>
    </row>
    <row r="105" spans="1:25" x14ac:dyDescent="0.2">
      <c r="D105" s="53"/>
      <c r="E105" s="24"/>
      <c r="G105" s="112"/>
      <c r="H105" s="24"/>
      <c r="I105" s="8"/>
      <c r="L105" s="49"/>
      <c r="M105" s="49"/>
      <c r="N105" s="49"/>
      <c r="O105" s="49"/>
      <c r="P105" s="48"/>
      <c r="Q105" s="47"/>
      <c r="R105" s="14"/>
      <c r="S105" s="15"/>
      <c r="T105" s="14"/>
      <c r="U105" s="14"/>
      <c r="V105" s="2"/>
      <c r="W105" s="2"/>
      <c r="X105" s="6"/>
    </row>
    <row r="106" spans="1:25" x14ac:dyDescent="0.2">
      <c r="D106" s="53"/>
      <c r="E106" s="24"/>
      <c r="G106" s="112"/>
      <c r="H106" s="24"/>
      <c r="I106" s="8"/>
      <c r="L106" s="49"/>
      <c r="M106" s="49"/>
      <c r="N106" s="49"/>
      <c r="O106" s="49"/>
      <c r="P106" s="48"/>
      <c r="Q106" s="47"/>
      <c r="R106" s="14"/>
      <c r="S106" s="15"/>
      <c r="T106" s="14"/>
      <c r="U106" s="14"/>
      <c r="V106" s="2"/>
      <c r="W106" s="2"/>
      <c r="X106" s="6"/>
    </row>
    <row r="107" spans="1:25" x14ac:dyDescent="0.2">
      <c r="D107" s="53"/>
      <c r="E107" s="24"/>
      <c r="G107" s="112"/>
      <c r="H107" s="24"/>
      <c r="I107" s="8"/>
      <c r="L107" s="49"/>
      <c r="M107" s="49"/>
      <c r="N107" s="49"/>
      <c r="O107" s="49"/>
      <c r="P107" s="48"/>
      <c r="Q107" s="47"/>
      <c r="R107" s="14"/>
      <c r="S107" s="15"/>
      <c r="T107" s="14"/>
      <c r="U107" s="14"/>
      <c r="V107" s="2"/>
      <c r="W107" s="2"/>
      <c r="X107" s="6"/>
    </row>
    <row r="108" spans="1:25" x14ac:dyDescent="0.2">
      <c r="D108" s="53"/>
      <c r="E108" s="24"/>
      <c r="G108" s="112"/>
      <c r="H108" s="24"/>
      <c r="I108" s="8"/>
      <c r="L108" s="49"/>
      <c r="M108" s="49"/>
      <c r="N108" s="49"/>
      <c r="O108" s="49"/>
      <c r="P108" s="48"/>
      <c r="Q108" s="47"/>
      <c r="R108" s="14"/>
      <c r="S108" s="15"/>
      <c r="T108" s="14"/>
      <c r="U108" s="14"/>
      <c r="V108" s="2"/>
      <c r="W108" s="2"/>
      <c r="X108" s="6"/>
    </row>
    <row r="109" spans="1:25" x14ac:dyDescent="0.2">
      <c r="D109" s="53"/>
      <c r="E109" s="24"/>
      <c r="G109" s="112"/>
      <c r="H109" s="24"/>
      <c r="I109" s="8"/>
      <c r="L109" s="49"/>
      <c r="M109" s="49"/>
      <c r="N109" s="49"/>
      <c r="O109" s="49"/>
      <c r="P109" s="48"/>
      <c r="Q109" s="47"/>
      <c r="R109" s="14"/>
      <c r="S109" s="15"/>
      <c r="T109" s="14"/>
      <c r="U109" s="14"/>
      <c r="V109" s="2"/>
      <c r="W109" s="2"/>
      <c r="X109" s="6"/>
    </row>
    <row r="110" spans="1:25" x14ac:dyDescent="0.2">
      <c r="D110" s="53"/>
      <c r="E110" s="24"/>
      <c r="G110" s="112"/>
      <c r="H110" s="24"/>
      <c r="I110" s="8"/>
      <c r="L110" s="49"/>
      <c r="M110" s="49"/>
      <c r="N110" s="49"/>
      <c r="O110" s="49"/>
      <c r="P110" s="48"/>
      <c r="Q110" s="47"/>
      <c r="R110" s="14"/>
      <c r="S110" s="15"/>
      <c r="T110" s="14"/>
      <c r="U110" s="14"/>
      <c r="V110" s="2"/>
      <c r="W110" s="2"/>
      <c r="X110" s="6"/>
    </row>
    <row r="111" spans="1:25" x14ac:dyDescent="0.2">
      <c r="D111" s="53"/>
      <c r="E111" s="24"/>
      <c r="G111" s="112"/>
      <c r="H111" s="24"/>
      <c r="I111" s="8"/>
      <c r="L111" s="49"/>
      <c r="M111" s="49"/>
      <c r="N111" s="49"/>
      <c r="O111" s="49"/>
      <c r="P111" s="48"/>
      <c r="Q111" s="47"/>
      <c r="R111" s="14"/>
      <c r="S111" s="15"/>
      <c r="T111" s="14"/>
      <c r="U111" s="14"/>
      <c r="V111" s="2"/>
      <c r="W111" s="2"/>
      <c r="X111" s="6"/>
    </row>
    <row r="112" spans="1:25" x14ac:dyDescent="0.2">
      <c r="D112" s="53"/>
      <c r="E112" s="24"/>
      <c r="G112" s="112"/>
      <c r="H112" s="24"/>
      <c r="I112" s="8"/>
      <c r="L112" s="49"/>
      <c r="M112" s="49"/>
      <c r="N112" s="49"/>
      <c r="O112" s="49"/>
      <c r="P112" s="48"/>
      <c r="Q112" s="47"/>
      <c r="R112" s="14"/>
      <c r="S112" s="15"/>
      <c r="T112" s="14"/>
      <c r="U112" s="14"/>
      <c r="V112" s="2"/>
      <c r="W112" s="2"/>
      <c r="X112" s="6"/>
    </row>
    <row r="113" spans="4:24" x14ac:dyDescent="0.2">
      <c r="D113" s="53"/>
      <c r="E113" s="24"/>
      <c r="G113" s="112"/>
      <c r="H113" s="24"/>
      <c r="I113" s="8"/>
      <c r="L113" s="49"/>
      <c r="M113" s="49"/>
      <c r="N113" s="49"/>
      <c r="O113" s="49"/>
      <c r="P113" s="48"/>
      <c r="Q113" s="47"/>
      <c r="R113" s="14"/>
      <c r="S113" s="15"/>
      <c r="T113" s="14"/>
      <c r="U113" s="14"/>
      <c r="V113" s="2"/>
      <c r="W113" s="2"/>
      <c r="X113" s="6"/>
    </row>
    <row r="114" spans="4:24" x14ac:dyDescent="0.2">
      <c r="D114" s="53"/>
      <c r="E114" s="24"/>
      <c r="G114" s="112"/>
      <c r="H114" s="24"/>
      <c r="I114" s="8"/>
      <c r="L114" s="49"/>
      <c r="M114" s="49"/>
      <c r="N114" s="49"/>
      <c r="O114" s="49"/>
      <c r="P114" s="48"/>
      <c r="Q114" s="47"/>
      <c r="R114" s="14"/>
      <c r="S114" s="15"/>
      <c r="T114" s="14"/>
      <c r="U114" s="14"/>
      <c r="V114" s="2"/>
      <c r="W114" s="2"/>
      <c r="X114" s="6"/>
    </row>
    <row r="115" spans="4:24" x14ac:dyDescent="0.2">
      <c r="D115" s="53"/>
      <c r="E115" s="24"/>
      <c r="G115" s="112"/>
      <c r="H115" s="24"/>
      <c r="I115" s="8"/>
      <c r="L115" s="49"/>
      <c r="M115" s="49"/>
      <c r="N115" s="49"/>
      <c r="O115" s="49"/>
      <c r="P115" s="48"/>
      <c r="Q115" s="47"/>
      <c r="R115" s="14"/>
      <c r="S115" s="15"/>
      <c r="T115" s="14"/>
      <c r="U115" s="14"/>
      <c r="V115" s="2"/>
      <c r="W115" s="2"/>
      <c r="X115" s="6"/>
    </row>
    <row r="116" spans="4:24" x14ac:dyDescent="0.2">
      <c r="D116" s="53"/>
      <c r="E116" s="24"/>
      <c r="G116" s="112"/>
      <c r="H116" s="24"/>
      <c r="I116" s="8"/>
      <c r="L116" s="49"/>
      <c r="M116" s="49"/>
      <c r="N116" s="49"/>
      <c r="O116" s="49"/>
      <c r="P116" s="48"/>
      <c r="Q116" s="47"/>
      <c r="R116" s="14"/>
      <c r="S116" s="15"/>
      <c r="T116" s="14"/>
      <c r="U116" s="14"/>
      <c r="V116" s="2"/>
      <c r="W116" s="2"/>
      <c r="X116" s="6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5F0BCD-1BC4-B446-B9B5-0476A0F851B1}">
  <sheetPr>
    <tabColor rgb="FF7030A0"/>
  </sheetPr>
  <dimension ref="A1:AA74"/>
  <sheetViews>
    <sheetView zoomScaleNormal="100" workbookViewId="0">
      <pane xSplit="4" ySplit="1" topLeftCell="F2" activePane="bottomRight" state="frozen"/>
      <selection pane="topRight" activeCell="F1" sqref="F1"/>
      <selection pane="bottomLeft" activeCell="A4" sqref="A4"/>
      <selection pane="bottomRight" activeCell="B1" sqref="B1:D2"/>
    </sheetView>
  </sheetViews>
  <sheetFormatPr baseColWidth="10" defaultRowHeight="16" x14ac:dyDescent="0.2"/>
  <cols>
    <col min="1" max="1" width="5.6640625" customWidth="1"/>
    <col min="2" max="3" width="12.1640625" style="155" customWidth="1"/>
    <col min="4" max="4" width="12.1640625" style="9" customWidth="1"/>
    <col min="5" max="5" width="12.83203125" hidden="1" customWidth="1"/>
    <col min="6" max="6" width="13.33203125" customWidth="1"/>
    <col min="7" max="7" width="12.83203125" style="43" customWidth="1"/>
    <col min="10" max="10" width="14.6640625" style="43" customWidth="1"/>
    <col min="11" max="11" width="13.33203125" customWidth="1"/>
    <col min="17" max="17" width="11.5" customWidth="1"/>
    <col min="18" max="20" width="10.33203125" customWidth="1"/>
    <col min="21" max="21" width="8.33203125" customWidth="1"/>
    <col min="22" max="22" width="10" customWidth="1"/>
    <col min="23" max="23" width="8.33203125" customWidth="1"/>
    <col min="24" max="24" width="10.1640625" customWidth="1"/>
    <col min="25" max="25" width="10.5" style="43" customWidth="1"/>
    <col min="26" max="26" width="17.6640625" bestFit="1" customWidth="1"/>
  </cols>
  <sheetData>
    <row r="1" spans="1:27" ht="18" x14ac:dyDescent="0.2">
      <c r="B1" s="156" t="s">
        <v>61</v>
      </c>
      <c r="C1" s="156"/>
      <c r="D1" s="16"/>
      <c r="H1" s="43"/>
      <c r="I1" s="43"/>
      <c r="K1" s="12"/>
      <c r="N1" s="10"/>
      <c r="O1" s="12"/>
      <c r="Q1" s="12"/>
      <c r="R1" s="12"/>
      <c r="S1" s="10"/>
      <c r="T1" s="10"/>
      <c r="U1" s="12"/>
      <c r="V1" s="12"/>
      <c r="W1" s="12"/>
      <c r="Y1" s="12"/>
    </row>
    <row r="2" spans="1:27" s="3" customFormat="1" ht="100" customHeight="1" x14ac:dyDescent="0.2">
      <c r="B2" s="89" t="s">
        <v>32</v>
      </c>
      <c r="C2" s="89" t="s">
        <v>14</v>
      </c>
      <c r="D2" s="164" t="s">
        <v>30</v>
      </c>
      <c r="E2" s="42"/>
      <c r="F2" s="3" t="s">
        <v>31</v>
      </c>
      <c r="G2" s="110" t="s">
        <v>115</v>
      </c>
      <c r="H2" s="110" t="s">
        <v>119</v>
      </c>
      <c r="I2" s="110" t="s">
        <v>117</v>
      </c>
      <c r="J2" s="110" t="s">
        <v>20</v>
      </c>
      <c r="K2" s="4" t="s">
        <v>1827</v>
      </c>
      <c r="L2" s="3" t="s">
        <v>16</v>
      </c>
      <c r="M2" s="5" t="s">
        <v>114</v>
      </c>
      <c r="N2" s="3" t="s">
        <v>143</v>
      </c>
      <c r="O2" s="3" t="s">
        <v>21</v>
      </c>
      <c r="P2" s="5" t="s">
        <v>22</v>
      </c>
      <c r="Q2" s="3" t="s">
        <v>142</v>
      </c>
      <c r="R2" s="3" t="s">
        <v>23</v>
      </c>
      <c r="S2" s="5" t="s">
        <v>33</v>
      </c>
      <c r="T2" s="5" t="s">
        <v>34</v>
      </c>
      <c r="U2" s="5" t="s">
        <v>35</v>
      </c>
      <c r="V2" s="3" t="s">
        <v>36</v>
      </c>
      <c r="W2" s="3" t="s">
        <v>37</v>
      </c>
      <c r="X2" s="5" t="s">
        <v>80</v>
      </c>
      <c r="Y2" s="3" t="s">
        <v>25</v>
      </c>
      <c r="Z2" s="5" t="s">
        <v>24</v>
      </c>
    </row>
    <row r="3" spans="1:27" s="13" customFormat="1" ht="47" customHeight="1" x14ac:dyDescent="0.2">
      <c r="A3" s="12"/>
      <c r="B3" s="10" t="s">
        <v>17</v>
      </c>
      <c r="C3" s="10" t="s">
        <v>14</v>
      </c>
      <c r="D3" s="160" t="s">
        <v>0</v>
      </c>
      <c r="E3" s="10" t="s">
        <v>137</v>
      </c>
      <c r="F3" s="10" t="s">
        <v>9</v>
      </c>
      <c r="G3" s="12" t="s">
        <v>116</v>
      </c>
      <c r="H3" s="12" t="s">
        <v>136</v>
      </c>
      <c r="I3" s="12" t="s">
        <v>110</v>
      </c>
      <c r="J3" s="12" t="s">
        <v>1826</v>
      </c>
      <c r="K3" s="12" t="s">
        <v>1828</v>
      </c>
      <c r="L3" s="12" t="s">
        <v>26</v>
      </c>
      <c r="M3" s="12" t="s">
        <v>27</v>
      </c>
      <c r="N3" s="10" t="s">
        <v>1620</v>
      </c>
      <c r="O3" s="12" t="s">
        <v>111</v>
      </c>
      <c r="P3" s="12" t="s">
        <v>112</v>
      </c>
      <c r="Q3" s="12" t="s">
        <v>1621</v>
      </c>
      <c r="R3" s="12" t="s">
        <v>113</v>
      </c>
      <c r="S3" s="10" t="s">
        <v>104</v>
      </c>
      <c r="T3" s="10" t="s">
        <v>105</v>
      </c>
      <c r="U3" s="12" t="s">
        <v>106</v>
      </c>
      <c r="V3" s="12" t="s">
        <v>107</v>
      </c>
      <c r="W3" s="12" t="s">
        <v>108</v>
      </c>
      <c r="X3" s="10" t="s">
        <v>109</v>
      </c>
      <c r="Y3" s="12" t="s">
        <v>29</v>
      </c>
      <c r="Z3" s="12" t="s">
        <v>11</v>
      </c>
    </row>
    <row r="4" spans="1:27" s="11" customFormat="1" ht="17" customHeight="1" x14ac:dyDescent="0.2">
      <c r="A4" s="17"/>
      <c r="B4" s="13" t="s">
        <v>18</v>
      </c>
      <c r="C4" s="13" t="str">
        <f>$B$1</f>
        <v>PR</v>
      </c>
      <c r="D4" s="162">
        <v>0</v>
      </c>
      <c r="E4" s="20" t="str">
        <f t="shared" ref="E4:E23" si="0">_xlfn.CONCAT(C4,B4,D4)</f>
        <v>PRTotal0</v>
      </c>
      <c r="F4" s="21">
        <v>1</v>
      </c>
      <c r="G4" s="108">
        <f>VLOOKUP(E4,'Appendix 4. LT MOH 2019'!$E$4:$H$1683,4,FALSE)</f>
        <v>9.9307683577346505E-3</v>
      </c>
      <c r="H4" s="21">
        <f>VLOOKUP(E4,'Appendix 1a. Pop March 2021'!$E$5:$F$1684,2,FALSE)</f>
        <v>156934.91518091201</v>
      </c>
      <c r="I4" s="21">
        <f>VLOOKUP(E4,'Appendix 2a. Covid Deaths 2021'!$E$4:$F$1684,2,FALSE)</f>
        <v>7.4428485421862902</v>
      </c>
      <c r="J4" s="22">
        <f t="shared" ref="J4:J23" si="1">G4*H4</f>
        <v>1558.4842899023722</v>
      </c>
      <c r="K4" s="22">
        <f t="shared" ref="K4:K23" si="2">G4*(H4-I4)+I4</f>
        <v>1565.8532252397645</v>
      </c>
      <c r="L4" s="77">
        <f t="shared" ref="L4:L23" si="3">J4/K4</f>
        <v>0.99529398080317266</v>
      </c>
      <c r="M4" s="77">
        <f t="shared" ref="M4:M23" si="4">K4/J4</f>
        <v>1.0047282705287031</v>
      </c>
      <c r="N4" s="77">
        <f>VLOOKUP(E4,'Appendix 4. LT MOH 2019'!$E$4:$L$1683,8,FALSE)</f>
        <v>0.99015965002664863</v>
      </c>
      <c r="O4" s="77">
        <f>EXP((1/L4)*LN(N4))</f>
        <v>0.99011335295198788</v>
      </c>
      <c r="P4" s="77">
        <f t="shared" ref="P4:P23" si="5">1-O4</f>
        <v>9.8866470480121205E-3</v>
      </c>
      <c r="Q4" s="77">
        <f>VLOOKUP(E4,'Appendix 4. LT MOH 2019'!$E$4:$J$1683,6,FALSE)</f>
        <v>7.4740939721396407E-2</v>
      </c>
      <c r="R4" s="18">
        <f t="shared" ref="R4:R22" si="6">F4+(Q4-F4)*M4*(1-N4)/(1-O4)</f>
        <v>7.4719343447922526E-2</v>
      </c>
      <c r="S4" s="14">
        <v>100000</v>
      </c>
      <c r="T4" s="14">
        <f t="shared" ref="T4:T23" si="7">P4*S4</f>
        <v>988.664704801212</v>
      </c>
      <c r="U4" s="15">
        <f t="shared" ref="U4:U23" si="8">T4/V4</f>
        <v>9.9779243342323388E-3</v>
      </c>
      <c r="V4" s="14">
        <f t="shared" ref="V4:V22" si="9">(S5*F4)+R4*T4</f>
        <v>99085.207672831675</v>
      </c>
      <c r="W4" s="14">
        <f t="shared" ref="W4:W22" si="10">W5+V4</f>
        <v>7499872.0781018278</v>
      </c>
      <c r="X4" s="129">
        <f t="shared" ref="X4:X23" si="11">W4/S4</f>
        <v>74.998720781018278</v>
      </c>
      <c r="Y4" s="109">
        <f>VLOOKUP(E4,'Appendix 4. LT MOH 2019'!$E$4:$Q$1683,13,FALSE)</f>
        <v>77.285265658812349</v>
      </c>
      <c r="Z4" s="109">
        <f t="shared" ref="Z4:Z23" si="12">X4-Y4</f>
        <v>-2.2865448777940713</v>
      </c>
    </row>
    <row r="5" spans="1:27" s="11" customFormat="1" x14ac:dyDescent="0.2">
      <c r="A5" s="17"/>
      <c r="B5" s="13" t="str">
        <f>$B$4</f>
        <v>Total</v>
      </c>
      <c r="C5" s="13" t="str">
        <f>$C$4</f>
        <v>PR</v>
      </c>
      <c r="D5" s="163" t="s">
        <v>139</v>
      </c>
      <c r="E5" s="20" t="str">
        <f t="shared" si="0"/>
        <v>PRTotal01-04</v>
      </c>
      <c r="F5" s="21">
        <v>4</v>
      </c>
      <c r="G5" s="108">
        <f>VLOOKUP(E5,'Appendix 4. LT MOH 2019'!$E$4:$H$1683,4,FALSE)</f>
        <v>4.4708729734938848E-4</v>
      </c>
      <c r="H5" s="21">
        <f>VLOOKUP(E5,'Appendix 1a. Pop March 2021'!$E$5:$F$1684,2,FALSE)</f>
        <v>631260.66249207698</v>
      </c>
      <c r="I5" s="21">
        <f>VLOOKUP(E5,'Appendix 2a. Covid Deaths 2021'!$E$4:$F$1684,2,FALSE)</f>
        <v>2.4809495140620998</v>
      </c>
      <c r="J5" s="22">
        <f t="shared" si="1"/>
        <v>282.22862351656721</v>
      </c>
      <c r="K5" s="22">
        <f t="shared" si="2"/>
        <v>284.70846382961616</v>
      </c>
      <c r="L5" s="77">
        <f t="shared" si="3"/>
        <v>0.99128989605826046</v>
      </c>
      <c r="M5" s="77">
        <f t="shared" si="4"/>
        <v>1.0087866364585922</v>
      </c>
      <c r="N5" s="77">
        <f>VLOOKUP(E5,'Appendix 4. LT MOH 2019'!$E$4:$L$1683,8,FALSE)</f>
        <v>0.99821363899417126</v>
      </c>
      <c r="O5" s="77">
        <f t="shared" ref="O5:O22" si="13">EXP((1/L5)*LN(N5))</f>
        <v>0.99819795704042258</v>
      </c>
      <c r="P5" s="77">
        <f t="shared" si="5"/>
        <v>1.8020429595774212E-3</v>
      </c>
      <c r="Q5" s="77">
        <f>VLOOKUP(E5,'Appendix 4. LT MOH 2019'!$E$4:$J$1683,6,FALSE)</f>
        <v>1.5105986576506574</v>
      </c>
      <c r="R5" s="18">
        <f t="shared" si="6"/>
        <v>1.5105791090035883</v>
      </c>
      <c r="S5" s="132">
        <f t="shared" ref="S5:S23" si="14">S4-T4</f>
        <v>99011.335295198791</v>
      </c>
      <c r="T5" s="14">
        <f t="shared" si="7"/>
        <v>178.42267968707242</v>
      </c>
      <c r="U5" s="15">
        <f t="shared" si="8"/>
        <v>4.5101655985864403E-4</v>
      </c>
      <c r="V5" s="14">
        <f t="shared" si="9"/>
        <v>395601.17203455459</v>
      </c>
      <c r="W5" s="14">
        <f t="shared" si="10"/>
        <v>7400786.8704289962</v>
      </c>
      <c r="X5" s="129">
        <f t="shared" si="11"/>
        <v>74.746864572261472</v>
      </c>
      <c r="Y5" s="109">
        <f>VLOOKUP(E5,'Appendix 4. LT MOH 2019'!$E$4:$Q$1683,13,FALSE)</f>
        <v>77.052595033263742</v>
      </c>
      <c r="Z5" s="109">
        <f t="shared" si="12"/>
        <v>-2.3057304610022697</v>
      </c>
      <c r="AA5" s="19"/>
    </row>
    <row r="6" spans="1:27" s="11" customFormat="1" x14ac:dyDescent="0.2">
      <c r="A6" s="17"/>
      <c r="B6" s="13" t="str">
        <f t="shared" ref="B6:B23" si="15">$B$4</f>
        <v>Total</v>
      </c>
      <c r="C6" s="13" t="str">
        <f t="shared" ref="C6:C23" si="16">$C$4</f>
        <v>PR</v>
      </c>
      <c r="D6" s="163" t="s">
        <v>138</v>
      </c>
      <c r="E6" s="20" t="str">
        <f t="shared" si="0"/>
        <v>PRTotal05-09</v>
      </c>
      <c r="F6" s="21">
        <v>5</v>
      </c>
      <c r="G6" s="108">
        <f>VLOOKUP(E6,'Appendix 4. LT MOH 2019'!$E$4:$H$1683,4,FALSE)</f>
        <v>1.9228312504856467E-4</v>
      </c>
      <c r="H6" s="21">
        <f>VLOOKUP(E6,'Appendix 1a. Pop March 2021'!$E$5:$F$1684,2,FALSE)</f>
        <v>774395.60337152099</v>
      </c>
      <c r="I6" s="21">
        <f>VLOOKUP(E6,'Appendix 2a. Covid Deaths 2021'!$E$4:$F$1684,2,FALSE)</f>
        <v>2.4809495140620998</v>
      </c>
      <c r="J6" s="22">
        <f t="shared" si="1"/>
        <v>148.90320664014487</v>
      </c>
      <c r="K6" s="22">
        <f t="shared" si="2"/>
        <v>151.38367910948131</v>
      </c>
      <c r="L6" s="77">
        <f t="shared" si="3"/>
        <v>0.98361466385327745</v>
      </c>
      <c r="M6" s="77">
        <f t="shared" si="4"/>
        <v>1.0166582877918204</v>
      </c>
      <c r="N6" s="77">
        <f>VLOOKUP(E6,'Appendix 4. LT MOH 2019'!$E$4:$L$1683,8,FALSE)</f>
        <v>0.99903904631270224</v>
      </c>
      <c r="O6" s="77">
        <f t="shared" si="13"/>
        <v>0.9990230462916122</v>
      </c>
      <c r="P6" s="77">
        <f t="shared" si="5"/>
        <v>9.7695370838779549E-4</v>
      </c>
      <c r="Q6" s="77">
        <f>VLOOKUP(E6,'Appendix 4. LT MOH 2019'!$E$4:$J$1683,6,FALSE)</f>
        <v>2.500000000000643</v>
      </c>
      <c r="R6" s="18">
        <f t="shared" si="6"/>
        <v>2.4999799837308974</v>
      </c>
      <c r="S6" s="132">
        <f t="shared" si="14"/>
        <v>98832.912615511712</v>
      </c>
      <c r="T6" s="14">
        <f t="shared" si="7"/>
        <v>96.555180490491097</v>
      </c>
      <c r="U6" s="15">
        <f t="shared" si="8"/>
        <v>1.9548623294221034E-4</v>
      </c>
      <c r="V6" s="14">
        <f t="shared" si="9"/>
        <v>493923.17319365783</v>
      </c>
      <c r="W6" s="14">
        <f t="shared" si="10"/>
        <v>7005185.698394442</v>
      </c>
      <c r="X6" s="129">
        <f t="shared" si="11"/>
        <v>70.87907775870795</v>
      </c>
      <c r="Y6" s="109">
        <f>VLOOKUP(E6,'Appendix 4. LT MOH 2019'!$E$4:$Q$1683,13,FALSE)</f>
        <v>73.18778180226424</v>
      </c>
      <c r="Z6" s="109">
        <f t="shared" si="12"/>
        <v>-2.3087040435562898</v>
      </c>
    </row>
    <row r="7" spans="1:27" s="11" customFormat="1" x14ac:dyDescent="0.2">
      <c r="A7" s="17"/>
      <c r="B7" s="13" t="str">
        <f t="shared" si="15"/>
        <v>Total</v>
      </c>
      <c r="C7" s="13" t="str">
        <f t="shared" si="16"/>
        <v>PR</v>
      </c>
      <c r="D7" s="163" t="s">
        <v>120</v>
      </c>
      <c r="E7" s="20" t="str">
        <f t="shared" si="0"/>
        <v>PRTotal10-14</v>
      </c>
      <c r="F7" s="21">
        <v>5</v>
      </c>
      <c r="G7" s="108">
        <f>VLOOKUP(E7,'Appendix 4. LT MOH 2019'!$E$4:$H$1683,4,FALSE)</f>
        <v>2.4601475825432138E-4</v>
      </c>
      <c r="H7" s="21">
        <f>VLOOKUP(E7,'Appendix 1a. Pop March 2021'!$E$5:$F$1684,2,FALSE)</f>
        <v>748484.17665100505</v>
      </c>
      <c r="I7" s="21">
        <f>VLOOKUP(E7,'Appendix 2a. Covid Deaths 2021'!$E$4:$F$1684,2,FALSE)</f>
        <v>7.4428485421862902</v>
      </c>
      <c r="J7" s="22">
        <f t="shared" si="1"/>
        <v>184.13815377598178</v>
      </c>
      <c r="K7" s="22">
        <f t="shared" si="2"/>
        <v>191.57917126758323</v>
      </c>
      <c r="L7" s="77">
        <f t="shared" si="3"/>
        <v>0.9611595694752828</v>
      </c>
      <c r="M7" s="77">
        <f t="shared" si="4"/>
        <v>1.0404099712037627</v>
      </c>
      <c r="N7" s="77">
        <f>VLOOKUP(E7,'Appendix 4. LT MOH 2019'!$E$4:$L$1683,8,FALSE)</f>
        <v>0.99877068228447985</v>
      </c>
      <c r="O7" s="77">
        <f t="shared" si="13"/>
        <v>0.99872103737160123</v>
      </c>
      <c r="P7" s="77">
        <f t="shared" si="5"/>
        <v>1.2789626283987721E-3</v>
      </c>
      <c r="Q7" s="77">
        <f>VLOOKUP(E7,'Appendix 4. LT MOH 2019'!$E$4:$J$1683,6,FALSE)</f>
        <v>2.5000000000005445</v>
      </c>
      <c r="R7" s="18">
        <f t="shared" si="6"/>
        <v>2.4999378781583625</v>
      </c>
      <c r="S7" s="132">
        <f t="shared" si="14"/>
        <v>98736.357435021215</v>
      </c>
      <c r="T7" s="14">
        <f t="shared" si="7"/>
        <v>126.28011122361538</v>
      </c>
      <c r="U7" s="15">
        <f t="shared" si="8"/>
        <v>2.5595620895985924E-4</v>
      </c>
      <c r="V7" s="14">
        <f t="shared" si="9"/>
        <v>493366.07905229396</v>
      </c>
      <c r="W7" s="14">
        <f t="shared" si="10"/>
        <v>6511262.5252007842</v>
      </c>
      <c r="X7" s="129">
        <f t="shared" si="11"/>
        <v>65.945946299324149</v>
      </c>
      <c r="Y7" s="109">
        <f>VLOOKUP(E7,'Appendix 4. LT MOH 2019'!$E$4:$Q$1683,13,FALSE)</f>
        <v>68.255774824979923</v>
      </c>
      <c r="Z7" s="109">
        <f t="shared" si="12"/>
        <v>-2.3098285256557745</v>
      </c>
      <c r="AA7" s="19"/>
    </row>
    <row r="8" spans="1:27" s="11" customFormat="1" x14ac:dyDescent="0.2">
      <c r="A8" s="17"/>
      <c r="B8" s="13" t="str">
        <f t="shared" si="15"/>
        <v>Total</v>
      </c>
      <c r="C8" s="13" t="str">
        <f t="shared" si="16"/>
        <v>PR</v>
      </c>
      <c r="D8" s="162" t="s">
        <v>121</v>
      </c>
      <c r="E8" s="20" t="str">
        <f t="shared" si="0"/>
        <v>PRTotal15-19</v>
      </c>
      <c r="F8" s="21">
        <v>5</v>
      </c>
      <c r="G8" s="108">
        <f>VLOOKUP(E8,'Appendix 4. LT MOH 2019'!$E$4:$H$1683,4,FALSE)</f>
        <v>9.0584414407994616E-4</v>
      </c>
      <c r="H8" s="21">
        <f>VLOOKUP(E8,'Appendix 1a. Pop March 2021'!$E$5:$F$1684,2,FALSE)</f>
        <v>795359.87316008401</v>
      </c>
      <c r="I8" s="21">
        <f>VLOOKUP(E8,'Appendix 2a. Covid Deaths 2021'!$E$4:$F$1684,2,FALSE)</f>
        <v>22.328545626558899</v>
      </c>
      <c r="J8" s="22">
        <f t="shared" si="1"/>
        <v>720.47208353823089</v>
      </c>
      <c r="K8" s="22">
        <f t="shared" si="2"/>
        <v>742.78040298248811</v>
      </c>
      <c r="L8" s="77">
        <f t="shared" si="3"/>
        <v>0.96996646740452153</v>
      </c>
      <c r="M8" s="77">
        <f t="shared" si="4"/>
        <v>1.0309634751352215</v>
      </c>
      <c r="N8" s="77">
        <f>VLOOKUP(E8,'Appendix 4. LT MOH 2019'!$E$4:$L$1683,8,FALSE)</f>
        <v>0.99548101302432301</v>
      </c>
      <c r="O8" s="77">
        <f t="shared" si="13"/>
        <v>0.99534141590593339</v>
      </c>
      <c r="P8" s="77">
        <f t="shared" si="5"/>
        <v>4.658584094066609E-3</v>
      </c>
      <c r="Q8" s="77">
        <f>VLOOKUP(E8,'Appendix 4. LT MOH 2019'!$E$4:$J$1683,6,FALSE)</f>
        <v>2.500000000000008</v>
      </c>
      <c r="R8" s="18">
        <f t="shared" si="6"/>
        <v>2.4998248274252783</v>
      </c>
      <c r="S8" s="132">
        <f t="shared" si="14"/>
        <v>98610.077323797595</v>
      </c>
      <c r="T8" s="14">
        <f t="shared" si="7"/>
        <v>459.3833377353219</v>
      </c>
      <c r="U8" s="15">
        <f t="shared" si="8"/>
        <v>9.338922790935114E-4</v>
      </c>
      <c r="V8" s="14">
        <f t="shared" si="9"/>
        <v>491901.84780328767</v>
      </c>
      <c r="W8" s="14">
        <f t="shared" si="10"/>
        <v>6017896.4461484905</v>
      </c>
      <c r="X8" s="129">
        <f t="shared" si="11"/>
        <v>61.027195287435291</v>
      </c>
      <c r="Y8" s="109">
        <f>VLOOKUP(E8,'Appendix 4. LT MOH 2019'!$E$4:$Q$1683,13,FALSE)</f>
        <v>63.33670905775616</v>
      </c>
      <c r="Z8" s="109">
        <f t="shared" si="12"/>
        <v>-2.3095137703208692</v>
      </c>
    </row>
    <row r="9" spans="1:27" s="11" customFormat="1" x14ac:dyDescent="0.2">
      <c r="A9" s="17"/>
      <c r="B9" s="13" t="str">
        <f t="shared" si="15"/>
        <v>Total</v>
      </c>
      <c r="C9" s="13" t="str">
        <f t="shared" si="16"/>
        <v>PR</v>
      </c>
      <c r="D9" s="162" t="s">
        <v>122</v>
      </c>
      <c r="E9" s="20" t="str">
        <f t="shared" si="0"/>
        <v>PRTotal20-24</v>
      </c>
      <c r="F9" s="21">
        <v>5</v>
      </c>
      <c r="G9" s="108">
        <f>VLOOKUP(E9,'Appendix 4. LT MOH 2019'!$E$4:$H$1683,4,FALSE)</f>
        <v>1.3500417275759046E-3</v>
      </c>
      <c r="H9" s="21">
        <f>VLOOKUP(E9,'Appendix 1a. Pop March 2021'!$E$5:$F$1684,2,FALSE)</f>
        <v>900327.10173463204</v>
      </c>
      <c r="I9" s="21">
        <f>VLOOKUP(E9,'Appendix 2a. Covid Deaths 2021'!$E$4:$F$1684,2,FALSE)</f>
        <v>63.264212608583499</v>
      </c>
      <c r="J9" s="22">
        <f t="shared" si="1"/>
        <v>1215.47915580923</v>
      </c>
      <c r="K9" s="22">
        <f t="shared" si="2"/>
        <v>1278.6579590909296</v>
      </c>
      <c r="L9" s="77">
        <f t="shared" si="3"/>
        <v>0.95058975480306163</v>
      </c>
      <c r="M9" s="77">
        <f t="shared" si="4"/>
        <v>1.0519785164391708</v>
      </c>
      <c r="N9" s="77">
        <f>VLOOKUP(E9,'Appendix 4. LT MOH 2019'!$E$4:$L$1683,8,FALSE)</f>
        <v>0.99327249738525114</v>
      </c>
      <c r="O9" s="77">
        <f t="shared" si="13"/>
        <v>0.99292405181469934</v>
      </c>
      <c r="P9" s="77">
        <f t="shared" si="5"/>
        <v>7.0759481853006623E-3</v>
      </c>
      <c r="Q9" s="77">
        <f>VLOOKUP(E9,'Appendix 4. LT MOH 2019'!$E$4:$J$1683,6,FALSE)</f>
        <v>2.500000000000036</v>
      </c>
      <c r="R9" s="18">
        <f t="shared" si="6"/>
        <v>2.4995618839090854</v>
      </c>
      <c r="S9" s="132">
        <f t="shared" si="14"/>
        <v>98150.693986062281</v>
      </c>
      <c r="T9" s="14">
        <f t="shared" si="7"/>
        <v>694.50922499667797</v>
      </c>
      <c r="U9" s="15">
        <f t="shared" si="8"/>
        <v>1.4202152022096068E-3</v>
      </c>
      <c r="V9" s="14">
        <f t="shared" si="9"/>
        <v>489016.89259215293</v>
      </c>
      <c r="W9" s="14">
        <f t="shared" si="10"/>
        <v>5525994.5983452024</v>
      </c>
      <c r="X9" s="129">
        <f t="shared" si="11"/>
        <v>56.301126094227229</v>
      </c>
      <c r="Y9" s="109">
        <f>VLOOKUP(E9,'Appendix 4. LT MOH 2019'!$E$4:$Q$1683,13,FALSE)</f>
        <v>58.612877354567594</v>
      </c>
      <c r="Z9" s="109">
        <f t="shared" si="12"/>
        <v>-2.3117512603403654</v>
      </c>
    </row>
    <row r="10" spans="1:27" s="11" customFormat="1" x14ac:dyDescent="0.2">
      <c r="A10" s="17"/>
      <c r="B10" s="13" t="str">
        <f t="shared" si="15"/>
        <v>Total</v>
      </c>
      <c r="C10" s="13" t="str">
        <f t="shared" si="16"/>
        <v>PR</v>
      </c>
      <c r="D10" s="162" t="s">
        <v>123</v>
      </c>
      <c r="E10" s="20" t="str">
        <f t="shared" si="0"/>
        <v>PRTotal25-29</v>
      </c>
      <c r="F10" s="21">
        <v>5</v>
      </c>
      <c r="G10" s="108">
        <f>VLOOKUP(E10,'Appendix 4. LT MOH 2019'!$E$4:$H$1683,4,FALSE)</f>
        <v>1.3761892069777688E-3</v>
      </c>
      <c r="H10" s="21">
        <f>VLOOKUP(E10,'Appendix 1a. Pop March 2021'!$E$5:$F$1684,2,FALSE)</f>
        <v>921904.28240418399</v>
      </c>
      <c r="I10" s="21">
        <f>VLOOKUP(E10,'Appendix 2a. Covid Deaths 2021'!$E$4:$F$1684,2,FALSE)</f>
        <v>133.97127375935301</v>
      </c>
      <c r="J10" s="22">
        <f t="shared" si="1"/>
        <v>1268.714723311223</v>
      </c>
      <c r="K10" s="22">
        <f t="shared" si="2"/>
        <v>1402.5016272495832</v>
      </c>
      <c r="L10" s="77">
        <f t="shared" si="3"/>
        <v>0.90460837881469924</v>
      </c>
      <c r="M10" s="77">
        <f t="shared" si="4"/>
        <v>1.1054507380423468</v>
      </c>
      <c r="N10" s="77">
        <f>VLOOKUP(E10,'Appendix 4. LT MOH 2019'!$E$4:$L$1683,8,FALSE)</f>
        <v>0.99314264650478257</v>
      </c>
      <c r="O10" s="77">
        <f t="shared" si="13"/>
        <v>0.99242227990702414</v>
      </c>
      <c r="P10" s="77">
        <f t="shared" si="5"/>
        <v>7.5777200929758592E-3</v>
      </c>
      <c r="Q10" s="77">
        <f>VLOOKUP(E10,'Appendix 4. LT MOH 2019'!$E$4:$J$1683,6,FALSE)</f>
        <v>2.4999999999999392</v>
      </c>
      <c r="R10" s="18">
        <f t="shared" si="6"/>
        <v>2.499093926241664</v>
      </c>
      <c r="S10" s="132">
        <f t="shared" si="14"/>
        <v>97456.184761065597</v>
      </c>
      <c r="T10" s="14">
        <f t="shared" si="7"/>
        <v>738.49568944869452</v>
      </c>
      <c r="U10" s="15">
        <f t="shared" si="8"/>
        <v>1.5213101388535575E-3</v>
      </c>
      <c r="V10" s="14">
        <f t="shared" si="9"/>
        <v>485434.01545014139</v>
      </c>
      <c r="W10" s="14">
        <f t="shared" si="10"/>
        <v>5036977.7057530498</v>
      </c>
      <c r="X10" s="129">
        <f t="shared" si="11"/>
        <v>51.684536164659676</v>
      </c>
      <c r="Y10" s="109">
        <f>VLOOKUP(E10,'Appendix 4. LT MOH 2019'!$E$4:$Q$1683,13,FALSE)</f>
        <v>53.992933713842298</v>
      </c>
      <c r="Z10" s="109">
        <f t="shared" si="12"/>
        <v>-2.3083975491826223</v>
      </c>
    </row>
    <row r="11" spans="1:27" s="11" customFormat="1" x14ac:dyDescent="0.2">
      <c r="A11" s="17"/>
      <c r="B11" s="13" t="str">
        <f t="shared" si="15"/>
        <v>Total</v>
      </c>
      <c r="C11" s="13" t="str">
        <f t="shared" si="16"/>
        <v>PR</v>
      </c>
      <c r="D11" s="162" t="s">
        <v>124</v>
      </c>
      <c r="E11" s="20" t="str">
        <f t="shared" si="0"/>
        <v>PRTotal30-34</v>
      </c>
      <c r="F11" s="21">
        <v>5</v>
      </c>
      <c r="G11" s="108">
        <f>VLOOKUP(E11,'Appendix 4. LT MOH 2019'!$E$4:$H$1683,4,FALSE)</f>
        <v>1.4686718993734491E-3</v>
      </c>
      <c r="H11" s="21">
        <f>VLOOKUP(E11,'Appendix 1a. Pop March 2021'!$E$5:$F$1684,2,FALSE)</f>
        <v>893680.55715812999</v>
      </c>
      <c r="I11" s="21">
        <f>VLOOKUP(E11,'Appendix 2a. Covid Deaths 2021'!$E$4:$F$1684,2,FALSE)</f>
        <v>258.018749462458</v>
      </c>
      <c r="J11" s="22">
        <f t="shared" si="1"/>
        <v>1312.5235213145531</v>
      </c>
      <c r="K11" s="22">
        <f t="shared" si="2"/>
        <v>1570.1633258901643</v>
      </c>
      <c r="L11" s="77">
        <f t="shared" si="3"/>
        <v>0.83591528325274778</v>
      </c>
      <c r="M11" s="77">
        <f t="shared" si="4"/>
        <v>1.1962934761866766</v>
      </c>
      <c r="N11" s="77">
        <f>VLOOKUP(E11,'Appendix 4. LT MOH 2019'!$E$4:$L$1683,8,FALSE)</f>
        <v>0.99268350433210606</v>
      </c>
      <c r="O11" s="77">
        <f t="shared" si="13"/>
        <v>0.99125362153518259</v>
      </c>
      <c r="P11" s="77">
        <f t="shared" si="5"/>
        <v>8.7463784648174059E-3</v>
      </c>
      <c r="Q11" s="77">
        <f>VLOOKUP(E11,'Appendix 4. LT MOH 2019'!$E$4:$J$1683,6,FALSE)</f>
        <v>2.4999999999999263</v>
      </c>
      <c r="R11" s="18">
        <f t="shared" si="6"/>
        <v>2.4981999489109157</v>
      </c>
      <c r="S11" s="132">
        <f t="shared" si="14"/>
        <v>96717.6890716169</v>
      </c>
      <c r="T11" s="14">
        <f t="shared" si="7"/>
        <v>845.92951286289576</v>
      </c>
      <c r="U11" s="15">
        <f t="shared" si="8"/>
        <v>1.7569647646593905E-3</v>
      </c>
      <c r="V11" s="14">
        <f t="shared" si="9"/>
        <v>481472.09885958629</v>
      </c>
      <c r="W11" s="14">
        <f t="shared" si="10"/>
        <v>4551543.6903029084</v>
      </c>
      <c r="X11" s="129">
        <f t="shared" si="11"/>
        <v>47.060095562587421</v>
      </c>
      <c r="Y11" s="109">
        <f>VLOOKUP(E11,'Appendix 4. LT MOH 2019'!$E$4:$Q$1683,13,FALSE)</f>
        <v>49.34847704915704</v>
      </c>
      <c r="Z11" s="109">
        <f t="shared" si="12"/>
        <v>-2.2883814865696195</v>
      </c>
    </row>
    <row r="12" spans="1:27" s="11" customFormat="1" x14ac:dyDescent="0.2">
      <c r="A12" s="17"/>
      <c r="B12" s="13" t="str">
        <f t="shared" si="15"/>
        <v>Total</v>
      </c>
      <c r="C12" s="13" t="str">
        <f t="shared" si="16"/>
        <v>PR</v>
      </c>
      <c r="D12" s="162" t="s">
        <v>125</v>
      </c>
      <c r="E12" s="20" t="str">
        <f t="shared" si="0"/>
        <v>PRTotal35-39</v>
      </c>
      <c r="F12" s="21">
        <v>5</v>
      </c>
      <c r="G12" s="108">
        <f>VLOOKUP(E12,'Appendix 4. LT MOH 2019'!$E$4:$H$1683,4,FALSE)</f>
        <v>1.9224301175343134E-3</v>
      </c>
      <c r="H12" s="21">
        <f>VLOOKUP(E12,'Appendix 1a. Pop March 2021'!$E$5:$F$1684,2,FALSE)</f>
        <v>874785.70480968198</v>
      </c>
      <c r="I12" s="21">
        <f>VLOOKUP(E12,'Appendix 2a. Covid Deaths 2021'!$E$4:$F$1684,2,FALSE)</f>
        <v>410.59714457727699</v>
      </c>
      <c r="J12" s="22">
        <f t="shared" si="1"/>
        <v>1681.714385314614</v>
      </c>
      <c r="K12" s="22">
        <f t="shared" si="2"/>
        <v>2091.5221855749819</v>
      </c>
      <c r="L12" s="77">
        <f t="shared" si="3"/>
        <v>0.80406241775163989</v>
      </c>
      <c r="M12" s="77">
        <f t="shared" si="4"/>
        <v>1.2436845422974137</v>
      </c>
      <c r="N12" s="77">
        <f>VLOOKUP(E12,'Appendix 4. LT MOH 2019'!$E$4:$L$1683,8,FALSE)</f>
        <v>0.99043382516884093</v>
      </c>
      <c r="O12" s="77">
        <f t="shared" si="13"/>
        <v>0.98811659689229314</v>
      </c>
      <c r="P12" s="77">
        <f t="shared" si="5"/>
        <v>1.1883403107706858E-2</v>
      </c>
      <c r="Q12" s="77">
        <f>VLOOKUP(E12,'Appendix 4. LT MOH 2019'!$E$4:$J$1683,6,FALSE)</f>
        <v>2.499999999999952</v>
      </c>
      <c r="R12" s="18">
        <f t="shared" si="6"/>
        <v>2.4970756149155076</v>
      </c>
      <c r="S12" s="132">
        <f t="shared" si="14"/>
        <v>95871.759558753998</v>
      </c>
      <c r="T12" s="14">
        <f t="shared" si="7"/>
        <v>1139.282765481822</v>
      </c>
      <c r="U12" s="15">
        <f t="shared" si="8"/>
        <v>2.3909032727976814E-3</v>
      </c>
      <c r="V12" s="14">
        <f t="shared" si="9"/>
        <v>476507.25917853904</v>
      </c>
      <c r="W12" s="14">
        <f t="shared" si="10"/>
        <v>4070071.5914433226</v>
      </c>
      <c r="X12" s="129">
        <f t="shared" si="11"/>
        <v>42.453289792277381</v>
      </c>
      <c r="Y12" s="109">
        <f>VLOOKUP(E12,'Appendix 4. LT MOH 2019'!$E$4:$Q$1683,13,FALSE)</f>
        <v>44.693770063377322</v>
      </c>
      <c r="Z12" s="109">
        <f t="shared" si="12"/>
        <v>-2.2404802710999405</v>
      </c>
    </row>
    <row r="13" spans="1:27" s="11" customFormat="1" x14ac:dyDescent="0.2">
      <c r="A13" s="17"/>
      <c r="B13" s="13" t="str">
        <f t="shared" si="15"/>
        <v>Total</v>
      </c>
      <c r="C13" s="13" t="str">
        <f t="shared" si="16"/>
        <v>PR</v>
      </c>
      <c r="D13" s="162" t="s">
        <v>126</v>
      </c>
      <c r="E13" s="20" t="str">
        <f t="shared" si="0"/>
        <v>PRTotal40-44</v>
      </c>
      <c r="F13" s="21">
        <v>5</v>
      </c>
      <c r="G13" s="108">
        <f>VLOOKUP(E13,'Appendix 4. LT MOH 2019'!$E$4:$H$1683,4,FALSE)</f>
        <v>2.4332234969420136E-3</v>
      </c>
      <c r="H13" s="21">
        <f>VLOOKUP(E13,'Appendix 1a. Pop March 2021'!$E$5:$F$1684,2,FALSE)</f>
        <v>835045.57962081104</v>
      </c>
      <c r="I13" s="21">
        <f>VLOOKUP(E13,'Appendix 2a. Covid Deaths 2021'!$E$4:$F$1684,2,FALSE)</f>
        <v>570.61838823428195</v>
      </c>
      <c r="J13" s="22">
        <f t="shared" si="1"/>
        <v>2031.8525253509204</v>
      </c>
      <c r="K13" s="22">
        <f t="shared" si="2"/>
        <v>2601.0824715151634</v>
      </c>
      <c r="L13" s="77">
        <f t="shared" si="3"/>
        <v>0.78115651756606574</v>
      </c>
      <c r="M13" s="77">
        <f t="shared" si="4"/>
        <v>1.2801531799488901</v>
      </c>
      <c r="N13" s="77">
        <f>VLOOKUP(E13,'Appendix 4. LT MOH 2019'!$E$4:$L$1683,8,FALSE)</f>
        <v>0.98790744225440175</v>
      </c>
      <c r="O13" s="77">
        <f t="shared" si="13"/>
        <v>0.9845459721126576</v>
      </c>
      <c r="P13" s="77">
        <f t="shared" si="5"/>
        <v>1.5454027887342403E-2</v>
      </c>
      <c r="Q13" s="77">
        <f>VLOOKUP(E13,'Appendix 4. LT MOH 2019'!$E$4:$J$1683,6,FALSE)</f>
        <v>2.4999999999999667</v>
      </c>
      <c r="R13" s="18">
        <f t="shared" si="6"/>
        <v>2.4957457103428471</v>
      </c>
      <c r="S13" s="132">
        <f t="shared" si="14"/>
        <v>94732.476793272173</v>
      </c>
      <c r="T13" s="14">
        <f t="shared" si="7"/>
        <v>1463.9983382002451</v>
      </c>
      <c r="U13" s="15">
        <f t="shared" si="8"/>
        <v>3.1149155318079855E-3</v>
      </c>
      <c r="V13" s="14">
        <f t="shared" si="9"/>
        <v>469996.15984787198</v>
      </c>
      <c r="W13" s="14">
        <f t="shared" si="10"/>
        <v>3593564.3322647833</v>
      </c>
      <c r="X13" s="129">
        <f t="shared" si="11"/>
        <v>37.933815877175455</v>
      </c>
      <c r="Y13" s="109">
        <f>VLOOKUP(E13,'Appendix 4. LT MOH 2019'!$E$4:$Q$1683,13,FALSE)</f>
        <v>40.10130156215584</v>
      </c>
      <c r="Z13" s="109">
        <f t="shared" si="12"/>
        <v>-2.1674856849803845</v>
      </c>
    </row>
    <row r="14" spans="1:27" s="11" customFormat="1" x14ac:dyDescent="0.2">
      <c r="A14" s="17"/>
      <c r="B14" s="13" t="str">
        <f t="shared" si="15"/>
        <v>Total</v>
      </c>
      <c r="C14" s="13" t="str">
        <f t="shared" si="16"/>
        <v>PR</v>
      </c>
      <c r="D14" s="162" t="s">
        <v>127</v>
      </c>
      <c r="E14" s="20" t="str">
        <f t="shared" si="0"/>
        <v>PRTotal45-49</v>
      </c>
      <c r="F14" s="21">
        <v>5</v>
      </c>
      <c r="G14" s="108">
        <f>VLOOKUP(E14,'Appendix 4. LT MOH 2019'!$E$4:$H$1683,4,FALSE)</f>
        <v>3.6092137440727552E-3</v>
      </c>
      <c r="H14" s="21">
        <f>VLOOKUP(E14,'Appendix 1a. Pop March 2021'!$E$5:$F$1684,2,FALSE)</f>
        <v>778733.20000030799</v>
      </c>
      <c r="I14" s="21">
        <f>VLOOKUP(E14,'Appendix 2a. Covid Deaths 2021'!$E$4:$F$1684,2,FALSE)</f>
        <v>795.14431925690201</v>
      </c>
      <c r="J14" s="22">
        <f t="shared" si="1"/>
        <v>2810.6145684068692</v>
      </c>
      <c r="K14" s="22">
        <f t="shared" si="2"/>
        <v>3602.8890418581877</v>
      </c>
      <c r="L14" s="77">
        <f t="shared" si="3"/>
        <v>0.78010022949729718</v>
      </c>
      <c r="M14" s="77">
        <f t="shared" si="4"/>
        <v>1.2818865604544278</v>
      </c>
      <c r="N14" s="77">
        <f>VLOOKUP(E14,'Appendix 4. LT MOH 2019'!$E$4:$L$1683,8,FALSE)</f>
        <v>0.98211530549269699</v>
      </c>
      <c r="O14" s="77">
        <f t="shared" si="13"/>
        <v>0.97713189037438253</v>
      </c>
      <c r="P14" s="77">
        <f t="shared" si="5"/>
        <v>2.2868109625617472E-2</v>
      </c>
      <c r="Q14" s="77">
        <f>VLOOKUP(E14,'Appendix 4. LT MOH 2019'!$E$4:$J$1683,6,FALSE)</f>
        <v>2.4999999999999885</v>
      </c>
      <c r="R14" s="18">
        <f t="shared" si="6"/>
        <v>2.4936549301540789</v>
      </c>
      <c r="S14" s="132">
        <f t="shared" si="14"/>
        <v>93268.478455071934</v>
      </c>
      <c r="T14" s="14">
        <f t="shared" si="7"/>
        <v>2132.8737899251264</v>
      </c>
      <c r="U14" s="15">
        <f t="shared" si="8"/>
        <v>4.6266576476429551E-3</v>
      </c>
      <c r="V14" s="14">
        <f t="shared" si="9"/>
        <v>460996.67456737719</v>
      </c>
      <c r="W14" s="14">
        <f t="shared" si="10"/>
        <v>3123568.1724169115</v>
      </c>
      <c r="X14" s="129">
        <f t="shared" si="11"/>
        <v>33.490073218269082</v>
      </c>
      <c r="Y14" s="109">
        <f>VLOOKUP(E14,'Appendix 4. LT MOH 2019'!$E$4:$Q$1683,13,FALSE)</f>
        <v>35.561563213199193</v>
      </c>
      <c r="Z14" s="109">
        <f t="shared" si="12"/>
        <v>-2.0714899949301113</v>
      </c>
    </row>
    <row r="15" spans="1:27" s="11" customFormat="1" x14ac:dyDescent="0.2">
      <c r="A15" s="17"/>
      <c r="B15" s="13" t="str">
        <f t="shared" si="15"/>
        <v>Total</v>
      </c>
      <c r="C15" s="13" t="str">
        <f t="shared" si="16"/>
        <v>PR</v>
      </c>
      <c r="D15" s="162" t="s">
        <v>128</v>
      </c>
      <c r="E15" s="20" t="str">
        <f t="shared" si="0"/>
        <v>PRTotal50-54</v>
      </c>
      <c r="F15" s="21">
        <v>5</v>
      </c>
      <c r="G15" s="108">
        <f>VLOOKUP(E15,'Appendix 4. LT MOH 2019'!$E$4:$H$1683,4,FALSE)</f>
        <v>5.0543498102252555E-3</v>
      </c>
      <c r="H15" s="21">
        <f>VLOOKUP(E15,'Appendix 1a. Pop March 2021'!$E$5:$F$1684,2,FALSE)</f>
        <v>749042.83540201397</v>
      </c>
      <c r="I15" s="21">
        <f>VLOOKUP(E15,'Appendix 2a. Covid Deaths 2021'!$E$4:$F$1684,2,FALSE)</f>
        <v>1141.23677646856</v>
      </c>
      <c r="J15" s="22">
        <f t="shared" si="1"/>
        <v>3785.9245129647566</v>
      </c>
      <c r="K15" s="22">
        <f t="shared" si="2"/>
        <v>4921.3930795487504</v>
      </c>
      <c r="L15" s="77">
        <f t="shared" si="3"/>
        <v>0.76927903375519302</v>
      </c>
      <c r="M15" s="77">
        <f t="shared" si="4"/>
        <v>1.2999184380712359</v>
      </c>
      <c r="N15" s="77">
        <f>VLOOKUP(E15,'Appendix 4. LT MOH 2019'!$E$4:$L$1683,8,FALSE)</f>
        <v>0.97504359692671705</v>
      </c>
      <c r="O15" s="77">
        <f t="shared" si="13"/>
        <v>0.96768083583381792</v>
      </c>
      <c r="P15" s="77">
        <f t="shared" si="5"/>
        <v>3.2319164166182079E-2</v>
      </c>
      <c r="Q15" s="77">
        <f>VLOOKUP(E15,'Appendix 4. LT MOH 2019'!$E$4:$J$1683,6,FALSE)</f>
        <v>2.500000000000004</v>
      </c>
      <c r="R15" s="18">
        <f t="shared" si="6"/>
        <v>2.4905532568781727</v>
      </c>
      <c r="S15" s="132">
        <f t="shared" si="14"/>
        <v>91135.604665146806</v>
      </c>
      <c r="T15" s="14">
        <f t="shared" si="7"/>
        <v>2945.426568557149</v>
      </c>
      <c r="U15" s="15">
        <f t="shared" si="8"/>
        <v>6.5704091018642385E-3</v>
      </c>
      <c r="V15" s="14">
        <f t="shared" si="9"/>
        <v>448286.63221616379</v>
      </c>
      <c r="W15" s="14">
        <f t="shared" si="10"/>
        <v>2662571.4978495343</v>
      </c>
      <c r="X15" s="129">
        <f t="shared" si="11"/>
        <v>29.215491658089448</v>
      </c>
      <c r="Y15" s="109">
        <f>VLOOKUP(E15,'Appendix 4. LT MOH 2019'!$E$4:$Q$1683,13,FALSE)</f>
        <v>31.163626896246392</v>
      </c>
      <c r="Z15" s="109">
        <f t="shared" si="12"/>
        <v>-1.9481352381569437</v>
      </c>
    </row>
    <row r="16" spans="1:27" s="11" customFormat="1" x14ac:dyDescent="0.2">
      <c r="A16" s="17"/>
      <c r="B16" s="13" t="str">
        <f t="shared" si="15"/>
        <v>Total</v>
      </c>
      <c r="C16" s="13" t="str">
        <f t="shared" si="16"/>
        <v>PR</v>
      </c>
      <c r="D16" s="162" t="s">
        <v>129</v>
      </c>
      <c r="E16" s="20" t="str">
        <f t="shared" si="0"/>
        <v>PRTotal55-59</v>
      </c>
      <c r="F16" s="21">
        <v>5</v>
      </c>
      <c r="G16" s="108">
        <f>VLOOKUP(E16,'Appendix 4. LT MOH 2019'!$E$4:$H$1683,4,FALSE)</f>
        <v>7.6533376886431734E-3</v>
      </c>
      <c r="H16" s="21">
        <f>VLOOKUP(E16,'Appendix 1a. Pop March 2021'!$E$5:$F$1684,2,FALSE)</f>
        <v>680933.18253700901</v>
      </c>
      <c r="I16" s="21">
        <f>VLOOKUP(E16,'Appendix 2a. Covid Deaths 2021'!$E$4:$F$1684,2,FALSE)</f>
        <v>1420.3435968005499</v>
      </c>
      <c r="J16" s="22">
        <f t="shared" si="1"/>
        <v>5211.411589358233</v>
      </c>
      <c r="K16" s="22">
        <f t="shared" si="2"/>
        <v>6620.8848169785651</v>
      </c>
      <c r="L16" s="77">
        <f t="shared" si="3"/>
        <v>0.78711708984788775</v>
      </c>
      <c r="M16" s="77">
        <f t="shared" si="4"/>
        <v>1.2704590116233563</v>
      </c>
      <c r="N16" s="77">
        <f>VLOOKUP(E16,'Appendix 4. LT MOH 2019'!$E$4:$L$1683,8,FALSE)</f>
        <v>0.96245173542776863</v>
      </c>
      <c r="O16" s="77">
        <f t="shared" si="13"/>
        <v>0.9525409383213741</v>
      </c>
      <c r="P16" s="77">
        <f t="shared" si="5"/>
        <v>4.7459061678625902E-2</v>
      </c>
      <c r="Q16" s="77">
        <f>VLOOKUP(E16,'Appendix 4. LT MOH 2019'!$E$4:$J$1683,6,FALSE)</f>
        <v>2.500000000000012</v>
      </c>
      <c r="R16" s="18">
        <f t="shared" si="6"/>
        <v>2.4871220895790844</v>
      </c>
      <c r="S16" s="132">
        <f t="shared" si="14"/>
        <v>88190.178096589661</v>
      </c>
      <c r="T16" s="14">
        <f t="shared" si="7"/>
        <v>4185.4231017350521</v>
      </c>
      <c r="U16" s="15">
        <f t="shared" si="8"/>
        <v>9.72374071962211E-3</v>
      </c>
      <c r="V16" s="14">
        <f t="shared" si="9"/>
        <v>430433.43322483293</v>
      </c>
      <c r="W16" s="14">
        <f t="shared" si="10"/>
        <v>2214284.8656333704</v>
      </c>
      <c r="X16" s="129">
        <f t="shared" si="11"/>
        <v>25.108066605877479</v>
      </c>
      <c r="Y16" s="109">
        <f>VLOOKUP(E16,'Appendix 4. LT MOH 2019'!$E$4:$Q$1683,13,FALSE)</f>
        <v>26.897277195186497</v>
      </c>
      <c r="Z16" s="109">
        <f t="shared" si="12"/>
        <v>-1.7892105893090182</v>
      </c>
    </row>
    <row r="17" spans="1:26" s="11" customFormat="1" x14ac:dyDescent="0.2">
      <c r="A17" s="17"/>
      <c r="B17" s="13" t="str">
        <f t="shared" si="15"/>
        <v>Total</v>
      </c>
      <c r="C17" s="13" t="str">
        <f t="shared" si="16"/>
        <v>PR</v>
      </c>
      <c r="D17" s="162" t="s">
        <v>130</v>
      </c>
      <c r="E17" s="20" t="str">
        <f t="shared" si="0"/>
        <v>PRTotal60-64</v>
      </c>
      <c r="F17" s="21">
        <v>5</v>
      </c>
      <c r="G17" s="108">
        <f>VLOOKUP(E17,'Appendix 4. LT MOH 2019'!$E$4:$H$1683,4,FALSE)</f>
        <v>1.1752373469277561E-2</v>
      </c>
      <c r="H17" s="21">
        <f>VLOOKUP(E17,'Appendix 1a. Pop March 2021'!$E$5:$F$1684,2,FALSE)</f>
        <v>566799.97361065401</v>
      </c>
      <c r="I17" s="21">
        <f>VLOOKUP(E17,'Appendix 2a. Covid Deaths 2021'!$E$4:$F$1684,2,FALSE)</f>
        <v>1873.11688311688</v>
      </c>
      <c r="J17" s="22">
        <f t="shared" si="1"/>
        <v>6661.2449722490719</v>
      </c>
      <c r="K17" s="22">
        <f t="shared" si="2"/>
        <v>8512.3482862039527</v>
      </c>
      <c r="L17" s="77">
        <f t="shared" si="3"/>
        <v>0.78253905365279963</v>
      </c>
      <c r="M17" s="77">
        <f t="shared" si="4"/>
        <v>1.2778914935070889</v>
      </c>
      <c r="N17" s="77">
        <f>VLOOKUP(E17,'Appendix 4. LT MOH 2019'!$E$4:$L$1683,8,FALSE)</f>
        <v>0.94291533345512357</v>
      </c>
      <c r="O17" s="77">
        <f t="shared" si="13"/>
        <v>0.92763874177061201</v>
      </c>
      <c r="P17" s="77">
        <f t="shared" si="5"/>
        <v>7.2361258229387992E-2</v>
      </c>
      <c r="Q17" s="77">
        <f>VLOOKUP(E17,'Appendix 4. LT MOH 2019'!$E$4:$J$1683,6,FALSE)</f>
        <v>2.5000000000000067</v>
      </c>
      <c r="R17" s="18">
        <f t="shared" si="6"/>
        <v>2.4797283942970534</v>
      </c>
      <c r="S17" s="132">
        <f t="shared" si="14"/>
        <v>84004.754994854608</v>
      </c>
      <c r="T17" s="14">
        <f t="shared" si="7"/>
        <v>6078.6897686791453</v>
      </c>
      <c r="U17" s="15">
        <f t="shared" si="8"/>
        <v>1.502009465170772E-2</v>
      </c>
      <c r="V17" s="14">
        <f t="shared" si="9"/>
        <v>404703.82575039397</v>
      </c>
      <c r="W17" s="14">
        <f t="shared" si="10"/>
        <v>1783851.4324085373</v>
      </c>
      <c r="X17" s="129">
        <f t="shared" si="11"/>
        <v>21.235124517865689</v>
      </c>
      <c r="Y17" s="109">
        <f>VLOOKUP(E17,'Appendix 4. LT MOH 2019'!$E$4:$Q$1683,13,FALSE)</f>
        <v>22.849091592985648</v>
      </c>
      <c r="Z17" s="109">
        <f t="shared" si="12"/>
        <v>-1.6139670751199588</v>
      </c>
    </row>
    <row r="18" spans="1:26" s="11" customFormat="1" x14ac:dyDescent="0.2">
      <c r="A18" s="17"/>
      <c r="B18" s="13" t="str">
        <f t="shared" si="15"/>
        <v>Total</v>
      </c>
      <c r="C18" s="13" t="str">
        <f t="shared" si="16"/>
        <v>PR</v>
      </c>
      <c r="D18" s="162" t="s">
        <v>131</v>
      </c>
      <c r="E18" s="20" t="str">
        <f t="shared" si="0"/>
        <v>PRTotal65-69</v>
      </c>
      <c r="F18" s="21">
        <v>5</v>
      </c>
      <c r="G18" s="108">
        <f>VLOOKUP(E18,'Appendix 4. LT MOH 2019'!$E$4:$H$1683,4,FALSE)</f>
        <v>1.7174841446631006E-2</v>
      </c>
      <c r="H18" s="21">
        <f>VLOOKUP(E18,'Appendix 1a. Pop March 2021'!$E$5:$F$1684,2,FALSE)</f>
        <v>449913.30158564303</v>
      </c>
      <c r="I18" s="21">
        <f>VLOOKUP(E18,'Appendix 2a. Covid Deaths 2021'!$E$4:$F$1684,2,FALSE)</f>
        <v>2116.24993549497</v>
      </c>
      <c r="J18" s="22">
        <f t="shared" si="1"/>
        <v>7727.1896194636975</v>
      </c>
      <c r="K18" s="22">
        <f t="shared" si="2"/>
        <v>9807.0932978550991</v>
      </c>
      <c r="L18" s="77">
        <f t="shared" si="3"/>
        <v>0.78791843666397099</v>
      </c>
      <c r="M18" s="77">
        <f t="shared" si="4"/>
        <v>1.2691669003634152</v>
      </c>
      <c r="N18" s="77">
        <f>VLOOKUP(E18,'Appendix 4. LT MOH 2019'!$E$4:$L$1683,8,FALSE)</f>
        <v>0.91766118308058053</v>
      </c>
      <c r="O18" s="77">
        <f t="shared" si="13"/>
        <v>0.89668042383643531</v>
      </c>
      <c r="P18" s="77">
        <f t="shared" si="5"/>
        <v>0.10331957616356469</v>
      </c>
      <c r="Q18" s="77">
        <f>VLOOKUP(E18,'Appendix 4. LT MOH 2019'!$E$4:$J$1683,6,FALSE)</f>
        <v>2.4999999999999916</v>
      </c>
      <c r="R18" s="18">
        <f t="shared" si="6"/>
        <v>2.4713963962701855</v>
      </c>
      <c r="S18" s="132">
        <f t="shared" si="14"/>
        <v>77926.065226175459</v>
      </c>
      <c r="T18" s="14">
        <f t="shared" si="7"/>
        <v>8051.2880312627449</v>
      </c>
      <c r="U18" s="15">
        <f t="shared" si="8"/>
        <v>2.1803148274151429E-2</v>
      </c>
      <c r="V18" s="14">
        <f t="shared" si="9"/>
        <v>369271.81020035961</v>
      </c>
      <c r="W18" s="14">
        <f t="shared" si="10"/>
        <v>1379147.6066581432</v>
      </c>
      <c r="X18" s="129">
        <f t="shared" si="11"/>
        <v>17.698155330379571</v>
      </c>
      <c r="Y18" s="109">
        <f>VLOOKUP(E18,'Appendix 4. LT MOH 2019'!$E$4:$Q$1683,13,FALSE)</f>
        <v>19.081037947935894</v>
      </c>
      <c r="Z18" s="109">
        <f t="shared" si="12"/>
        <v>-1.3828826175563229</v>
      </c>
    </row>
    <row r="19" spans="1:26" s="11" customFormat="1" x14ac:dyDescent="0.2">
      <c r="A19" s="17"/>
      <c r="B19" s="13" t="str">
        <f t="shared" si="15"/>
        <v>Total</v>
      </c>
      <c r="C19" s="13" t="str">
        <f t="shared" si="16"/>
        <v>PR</v>
      </c>
      <c r="D19" s="162" t="s">
        <v>132</v>
      </c>
      <c r="E19" s="20" t="str">
        <f t="shared" si="0"/>
        <v>PRTotal70-74</v>
      </c>
      <c r="F19" s="21">
        <v>5</v>
      </c>
      <c r="G19" s="108">
        <f>VLOOKUP(E19,'Appendix 4. LT MOH 2019'!$E$4:$H$1683,4,FALSE)</f>
        <v>2.6553514090882448E-2</v>
      </c>
      <c r="H19" s="21">
        <f>VLOOKUP(E19,'Appendix 1a. Pop March 2021'!$E$5:$F$1684,2,FALSE)</f>
        <v>331183.74002545798</v>
      </c>
      <c r="I19" s="21">
        <f>VLOOKUP(E19,'Appendix 2a. Covid Deaths 2021'!$E$4:$F$1684,2,FALSE)</f>
        <v>1972.3548636793701</v>
      </c>
      <c r="J19" s="22">
        <f t="shared" si="1"/>
        <v>8794.0921074371472</v>
      </c>
      <c r="K19" s="22">
        <f t="shared" si="2"/>
        <v>10714.074018451585</v>
      </c>
      <c r="L19" s="77">
        <f t="shared" si="3"/>
        <v>0.82079814758532754</v>
      </c>
      <c r="M19" s="77">
        <f t="shared" si="4"/>
        <v>1.2183263363128427</v>
      </c>
      <c r="N19" s="77">
        <f>VLOOKUP(E19,'Appendix 4. LT MOH 2019'!$E$4:$L$1683,8,FALSE)</f>
        <v>0.87549738443732572</v>
      </c>
      <c r="O19" s="77">
        <f t="shared" si="13"/>
        <v>0.85044761308101713</v>
      </c>
      <c r="P19" s="77">
        <f t="shared" si="5"/>
        <v>0.14955238691898287</v>
      </c>
      <c r="Q19" s="77">
        <f>VLOOKUP(E19,'Appendix 4. LT MOH 2019'!$E$4:$J$1683,6,FALSE)</f>
        <v>2.5000000000000009</v>
      </c>
      <c r="R19" s="18">
        <f t="shared" si="6"/>
        <v>2.4643531506787055</v>
      </c>
      <c r="S19" s="132">
        <f t="shared" si="14"/>
        <v>69874.77719491272</v>
      </c>
      <c r="T19" s="14">
        <f t="shared" si="7"/>
        <v>10449.939714931308</v>
      </c>
      <c r="U19" s="15">
        <f t="shared" si="8"/>
        <v>3.2365126504721765E-2</v>
      </c>
      <c r="V19" s="14">
        <f t="shared" si="9"/>
        <v>322876.52926080057</v>
      </c>
      <c r="W19" s="14">
        <f t="shared" si="10"/>
        <v>1009875.7964577837</v>
      </c>
      <c r="X19" s="129">
        <f t="shared" si="11"/>
        <v>14.452651400100756</v>
      </c>
      <c r="Y19" s="109">
        <f>VLOOKUP(E19,'Appendix 4. LT MOH 2019'!$E$4:$Q$1683,13,FALSE)</f>
        <v>15.568801703340545</v>
      </c>
      <c r="Z19" s="109">
        <f t="shared" si="12"/>
        <v>-1.1161503032397899</v>
      </c>
    </row>
    <row r="20" spans="1:26" s="11" customFormat="1" x14ac:dyDescent="0.2">
      <c r="A20" s="17"/>
      <c r="B20" s="13" t="str">
        <f t="shared" si="15"/>
        <v>Total</v>
      </c>
      <c r="C20" s="13" t="str">
        <f t="shared" si="16"/>
        <v>PR</v>
      </c>
      <c r="D20" s="162" t="s">
        <v>133</v>
      </c>
      <c r="E20" s="20" t="str">
        <f t="shared" si="0"/>
        <v>PRTotal75-79</v>
      </c>
      <c r="F20" s="21">
        <v>5</v>
      </c>
      <c r="G20" s="108">
        <f>VLOOKUP(E20,'Appendix 4. LT MOH 2019'!$E$4:$H$1683,4,FALSE)</f>
        <v>4.1864219190264222E-2</v>
      </c>
      <c r="H20" s="21">
        <f>VLOOKUP(E20,'Appendix 1a. Pop March 2021'!$E$5:$F$1684,2,FALSE)</f>
        <v>222484.17418065399</v>
      </c>
      <c r="I20" s="21">
        <f>VLOOKUP(E20,'Appendix 2a. Covid Deaths 2021'!$E$4:$F$1684,2,FALSE)</f>
        <v>1558.0362948310001</v>
      </c>
      <c r="J20" s="22">
        <f t="shared" si="1"/>
        <v>9314.126234263822</v>
      </c>
      <c r="K20" s="22">
        <f t="shared" si="2"/>
        <v>10806.936556141631</v>
      </c>
      <c r="L20" s="77">
        <f t="shared" si="3"/>
        <v>0.86186554217999567</v>
      </c>
      <c r="M20" s="77">
        <f t="shared" si="4"/>
        <v>1.160273791049365</v>
      </c>
      <c r="N20" s="77">
        <f>VLOOKUP(E20,'Appendix 4. LT MOH 2019'!$E$4:$L$1683,8,FALSE)</f>
        <v>0.81051093357601001</v>
      </c>
      <c r="O20" s="77">
        <f t="shared" si="13"/>
        <v>0.78367378126870957</v>
      </c>
      <c r="P20" s="77">
        <f t="shared" si="5"/>
        <v>0.21632621873129043</v>
      </c>
      <c r="Q20" s="77">
        <f>VLOOKUP(E20,'Appendix 4. LT MOH 2019'!$E$4:$J$1683,6,FALSE)</f>
        <v>2.5000000000000009</v>
      </c>
      <c r="R20" s="18">
        <f t="shared" si="6"/>
        <v>2.4591707058025891</v>
      </c>
      <c r="S20" s="132">
        <f t="shared" si="14"/>
        <v>59424.837479981412</v>
      </c>
      <c r="T20" s="14">
        <f t="shared" si="7"/>
        <v>12855.150390765844</v>
      </c>
      <c r="U20" s="15">
        <f t="shared" si="8"/>
        <v>4.8608788343683387E-2</v>
      </c>
      <c r="V20" s="14">
        <f t="shared" si="9"/>
        <v>264461.44470573589</v>
      </c>
      <c r="W20" s="14">
        <f t="shared" si="10"/>
        <v>686999.2671969831</v>
      </c>
      <c r="X20" s="129">
        <f t="shared" si="11"/>
        <v>11.560810198739109</v>
      </c>
      <c r="Y20" s="109">
        <f>VLOOKUP(E20,'Appendix 4. LT MOH 2019'!$E$4:$Q$1683,13,FALSE)</f>
        <v>12.427288117188093</v>
      </c>
      <c r="Z20" s="109">
        <f t="shared" si="12"/>
        <v>-0.86647791844898414</v>
      </c>
    </row>
    <row r="21" spans="1:26" s="11" customFormat="1" x14ac:dyDescent="0.2">
      <c r="A21" s="17"/>
      <c r="B21" s="13" t="str">
        <f t="shared" si="15"/>
        <v>Total</v>
      </c>
      <c r="C21" s="13" t="str">
        <f t="shared" si="16"/>
        <v>PR</v>
      </c>
      <c r="D21" s="162" t="s">
        <v>134</v>
      </c>
      <c r="E21" s="20" t="str">
        <f t="shared" si="0"/>
        <v>PRTotal80-84</v>
      </c>
      <c r="F21" s="21">
        <v>5</v>
      </c>
      <c r="G21" s="108">
        <f>VLOOKUP(E21,'Appendix 4. LT MOH 2019'!$E$4:$H$1683,4,FALSE)</f>
        <v>6.6697633334348638E-2</v>
      </c>
      <c r="H21" s="21">
        <f>VLOOKUP(E21,'Appendix 1a. Pop March 2021'!$E$5:$F$1684,2,FALSE)</f>
        <v>140852.29059839199</v>
      </c>
      <c r="I21" s="21">
        <f>VLOOKUP(E21,'Appendix 2a. Covid Deaths 2021'!$E$4:$F$1684,2,FALSE)</f>
        <v>1116.4272813279399</v>
      </c>
      <c r="J21" s="22">
        <f t="shared" si="1"/>
        <v>9394.5144326346708</v>
      </c>
      <c r="K21" s="22">
        <f t="shared" si="2"/>
        <v>10436.478656508136</v>
      </c>
      <c r="L21" s="77">
        <f t="shared" si="3"/>
        <v>0.90016132278259375</v>
      </c>
      <c r="M21" s="77">
        <f t="shared" si="4"/>
        <v>1.1109119828752287</v>
      </c>
      <c r="N21" s="77">
        <f>VLOOKUP(E21,'Appendix 4. LT MOH 2019'!$E$4:$L$1683,8,FALSE)</f>
        <v>0.71417196672790695</v>
      </c>
      <c r="O21" s="77">
        <f t="shared" si="13"/>
        <v>0.6879989531805224</v>
      </c>
      <c r="P21" s="77">
        <f t="shared" si="5"/>
        <v>0.3120010468194776</v>
      </c>
      <c r="Q21" s="77">
        <f>VLOOKUP(E21,'Appendix 4. LT MOH 2019'!$E$4:$J$1683,6,FALSE)</f>
        <v>2.5</v>
      </c>
      <c r="R21" s="18">
        <f t="shared" si="6"/>
        <v>2.4556993442769679</v>
      </c>
      <c r="S21" s="132">
        <f t="shared" si="14"/>
        <v>46569.687089215571</v>
      </c>
      <c r="T21" s="14">
        <f t="shared" si="7"/>
        <v>14529.791121890768</v>
      </c>
      <c r="U21" s="15">
        <f t="shared" si="8"/>
        <v>7.417689643394329E-2</v>
      </c>
      <c r="V21" s="14">
        <f t="shared" si="9"/>
        <v>195880.27836713247</v>
      </c>
      <c r="W21" s="14">
        <f t="shared" si="10"/>
        <v>422537.82249124715</v>
      </c>
      <c r="X21" s="129">
        <f t="shared" si="11"/>
        <v>9.0732373116824494</v>
      </c>
      <c r="Y21" s="109">
        <f>VLOOKUP(E21,'Appendix 4. LT MOH 2019'!$E$4:$Q$1683,13,FALSE)</f>
        <v>9.7481853185970699</v>
      </c>
      <c r="Z21" s="109">
        <f t="shared" si="12"/>
        <v>-0.67494800691462054</v>
      </c>
    </row>
    <row r="22" spans="1:26" s="11" customFormat="1" x14ac:dyDescent="0.2">
      <c r="A22" s="17"/>
      <c r="B22" s="13" t="str">
        <f t="shared" si="15"/>
        <v>Total</v>
      </c>
      <c r="C22" s="13" t="str">
        <f t="shared" si="16"/>
        <v>PR</v>
      </c>
      <c r="D22" s="162" t="s">
        <v>135</v>
      </c>
      <c r="E22" s="20" t="str">
        <f t="shared" si="0"/>
        <v>PRTotal85-89</v>
      </c>
      <c r="F22" s="21">
        <v>5</v>
      </c>
      <c r="G22" s="108">
        <f>VLOOKUP(E22,'Appendix 4. LT MOH 2019'!$E$4:$H$1683,4,FALSE)</f>
        <v>0.10580353258505178</v>
      </c>
      <c r="H22" s="21">
        <f>VLOOKUP(E22,'Appendix 1a. Pop March 2021'!$E$5:$F$1684,2,FALSE)</f>
        <v>75027.397800699298</v>
      </c>
      <c r="I22" s="21">
        <f>VLOOKUP(E22,'Appendix 2a. Covid Deaths 2021'!$E$4:$F$1684,2,FALSE)</f>
        <v>643.80639889911401</v>
      </c>
      <c r="J22" s="22">
        <f t="shared" si="1"/>
        <v>7938.1637279779306</v>
      </c>
      <c r="K22" s="22">
        <f t="shared" si="2"/>
        <v>8513.8531355726554</v>
      </c>
      <c r="L22" s="77">
        <f t="shared" si="3"/>
        <v>0.93238203684893572</v>
      </c>
      <c r="M22" s="77">
        <f t="shared" si="4"/>
        <v>1.0725217351672549</v>
      </c>
      <c r="N22" s="77">
        <f>VLOOKUP(E22,'Appendix 4. LT MOH 2019'!$E$4:$L$1683,8,FALSE)</f>
        <v>0.58164178077478845</v>
      </c>
      <c r="O22" s="77">
        <f t="shared" si="13"/>
        <v>0.55922684477966278</v>
      </c>
      <c r="P22" s="77">
        <f t="shared" si="5"/>
        <v>0.44077315522033722</v>
      </c>
      <c r="Q22" s="77">
        <f>VLOOKUP(E22,'Appendix 4. LT MOH 2019'!$E$4:$J$1683,6,FALSE)</f>
        <v>2.5</v>
      </c>
      <c r="R22" s="18">
        <f t="shared" si="6"/>
        <v>2.4550498488241201</v>
      </c>
      <c r="S22" s="132">
        <f t="shared" si="14"/>
        <v>32039.895967324803</v>
      </c>
      <c r="T22" s="14">
        <f t="shared" si="7"/>
        <v>14122.326038449111</v>
      </c>
      <c r="U22" s="15">
        <f t="shared" si="8"/>
        <v>0.11365246372084241</v>
      </c>
      <c r="V22" s="14">
        <f t="shared" si="9"/>
        <v>124258.86405011787</v>
      </c>
      <c r="W22" s="14">
        <f t="shared" si="10"/>
        <v>226657.54412411468</v>
      </c>
      <c r="X22" s="129">
        <f t="shared" si="11"/>
        <v>7.0742284667611433</v>
      </c>
      <c r="Y22" s="109">
        <f>VLOOKUP(E22,'Appendix 4. LT MOH 2019'!$E$4:$Q$1683,13,FALSE)</f>
        <v>7.6490756516330229</v>
      </c>
      <c r="Z22" s="109">
        <f t="shared" si="12"/>
        <v>-0.57484718487187969</v>
      </c>
    </row>
    <row r="23" spans="1:26" s="11" customFormat="1" x14ac:dyDescent="0.2">
      <c r="A23" s="17"/>
      <c r="B23" s="13" t="str">
        <f t="shared" si="15"/>
        <v>Total</v>
      </c>
      <c r="C23" s="13" t="str">
        <f t="shared" si="16"/>
        <v>PR</v>
      </c>
      <c r="D23" s="162" t="s">
        <v>8</v>
      </c>
      <c r="E23" s="20" t="str">
        <f t="shared" si="0"/>
        <v>PRTotal90+</v>
      </c>
      <c r="F23" s="21" t="s">
        <v>19</v>
      </c>
      <c r="G23" s="108">
        <f>VLOOKUP(E23,'Appendix 4. LT MOH 2019'!$E$4:$H$1683,4,FALSE)</f>
        <v>0.15741442878435269</v>
      </c>
      <c r="H23" s="21">
        <f>VLOOKUP(E23,'Appendix 1a. Pop March 2021'!$E$5:$F$1684,2,FALSE)</f>
        <v>42988.039792033604</v>
      </c>
      <c r="I23" s="21">
        <f>VLOOKUP(E23,'Appendix 2a. Covid Deaths 2021'!$E$4:$F$1684,2,FALSE)</f>
        <v>307.63773974370002</v>
      </c>
      <c r="J23" s="22">
        <f t="shared" si="1"/>
        <v>6766.9377284219936</v>
      </c>
      <c r="K23" s="22">
        <f t="shared" si="2"/>
        <v>7026.1488490914289</v>
      </c>
      <c r="L23" s="77">
        <f t="shared" si="3"/>
        <v>0.96310765310601776</v>
      </c>
      <c r="M23" s="77">
        <f t="shared" si="4"/>
        <v>1.0383055277102249</v>
      </c>
      <c r="N23" s="77">
        <f>VLOOKUP(E23,'Appendix 4. LT MOH 2019'!$E$4:$L$1683,8,FALSE)</f>
        <v>0</v>
      </c>
      <c r="O23" s="77">
        <v>0</v>
      </c>
      <c r="P23" s="77">
        <f t="shared" si="5"/>
        <v>1</v>
      </c>
      <c r="Q23" s="77">
        <f>VLOOKUP(E23,'Appendix 4. LT MOH 2019'!$E$4:$J$1683,6,FALSE)</f>
        <v>5.9339026426634014</v>
      </c>
      <c r="R23" s="18">
        <f>Q23*L23</f>
        <v>5.7149870479351454</v>
      </c>
      <c r="S23" s="132">
        <f t="shared" si="14"/>
        <v>17917.569928875691</v>
      </c>
      <c r="T23" s="14">
        <f t="shared" si="7"/>
        <v>17917.569928875691</v>
      </c>
      <c r="U23" s="15">
        <f t="shared" si="8"/>
        <v>0.1749785242927725</v>
      </c>
      <c r="V23" s="14">
        <f>T23*R23</f>
        <v>102398.68007399682</v>
      </c>
      <c r="W23" s="14">
        <f>V23</f>
        <v>102398.68007399682</v>
      </c>
      <c r="X23" s="129">
        <f t="shared" si="11"/>
        <v>5.7149870479351454</v>
      </c>
      <c r="Y23" s="109">
        <f>VLOOKUP(E23,'Appendix 4. LT MOH 2019'!$E$4:$Q$1683,13,FALSE)</f>
        <v>6.3526578073089706</v>
      </c>
      <c r="Z23" s="109">
        <f t="shared" si="12"/>
        <v>-0.63767075937382511</v>
      </c>
    </row>
    <row r="24" spans="1:26" s="9" customFormat="1" x14ac:dyDescent="0.2">
      <c r="B24" s="157"/>
      <c r="C24" s="157"/>
      <c r="G24" s="111"/>
      <c r="H24" s="111"/>
      <c r="I24" s="130"/>
      <c r="J24" s="130"/>
      <c r="N24" s="111"/>
      <c r="O24" s="111"/>
      <c r="P24" s="23"/>
      <c r="Q24" s="111"/>
      <c r="R24" s="111"/>
      <c r="V24" s="111"/>
      <c r="W24" s="111"/>
      <c r="Y24" s="111"/>
    </row>
    <row r="25" spans="1:26" x14ac:dyDescent="0.2">
      <c r="H25" s="43"/>
      <c r="I25" s="43"/>
      <c r="K25" s="43"/>
      <c r="L25" s="75"/>
      <c r="M25" s="75"/>
      <c r="N25" s="131"/>
      <c r="O25" s="131"/>
      <c r="P25" s="76"/>
      <c r="Q25" s="131"/>
      <c r="R25" s="131"/>
      <c r="S25" s="75"/>
      <c r="T25" s="75"/>
      <c r="U25" s="75"/>
      <c r="V25" s="131"/>
      <c r="W25" s="131"/>
      <c r="X25" s="75"/>
      <c r="Y25" s="131"/>
      <c r="Z25" s="75"/>
    </row>
    <row r="26" spans="1:26" ht="16" customHeight="1" x14ac:dyDescent="0.2">
      <c r="H26" s="43"/>
      <c r="I26" s="43"/>
      <c r="K26" s="43"/>
      <c r="L26" s="75"/>
      <c r="M26" s="75"/>
      <c r="N26" s="131"/>
      <c r="O26" s="131"/>
      <c r="P26" s="75"/>
      <c r="Q26" s="131"/>
      <c r="R26" s="131"/>
      <c r="S26" s="75"/>
      <c r="T26" s="75"/>
      <c r="U26" s="75"/>
      <c r="V26" s="131"/>
      <c r="W26" s="131"/>
      <c r="X26" s="75"/>
      <c r="Y26" s="131"/>
      <c r="Z26" s="75"/>
    </row>
    <row r="27" spans="1:26" s="13" customFormat="1" ht="47" customHeight="1" x14ac:dyDescent="0.2">
      <c r="A27" s="12"/>
      <c r="B27" s="10" t="s">
        <v>17</v>
      </c>
      <c r="C27" s="10" t="s">
        <v>14</v>
      </c>
      <c r="D27" s="160" t="s">
        <v>0</v>
      </c>
      <c r="E27" s="10" t="s">
        <v>137</v>
      </c>
      <c r="F27" s="10" t="s">
        <v>9</v>
      </c>
      <c r="G27" s="12" t="s">
        <v>116</v>
      </c>
      <c r="H27" s="12" t="s">
        <v>118</v>
      </c>
      <c r="I27" s="12" t="s">
        <v>110</v>
      </c>
      <c r="J27" s="12" t="s">
        <v>38</v>
      </c>
      <c r="K27" s="12" t="s">
        <v>1828</v>
      </c>
      <c r="L27" s="12" t="s">
        <v>26</v>
      </c>
      <c r="M27" s="12" t="s">
        <v>27</v>
      </c>
      <c r="N27" s="10" t="s">
        <v>10</v>
      </c>
      <c r="O27" s="12" t="s">
        <v>111</v>
      </c>
      <c r="P27" s="12" t="s">
        <v>112</v>
      </c>
      <c r="Q27" s="12" t="s">
        <v>28</v>
      </c>
      <c r="R27" s="12" t="s">
        <v>113</v>
      </c>
      <c r="S27" s="10" t="s">
        <v>104</v>
      </c>
      <c r="T27" s="10" t="s">
        <v>105</v>
      </c>
      <c r="U27" s="12" t="s">
        <v>106</v>
      </c>
      <c r="V27" s="12" t="s">
        <v>107</v>
      </c>
      <c r="W27" s="12" t="s">
        <v>108</v>
      </c>
      <c r="X27" s="10" t="s">
        <v>109</v>
      </c>
      <c r="Y27" s="12" t="s">
        <v>29</v>
      </c>
      <c r="Z27" s="12" t="s">
        <v>11</v>
      </c>
    </row>
    <row r="28" spans="1:26" x14ac:dyDescent="0.2">
      <c r="B28" s="155" t="s">
        <v>69</v>
      </c>
      <c r="C28" s="13" t="str">
        <f>$C$4</f>
        <v>PR</v>
      </c>
      <c r="D28" s="162">
        <v>0</v>
      </c>
      <c r="E28" s="20" t="str">
        <f t="shared" ref="E28:E47" si="17">_xlfn.CONCAT(C28,B28,D28)</f>
        <v>PRFemale0</v>
      </c>
      <c r="F28" s="21">
        <v>1</v>
      </c>
      <c r="G28" s="108">
        <f>VLOOKUP(E28,'Appendix 4. LT MOH 2019'!$E$4:$H$1683,4,FALSE)</f>
        <v>9.157485501724294E-3</v>
      </c>
      <c r="H28" s="21">
        <f>VLOOKUP(E28,'Appendix 1a. Pop March 2021'!$E$5:$F$1684,2,FALSE)</f>
        <v>76606.295852661598</v>
      </c>
      <c r="I28" s="21">
        <f>VLOOKUP(E28,'Appendix 2a. Covid Deaths 2021'!$E$4:$F$1684,2,FALSE)</f>
        <v>3.72142427109315</v>
      </c>
      <c r="J28" s="22">
        <f t="shared" ref="J28:J47" si="18">G28*H28</f>
        <v>701.52104361155045</v>
      </c>
      <c r="K28" s="22">
        <f t="shared" ref="K28:K47" si="19">G28*(H28-I28)+I28</f>
        <v>705.20838899383534</v>
      </c>
      <c r="L28" s="78">
        <f t="shared" ref="L28:L47" si="20">J28/K28</f>
        <v>0.99477126840827024</v>
      </c>
      <c r="M28" s="78">
        <f t="shared" ref="M28:M47" si="21">K28/J28</f>
        <v>1.0052562149287807</v>
      </c>
      <c r="N28" s="77">
        <f>VLOOKUP(E28,'Appendix 4. LT MOH 2019'!$E$4:$L$1683,8,FALSE)</f>
        <v>0.99091966855001823</v>
      </c>
      <c r="O28" s="77">
        <f>EXP((1/L28)*LN(N28))</f>
        <v>0.99087215886795221</v>
      </c>
      <c r="P28" s="78">
        <f t="shared" ref="P28:P47" si="22">1-O28</f>
        <v>9.127841132047787E-3</v>
      </c>
      <c r="Q28" s="77">
        <f>VLOOKUP(E28,'Appendix 4. LT MOH 2019'!$E$4:$J$1683,6,FALSE)</f>
        <v>7.2143537834288757E-2</v>
      </c>
      <c r="R28" s="133">
        <f t="shared" ref="R28:R46" si="23">F28+(Q28-F28)*M28*(1-N28)/(1-O28)</f>
        <v>7.2121327883939212E-2</v>
      </c>
      <c r="S28" s="14">
        <v>100000</v>
      </c>
      <c r="T28" s="14">
        <f t="shared" ref="T28:T47" si="24">P28*S28</f>
        <v>912.78411320477869</v>
      </c>
      <c r="U28" s="15">
        <f t="shared" ref="U28:U47" si="25">T28/V28</f>
        <v>9.2058100078804498E-3</v>
      </c>
      <c r="V28" s="14">
        <f t="shared" ref="V28:V46" si="26">(S29*F28)+R28*T28</f>
        <v>99153.047089110914</v>
      </c>
      <c r="W28" s="14">
        <f t="shared" ref="W28:W46" si="27">W29+V28</f>
        <v>7858353.3200880112</v>
      </c>
      <c r="X28" s="129">
        <f t="shared" ref="X28:X47" si="28">W28/S28</f>
        <v>78.583533200880112</v>
      </c>
      <c r="Y28" s="109">
        <f>VLOOKUP(E28,'Appendix 4. LT MOH 2019'!$E$4:$Q$1683,13,FALSE)</f>
        <v>80.633604197466866</v>
      </c>
      <c r="Z28" s="129">
        <f t="shared" ref="Z28:Z47" si="29">X28-Y28</f>
        <v>-2.0500709965867543</v>
      </c>
    </row>
    <row r="29" spans="1:26" x14ac:dyDescent="0.2">
      <c r="B29" s="155" t="str">
        <f>$B$28</f>
        <v>Female</v>
      </c>
      <c r="C29" s="13" t="str">
        <f>$C$4</f>
        <v>PR</v>
      </c>
      <c r="D29" s="163" t="s">
        <v>139</v>
      </c>
      <c r="E29" s="20" t="str">
        <f t="shared" si="17"/>
        <v>PRFemale01-04</v>
      </c>
      <c r="F29" s="21">
        <v>4</v>
      </c>
      <c r="G29" s="108">
        <f>VLOOKUP(E29,'Appendix 4. LT MOH 2019'!$E$4:$H$1683,4,FALSE)</f>
        <v>4.1433200293916763E-4</v>
      </c>
      <c r="H29" s="21">
        <f>VLOOKUP(E29,'Appendix 1a. Pop March 2021'!$E$5:$F$1684,2,FALSE)</f>
        <v>308070.66518930398</v>
      </c>
      <c r="I29" s="21">
        <f>VLOOKUP(E29,'Appendix 2a. Covid Deaths 2021'!$E$4:$F$1684,2,FALSE)</f>
        <v>2.4809495140620998</v>
      </c>
      <c r="J29" s="22">
        <f t="shared" si="18"/>
        <v>127.64353575468603</v>
      </c>
      <c r="K29" s="22">
        <f t="shared" si="19"/>
        <v>130.12345733196676</v>
      </c>
      <c r="L29" s="78">
        <f t="shared" si="20"/>
        <v>0.9809417792292896</v>
      </c>
      <c r="M29" s="78">
        <f t="shared" si="21"/>
        <v>1.0194284932849778</v>
      </c>
      <c r="N29" s="77">
        <f>VLOOKUP(E29,'Appendix 4. LT MOH 2019'!$E$4:$L$1683,8,FALSE)</f>
        <v>0.99834437869491899</v>
      </c>
      <c r="O29" s="77">
        <f t="shared" ref="O29:O46" si="30">EXP((1/L29)*LN(N29))</f>
        <v>0.99831223962709115</v>
      </c>
      <c r="P29" s="78">
        <f t="shared" si="22"/>
        <v>1.6877603729088531E-3</v>
      </c>
      <c r="Q29" s="77">
        <f>VLOOKUP(E29,'Appendix 4. LT MOH 2019'!$E$4:$J$1683,6,FALSE)</f>
        <v>1.5120055836731625</v>
      </c>
      <c r="R29" s="133">
        <f t="shared" si="23"/>
        <v>1.5119655466599418</v>
      </c>
      <c r="S29" s="80">
        <f t="shared" ref="S29:S47" si="31">S28-T28</f>
        <v>99087.215886795224</v>
      </c>
      <c r="T29" s="14">
        <f t="shared" si="24"/>
        <v>167.23547643559755</v>
      </c>
      <c r="U29" s="15">
        <f t="shared" si="25"/>
        <v>4.2238351206719276E-4</v>
      </c>
      <c r="V29" s="14">
        <f t="shared" si="26"/>
        <v>395932.7759199884</v>
      </c>
      <c r="W29" s="14">
        <f t="shared" si="27"/>
        <v>7759200.2729989002</v>
      </c>
      <c r="X29" s="129">
        <f t="shared" si="28"/>
        <v>78.306774527438549</v>
      </c>
      <c r="Y29" s="109">
        <f>VLOOKUP(E29,'Appendix 4. LT MOH 2019'!$E$4:$Q$1683,13,FALSE)</f>
        <v>80.37183231837453</v>
      </c>
      <c r="Z29" s="129">
        <f t="shared" si="29"/>
        <v>-2.0650577909359811</v>
      </c>
    </row>
    <row r="30" spans="1:26" x14ac:dyDescent="0.2">
      <c r="B30" s="155" t="str">
        <f t="shared" ref="B30:B47" si="32">$B$28</f>
        <v>Female</v>
      </c>
      <c r="C30" s="13" t="str">
        <f t="shared" ref="C30:C47" si="33">$C$4</f>
        <v>PR</v>
      </c>
      <c r="D30" s="163" t="s">
        <v>138</v>
      </c>
      <c r="E30" s="20" t="str">
        <f t="shared" si="17"/>
        <v>PRFemale05-09</v>
      </c>
      <c r="F30" s="21">
        <v>5</v>
      </c>
      <c r="G30" s="108">
        <f>VLOOKUP(E30,'Appendix 4. LT MOH 2019'!$E$4:$H$1683,4,FALSE)</f>
        <v>1.8078644803199112E-4</v>
      </c>
      <c r="H30" s="21">
        <f>VLOOKUP(E30,'Appendix 1a. Pop March 2021'!$E$5:$F$1684,2,FALSE)</f>
        <v>377941.41006578802</v>
      </c>
      <c r="I30" s="21">
        <f>VLOOKUP(E30,'Appendix 2a. Covid Deaths 2021'!$E$4:$F$1684,2,FALSE)</f>
        <v>0</v>
      </c>
      <c r="J30" s="22">
        <f t="shared" si="18"/>
        <v>68.326685089996033</v>
      </c>
      <c r="K30" s="22">
        <f t="shared" si="19"/>
        <v>68.326685089996033</v>
      </c>
      <c r="L30" s="78">
        <f t="shared" si="20"/>
        <v>1</v>
      </c>
      <c r="M30" s="78">
        <f t="shared" si="21"/>
        <v>1</v>
      </c>
      <c r="N30" s="77">
        <f>VLOOKUP(E30,'Appendix 4. LT MOH 2019'!$E$4:$L$1683,8,FALSE)</f>
        <v>0.99909647612202157</v>
      </c>
      <c r="O30" s="77">
        <f t="shared" si="30"/>
        <v>0.99909647612202157</v>
      </c>
      <c r="P30" s="78">
        <f t="shared" si="22"/>
        <v>9.0352387797842937E-4</v>
      </c>
      <c r="Q30" s="77">
        <f>VLOOKUP(E30,'Appendix 4. LT MOH 2019'!$E$4:$J$1683,6,FALSE)</f>
        <v>2.5000000000004312</v>
      </c>
      <c r="R30" s="133">
        <f t="shared" si="23"/>
        <v>2.5000000000004312</v>
      </c>
      <c r="S30" s="80">
        <f t="shared" si="31"/>
        <v>98919.980410359625</v>
      </c>
      <c r="T30" s="14">
        <f t="shared" si="24"/>
        <v>89.376564309918393</v>
      </c>
      <c r="U30" s="15">
        <f t="shared" si="25"/>
        <v>1.8078644803199177E-4</v>
      </c>
      <c r="V30" s="14">
        <f t="shared" si="26"/>
        <v>494376.46064102335</v>
      </c>
      <c r="W30" s="14">
        <f t="shared" si="27"/>
        <v>7363267.4970789114</v>
      </c>
      <c r="X30" s="129">
        <f t="shared" si="28"/>
        <v>74.436604885414795</v>
      </c>
      <c r="Y30" s="109">
        <f>VLOOKUP(E30,'Appendix 4. LT MOH 2019'!$E$4:$Q$1683,13,FALSE)</f>
        <v>76.502610847350326</v>
      </c>
      <c r="Z30" s="129">
        <f t="shared" si="29"/>
        <v>-2.0660059619355309</v>
      </c>
    </row>
    <row r="31" spans="1:26" x14ac:dyDescent="0.2">
      <c r="B31" s="155" t="str">
        <f t="shared" si="32"/>
        <v>Female</v>
      </c>
      <c r="C31" s="13" t="str">
        <f t="shared" si="33"/>
        <v>PR</v>
      </c>
      <c r="D31" s="163" t="s">
        <v>120</v>
      </c>
      <c r="E31" s="20" t="str">
        <f t="shared" si="17"/>
        <v>PRFemale10-14</v>
      </c>
      <c r="F31" s="21">
        <v>5</v>
      </c>
      <c r="G31" s="108">
        <f>VLOOKUP(E31,'Appendix 4. LT MOH 2019'!$E$4:$H$1683,4,FALSE)</f>
        <v>2.2873811907299168E-4</v>
      </c>
      <c r="H31" s="21">
        <f>VLOOKUP(E31,'Appendix 1a. Pop March 2021'!$E$5:$F$1684,2,FALSE)</f>
        <v>365729.61313873902</v>
      </c>
      <c r="I31" s="21">
        <f>VLOOKUP(E31,'Appendix 2a. Covid Deaths 2021'!$E$4:$F$1684,2,FALSE)</f>
        <v>6.2023737851552401</v>
      </c>
      <c r="J31" s="22">
        <f t="shared" si="18"/>
        <v>83.656303798648068</v>
      </c>
      <c r="K31" s="22">
        <f t="shared" si="19"/>
        <v>89.857258864489907</v>
      </c>
      <c r="L31" s="78">
        <f t="shared" si="20"/>
        <v>0.93099105020337591</v>
      </c>
      <c r="M31" s="78">
        <f t="shared" si="21"/>
        <v>1.0741241817325193</v>
      </c>
      <c r="N31" s="77">
        <f>VLOOKUP(E31,'Appendix 4. LT MOH 2019'!$E$4:$L$1683,8,FALSE)</f>
        <v>0.99885696304494287</v>
      </c>
      <c r="O31" s="77">
        <f t="shared" si="30"/>
        <v>0.99877228839648535</v>
      </c>
      <c r="P31" s="78">
        <f t="shared" si="22"/>
        <v>1.2277116035146474E-3</v>
      </c>
      <c r="Q31" s="77">
        <f>VLOOKUP(E31,'Appendix 4. LT MOH 2019'!$E$4:$J$1683,6,FALSE)</f>
        <v>2.4999999999997127</v>
      </c>
      <c r="R31" s="133">
        <f t="shared" si="23"/>
        <v>2.4998940497790447</v>
      </c>
      <c r="S31" s="80">
        <f t="shared" si="31"/>
        <v>98830.603846049707</v>
      </c>
      <c r="T31" s="14">
        <f t="shared" si="24"/>
        <v>121.33547912415456</v>
      </c>
      <c r="U31" s="15">
        <f t="shared" si="25"/>
        <v>2.4569314725859806E-4</v>
      </c>
      <c r="V31" s="14">
        <f t="shared" si="26"/>
        <v>493849.66767691728</v>
      </c>
      <c r="W31" s="14">
        <f t="shared" si="27"/>
        <v>6868891.0364378877</v>
      </c>
      <c r="X31" s="129">
        <f t="shared" si="28"/>
        <v>69.501660104573361</v>
      </c>
      <c r="Y31" s="109">
        <f>VLOOKUP(E31,'Appendix 4. LT MOH 2019'!$E$4:$Q$1683,13,FALSE)</f>
        <v>71.569534440347923</v>
      </c>
      <c r="Z31" s="129">
        <f t="shared" si="29"/>
        <v>-2.0678743357745617</v>
      </c>
    </row>
    <row r="32" spans="1:26" x14ac:dyDescent="0.2">
      <c r="B32" s="155" t="str">
        <f t="shared" si="32"/>
        <v>Female</v>
      </c>
      <c r="C32" s="13" t="str">
        <f t="shared" si="33"/>
        <v>PR</v>
      </c>
      <c r="D32" s="162" t="s">
        <v>121</v>
      </c>
      <c r="E32" s="20" t="str">
        <f t="shared" si="17"/>
        <v>PRFemale15-19</v>
      </c>
      <c r="F32" s="21">
        <v>5</v>
      </c>
      <c r="G32" s="108">
        <f>VLOOKUP(E32,'Appendix 4. LT MOH 2019'!$E$4:$H$1683,4,FALSE)</f>
        <v>4.3345589955644655E-4</v>
      </c>
      <c r="H32" s="21">
        <f>VLOOKUP(E32,'Appendix 1a. Pop March 2021'!$E$5:$F$1684,2,FALSE)</f>
        <v>389958.13870322698</v>
      </c>
      <c r="I32" s="21">
        <f>VLOOKUP(E32,'Appendix 2a. Covid Deaths 2021'!$E$4:$F$1684,2,FALSE)</f>
        <v>11.1642728132794</v>
      </c>
      <c r="J32" s="22">
        <f t="shared" si="18"/>
        <v>169.0296558009648</v>
      </c>
      <c r="K32" s="22">
        <f t="shared" si="19"/>
        <v>180.18908939432905</v>
      </c>
      <c r="L32" s="78">
        <f t="shared" si="20"/>
        <v>0.93806820584490147</v>
      </c>
      <c r="M32" s="78">
        <f t="shared" si="21"/>
        <v>1.0660205662756874</v>
      </c>
      <c r="N32" s="77">
        <f>VLOOKUP(E32,'Appendix 4. LT MOH 2019'!$E$4:$L$1683,8,FALSE)</f>
        <v>0.99783506651020104</v>
      </c>
      <c r="O32" s="77">
        <f t="shared" si="30"/>
        <v>0.99769230141816556</v>
      </c>
      <c r="P32" s="78">
        <f t="shared" si="22"/>
        <v>2.3076985818344387E-3</v>
      </c>
      <c r="Q32" s="77">
        <f>VLOOKUP(E32,'Appendix 4. LT MOH 2019'!$E$4:$J$1683,6,FALSE)</f>
        <v>2.5000000000000155</v>
      </c>
      <c r="R32" s="133">
        <f t="shared" si="23"/>
        <v>2.4998212040000234</v>
      </c>
      <c r="S32" s="80">
        <f t="shared" si="31"/>
        <v>98709.268366925549</v>
      </c>
      <c r="T32" s="14">
        <f t="shared" si="24"/>
        <v>227.79123862426911</v>
      </c>
      <c r="U32" s="15">
        <f t="shared" si="25"/>
        <v>4.6207291700545606E-4</v>
      </c>
      <c r="V32" s="14">
        <f t="shared" si="26"/>
        <v>492976.82300990477</v>
      </c>
      <c r="W32" s="14">
        <f t="shared" si="27"/>
        <v>6375041.3687609704</v>
      </c>
      <c r="X32" s="129">
        <f t="shared" si="28"/>
        <v>64.584020064493274</v>
      </c>
      <c r="Y32" s="109">
        <f>VLOOKUP(E32,'Appendix 4. LT MOH 2019'!$E$4:$Q$1683,13,FALSE)</f>
        <v>66.648573815608671</v>
      </c>
      <c r="Z32" s="129">
        <f t="shared" si="29"/>
        <v>-2.0645537511153975</v>
      </c>
    </row>
    <row r="33" spans="2:26" x14ac:dyDescent="0.2">
      <c r="B33" s="155" t="str">
        <f t="shared" si="32"/>
        <v>Female</v>
      </c>
      <c r="C33" s="13" t="str">
        <f t="shared" si="33"/>
        <v>PR</v>
      </c>
      <c r="D33" s="162" t="s">
        <v>122</v>
      </c>
      <c r="E33" s="20" t="str">
        <f t="shared" si="17"/>
        <v>PRFemale20-24</v>
      </c>
      <c r="F33" s="21">
        <v>5</v>
      </c>
      <c r="G33" s="108">
        <f>VLOOKUP(E33,'Appendix 4. LT MOH 2019'!$E$4:$H$1683,4,FALSE)</f>
        <v>4.8764629388816646E-4</v>
      </c>
      <c r="H33" s="21">
        <f>VLOOKUP(E33,'Appendix 1a. Pop March 2021'!$E$5:$F$1684,2,FALSE)</f>
        <v>444013.24476500502</v>
      </c>
      <c r="I33" s="21">
        <f>VLOOKUP(E33,'Appendix 2a. Covid Deaths 2021'!$E$4:$F$1684,2,FALSE)</f>
        <v>26.049969897652002</v>
      </c>
      <c r="J33" s="22">
        <f t="shared" si="18"/>
        <v>216.52141324691402</v>
      </c>
      <c r="K33" s="22">
        <f t="shared" si="19"/>
        <v>242.55867997328954</v>
      </c>
      <c r="L33" s="78">
        <f t="shared" si="20"/>
        <v>0.89265580300303937</v>
      </c>
      <c r="M33" s="78">
        <f t="shared" si="21"/>
        <v>1.1202526176784346</v>
      </c>
      <c r="N33" s="77">
        <f>VLOOKUP(E33,'Appendix 4. LT MOH 2019'!$E$4:$L$1683,8,FALSE)</f>
        <v>0.99756473739751605</v>
      </c>
      <c r="O33" s="77">
        <f t="shared" si="30"/>
        <v>0.99727229043933618</v>
      </c>
      <c r="P33" s="78">
        <f t="shared" si="22"/>
        <v>2.7277095606638158E-3</v>
      </c>
      <c r="Q33" s="77">
        <f>VLOOKUP(E33,'Appendix 4. LT MOH 2019'!$E$4:$J$1683,6,FALSE)</f>
        <v>2.5000000000000742</v>
      </c>
      <c r="R33" s="133">
        <f t="shared" si="23"/>
        <v>2.4996336262216983</v>
      </c>
      <c r="S33" s="80">
        <f t="shared" si="31"/>
        <v>98481.477128301281</v>
      </c>
      <c r="T33" s="14">
        <f t="shared" si="24"/>
        <v>268.62886671116229</v>
      </c>
      <c r="U33" s="15">
        <f t="shared" si="25"/>
        <v>5.462870775625586E-4</v>
      </c>
      <c r="V33" s="14">
        <f t="shared" si="26"/>
        <v>491735.71505615563</v>
      </c>
      <c r="W33" s="14">
        <f t="shared" si="27"/>
        <v>5882064.5457510659</v>
      </c>
      <c r="X33" s="129">
        <f t="shared" si="28"/>
        <v>59.72762307462078</v>
      </c>
      <c r="Y33" s="109">
        <f>VLOOKUP(E33,'Appendix 4. LT MOH 2019'!$E$4:$Q$1683,13,FALSE)</f>
        <v>61.787752524031852</v>
      </c>
      <c r="Z33" s="129">
        <f t="shared" si="29"/>
        <v>-2.0601294494110718</v>
      </c>
    </row>
    <row r="34" spans="2:26" x14ac:dyDescent="0.2">
      <c r="B34" s="155" t="str">
        <f t="shared" si="32"/>
        <v>Female</v>
      </c>
      <c r="C34" s="13" t="str">
        <f t="shared" si="33"/>
        <v>PR</v>
      </c>
      <c r="D34" s="162" t="s">
        <v>123</v>
      </c>
      <c r="E34" s="20" t="str">
        <f t="shared" si="17"/>
        <v>PRFemale25-29</v>
      </c>
      <c r="F34" s="21">
        <v>5</v>
      </c>
      <c r="G34" s="108">
        <f>VLOOKUP(E34,'Appendix 4. LT MOH 2019'!$E$4:$H$1683,4,FALSE)</f>
        <v>5.6007880330555455E-4</v>
      </c>
      <c r="H34" s="21">
        <f>VLOOKUP(E34,'Appendix 1a. Pop March 2021'!$E$5:$F$1684,2,FALSE)</f>
        <v>459331.65319549001</v>
      </c>
      <c r="I34" s="21">
        <f>VLOOKUP(E34,'Appendix 2a. Covid Deaths 2021'!$E$4:$F$1684,2,FALSE)</f>
        <v>54.5808893093661</v>
      </c>
      <c r="J34" s="22">
        <f t="shared" si="18"/>
        <v>257.26192264209203</v>
      </c>
      <c r="K34" s="22">
        <f t="shared" si="19"/>
        <v>311.81224235229041</v>
      </c>
      <c r="L34" s="78">
        <f t="shared" si="20"/>
        <v>0.82505395138217008</v>
      </c>
      <c r="M34" s="78">
        <f t="shared" si="21"/>
        <v>1.2120419498927941</v>
      </c>
      <c r="N34" s="77">
        <f>VLOOKUP(E34,'Appendix 4. LT MOH 2019'!$E$4:$L$1683,8,FALSE)</f>
        <v>0.99720352160415582</v>
      </c>
      <c r="O34" s="77">
        <f t="shared" si="30"/>
        <v>0.99661155653337485</v>
      </c>
      <c r="P34" s="78">
        <f t="shared" si="22"/>
        <v>3.3884434666251462E-3</v>
      </c>
      <c r="Q34" s="77">
        <f>VLOOKUP(E34,'Appendix 4. LT MOH 2019'!$E$4:$J$1683,6,FALSE)</f>
        <v>2.5000000000000897</v>
      </c>
      <c r="R34" s="133">
        <f t="shared" si="23"/>
        <v>2.4992580213328832</v>
      </c>
      <c r="S34" s="80">
        <f t="shared" si="31"/>
        <v>98212.848261590116</v>
      </c>
      <c r="T34" s="14">
        <f t="shared" si="24"/>
        <v>332.78868403063188</v>
      </c>
      <c r="U34" s="15">
        <f t="shared" si="25"/>
        <v>6.7883913868827797E-4</v>
      </c>
      <c r="V34" s="14">
        <f t="shared" si="26"/>
        <v>490232.02267576975</v>
      </c>
      <c r="W34" s="14">
        <f t="shared" si="27"/>
        <v>5390328.8306949101</v>
      </c>
      <c r="X34" s="129">
        <f t="shared" si="28"/>
        <v>54.884151372310868</v>
      </c>
      <c r="Y34" s="109">
        <f>VLOOKUP(E34,'Appendix 4. LT MOH 2019'!$E$4:$Q$1683,13,FALSE)</f>
        <v>56.93248623513292</v>
      </c>
      <c r="Z34" s="129">
        <f t="shared" si="29"/>
        <v>-2.0483348628220526</v>
      </c>
    </row>
    <row r="35" spans="2:26" x14ac:dyDescent="0.2">
      <c r="B35" s="155" t="str">
        <f t="shared" si="32"/>
        <v>Female</v>
      </c>
      <c r="C35" s="13" t="str">
        <f t="shared" si="33"/>
        <v>PR</v>
      </c>
      <c r="D35" s="162" t="s">
        <v>124</v>
      </c>
      <c r="E35" s="20" t="str">
        <f t="shared" si="17"/>
        <v>PRFemale30-34</v>
      </c>
      <c r="F35" s="21">
        <v>5</v>
      </c>
      <c r="G35" s="108">
        <f>VLOOKUP(E35,'Appendix 4. LT MOH 2019'!$E$4:$H$1683,4,FALSE)</f>
        <v>8.1374604863697537E-4</v>
      </c>
      <c r="H35" s="21">
        <f>VLOOKUP(E35,'Appendix 1a. Pop March 2021'!$E$5:$F$1684,2,FALSE)</f>
        <v>449438.37214286998</v>
      </c>
      <c r="I35" s="21">
        <f>VLOOKUP(E35,'Appendix 2a. Covid Deaths 2021'!$E$4:$F$1684,2,FALSE)</f>
        <v>99.237980562483898</v>
      </c>
      <c r="J35" s="22">
        <f t="shared" si="18"/>
        <v>365.72869943709492</v>
      </c>
      <c r="K35" s="22">
        <f t="shared" si="19"/>
        <v>464.8859254850214</v>
      </c>
      <c r="L35" s="78">
        <f t="shared" si="20"/>
        <v>0.78670632812883179</v>
      </c>
      <c r="M35" s="78">
        <f t="shared" si="21"/>
        <v>1.2711223543586889</v>
      </c>
      <c r="N35" s="77">
        <f>VLOOKUP(E35,'Appendix 4. LT MOH 2019'!$E$4:$L$1683,8,FALSE)</f>
        <v>0.99593953023488258</v>
      </c>
      <c r="O35" s="77">
        <f t="shared" si="30"/>
        <v>0.99484148994631783</v>
      </c>
      <c r="P35" s="78">
        <f t="shared" si="22"/>
        <v>5.1585100536821749E-3</v>
      </c>
      <c r="Q35" s="77">
        <f>VLOOKUP(E35,'Appendix 4. LT MOH 2019'!$E$4:$J$1683,6,FALSE)</f>
        <v>2.4999999999999356</v>
      </c>
      <c r="R35" s="133">
        <f t="shared" si="23"/>
        <v>2.4986217755094509</v>
      </c>
      <c r="S35" s="80">
        <f t="shared" si="31"/>
        <v>97880.059577559485</v>
      </c>
      <c r="T35" s="14">
        <f t="shared" si="24"/>
        <v>504.91527138585087</v>
      </c>
      <c r="U35" s="15">
        <f t="shared" si="25"/>
        <v>1.0343713891317135E-3</v>
      </c>
      <c r="V35" s="14">
        <f t="shared" si="26"/>
        <v>488137.31382274017</v>
      </c>
      <c r="W35" s="14">
        <f t="shared" si="27"/>
        <v>4900096.8080191407</v>
      </c>
      <c r="X35" s="129">
        <f t="shared" si="28"/>
        <v>50.062258126603794</v>
      </c>
      <c r="Y35" s="109">
        <f>VLOOKUP(E35,'Appendix 4. LT MOH 2019'!$E$4:$Q$1683,13,FALSE)</f>
        <v>52.08513237856387</v>
      </c>
      <c r="Z35" s="129">
        <f t="shared" si="29"/>
        <v>-2.0228742519600758</v>
      </c>
    </row>
    <row r="36" spans="2:26" x14ac:dyDescent="0.2">
      <c r="B36" s="155" t="str">
        <f t="shared" si="32"/>
        <v>Female</v>
      </c>
      <c r="C36" s="13" t="str">
        <f t="shared" si="33"/>
        <v>PR</v>
      </c>
      <c r="D36" s="162" t="s">
        <v>125</v>
      </c>
      <c r="E36" s="20" t="str">
        <f t="shared" si="17"/>
        <v>PRFemale35-39</v>
      </c>
      <c r="F36" s="21">
        <v>5</v>
      </c>
      <c r="G36" s="108">
        <f>VLOOKUP(E36,'Appendix 4. LT MOH 2019'!$E$4:$H$1683,4,FALSE)</f>
        <v>1.144276019276302E-3</v>
      </c>
      <c r="H36" s="21">
        <f>VLOOKUP(E36,'Appendix 1a. Pop March 2021'!$E$5:$F$1684,2,FALSE)</f>
        <v>444420.77520552702</v>
      </c>
      <c r="I36" s="21">
        <f>VLOOKUP(E36,'Appendix 2a. Covid Deaths 2021'!$E$4:$F$1684,2,FALSE)</f>
        <v>143.89507181560199</v>
      </c>
      <c r="J36" s="22">
        <f t="shared" si="18"/>
        <v>508.5400355358687</v>
      </c>
      <c r="K36" s="22">
        <f t="shared" si="19"/>
        <v>652.27045167150004</v>
      </c>
      <c r="L36" s="78">
        <f t="shared" si="20"/>
        <v>0.77964598002667518</v>
      </c>
      <c r="M36" s="78">
        <f t="shared" si="21"/>
        <v>1.282633433145882</v>
      </c>
      <c r="N36" s="77">
        <f>VLOOKUP(E36,'Appendix 4. LT MOH 2019'!$E$4:$L$1683,8,FALSE)</f>
        <v>0.99429494031109489</v>
      </c>
      <c r="O36" s="77">
        <f t="shared" si="30"/>
        <v>0.99268840729015695</v>
      </c>
      <c r="P36" s="78">
        <f t="shared" si="22"/>
        <v>7.3115927098430511E-3</v>
      </c>
      <c r="Q36" s="77">
        <f>VLOOKUP(E36,'Appendix 4. LT MOH 2019'!$E$4:$J$1683,6,FALSE)</f>
        <v>2.499999999999853</v>
      </c>
      <c r="R36" s="133">
        <f t="shared" si="23"/>
        <v>2.4979800621169836</v>
      </c>
      <c r="S36" s="80">
        <f t="shared" si="31"/>
        <v>97375.144306173635</v>
      </c>
      <c r="T36" s="14">
        <f t="shared" si="24"/>
        <v>711.96739522893427</v>
      </c>
      <c r="U36" s="15">
        <f t="shared" si="25"/>
        <v>1.4676884472916837E-3</v>
      </c>
      <c r="V36" s="14">
        <f t="shared" si="26"/>
        <v>485094.36491288274</v>
      </c>
      <c r="W36" s="14">
        <f t="shared" si="27"/>
        <v>4411959.494196401</v>
      </c>
      <c r="X36" s="129">
        <f t="shared" si="28"/>
        <v>45.308887864895112</v>
      </c>
      <c r="Y36" s="109">
        <f>VLOOKUP(E36,'Appendix 4. LT MOH 2019'!$E$4:$Q$1683,13,FALSE)</f>
        <v>47.287292173119887</v>
      </c>
      <c r="Z36" s="129">
        <f t="shared" si="29"/>
        <v>-1.9784043082247749</v>
      </c>
    </row>
    <row r="37" spans="2:26" x14ac:dyDescent="0.2">
      <c r="B37" s="155" t="str">
        <f t="shared" si="32"/>
        <v>Female</v>
      </c>
      <c r="C37" s="13" t="str">
        <f t="shared" si="33"/>
        <v>PR</v>
      </c>
      <c r="D37" s="162" t="s">
        <v>126</v>
      </c>
      <c r="E37" s="20" t="str">
        <f t="shared" si="17"/>
        <v>PRFemale40-44</v>
      </c>
      <c r="F37" s="21">
        <v>5</v>
      </c>
      <c r="G37" s="108">
        <f>VLOOKUP(E37,'Appendix 4. LT MOH 2019'!$E$4:$H$1683,4,FALSE)</f>
        <v>1.5842636138760622E-3</v>
      </c>
      <c r="H37" s="21">
        <f>VLOOKUP(E37,'Appendix 1a. Pop March 2021'!$E$5:$F$1684,2,FALSE)</f>
        <v>428801.73454462597</v>
      </c>
      <c r="I37" s="21">
        <f>VLOOKUP(E37,'Appendix 2a. Covid Deaths 2021'!$E$4:$F$1684,2,FALSE)</f>
        <v>225.766405779651</v>
      </c>
      <c r="J37" s="22">
        <f t="shared" si="18"/>
        <v>679.3349856059931</v>
      </c>
      <c r="K37" s="22">
        <f t="shared" si="19"/>
        <v>904.74371788373173</v>
      </c>
      <c r="L37" s="78">
        <f t="shared" si="20"/>
        <v>0.75085902469155819</v>
      </c>
      <c r="M37" s="78">
        <f t="shared" si="21"/>
        <v>1.3318079254768034</v>
      </c>
      <c r="N37" s="77">
        <f>VLOOKUP(E37,'Appendix 4. LT MOH 2019'!$E$4:$L$1683,8,FALSE)</f>
        <v>0.99210993180051832</v>
      </c>
      <c r="O37" s="77">
        <f t="shared" si="30"/>
        <v>0.98950572386871716</v>
      </c>
      <c r="P37" s="78">
        <f t="shared" si="22"/>
        <v>1.0494276131282843E-2</v>
      </c>
      <c r="Q37" s="77">
        <f>VLOOKUP(E37,'Appendix 4. LT MOH 2019'!$E$4:$J$1683,6,FALSE)</f>
        <v>2.4999999999999769</v>
      </c>
      <c r="R37" s="133">
        <f t="shared" si="23"/>
        <v>2.4967174416874798</v>
      </c>
      <c r="S37" s="80">
        <f t="shared" si="31"/>
        <v>96663.176910944705</v>
      </c>
      <c r="T37" s="14">
        <f t="shared" si="24"/>
        <v>1014.4100702304978</v>
      </c>
      <c r="U37" s="15">
        <f t="shared" si="25"/>
        <v>2.1099409142237213E-3</v>
      </c>
      <c r="V37" s="14">
        <f t="shared" si="26"/>
        <v>480776.52951893891</v>
      </c>
      <c r="W37" s="14">
        <f t="shared" si="27"/>
        <v>3926865.1292835185</v>
      </c>
      <c r="X37" s="129">
        <f t="shared" si="28"/>
        <v>40.624209288106883</v>
      </c>
      <c r="Y37" s="109">
        <f>VLOOKUP(E37,'Appendix 4. LT MOH 2019'!$E$4:$Q$1683,13,FALSE)</f>
        <v>42.54427243601063</v>
      </c>
      <c r="Z37" s="129">
        <f t="shared" si="29"/>
        <v>-1.9200631479037469</v>
      </c>
    </row>
    <row r="38" spans="2:26" x14ac:dyDescent="0.2">
      <c r="B38" s="155" t="str">
        <f t="shared" si="32"/>
        <v>Female</v>
      </c>
      <c r="C38" s="13" t="str">
        <f t="shared" si="33"/>
        <v>PR</v>
      </c>
      <c r="D38" s="162" t="s">
        <v>127</v>
      </c>
      <c r="E38" s="20" t="str">
        <f t="shared" si="17"/>
        <v>PRFemale45-49</v>
      </c>
      <c r="F38" s="21">
        <v>5</v>
      </c>
      <c r="G38" s="108">
        <f>VLOOKUP(E38,'Appendix 4. LT MOH 2019'!$E$4:$H$1683,4,FALSE)</f>
        <v>2.5597783533096428E-3</v>
      </c>
      <c r="H38" s="21">
        <f>VLOOKUP(E38,'Appendix 1a. Pop March 2021'!$E$5:$F$1684,2,FALSE)</f>
        <v>402463.45104604401</v>
      </c>
      <c r="I38" s="21">
        <f>VLOOKUP(E38,'Appendix 2a. Covid Deaths 2021'!$E$4:$F$1684,2,FALSE)</f>
        <v>280.347295089017</v>
      </c>
      <c r="J38" s="22">
        <f t="shared" si="18"/>
        <v>1030.2172299859585</v>
      </c>
      <c r="K38" s="22">
        <f t="shared" si="19"/>
        <v>1309.8468981375977</v>
      </c>
      <c r="L38" s="78">
        <f t="shared" si="20"/>
        <v>0.78651728797523601</v>
      </c>
      <c r="M38" s="78">
        <f t="shared" si="21"/>
        <v>1.2714278697857251</v>
      </c>
      <c r="N38" s="77">
        <f>VLOOKUP(E38,'Appendix 4. LT MOH 2019'!$E$4:$L$1683,8,FALSE)</f>
        <v>0.98728249322979789</v>
      </c>
      <c r="O38" s="77">
        <f t="shared" si="30"/>
        <v>0.98385860157649385</v>
      </c>
      <c r="P38" s="78">
        <f t="shared" si="22"/>
        <v>1.6141398423506148E-2</v>
      </c>
      <c r="Q38" s="77">
        <f>VLOOKUP(E38,'Appendix 4. LT MOH 2019'!$E$4:$J$1683,6,FALSE)</f>
        <v>2.4999999999999751</v>
      </c>
      <c r="R38" s="133">
        <f t="shared" si="23"/>
        <v>2.4956642359008905</v>
      </c>
      <c r="S38" s="80">
        <f t="shared" si="31"/>
        <v>95648.766840714205</v>
      </c>
      <c r="T38" s="14">
        <f t="shared" si="24"/>
        <v>1543.9048542930113</v>
      </c>
      <c r="U38" s="15">
        <f t="shared" si="25"/>
        <v>3.2545920730979441E-3</v>
      </c>
      <c r="V38" s="14">
        <f t="shared" si="26"/>
        <v>474377.3780605988</v>
      </c>
      <c r="W38" s="14">
        <f t="shared" si="27"/>
        <v>3446088.5997645794</v>
      </c>
      <c r="X38" s="129">
        <f t="shared" si="28"/>
        <v>36.028573222521722</v>
      </c>
      <c r="Y38" s="109">
        <f>VLOOKUP(E38,'Appendix 4. LT MOH 2019'!$E$4:$Q$1683,13,FALSE)</f>
        <v>37.862737185118981</v>
      </c>
      <c r="Z38" s="129">
        <f t="shared" si="29"/>
        <v>-1.834163962597259</v>
      </c>
    </row>
    <row r="39" spans="2:26" x14ac:dyDescent="0.2">
      <c r="B39" s="155" t="str">
        <f t="shared" si="32"/>
        <v>Female</v>
      </c>
      <c r="C39" s="13" t="str">
        <f t="shared" si="33"/>
        <v>PR</v>
      </c>
      <c r="D39" s="162" t="s">
        <v>128</v>
      </c>
      <c r="E39" s="20" t="str">
        <f t="shared" si="17"/>
        <v>PRFemale50-54</v>
      </c>
      <c r="F39" s="21">
        <v>5</v>
      </c>
      <c r="G39" s="108">
        <f>VLOOKUP(E39,'Appendix 4. LT MOH 2019'!$E$4:$H$1683,4,FALSE)</f>
        <v>3.4587004205406361E-3</v>
      </c>
      <c r="H39" s="21">
        <f>VLOOKUP(E39,'Appendix 1a. Pop March 2021'!$E$5:$F$1684,2,FALSE)</f>
        <v>390152.82041977497</v>
      </c>
      <c r="I39" s="21">
        <f>VLOOKUP(E39,'Appendix 2a. Covid Deaths 2021'!$E$4:$F$1684,2,FALSE)</f>
        <v>472.62088242882902</v>
      </c>
      <c r="J39" s="22">
        <f t="shared" si="18"/>
        <v>1349.421724060991</v>
      </c>
      <c r="K39" s="22">
        <f t="shared" si="19"/>
        <v>1820.4079524450069</v>
      </c>
      <c r="L39" s="78">
        <f t="shared" si="20"/>
        <v>0.74127435130601915</v>
      </c>
      <c r="M39" s="78">
        <f t="shared" si="21"/>
        <v>1.349028194808229</v>
      </c>
      <c r="N39" s="77">
        <f>VLOOKUP(E39,'Appendix 4. LT MOH 2019'!$E$4:$L$1683,8,FALSE)</f>
        <v>0.98285474861771227</v>
      </c>
      <c r="O39" s="77">
        <f t="shared" si="30"/>
        <v>0.97694003706956212</v>
      </c>
      <c r="P39" s="78">
        <f t="shared" si="22"/>
        <v>2.3059962930437883E-2</v>
      </c>
      <c r="Q39" s="77">
        <f>VLOOKUP(E39,'Appendix 4. LT MOH 2019'!$E$4:$J$1683,6,FALSE)</f>
        <v>2.500000000000016</v>
      </c>
      <c r="R39" s="133">
        <f t="shared" si="23"/>
        <v>2.4924691345393284</v>
      </c>
      <c r="S39" s="80">
        <f t="shared" si="31"/>
        <v>94104.861986421194</v>
      </c>
      <c r="T39" s="14">
        <f t="shared" si="24"/>
        <v>2170.0546289808458</v>
      </c>
      <c r="U39" s="15">
        <f t="shared" si="25"/>
        <v>4.66595299691871E-3</v>
      </c>
      <c r="V39" s="14">
        <f t="shared" si="26"/>
        <v>465082.83097020071</v>
      </c>
      <c r="W39" s="14">
        <f t="shared" si="27"/>
        <v>2971711.2217039806</v>
      </c>
      <c r="X39" s="129">
        <f t="shared" si="28"/>
        <v>31.57872142815301</v>
      </c>
      <c r="Y39" s="109">
        <f>VLOOKUP(E39,'Appendix 4. LT MOH 2019'!$E$4:$Q$1683,13,FALSE)</f>
        <v>33.318256099561992</v>
      </c>
      <c r="Z39" s="129">
        <f t="shared" si="29"/>
        <v>-1.7395346714089825</v>
      </c>
    </row>
    <row r="40" spans="2:26" x14ac:dyDescent="0.2">
      <c r="B40" s="155" t="str">
        <f t="shared" si="32"/>
        <v>Female</v>
      </c>
      <c r="C40" s="13" t="str">
        <f t="shared" si="33"/>
        <v>PR</v>
      </c>
      <c r="D40" s="162" t="s">
        <v>129</v>
      </c>
      <c r="E40" s="20" t="str">
        <f t="shared" si="17"/>
        <v>PRFemale55-59</v>
      </c>
      <c r="F40" s="21">
        <v>5</v>
      </c>
      <c r="G40" s="108">
        <f>VLOOKUP(E40,'Appendix 4. LT MOH 2019'!$E$4:$H$1683,4,FALSE)</f>
        <v>5.4170492674278257E-3</v>
      </c>
      <c r="H40" s="21">
        <f>VLOOKUP(E40,'Appendix 1a. Pop March 2021'!$E$5:$F$1684,2,FALSE)</f>
        <v>359609.37778532301</v>
      </c>
      <c r="I40" s="21">
        <f>VLOOKUP(E40,'Appendix 2a. Covid Deaths 2021'!$E$4:$F$1684,2,FALSE)</f>
        <v>573.09933774834406</v>
      </c>
      <c r="J40" s="22">
        <f t="shared" si="18"/>
        <v>1948.0217164921603</v>
      </c>
      <c r="K40" s="22">
        <f t="shared" si="19"/>
        <v>2518.0165468927912</v>
      </c>
      <c r="L40" s="78">
        <f t="shared" si="20"/>
        <v>0.77363340558504301</v>
      </c>
      <c r="M40" s="78">
        <f t="shared" si="21"/>
        <v>1.2926018871221987</v>
      </c>
      <c r="N40" s="77">
        <f>VLOOKUP(E40,'Appendix 4. LT MOH 2019'!$E$4:$L$1683,8,FALSE)</f>
        <v>0.97327665781586536</v>
      </c>
      <c r="O40" s="77">
        <f t="shared" si="30"/>
        <v>0.96559326795580025</v>
      </c>
      <c r="P40" s="78">
        <f t="shared" si="22"/>
        <v>3.440673204419975E-2</v>
      </c>
      <c r="Q40" s="77">
        <f>VLOOKUP(E40,'Appendix 4. LT MOH 2019'!$E$4:$J$1683,6,FALSE)</f>
        <v>2.4999999999999876</v>
      </c>
      <c r="R40" s="133">
        <f t="shared" si="23"/>
        <v>2.4901247165052962</v>
      </c>
      <c r="S40" s="80">
        <f t="shared" si="31"/>
        <v>91934.807357440353</v>
      </c>
      <c r="T40" s="14">
        <f t="shared" si="24"/>
        <v>3163.176282282574</v>
      </c>
      <c r="U40" s="15">
        <f t="shared" si="25"/>
        <v>7.0022851248462961E-3</v>
      </c>
      <c r="V40" s="14">
        <f t="shared" si="26"/>
        <v>451734.8588189641</v>
      </c>
      <c r="W40" s="14">
        <f t="shared" si="27"/>
        <v>2506628.3907337799</v>
      </c>
      <c r="X40" s="129">
        <f t="shared" si="28"/>
        <v>27.265281374747087</v>
      </c>
      <c r="Y40" s="109">
        <f>VLOOKUP(E40,'Appendix 4. LT MOH 2019'!$E$4:$Q$1683,13,FALSE)</f>
        <v>28.855860205086064</v>
      </c>
      <c r="Z40" s="129">
        <f t="shared" si="29"/>
        <v>-1.590578830338977</v>
      </c>
    </row>
    <row r="41" spans="2:26" x14ac:dyDescent="0.2">
      <c r="B41" s="155" t="str">
        <f t="shared" si="32"/>
        <v>Female</v>
      </c>
      <c r="C41" s="13" t="str">
        <f t="shared" si="33"/>
        <v>PR</v>
      </c>
      <c r="D41" s="162" t="s">
        <v>130</v>
      </c>
      <c r="E41" s="20" t="str">
        <f t="shared" si="17"/>
        <v>PRFemale60-64</v>
      </c>
      <c r="F41" s="21">
        <v>5</v>
      </c>
      <c r="G41" s="108">
        <f>VLOOKUP(E41,'Appendix 4. LT MOH 2019'!$E$4:$H$1683,4,FALSE)</f>
        <v>8.3146975428623187E-3</v>
      </c>
      <c r="H41" s="21">
        <f>VLOOKUP(E41,'Appendix 1a. Pop March 2021'!$E$5:$F$1684,2,FALSE)</f>
        <v>303165.93848244997</v>
      </c>
      <c r="I41" s="21">
        <f>VLOOKUP(E41,'Appendix 2a. Covid Deaths 2021'!$E$4:$F$1684,2,FALSE)</f>
        <v>739.32295519050501</v>
      </c>
      <c r="J41" s="22">
        <f t="shared" si="18"/>
        <v>2520.7330837795757</v>
      </c>
      <c r="K41" s="22">
        <f t="shared" si="19"/>
        <v>3253.9087922111767</v>
      </c>
      <c r="L41" s="78">
        <f t="shared" si="20"/>
        <v>0.77467846972644394</v>
      </c>
      <c r="M41" s="78">
        <f t="shared" si="21"/>
        <v>1.2908581289901113</v>
      </c>
      <c r="N41" s="77">
        <f>VLOOKUP(E41,'Appendix 4. LT MOH 2019'!$E$4:$L$1683,8,FALSE)</f>
        <v>0.95927309208853795</v>
      </c>
      <c r="O41" s="77">
        <f t="shared" si="30"/>
        <v>0.94774177223820166</v>
      </c>
      <c r="P41" s="78">
        <f t="shared" si="22"/>
        <v>5.2258227761798337E-2</v>
      </c>
      <c r="Q41" s="77">
        <f>VLOOKUP(E41,'Appendix 4. LT MOH 2019'!$E$4:$J$1683,6,FALSE)</f>
        <v>2.5000000000000084</v>
      </c>
      <c r="R41" s="133">
        <f t="shared" si="23"/>
        <v>2.4849577569977503</v>
      </c>
      <c r="S41" s="80">
        <f t="shared" si="31"/>
        <v>88771.631075157784</v>
      </c>
      <c r="T41" s="14">
        <f t="shared" si="24"/>
        <v>4639.0481155119305</v>
      </c>
      <c r="U41" s="15">
        <f t="shared" si="25"/>
        <v>1.0733797701683699E-2</v>
      </c>
      <c r="V41" s="14">
        <f t="shared" si="26"/>
        <v>432190.75339795637</v>
      </c>
      <c r="W41" s="14">
        <f t="shared" si="27"/>
        <v>2054893.5319148158</v>
      </c>
      <c r="X41" s="129">
        <f t="shared" si="28"/>
        <v>23.148088043747407</v>
      </c>
      <c r="Y41" s="109">
        <f>VLOOKUP(E41,'Appendix 4. LT MOH 2019'!$E$4:$Q$1683,13,FALSE)</f>
        <v>24.579515360238243</v>
      </c>
      <c r="Z41" s="129">
        <f t="shared" si="29"/>
        <v>-1.4314273164908364</v>
      </c>
    </row>
    <row r="42" spans="2:26" x14ac:dyDescent="0.2">
      <c r="B42" s="155" t="str">
        <f t="shared" si="32"/>
        <v>Female</v>
      </c>
      <c r="C42" s="13" t="str">
        <f t="shared" si="33"/>
        <v>PR</v>
      </c>
      <c r="D42" s="162" t="s">
        <v>131</v>
      </c>
      <c r="E42" s="20" t="str">
        <f t="shared" si="17"/>
        <v>PRFemale65-69</v>
      </c>
      <c r="F42" s="21">
        <v>5</v>
      </c>
      <c r="G42" s="108">
        <f>VLOOKUP(E42,'Appendix 4. LT MOH 2019'!$E$4:$H$1683,4,FALSE)</f>
        <v>1.3075531453552296E-2</v>
      </c>
      <c r="H42" s="21">
        <f>VLOOKUP(E42,'Appendix 1a. Pop March 2021'!$E$5:$F$1684,2,FALSE)</f>
        <v>243524.91166878701</v>
      </c>
      <c r="I42" s="21">
        <f>VLOOKUP(E42,'Appendix 2a. Covid Deaths 2021'!$E$4:$F$1684,2,FALSE)</f>
        <v>957.64651242796901</v>
      </c>
      <c r="J42" s="22">
        <f t="shared" si="18"/>
        <v>3184.2176422487692</v>
      </c>
      <c r="K42" s="22">
        <f t="shared" si="19"/>
        <v>4129.3424175821019</v>
      </c>
      <c r="L42" s="78">
        <f t="shared" si="20"/>
        <v>0.77111978621362631</v>
      </c>
      <c r="M42" s="78">
        <f t="shared" si="21"/>
        <v>1.2968153818361057</v>
      </c>
      <c r="N42" s="77">
        <f>VLOOKUP(E42,'Appendix 4. LT MOH 2019'!$E$4:$L$1683,8,FALSE)</f>
        <v>0.93669181320161266</v>
      </c>
      <c r="O42" s="77">
        <f t="shared" si="30"/>
        <v>0.91868409035145393</v>
      </c>
      <c r="P42" s="78">
        <f t="shared" si="22"/>
        <v>8.131590964854607E-2</v>
      </c>
      <c r="Q42" s="77">
        <f>VLOOKUP(E42,'Appendix 4. LT MOH 2019'!$E$4:$J$1683,6,FALSE)</f>
        <v>2.4999999999999956</v>
      </c>
      <c r="R42" s="133">
        <f t="shared" si="23"/>
        <v>2.4759235065087211</v>
      </c>
      <c r="S42" s="80">
        <f t="shared" si="31"/>
        <v>84132.58295964585</v>
      </c>
      <c r="T42" s="14">
        <f t="shared" si="24"/>
        <v>6841.3175144453689</v>
      </c>
      <c r="U42" s="15">
        <f t="shared" si="25"/>
        <v>1.6959355240754603E-2</v>
      </c>
      <c r="V42" s="14">
        <f t="shared" si="26"/>
        <v>403394.90607550752</v>
      </c>
      <c r="W42" s="14">
        <f t="shared" si="27"/>
        <v>1622702.7785168593</v>
      </c>
      <c r="X42" s="129">
        <f t="shared" si="28"/>
        <v>19.287447519532211</v>
      </c>
      <c r="Y42" s="109">
        <f>VLOOKUP(E42,'Appendix 4. LT MOH 2019'!$E$4:$Q$1683,13,FALSE)</f>
        <v>20.5169234833498</v>
      </c>
      <c r="Z42" s="129">
        <f t="shared" si="29"/>
        <v>-1.2294759638175883</v>
      </c>
    </row>
    <row r="43" spans="2:26" x14ac:dyDescent="0.2">
      <c r="B43" s="155" t="str">
        <f t="shared" si="32"/>
        <v>Female</v>
      </c>
      <c r="C43" s="13" t="str">
        <f t="shared" si="33"/>
        <v>PR</v>
      </c>
      <c r="D43" s="162" t="s">
        <v>132</v>
      </c>
      <c r="E43" s="20" t="str">
        <f t="shared" si="17"/>
        <v>PRFemale70-74</v>
      </c>
      <c r="F43" s="21">
        <v>5</v>
      </c>
      <c r="G43" s="108">
        <f>VLOOKUP(E43,'Appendix 4. LT MOH 2019'!$E$4:$H$1683,4,FALSE)</f>
        <v>2.0554220307926613E-2</v>
      </c>
      <c r="H43" s="21">
        <f>VLOOKUP(E43,'Appendix 1a. Pop March 2021'!$E$5:$F$1684,2,FALSE)</f>
        <v>181800.68305980999</v>
      </c>
      <c r="I43" s="21">
        <f>VLOOKUP(E43,'Appendix 2a. Covid Deaths 2021'!$E$4:$F$1684,2,FALSE)</f>
        <v>844.76330953814397</v>
      </c>
      <c r="J43" s="22">
        <f t="shared" si="18"/>
        <v>3736.7712917428762</v>
      </c>
      <c r="K43" s="22">
        <f t="shared" si="19"/>
        <v>4564.1711501087202</v>
      </c>
      <c r="L43" s="78">
        <f t="shared" si="20"/>
        <v>0.81871848553572868</v>
      </c>
      <c r="M43" s="78">
        <f t="shared" si="21"/>
        <v>1.2214210594569019</v>
      </c>
      <c r="N43" s="77">
        <f>VLOOKUP(E43,'Appendix 4. LT MOH 2019'!$E$4:$L$1683,8,FALSE)</f>
        <v>0.90225174631286797</v>
      </c>
      <c r="O43" s="77">
        <f t="shared" si="30"/>
        <v>0.88193453725142479</v>
      </c>
      <c r="P43" s="78">
        <f t="shared" si="22"/>
        <v>0.11806546274857521</v>
      </c>
      <c r="Q43" s="77">
        <f>VLOOKUP(E43,'Appendix 4. LT MOH 2019'!$E$4:$J$1683,6,FALSE)</f>
        <v>2.5000000000000018</v>
      </c>
      <c r="R43" s="133">
        <f t="shared" si="23"/>
        <v>2.4719157321890157</v>
      </c>
      <c r="S43" s="80">
        <f t="shared" si="31"/>
        <v>77291.265445200479</v>
      </c>
      <c r="T43" s="14">
        <f t="shared" si="24"/>
        <v>9125.4290212105552</v>
      </c>
      <c r="U43" s="15">
        <f t="shared" si="25"/>
        <v>2.5112186837298323E-2</v>
      </c>
      <c r="V43" s="14">
        <f t="shared" si="26"/>
        <v>363386.47368045419</v>
      </c>
      <c r="W43" s="14">
        <f t="shared" si="27"/>
        <v>1219307.8724413519</v>
      </c>
      <c r="X43" s="129">
        <f t="shared" si="28"/>
        <v>15.775493717409004</v>
      </c>
      <c r="Y43" s="109">
        <f>VLOOKUP(E43,'Appendix 4. LT MOH 2019'!$E$4:$Q$1683,13,FALSE)</f>
        <v>16.734633237337643</v>
      </c>
      <c r="Z43" s="129">
        <f t="shared" si="29"/>
        <v>-0.95913951992863922</v>
      </c>
    </row>
    <row r="44" spans="2:26" x14ac:dyDescent="0.2">
      <c r="B44" s="155" t="str">
        <f t="shared" si="32"/>
        <v>Female</v>
      </c>
      <c r="C44" s="13" t="str">
        <f t="shared" si="33"/>
        <v>PR</v>
      </c>
      <c r="D44" s="162" t="s">
        <v>133</v>
      </c>
      <c r="E44" s="20" t="str">
        <f t="shared" si="17"/>
        <v>PRFemale75-79</v>
      </c>
      <c r="F44" s="21">
        <v>5</v>
      </c>
      <c r="G44" s="108">
        <f>VLOOKUP(E44,'Appendix 4. LT MOH 2019'!$E$4:$H$1683,4,FALSE)</f>
        <v>3.4150839336803282E-2</v>
      </c>
      <c r="H44" s="21">
        <f>VLOOKUP(E44,'Appendix 1a. Pop March 2021'!$E$5:$F$1684,2,FALSE)</f>
        <v>125248.632570788</v>
      </c>
      <c r="I44" s="21">
        <f>VLOOKUP(E44,'Appendix 2a. Covid Deaths 2021'!$E$4:$F$1684,2,FALSE)</f>
        <v>654.97067171239405</v>
      </c>
      <c r="J44" s="22">
        <f t="shared" si="18"/>
        <v>4277.3459280792877</v>
      </c>
      <c r="K44" s="22">
        <f t="shared" si="19"/>
        <v>4909.9488016117139</v>
      </c>
      <c r="L44" s="78">
        <f t="shared" si="20"/>
        <v>0.87115896741636667</v>
      </c>
      <c r="M44" s="78">
        <f t="shared" si="21"/>
        <v>1.1478961216065338</v>
      </c>
      <c r="N44" s="77">
        <f>VLOOKUP(E44,'Appendix 4. LT MOH 2019'!$E$4:$L$1683,8,FALSE)</f>
        <v>0.84267753857635674</v>
      </c>
      <c r="O44" s="77">
        <f t="shared" si="30"/>
        <v>0.82161248502322137</v>
      </c>
      <c r="P44" s="78">
        <f t="shared" si="22"/>
        <v>0.17838751497677863</v>
      </c>
      <c r="Q44" s="77">
        <f>VLOOKUP(E44,'Appendix 4. LT MOH 2019'!$E$4:$J$1683,6,FALSE)</f>
        <v>2.5000000000000018</v>
      </c>
      <c r="R44" s="133">
        <f t="shared" si="23"/>
        <v>2.4691356156104654</v>
      </c>
      <c r="S44" s="80">
        <f t="shared" si="31"/>
        <v>68165.836423989924</v>
      </c>
      <c r="T44" s="14">
        <f t="shared" si="24"/>
        <v>12159.934165989145</v>
      </c>
      <c r="U44" s="15">
        <f t="shared" si="25"/>
        <v>3.9218757644245233E-2</v>
      </c>
      <c r="V44" s="14">
        <f t="shared" si="26"/>
        <v>310054.03782272624</v>
      </c>
      <c r="W44" s="14">
        <f t="shared" si="27"/>
        <v>855921.39876089781</v>
      </c>
      <c r="X44" s="129">
        <f t="shared" si="28"/>
        <v>12.556457070915796</v>
      </c>
      <c r="Y44" s="109">
        <f>VLOOKUP(E44,'Appendix 4. LT MOH 2019'!$E$4:$Q$1683,13,FALSE)</f>
        <v>13.276786573712643</v>
      </c>
      <c r="Z44" s="129">
        <f t="shared" si="29"/>
        <v>-0.72032950279684727</v>
      </c>
    </row>
    <row r="45" spans="2:26" x14ac:dyDescent="0.2">
      <c r="B45" s="155" t="str">
        <f t="shared" si="32"/>
        <v>Female</v>
      </c>
      <c r="C45" s="13" t="str">
        <f t="shared" si="33"/>
        <v>PR</v>
      </c>
      <c r="D45" s="162" t="s">
        <v>134</v>
      </c>
      <c r="E45" s="20" t="str">
        <f t="shared" si="17"/>
        <v>PRFemale80-84</v>
      </c>
      <c r="F45" s="21">
        <v>5</v>
      </c>
      <c r="G45" s="108">
        <f>VLOOKUP(E45,'Appendix 4. LT MOH 2019'!$E$4:$H$1683,4,FALSE)</f>
        <v>5.7604356676448039E-2</v>
      </c>
      <c r="H45" s="21">
        <f>VLOOKUP(E45,'Appendix 1a. Pop March 2021'!$E$5:$F$1684,2,FALSE)</f>
        <v>81449.396513070897</v>
      </c>
      <c r="I45" s="21">
        <f>VLOOKUP(E45,'Appendix 2a. Covid Deaths 2021'!$E$4:$F$1684,2,FALSE)</f>
        <v>514.79702416788496</v>
      </c>
      <c r="J45" s="22">
        <f t="shared" si="18"/>
        <v>4691.8400878203793</v>
      </c>
      <c r="K45" s="22">
        <f t="shared" si="19"/>
        <v>5176.9825605921233</v>
      </c>
      <c r="L45" s="78">
        <f t="shared" si="20"/>
        <v>0.90628856344529485</v>
      </c>
      <c r="M45" s="78">
        <f t="shared" si="21"/>
        <v>1.1034013230824156</v>
      </c>
      <c r="N45" s="77">
        <f>VLOOKUP(E45,'Appendix 4. LT MOH 2019'!$E$4:$L$1683,8,FALSE)</f>
        <v>0.74823510381402447</v>
      </c>
      <c r="O45" s="77">
        <f t="shared" si="30"/>
        <v>0.72612844551385924</v>
      </c>
      <c r="P45" s="78">
        <f t="shared" si="22"/>
        <v>0.27387155448614076</v>
      </c>
      <c r="Q45" s="77">
        <f>VLOOKUP(E45,'Appendix 4. LT MOH 2019'!$E$4:$J$1683,6,FALSE)</f>
        <v>2.4999999999999991</v>
      </c>
      <c r="R45" s="133">
        <f t="shared" si="23"/>
        <v>2.4641605251909207</v>
      </c>
      <c r="S45" s="80">
        <f t="shared" si="31"/>
        <v>56005.90225800078</v>
      </c>
      <c r="T45" s="14">
        <f t="shared" si="24"/>
        <v>15338.423511797535</v>
      </c>
      <c r="U45" s="15">
        <f t="shared" si="25"/>
        <v>6.3609613712912474E-2</v>
      </c>
      <c r="V45" s="14">
        <f t="shared" si="26"/>
        <v>241133.731467448</v>
      </c>
      <c r="W45" s="14">
        <f t="shared" si="27"/>
        <v>545867.36093817162</v>
      </c>
      <c r="X45" s="129">
        <f t="shared" si="28"/>
        <v>9.7466041779586039</v>
      </c>
      <c r="Y45" s="109">
        <f>VLOOKUP(E45,'Appendix 4. LT MOH 2019'!$E$4:$Q$1683,13,FALSE)</f>
        <v>10.288743119840658</v>
      </c>
      <c r="Z45" s="129">
        <f t="shared" si="29"/>
        <v>-0.54213894188205458</v>
      </c>
    </row>
    <row r="46" spans="2:26" x14ac:dyDescent="0.2">
      <c r="B46" s="155" t="str">
        <f t="shared" si="32"/>
        <v>Female</v>
      </c>
      <c r="C46" s="13" t="str">
        <f t="shared" si="33"/>
        <v>PR</v>
      </c>
      <c r="D46" s="162" t="s">
        <v>135</v>
      </c>
      <c r="E46" s="20" t="str">
        <f t="shared" si="17"/>
        <v>PRFemale85-89</v>
      </c>
      <c r="F46" s="21">
        <v>5</v>
      </c>
      <c r="G46" s="108">
        <f>VLOOKUP(E46,'Appendix 4. LT MOH 2019'!$E$4:$H$1683,4,FALSE)</f>
        <v>9.6878829380811646E-2</v>
      </c>
      <c r="H46" s="21">
        <f>VLOOKUP(E46,'Appendix 1a. Pop March 2021'!$E$5:$F$1684,2,FALSE)</f>
        <v>45304.419875371699</v>
      </c>
      <c r="I46" s="21">
        <f>VLOOKUP(E46,'Appendix 2a. Covid Deaths 2021'!$E$4:$F$1684,2,FALSE)</f>
        <v>332.44723488432101</v>
      </c>
      <c r="J46" s="22">
        <f t="shared" si="18"/>
        <v>4389.0391633027866</v>
      </c>
      <c r="K46" s="22">
        <f t="shared" si="19"/>
        <v>4689.2792992406276</v>
      </c>
      <c r="L46" s="78">
        <f t="shared" si="20"/>
        <v>0.93597307458601131</v>
      </c>
      <c r="M46" s="78">
        <f t="shared" si="21"/>
        <v>1.0684068026661007</v>
      </c>
      <c r="N46" s="77">
        <f>VLOOKUP(E46,'Appendix 4. LT MOH 2019'!$E$4:$L$1683,8,FALSE)</f>
        <v>0.61005048453548416</v>
      </c>
      <c r="O46" s="77">
        <f t="shared" si="30"/>
        <v>0.5897708935974374</v>
      </c>
      <c r="P46" s="78">
        <f t="shared" si="22"/>
        <v>0.4102291064025626</v>
      </c>
      <c r="Q46" s="77">
        <f>VLOOKUP(E46,'Appendix 4. LT MOH 2019'!$E$4:$J$1683,6,FALSE)</f>
        <v>2.5000000000000013</v>
      </c>
      <c r="R46" s="133">
        <f t="shared" si="23"/>
        <v>2.4610241660315078</v>
      </c>
      <c r="S46" s="80">
        <f t="shared" si="31"/>
        <v>40667.478746203247</v>
      </c>
      <c r="T46" s="14">
        <f t="shared" si="24"/>
        <v>16682.983465700167</v>
      </c>
      <c r="U46" s="15">
        <f t="shared" si="25"/>
        <v>0.10363408101507447</v>
      </c>
      <c r="V46" s="14">
        <f t="shared" si="26"/>
        <v>160979.70187310758</v>
      </c>
      <c r="W46" s="14">
        <f t="shared" si="27"/>
        <v>304733.62947072362</v>
      </c>
      <c r="X46" s="129">
        <f t="shared" si="28"/>
        <v>7.4933002700388407</v>
      </c>
      <c r="Y46" s="109">
        <f>VLOOKUP(E46,'Appendix 4. LT MOH 2019'!$E$4:$Q$1683,13,FALSE)</f>
        <v>7.9094863768601931</v>
      </c>
      <c r="Z46" s="129">
        <f t="shared" si="29"/>
        <v>-0.41618610682135238</v>
      </c>
    </row>
    <row r="47" spans="2:26" x14ac:dyDescent="0.2">
      <c r="B47" s="155" t="str">
        <f t="shared" si="32"/>
        <v>Female</v>
      </c>
      <c r="C47" s="13" t="str">
        <f t="shared" si="33"/>
        <v>PR</v>
      </c>
      <c r="D47" s="162" t="s">
        <v>8</v>
      </c>
      <c r="E47" s="20" t="str">
        <f t="shared" si="17"/>
        <v>PRFemale90+</v>
      </c>
      <c r="F47" s="21" t="s">
        <v>19</v>
      </c>
      <c r="G47" s="108">
        <f>VLOOKUP(E47,'Appendix 4. LT MOH 2019'!$E$4:$H$1683,4,FALSE)</f>
        <v>0.15705301736704011</v>
      </c>
      <c r="H47" s="21">
        <f>VLOOKUP(E47,'Appendix 1a. Pop March 2021'!$E$5:$F$1684,2,FALSE)</f>
        <v>27094.837618353798</v>
      </c>
      <c r="I47" s="21">
        <f>VLOOKUP(E47,'Appendix 2a. Covid Deaths 2021'!$E$4:$F$1684,2,FALSE)</f>
        <v>164.983142685129</v>
      </c>
      <c r="J47" s="22">
        <f t="shared" si="18"/>
        <v>4255.3260030324509</v>
      </c>
      <c r="K47" s="22">
        <f t="shared" si="19"/>
        <v>4394.3980453441827</v>
      </c>
      <c r="L47" s="78">
        <f t="shared" si="20"/>
        <v>0.96835242486531747</v>
      </c>
      <c r="M47" s="78">
        <f t="shared" si="21"/>
        <v>1.0326818773021447</v>
      </c>
      <c r="N47" s="77">
        <f>VLOOKUP(E47,'Appendix 4. LT MOH 2019'!$E$4:$L$1683,8,FALSE)</f>
        <v>0</v>
      </c>
      <c r="O47" s="77">
        <v>0</v>
      </c>
      <c r="P47" s="78">
        <f t="shared" si="22"/>
        <v>1</v>
      </c>
      <c r="Q47" s="77">
        <f>VLOOKUP(E47,'Appendix 4. LT MOH 2019'!$E$4:$J$1683,6,FALSE)</f>
        <v>6.1895017629050937</v>
      </c>
      <c r="R47" s="133">
        <f>Q47*L47</f>
        <v>5.9936190408173049</v>
      </c>
      <c r="S47" s="80">
        <f t="shared" si="31"/>
        <v>23984.495280503081</v>
      </c>
      <c r="T47" s="14">
        <f t="shared" si="24"/>
        <v>23984.495280503081</v>
      </c>
      <c r="U47" s="15">
        <f t="shared" si="25"/>
        <v>0.16684410423650109</v>
      </c>
      <c r="V47" s="14">
        <f>T47*R47</f>
        <v>143753.92759761604</v>
      </c>
      <c r="W47" s="14">
        <f>V47</f>
        <v>143753.92759761604</v>
      </c>
      <c r="X47" s="129">
        <f t="shared" si="28"/>
        <v>5.9936190408173049</v>
      </c>
      <c r="Y47" s="109">
        <f>VLOOKUP(E47,'Appendix 4. LT MOH 2019'!$E$4:$Q$1683,13,FALSE)</f>
        <v>6.3672765844603552</v>
      </c>
      <c r="Z47" s="129">
        <f t="shared" si="29"/>
        <v>-0.37365754364305026</v>
      </c>
    </row>
    <row r="48" spans="2:26" x14ac:dyDescent="0.2">
      <c r="H48" s="43"/>
      <c r="I48" s="43"/>
      <c r="K48" s="43"/>
      <c r="L48" s="9"/>
      <c r="M48" s="9"/>
      <c r="N48" s="131"/>
      <c r="O48" s="131"/>
      <c r="P48" s="79"/>
      <c r="Q48" s="131"/>
      <c r="R48" s="111"/>
      <c r="S48" s="9"/>
      <c r="T48" s="9"/>
      <c r="U48" s="9"/>
      <c r="V48" s="111"/>
      <c r="W48" s="111"/>
      <c r="X48" s="9"/>
      <c r="Y48" s="131"/>
      <c r="Z48" s="9"/>
    </row>
    <row r="49" spans="1:26" x14ac:dyDescent="0.2">
      <c r="H49" s="43"/>
      <c r="I49" s="43"/>
      <c r="K49" s="43"/>
      <c r="L49" s="9"/>
      <c r="M49" s="9"/>
      <c r="N49" s="131"/>
      <c r="O49" s="131"/>
      <c r="P49" s="9"/>
      <c r="Q49" s="131"/>
      <c r="R49" s="111"/>
      <c r="S49" s="9"/>
      <c r="T49" s="9"/>
      <c r="U49" s="9"/>
      <c r="V49" s="111"/>
      <c r="W49" s="111"/>
      <c r="X49" s="9"/>
      <c r="Y49" s="131"/>
      <c r="Z49" s="9"/>
    </row>
    <row r="50" spans="1:26" s="13" customFormat="1" ht="47" customHeight="1" x14ac:dyDescent="0.2">
      <c r="A50" s="12"/>
      <c r="B50" s="10" t="s">
        <v>17</v>
      </c>
      <c r="C50" s="10" t="s">
        <v>14</v>
      </c>
      <c r="D50" s="160" t="s">
        <v>0</v>
      </c>
      <c r="E50" s="10" t="s">
        <v>137</v>
      </c>
      <c r="F50" s="10" t="s">
        <v>9</v>
      </c>
      <c r="G50" s="12" t="s">
        <v>116</v>
      </c>
      <c r="H50" s="12" t="s">
        <v>118</v>
      </c>
      <c r="I50" s="12" t="s">
        <v>110</v>
      </c>
      <c r="J50" s="12" t="s">
        <v>38</v>
      </c>
      <c r="K50" s="12" t="s">
        <v>1828</v>
      </c>
      <c r="L50" s="12" t="s">
        <v>26</v>
      </c>
      <c r="M50" s="12" t="s">
        <v>27</v>
      </c>
      <c r="N50" s="10" t="s">
        <v>10</v>
      </c>
      <c r="O50" s="12" t="s">
        <v>111</v>
      </c>
      <c r="P50" s="12" t="s">
        <v>112</v>
      </c>
      <c r="Q50" s="12" t="s">
        <v>28</v>
      </c>
      <c r="R50" s="12" t="s">
        <v>113</v>
      </c>
      <c r="S50" s="10" t="s">
        <v>104</v>
      </c>
      <c r="T50" s="10" t="s">
        <v>105</v>
      </c>
      <c r="U50" s="12" t="s">
        <v>106</v>
      </c>
      <c r="V50" s="12" t="s">
        <v>107</v>
      </c>
      <c r="W50" s="12" t="s">
        <v>108</v>
      </c>
      <c r="X50" s="10" t="s">
        <v>109</v>
      </c>
      <c r="Y50" s="12" t="s">
        <v>29</v>
      </c>
      <c r="Z50" s="12" t="s">
        <v>11</v>
      </c>
    </row>
    <row r="51" spans="1:26" x14ac:dyDescent="0.2">
      <c r="B51" s="155" t="s">
        <v>70</v>
      </c>
      <c r="C51" s="13" t="str">
        <f>$C$4</f>
        <v>PR</v>
      </c>
      <c r="D51" s="162">
        <v>0</v>
      </c>
      <c r="E51" s="20" t="str">
        <f t="shared" ref="E51:E70" si="34">_xlfn.CONCAT(C51,B51,D51)</f>
        <v>PRMale0</v>
      </c>
      <c r="F51" s="21">
        <v>1</v>
      </c>
      <c r="G51" s="108">
        <f>VLOOKUP(E51,'Appendix 4. LT MOH 2019'!$E$4:$H$1683,4,FALSE)</f>
        <v>1.0668309208500154E-2</v>
      </c>
      <c r="H51" s="21">
        <f>VLOOKUP(E51,'Appendix 1a. Pop March 2021'!$E$5:$F$1684,2,FALSE)</f>
        <v>80328.619307268993</v>
      </c>
      <c r="I51" s="21">
        <f>VLOOKUP(E51,'Appendix 2a. Covid Deaths 2021'!$E$4:$F$1684,2,FALSE)</f>
        <v>3.72142427109315</v>
      </c>
      <c r="J51" s="22">
        <f t="shared" ref="J51:J70" si="35">G51*H51</f>
        <v>856.97054906184098</v>
      </c>
      <c r="K51" s="22">
        <f t="shared" ref="K51:K70" si="36">G51*(H51-I51)+I51</f>
        <v>860.65227202811423</v>
      </c>
      <c r="L51" s="78">
        <f t="shared" ref="L51:L70" si="37">J51/K51</f>
        <v>0.99572217132757079</v>
      </c>
      <c r="M51" s="78">
        <f t="shared" ref="M51:M70" si="38">K51/J51</f>
        <v>1.0042962071103887</v>
      </c>
      <c r="N51" s="77">
        <f>VLOOKUP(E51,'Appendix 4. LT MOH 2019'!$E$4:$L$1683,8,FALSE)</f>
        <v>0.98943665576947493</v>
      </c>
      <c r="O51" s="77">
        <f>EXP((1/L51)*LN(N51))</f>
        <v>0.98939151502761769</v>
      </c>
      <c r="P51" s="78">
        <f t="shared" ref="P51:P70" si="39">1-O51</f>
        <v>1.0608484972382315E-2</v>
      </c>
      <c r="Q51" s="77">
        <f>VLOOKUP(E51,'Appendix 4. LT MOH 2019'!$E$4:$J$1683,6,FALSE)</f>
        <v>6.8576069561748415E-2</v>
      </c>
      <c r="R51" s="133">
        <f t="shared" ref="R51:R69" si="40">F51+(Q51-F51)*M51*(1-N51)/(1-O51)</f>
        <v>6.8554859499491472E-2</v>
      </c>
      <c r="S51" s="14">
        <v>100000</v>
      </c>
      <c r="T51" s="14">
        <f t="shared" ref="T51:T70" si="41">P51*S51</f>
        <v>1060.8484972382314</v>
      </c>
      <c r="U51" s="15">
        <f t="shared" ref="U51:U70" si="42">T51/V51</f>
        <v>1.0714355899205047E-2</v>
      </c>
      <c r="V51" s="14">
        <f t="shared" ref="V51:V69" si="43">(S52*F51)+R51*T51</f>
        <v>99011.87782244019</v>
      </c>
      <c r="W51" s="14">
        <f t="shared" ref="W51:W69" si="44">W52+V51</f>
        <v>7154265.6969909249</v>
      </c>
      <c r="X51" s="2">
        <f t="shared" ref="X51:X70" si="45">W51/S51</f>
        <v>71.542656969909245</v>
      </c>
      <c r="Y51" s="109">
        <f>VLOOKUP(E51,'Appendix 4. LT MOH 2019'!$E$4:$Q$1683,13,FALSE)</f>
        <v>73.977130533415121</v>
      </c>
      <c r="Z51" s="129">
        <f t="shared" ref="Z51:Z70" si="46">X51-Y51</f>
        <v>-2.4344735635058754</v>
      </c>
    </row>
    <row r="52" spans="1:26" x14ac:dyDescent="0.2">
      <c r="B52" s="155" t="str">
        <f>$B$51</f>
        <v>Male</v>
      </c>
      <c r="C52" s="13" t="str">
        <f>$C$4</f>
        <v>PR</v>
      </c>
      <c r="D52" s="163" t="s">
        <v>139</v>
      </c>
      <c r="E52" s="20" t="str">
        <f t="shared" si="34"/>
        <v>PRMale01-04</v>
      </c>
      <c r="F52" s="21">
        <v>4</v>
      </c>
      <c r="G52" s="108">
        <f>VLOOKUP(E52,'Appendix 4. LT MOH 2019'!$E$4:$H$1683,4,FALSE)</f>
        <v>4.7831386647328387E-4</v>
      </c>
      <c r="H52" s="21">
        <f>VLOOKUP(E52,'Appendix 1a. Pop March 2021'!$E$5:$F$1684,2,FALSE)</f>
        <v>323189.99721508799</v>
      </c>
      <c r="I52" s="21">
        <f>VLOOKUP(E52,'Appendix 2a. Covid Deaths 2021'!$E$4:$F$1684,2,FALSE)</f>
        <v>0</v>
      </c>
      <c r="J52" s="22">
        <f t="shared" si="35"/>
        <v>154.58625717343858</v>
      </c>
      <c r="K52" s="22">
        <f t="shared" si="36"/>
        <v>154.58625717343858</v>
      </c>
      <c r="L52" s="78">
        <f t="shared" si="37"/>
        <v>1</v>
      </c>
      <c r="M52" s="78">
        <f t="shared" si="38"/>
        <v>1</v>
      </c>
      <c r="N52" s="77">
        <f>VLOOKUP(E52,'Appendix 4. LT MOH 2019'!$E$4:$L$1683,8,FALSE)</f>
        <v>0.99808891490351903</v>
      </c>
      <c r="O52" s="77">
        <f t="shared" ref="O52:O69" si="47">EXP((1/L52)*LN(N52))</f>
        <v>0.99808891490351903</v>
      </c>
      <c r="P52" s="78">
        <f t="shared" si="39"/>
        <v>1.9110850964809689E-3</v>
      </c>
      <c r="Q52" s="77">
        <f>VLOOKUP(E52,'Appendix 4. LT MOH 2019'!$E$4:$J$1683,6,FALSE)</f>
        <v>1.6256722790990881</v>
      </c>
      <c r="R52" s="133">
        <f t="shared" si="40"/>
        <v>1.6256722790990881</v>
      </c>
      <c r="S52" s="132">
        <f t="shared" ref="S52:S70" si="48">S51-T51</f>
        <v>98939.151502761772</v>
      </c>
      <c r="T52" s="14">
        <f t="shared" si="41"/>
        <v>189.08113789540067</v>
      </c>
      <c r="U52" s="15">
        <f t="shared" si="42"/>
        <v>4.7831386647327189E-4</v>
      </c>
      <c r="V52" s="14">
        <f t="shared" si="43"/>
        <v>395307.66542384255</v>
      </c>
      <c r="W52" s="14">
        <f t="shared" si="44"/>
        <v>7055253.8191684848</v>
      </c>
      <c r="X52" s="2">
        <f t="shared" si="45"/>
        <v>71.30901884651341</v>
      </c>
      <c r="Y52" s="109">
        <f>VLOOKUP(E52,'Appendix 4. LT MOH 2019'!$E$4:$Q$1683,13,FALSE)</f>
        <v>73.766187112054837</v>
      </c>
      <c r="Z52" s="129">
        <f t="shared" si="46"/>
        <v>-2.4571682655414264</v>
      </c>
    </row>
    <row r="53" spans="1:26" x14ac:dyDescent="0.2">
      <c r="B53" s="155" t="str">
        <f t="shared" ref="B53:B70" si="49">$B$51</f>
        <v>Male</v>
      </c>
      <c r="C53" s="13" t="str">
        <f t="shared" ref="C53:C70" si="50">$C$4</f>
        <v>PR</v>
      </c>
      <c r="D53" s="163" t="s">
        <v>138</v>
      </c>
      <c r="E53" s="20" t="str">
        <f t="shared" si="34"/>
        <v>PRMale05-09</v>
      </c>
      <c r="F53" s="21">
        <v>5</v>
      </c>
      <c r="G53" s="108">
        <f>VLOOKUP(E53,'Appendix 4. LT MOH 2019'!$E$4:$H$1683,4,FALSE)</f>
        <v>2.0324471177841696E-4</v>
      </c>
      <c r="H53" s="21">
        <f>VLOOKUP(E53,'Appendix 1a. Pop March 2021'!$E$5:$F$1684,2,FALSE)</f>
        <v>396454.19318897597</v>
      </c>
      <c r="I53" s="21">
        <f>VLOOKUP(E53,'Appendix 2a. Covid Deaths 2021'!$E$4:$F$1684,2,FALSE)</f>
        <v>2.4809495140620998</v>
      </c>
      <c r="J53" s="22">
        <f t="shared" si="35"/>
        <v>80.577218228038262</v>
      </c>
      <c r="K53" s="22">
        <f t="shared" si="36"/>
        <v>83.057663502231435</v>
      </c>
      <c r="L53" s="78">
        <f t="shared" si="37"/>
        <v>0.97013586501712112</v>
      </c>
      <c r="M53" s="78">
        <f t="shared" si="38"/>
        <v>1.0307834562763556</v>
      </c>
      <c r="N53" s="77">
        <f>VLOOKUP(E53,'Appendix 4. LT MOH 2019'!$E$4:$L$1683,8,FALSE)</f>
        <v>0.99898429253403587</v>
      </c>
      <c r="O53" s="77">
        <f t="shared" si="47"/>
        <v>0.9989530419209095</v>
      </c>
      <c r="P53" s="78">
        <f t="shared" si="39"/>
        <v>1.0469580790904987E-3</v>
      </c>
      <c r="Q53" s="77">
        <f>VLOOKUP(E53,'Appendix 4. LT MOH 2019'!$E$4:$J$1683,6,FALSE)</f>
        <v>2.4999999999997997</v>
      </c>
      <c r="R53" s="133">
        <f t="shared" si="40"/>
        <v>2.4999609028238092</v>
      </c>
      <c r="S53" s="132">
        <f t="shared" si="48"/>
        <v>98750.070364866377</v>
      </c>
      <c r="T53" s="14">
        <f t="shared" si="41"/>
        <v>103.38718397925209</v>
      </c>
      <c r="U53" s="15">
        <f t="shared" si="42"/>
        <v>2.0950128706574404E-4</v>
      </c>
      <c r="V53" s="14">
        <f t="shared" si="43"/>
        <v>493491.87982223678</v>
      </c>
      <c r="W53" s="14">
        <f t="shared" si="44"/>
        <v>6659946.1537446426</v>
      </c>
      <c r="X53" s="2">
        <f t="shared" si="45"/>
        <v>67.442444639656074</v>
      </c>
      <c r="Y53" s="109">
        <f>VLOOKUP(E53,'Appendix 4. LT MOH 2019'!$E$4:$Q$1683,13,FALSE)</f>
        <v>69.904317754216166</v>
      </c>
      <c r="Z53" s="129">
        <f t="shared" si="46"/>
        <v>-2.4618731145600918</v>
      </c>
    </row>
    <row r="54" spans="1:26" x14ac:dyDescent="0.2">
      <c r="B54" s="155" t="str">
        <f t="shared" si="49"/>
        <v>Male</v>
      </c>
      <c r="C54" s="13" t="str">
        <f t="shared" si="50"/>
        <v>PR</v>
      </c>
      <c r="D54" s="163" t="s">
        <v>120</v>
      </c>
      <c r="E54" s="20" t="str">
        <f t="shared" si="34"/>
        <v>PRMale10-14</v>
      </c>
      <c r="F54" s="21">
        <v>5</v>
      </c>
      <c r="G54" s="108">
        <f>VLOOKUP(E54,'Appendix 4. LT MOH 2019'!$E$4:$H$1683,4,FALSE)</f>
        <v>2.6253947744348324E-4</v>
      </c>
      <c r="H54" s="21">
        <f>VLOOKUP(E54,'Appendix 1a. Pop March 2021'!$E$5:$F$1684,2,FALSE)</f>
        <v>382754.55602082203</v>
      </c>
      <c r="I54" s="21">
        <f>VLOOKUP(E54,'Appendix 2a. Covid Deaths 2021'!$E$4:$F$1684,2,FALSE)</f>
        <v>1.2404747570310499</v>
      </c>
      <c r="J54" s="22">
        <f t="shared" si="35"/>
        <v>100.48818112681904</v>
      </c>
      <c r="K54" s="22">
        <f t="shared" si="36"/>
        <v>101.72833021025561</v>
      </c>
      <c r="L54" s="78">
        <f t="shared" si="37"/>
        <v>0.98780920633540936</v>
      </c>
      <c r="M54" s="78">
        <f t="shared" si="38"/>
        <v>1.0123412432141792</v>
      </c>
      <c r="N54" s="77">
        <f>VLOOKUP(E54,'Appendix 4. LT MOH 2019'!$E$4:$L$1683,8,FALSE)</f>
        <v>0.99868816363486712</v>
      </c>
      <c r="O54" s="77">
        <f t="shared" si="47"/>
        <v>0.99867198469803986</v>
      </c>
      <c r="P54" s="78">
        <f t="shared" si="39"/>
        <v>1.3280153019601393E-3</v>
      </c>
      <c r="Q54" s="77">
        <f>VLOOKUP(E54,'Appendix 4. LT MOH 2019'!$E$4:$J$1683,6,FALSE)</f>
        <v>2.5000000000003451</v>
      </c>
      <c r="R54" s="133">
        <f t="shared" si="40"/>
        <v>2.499979753976008</v>
      </c>
      <c r="S54" s="132">
        <f t="shared" si="48"/>
        <v>98646.683180887121</v>
      </c>
      <c r="T54" s="14">
        <f t="shared" si="41"/>
        <v>131.004304751832</v>
      </c>
      <c r="U54" s="15">
        <f t="shared" si="42"/>
        <v>2.6577954147024256E-4</v>
      </c>
      <c r="V54" s="14">
        <f t="shared" si="43"/>
        <v>492905.90249023971</v>
      </c>
      <c r="W54" s="14">
        <f t="shared" si="44"/>
        <v>6166454.2739224061</v>
      </c>
      <c r="X54" s="2">
        <f t="shared" si="45"/>
        <v>62.510507957120673</v>
      </c>
      <c r="Y54" s="109">
        <f>VLOOKUP(E54,'Appendix 4. LT MOH 2019'!$E$4:$Q$1683,13,FALSE)</f>
        <v>64.972850432149983</v>
      </c>
      <c r="Z54" s="129">
        <f t="shared" si="46"/>
        <v>-2.4623424750293097</v>
      </c>
    </row>
    <row r="55" spans="1:26" x14ac:dyDescent="0.2">
      <c r="B55" s="155" t="str">
        <f t="shared" si="49"/>
        <v>Male</v>
      </c>
      <c r="C55" s="13" t="str">
        <f t="shared" si="50"/>
        <v>PR</v>
      </c>
      <c r="D55" s="162" t="s">
        <v>121</v>
      </c>
      <c r="E55" s="20" t="str">
        <f t="shared" si="34"/>
        <v>PRMale15-19</v>
      </c>
      <c r="F55" s="21">
        <v>5</v>
      </c>
      <c r="G55" s="108">
        <f>VLOOKUP(E55,'Appendix 4. LT MOH 2019'!$E$4:$H$1683,4,FALSE)</f>
        <v>1.3604539270663967E-3</v>
      </c>
      <c r="H55" s="21">
        <f>VLOOKUP(E55,'Appendix 1a. Pop March 2021'!$E$5:$F$1684,2,FALSE)</f>
        <v>405401.73285889201</v>
      </c>
      <c r="I55" s="21">
        <f>VLOOKUP(E55,'Appendix 2a. Covid Deaths 2021'!$E$4:$F$1684,2,FALSE)</f>
        <v>11.1642728132794</v>
      </c>
      <c r="J55" s="22">
        <f t="shared" si="35"/>
        <v>551.5303795074019</v>
      </c>
      <c r="K55" s="22">
        <f t="shared" si="36"/>
        <v>562.67946384188951</v>
      </c>
      <c r="L55" s="78">
        <f t="shared" si="37"/>
        <v>0.98018572730846909</v>
      </c>
      <c r="M55" s="78">
        <f t="shared" si="38"/>
        <v>1.0202148145392198</v>
      </c>
      <c r="N55" s="77">
        <f>VLOOKUP(E55,'Appendix 4. LT MOH 2019'!$E$4:$L$1683,8,FALSE)</f>
        <v>0.99322078738074371</v>
      </c>
      <c r="O55" s="77">
        <f t="shared" si="47"/>
        <v>0.99308422181119171</v>
      </c>
      <c r="P55" s="78">
        <f t="shared" si="39"/>
        <v>6.9157781888082859E-3</v>
      </c>
      <c r="Q55" s="77">
        <f>VLOOKUP(E55,'Appendix 4. LT MOH 2019'!$E$4:$J$1683,6,FALSE)</f>
        <v>2.5000000000000044</v>
      </c>
      <c r="R55" s="133">
        <f t="shared" si="40"/>
        <v>2.4998283070049272</v>
      </c>
      <c r="S55" s="132">
        <f t="shared" si="48"/>
        <v>98515.678876135295</v>
      </c>
      <c r="T55" s="14">
        <f t="shared" si="41"/>
        <v>681.3125832272176</v>
      </c>
      <c r="U55" s="15">
        <f t="shared" si="42"/>
        <v>1.3879553630842356E-3</v>
      </c>
      <c r="V55" s="14">
        <f t="shared" si="43"/>
        <v>490874.99594601046</v>
      </c>
      <c r="W55" s="14">
        <f t="shared" si="44"/>
        <v>5673548.3714321665</v>
      </c>
      <c r="X55" s="2">
        <f t="shared" si="45"/>
        <v>57.590308833638282</v>
      </c>
      <c r="Y55" s="109">
        <f>VLOOKUP(E55,'Appendix 4. LT MOH 2019'!$E$4:$Q$1683,13,FALSE)</f>
        <v>60.054912240845212</v>
      </c>
      <c r="Z55" s="129">
        <f t="shared" si="46"/>
        <v>-2.4646034072069298</v>
      </c>
    </row>
    <row r="56" spans="1:26" x14ac:dyDescent="0.2">
      <c r="B56" s="155" t="str">
        <f t="shared" si="49"/>
        <v>Male</v>
      </c>
      <c r="C56" s="13" t="str">
        <f t="shared" si="50"/>
        <v>PR</v>
      </c>
      <c r="D56" s="162" t="s">
        <v>122</v>
      </c>
      <c r="E56" s="20" t="str">
        <f t="shared" si="34"/>
        <v>PRMale20-24</v>
      </c>
      <c r="F56" s="21">
        <v>5</v>
      </c>
      <c r="G56" s="108">
        <f>VLOOKUP(E56,'Appendix 4. LT MOH 2019'!$E$4:$H$1683,4,FALSE)</f>
        <v>2.1921686811595758E-3</v>
      </c>
      <c r="H56" s="21">
        <f>VLOOKUP(E56,'Appendix 1a. Pop March 2021'!$E$5:$F$1684,2,FALSE)</f>
        <v>456313.76749081397</v>
      </c>
      <c r="I56" s="21">
        <f>VLOOKUP(E56,'Appendix 2a. Covid Deaths 2021'!$E$4:$F$1684,2,FALSE)</f>
        <v>37.214242710931501</v>
      </c>
      <c r="J56" s="22">
        <f t="shared" si="35"/>
        <v>1000.3167498752949</v>
      </c>
      <c r="K56" s="22">
        <f t="shared" si="36"/>
        <v>1037.4494126888626</v>
      </c>
      <c r="L56" s="78">
        <f t="shared" si="37"/>
        <v>0.96420773643571966</v>
      </c>
      <c r="M56" s="78">
        <f t="shared" si="38"/>
        <v>1.0371209047716103</v>
      </c>
      <c r="N56" s="77">
        <f>VLOOKUP(E56,'Appendix 4. LT MOH 2019'!$E$4:$L$1683,8,FALSE)</f>
        <v>0.98909889922348326</v>
      </c>
      <c r="O56" s="77">
        <f t="shared" si="47"/>
        <v>0.9886965360333424</v>
      </c>
      <c r="P56" s="78">
        <f t="shared" si="39"/>
        <v>1.1303463966657601E-2</v>
      </c>
      <c r="Q56" s="77">
        <f>VLOOKUP(E56,'Appendix 4. LT MOH 2019'!$E$4:$J$1683,6,FALSE)</f>
        <v>2.500000000000016</v>
      </c>
      <c r="R56" s="133">
        <f t="shared" si="40"/>
        <v>2.4994922941992295</v>
      </c>
      <c r="S56" s="132">
        <f t="shared" si="48"/>
        <v>97834.366292908075</v>
      </c>
      <c r="T56" s="14">
        <f t="shared" si="41"/>
        <v>1105.8672340926673</v>
      </c>
      <c r="U56" s="15">
        <f t="shared" si="42"/>
        <v>2.2735448690830709E-3</v>
      </c>
      <c r="V56" s="14">
        <f t="shared" si="43"/>
        <v>486406.60192409909</v>
      </c>
      <c r="W56" s="14">
        <f t="shared" si="44"/>
        <v>5182673.375486156</v>
      </c>
      <c r="X56" s="2">
        <f t="shared" si="45"/>
        <v>52.973955593167098</v>
      </c>
      <c r="Y56" s="109">
        <f>VLOOKUP(E56,'Appendix 4. LT MOH 2019'!$E$4:$Q$1683,13,FALSE)</f>
        <v>55.447752375003368</v>
      </c>
      <c r="Z56" s="129">
        <f t="shared" si="46"/>
        <v>-2.4737967818362705</v>
      </c>
    </row>
    <row r="57" spans="1:26" x14ac:dyDescent="0.2">
      <c r="B57" s="155" t="str">
        <f t="shared" si="49"/>
        <v>Male</v>
      </c>
      <c r="C57" s="13" t="str">
        <f t="shared" si="50"/>
        <v>PR</v>
      </c>
      <c r="D57" s="162" t="s">
        <v>123</v>
      </c>
      <c r="E57" s="20" t="str">
        <f t="shared" si="34"/>
        <v>PRMale25-29</v>
      </c>
      <c r="F57" s="21">
        <v>5</v>
      </c>
      <c r="G57" s="108">
        <f>VLOOKUP(E57,'Appendix 4. LT MOH 2019'!$E$4:$H$1683,4,FALSE)</f>
        <v>2.189681127685781E-3</v>
      </c>
      <c r="H57" s="21">
        <f>VLOOKUP(E57,'Appendix 1a. Pop March 2021'!$E$5:$F$1684,2,FALSE)</f>
        <v>462572.47802833002</v>
      </c>
      <c r="I57" s="21">
        <f>VLOOKUP(E57,'Appendix 2a. Covid Deaths 2021'!$E$4:$F$1684,2,FALSE)</f>
        <v>79.390384449987096</v>
      </c>
      <c r="J57" s="22">
        <f t="shared" si="35"/>
        <v>1012.8862253254798</v>
      </c>
      <c r="K57" s="22">
        <f t="shared" si="36"/>
        <v>1092.102770148917</v>
      </c>
      <c r="L57" s="78">
        <f t="shared" si="37"/>
        <v>0.9274642030139385</v>
      </c>
      <c r="M57" s="78">
        <f t="shared" si="38"/>
        <v>1.0782087295125193</v>
      </c>
      <c r="N57" s="77">
        <f>VLOOKUP(E57,'Appendix 4. LT MOH 2019'!$E$4:$L$1683,8,FALSE)</f>
        <v>0.98911120185109569</v>
      </c>
      <c r="O57" s="77">
        <f t="shared" si="47"/>
        <v>0.98826461865118864</v>
      </c>
      <c r="P57" s="78">
        <f t="shared" si="39"/>
        <v>1.1735381348811358E-2</v>
      </c>
      <c r="Q57" s="77">
        <f>VLOOKUP(E57,'Appendix 4. LT MOH 2019'!$E$4:$J$1683,6,FALSE)</f>
        <v>2.5000000000000151</v>
      </c>
      <c r="R57" s="133">
        <f t="shared" si="40"/>
        <v>2.49893146437089</v>
      </c>
      <c r="S57" s="132">
        <f t="shared" si="48"/>
        <v>96728.499058815403</v>
      </c>
      <c r="T57" s="14">
        <f t="shared" si="41"/>
        <v>1135.1458237533393</v>
      </c>
      <c r="U57" s="15">
        <f t="shared" si="42"/>
        <v>2.3609354296373246E-3</v>
      </c>
      <c r="V57" s="14">
        <f t="shared" si="43"/>
        <v>480803.41779093677</v>
      </c>
      <c r="W57" s="14">
        <f t="shared" si="44"/>
        <v>4696266.7735620569</v>
      </c>
      <c r="X57" s="2">
        <f t="shared" si="45"/>
        <v>48.551014636405235</v>
      </c>
      <c r="Y57" s="109">
        <f>VLOOKUP(E57,'Appendix 4. LT MOH 2019'!$E$4:$Q$1683,13,FALSE)</f>
        <v>51.03130249823483</v>
      </c>
      <c r="Z57" s="129">
        <f t="shared" si="46"/>
        <v>-2.4802878618295949</v>
      </c>
    </row>
    <row r="58" spans="1:26" x14ac:dyDescent="0.2">
      <c r="B58" s="155" t="str">
        <f t="shared" si="49"/>
        <v>Male</v>
      </c>
      <c r="C58" s="13" t="str">
        <f t="shared" si="50"/>
        <v>PR</v>
      </c>
      <c r="D58" s="162" t="s">
        <v>124</v>
      </c>
      <c r="E58" s="20" t="str">
        <f t="shared" si="34"/>
        <v>PRMale30-34</v>
      </c>
      <c r="F58" s="21">
        <v>5</v>
      </c>
      <c r="G58" s="108">
        <f>VLOOKUP(E58,'Appendix 4. LT MOH 2019'!$E$4:$H$1683,4,FALSE)</f>
        <v>2.1336335552463552E-3</v>
      </c>
      <c r="H58" s="21">
        <f>VLOOKUP(E58,'Appendix 1a. Pop March 2021'!$E$5:$F$1684,2,FALSE)</f>
        <v>444242.07128540199</v>
      </c>
      <c r="I58" s="21">
        <f>VLOOKUP(E58,'Appendix 2a. Covid Deaths 2021'!$E$4:$F$1684,2,FALSE)</f>
        <v>158.78076889997399</v>
      </c>
      <c r="J58" s="22">
        <f t="shared" si="35"/>
        <v>947.84978994667699</v>
      </c>
      <c r="K58" s="22">
        <f t="shared" si="36"/>
        <v>1106.2917788701984</v>
      </c>
      <c r="L58" s="78">
        <f t="shared" si="37"/>
        <v>0.85678101207139901</v>
      </c>
      <c r="M58" s="78">
        <f t="shared" si="38"/>
        <v>1.1671593860166756</v>
      </c>
      <c r="N58" s="77">
        <f>VLOOKUP(E58,'Appendix 4. LT MOH 2019'!$E$4:$L$1683,8,FALSE)</f>
        <v>0.98938843520059239</v>
      </c>
      <c r="O58" s="77">
        <f t="shared" si="47"/>
        <v>0.98762562980288593</v>
      </c>
      <c r="P58" s="78">
        <f t="shared" si="39"/>
        <v>1.2374370197114071E-2</v>
      </c>
      <c r="Q58" s="77">
        <f>VLOOKUP(E58,'Appendix 4. LT MOH 2019'!$E$4:$J$1683,6,FALSE)</f>
        <v>2.4999999999999982</v>
      </c>
      <c r="R58" s="133">
        <f t="shared" si="40"/>
        <v>2.4977741778645703</v>
      </c>
      <c r="S58" s="132">
        <f t="shared" si="48"/>
        <v>95593.353235062066</v>
      </c>
      <c r="T58" s="14">
        <f t="shared" si="41"/>
        <v>1182.90754131415</v>
      </c>
      <c r="U58" s="15">
        <f t="shared" si="42"/>
        <v>2.4902956778478291E-3</v>
      </c>
      <c r="V58" s="14">
        <f t="shared" si="43"/>
        <v>475006.86438023532</v>
      </c>
      <c r="W58" s="14">
        <f t="shared" si="44"/>
        <v>4215463.3557711206</v>
      </c>
      <c r="X58" s="2">
        <f t="shared" si="45"/>
        <v>44.097870961858447</v>
      </c>
      <c r="Y58" s="109">
        <f>VLOOKUP(E58,'Appendix 4. LT MOH 2019'!$E$4:$Q$1683,13,FALSE)</f>
        <v>46.565567559451125</v>
      </c>
      <c r="Z58" s="129">
        <f t="shared" si="46"/>
        <v>-2.4676965975926777</v>
      </c>
    </row>
    <row r="59" spans="1:26" x14ac:dyDescent="0.2">
      <c r="B59" s="155" t="str">
        <f t="shared" si="49"/>
        <v>Male</v>
      </c>
      <c r="C59" s="13" t="str">
        <f t="shared" si="50"/>
        <v>PR</v>
      </c>
      <c r="D59" s="162" t="s">
        <v>125</v>
      </c>
      <c r="E59" s="20" t="str">
        <f t="shared" si="34"/>
        <v>PRMale35-39</v>
      </c>
      <c r="F59" s="21">
        <v>5</v>
      </c>
      <c r="G59" s="108">
        <f>VLOOKUP(E59,'Appendix 4. LT MOH 2019'!$E$4:$H$1683,4,FALSE)</f>
        <v>2.7302328092757488E-3</v>
      </c>
      <c r="H59" s="21">
        <f>VLOOKUP(E59,'Appendix 1a. Pop March 2021'!$E$5:$F$1684,2,FALSE)</f>
        <v>430364.69842414698</v>
      </c>
      <c r="I59" s="21">
        <f>VLOOKUP(E59,'Appendix 2a. Covid Deaths 2021'!$E$4:$F$1684,2,FALSE)</f>
        <v>266.70207276167503</v>
      </c>
      <c r="J59" s="22">
        <f t="shared" si="35"/>
        <v>1174.9958195916693</v>
      </c>
      <c r="K59" s="22">
        <f t="shared" si="36"/>
        <v>1440.9697336039885</v>
      </c>
      <c r="L59" s="78">
        <f t="shared" si="37"/>
        <v>0.81542019390851761</v>
      </c>
      <c r="M59" s="78">
        <f t="shared" si="38"/>
        <v>1.2263615832307808</v>
      </c>
      <c r="N59" s="77">
        <f>VLOOKUP(E59,'Appendix 4. LT MOH 2019'!$E$4:$L$1683,8,FALSE)</f>
        <v>0.98644138141688142</v>
      </c>
      <c r="O59" s="77">
        <f t="shared" si="47"/>
        <v>0.98339783736843012</v>
      </c>
      <c r="P59" s="78">
        <f t="shared" si="39"/>
        <v>1.6602162631569883E-2</v>
      </c>
      <c r="Q59" s="77">
        <f>VLOOKUP(E59,'Appendix 4. LT MOH 2019'!$E$4:$J$1683,6,FALSE)</f>
        <v>2.5000000000000067</v>
      </c>
      <c r="R59" s="133">
        <f t="shared" si="40"/>
        <v>2.4961441287779937</v>
      </c>
      <c r="S59" s="132">
        <f t="shared" si="48"/>
        <v>94410.445693747912</v>
      </c>
      <c r="T59" s="14">
        <f t="shared" si="41"/>
        <v>1567.4175735265994</v>
      </c>
      <c r="U59" s="15">
        <f t="shared" si="42"/>
        <v>3.3482696534069246E-3</v>
      </c>
      <c r="V59" s="14">
        <f t="shared" si="43"/>
        <v>468127.64077460842</v>
      </c>
      <c r="W59" s="14">
        <f t="shared" si="44"/>
        <v>3740456.4913908849</v>
      </c>
      <c r="X59" s="2">
        <f t="shared" si="45"/>
        <v>39.61909578866215</v>
      </c>
      <c r="Y59" s="109">
        <f>VLOOKUP(E59,'Appendix 4. LT MOH 2019'!$E$4:$Q$1683,13,FALSE)</f>
        <v>42.038187421320636</v>
      </c>
      <c r="Z59" s="129">
        <f t="shared" si="46"/>
        <v>-2.4190916326584855</v>
      </c>
    </row>
    <row r="60" spans="1:26" x14ac:dyDescent="0.2">
      <c r="B60" s="155" t="str">
        <f t="shared" si="49"/>
        <v>Male</v>
      </c>
      <c r="C60" s="13" t="str">
        <f t="shared" si="50"/>
        <v>PR</v>
      </c>
      <c r="D60" s="162" t="s">
        <v>126</v>
      </c>
      <c r="E60" s="20" t="str">
        <f t="shared" si="34"/>
        <v>PRMale40-44</v>
      </c>
      <c r="F60" s="21">
        <v>5</v>
      </c>
      <c r="G60" s="108">
        <f>VLOOKUP(E60,'Appendix 4. LT MOH 2019'!$E$4:$H$1683,4,FALSE)</f>
        <v>3.3311259607087672E-3</v>
      </c>
      <c r="H60" s="21">
        <f>VLOOKUP(E60,'Appendix 1a. Pop March 2021'!$E$5:$F$1684,2,FALSE)</f>
        <v>406243.78362406802</v>
      </c>
      <c r="I60" s="21">
        <f>VLOOKUP(E60,'Appendix 2a. Covid Deaths 2021'!$E$4:$F$1684,2,FALSE)</f>
        <v>344.85198245463101</v>
      </c>
      <c r="J60" s="22">
        <f t="shared" si="35"/>
        <v>1353.2492140066881</v>
      </c>
      <c r="K60" s="22">
        <f t="shared" si="36"/>
        <v>1696.9524510699625</v>
      </c>
      <c r="L60" s="78">
        <f t="shared" si="37"/>
        <v>0.79745853406407319</v>
      </c>
      <c r="M60" s="78">
        <f t="shared" si="38"/>
        <v>1.2539836960596791</v>
      </c>
      <c r="N60" s="77">
        <f>VLOOKUP(E60,'Appendix 4. LT MOH 2019'!$E$4:$L$1683,8,FALSE)</f>
        <v>0.98348192962904002</v>
      </c>
      <c r="O60" s="77">
        <f t="shared" si="47"/>
        <v>0.9793302384936361</v>
      </c>
      <c r="P60" s="78">
        <f t="shared" si="39"/>
        <v>2.0669761506363904E-2</v>
      </c>
      <c r="Q60" s="77">
        <f>VLOOKUP(E60,'Appendix 4. LT MOH 2019'!$E$4:$J$1683,6,FALSE)</f>
        <v>2.4999999999999978</v>
      </c>
      <c r="R60" s="133">
        <f t="shared" si="40"/>
        <v>2.4947230366962687</v>
      </c>
      <c r="S60" s="132">
        <f t="shared" si="48"/>
        <v>92843.028120221308</v>
      </c>
      <c r="T60" s="14">
        <f t="shared" si="41"/>
        <v>1919.0432487736118</v>
      </c>
      <c r="U60" s="15">
        <f t="shared" si="42"/>
        <v>4.1772144391223646E-3</v>
      </c>
      <c r="V60" s="14">
        <f t="shared" si="43"/>
        <v>459407.40575837041</v>
      </c>
      <c r="W60" s="14">
        <f t="shared" si="44"/>
        <v>3272328.8506162763</v>
      </c>
      <c r="X60" s="2">
        <f t="shared" si="45"/>
        <v>35.245822081319638</v>
      </c>
      <c r="Y60" s="109">
        <f>VLOOKUP(E60,'Appendix 4. LT MOH 2019'!$E$4:$Q$1683,13,FALSE)</f>
        <v>37.581639077762233</v>
      </c>
      <c r="Z60" s="129">
        <f t="shared" si="46"/>
        <v>-2.3358169964425954</v>
      </c>
    </row>
    <row r="61" spans="1:26" x14ac:dyDescent="0.2">
      <c r="B61" s="155" t="str">
        <f t="shared" si="49"/>
        <v>Male</v>
      </c>
      <c r="C61" s="13" t="str">
        <f t="shared" si="50"/>
        <v>PR</v>
      </c>
      <c r="D61" s="162" t="s">
        <v>127</v>
      </c>
      <c r="E61" s="20" t="str">
        <f t="shared" si="34"/>
        <v>PRMale45-49</v>
      </c>
      <c r="F61" s="21">
        <v>5</v>
      </c>
      <c r="G61" s="108">
        <f>VLOOKUP(E61,'Appendix 4. LT MOH 2019'!$E$4:$H$1683,4,FALSE)</f>
        <v>4.7323229474690665E-3</v>
      </c>
      <c r="H61" s="21">
        <f>VLOOKUP(E61,'Appendix 1a. Pop March 2021'!$E$5:$F$1684,2,FALSE)</f>
        <v>376269.74679680401</v>
      </c>
      <c r="I61" s="21">
        <f>VLOOKUP(E61,'Appendix 2a. Covid Deaths 2021'!$E$4:$F$1684,2,FALSE)</f>
        <v>514.79702416788496</v>
      </c>
      <c r="J61" s="22">
        <f t="shared" si="35"/>
        <v>1780.6299572048908</v>
      </c>
      <c r="K61" s="22">
        <f t="shared" si="36"/>
        <v>2292.9907956020174</v>
      </c>
      <c r="L61" s="78">
        <f t="shared" si="37"/>
        <v>0.77655346921590762</v>
      </c>
      <c r="M61" s="78">
        <f t="shared" si="38"/>
        <v>1.2877413335229937</v>
      </c>
      <c r="N61" s="77">
        <f>VLOOKUP(E61,'Appendix 4. LT MOH 2019'!$E$4:$L$1683,8,FALSE)</f>
        <v>0.97661504812362965</v>
      </c>
      <c r="O61" s="77">
        <f t="shared" si="47"/>
        <v>0.96998811411957142</v>
      </c>
      <c r="P61" s="78">
        <f t="shared" si="39"/>
        <v>3.0011885880428579E-2</v>
      </c>
      <c r="Q61" s="77">
        <f>VLOOKUP(E61,'Appendix 4. LT MOH 2019'!$E$4:$J$1683,6,FALSE)</f>
        <v>2.5000000000000204</v>
      </c>
      <c r="R61" s="133">
        <f t="shared" si="40"/>
        <v>2.4915130930437623</v>
      </c>
      <c r="S61" s="132">
        <f t="shared" si="48"/>
        <v>90923.984871447698</v>
      </c>
      <c r="T61" s="14">
        <f t="shared" si="41"/>
        <v>2728.8002577557031</v>
      </c>
      <c r="U61" s="15">
        <f t="shared" si="42"/>
        <v>6.094135876451039E-3</v>
      </c>
      <c r="V61" s="14">
        <f t="shared" si="43"/>
        <v>447774.76463895949</v>
      </c>
      <c r="W61" s="14">
        <f t="shared" si="44"/>
        <v>2812921.4448579061</v>
      </c>
      <c r="X61" s="2">
        <f t="shared" si="45"/>
        <v>30.937067362752934</v>
      </c>
      <c r="Y61" s="109">
        <f>VLOOKUP(E61,'Appendix 4. LT MOH 2019'!$E$4:$Q$1683,13,FALSE)</f>
        <v>33.170852733404764</v>
      </c>
      <c r="Z61" s="129">
        <f t="shared" si="46"/>
        <v>-2.2337853706518302</v>
      </c>
    </row>
    <row r="62" spans="1:26" x14ac:dyDescent="0.2">
      <c r="B62" s="155" t="str">
        <f t="shared" si="49"/>
        <v>Male</v>
      </c>
      <c r="C62" s="13" t="str">
        <f t="shared" si="50"/>
        <v>PR</v>
      </c>
      <c r="D62" s="162" t="s">
        <v>128</v>
      </c>
      <c r="E62" s="20" t="str">
        <f t="shared" si="34"/>
        <v>PRMale50-54</v>
      </c>
      <c r="F62" s="21">
        <v>5</v>
      </c>
      <c r="G62" s="108">
        <f>VLOOKUP(E62,'Appendix 4. LT MOH 2019'!$E$4:$H$1683,4,FALSE)</f>
        <v>6.7935128169623049E-3</v>
      </c>
      <c r="H62" s="21">
        <f>VLOOKUP(E62,'Appendix 1a. Pop March 2021'!$E$5:$F$1684,2,FALSE)</f>
        <v>358889.98057999002</v>
      </c>
      <c r="I62" s="21">
        <f>VLOOKUP(E62,'Appendix 2a. Covid Deaths 2021'!$E$4:$F$1684,2,FALSE)</f>
        <v>668.61589403973505</v>
      </c>
      <c r="J62" s="22">
        <f t="shared" si="35"/>
        <v>2438.1236829495151</v>
      </c>
      <c r="K62" s="22">
        <f t="shared" si="36"/>
        <v>3102.1973263434661</v>
      </c>
      <c r="L62" s="78">
        <f t="shared" si="37"/>
        <v>0.78593442855658413</v>
      </c>
      <c r="M62" s="78">
        <f t="shared" si="38"/>
        <v>1.2723707775934441</v>
      </c>
      <c r="N62" s="77">
        <f>VLOOKUP(E62,'Appendix 4. LT MOH 2019'!$E$4:$L$1683,8,FALSE)</f>
        <v>0.96659969934171952</v>
      </c>
      <c r="O62" s="77">
        <f t="shared" si="47"/>
        <v>0.95769732829372622</v>
      </c>
      <c r="P62" s="78">
        <f t="shared" si="39"/>
        <v>4.2302671706273776E-2</v>
      </c>
      <c r="Q62" s="77">
        <f>VLOOKUP(E62,'Appendix 4. LT MOH 2019'!$E$4:$J$1683,6,FALSE)</f>
        <v>2.5000000000000275</v>
      </c>
      <c r="R62" s="133">
        <f t="shared" si="40"/>
        <v>2.4884821214419888</v>
      </c>
      <c r="S62" s="132">
        <f t="shared" si="48"/>
        <v>88195.184613691992</v>
      </c>
      <c r="T62" s="14">
        <f t="shared" si="41"/>
        <v>3730.8919407872204</v>
      </c>
      <c r="U62" s="15">
        <f t="shared" si="42"/>
        <v>8.6442133573399298E-3</v>
      </c>
      <c r="V62" s="14">
        <f t="shared" si="43"/>
        <v>431605.72125620488</v>
      </c>
      <c r="W62" s="14">
        <f t="shared" si="44"/>
        <v>2365146.6802189467</v>
      </c>
      <c r="X62" s="2">
        <f t="shared" si="45"/>
        <v>26.817186114850152</v>
      </c>
      <c r="Y62" s="109">
        <f>VLOOKUP(E62,'Appendix 4. LT MOH 2019'!$E$4:$Q$1683,13,FALSE)</f>
        <v>28.905263304443931</v>
      </c>
      <c r="Z62" s="129">
        <f t="shared" si="46"/>
        <v>-2.0880771895937791</v>
      </c>
    </row>
    <row r="63" spans="1:26" x14ac:dyDescent="0.2">
      <c r="B63" s="155" t="str">
        <f t="shared" si="49"/>
        <v>Male</v>
      </c>
      <c r="C63" s="13" t="str">
        <f t="shared" si="50"/>
        <v>PR</v>
      </c>
      <c r="D63" s="162" t="s">
        <v>129</v>
      </c>
      <c r="E63" s="20" t="str">
        <f t="shared" si="34"/>
        <v>PRMale55-59</v>
      </c>
      <c r="F63" s="21">
        <v>5</v>
      </c>
      <c r="G63" s="108">
        <f>VLOOKUP(E63,'Appendix 4. LT MOH 2019'!$E$4:$H$1683,4,FALSE)</f>
        <v>1.016109447097871E-2</v>
      </c>
      <c r="H63" s="21">
        <f>VLOOKUP(E63,'Appendix 1a. Pop March 2021'!$E$5:$F$1684,2,FALSE)</f>
        <v>321323.75697519502</v>
      </c>
      <c r="I63" s="21">
        <f>VLOOKUP(E63,'Appendix 2a. Covid Deaths 2021'!$E$4:$F$1684,2,FALSE)</f>
        <v>847.24425905220596</v>
      </c>
      <c r="J63" s="22">
        <f t="shared" si="35"/>
        <v>3265.0010503947606</v>
      </c>
      <c r="K63" s="22">
        <f t="shared" si="36"/>
        <v>4103.6363804907432</v>
      </c>
      <c r="L63" s="78">
        <f t="shared" si="37"/>
        <v>0.79563605243316116</v>
      </c>
      <c r="M63" s="78">
        <f t="shared" si="38"/>
        <v>1.2568560674718883</v>
      </c>
      <c r="N63" s="77">
        <f>VLOOKUP(E63,'Appendix 4. LT MOH 2019'!$E$4:$L$1683,8,FALSE)</f>
        <v>0.95045315312470391</v>
      </c>
      <c r="O63" s="77">
        <f t="shared" si="47"/>
        <v>0.93812797372855938</v>
      </c>
      <c r="P63" s="78">
        <f t="shared" si="39"/>
        <v>6.1872026271440617E-2</v>
      </c>
      <c r="Q63" s="77">
        <f>VLOOKUP(E63,'Appendix 4. LT MOH 2019'!$E$4:$J$1683,6,FALSE)</f>
        <v>2.4999999999999942</v>
      </c>
      <c r="R63" s="133">
        <f t="shared" si="40"/>
        <v>2.483787954264026</v>
      </c>
      <c r="S63" s="132">
        <f t="shared" si="48"/>
        <v>84464.292672904776</v>
      </c>
      <c r="T63" s="14">
        <f t="shared" si="41"/>
        <v>5225.9769352566136</v>
      </c>
      <c r="U63" s="15">
        <f t="shared" si="42"/>
        <v>1.2772084905139794E-2</v>
      </c>
      <c r="V63" s="14">
        <f t="shared" si="43"/>
        <v>409171.79724929284</v>
      </c>
      <c r="W63" s="14">
        <f t="shared" si="44"/>
        <v>1933540.9589627418</v>
      </c>
      <c r="X63" s="2">
        <f t="shared" si="45"/>
        <v>22.891814964348843</v>
      </c>
      <c r="Y63" s="109">
        <f>VLOOKUP(E63,'Appendix 4. LT MOH 2019'!$E$4:$Q$1683,13,FALSE)</f>
        <v>24.817682099866804</v>
      </c>
      <c r="Z63" s="129">
        <f t="shared" si="46"/>
        <v>-1.9258671355179615</v>
      </c>
    </row>
    <row r="64" spans="1:26" x14ac:dyDescent="0.2">
      <c r="B64" s="155" t="str">
        <f t="shared" si="49"/>
        <v>Male</v>
      </c>
      <c r="C64" s="13" t="str">
        <f t="shared" si="50"/>
        <v>PR</v>
      </c>
      <c r="D64" s="162" t="s">
        <v>130</v>
      </c>
      <c r="E64" s="20" t="str">
        <f t="shared" si="34"/>
        <v>PRMale60-64</v>
      </c>
      <c r="F64" s="21">
        <v>5</v>
      </c>
      <c r="G64" s="108">
        <f>VLOOKUP(E64,'Appendix 4. LT MOH 2019'!$E$4:$H$1683,4,FALSE)</f>
        <v>1.5699937200251198E-2</v>
      </c>
      <c r="H64" s="21">
        <f>VLOOKUP(E64,'Appendix 1a. Pop March 2021'!$E$5:$F$1684,2,FALSE)</f>
        <v>263634.02979680197</v>
      </c>
      <c r="I64" s="21">
        <f>VLOOKUP(E64,'Appendix 2a. Covid Deaths 2021'!$E$4:$F$1684,2,FALSE)</f>
        <v>1133.7939279263801</v>
      </c>
      <c r="J64" s="22">
        <f t="shared" si="35"/>
        <v>4139.0377116589443</v>
      </c>
      <c r="K64" s="22">
        <f t="shared" si="36"/>
        <v>5255.0311461188539</v>
      </c>
      <c r="L64" s="78">
        <f t="shared" si="37"/>
        <v>0.78763333585869688</v>
      </c>
      <c r="M64" s="78">
        <f t="shared" si="38"/>
        <v>1.2696263025863117</v>
      </c>
      <c r="N64" s="77">
        <f>VLOOKUP(E64,'Appendix 4. LT MOH 2019'!$E$4:$L$1683,8,FALSE)</f>
        <v>0.92446504896781734</v>
      </c>
      <c r="O64" s="77">
        <f t="shared" si="47"/>
        <v>0.90509398193485813</v>
      </c>
      <c r="P64" s="78">
        <f t="shared" si="39"/>
        <v>9.4906018065141873E-2</v>
      </c>
      <c r="Q64" s="77">
        <f>VLOOKUP(E64,'Appendix 4. LT MOH 2019'!$E$4:$J$1683,6,FALSE)</f>
        <v>2.4999999999999951</v>
      </c>
      <c r="R64" s="133">
        <f t="shared" si="40"/>
        <v>2.4737861057134585</v>
      </c>
      <c r="S64" s="132">
        <f t="shared" si="48"/>
        <v>79238.315737648169</v>
      </c>
      <c r="T64" s="14">
        <f t="shared" si="41"/>
        <v>7520.1930248486524</v>
      </c>
      <c r="U64" s="15">
        <f t="shared" si="42"/>
        <v>1.9937204120097016E-2</v>
      </c>
      <c r="V64" s="14">
        <f t="shared" si="43"/>
        <v>377193.96258115146</v>
      </c>
      <c r="W64" s="14">
        <f t="shared" si="44"/>
        <v>1524369.1617134491</v>
      </c>
      <c r="X64" s="2">
        <f t="shared" si="45"/>
        <v>19.2377784348738</v>
      </c>
      <c r="Y64" s="109">
        <f>VLOOKUP(E64,'Appendix 4. LT MOH 2019'!$E$4:$Q$1683,13,FALSE)</f>
        <v>20.981096387018479</v>
      </c>
      <c r="Z64" s="129">
        <f t="shared" si="46"/>
        <v>-1.7433179521446789</v>
      </c>
    </row>
    <row r="65" spans="2:26" x14ac:dyDescent="0.2">
      <c r="B65" s="155" t="str">
        <f t="shared" si="49"/>
        <v>Male</v>
      </c>
      <c r="C65" s="13" t="str">
        <f t="shared" si="50"/>
        <v>PR</v>
      </c>
      <c r="D65" s="162" t="s">
        <v>131</v>
      </c>
      <c r="E65" s="20" t="str">
        <f t="shared" si="34"/>
        <v>PRMale65-69</v>
      </c>
      <c r="F65" s="21">
        <v>5</v>
      </c>
      <c r="G65" s="108">
        <f>VLOOKUP(E65,'Appendix 4. LT MOH 2019'!$E$4:$H$1683,4,FALSE)</f>
        <v>2.1983894921298888E-2</v>
      </c>
      <c r="H65" s="21">
        <f>VLOOKUP(E65,'Appendix 1a. Pop March 2021'!$E$5:$F$1684,2,FALSE)</f>
        <v>206388.264835162</v>
      </c>
      <c r="I65" s="21">
        <f>VLOOKUP(E65,'Appendix 2a. Covid Deaths 2021'!$E$4:$F$1684,2,FALSE)</f>
        <v>1158.603423067</v>
      </c>
      <c r="J65" s="22">
        <f t="shared" si="35"/>
        <v>4537.2179271254081</v>
      </c>
      <c r="K65" s="22">
        <f t="shared" si="36"/>
        <v>5670.3507342842458</v>
      </c>
      <c r="L65" s="78">
        <f t="shared" si="37"/>
        <v>0.80016530541794251</v>
      </c>
      <c r="M65" s="78">
        <f t="shared" si="38"/>
        <v>1.2497417636443007</v>
      </c>
      <c r="N65" s="77">
        <f>VLOOKUP(E65,'Appendix 4. LT MOH 2019'!$E$4:$L$1683,8,FALSE)</f>
        <v>0.89580694815190076</v>
      </c>
      <c r="O65" s="77">
        <f t="shared" si="47"/>
        <v>0.87152605106345404</v>
      </c>
      <c r="P65" s="78">
        <f t="shared" si="39"/>
        <v>0.12847394893654596</v>
      </c>
      <c r="Q65" s="77">
        <f>VLOOKUP(E65,'Appendix 4. LT MOH 2019'!$E$4:$J$1683,6,FALSE)</f>
        <v>2.4999999999999978</v>
      </c>
      <c r="R65" s="133">
        <f t="shared" si="40"/>
        <v>2.4661320552924044</v>
      </c>
      <c r="S65" s="132">
        <f t="shared" si="48"/>
        <v>71718.122712799523</v>
      </c>
      <c r="T65" s="14">
        <f t="shared" si="41"/>
        <v>9213.9104352291433</v>
      </c>
      <c r="U65" s="15">
        <f t="shared" si="42"/>
        <v>2.7484209849957975E-2</v>
      </c>
      <c r="V65" s="14">
        <f t="shared" si="43"/>
        <v>335243.78126676369</v>
      </c>
      <c r="W65" s="14">
        <f t="shared" si="44"/>
        <v>1147175.1991322977</v>
      </c>
      <c r="X65" s="2">
        <f t="shared" si="45"/>
        <v>15.995611091582036</v>
      </c>
      <c r="Y65" s="109">
        <f>VLOOKUP(E65,'Appendix 4. LT MOH 2019'!$E$4:$Q$1683,13,FALSE)</f>
        <v>17.491125037829143</v>
      </c>
      <c r="Z65" s="129">
        <f t="shared" si="46"/>
        <v>-1.4955139462471063</v>
      </c>
    </row>
    <row r="66" spans="2:26" x14ac:dyDescent="0.2">
      <c r="B66" s="155" t="str">
        <f t="shared" si="49"/>
        <v>Male</v>
      </c>
      <c r="C66" s="13" t="str">
        <f t="shared" si="50"/>
        <v>PR</v>
      </c>
      <c r="D66" s="162" t="s">
        <v>132</v>
      </c>
      <c r="E66" s="20" t="str">
        <f t="shared" si="34"/>
        <v>PRMale70-74</v>
      </c>
      <c r="F66" s="21">
        <v>5</v>
      </c>
      <c r="G66" s="108">
        <f>VLOOKUP(E66,'Appendix 4. LT MOH 2019'!$E$4:$H$1683,4,FALSE)</f>
        <v>3.3809160634884088E-2</v>
      </c>
      <c r="H66" s="21">
        <f>VLOOKUP(E66,'Appendix 1a. Pop March 2021'!$E$5:$F$1684,2,FALSE)</f>
        <v>149382.91613976701</v>
      </c>
      <c r="I66" s="21">
        <f>VLOOKUP(E66,'Appendix 2a. Covid Deaths 2021'!$E$4:$F$1684,2,FALSE)</f>
        <v>1127.5915541412201</v>
      </c>
      <c r="J66" s="22">
        <f t="shared" si="35"/>
        <v>5050.5110078768021</v>
      </c>
      <c r="K66" s="22">
        <f t="shared" si="36"/>
        <v>6139.9796380335229</v>
      </c>
      <c r="L66" s="78">
        <f t="shared" si="37"/>
        <v>0.82256152391644588</v>
      </c>
      <c r="M66" s="78">
        <f t="shared" si="38"/>
        <v>1.2157145343228795</v>
      </c>
      <c r="N66" s="77">
        <f>VLOOKUP(E66,'Appendix 4. LT MOH 2019'!$E$4:$L$1683,8,FALSE)</f>
        <v>0.8441288764607735</v>
      </c>
      <c r="O66" s="77">
        <f t="shared" si="47"/>
        <v>0.81383067712965029</v>
      </c>
      <c r="P66" s="78">
        <f t="shared" si="39"/>
        <v>0.18616932287034971</v>
      </c>
      <c r="Q66" s="77">
        <f>VLOOKUP(E66,'Appendix 4. LT MOH 2019'!$E$4:$J$1683,6,FALSE)</f>
        <v>2.4999999999999991</v>
      </c>
      <c r="R66" s="133">
        <f t="shared" si="40"/>
        <v>2.4553435087175854</v>
      </c>
      <c r="S66" s="132">
        <f t="shared" si="48"/>
        <v>62504.212277570376</v>
      </c>
      <c r="T66" s="14">
        <f t="shared" si="41"/>
        <v>11636.366876259875</v>
      </c>
      <c r="U66" s="15">
        <f t="shared" si="42"/>
        <v>4.1130911279327893E-2</v>
      </c>
      <c r="V66" s="14">
        <f t="shared" si="43"/>
        <v>282910.5048812335</v>
      </c>
      <c r="W66" s="14">
        <f t="shared" si="44"/>
        <v>811931.41786553408</v>
      </c>
      <c r="X66" s="2">
        <f t="shared" si="45"/>
        <v>12.99002720424485</v>
      </c>
      <c r="Y66" s="109">
        <f>VLOOKUP(E66,'Appendix 4. LT MOH 2019'!$E$4:$Q$1683,13,FALSE)</f>
        <v>14.234772005013648</v>
      </c>
      <c r="Z66" s="129">
        <f t="shared" si="46"/>
        <v>-1.2447448007687978</v>
      </c>
    </row>
    <row r="67" spans="2:26" x14ac:dyDescent="0.2">
      <c r="B67" s="155" t="str">
        <f t="shared" si="49"/>
        <v>Male</v>
      </c>
      <c r="C67" s="13" t="str">
        <f t="shared" si="50"/>
        <v>PR</v>
      </c>
      <c r="D67" s="162" t="s">
        <v>133</v>
      </c>
      <c r="E67" s="20" t="str">
        <f t="shared" si="34"/>
        <v>PRMale75-79</v>
      </c>
      <c r="F67" s="21">
        <v>5</v>
      </c>
      <c r="G67" s="108">
        <f>VLOOKUP(E67,'Appendix 4. LT MOH 2019'!$E$4:$H$1683,4,FALSE)</f>
        <v>5.1715219616345488E-2</v>
      </c>
      <c r="H67" s="21">
        <f>VLOOKUP(E67,'Appendix 1a. Pop March 2021'!$E$5:$F$1684,2,FALSE)</f>
        <v>97235.428036483398</v>
      </c>
      <c r="I67" s="21">
        <f>VLOOKUP(E67,'Appendix 2a. Covid Deaths 2021'!$E$4:$F$1684,2,FALSE)</f>
        <v>903.06562311860296</v>
      </c>
      <c r="J67" s="22">
        <f t="shared" si="35"/>
        <v>5028.551515396096</v>
      </c>
      <c r="K67" s="22">
        <f t="shared" si="36"/>
        <v>5884.9149014871491</v>
      </c>
      <c r="L67" s="78">
        <f t="shared" si="37"/>
        <v>0.85448160246554361</v>
      </c>
      <c r="M67" s="78">
        <f t="shared" si="38"/>
        <v>1.1703002113966805</v>
      </c>
      <c r="N67" s="77">
        <f>VLOOKUP(E67,'Appendix 4. LT MOH 2019'!$E$4:$L$1683,8,FALSE)</f>
        <v>0.77102733151090774</v>
      </c>
      <c r="O67" s="77">
        <f t="shared" si="47"/>
        <v>0.737628573769748</v>
      </c>
      <c r="P67" s="78">
        <f t="shared" si="39"/>
        <v>0.262371426230252</v>
      </c>
      <c r="Q67" s="77">
        <f>VLOOKUP(E67,'Appendix 4. LT MOH 2019'!$E$4:$J$1683,6,FALSE)</f>
        <v>2.5000000000000022</v>
      </c>
      <c r="R67" s="133">
        <f t="shared" si="40"/>
        <v>2.4466849707398768</v>
      </c>
      <c r="S67" s="132">
        <f t="shared" si="48"/>
        <v>50867.8454013105</v>
      </c>
      <c r="T67" s="14">
        <f t="shared" si="41"/>
        <v>13346.269147201801</v>
      </c>
      <c r="U67" s="15">
        <f t="shared" si="42"/>
        <v>6.0592700076412299E-2</v>
      </c>
      <c r="V67" s="14">
        <f t="shared" si="43"/>
        <v>220261.99740845145</v>
      </c>
      <c r="W67" s="14">
        <f t="shared" si="44"/>
        <v>529020.91298430064</v>
      </c>
      <c r="X67" s="2">
        <f t="shared" si="45"/>
        <v>10.399908012826341</v>
      </c>
      <c r="Y67" s="109">
        <f>VLOOKUP(E67,'Appendix 4. LT MOH 2019'!$E$4:$Q$1683,13,FALSE)</f>
        <v>11.401635558559123</v>
      </c>
      <c r="Z67" s="129">
        <f t="shared" si="46"/>
        <v>-1.0017275457327823</v>
      </c>
    </row>
    <row r="68" spans="2:26" x14ac:dyDescent="0.2">
      <c r="B68" s="155" t="str">
        <f t="shared" si="49"/>
        <v>Male</v>
      </c>
      <c r="C68" s="13" t="str">
        <f t="shared" si="50"/>
        <v>PR</v>
      </c>
      <c r="D68" s="162" t="s">
        <v>134</v>
      </c>
      <c r="E68" s="20" t="str">
        <f t="shared" si="34"/>
        <v>PRMale80-84</v>
      </c>
      <c r="F68" s="21">
        <v>5</v>
      </c>
      <c r="G68" s="108">
        <f>VLOOKUP(E68,'Appendix 4. LT MOH 2019'!$E$4:$H$1683,4,FALSE)</f>
        <v>7.9055146398419263E-2</v>
      </c>
      <c r="H68" s="21">
        <f>VLOOKUP(E68,'Appendix 1a. Pop March 2021'!$E$5:$F$1684,2,FALSE)</f>
        <v>59402.713205697102</v>
      </c>
      <c r="I68" s="21">
        <f>VLOOKUP(E68,'Appendix 2a. Covid Deaths 2021'!$E$4:$F$1684,2,FALSE)</f>
        <v>601.63025716005802</v>
      </c>
      <c r="J68" s="22">
        <f t="shared" si="35"/>
        <v>4696.0901889396973</v>
      </c>
      <c r="K68" s="22">
        <f t="shared" si="36"/>
        <v>5250.1584780422481</v>
      </c>
      <c r="L68" s="78">
        <f t="shared" si="37"/>
        <v>0.8944663686972818</v>
      </c>
      <c r="M68" s="78">
        <f t="shared" si="38"/>
        <v>1.1179850187731704</v>
      </c>
      <c r="N68" s="77">
        <f>VLOOKUP(E68,'Appendix 4. LT MOH 2019'!$E$4:$L$1683,8,FALSE)</f>
        <v>0.66995387903558434</v>
      </c>
      <c r="O68" s="77">
        <f t="shared" si="47"/>
        <v>0.63902935832780194</v>
      </c>
      <c r="P68" s="78">
        <f t="shared" si="39"/>
        <v>0.36097064167219806</v>
      </c>
      <c r="Q68" s="77">
        <f>VLOOKUP(E68,'Appendix 4. LT MOH 2019'!$E$4:$J$1683,6,FALSE)</f>
        <v>2.4999999999999996</v>
      </c>
      <c r="R68" s="133">
        <f t="shared" si="40"/>
        <v>2.4444831785136163</v>
      </c>
      <c r="S68" s="132">
        <f t="shared" si="48"/>
        <v>37521.576254108702</v>
      </c>
      <c r="T68" s="14">
        <f t="shared" si="41"/>
        <v>13544.187456997928</v>
      </c>
      <c r="U68" s="15">
        <f t="shared" si="42"/>
        <v>8.8526714941816909E-2</v>
      </c>
      <c r="V68" s="14">
        <f t="shared" si="43"/>
        <v>152995.48239082043</v>
      </c>
      <c r="W68" s="14">
        <f t="shared" si="44"/>
        <v>308758.91557584913</v>
      </c>
      <c r="X68" s="2">
        <f t="shared" si="45"/>
        <v>8.2288364829033345</v>
      </c>
      <c r="Y68" s="109">
        <f>VLOOKUP(E68,'Appendix 4. LT MOH 2019'!$E$4:$Q$1683,13,FALSE)</f>
        <v>9.0451621424566717</v>
      </c>
      <c r="Z68" s="129">
        <f t="shared" si="46"/>
        <v>-0.81632565955333725</v>
      </c>
    </row>
    <row r="69" spans="2:26" x14ac:dyDescent="0.2">
      <c r="B69" s="155" t="str">
        <f t="shared" si="49"/>
        <v>Male</v>
      </c>
      <c r="C69" s="13" t="str">
        <f t="shared" si="50"/>
        <v>PR</v>
      </c>
      <c r="D69" s="162" t="s">
        <v>135</v>
      </c>
      <c r="E69" s="20" t="str">
        <f t="shared" si="34"/>
        <v>PRMale85-89</v>
      </c>
      <c r="F69" s="21">
        <v>5</v>
      </c>
      <c r="G69" s="108">
        <f>VLOOKUP(E69,'Appendix 4. LT MOH 2019'!$E$4:$H$1683,4,FALSE)</f>
        <v>0.11938988258531767</v>
      </c>
      <c r="H69" s="21">
        <f>VLOOKUP(E69,'Appendix 1a. Pop March 2021'!$E$5:$F$1684,2,FALSE)</f>
        <v>29722.977925249201</v>
      </c>
      <c r="I69" s="21">
        <f>VLOOKUP(E69,'Appendix 2a. Covid Deaths 2021'!$E$4:$F$1684,2,FALSE)</f>
        <v>311.35916401479301</v>
      </c>
      <c r="J69" s="22">
        <f t="shared" si="35"/>
        <v>3548.6228445814913</v>
      </c>
      <c r="K69" s="22">
        <f t="shared" si="36"/>
        <v>3822.8088745626951</v>
      </c>
      <c r="L69" s="78">
        <f t="shared" si="37"/>
        <v>0.9282762913402075</v>
      </c>
      <c r="M69" s="78">
        <f t="shared" si="38"/>
        <v>1.0772654750841915</v>
      </c>
      <c r="N69" s="77">
        <f>VLOOKUP(E69,'Appendix 4. LT MOH 2019'!$E$4:$L$1683,8,FALSE)</f>
        <v>0.54026873996450608</v>
      </c>
      <c r="O69" s="77">
        <f t="shared" si="47"/>
        <v>0.51516910729444132</v>
      </c>
      <c r="P69" s="78">
        <f t="shared" si="39"/>
        <v>0.48483089270555868</v>
      </c>
      <c r="Q69" s="77">
        <f>VLOOKUP(E69,'Appendix 4. LT MOH 2019'!$E$4:$J$1683,6,FALSE)</f>
        <v>2.5</v>
      </c>
      <c r="R69" s="133">
        <f t="shared" si="40"/>
        <v>2.4462610484169329</v>
      </c>
      <c r="S69" s="132">
        <f t="shared" si="48"/>
        <v>23977.388797110776</v>
      </c>
      <c r="T69" s="14">
        <f t="shared" si="41"/>
        <v>11624.978815251479</v>
      </c>
      <c r="U69" s="15">
        <f t="shared" si="42"/>
        <v>0.12888034159034234</v>
      </c>
      <c r="V69" s="14">
        <f t="shared" si="43"/>
        <v>90199.782773718209</v>
      </c>
      <c r="W69" s="14">
        <f t="shared" si="44"/>
        <v>155763.43318502867</v>
      </c>
      <c r="X69" s="2">
        <f t="shared" si="45"/>
        <v>6.4962633964461478</v>
      </c>
      <c r="Y69" s="109">
        <f>VLOOKUP(E69,'Appendix 4. LT MOH 2019'!$E$4:$Q$1683,13,FALSE)</f>
        <v>7.269571230602617</v>
      </c>
      <c r="Z69" s="129">
        <f t="shared" si="46"/>
        <v>-0.7733078341564692</v>
      </c>
    </row>
    <row r="70" spans="2:26" x14ac:dyDescent="0.2">
      <c r="B70" s="155" t="str">
        <f t="shared" si="49"/>
        <v>Male</v>
      </c>
      <c r="C70" s="13" t="str">
        <f t="shared" si="50"/>
        <v>PR</v>
      </c>
      <c r="D70" s="162" t="s">
        <v>8</v>
      </c>
      <c r="E70" s="20" t="str">
        <f t="shared" si="34"/>
        <v>PRMale90+</v>
      </c>
      <c r="F70" s="21" t="s">
        <v>19</v>
      </c>
      <c r="G70" s="108">
        <f>VLOOKUP(E70,'Appendix 4. LT MOH 2019'!$E$4:$H$1683,4,FALSE)</f>
        <v>0.15802417088251827</v>
      </c>
      <c r="H70" s="21">
        <f>VLOOKUP(E70,'Appendix 1a. Pop March 2021'!$E$5:$F$1684,2,FALSE)</f>
        <v>15893.144206737001</v>
      </c>
      <c r="I70" s="21">
        <f>VLOOKUP(E70,'Appendix 2a. Covid Deaths 2021'!$E$4:$F$1684,2,FALSE)</f>
        <v>142.654597058571</v>
      </c>
      <c r="J70" s="22">
        <f t="shared" si="35"/>
        <v>2511.5009359859132</v>
      </c>
      <c r="K70" s="22">
        <f t="shared" si="36"/>
        <v>2631.6126586217242</v>
      </c>
      <c r="L70" s="78">
        <f t="shared" si="37"/>
        <v>0.95435813008335424</v>
      </c>
      <c r="M70" s="78">
        <f t="shared" si="38"/>
        <v>1.0478246776319278</v>
      </c>
      <c r="N70" s="77">
        <f>VLOOKUP(E70,'Appendix 4. LT MOH 2019'!$E$4:$L$1683,8,FALSE)</f>
        <v>0</v>
      </c>
      <c r="O70" s="77">
        <v>0</v>
      </c>
      <c r="P70" s="78">
        <f t="shared" si="39"/>
        <v>1</v>
      </c>
      <c r="Q70" s="77">
        <f>VLOOKUP(E70,'Appendix 4. LT MOH 2019'!$E$4:$J$1683,6,FALSE)</f>
        <v>5.5616038455244929</v>
      </c>
      <c r="R70" s="133">
        <f>Q70*L70</f>
        <v>5.3077618462791474</v>
      </c>
      <c r="S70" s="132">
        <f t="shared" si="48"/>
        <v>12352.409981859297</v>
      </c>
      <c r="T70" s="14">
        <f t="shared" si="41"/>
        <v>12352.409981859297</v>
      </c>
      <c r="U70" s="15">
        <f t="shared" si="42"/>
        <v>0.18840332874034674</v>
      </c>
      <c r="V70" s="14">
        <f>T70*R70</f>
        <v>65563.650411310475</v>
      </c>
      <c r="W70" s="14">
        <f>V70</f>
        <v>65563.650411310475</v>
      </c>
      <c r="X70" s="2">
        <f t="shared" si="45"/>
        <v>5.3077618462791474</v>
      </c>
      <c r="Y70" s="109">
        <f>VLOOKUP(E70,'Appendix 4. LT MOH 2019'!$E$4:$Q$1683,13,FALSE)</f>
        <v>6.3281458425967099</v>
      </c>
      <c r="Z70" s="129">
        <f t="shared" si="46"/>
        <v>-1.0203839963175625</v>
      </c>
    </row>
    <row r="71" spans="2:26" x14ac:dyDescent="0.2">
      <c r="H71" s="43"/>
      <c r="I71" s="43"/>
      <c r="K71" s="9"/>
      <c r="L71" s="9"/>
      <c r="M71" s="9"/>
      <c r="N71" s="131"/>
      <c r="O71" s="131"/>
      <c r="P71" s="79"/>
      <c r="Q71" s="131"/>
      <c r="R71" s="111"/>
      <c r="S71" s="9"/>
      <c r="T71" s="9"/>
      <c r="U71" s="9"/>
      <c r="V71" s="111"/>
      <c r="W71" s="111"/>
      <c r="X71" s="9"/>
      <c r="Y71" s="131"/>
      <c r="Z71" s="9"/>
    </row>
    <row r="72" spans="2:26" x14ac:dyDescent="0.2">
      <c r="F72" s="43"/>
      <c r="H72" s="43"/>
      <c r="I72" s="43"/>
      <c r="N72" s="43"/>
      <c r="O72" s="43"/>
      <c r="Q72" s="43"/>
      <c r="R72" s="43"/>
      <c r="V72" s="43"/>
      <c r="W72" s="43"/>
    </row>
    <row r="73" spans="2:26" x14ac:dyDescent="0.2">
      <c r="F73" s="43"/>
    </row>
    <row r="74" spans="2:26" x14ac:dyDescent="0.2">
      <c r="F74" s="43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21B28-CC64-324D-8A23-A0A6DB92C58A}">
  <sheetPr>
    <tabColor rgb="FF7030A0"/>
  </sheetPr>
  <dimension ref="A1:AA116"/>
  <sheetViews>
    <sheetView zoomScaleNormal="100" workbookViewId="0">
      <pane xSplit="4" ySplit="3" topLeftCell="F4" activePane="bottomRight" state="frozen"/>
      <selection pane="topRight" activeCell="F1" sqref="F1"/>
      <selection pane="bottomLeft" activeCell="A4" sqref="A4"/>
      <selection pane="bottomRight"/>
    </sheetView>
  </sheetViews>
  <sheetFormatPr baseColWidth="10" defaultRowHeight="16" x14ac:dyDescent="0.2"/>
  <cols>
    <col min="1" max="1" width="5.83203125" customWidth="1"/>
    <col min="2" max="3" width="12.1640625" style="155" customWidth="1"/>
    <col min="4" max="4" width="12.1640625" style="9" customWidth="1"/>
    <col min="5" max="5" width="12.83203125" hidden="1" customWidth="1"/>
    <col min="6" max="6" width="13.33203125" customWidth="1"/>
    <col min="7" max="7" width="12.83203125" style="43" customWidth="1"/>
    <col min="10" max="10" width="14.6640625" style="43" customWidth="1"/>
    <col min="11" max="11" width="13.33203125" customWidth="1"/>
    <col min="17" max="17" width="11.5" customWidth="1"/>
    <col min="18" max="20" width="10.33203125" customWidth="1"/>
    <col min="21" max="21" width="8.33203125" customWidth="1"/>
    <col min="22" max="22" width="10" customWidth="1"/>
    <col min="23" max="23" width="8.33203125" customWidth="1"/>
    <col min="24" max="24" width="10.5" customWidth="1"/>
    <col min="25" max="25" width="10.5" style="43" customWidth="1"/>
    <col min="26" max="26" width="17.6640625" bestFit="1" customWidth="1"/>
  </cols>
  <sheetData>
    <row r="1" spans="1:27" ht="18" x14ac:dyDescent="0.2">
      <c r="B1" s="158" t="s">
        <v>62</v>
      </c>
      <c r="C1" s="158"/>
      <c r="D1" s="158"/>
      <c r="H1" s="43"/>
      <c r="I1" s="43"/>
      <c r="K1" s="12"/>
      <c r="N1" s="10"/>
      <c r="O1" s="12"/>
      <c r="Q1" s="12"/>
      <c r="R1" s="12"/>
      <c r="S1" s="10"/>
      <c r="T1" s="10"/>
      <c r="U1" s="12"/>
      <c r="V1" s="12"/>
      <c r="W1" s="12"/>
      <c r="Y1" s="12"/>
    </row>
    <row r="2" spans="1:27" s="3" customFormat="1" ht="100" customHeight="1" x14ac:dyDescent="0.2">
      <c r="B2" s="159" t="s">
        <v>32</v>
      </c>
      <c r="C2" s="159" t="s">
        <v>14</v>
      </c>
      <c r="D2" s="164" t="s">
        <v>30</v>
      </c>
      <c r="E2" s="42"/>
      <c r="F2" s="3" t="s">
        <v>31</v>
      </c>
      <c r="G2" s="110" t="s">
        <v>115</v>
      </c>
      <c r="H2" s="110" t="s">
        <v>119</v>
      </c>
      <c r="I2" s="110" t="s">
        <v>117</v>
      </c>
      <c r="J2" s="110" t="s">
        <v>20</v>
      </c>
      <c r="K2" s="4" t="s">
        <v>1827</v>
      </c>
      <c r="L2" s="3" t="s">
        <v>16</v>
      </c>
      <c r="M2" s="5" t="s">
        <v>114</v>
      </c>
      <c r="N2" s="3" t="s">
        <v>143</v>
      </c>
      <c r="O2" s="3" t="s">
        <v>21</v>
      </c>
      <c r="P2" s="5" t="s">
        <v>22</v>
      </c>
      <c r="Q2" s="3" t="s">
        <v>142</v>
      </c>
      <c r="R2" s="3" t="s">
        <v>23</v>
      </c>
      <c r="S2" s="5" t="s">
        <v>33</v>
      </c>
      <c r="T2" s="5" t="s">
        <v>34</v>
      </c>
      <c r="U2" s="5" t="s">
        <v>35</v>
      </c>
      <c r="V2" s="3" t="s">
        <v>36</v>
      </c>
      <c r="W2" s="3" t="s">
        <v>37</v>
      </c>
      <c r="X2" s="5" t="s">
        <v>80</v>
      </c>
      <c r="Y2" s="3" t="s">
        <v>25</v>
      </c>
      <c r="Z2" s="5" t="s">
        <v>24</v>
      </c>
    </row>
    <row r="3" spans="1:27" s="13" customFormat="1" ht="47" customHeight="1" x14ac:dyDescent="0.2">
      <c r="A3" s="12"/>
      <c r="B3" s="10" t="s">
        <v>17</v>
      </c>
      <c r="C3" s="10" t="s">
        <v>14</v>
      </c>
      <c r="D3" s="160" t="s">
        <v>0</v>
      </c>
      <c r="E3" s="10" t="s">
        <v>137</v>
      </c>
      <c r="F3" s="10" t="s">
        <v>9</v>
      </c>
      <c r="G3" s="12" t="s">
        <v>116</v>
      </c>
      <c r="H3" s="12" t="s">
        <v>136</v>
      </c>
      <c r="I3" s="12" t="s">
        <v>110</v>
      </c>
      <c r="J3" s="12" t="s">
        <v>1826</v>
      </c>
      <c r="K3" s="12" t="s">
        <v>1828</v>
      </c>
      <c r="L3" s="12" t="s">
        <v>26</v>
      </c>
      <c r="M3" s="12" t="s">
        <v>27</v>
      </c>
      <c r="N3" s="10" t="s">
        <v>1620</v>
      </c>
      <c r="O3" s="12" t="s">
        <v>111</v>
      </c>
      <c r="P3" s="12" t="s">
        <v>112</v>
      </c>
      <c r="Q3" s="12" t="s">
        <v>1621</v>
      </c>
      <c r="R3" s="12" t="s">
        <v>113</v>
      </c>
      <c r="S3" s="10" t="s">
        <v>104</v>
      </c>
      <c r="T3" s="10" t="s">
        <v>105</v>
      </c>
      <c r="U3" s="12" t="s">
        <v>106</v>
      </c>
      <c r="V3" s="12" t="s">
        <v>107</v>
      </c>
      <c r="W3" s="12" t="s">
        <v>108</v>
      </c>
      <c r="X3" s="10" t="s">
        <v>109</v>
      </c>
      <c r="Y3" s="12" t="s">
        <v>29</v>
      </c>
      <c r="Z3" s="12" t="s">
        <v>11</v>
      </c>
    </row>
    <row r="4" spans="1:27" s="11" customFormat="1" ht="17" customHeight="1" x14ac:dyDescent="0.2">
      <c r="A4" s="17"/>
      <c r="B4" s="13" t="s">
        <v>18</v>
      </c>
      <c r="C4" s="13" t="str">
        <f>$B$1</f>
        <v>SC</v>
      </c>
      <c r="D4" s="162">
        <v>0</v>
      </c>
      <c r="E4" s="20" t="str">
        <f t="shared" ref="E4:E23" si="0">_xlfn.CONCAT(C4,B4,D4)</f>
        <v>SCTotal0</v>
      </c>
      <c r="F4" s="21">
        <v>1</v>
      </c>
      <c r="G4" s="108">
        <f>VLOOKUP(E4,'Appendix 4. LT MOH 2019'!$E$4:$H$1683,4,FALSE)</f>
        <v>9.6445188525179481E-3</v>
      </c>
      <c r="H4" s="21">
        <f>VLOOKUP(E4,'Appendix 1a. Pop March 2021'!$E$5:$F$1684,2,FALSE)</f>
        <v>96906.198544956904</v>
      </c>
      <c r="I4" s="21">
        <f>VLOOKUP(E4,'Appendix 2a. Covid Deaths 2021'!$E$4:$F$1684,2,FALSE)</f>
        <v>6.0822622107969204</v>
      </c>
      <c r="J4" s="22">
        <f t="shared" ref="J4:J23" si="1">G4*H4</f>
        <v>934.61365879268419</v>
      </c>
      <c r="K4" s="22">
        <f t="shared" ref="K4:K23" si="2">G4*(H4-I4)+I4</f>
        <v>940.63726051092317</v>
      </c>
      <c r="L4" s="77">
        <f t="shared" ref="L4:L23" si="3">J4/K4</f>
        <v>0.99359625439995103</v>
      </c>
      <c r="M4" s="77">
        <f t="shared" ref="M4:M23" si="4">K4/J4</f>
        <v>1.0064450178547788</v>
      </c>
      <c r="N4" s="77">
        <f>VLOOKUP(E4,'Appendix 4. LT MOH 2019'!$E$4:$L$1683,8,FALSE)</f>
        <v>0.99044075250789598</v>
      </c>
      <c r="O4" s="77">
        <f>EXP((1/L4)*LN(N4))</f>
        <v>0.99037944029808789</v>
      </c>
      <c r="P4" s="77">
        <f t="shared" ref="P4:P23" si="5">1-O4</f>
        <v>9.6205597019121125E-3</v>
      </c>
      <c r="Q4" s="77">
        <f>VLOOKUP(E4,'Appendix 4. LT MOH 2019'!$E$4:$J$1683,6,FALSE)</f>
        <v>7.5091182824048433E-2</v>
      </c>
      <c r="R4" s="18">
        <f t="shared" ref="R4:R22" si="6">F4+(Q4-F4)*M4*(1-N4)/(1-O4)</f>
        <v>7.5062599713099143E-2</v>
      </c>
      <c r="S4" s="14">
        <v>100000</v>
      </c>
      <c r="T4" s="14">
        <f t="shared" ref="T4:T23" si="7">P4*S4</f>
        <v>962.05597019121126</v>
      </c>
      <c r="U4" s="15">
        <f t="shared" ref="U4:U23" si="8">T4/V4</f>
        <v>9.7069360519399829E-3</v>
      </c>
      <c r="V4" s="14">
        <f t="shared" ref="V4:V22" si="9">(S5*F4)+R4*T4</f>
        <v>99110.158452000847</v>
      </c>
      <c r="W4" s="14">
        <f t="shared" ref="W4:W22" si="10">W5+V4</f>
        <v>7629747.1496160682</v>
      </c>
      <c r="X4" s="129">
        <f t="shared" ref="X4:X23" si="11">W4/S4</f>
        <v>76.297471496160682</v>
      </c>
      <c r="Y4" s="109">
        <f>VLOOKUP(E4,'Appendix 4. LT MOH 2019'!$E$4:$Q$1683,13,FALSE)</f>
        <v>78.394441791330635</v>
      </c>
      <c r="Z4" s="109">
        <f t="shared" ref="Z4:Z23" si="12">X4-Y4</f>
        <v>-2.0969702951699531</v>
      </c>
    </row>
    <row r="5" spans="1:27" s="11" customFormat="1" x14ac:dyDescent="0.2">
      <c r="A5" s="17"/>
      <c r="B5" s="13" t="str">
        <f>$B$4</f>
        <v>Total</v>
      </c>
      <c r="C5" s="13" t="str">
        <f>$C$4</f>
        <v>SC</v>
      </c>
      <c r="D5" s="163" t="s">
        <v>139</v>
      </c>
      <c r="E5" s="20" t="str">
        <f t="shared" si="0"/>
        <v>SCTotal01-04</v>
      </c>
      <c r="F5" s="21">
        <v>4</v>
      </c>
      <c r="G5" s="108">
        <f>VLOOKUP(E5,'Appendix 4. LT MOH 2019'!$E$4:$H$1683,4,FALSE)</f>
        <v>3.2525865807570784E-4</v>
      </c>
      <c r="H5" s="21">
        <f>VLOOKUP(E5,'Appendix 1a. Pop March 2021'!$E$5:$F$1684,2,FALSE)</f>
        <v>390171.33553080598</v>
      </c>
      <c r="I5" s="21">
        <f>VLOOKUP(E5,'Appendix 2a. Covid Deaths 2021'!$E$4:$F$1684,2,FALSE)</f>
        <v>4.0548414738646104</v>
      </c>
      <c r="J5" s="22">
        <f t="shared" si="1"/>
        <v>126.9066050143567</v>
      </c>
      <c r="K5" s="22">
        <f t="shared" si="2"/>
        <v>130.96012761592482</v>
      </c>
      <c r="L5" s="77">
        <f t="shared" si="3"/>
        <v>0.96904765843344209</v>
      </c>
      <c r="M5" s="77">
        <f t="shared" si="4"/>
        <v>1.0319409899989804</v>
      </c>
      <c r="N5" s="77">
        <f>VLOOKUP(E5,'Appendix 4. LT MOH 2019'!$E$4:$L$1683,8,FALSE)</f>
        <v>0.99870001804244757</v>
      </c>
      <c r="O5" s="77">
        <f t="shared" ref="O5:O22" si="13">EXP((1/L5)*LN(N5))</f>
        <v>0.99865852319488846</v>
      </c>
      <c r="P5" s="77">
        <f t="shared" si="5"/>
        <v>1.3414768051115411E-3</v>
      </c>
      <c r="Q5" s="77">
        <f>VLOOKUP(E5,'Appendix 4. LT MOH 2019'!$E$4:$J$1683,6,FALSE)</f>
        <v>1.5104089426367431</v>
      </c>
      <c r="R5" s="18">
        <f t="shared" si="6"/>
        <v>1.5103572325820713</v>
      </c>
      <c r="S5" s="132">
        <f t="shared" ref="S5:S23" si="14">S4-T4</f>
        <v>99037.944029808787</v>
      </c>
      <c r="T5" s="14">
        <f t="shared" si="7"/>
        <v>132.85710474192351</v>
      </c>
      <c r="U5" s="15">
        <f t="shared" si="8"/>
        <v>3.3564945162183236E-4</v>
      </c>
      <c r="V5" s="14">
        <f t="shared" si="9"/>
        <v>395821.00938931433</v>
      </c>
      <c r="W5" s="14">
        <f t="shared" si="10"/>
        <v>7530636.9911640678</v>
      </c>
      <c r="X5" s="129">
        <f t="shared" si="11"/>
        <v>76.037897039719141</v>
      </c>
      <c r="Y5" s="109">
        <f>VLOOKUP(E5,'Appendix 4. LT MOH 2019'!$E$4:$Q$1683,13,FALSE)</f>
        <v>78.150341681346134</v>
      </c>
      <c r="Z5" s="109">
        <f t="shared" si="12"/>
        <v>-2.1124446416269933</v>
      </c>
      <c r="AA5" s="19"/>
    </row>
    <row r="6" spans="1:27" s="11" customFormat="1" x14ac:dyDescent="0.2">
      <c r="A6" s="17"/>
      <c r="B6" s="13" t="str">
        <f t="shared" ref="B6:B23" si="15">$B$4</f>
        <v>Total</v>
      </c>
      <c r="C6" s="13" t="str">
        <f t="shared" ref="C6:C23" si="16">$C$4</f>
        <v>SC</v>
      </c>
      <c r="D6" s="163" t="s">
        <v>138</v>
      </c>
      <c r="E6" s="20" t="str">
        <f t="shared" si="0"/>
        <v>SCTotal05-09</v>
      </c>
      <c r="F6" s="21">
        <v>5</v>
      </c>
      <c r="G6" s="108">
        <f>VLOOKUP(E6,'Appendix 4. LT MOH 2019'!$E$4:$H$1683,4,FALSE)</f>
        <v>1.9584198852233919E-4</v>
      </c>
      <c r="H6" s="21">
        <f>VLOOKUP(E6,'Appendix 1a. Pop March 2021'!$E$5:$F$1684,2,FALSE)</f>
        <v>470185.71088251501</v>
      </c>
      <c r="I6" s="21">
        <f>VLOOKUP(E6,'Appendix 2a. Covid Deaths 2021'!$E$4:$F$1684,2,FALSE)</f>
        <v>0</v>
      </c>
      <c r="J6" s="22">
        <f t="shared" si="1"/>
        <v>92.082104594021402</v>
      </c>
      <c r="K6" s="22">
        <f t="shared" si="2"/>
        <v>92.082104594021402</v>
      </c>
      <c r="L6" s="77">
        <f t="shared" si="3"/>
        <v>1</v>
      </c>
      <c r="M6" s="77">
        <f t="shared" si="4"/>
        <v>1</v>
      </c>
      <c r="N6" s="77">
        <f>VLOOKUP(E6,'Appendix 4. LT MOH 2019'!$E$4:$L$1683,8,FALSE)</f>
        <v>0.99902126924882961</v>
      </c>
      <c r="O6" s="77">
        <f t="shared" si="13"/>
        <v>0.99902126924882961</v>
      </c>
      <c r="P6" s="77">
        <f t="shared" si="5"/>
        <v>9.7873075117038688E-4</v>
      </c>
      <c r="Q6" s="77">
        <f>VLOOKUP(E6,'Appendix 4. LT MOH 2019'!$E$4:$J$1683,6,FALSE)</f>
        <v>2.5000000000004912</v>
      </c>
      <c r="R6" s="18">
        <f t="shared" si="6"/>
        <v>2.5000000000004912</v>
      </c>
      <c r="S6" s="132">
        <f t="shared" si="14"/>
        <v>98905.086925066862</v>
      </c>
      <c r="T6" s="14">
        <f t="shared" si="7"/>
        <v>96.801450020743104</v>
      </c>
      <c r="U6" s="15">
        <f t="shared" si="8"/>
        <v>1.9584198852234594E-4</v>
      </c>
      <c r="V6" s="14">
        <f t="shared" si="9"/>
        <v>494283.43100028252</v>
      </c>
      <c r="W6" s="14">
        <f t="shared" si="10"/>
        <v>7134815.981774753</v>
      </c>
      <c r="X6" s="129">
        <f t="shared" si="11"/>
        <v>72.138008302649595</v>
      </c>
      <c r="Y6" s="109">
        <f>VLOOKUP(E6,'Appendix 4. LT MOH 2019'!$E$4:$Q$1683,13,FALSE)</f>
        <v>74.250101897615721</v>
      </c>
      <c r="Z6" s="109">
        <f t="shared" si="12"/>
        <v>-2.1120935949661259</v>
      </c>
    </row>
    <row r="7" spans="1:27" s="11" customFormat="1" x14ac:dyDescent="0.2">
      <c r="A7" s="17"/>
      <c r="B7" s="13" t="str">
        <f t="shared" si="15"/>
        <v>Total</v>
      </c>
      <c r="C7" s="13" t="str">
        <f t="shared" si="16"/>
        <v>SC</v>
      </c>
      <c r="D7" s="163" t="s">
        <v>120</v>
      </c>
      <c r="E7" s="20" t="str">
        <f t="shared" si="0"/>
        <v>SCTotal10-14</v>
      </c>
      <c r="F7" s="21">
        <v>5</v>
      </c>
      <c r="G7" s="108">
        <f>VLOOKUP(E7,'Appendix 4. LT MOH 2019'!$E$4:$H$1683,4,FALSE)</f>
        <v>2.4529753475977564E-4</v>
      </c>
      <c r="H7" s="21">
        <f>VLOOKUP(E7,'Appendix 1a. Pop March 2021'!$E$5:$F$1684,2,FALSE)</f>
        <v>446163.94613960898</v>
      </c>
      <c r="I7" s="21">
        <f>VLOOKUP(E7,'Appendix 2a. Covid Deaths 2021'!$E$4:$F$1684,2,FALSE)</f>
        <v>1.0137103684661499</v>
      </c>
      <c r="J7" s="22">
        <f t="shared" si="1"/>
        <v>109.4429160867394</v>
      </c>
      <c r="K7" s="22">
        <f t="shared" si="2"/>
        <v>110.4563777945512</v>
      </c>
      <c r="L7" s="77">
        <f t="shared" si="3"/>
        <v>0.99082477872217722</v>
      </c>
      <c r="M7" s="77">
        <f t="shared" si="4"/>
        <v>1.0092601855291263</v>
      </c>
      <c r="N7" s="77">
        <f>VLOOKUP(E7,'Appendix 4. LT MOH 2019'!$E$4:$L$1683,8,FALSE)</f>
        <v>0.99877426400124802</v>
      </c>
      <c r="O7" s="77">
        <f t="shared" si="13"/>
        <v>0.99876292048213544</v>
      </c>
      <c r="P7" s="77">
        <f t="shared" si="5"/>
        <v>1.2370795178645588E-3</v>
      </c>
      <c r="Q7" s="77">
        <f>VLOOKUP(E7,'Appendix 4. LT MOH 2019'!$E$4:$J$1683,6,FALSE)</f>
        <v>2.5000000000001981</v>
      </c>
      <c r="R7" s="18">
        <f t="shared" si="6"/>
        <v>2.4999858059943003</v>
      </c>
      <c r="S7" s="132">
        <f t="shared" si="14"/>
        <v>98808.285475046112</v>
      </c>
      <c r="T7" s="14">
        <f t="shared" si="7"/>
        <v>122.23370615649374</v>
      </c>
      <c r="U7" s="15">
        <f t="shared" si="8"/>
        <v>2.4756903573401232E-4</v>
      </c>
      <c r="V7" s="14">
        <f t="shared" si="9"/>
        <v>493735.84137485345</v>
      </c>
      <c r="W7" s="14">
        <f t="shared" si="10"/>
        <v>6640532.55077447</v>
      </c>
      <c r="X7" s="129">
        <f t="shared" si="11"/>
        <v>67.206231935392978</v>
      </c>
      <c r="Y7" s="109">
        <f>VLOOKUP(E7,'Appendix 4. LT MOH 2019'!$E$4:$Q$1683,13,FALSE)</f>
        <v>69.320394726495735</v>
      </c>
      <c r="Z7" s="109">
        <f t="shared" si="12"/>
        <v>-2.114162791102757</v>
      </c>
      <c r="AA7" s="19"/>
    </row>
    <row r="8" spans="1:27" s="11" customFormat="1" x14ac:dyDescent="0.2">
      <c r="A8" s="17"/>
      <c r="B8" s="13" t="str">
        <f t="shared" si="15"/>
        <v>Total</v>
      </c>
      <c r="C8" s="13" t="str">
        <f t="shared" si="16"/>
        <v>SC</v>
      </c>
      <c r="D8" s="162" t="s">
        <v>121</v>
      </c>
      <c r="E8" s="20" t="str">
        <f t="shared" si="0"/>
        <v>SCTotal15-19</v>
      </c>
      <c r="F8" s="21">
        <v>5</v>
      </c>
      <c r="G8" s="108">
        <f>VLOOKUP(E8,'Appendix 4. LT MOH 2019'!$E$4:$H$1683,4,FALSE)</f>
        <v>7.8643411580398806E-4</v>
      </c>
      <c r="H8" s="21">
        <f>VLOOKUP(E8,'Appendix 1a. Pop March 2021'!$E$5:$F$1684,2,FALSE)</f>
        <v>466876.81273234199</v>
      </c>
      <c r="I8" s="21">
        <f>VLOOKUP(E8,'Appendix 2a. Covid Deaths 2021'!$E$4:$F$1684,2,FALSE)</f>
        <v>14.191945158526099</v>
      </c>
      <c r="J8" s="22">
        <f t="shared" si="1"/>
        <v>367.1678534105435</v>
      </c>
      <c r="K8" s="22">
        <f t="shared" si="2"/>
        <v>381.3486375392273</v>
      </c>
      <c r="L8" s="77">
        <f t="shared" si="3"/>
        <v>0.96281412142917355</v>
      </c>
      <c r="M8" s="77">
        <f t="shared" si="4"/>
        <v>1.0386220743372863</v>
      </c>
      <c r="N8" s="77">
        <f>VLOOKUP(E8,'Appendix 4. LT MOH 2019'!$E$4:$L$1683,8,FALSE)</f>
        <v>0.99607554523376529</v>
      </c>
      <c r="O8" s="77">
        <f t="shared" si="13"/>
        <v>0.99592428394205534</v>
      </c>
      <c r="P8" s="77">
        <f t="shared" si="5"/>
        <v>4.0757160579446561E-3</v>
      </c>
      <c r="Q8" s="77">
        <f>VLOOKUP(E8,'Appendix 4. LT MOH 2019'!$E$4:$J$1683,6,FALSE)</f>
        <v>2.4999999999998659</v>
      </c>
      <c r="R8" s="18">
        <f t="shared" si="6"/>
        <v>2.4998102836405258</v>
      </c>
      <c r="S8" s="132">
        <f t="shared" si="14"/>
        <v>98686.051768889622</v>
      </c>
      <c r="T8" s="14">
        <f t="shared" si="7"/>
        <v>402.21632588962109</v>
      </c>
      <c r="U8" s="15">
        <f t="shared" si="8"/>
        <v>8.1680787639404155E-4</v>
      </c>
      <c r="V8" s="14">
        <f t="shared" si="9"/>
        <v>492424.64172270702</v>
      </c>
      <c r="W8" s="14">
        <f t="shared" si="10"/>
        <v>6146796.7093996163</v>
      </c>
      <c r="X8" s="129">
        <f t="shared" si="11"/>
        <v>62.28637785403194</v>
      </c>
      <c r="Y8" s="109">
        <f>VLOOKUP(E8,'Appendix 4. LT MOH 2019'!$E$4:$Q$1683,13,FALSE)</f>
        <v>64.402399405850375</v>
      </c>
      <c r="Z8" s="109">
        <f t="shared" si="12"/>
        <v>-2.1160215518184344</v>
      </c>
    </row>
    <row r="9" spans="1:27" s="11" customFormat="1" x14ac:dyDescent="0.2">
      <c r="A9" s="17"/>
      <c r="B9" s="13" t="str">
        <f t="shared" si="15"/>
        <v>Total</v>
      </c>
      <c r="C9" s="13" t="str">
        <f t="shared" si="16"/>
        <v>SC</v>
      </c>
      <c r="D9" s="162" t="s">
        <v>122</v>
      </c>
      <c r="E9" s="20" t="str">
        <f t="shared" si="0"/>
        <v>SCTotal20-24</v>
      </c>
      <c r="F9" s="21">
        <v>5</v>
      </c>
      <c r="G9" s="108">
        <f>VLOOKUP(E9,'Appendix 4. LT MOH 2019'!$E$4:$H$1683,4,FALSE)</f>
        <v>1.0861643186176348E-3</v>
      </c>
      <c r="H9" s="21">
        <f>VLOOKUP(E9,'Appendix 1a. Pop March 2021'!$E$5:$F$1684,2,FALSE)</f>
        <v>549429.05189141002</v>
      </c>
      <c r="I9" s="21">
        <f>VLOOKUP(E9,'Appendix 2a. Covid Deaths 2021'!$E$4:$F$1684,2,FALSE)</f>
        <v>36.493573264781503</v>
      </c>
      <c r="J9" s="22">
        <f t="shared" si="1"/>
        <v>596.77023177636647</v>
      </c>
      <c r="K9" s="22">
        <f t="shared" si="2"/>
        <v>633.22416702400892</v>
      </c>
      <c r="L9" s="77">
        <f t="shared" si="3"/>
        <v>0.94243123186696021</v>
      </c>
      <c r="M9" s="77">
        <f t="shared" si="4"/>
        <v>1.061085378101271</v>
      </c>
      <c r="N9" s="77">
        <f>VLOOKUP(E9,'Appendix 4. LT MOH 2019'!$E$4:$L$1683,8,FALSE)</f>
        <v>0.99458388538301812</v>
      </c>
      <c r="O9" s="77">
        <f t="shared" si="13"/>
        <v>0.9942539922671989</v>
      </c>
      <c r="P9" s="77">
        <f t="shared" si="5"/>
        <v>5.746007732801095E-3</v>
      </c>
      <c r="Q9" s="77">
        <f>VLOOKUP(E9,'Appendix 4. LT MOH 2019'!$E$4:$J$1683,6,FALSE)</f>
        <v>2.5000000000000244</v>
      </c>
      <c r="R9" s="18">
        <f t="shared" si="6"/>
        <v>2.499585671720622</v>
      </c>
      <c r="S9" s="132">
        <f t="shared" si="14"/>
        <v>98283.835443000004</v>
      </c>
      <c r="T9" s="14">
        <f t="shared" si="7"/>
        <v>564.73967846482833</v>
      </c>
      <c r="U9" s="15">
        <f t="shared" si="8"/>
        <v>1.1525132704075676E-3</v>
      </c>
      <c r="V9" s="14">
        <f t="shared" si="9"/>
        <v>490007.09403121867</v>
      </c>
      <c r="W9" s="14">
        <f t="shared" si="10"/>
        <v>5654372.0676769093</v>
      </c>
      <c r="X9" s="129">
        <f t="shared" si="11"/>
        <v>57.531048134117427</v>
      </c>
      <c r="Y9" s="109">
        <f>VLOOKUP(E9,'Appendix 4. LT MOH 2019'!$E$4:$Q$1683,13,FALSE)</f>
        <v>59.646289708701488</v>
      </c>
      <c r="Z9" s="109">
        <f t="shared" si="12"/>
        <v>-2.1152415745840614</v>
      </c>
    </row>
    <row r="10" spans="1:27" s="11" customFormat="1" x14ac:dyDescent="0.2">
      <c r="A10" s="17"/>
      <c r="B10" s="13" t="str">
        <f t="shared" si="15"/>
        <v>Total</v>
      </c>
      <c r="C10" s="13" t="str">
        <f t="shared" si="16"/>
        <v>SC</v>
      </c>
      <c r="D10" s="162" t="s">
        <v>123</v>
      </c>
      <c r="E10" s="20" t="str">
        <f t="shared" si="0"/>
        <v>SCTotal25-29</v>
      </c>
      <c r="F10" s="21">
        <v>5</v>
      </c>
      <c r="G10" s="108">
        <f>VLOOKUP(E10,'Appendix 4. LT MOH 2019'!$E$4:$H$1683,4,FALSE)</f>
        <v>1.0052170766276978E-3</v>
      </c>
      <c r="H10" s="21">
        <f>VLOOKUP(E10,'Appendix 1a. Pop March 2021'!$E$5:$F$1684,2,FALSE)</f>
        <v>594161.84224978695</v>
      </c>
      <c r="I10" s="21">
        <f>VLOOKUP(E10,'Appendix 2a. Covid Deaths 2021'!$E$4:$F$1684,2,FALSE)</f>
        <v>69.9460154241645</v>
      </c>
      <c r="J10" s="22">
        <f t="shared" si="1"/>
        <v>597.26163011005815</v>
      </c>
      <c r="K10" s="22">
        <f t="shared" si="2"/>
        <v>667.13733460507615</v>
      </c>
      <c r="L10" s="77">
        <f t="shared" si="3"/>
        <v>0.89526038962220245</v>
      </c>
      <c r="M10" s="77">
        <f t="shared" si="4"/>
        <v>1.1169934597709581</v>
      </c>
      <c r="N10" s="77">
        <f>VLOOKUP(E10,'Appendix 4. LT MOH 2019'!$E$4:$L$1683,8,FALSE)</f>
        <v>0.99498651372191194</v>
      </c>
      <c r="O10" s="77">
        <f t="shared" si="13"/>
        <v>0.99440161338146649</v>
      </c>
      <c r="P10" s="77">
        <f t="shared" si="5"/>
        <v>5.5983866185335129E-3</v>
      </c>
      <c r="Q10" s="77">
        <f>VLOOKUP(E10,'Appendix 4. LT MOH 2019'!$E$4:$J$1683,6,FALSE)</f>
        <v>2.4999999999999369</v>
      </c>
      <c r="R10" s="18">
        <f t="shared" si="6"/>
        <v>2.499265518418738</v>
      </c>
      <c r="S10" s="132">
        <f t="shared" si="14"/>
        <v>97719.095764535174</v>
      </c>
      <c r="T10" s="14">
        <f t="shared" si="7"/>
        <v>547.06927810336856</v>
      </c>
      <c r="U10" s="15">
        <f t="shared" si="8"/>
        <v>1.1228212407998466E-3</v>
      </c>
      <c r="V10" s="14">
        <f t="shared" si="9"/>
        <v>487227.40381510899</v>
      </c>
      <c r="W10" s="14">
        <f t="shared" si="10"/>
        <v>5164364.9736456908</v>
      </c>
      <c r="X10" s="129">
        <f t="shared" si="11"/>
        <v>52.849086795581819</v>
      </c>
      <c r="Y10" s="109">
        <f>VLOOKUP(E10,'Appendix 4. LT MOH 2019'!$E$4:$Q$1683,13,FALSE)</f>
        <v>54.957486038690675</v>
      </c>
      <c r="Z10" s="109">
        <f t="shared" si="12"/>
        <v>-2.1083992431088561</v>
      </c>
    </row>
    <row r="11" spans="1:27" s="11" customFormat="1" x14ac:dyDescent="0.2">
      <c r="A11" s="17"/>
      <c r="B11" s="13" t="str">
        <f t="shared" si="15"/>
        <v>Total</v>
      </c>
      <c r="C11" s="13" t="str">
        <f t="shared" si="16"/>
        <v>SC</v>
      </c>
      <c r="D11" s="162" t="s">
        <v>124</v>
      </c>
      <c r="E11" s="20" t="str">
        <f t="shared" si="0"/>
        <v>SCTotal30-34</v>
      </c>
      <c r="F11" s="21">
        <v>5</v>
      </c>
      <c r="G11" s="108">
        <f>VLOOKUP(E11,'Appendix 4. LT MOH 2019'!$E$4:$H$1683,4,FALSE)</f>
        <v>1.194397605322667E-3</v>
      </c>
      <c r="H11" s="21">
        <f>VLOOKUP(E11,'Appendix 1a. Pop March 2021'!$E$5:$F$1684,2,FALSE)</f>
        <v>614895.39138314896</v>
      </c>
      <c r="I11" s="21">
        <f>VLOOKUP(E11,'Appendix 2a. Covid Deaths 2021'!$E$4:$F$1684,2,FALSE)</f>
        <v>128.74121679520101</v>
      </c>
      <c r="J11" s="22">
        <f t="shared" si="1"/>
        <v>734.42958299197721</v>
      </c>
      <c r="K11" s="22">
        <f t="shared" si="2"/>
        <v>863.01703158613179</v>
      </c>
      <c r="L11" s="77">
        <f t="shared" si="3"/>
        <v>0.85100242070793808</v>
      </c>
      <c r="M11" s="77">
        <f t="shared" si="4"/>
        <v>1.175084789028112</v>
      </c>
      <c r="N11" s="77">
        <f>VLOOKUP(E11,'Appendix 4. LT MOH 2019'!$E$4:$L$1683,8,FALSE)</f>
        <v>0.99404579120520187</v>
      </c>
      <c r="O11" s="77">
        <f t="shared" si="13"/>
        <v>0.99300695280167428</v>
      </c>
      <c r="P11" s="77">
        <f t="shared" si="5"/>
        <v>6.9930471983257192E-3</v>
      </c>
      <c r="Q11" s="77">
        <f>VLOOKUP(E11,'Appendix 4. LT MOH 2019'!$E$4:$J$1683,6,FALSE)</f>
        <v>2.5000000000000031</v>
      </c>
      <c r="R11" s="18">
        <f t="shared" si="6"/>
        <v>2.4986940646061138</v>
      </c>
      <c r="S11" s="132">
        <f t="shared" si="14"/>
        <v>97172.026486431801</v>
      </c>
      <c r="T11" s="14">
        <f t="shared" si="7"/>
        <v>679.52856757657446</v>
      </c>
      <c r="U11" s="15">
        <f t="shared" si="8"/>
        <v>1.4035194420353397E-3</v>
      </c>
      <c r="V11" s="14">
        <f t="shared" si="9"/>
        <v>484160.42359281</v>
      </c>
      <c r="W11" s="14">
        <f t="shared" si="10"/>
        <v>4677137.5698305815</v>
      </c>
      <c r="X11" s="129">
        <f t="shared" si="11"/>
        <v>48.132551506308801</v>
      </c>
      <c r="Y11" s="109">
        <f>VLOOKUP(E11,'Appendix 4. LT MOH 2019'!$E$4:$Q$1683,13,FALSE)</f>
        <v>50.221806090079312</v>
      </c>
      <c r="Z11" s="109">
        <f t="shared" si="12"/>
        <v>-2.0892545837705114</v>
      </c>
    </row>
    <row r="12" spans="1:27" s="11" customFormat="1" x14ac:dyDescent="0.2">
      <c r="A12" s="17"/>
      <c r="B12" s="13" t="str">
        <f t="shared" si="15"/>
        <v>Total</v>
      </c>
      <c r="C12" s="13" t="str">
        <f t="shared" si="16"/>
        <v>SC</v>
      </c>
      <c r="D12" s="162" t="s">
        <v>125</v>
      </c>
      <c r="E12" s="20" t="str">
        <f t="shared" si="0"/>
        <v>SCTotal35-39</v>
      </c>
      <c r="F12" s="21">
        <v>5</v>
      </c>
      <c r="G12" s="108">
        <f>VLOOKUP(E12,'Appendix 4. LT MOH 2019'!$E$4:$H$1683,4,FALSE)</f>
        <v>1.4375058340334174E-3</v>
      </c>
      <c r="H12" s="21">
        <f>VLOOKUP(E12,'Appendix 1a. Pop March 2021'!$E$5:$F$1684,2,FALSE)</f>
        <v>606752.07407076505</v>
      </c>
      <c r="I12" s="21">
        <f>VLOOKUP(E12,'Appendix 2a. Covid Deaths 2021'!$E$4:$F$1684,2,FALSE)</f>
        <v>203.755784061697</v>
      </c>
      <c r="J12" s="22">
        <f t="shared" si="1"/>
        <v>872.20964628860099</v>
      </c>
      <c r="K12" s="22">
        <f t="shared" si="2"/>
        <v>1075.6725302219911</v>
      </c>
      <c r="L12" s="77">
        <f t="shared" si="3"/>
        <v>0.81085053469627921</v>
      </c>
      <c r="M12" s="77">
        <f t="shared" si="4"/>
        <v>1.2332729118499881</v>
      </c>
      <c r="N12" s="77">
        <f>VLOOKUP(E12,'Appendix 4. LT MOH 2019'!$E$4:$L$1683,8,FALSE)</f>
        <v>0.99283820862205274</v>
      </c>
      <c r="O12" s="77">
        <f t="shared" si="13"/>
        <v>0.99117494820985386</v>
      </c>
      <c r="P12" s="77">
        <f t="shared" si="5"/>
        <v>8.8250517901461434E-3</v>
      </c>
      <c r="Q12" s="77">
        <f>VLOOKUP(E12,'Appendix 4. LT MOH 2019'!$E$4:$J$1683,6,FALSE)</f>
        <v>2.4999999999999933</v>
      </c>
      <c r="R12" s="18">
        <f t="shared" si="6"/>
        <v>2.4979060982380621</v>
      </c>
      <c r="S12" s="132">
        <f t="shared" si="14"/>
        <v>96492.497918855224</v>
      </c>
      <c r="T12" s="14">
        <f t="shared" si="7"/>
        <v>851.55129149446634</v>
      </c>
      <c r="U12" s="15">
        <f t="shared" si="8"/>
        <v>1.7728396107059832E-3</v>
      </c>
      <c r="V12" s="14">
        <f t="shared" si="9"/>
        <v>480331.82830079034</v>
      </c>
      <c r="W12" s="14">
        <f t="shared" si="10"/>
        <v>4192977.1462377715</v>
      </c>
      <c r="X12" s="129">
        <f t="shared" si="11"/>
        <v>43.453918560216259</v>
      </c>
      <c r="Y12" s="109">
        <f>VLOOKUP(E12,'Appendix 4. LT MOH 2019'!$E$4:$Q$1683,13,FALSE)</f>
        <v>45.507653683861385</v>
      </c>
      <c r="Z12" s="109">
        <f t="shared" si="12"/>
        <v>-2.0537351236451258</v>
      </c>
    </row>
    <row r="13" spans="1:27" s="11" customFormat="1" x14ac:dyDescent="0.2">
      <c r="A13" s="17"/>
      <c r="B13" s="13" t="str">
        <f t="shared" si="15"/>
        <v>Total</v>
      </c>
      <c r="C13" s="13" t="str">
        <f t="shared" si="16"/>
        <v>SC</v>
      </c>
      <c r="D13" s="162" t="s">
        <v>126</v>
      </c>
      <c r="E13" s="20" t="str">
        <f t="shared" si="0"/>
        <v>SCTotal40-44</v>
      </c>
      <c r="F13" s="21">
        <v>5</v>
      </c>
      <c r="G13" s="108">
        <f>VLOOKUP(E13,'Appendix 4. LT MOH 2019'!$E$4:$H$1683,4,FALSE)</f>
        <v>2.2362883002861756E-3</v>
      </c>
      <c r="H13" s="21">
        <f>VLOOKUP(E13,'Appendix 1a. Pop March 2021'!$E$5:$F$1684,2,FALSE)</f>
        <v>542348.98129467899</v>
      </c>
      <c r="I13" s="21">
        <f>VLOOKUP(E13,'Appendix 2a. Covid Deaths 2021'!$E$4:$F$1684,2,FALSE)</f>
        <v>325.40102827763502</v>
      </c>
      <c r="J13" s="22">
        <f t="shared" si="1"/>
        <v>1212.8486815414165</v>
      </c>
      <c r="K13" s="22">
        <f t="shared" si="2"/>
        <v>1537.5220193066134</v>
      </c>
      <c r="L13" s="77">
        <f t="shared" si="3"/>
        <v>0.78883337364389938</v>
      </c>
      <c r="M13" s="77">
        <f t="shared" si="4"/>
        <v>1.267694843311012</v>
      </c>
      <c r="N13" s="77">
        <f>VLOOKUP(E13,'Appendix 4. LT MOH 2019'!$E$4:$L$1683,8,FALSE)</f>
        <v>0.9888807232697181</v>
      </c>
      <c r="O13" s="77">
        <f t="shared" si="13"/>
        <v>0.98592518610778168</v>
      </c>
      <c r="P13" s="77">
        <f t="shared" si="5"/>
        <v>1.4074813892218319E-2</v>
      </c>
      <c r="Q13" s="77">
        <f>VLOOKUP(E13,'Appendix 4. LT MOH 2019'!$E$4:$J$1683,6,FALSE)</f>
        <v>2.5000000000000266</v>
      </c>
      <c r="R13" s="18">
        <f t="shared" si="6"/>
        <v>2.4962635598116756</v>
      </c>
      <c r="S13" s="132">
        <f t="shared" si="14"/>
        <v>95640.946627360754</v>
      </c>
      <c r="T13" s="14">
        <f t="shared" si="7"/>
        <v>1346.1285242556878</v>
      </c>
      <c r="U13" s="15">
        <f t="shared" si="8"/>
        <v>2.8349432454944441E-3</v>
      </c>
      <c r="V13" s="14">
        <f t="shared" si="9"/>
        <v>474834.38209744787</v>
      </c>
      <c r="W13" s="14">
        <f t="shared" si="10"/>
        <v>3712645.3179369811</v>
      </c>
      <c r="X13" s="129">
        <f t="shared" si="11"/>
        <v>38.818575608649148</v>
      </c>
      <c r="Y13" s="109">
        <f>VLOOKUP(E13,'Appendix 4. LT MOH 2019'!$E$4:$Q$1683,13,FALSE)</f>
        <v>40.817887356038746</v>
      </c>
      <c r="Z13" s="109">
        <f t="shared" si="12"/>
        <v>-1.9993117473895978</v>
      </c>
    </row>
    <row r="14" spans="1:27" s="11" customFormat="1" x14ac:dyDescent="0.2">
      <c r="A14" s="17"/>
      <c r="B14" s="13" t="str">
        <f t="shared" si="15"/>
        <v>Total</v>
      </c>
      <c r="C14" s="13" t="str">
        <f t="shared" si="16"/>
        <v>SC</v>
      </c>
      <c r="D14" s="162" t="s">
        <v>127</v>
      </c>
      <c r="E14" s="20" t="str">
        <f t="shared" si="0"/>
        <v>SCTotal45-49</v>
      </c>
      <c r="F14" s="21">
        <v>5</v>
      </c>
      <c r="G14" s="108">
        <f>VLOOKUP(E14,'Appendix 4. LT MOH 2019'!$E$4:$H$1683,4,FALSE)</f>
        <v>3.1649726348709929E-3</v>
      </c>
      <c r="H14" s="21">
        <f>VLOOKUP(E14,'Appendix 1a. Pop March 2021'!$E$5:$F$1684,2,FALSE)</f>
        <v>488522.84632013401</v>
      </c>
      <c r="I14" s="21">
        <f>VLOOKUP(E14,'Appendix 2a. Covid Deaths 2021'!$E$4:$F$1684,2,FALSE)</f>
        <v>427.78577549271603</v>
      </c>
      <c r="J14" s="22">
        <f t="shared" si="1"/>
        <v>1546.1614401125116</v>
      </c>
      <c r="K14" s="22">
        <f t="shared" si="2"/>
        <v>1972.5932853322063</v>
      </c>
      <c r="L14" s="77">
        <f t="shared" si="3"/>
        <v>0.78382170902103676</v>
      </c>
      <c r="M14" s="77">
        <f t="shared" si="4"/>
        <v>1.2758003363404691</v>
      </c>
      <c r="N14" s="77">
        <f>VLOOKUP(E14,'Appendix 4. LT MOH 2019'!$E$4:$L$1683,8,FALSE)</f>
        <v>0.98429936701005338</v>
      </c>
      <c r="O14" s="77">
        <f t="shared" si="13"/>
        <v>0.98001266188985425</v>
      </c>
      <c r="P14" s="77">
        <f t="shared" si="5"/>
        <v>1.9987338110145747E-2</v>
      </c>
      <c r="Q14" s="77">
        <f>VLOOKUP(E14,'Appendix 4. LT MOH 2019'!$E$4:$J$1683,6,FALSE)</f>
        <v>2.500000000000016</v>
      </c>
      <c r="R14" s="18">
        <f t="shared" si="6"/>
        <v>2.4945547102187424</v>
      </c>
      <c r="S14" s="132">
        <f t="shared" si="14"/>
        <v>94294.818103105063</v>
      </c>
      <c r="T14" s="14">
        <f t="shared" si="7"/>
        <v>1884.7024114614528</v>
      </c>
      <c r="U14" s="15">
        <f t="shared" si="8"/>
        <v>4.0379090433413176E-3</v>
      </c>
      <c r="V14" s="14">
        <f t="shared" si="9"/>
        <v>466752.07173608989</v>
      </c>
      <c r="W14" s="14">
        <f t="shared" si="10"/>
        <v>3237810.9358395333</v>
      </c>
      <c r="X14" s="129">
        <f t="shared" si="11"/>
        <v>34.337103575502994</v>
      </c>
      <c r="Y14" s="109">
        <f>VLOOKUP(E14,'Appendix 4. LT MOH 2019'!$E$4:$Q$1683,13,FALSE)</f>
        <v>36.2487453788575</v>
      </c>
      <c r="Z14" s="109">
        <f t="shared" si="12"/>
        <v>-1.911641803354506</v>
      </c>
    </row>
    <row r="15" spans="1:27" s="11" customFormat="1" x14ac:dyDescent="0.2">
      <c r="A15" s="17"/>
      <c r="B15" s="13" t="str">
        <f t="shared" si="15"/>
        <v>Total</v>
      </c>
      <c r="C15" s="13" t="str">
        <f t="shared" si="16"/>
        <v>SC</v>
      </c>
      <c r="D15" s="162" t="s">
        <v>128</v>
      </c>
      <c r="E15" s="20" t="str">
        <f t="shared" si="0"/>
        <v>SCTotal50-54</v>
      </c>
      <c r="F15" s="21">
        <v>5</v>
      </c>
      <c r="G15" s="108">
        <f>VLOOKUP(E15,'Appendix 4. LT MOH 2019'!$E$4:$H$1683,4,FALSE)</f>
        <v>4.9175616786192224E-3</v>
      </c>
      <c r="H15" s="21">
        <f>VLOOKUP(E15,'Appendix 1a. Pop March 2021'!$E$5:$F$1684,2,FALSE)</f>
        <v>470350.92111278698</v>
      </c>
      <c r="I15" s="21">
        <f>VLOOKUP(E15,'Appendix 2a. Covid Deaths 2021'!$E$4:$F$1684,2,FALSE)</f>
        <v>635.59640102827802</v>
      </c>
      <c r="J15" s="22">
        <f t="shared" si="1"/>
        <v>2312.9796651674942</v>
      </c>
      <c r="K15" s="22">
        <f t="shared" si="2"/>
        <v>2945.4504816910076</v>
      </c>
      <c r="L15" s="77">
        <f t="shared" si="3"/>
        <v>0.78527195739498334</v>
      </c>
      <c r="M15" s="77">
        <f t="shared" si="4"/>
        <v>1.2734441750821501</v>
      </c>
      <c r="N15" s="77">
        <f>VLOOKUP(E15,'Appendix 4. LT MOH 2019'!$E$4:$L$1683,8,FALSE)</f>
        <v>0.97571080069615623</v>
      </c>
      <c r="O15" s="77">
        <f t="shared" si="13"/>
        <v>0.96917238891393065</v>
      </c>
      <c r="P15" s="77">
        <f t="shared" si="5"/>
        <v>3.0827611086069351E-2</v>
      </c>
      <c r="Q15" s="77">
        <f>VLOOKUP(E15,'Appendix 4. LT MOH 2019'!$E$4:$J$1683,6,FALSE)</f>
        <v>2.4999999999999867</v>
      </c>
      <c r="R15" s="18">
        <f t="shared" si="6"/>
        <v>2.4916204758348299</v>
      </c>
      <c r="S15" s="132">
        <f t="shared" si="14"/>
        <v>92410.115691643616</v>
      </c>
      <c r="T15" s="14">
        <f t="shared" si="7"/>
        <v>2848.7831069606641</v>
      </c>
      <c r="U15" s="15">
        <f t="shared" si="8"/>
        <v>6.2623727531872422E-3</v>
      </c>
      <c r="V15" s="14">
        <f t="shared" si="9"/>
        <v>454904.74924393033</v>
      </c>
      <c r="W15" s="14">
        <f t="shared" si="10"/>
        <v>2771058.8641034435</v>
      </c>
      <c r="X15" s="129">
        <f t="shared" si="11"/>
        <v>29.986531705576279</v>
      </c>
      <c r="Y15" s="109">
        <f>VLOOKUP(E15,'Appendix 4. LT MOH 2019'!$E$4:$Q$1683,13,FALSE)</f>
        <v>31.787074146328084</v>
      </c>
      <c r="Z15" s="109">
        <f t="shared" si="12"/>
        <v>-1.8005424407518049</v>
      </c>
    </row>
    <row r="16" spans="1:27" s="11" customFormat="1" x14ac:dyDescent="0.2">
      <c r="A16" s="17"/>
      <c r="B16" s="13" t="str">
        <f t="shared" si="15"/>
        <v>Total</v>
      </c>
      <c r="C16" s="13" t="str">
        <f t="shared" si="16"/>
        <v>SC</v>
      </c>
      <c r="D16" s="162" t="s">
        <v>129</v>
      </c>
      <c r="E16" s="20" t="str">
        <f t="shared" si="0"/>
        <v>SCTotal55-59</v>
      </c>
      <c r="F16" s="21">
        <v>5</v>
      </c>
      <c r="G16" s="108">
        <f>VLOOKUP(E16,'Appendix 4. LT MOH 2019'!$E$4:$H$1683,4,FALSE)</f>
        <v>7.0438088256716052E-3</v>
      </c>
      <c r="H16" s="21">
        <f>VLOOKUP(E16,'Appendix 1a. Pop March 2021'!$E$5:$F$1684,2,FALSE)</f>
        <v>442568.38367618201</v>
      </c>
      <c r="I16" s="21">
        <f>VLOOKUP(E16,'Appendix 2a. Covid Deaths 2021'!$E$4:$F$1684,2,FALSE)</f>
        <v>819.07797772065101</v>
      </c>
      <c r="J16" s="22">
        <f t="shared" si="1"/>
        <v>3117.3670869015082</v>
      </c>
      <c r="K16" s="22">
        <f t="shared" si="2"/>
        <v>3930.6756359337769</v>
      </c>
      <c r="L16" s="77">
        <f t="shared" si="3"/>
        <v>0.79308683179118189</v>
      </c>
      <c r="M16" s="77">
        <f t="shared" si="4"/>
        <v>1.260895982526284</v>
      </c>
      <c r="N16" s="77">
        <f>VLOOKUP(E16,'Appendix 4. LT MOH 2019'!$E$4:$L$1683,8,FALSE)</f>
        <v>0.96539041413751947</v>
      </c>
      <c r="O16" s="77">
        <f t="shared" si="13"/>
        <v>0.95655963753674811</v>
      </c>
      <c r="P16" s="77">
        <f t="shared" si="5"/>
        <v>4.3440362463251891E-2</v>
      </c>
      <c r="Q16" s="77">
        <f>VLOOKUP(E16,'Appendix 4. LT MOH 2019'!$E$4:$J$1683,6,FALSE)</f>
        <v>2.5000000000000044</v>
      </c>
      <c r="R16" s="18">
        <f t="shared" si="6"/>
        <v>2.488563325880607</v>
      </c>
      <c r="S16" s="132">
        <f t="shared" si="14"/>
        <v>89561.332584682954</v>
      </c>
      <c r="T16" s="14">
        <f t="shared" si="7"/>
        <v>3890.57675017048</v>
      </c>
      <c r="U16" s="15">
        <f t="shared" si="8"/>
        <v>8.8818708637468033E-3</v>
      </c>
      <c r="V16" s="14">
        <f t="shared" si="9"/>
        <v>438035.72578956035</v>
      </c>
      <c r="W16" s="14">
        <f t="shared" si="10"/>
        <v>2316154.114859513</v>
      </c>
      <c r="X16" s="129">
        <f t="shared" si="11"/>
        <v>25.861094827608991</v>
      </c>
      <c r="Y16" s="109">
        <f>VLOOKUP(E16,'Appendix 4. LT MOH 2019'!$E$4:$Q$1683,13,FALSE)</f>
        <v>27.516142206719618</v>
      </c>
      <c r="Z16" s="109">
        <f t="shared" si="12"/>
        <v>-1.655047379110627</v>
      </c>
    </row>
    <row r="17" spans="1:26" s="11" customFormat="1" x14ac:dyDescent="0.2">
      <c r="A17" s="17"/>
      <c r="B17" s="13" t="str">
        <f t="shared" si="15"/>
        <v>Total</v>
      </c>
      <c r="C17" s="13" t="str">
        <f t="shared" si="16"/>
        <v>SC</v>
      </c>
      <c r="D17" s="162" t="s">
        <v>130</v>
      </c>
      <c r="E17" s="20" t="str">
        <f t="shared" si="0"/>
        <v>SCTotal60-64</v>
      </c>
      <c r="F17" s="21">
        <v>5</v>
      </c>
      <c r="G17" s="108">
        <f>VLOOKUP(E17,'Appendix 4. LT MOH 2019'!$E$4:$H$1683,4,FALSE)</f>
        <v>1.0907304098109832E-2</v>
      </c>
      <c r="H17" s="21">
        <f>VLOOKUP(E17,'Appendix 1a. Pop March 2021'!$E$5:$F$1684,2,FALSE)</f>
        <v>363297.242975528</v>
      </c>
      <c r="I17" s="21">
        <f>VLOOKUP(E17,'Appendix 2a. Covid Deaths 2021'!$E$4:$F$1684,2,FALSE)</f>
        <v>1061.35475578406</v>
      </c>
      <c r="J17" s="22">
        <f t="shared" si="1"/>
        <v>3962.5935071389799</v>
      </c>
      <c r="K17" s="22">
        <f t="shared" si="2"/>
        <v>5012.3717438457288</v>
      </c>
      <c r="L17" s="77">
        <f t="shared" si="3"/>
        <v>0.79056257389614337</v>
      </c>
      <c r="M17" s="77">
        <f t="shared" si="4"/>
        <v>1.264922009995594</v>
      </c>
      <c r="N17" s="77">
        <f>VLOOKUP(E17,'Appendix 4. LT MOH 2019'!$E$4:$L$1683,8,FALSE)</f>
        <v>0.94691112088138707</v>
      </c>
      <c r="O17" s="77">
        <f t="shared" si="13"/>
        <v>0.93332523274332535</v>
      </c>
      <c r="P17" s="77">
        <f t="shared" si="5"/>
        <v>6.667476725667465E-2</v>
      </c>
      <c r="Q17" s="77">
        <f>VLOOKUP(E17,'Appendix 4. LT MOH 2019'!$E$4:$J$1683,6,FALSE)</f>
        <v>2.4999999999999987</v>
      </c>
      <c r="R17" s="18">
        <f t="shared" si="6"/>
        <v>2.4820575141787815</v>
      </c>
      <c r="S17" s="132">
        <f t="shared" si="14"/>
        <v>85670.755834512471</v>
      </c>
      <c r="T17" s="14">
        <f t="shared" si="7"/>
        <v>5712.077705969521</v>
      </c>
      <c r="U17" s="15">
        <f t="shared" si="8"/>
        <v>1.3798252488369396E-2</v>
      </c>
      <c r="V17" s="14">
        <f t="shared" si="9"/>
        <v>413971.09603438951</v>
      </c>
      <c r="W17" s="14">
        <f t="shared" si="10"/>
        <v>1878118.3890699528</v>
      </c>
      <c r="X17" s="129">
        <f t="shared" si="11"/>
        <v>21.922514524067648</v>
      </c>
      <c r="Y17" s="109">
        <f>VLOOKUP(E17,'Appendix 4. LT MOH 2019'!$E$4:$Q$1683,13,FALSE)</f>
        <v>23.412979702692677</v>
      </c>
      <c r="Z17" s="109">
        <f t="shared" si="12"/>
        <v>-1.4904651786250298</v>
      </c>
    </row>
    <row r="18" spans="1:26" s="11" customFormat="1" x14ac:dyDescent="0.2">
      <c r="A18" s="17"/>
      <c r="B18" s="13" t="str">
        <f t="shared" si="15"/>
        <v>Total</v>
      </c>
      <c r="C18" s="13" t="str">
        <f t="shared" si="16"/>
        <v>SC</v>
      </c>
      <c r="D18" s="162" t="s">
        <v>131</v>
      </c>
      <c r="E18" s="20" t="str">
        <f t="shared" si="0"/>
        <v>SCTotal65-69</v>
      </c>
      <c r="F18" s="21">
        <v>5</v>
      </c>
      <c r="G18" s="108">
        <f>VLOOKUP(E18,'Appendix 4. LT MOH 2019'!$E$4:$H$1683,4,FALSE)</f>
        <v>1.6584265896746376E-2</v>
      </c>
      <c r="H18" s="21">
        <f>VLOOKUP(E18,'Appendix 1a. Pop March 2021'!$E$5:$F$1684,2,FALSE)</f>
        <v>282864.52243511903</v>
      </c>
      <c r="I18" s="21">
        <f>VLOOKUP(E18,'Appendix 2a. Covid Deaths 2021'!$E$4:$F$1684,2,FALSE)</f>
        <v>1219.49357326478</v>
      </c>
      <c r="J18" s="22">
        <f t="shared" si="1"/>
        <v>4691.1004528201947</v>
      </c>
      <c r="K18" s="22">
        <f t="shared" si="2"/>
        <v>5890.3696204065782</v>
      </c>
      <c r="L18" s="77">
        <f t="shared" si="3"/>
        <v>0.79640171247800151</v>
      </c>
      <c r="M18" s="77">
        <f t="shared" si="4"/>
        <v>1.2556477269348192</v>
      </c>
      <c r="N18" s="77">
        <f>VLOOKUP(E18,'Appendix 4. LT MOH 2019'!$E$4:$L$1683,8,FALSE)</f>
        <v>0.92037977785336278</v>
      </c>
      <c r="O18" s="77">
        <f t="shared" si="13"/>
        <v>0.90106336108594998</v>
      </c>
      <c r="P18" s="77">
        <f t="shared" si="5"/>
        <v>9.8936638914050024E-2</v>
      </c>
      <c r="Q18" s="77">
        <f>VLOOKUP(E18,'Appendix 4. LT MOH 2019'!$E$4:$J$1683,6,FALSE)</f>
        <v>2.5</v>
      </c>
      <c r="R18" s="18">
        <f t="shared" si="6"/>
        <v>2.4737632070935223</v>
      </c>
      <c r="S18" s="132">
        <f t="shared" si="14"/>
        <v>79958.678128542946</v>
      </c>
      <c r="T18" s="14">
        <f t="shared" si="7"/>
        <v>7910.8428660484024</v>
      </c>
      <c r="U18" s="15">
        <f t="shared" si="8"/>
        <v>2.0828491490436848E-2</v>
      </c>
      <c r="V18" s="14">
        <f t="shared" si="9"/>
        <v>379808.72833160148</v>
      </c>
      <c r="W18" s="14">
        <f t="shared" si="10"/>
        <v>1464147.2930355633</v>
      </c>
      <c r="X18" s="129">
        <f t="shared" si="11"/>
        <v>18.311299377433116</v>
      </c>
      <c r="Y18" s="109">
        <f>VLOOKUP(E18,'Appendix 4. LT MOH 2019'!$E$4:$Q$1683,13,FALSE)</f>
        <v>19.585472692755818</v>
      </c>
      <c r="Z18" s="109">
        <f t="shared" si="12"/>
        <v>-1.2741733153227024</v>
      </c>
    </row>
    <row r="19" spans="1:26" s="11" customFormat="1" x14ac:dyDescent="0.2">
      <c r="A19" s="17"/>
      <c r="B19" s="13" t="str">
        <f t="shared" si="15"/>
        <v>Total</v>
      </c>
      <c r="C19" s="13" t="str">
        <f t="shared" si="16"/>
        <v>SC</v>
      </c>
      <c r="D19" s="162" t="s">
        <v>132</v>
      </c>
      <c r="E19" s="20" t="str">
        <f t="shared" si="0"/>
        <v>SCTotal70-74</v>
      </c>
      <c r="F19" s="21">
        <v>5</v>
      </c>
      <c r="G19" s="108">
        <f>VLOOKUP(E19,'Appendix 4. LT MOH 2019'!$E$4:$H$1683,4,FALSE)</f>
        <v>2.5117491194975413E-2</v>
      </c>
      <c r="H19" s="21">
        <f>VLOOKUP(E19,'Appendix 1a. Pop March 2021'!$E$5:$F$1684,2,FALSE)</f>
        <v>202043.900378035</v>
      </c>
      <c r="I19" s="21">
        <f>VLOOKUP(E19,'Appendix 2a. Covid Deaths 2021'!$E$4:$F$1684,2,FALSE)</f>
        <v>1150.56126820908</v>
      </c>
      <c r="J19" s="22">
        <f t="shared" si="1"/>
        <v>5074.8358887437835</v>
      </c>
      <c r="K19" s="22">
        <f t="shared" si="2"/>
        <v>6196.4979444293422</v>
      </c>
      <c r="L19" s="77">
        <f t="shared" si="3"/>
        <v>0.81898451903886549</v>
      </c>
      <c r="M19" s="77">
        <f t="shared" si="4"/>
        <v>1.221024301135226</v>
      </c>
      <c r="N19" s="77">
        <f>VLOOKUP(E19,'Appendix 4. LT MOH 2019'!$E$4:$L$1683,8,FALSE)</f>
        <v>0.88183270876777198</v>
      </c>
      <c r="O19" s="77">
        <f t="shared" si="13"/>
        <v>0.85766014153591796</v>
      </c>
      <c r="P19" s="77">
        <f t="shared" si="5"/>
        <v>0.14233985846408204</v>
      </c>
      <c r="Q19" s="77">
        <f>VLOOKUP(E19,'Appendix 4. LT MOH 2019'!$E$4:$J$1683,6,FALSE)</f>
        <v>2.4999999999999973</v>
      </c>
      <c r="R19" s="18">
        <f t="shared" si="6"/>
        <v>2.4658339598131098</v>
      </c>
      <c r="S19" s="132">
        <f t="shared" si="14"/>
        <v>72047.83526249454</v>
      </c>
      <c r="T19" s="14">
        <f t="shared" si="7"/>
        <v>10255.278673906972</v>
      </c>
      <c r="U19" s="15">
        <f t="shared" si="8"/>
        <v>3.0681407168067137E-2</v>
      </c>
      <c r="V19" s="14">
        <f t="shared" si="9"/>
        <v>334250.59736440482</v>
      </c>
      <c r="W19" s="14">
        <f t="shared" si="10"/>
        <v>1084338.5647039618</v>
      </c>
      <c r="X19" s="129">
        <f t="shared" si="11"/>
        <v>15.050258772568961</v>
      </c>
      <c r="Y19" s="109">
        <f>VLOOKUP(E19,'Appendix 4. LT MOH 2019'!$E$4:$Q$1683,13,FALSE)</f>
        <v>16.063502918985169</v>
      </c>
      <c r="Z19" s="109">
        <f t="shared" si="12"/>
        <v>-1.0132441464162074</v>
      </c>
    </row>
    <row r="20" spans="1:26" s="11" customFormat="1" x14ac:dyDescent="0.2">
      <c r="A20" s="17"/>
      <c r="B20" s="13" t="str">
        <f t="shared" si="15"/>
        <v>Total</v>
      </c>
      <c r="C20" s="13" t="str">
        <f t="shared" si="16"/>
        <v>SC</v>
      </c>
      <c r="D20" s="162" t="s">
        <v>133</v>
      </c>
      <c r="E20" s="20" t="str">
        <f t="shared" si="0"/>
        <v>SCTotal75-79</v>
      </c>
      <c r="F20" s="21">
        <v>5</v>
      </c>
      <c r="G20" s="108">
        <f>VLOOKUP(E20,'Appendix 4. LT MOH 2019'!$E$4:$H$1683,4,FALSE)</f>
        <v>4.0040065530910725E-2</v>
      </c>
      <c r="H20" s="21">
        <f>VLOOKUP(E20,'Appendix 1a. Pop March 2021'!$E$5:$F$1684,2,FALSE)</f>
        <v>129111.204035402</v>
      </c>
      <c r="I20" s="21">
        <f>VLOOKUP(E20,'Appendix 2a. Covid Deaths 2021'!$E$4:$F$1684,2,FALSE)</f>
        <v>937.68209083119098</v>
      </c>
      <c r="J20" s="22">
        <f t="shared" si="1"/>
        <v>5169.6210703522811</v>
      </c>
      <c r="K20" s="22">
        <f t="shared" si="2"/>
        <v>6069.7583088194297</v>
      </c>
      <c r="L20" s="77">
        <f t="shared" si="3"/>
        <v>0.8517013046204428</v>
      </c>
      <c r="M20" s="77">
        <f t="shared" si="4"/>
        <v>1.1741205450491188</v>
      </c>
      <c r="N20" s="77">
        <f>VLOOKUP(E20,'Appendix 4. LT MOH 2019'!$E$4:$L$1683,8,FALSE)</f>
        <v>0.81801627321093062</v>
      </c>
      <c r="O20" s="77">
        <f t="shared" si="13"/>
        <v>0.78989980285218275</v>
      </c>
      <c r="P20" s="77">
        <f t="shared" si="5"/>
        <v>0.21010019714781725</v>
      </c>
      <c r="Q20" s="77">
        <f>VLOOKUP(E20,'Appendix 4. LT MOH 2019'!$E$4:$J$1683,6,FALSE)</f>
        <v>2.4999999999999978</v>
      </c>
      <c r="R20" s="18">
        <f t="shared" si="6"/>
        <v>2.4575127083612056</v>
      </c>
      <c r="S20" s="132">
        <f t="shared" si="14"/>
        <v>61792.556588587569</v>
      </c>
      <c r="T20" s="14">
        <f t="shared" si="7"/>
        <v>12982.628321529903</v>
      </c>
      <c r="U20" s="15">
        <f t="shared" si="8"/>
        <v>4.7046244548624598E-2</v>
      </c>
      <c r="V20" s="14">
        <f t="shared" si="9"/>
        <v>275954.61542337819</v>
      </c>
      <c r="W20" s="14">
        <f t="shared" si="10"/>
        <v>750087.96733955713</v>
      </c>
      <c r="X20" s="129">
        <f t="shared" si="11"/>
        <v>12.138807790938536</v>
      </c>
      <c r="Y20" s="109">
        <f>VLOOKUP(E20,'Appendix 4. LT MOH 2019'!$E$4:$Q$1683,13,FALSE)</f>
        <v>12.881038584901338</v>
      </c>
      <c r="Z20" s="109">
        <f t="shared" si="12"/>
        <v>-0.74223079396280234</v>
      </c>
    </row>
    <row r="21" spans="1:26" s="11" customFormat="1" x14ac:dyDescent="0.2">
      <c r="A21" s="17"/>
      <c r="B21" s="13" t="str">
        <f t="shared" si="15"/>
        <v>Total</v>
      </c>
      <c r="C21" s="13" t="str">
        <f t="shared" si="16"/>
        <v>SC</v>
      </c>
      <c r="D21" s="162" t="s">
        <v>134</v>
      </c>
      <c r="E21" s="20" t="str">
        <f t="shared" si="0"/>
        <v>SCTotal80-84</v>
      </c>
      <c r="F21" s="21">
        <v>5</v>
      </c>
      <c r="G21" s="108">
        <f>VLOOKUP(E21,'Appendix 4. LT MOH 2019'!$E$4:$H$1683,4,FALSE)</f>
        <v>6.445268375659477E-2</v>
      </c>
      <c r="H21" s="21">
        <f>VLOOKUP(E21,'Appendix 1a. Pop March 2021'!$E$5:$F$1684,2,FALSE)</f>
        <v>81212.375103546205</v>
      </c>
      <c r="I21" s="21">
        <f>VLOOKUP(E21,'Appendix 2a. Covid Deaths 2021'!$E$4:$F$1684,2,FALSE)</f>
        <v>658.91173950299901</v>
      </c>
      <c r="J21" s="22">
        <f t="shared" si="1"/>
        <v>5234.3555296708137</v>
      </c>
      <c r="K21" s="22">
        <f t="shared" si="2"/>
        <v>5850.7986392041175</v>
      </c>
      <c r="L21" s="77">
        <f t="shared" si="3"/>
        <v>0.89463949324751357</v>
      </c>
      <c r="M21" s="77">
        <f t="shared" si="4"/>
        <v>1.1177686739158261</v>
      </c>
      <c r="N21" s="77">
        <f>VLOOKUP(E21,'Appendix 4. LT MOH 2019'!$E$4:$L$1683,8,FALSE)</f>
        <v>0.72245748163069101</v>
      </c>
      <c r="O21" s="77">
        <f t="shared" si="13"/>
        <v>0.6953201318702017</v>
      </c>
      <c r="P21" s="77">
        <f t="shared" si="5"/>
        <v>0.3046798681297983</v>
      </c>
      <c r="Q21" s="77">
        <f>VLOOKUP(E21,'Appendix 4. LT MOH 2019'!$E$4:$J$1683,6,FALSE)</f>
        <v>2.5000000000000004</v>
      </c>
      <c r="R21" s="18">
        <f t="shared" si="6"/>
        <v>2.4544729963848546</v>
      </c>
      <c r="S21" s="132">
        <f t="shared" si="14"/>
        <v>48809.928267057665</v>
      </c>
      <c r="T21" s="14">
        <f t="shared" si="7"/>
        <v>14871.402507832045</v>
      </c>
      <c r="U21" s="15">
        <f t="shared" si="8"/>
        <v>7.2123322701690348E-2</v>
      </c>
      <c r="V21" s="14">
        <f t="shared" si="9"/>
        <v>206194.0846699719</v>
      </c>
      <c r="W21" s="14">
        <f t="shared" si="10"/>
        <v>474133.351916179</v>
      </c>
      <c r="X21" s="129">
        <f t="shared" si="11"/>
        <v>9.7138711067554802</v>
      </c>
      <c r="Y21" s="109">
        <f>VLOOKUP(E21,'Appendix 4. LT MOH 2019'!$E$4:$Q$1683,13,FALSE)</f>
        <v>10.190503752636866</v>
      </c>
      <c r="Z21" s="109">
        <f t="shared" si="12"/>
        <v>-0.4766326458813861</v>
      </c>
    </row>
    <row r="22" spans="1:26" s="11" customFormat="1" x14ac:dyDescent="0.2">
      <c r="A22" s="17"/>
      <c r="B22" s="13" t="str">
        <f t="shared" si="15"/>
        <v>Total</v>
      </c>
      <c r="C22" s="13" t="str">
        <f t="shared" si="16"/>
        <v>SC</v>
      </c>
      <c r="D22" s="162" t="s">
        <v>135</v>
      </c>
      <c r="E22" s="20" t="str">
        <f t="shared" si="0"/>
        <v>SCTotal85-89</v>
      </c>
      <c r="F22" s="21">
        <v>5</v>
      </c>
      <c r="G22" s="108">
        <f>VLOOKUP(E22,'Appendix 4. LT MOH 2019'!$E$4:$H$1683,4,FALSE)</f>
        <v>0.10312882809309923</v>
      </c>
      <c r="H22" s="21">
        <f>VLOOKUP(E22,'Appendix 1a. Pop March 2021'!$E$5:$F$1684,2,FALSE)</f>
        <v>43150.890248299402</v>
      </c>
      <c r="I22" s="21">
        <f>VLOOKUP(E22,'Appendix 2a. Covid Deaths 2021'!$E$4:$F$1684,2,FALSE)</f>
        <v>397.37446443873199</v>
      </c>
      <c r="J22" s="22">
        <f t="shared" si="1"/>
        <v>4450.1007424810605</v>
      </c>
      <c r="K22" s="22">
        <f t="shared" si="2"/>
        <v>4806.4944440881027</v>
      </c>
      <c r="L22" s="77">
        <f t="shared" si="3"/>
        <v>0.92585163558330963</v>
      </c>
      <c r="M22" s="77">
        <f t="shared" si="4"/>
        <v>1.0800866592086054</v>
      </c>
      <c r="N22" s="77">
        <f>VLOOKUP(E22,'Appendix 4. LT MOH 2019'!$E$4:$L$1683,8,FALSE)</f>
        <v>0.59005001369543386</v>
      </c>
      <c r="O22" s="77">
        <f t="shared" si="13"/>
        <v>0.56563995125126476</v>
      </c>
      <c r="P22" s="77">
        <f t="shared" si="5"/>
        <v>0.43436004874873524</v>
      </c>
      <c r="Q22" s="77">
        <f>VLOOKUP(E22,'Appendix 4. LT MOH 2019'!$E$4:$J$1683,6,FALSE)</f>
        <v>2.4999999999999996</v>
      </c>
      <c r="R22" s="18">
        <f t="shared" si="6"/>
        <v>2.4515294832832981</v>
      </c>
      <c r="S22" s="132">
        <f t="shared" si="14"/>
        <v>33938.525759225624</v>
      </c>
      <c r="T22" s="14">
        <f t="shared" si="7"/>
        <v>14741.539703237449</v>
      </c>
      <c r="U22" s="15">
        <f t="shared" si="8"/>
        <v>0.11157330891173677</v>
      </c>
      <c r="V22" s="14">
        <f t="shared" si="9"/>
        <v>132124.2494914188</v>
      </c>
      <c r="W22" s="14">
        <f t="shared" si="10"/>
        <v>267939.26724620711</v>
      </c>
      <c r="X22" s="129">
        <f t="shared" si="11"/>
        <v>7.8948410766891453</v>
      </c>
      <c r="Y22" s="109">
        <f>VLOOKUP(E22,'Appendix 4. LT MOH 2019'!$E$4:$Q$1683,13,FALSE)</f>
        <v>8.1449222939435622</v>
      </c>
      <c r="Z22" s="109">
        <f t="shared" si="12"/>
        <v>-0.2500812172544169</v>
      </c>
    </row>
    <row r="23" spans="1:26" s="11" customFormat="1" x14ac:dyDescent="0.2">
      <c r="A23" s="17"/>
      <c r="B23" s="13" t="str">
        <f t="shared" si="15"/>
        <v>Total</v>
      </c>
      <c r="C23" s="13" t="str">
        <f t="shared" si="16"/>
        <v>SC</v>
      </c>
      <c r="D23" s="162" t="s">
        <v>8</v>
      </c>
      <c r="E23" s="20" t="str">
        <f t="shared" si="0"/>
        <v>SCTotal90+</v>
      </c>
      <c r="F23" s="21" t="s">
        <v>19</v>
      </c>
      <c r="G23" s="108">
        <f>VLOOKUP(E23,'Appendix 4. LT MOH 2019'!$E$4:$H$1683,4,FALSE)</f>
        <v>0.14150568407663566</v>
      </c>
      <c r="H23" s="21">
        <f>VLOOKUP(E23,'Appendix 1a. Pop March 2021'!$E$5:$F$1684,2,FALSE)</f>
        <v>28366.6430311943</v>
      </c>
      <c r="I23" s="21">
        <f>VLOOKUP(E23,'Appendix 2a. Covid Deaths 2021'!$E$4:$F$1684,2,FALSE)</f>
        <v>183.48157669237401</v>
      </c>
      <c r="J23" s="22">
        <f t="shared" si="1"/>
        <v>4014.0412270868792</v>
      </c>
      <c r="K23" s="22">
        <f t="shared" si="2"/>
        <v>4171.5591177539391</v>
      </c>
      <c r="L23" s="77">
        <f t="shared" si="3"/>
        <v>0.96224004353751769</v>
      </c>
      <c r="M23" s="77">
        <f t="shared" si="4"/>
        <v>1.0392417221836499</v>
      </c>
      <c r="N23" s="77">
        <f>VLOOKUP(E23,'Appendix 4. LT MOH 2019'!$E$4:$L$1683,8,FALSE)</f>
        <v>0</v>
      </c>
      <c r="O23" s="77">
        <v>0</v>
      </c>
      <c r="P23" s="77">
        <f t="shared" si="5"/>
        <v>1</v>
      </c>
      <c r="Q23" s="77">
        <f>VLOOKUP(E23,'Appendix 4. LT MOH 2019'!$E$4:$J$1683,6,FALSE)</f>
        <v>7.3524371241526998</v>
      </c>
      <c r="R23" s="18">
        <f>Q23*L23</f>
        <v>7.0748094184515553</v>
      </c>
      <c r="S23" s="132">
        <f t="shared" si="14"/>
        <v>19196.986055988174</v>
      </c>
      <c r="T23" s="14">
        <f t="shared" si="7"/>
        <v>19196.986055988174</v>
      </c>
      <c r="U23" s="15">
        <f t="shared" si="8"/>
        <v>0.14134656368155107</v>
      </c>
      <c r="V23" s="14">
        <f>T23*R23</f>
        <v>135815.01775478831</v>
      </c>
      <c r="W23" s="14">
        <f>V23</f>
        <v>135815.01775478831</v>
      </c>
      <c r="X23" s="129">
        <f t="shared" si="11"/>
        <v>7.0748094184515553</v>
      </c>
      <c r="Y23" s="109">
        <f>VLOOKUP(E23,'Appendix 4. LT MOH 2019'!$E$4:$Q$1683,13,FALSE)</f>
        <v>7.0668539325842694</v>
      </c>
      <c r="Z23" s="109">
        <f t="shared" si="12"/>
        <v>7.9554858672858941E-3</v>
      </c>
    </row>
    <row r="24" spans="1:26" s="9" customFormat="1" x14ac:dyDescent="0.2">
      <c r="B24" s="157"/>
      <c r="C24" s="157"/>
      <c r="G24" s="111"/>
      <c r="H24" s="111"/>
      <c r="I24" s="130"/>
      <c r="J24" s="130"/>
      <c r="N24" s="111"/>
      <c r="O24" s="111"/>
      <c r="P24" s="23"/>
      <c r="Q24" s="111"/>
      <c r="R24" s="111"/>
      <c r="V24" s="111"/>
      <c r="W24" s="111"/>
      <c r="Y24" s="111"/>
    </row>
    <row r="25" spans="1:26" x14ac:dyDescent="0.2">
      <c r="H25" s="43"/>
      <c r="I25" s="43"/>
      <c r="K25" s="43"/>
      <c r="L25" s="75"/>
      <c r="M25" s="75"/>
      <c r="N25" s="131"/>
      <c r="O25" s="131"/>
      <c r="P25" s="76"/>
      <c r="Q25" s="131"/>
      <c r="R25" s="131"/>
      <c r="S25" s="75"/>
      <c r="T25" s="75"/>
      <c r="U25" s="75"/>
      <c r="V25" s="131"/>
      <c r="W25" s="131"/>
      <c r="X25" s="75"/>
      <c r="Y25" s="131"/>
      <c r="Z25" s="75"/>
    </row>
    <row r="26" spans="1:26" ht="16" customHeight="1" x14ac:dyDescent="0.2">
      <c r="H26" s="43"/>
      <c r="I26" s="43"/>
      <c r="K26" s="43"/>
      <c r="L26" s="75"/>
      <c r="M26" s="75"/>
      <c r="N26" s="131"/>
      <c r="O26" s="131"/>
      <c r="P26" s="75"/>
      <c r="Q26" s="131"/>
      <c r="R26" s="131"/>
      <c r="S26" s="75"/>
      <c r="T26" s="75"/>
      <c r="U26" s="75"/>
      <c r="V26" s="131"/>
      <c r="W26" s="131"/>
      <c r="X26" s="75"/>
      <c r="Y26" s="131"/>
      <c r="Z26" s="75"/>
    </row>
    <row r="27" spans="1:26" s="13" customFormat="1" ht="47" customHeight="1" x14ac:dyDescent="0.2">
      <c r="A27" s="12"/>
      <c r="B27" s="10" t="s">
        <v>17</v>
      </c>
      <c r="C27" s="10" t="s">
        <v>14</v>
      </c>
      <c r="D27" s="160" t="s">
        <v>0</v>
      </c>
      <c r="E27" s="10" t="s">
        <v>137</v>
      </c>
      <c r="F27" s="10" t="s">
        <v>9</v>
      </c>
      <c r="G27" s="12" t="s">
        <v>116</v>
      </c>
      <c r="H27" s="12" t="s">
        <v>118</v>
      </c>
      <c r="I27" s="12" t="s">
        <v>110</v>
      </c>
      <c r="J27" s="12" t="s">
        <v>38</v>
      </c>
      <c r="K27" s="12" t="s">
        <v>1828</v>
      </c>
      <c r="L27" s="12" t="s">
        <v>26</v>
      </c>
      <c r="M27" s="12" t="s">
        <v>27</v>
      </c>
      <c r="N27" s="10" t="s">
        <v>10</v>
      </c>
      <c r="O27" s="12" t="s">
        <v>111</v>
      </c>
      <c r="P27" s="12" t="s">
        <v>112</v>
      </c>
      <c r="Q27" s="12" t="s">
        <v>28</v>
      </c>
      <c r="R27" s="12" t="s">
        <v>113</v>
      </c>
      <c r="S27" s="10" t="s">
        <v>104</v>
      </c>
      <c r="T27" s="10" t="s">
        <v>105</v>
      </c>
      <c r="U27" s="12" t="s">
        <v>106</v>
      </c>
      <c r="V27" s="12" t="s">
        <v>107</v>
      </c>
      <c r="W27" s="12" t="s">
        <v>108</v>
      </c>
      <c r="X27" s="10" t="s">
        <v>109</v>
      </c>
      <c r="Y27" s="12" t="s">
        <v>29</v>
      </c>
      <c r="Z27" s="12" t="s">
        <v>11</v>
      </c>
    </row>
    <row r="28" spans="1:26" x14ac:dyDescent="0.2">
      <c r="B28" s="155" t="s">
        <v>69</v>
      </c>
      <c r="C28" s="13" t="str">
        <f>$C$4</f>
        <v>SC</v>
      </c>
      <c r="D28" s="162">
        <v>0</v>
      </c>
      <c r="E28" s="20" t="str">
        <f t="shared" ref="E28:E47" si="17">_xlfn.CONCAT(C28,B28,D28)</f>
        <v>SCFemale0</v>
      </c>
      <c r="F28" s="21">
        <v>1</v>
      </c>
      <c r="G28" s="108">
        <f>VLOOKUP(E28,'Appendix 4. LT MOH 2019'!$E$4:$H$1683,4,FALSE)</f>
        <v>8.9845558220763375E-3</v>
      </c>
      <c r="H28" s="21">
        <f>VLOOKUP(E28,'Appendix 1a. Pop March 2021'!$E$5:$F$1684,2,FALSE)</f>
        <v>47301.933754824597</v>
      </c>
      <c r="I28" s="21">
        <f>VLOOKUP(E28,'Appendix 2a. Covid Deaths 2021'!$E$4:$F$1684,2,FALSE)</f>
        <v>3.0411311053984602</v>
      </c>
      <c r="J28" s="22">
        <f t="shared" ref="J28:J47" si="18">G28*H28</f>
        <v>424.98686431237854</v>
      </c>
      <c r="K28" s="22">
        <f t="shared" ref="K28:K47" si="19">G28*(H28-I28)+I28</f>
        <v>428.00067220559833</v>
      </c>
      <c r="L28" s="78">
        <f t="shared" ref="L28:L47" si="20">J28/K28</f>
        <v>0.99295840383219758</v>
      </c>
      <c r="M28" s="78">
        <f t="shared" ref="M28:M47" si="21">K28/J28</f>
        <v>1.0070915318714522</v>
      </c>
      <c r="N28" s="77">
        <f>VLOOKUP(E28,'Appendix 4. LT MOH 2019'!$E$4:$L$1683,8,FALSE)</f>
        <v>0.9910896312510834</v>
      </c>
      <c r="O28" s="77">
        <f>EXP((1/L28)*LN(N28))</f>
        <v>0.99102672743823039</v>
      </c>
      <c r="P28" s="78">
        <f t="shared" ref="P28:P47" si="22">1-O28</f>
        <v>8.9732725617696074E-3</v>
      </c>
      <c r="Q28" s="77">
        <f>VLOOKUP(E28,'Appendix 4. LT MOH 2019'!$E$4:$J$1683,6,FALSE)</f>
        <v>7.3306858385879456E-2</v>
      </c>
      <c r="R28" s="133">
        <f t="shared" ref="R28:R46" si="23">F28+(Q28-F28)*M28*(1-N28)/(1-O28)</f>
        <v>7.3277492708252678E-2</v>
      </c>
      <c r="S28" s="14">
        <v>100000</v>
      </c>
      <c r="T28" s="14">
        <f t="shared" ref="T28:T47" si="24">P28*S28</f>
        <v>897.32725617696076</v>
      </c>
      <c r="U28" s="15">
        <f t="shared" ref="U28:U47" si="25">T28/V28</f>
        <v>9.0485176242334191E-3</v>
      </c>
      <c r="V28" s="14">
        <f t="shared" ref="V28:V46" si="26">(S29*F28)+R28*T28</f>
        <v>99168.426635294469</v>
      </c>
      <c r="W28" s="14">
        <f t="shared" ref="W28:W46" si="27">W29+V28</f>
        <v>7964041.6105835149</v>
      </c>
      <c r="X28" s="129">
        <f t="shared" ref="X28:X47" si="28">W28/S28</f>
        <v>79.640416105835143</v>
      </c>
      <c r="Y28" s="109">
        <f>VLOOKUP(E28,'Appendix 4. LT MOH 2019'!$E$4:$Q$1683,13,FALSE)</f>
        <v>81.488897841334492</v>
      </c>
      <c r="Z28" s="129">
        <f t="shared" ref="Z28:Z47" si="29">X28-Y28</f>
        <v>-1.8484817354993481</v>
      </c>
    </row>
    <row r="29" spans="1:26" x14ac:dyDescent="0.2">
      <c r="B29" s="155" t="str">
        <f>$B$28</f>
        <v>Female</v>
      </c>
      <c r="C29" s="13" t="str">
        <f>$C$4</f>
        <v>SC</v>
      </c>
      <c r="D29" s="163" t="s">
        <v>139</v>
      </c>
      <c r="E29" s="20" t="str">
        <f t="shared" si="17"/>
        <v>SCFemale01-04</v>
      </c>
      <c r="F29" s="21">
        <v>4</v>
      </c>
      <c r="G29" s="108">
        <f>VLOOKUP(E29,'Appendix 4. LT MOH 2019'!$E$4:$H$1683,4,FALSE)</f>
        <v>2.2723069199672365E-4</v>
      </c>
      <c r="H29" s="21">
        <f>VLOOKUP(E29,'Appendix 1a. Pop March 2021'!$E$5:$F$1684,2,FALSE)</f>
        <v>190582.17680355799</v>
      </c>
      <c r="I29" s="21">
        <f>VLOOKUP(E29,'Appendix 2a. Covid Deaths 2021'!$E$4:$F$1684,2,FALSE)</f>
        <v>0</v>
      </c>
      <c r="J29" s="22">
        <f t="shared" si="18"/>
        <v>43.306119917314419</v>
      </c>
      <c r="K29" s="22">
        <f t="shared" si="19"/>
        <v>43.306119917314419</v>
      </c>
      <c r="L29" s="78">
        <f t="shared" si="20"/>
        <v>1</v>
      </c>
      <c r="M29" s="78">
        <f t="shared" si="21"/>
        <v>1</v>
      </c>
      <c r="N29" s="77">
        <f>VLOOKUP(E29,'Appendix 4. LT MOH 2019'!$E$4:$L$1683,8,FALSE)</f>
        <v>0.99909159092996436</v>
      </c>
      <c r="O29" s="77">
        <f t="shared" ref="O29:O46" si="30">EXP((1/L29)*LN(N29))</f>
        <v>0.99909159092996436</v>
      </c>
      <c r="P29" s="78">
        <f t="shared" si="22"/>
        <v>9.0840907003564286E-4</v>
      </c>
      <c r="Q29" s="77">
        <f>VLOOKUP(E29,'Appendix 4. LT MOH 2019'!$E$4:$J$1683,6,FALSE)</f>
        <v>1.5113754517073275</v>
      </c>
      <c r="R29" s="133">
        <f t="shared" si="23"/>
        <v>1.5113754517073277</v>
      </c>
      <c r="S29" s="80">
        <f t="shared" ref="S29:S47" si="31">S28-T28</f>
        <v>99102.672743823045</v>
      </c>
      <c r="T29" s="14">
        <f t="shared" si="24"/>
        <v>90.025766785262945</v>
      </c>
      <c r="U29" s="15">
        <f t="shared" si="25"/>
        <v>2.2723069199671428E-4</v>
      </c>
      <c r="V29" s="14">
        <f t="shared" si="26"/>
        <v>396186.65064209152</v>
      </c>
      <c r="W29" s="14">
        <f t="shared" si="27"/>
        <v>7864873.1839482207</v>
      </c>
      <c r="X29" s="129">
        <f t="shared" si="28"/>
        <v>79.360858453118055</v>
      </c>
      <c r="Y29" s="109">
        <f>VLOOKUP(E29,'Appendix 4. LT MOH 2019'!$E$4:$Q$1683,13,FALSE)</f>
        <v>81.220862857105359</v>
      </c>
      <c r="Z29" s="129">
        <f t="shared" si="29"/>
        <v>-1.860004403987304</v>
      </c>
    </row>
    <row r="30" spans="1:26" x14ac:dyDescent="0.2">
      <c r="B30" s="155" t="str">
        <f t="shared" ref="B30:B47" si="32">$B$28</f>
        <v>Female</v>
      </c>
      <c r="C30" s="13" t="str">
        <f t="shared" ref="C30:C47" si="33">$C$4</f>
        <v>SC</v>
      </c>
      <c r="D30" s="163" t="s">
        <v>138</v>
      </c>
      <c r="E30" s="20" t="str">
        <f t="shared" si="17"/>
        <v>SCFemale05-09</v>
      </c>
      <c r="F30" s="21">
        <v>5</v>
      </c>
      <c r="G30" s="108">
        <f>VLOOKUP(E30,'Appendix 4. LT MOH 2019'!$E$4:$H$1683,4,FALSE)</f>
        <v>2.4295104536435909E-4</v>
      </c>
      <c r="H30" s="21">
        <f>VLOOKUP(E30,'Appendix 1a. Pop March 2021'!$E$5:$F$1684,2,FALSE)</f>
        <v>229928.802917989</v>
      </c>
      <c r="I30" s="21">
        <f>VLOOKUP(E30,'Appendix 2a. Covid Deaths 2021'!$E$4:$F$1684,2,FALSE)</f>
        <v>0</v>
      </c>
      <c r="J30" s="22">
        <f t="shared" si="18"/>
        <v>55.861443028301125</v>
      </c>
      <c r="K30" s="22">
        <f t="shared" si="19"/>
        <v>55.861443028301125</v>
      </c>
      <c r="L30" s="78">
        <f t="shared" si="20"/>
        <v>1</v>
      </c>
      <c r="M30" s="78">
        <f t="shared" si="21"/>
        <v>1</v>
      </c>
      <c r="N30" s="77">
        <f>VLOOKUP(E30,'Appendix 4. LT MOH 2019'!$E$4:$L$1683,8,FALSE)</f>
        <v>0.99878598214044834</v>
      </c>
      <c r="O30" s="77">
        <f t="shared" si="30"/>
        <v>0.99878598214044834</v>
      </c>
      <c r="P30" s="78">
        <f t="shared" si="22"/>
        <v>1.2140178595516637E-3</v>
      </c>
      <c r="Q30" s="77">
        <f>VLOOKUP(E30,'Appendix 4. LT MOH 2019'!$E$4:$J$1683,6,FALSE)</f>
        <v>2.5000000000001039</v>
      </c>
      <c r="R30" s="133">
        <f t="shared" si="23"/>
        <v>2.5000000000001039</v>
      </c>
      <c r="S30" s="80">
        <f t="shared" si="31"/>
        <v>99012.646977037788</v>
      </c>
      <c r="T30" s="14">
        <f t="shared" si="24"/>
        <v>120.20312175160792</v>
      </c>
      <c r="U30" s="15">
        <f t="shared" si="25"/>
        <v>2.4295104536436728E-4</v>
      </c>
      <c r="V30" s="14">
        <f t="shared" si="26"/>
        <v>494762.72708080994</v>
      </c>
      <c r="W30" s="14">
        <f t="shared" si="27"/>
        <v>7468686.5333061293</v>
      </c>
      <c r="X30" s="129">
        <f t="shared" si="28"/>
        <v>75.431641929926457</v>
      </c>
      <c r="Y30" s="109">
        <f>VLOOKUP(E30,'Appendix 4. LT MOH 2019'!$E$4:$Q$1683,13,FALSE)</f>
        <v>77.293337515068956</v>
      </c>
      <c r="Z30" s="129">
        <f t="shared" si="29"/>
        <v>-1.861695585142499</v>
      </c>
    </row>
    <row r="31" spans="1:26" x14ac:dyDescent="0.2">
      <c r="B31" s="155" t="str">
        <f t="shared" si="32"/>
        <v>Female</v>
      </c>
      <c r="C31" s="13" t="str">
        <f t="shared" si="33"/>
        <v>SC</v>
      </c>
      <c r="D31" s="163" t="s">
        <v>120</v>
      </c>
      <c r="E31" s="20" t="str">
        <f t="shared" si="17"/>
        <v>SCFemale10-14</v>
      </c>
      <c r="F31" s="21">
        <v>5</v>
      </c>
      <c r="G31" s="108">
        <f>VLOOKUP(E31,'Appendix 4. LT MOH 2019'!$E$4:$H$1683,4,FALSE)</f>
        <v>2.0958438505207716E-4</v>
      </c>
      <c r="H31" s="21">
        <f>VLOOKUP(E31,'Appendix 1a. Pop March 2021'!$E$5:$F$1684,2,FALSE)</f>
        <v>218416.96845141999</v>
      </c>
      <c r="I31" s="21">
        <f>VLOOKUP(E31,'Appendix 2a. Covid Deaths 2021'!$E$4:$F$1684,2,FALSE)</f>
        <v>1.0137103684661499</v>
      </c>
      <c r="J31" s="22">
        <f t="shared" si="18"/>
        <v>45.776786017829792</v>
      </c>
      <c r="K31" s="22">
        <f t="shared" si="19"/>
        <v>46.790283928431755</v>
      </c>
      <c r="L31" s="78">
        <f t="shared" si="20"/>
        <v>0.97833956485170803</v>
      </c>
      <c r="M31" s="78">
        <f t="shared" si="21"/>
        <v>1.0221399971200951</v>
      </c>
      <c r="N31" s="77">
        <f>VLOOKUP(E31,'Appendix 4. LT MOH 2019'!$E$4:$L$1683,8,FALSE)</f>
        <v>0.99895262685737962</v>
      </c>
      <c r="O31" s="77">
        <f t="shared" si="30"/>
        <v>0.9989294504358025</v>
      </c>
      <c r="P31" s="78">
        <f t="shared" si="22"/>
        <v>1.0705495641974982E-3</v>
      </c>
      <c r="Q31" s="77">
        <f>VLOOKUP(E31,'Appendix 4. LT MOH 2019'!$E$4:$J$1683,6,FALSE)</f>
        <v>2.5000000000000031</v>
      </c>
      <c r="R31" s="133">
        <f t="shared" si="23"/>
        <v>2.4999710037148817</v>
      </c>
      <c r="S31" s="80">
        <f t="shared" si="31"/>
        <v>98892.443855286183</v>
      </c>
      <c r="T31" s="14">
        <f t="shared" si="24"/>
        <v>105.86926267170219</v>
      </c>
      <c r="U31" s="15">
        <f t="shared" si="25"/>
        <v>2.1422458318657526E-4</v>
      </c>
      <c r="V31" s="14">
        <f t="shared" si="26"/>
        <v>494197.5430499363</v>
      </c>
      <c r="W31" s="14">
        <f t="shared" si="27"/>
        <v>6973923.8062253194</v>
      </c>
      <c r="X31" s="129">
        <f t="shared" si="28"/>
        <v>70.520289865933336</v>
      </c>
      <c r="Y31" s="109">
        <f>VLOOKUP(E31,'Appendix 4. LT MOH 2019'!$E$4:$Q$1683,13,FALSE)</f>
        <v>72.384248329940604</v>
      </c>
      <c r="Z31" s="129">
        <f t="shared" si="29"/>
        <v>-1.8639584640072684</v>
      </c>
    </row>
    <row r="32" spans="1:26" x14ac:dyDescent="0.2">
      <c r="B32" s="155" t="str">
        <f t="shared" si="32"/>
        <v>Female</v>
      </c>
      <c r="C32" s="13" t="str">
        <f t="shared" si="33"/>
        <v>SC</v>
      </c>
      <c r="D32" s="162" t="s">
        <v>121</v>
      </c>
      <c r="E32" s="20" t="str">
        <f t="shared" si="17"/>
        <v>SCFemale15-19</v>
      </c>
      <c r="F32" s="21">
        <v>5</v>
      </c>
      <c r="G32" s="108">
        <f>VLOOKUP(E32,'Appendix 4. LT MOH 2019'!$E$4:$H$1683,4,FALSE)</f>
        <v>4.0863235857489463E-4</v>
      </c>
      <c r="H32" s="21">
        <f>VLOOKUP(E32,'Appendix 1a. Pop March 2021'!$E$5:$F$1684,2,FALSE)</f>
        <v>228759.98731241599</v>
      </c>
      <c r="I32" s="21">
        <f>VLOOKUP(E32,'Appendix 2a. Covid Deaths 2021'!$E$4:$F$1684,2,FALSE)</f>
        <v>8.1096829477292207</v>
      </c>
      <c r="J32" s="22">
        <f t="shared" si="18"/>
        <v>93.478733163035514</v>
      </c>
      <c r="K32" s="22">
        <f t="shared" si="19"/>
        <v>101.58510223189452</v>
      </c>
      <c r="L32" s="78">
        <f t="shared" si="20"/>
        <v>0.9202012018420368</v>
      </c>
      <c r="M32" s="78">
        <f t="shared" si="21"/>
        <v>1.0867188588737158</v>
      </c>
      <c r="N32" s="77">
        <f>VLOOKUP(E32,'Appendix 4. LT MOH 2019'!$E$4:$L$1683,8,FALSE)</f>
        <v>0.99795892333205771</v>
      </c>
      <c r="O32" s="77">
        <f t="shared" si="30"/>
        <v>0.99778211991422461</v>
      </c>
      <c r="P32" s="78">
        <f t="shared" si="22"/>
        <v>2.2178800857753922E-3</v>
      </c>
      <c r="Q32" s="77">
        <f>VLOOKUP(E32,'Appendix 4. LT MOH 2019'!$E$4:$J$1683,6,FALSE)</f>
        <v>2.4999999999999583</v>
      </c>
      <c r="R32" s="133">
        <f t="shared" si="23"/>
        <v>2.499778592984002</v>
      </c>
      <c r="S32" s="80">
        <f t="shared" si="31"/>
        <v>98786.574592614474</v>
      </c>
      <c r="T32" s="14">
        <f t="shared" si="24"/>
        <v>219.09677653092496</v>
      </c>
      <c r="U32" s="15">
        <f t="shared" si="25"/>
        <v>4.4406850611563735E-4</v>
      </c>
      <c r="V32" s="14">
        <f t="shared" si="26"/>
        <v>493385.0825121816</v>
      </c>
      <c r="W32" s="14">
        <f t="shared" si="27"/>
        <v>6479726.2631753832</v>
      </c>
      <c r="X32" s="129">
        <f t="shared" si="28"/>
        <v>65.593187028673668</v>
      </c>
      <c r="Y32" s="109">
        <f>VLOOKUP(E32,'Appendix 4. LT MOH 2019'!$E$4:$Q$1683,13,FALSE)</f>
        <v>67.457519957468378</v>
      </c>
      <c r="Z32" s="129">
        <f t="shared" si="29"/>
        <v>-1.8643329287947097</v>
      </c>
    </row>
    <row r="33" spans="2:26" x14ac:dyDescent="0.2">
      <c r="B33" s="155" t="str">
        <f t="shared" si="32"/>
        <v>Female</v>
      </c>
      <c r="C33" s="13" t="str">
        <f t="shared" si="33"/>
        <v>SC</v>
      </c>
      <c r="D33" s="162" t="s">
        <v>122</v>
      </c>
      <c r="E33" s="20" t="str">
        <f t="shared" si="17"/>
        <v>SCFemale20-24</v>
      </c>
      <c r="F33" s="21">
        <v>5</v>
      </c>
      <c r="G33" s="108">
        <f>VLOOKUP(E33,'Appendix 4. LT MOH 2019'!$E$4:$H$1683,4,FALSE)</f>
        <v>4.360108966690209E-4</v>
      </c>
      <c r="H33" s="21">
        <f>VLOOKUP(E33,'Appendix 1a. Pop March 2021'!$E$5:$F$1684,2,FALSE)</f>
        <v>269286.43055636098</v>
      </c>
      <c r="I33" s="21">
        <f>VLOOKUP(E33,'Appendix 2a. Covid Deaths 2021'!$E$4:$F$1684,2,FALSE)</f>
        <v>17.233076263924598</v>
      </c>
      <c r="J33" s="22">
        <f t="shared" si="18"/>
        <v>117.41181804767898</v>
      </c>
      <c r="K33" s="22">
        <f t="shared" si="19"/>
        <v>134.63738050256939</v>
      </c>
      <c r="L33" s="78">
        <f t="shared" si="20"/>
        <v>0.87205958411704487</v>
      </c>
      <c r="M33" s="78">
        <f t="shared" si="21"/>
        <v>1.1467106356184298</v>
      </c>
      <c r="N33" s="77">
        <f>VLOOKUP(E33,'Appendix 4. LT MOH 2019'!$E$4:$L$1683,8,FALSE)</f>
        <v>0.99782231924799825</v>
      </c>
      <c r="O33" s="77">
        <f t="shared" si="30"/>
        <v>0.99750322947706194</v>
      </c>
      <c r="P33" s="78">
        <f t="shared" si="22"/>
        <v>2.4967705229380632E-3</v>
      </c>
      <c r="Q33" s="77">
        <f>VLOOKUP(E33,'Appendix 4. LT MOH 2019'!$E$4:$J$1683,6,FALSE)</f>
        <v>2.4999999999998983</v>
      </c>
      <c r="R33" s="133">
        <f t="shared" si="23"/>
        <v>2.4996003273425385</v>
      </c>
      <c r="S33" s="80">
        <f t="shared" si="31"/>
        <v>98567.477816083556</v>
      </c>
      <c r="T33" s="14">
        <f t="shared" si="24"/>
        <v>246.10037313154888</v>
      </c>
      <c r="U33" s="15">
        <f t="shared" si="25"/>
        <v>4.9997837000054874E-4</v>
      </c>
      <c r="V33" s="14">
        <f t="shared" si="26"/>
        <v>492222.03978799883</v>
      </c>
      <c r="W33" s="14">
        <f t="shared" si="27"/>
        <v>5986341.180663202</v>
      </c>
      <c r="X33" s="129">
        <f t="shared" si="28"/>
        <v>60.733431688625316</v>
      </c>
      <c r="Y33" s="109">
        <f>VLOOKUP(E33,'Appendix 4. LT MOH 2019'!$E$4:$Q$1683,13,FALSE)</f>
        <v>62.590374401967857</v>
      </c>
      <c r="Z33" s="129">
        <f t="shared" si="29"/>
        <v>-1.8569427133425407</v>
      </c>
    </row>
    <row r="34" spans="2:26" x14ac:dyDescent="0.2">
      <c r="B34" s="155" t="str">
        <f t="shared" si="32"/>
        <v>Female</v>
      </c>
      <c r="C34" s="13" t="str">
        <f t="shared" si="33"/>
        <v>SC</v>
      </c>
      <c r="D34" s="162" t="s">
        <v>123</v>
      </c>
      <c r="E34" s="20" t="str">
        <f t="shared" si="17"/>
        <v>SCFemale25-29</v>
      </c>
      <c r="F34" s="21">
        <v>5</v>
      </c>
      <c r="G34" s="108">
        <f>VLOOKUP(E34,'Appendix 4. LT MOH 2019'!$E$4:$H$1683,4,FALSE)</f>
        <v>5.2162528893949826E-4</v>
      </c>
      <c r="H34" s="21">
        <f>VLOOKUP(E34,'Appendix 1a. Pop March 2021'!$E$5:$F$1684,2,FALSE)</f>
        <v>291996.04682781902</v>
      </c>
      <c r="I34" s="21">
        <f>VLOOKUP(E34,'Appendix 2a. Covid Deaths 2021'!$E$4:$F$1684,2,FALSE)</f>
        <v>32.438731790916897</v>
      </c>
      <c r="J34" s="22">
        <f t="shared" si="18"/>
        <v>152.31252229575236</v>
      </c>
      <c r="K34" s="22">
        <f t="shared" si="19"/>
        <v>184.73433322382598</v>
      </c>
      <c r="L34" s="78">
        <f t="shared" si="20"/>
        <v>0.82449493625642922</v>
      </c>
      <c r="M34" s="78">
        <f t="shared" si="21"/>
        <v>1.2128637254468064</v>
      </c>
      <c r="N34" s="77">
        <f>VLOOKUP(E34,'Appendix 4. LT MOH 2019'!$E$4:$L$1683,8,FALSE)</f>
        <v>0.99739527028752473</v>
      </c>
      <c r="O34" s="77">
        <f t="shared" si="30"/>
        <v>0.99684169422457547</v>
      </c>
      <c r="P34" s="78">
        <f t="shared" si="22"/>
        <v>3.1583057754245303E-3</v>
      </c>
      <c r="Q34" s="77">
        <f>VLOOKUP(E34,'Appendix 4. LT MOH 2019'!$E$4:$J$1683,6,FALSE)</f>
        <v>2.4999999999997256</v>
      </c>
      <c r="R34" s="133">
        <f t="shared" si="23"/>
        <v>2.4993062677485307</v>
      </c>
      <c r="S34" s="80">
        <f t="shared" si="31"/>
        <v>98321.377442952013</v>
      </c>
      <c r="T34" s="14">
        <f t="shared" si="24"/>
        <v>310.52897422577047</v>
      </c>
      <c r="U34" s="15">
        <f t="shared" si="25"/>
        <v>6.3266049997456398E-4</v>
      </c>
      <c r="V34" s="14">
        <f t="shared" si="26"/>
        <v>490830.34935523121</v>
      </c>
      <c r="W34" s="14">
        <f t="shared" si="27"/>
        <v>5494119.1408752035</v>
      </c>
      <c r="X34" s="129">
        <f t="shared" si="28"/>
        <v>55.879192132585807</v>
      </c>
      <c r="Y34" s="109">
        <f>VLOOKUP(E34,'Appendix 4. LT MOH 2019'!$E$4:$Q$1683,13,FALSE)</f>
        <v>57.72151764179273</v>
      </c>
      <c r="Z34" s="129">
        <f t="shared" si="29"/>
        <v>-1.8423255092069226</v>
      </c>
    </row>
    <row r="35" spans="2:26" x14ac:dyDescent="0.2">
      <c r="B35" s="155" t="str">
        <f t="shared" si="32"/>
        <v>Female</v>
      </c>
      <c r="C35" s="13" t="str">
        <f t="shared" si="33"/>
        <v>SC</v>
      </c>
      <c r="D35" s="162" t="s">
        <v>124</v>
      </c>
      <c r="E35" s="20" t="str">
        <f t="shared" si="17"/>
        <v>SCFemale30-34</v>
      </c>
      <c r="F35" s="21">
        <v>5</v>
      </c>
      <c r="G35" s="108">
        <f>VLOOKUP(E35,'Appendix 4. LT MOH 2019'!$E$4:$H$1683,4,FALSE)</f>
        <v>6.7891373801916928E-4</v>
      </c>
      <c r="H35" s="21">
        <f>VLOOKUP(E35,'Appendix 1a. Pop March 2021'!$E$5:$F$1684,2,FALSE)</f>
        <v>301482.921308722</v>
      </c>
      <c r="I35" s="21">
        <f>VLOOKUP(E35,'Appendix 2a. Covid Deaths 2021'!$E$4:$F$1684,2,FALSE)</f>
        <v>42.575835475578401</v>
      </c>
      <c r="J35" s="22">
        <f t="shared" si="18"/>
        <v>204.68089705464351</v>
      </c>
      <c r="K35" s="22">
        <f t="shared" si="19"/>
        <v>247.22782721060989</v>
      </c>
      <c r="L35" s="78">
        <f t="shared" si="20"/>
        <v>0.82790395953396767</v>
      </c>
      <c r="M35" s="78">
        <f t="shared" si="21"/>
        <v>1.2078695704788105</v>
      </c>
      <c r="N35" s="77">
        <f>VLOOKUP(E35,'Appendix 4. LT MOH 2019'!$E$4:$L$1683,8,FALSE)</f>
        <v>0.99661118309578389</v>
      </c>
      <c r="O35" s="77">
        <f t="shared" si="30"/>
        <v>0.99590819418101872</v>
      </c>
      <c r="P35" s="78">
        <f t="shared" si="22"/>
        <v>4.0918058189812756E-3</v>
      </c>
      <c r="Q35" s="77">
        <f>VLOOKUP(E35,'Appendix 4. LT MOH 2019'!$E$4:$J$1683,6,FALSE)</f>
        <v>2.4999999999998987</v>
      </c>
      <c r="R35" s="133">
        <f t="shared" si="23"/>
        <v>2.499118360199891</v>
      </c>
      <c r="S35" s="80">
        <f t="shared" si="31"/>
        <v>98010.848468726239</v>
      </c>
      <c r="T35" s="14">
        <f t="shared" si="24"/>
        <v>401.04136008762606</v>
      </c>
      <c r="U35" s="15">
        <f t="shared" si="25"/>
        <v>8.2003947660563576E-4</v>
      </c>
      <c r="V35" s="14">
        <f t="shared" si="26"/>
        <v>489051.28536938765</v>
      </c>
      <c r="W35" s="14">
        <f t="shared" si="27"/>
        <v>5003288.7915199725</v>
      </c>
      <c r="X35" s="129">
        <f t="shared" si="28"/>
        <v>51.048316280176323</v>
      </c>
      <c r="Y35" s="109">
        <f>VLOOKUP(E35,'Appendix 4. LT MOH 2019'!$E$4:$Q$1683,13,FALSE)</f>
        <v>52.865730404831091</v>
      </c>
      <c r="Z35" s="129">
        <f t="shared" si="29"/>
        <v>-1.8174141246547677</v>
      </c>
    </row>
    <row r="36" spans="2:26" x14ac:dyDescent="0.2">
      <c r="B36" s="155" t="str">
        <f t="shared" si="32"/>
        <v>Female</v>
      </c>
      <c r="C36" s="13" t="str">
        <f t="shared" si="33"/>
        <v>SC</v>
      </c>
      <c r="D36" s="162" t="s">
        <v>125</v>
      </c>
      <c r="E36" s="20" t="str">
        <f t="shared" si="17"/>
        <v>SCFemale35-39</v>
      </c>
      <c r="F36" s="21">
        <v>5</v>
      </c>
      <c r="G36" s="108">
        <f>VLOOKUP(E36,'Appendix 4. LT MOH 2019'!$E$4:$H$1683,4,FALSE)</f>
        <v>1.0408641911903171E-3</v>
      </c>
      <c r="H36" s="21">
        <f>VLOOKUP(E36,'Appendix 1a. Pop March 2021'!$E$5:$F$1684,2,FALSE)</f>
        <v>299908.84908012598</v>
      </c>
      <c r="I36" s="21">
        <f>VLOOKUP(E36,'Appendix 2a. Covid Deaths 2021'!$E$4:$F$1684,2,FALSE)</f>
        <v>84.137960582690695</v>
      </c>
      <c r="J36" s="22">
        <f t="shared" si="18"/>
        <v>312.16438162860419</v>
      </c>
      <c r="K36" s="22">
        <f t="shared" si="19"/>
        <v>396.21476602100461</v>
      </c>
      <c r="L36" s="78">
        <f t="shared" si="20"/>
        <v>0.78786660265976904</v>
      </c>
      <c r="M36" s="78">
        <f t="shared" si="21"/>
        <v>1.2692503992732871</v>
      </c>
      <c r="N36" s="77">
        <f>VLOOKUP(E36,'Appendix 4. LT MOH 2019'!$E$4:$L$1683,8,FALSE)</f>
        <v>0.9948091863741142</v>
      </c>
      <c r="O36" s="77">
        <f t="shared" si="30"/>
        <v>0.99341616766510865</v>
      </c>
      <c r="P36" s="78">
        <f t="shared" si="22"/>
        <v>6.5838323348913486E-3</v>
      </c>
      <c r="Q36" s="77">
        <f>VLOOKUP(E36,'Appendix 4. LT MOH 2019'!$E$4:$J$1683,6,FALSE)</f>
        <v>2.5000000000000004</v>
      </c>
      <c r="R36" s="133">
        <f t="shared" si="23"/>
        <v>2.498249525472803</v>
      </c>
      <c r="S36" s="80">
        <f t="shared" si="31"/>
        <v>97609.807108638619</v>
      </c>
      <c r="T36" s="14">
        <f t="shared" si="24"/>
        <v>642.64660424436238</v>
      </c>
      <c r="U36" s="15">
        <f t="shared" si="25"/>
        <v>1.3211185235385066E-3</v>
      </c>
      <c r="V36" s="14">
        <f t="shared" si="26"/>
        <v>486441.29409607145</v>
      </c>
      <c r="W36" s="14">
        <f t="shared" si="27"/>
        <v>4514237.5061505847</v>
      </c>
      <c r="X36" s="129">
        <f t="shared" si="28"/>
        <v>46.24778636358014</v>
      </c>
      <c r="Y36" s="109">
        <f>VLOOKUP(E36,'Appendix 4. LT MOH 2019'!$E$4:$Q$1683,13,FALSE)</f>
        <v>48.036991014268459</v>
      </c>
      <c r="Z36" s="129">
        <f t="shared" si="29"/>
        <v>-1.789204650688319</v>
      </c>
    </row>
    <row r="37" spans="2:26" x14ac:dyDescent="0.2">
      <c r="B37" s="155" t="str">
        <f t="shared" si="32"/>
        <v>Female</v>
      </c>
      <c r="C37" s="13" t="str">
        <f t="shared" si="33"/>
        <v>SC</v>
      </c>
      <c r="D37" s="162" t="s">
        <v>126</v>
      </c>
      <c r="E37" s="20" t="str">
        <f t="shared" si="17"/>
        <v>SCFemale40-44</v>
      </c>
      <c r="F37" s="21">
        <v>5</v>
      </c>
      <c r="G37" s="108">
        <f>VLOOKUP(E37,'Appendix 4. LT MOH 2019'!$E$4:$H$1683,4,FALSE)</f>
        <v>1.5204045197479814E-3</v>
      </c>
      <c r="H37" s="21">
        <f>VLOOKUP(E37,'Appendix 1a. Pop March 2021'!$E$5:$F$1684,2,FALSE)</f>
        <v>271072.23756413901</v>
      </c>
      <c r="I37" s="21">
        <f>VLOOKUP(E37,'Appendix 2a. Covid Deaths 2021'!$E$4:$F$1684,2,FALSE)</f>
        <v>145.97429305912601</v>
      </c>
      <c r="J37" s="22">
        <f t="shared" si="18"/>
        <v>412.13945517071551</v>
      </c>
      <c r="K37" s="22">
        <f t="shared" si="19"/>
        <v>557.89180825490735</v>
      </c>
      <c r="L37" s="78">
        <f t="shared" si="20"/>
        <v>0.7387444107844009</v>
      </c>
      <c r="M37" s="78">
        <f t="shared" si="21"/>
        <v>1.3536481432572831</v>
      </c>
      <c r="N37" s="77">
        <f>VLOOKUP(E37,'Appendix 4. LT MOH 2019'!$E$4:$L$1683,8,FALSE)</f>
        <v>0.99242676335930413</v>
      </c>
      <c r="O37" s="77">
        <f t="shared" si="30"/>
        <v>0.98976225284619224</v>
      </c>
      <c r="P37" s="78">
        <f t="shared" si="22"/>
        <v>1.0237747153807764E-2</v>
      </c>
      <c r="Q37" s="77">
        <f>VLOOKUP(E37,'Appendix 4. LT MOH 2019'!$E$4:$J$1683,6,FALSE)</f>
        <v>2.4999999999999649</v>
      </c>
      <c r="R37" s="133">
        <f t="shared" si="23"/>
        <v>2.4966421901440365</v>
      </c>
      <c r="S37" s="80">
        <f t="shared" si="31"/>
        <v>96967.160504394255</v>
      </c>
      <c r="T37" s="14">
        <f t="shared" si="24"/>
        <v>992.7252714666829</v>
      </c>
      <c r="U37" s="15">
        <f t="shared" si="25"/>
        <v>2.0580987279672411E-3</v>
      </c>
      <c r="V37" s="14">
        <f t="shared" si="26"/>
        <v>482350.65596060373</v>
      </c>
      <c r="W37" s="14">
        <f t="shared" si="27"/>
        <v>4027796.2120545134</v>
      </c>
      <c r="X37" s="129">
        <f t="shared" si="28"/>
        <v>41.537734951741584</v>
      </c>
      <c r="Y37" s="109">
        <f>VLOOKUP(E37,'Appendix 4. LT MOH 2019'!$E$4:$Q$1683,13,FALSE)</f>
        <v>43.274598423484527</v>
      </c>
      <c r="Z37" s="129">
        <f t="shared" si="29"/>
        <v>-1.736863471742943</v>
      </c>
    </row>
    <row r="38" spans="2:26" x14ac:dyDescent="0.2">
      <c r="B38" s="155" t="str">
        <f t="shared" si="32"/>
        <v>Female</v>
      </c>
      <c r="C38" s="13" t="str">
        <f t="shared" si="33"/>
        <v>SC</v>
      </c>
      <c r="D38" s="162" t="s">
        <v>127</v>
      </c>
      <c r="E38" s="20" t="str">
        <f t="shared" si="17"/>
        <v>SCFemale45-49</v>
      </c>
      <c r="F38" s="21">
        <v>5</v>
      </c>
      <c r="G38" s="108">
        <f>VLOOKUP(E38,'Appendix 4. LT MOH 2019'!$E$4:$H$1683,4,FALSE)</f>
        <v>2.2992484177215191E-3</v>
      </c>
      <c r="H38" s="21">
        <f>VLOOKUP(E38,'Appendix 1a. Pop March 2021'!$E$5:$F$1684,2,FALSE)</f>
        <v>246861.55319122199</v>
      </c>
      <c r="I38" s="21">
        <f>VLOOKUP(E38,'Appendix 2a. Covid Deaths 2021'!$E$4:$F$1684,2,FALSE)</f>
        <v>167.26221079691501</v>
      </c>
      <c r="J38" s="22">
        <f t="shared" si="18"/>
        <v>567.59603557119374</v>
      </c>
      <c r="K38" s="22">
        <f t="shared" si="19"/>
        <v>734.47366899458939</v>
      </c>
      <c r="L38" s="78">
        <f t="shared" si="20"/>
        <v>0.77279289855028832</v>
      </c>
      <c r="M38" s="78">
        <f t="shared" si="21"/>
        <v>1.2940077501694673</v>
      </c>
      <c r="N38" s="77">
        <f>VLOOKUP(E38,'Appendix 4. LT MOH 2019'!$E$4:$L$1683,8,FALSE)</f>
        <v>0.98856946202726126</v>
      </c>
      <c r="O38" s="77">
        <f t="shared" si="30"/>
        <v>0.98523371661421866</v>
      </c>
      <c r="P38" s="78">
        <f t="shared" si="22"/>
        <v>1.4766283385781342E-2</v>
      </c>
      <c r="Q38" s="77">
        <f>VLOOKUP(E38,'Appendix 4. LT MOH 2019'!$E$4:$J$1683,6,FALSE)</f>
        <v>2.4999999999999902</v>
      </c>
      <c r="R38" s="133">
        <f t="shared" si="23"/>
        <v>2.4957807020734419</v>
      </c>
      <c r="S38" s="80">
        <f t="shared" si="31"/>
        <v>95974.435232927572</v>
      </c>
      <c r="T38" s="14">
        <f t="shared" si="24"/>
        <v>1417.1857084397259</v>
      </c>
      <c r="U38" s="15">
        <f t="shared" si="25"/>
        <v>2.9752605208941373E-3</v>
      </c>
      <c r="V38" s="14">
        <f t="shared" si="26"/>
        <v>476323.23236481746</v>
      </c>
      <c r="W38" s="14">
        <f t="shared" si="27"/>
        <v>3545445.5560939098</v>
      </c>
      <c r="X38" s="129">
        <f t="shared" si="28"/>
        <v>36.941562067952802</v>
      </c>
      <c r="Y38" s="109">
        <f>VLOOKUP(E38,'Appendix 4. LT MOH 2019'!$E$4:$Q$1683,13,FALSE)</f>
        <v>38.585750534845509</v>
      </c>
      <c r="Z38" s="129">
        <f t="shared" si="29"/>
        <v>-1.6441884668927074</v>
      </c>
    </row>
    <row r="39" spans="2:26" x14ac:dyDescent="0.2">
      <c r="B39" s="155" t="str">
        <f t="shared" si="32"/>
        <v>Female</v>
      </c>
      <c r="C39" s="13" t="str">
        <f t="shared" si="33"/>
        <v>SC</v>
      </c>
      <c r="D39" s="162" t="s">
        <v>128</v>
      </c>
      <c r="E39" s="20" t="str">
        <f t="shared" si="17"/>
        <v>SCFemale50-54</v>
      </c>
      <c r="F39" s="21">
        <v>5</v>
      </c>
      <c r="G39" s="108">
        <f>VLOOKUP(E39,'Appendix 4. LT MOH 2019'!$E$4:$H$1683,4,FALSE)</f>
        <v>3.6028385491112718E-3</v>
      </c>
      <c r="H39" s="21">
        <f>VLOOKUP(E39,'Appendix 1a. Pop March 2021'!$E$5:$F$1684,2,FALSE)</f>
        <v>239546.292312776</v>
      </c>
      <c r="I39" s="21">
        <f>VLOOKUP(E39,'Appendix 2a. Covid Deaths 2021'!$E$4:$F$1684,2,FALSE)</f>
        <v>269.64695801199701</v>
      </c>
      <c r="J39" s="22">
        <f t="shared" si="18"/>
        <v>863.04661624114647</v>
      </c>
      <c r="K39" s="22">
        <f t="shared" si="19"/>
        <v>1131.7220797981672</v>
      </c>
      <c r="L39" s="78">
        <f t="shared" si="20"/>
        <v>0.76259589845155562</v>
      </c>
      <c r="M39" s="78">
        <f t="shared" si="21"/>
        <v>1.3113104883339806</v>
      </c>
      <c r="N39" s="77">
        <f>VLOOKUP(E39,'Appendix 4. LT MOH 2019'!$E$4:$L$1683,8,FALSE)</f>
        <v>0.98214661441895246</v>
      </c>
      <c r="O39" s="77">
        <f t="shared" si="30"/>
        <v>0.97665399637047268</v>
      </c>
      <c r="P39" s="78">
        <f t="shared" si="22"/>
        <v>2.3346003629527323E-2</v>
      </c>
      <c r="Q39" s="77">
        <f>VLOOKUP(E39,'Appendix 4. LT MOH 2019'!$E$4:$J$1683,6,FALSE)</f>
        <v>2.4999999999999956</v>
      </c>
      <c r="R39" s="133">
        <f t="shared" si="23"/>
        <v>2.4930043556696364</v>
      </c>
      <c r="S39" s="80">
        <f t="shared" si="31"/>
        <v>94557.249524487852</v>
      </c>
      <c r="T39" s="14">
        <f t="shared" si="24"/>
        <v>2207.5338905968142</v>
      </c>
      <c r="U39" s="15">
        <f t="shared" si="25"/>
        <v>4.7245041934537921E-3</v>
      </c>
      <c r="V39" s="14">
        <f t="shared" si="26"/>
        <v>467251.96977400145</v>
      </c>
      <c r="W39" s="14">
        <f t="shared" si="27"/>
        <v>3069122.3237290923</v>
      </c>
      <c r="X39" s="129">
        <f t="shared" si="28"/>
        <v>32.457821469672403</v>
      </c>
      <c r="Y39" s="109">
        <f>VLOOKUP(E39,'Appendix 4. LT MOH 2019'!$E$4:$Q$1683,13,FALSE)</f>
        <v>34.002999456249029</v>
      </c>
      <c r="Z39" s="129">
        <f t="shared" si="29"/>
        <v>-1.5451779865766255</v>
      </c>
    </row>
    <row r="40" spans="2:26" x14ac:dyDescent="0.2">
      <c r="B40" s="155" t="str">
        <f t="shared" si="32"/>
        <v>Female</v>
      </c>
      <c r="C40" s="13" t="str">
        <f t="shared" si="33"/>
        <v>SC</v>
      </c>
      <c r="D40" s="162" t="s">
        <v>129</v>
      </c>
      <c r="E40" s="20" t="str">
        <f t="shared" si="17"/>
        <v>SCFemale55-59</v>
      </c>
      <c r="F40" s="21">
        <v>5</v>
      </c>
      <c r="G40" s="108">
        <f>VLOOKUP(E40,'Appendix 4. LT MOH 2019'!$E$4:$H$1683,4,FALSE)</f>
        <v>5.008241122063958E-3</v>
      </c>
      <c r="H40" s="21">
        <f>VLOOKUP(E40,'Appendix 1a. Pop March 2021'!$E$5:$F$1684,2,FALSE)</f>
        <v>228742.86079484801</v>
      </c>
      <c r="I40" s="21">
        <f>VLOOKUP(E40,'Appendix 2a. Covid Deaths 2021'!$E$4:$F$1684,2,FALSE)</f>
        <v>301.07197943444697</v>
      </c>
      <c r="J40" s="22">
        <f t="shared" si="18"/>
        <v>1145.5994018113092</v>
      </c>
      <c r="K40" s="22">
        <f t="shared" si="19"/>
        <v>1445.1635401776516</v>
      </c>
      <c r="L40" s="78">
        <f t="shared" si="20"/>
        <v>0.7927126376786966</v>
      </c>
      <c r="M40" s="78">
        <f t="shared" si="21"/>
        <v>1.2614911791091206</v>
      </c>
      <c r="N40" s="77">
        <f>VLOOKUP(E40,'Appendix 4. LT MOH 2019'!$E$4:$L$1683,8,FALSE)</f>
        <v>0.97526844832495874</v>
      </c>
      <c r="O40" s="77">
        <f t="shared" si="30"/>
        <v>0.9689028686673955</v>
      </c>
      <c r="P40" s="78">
        <f t="shared" si="22"/>
        <v>3.10971313326045E-2</v>
      </c>
      <c r="Q40" s="77">
        <f>VLOOKUP(E40,'Appendix 4. LT MOH 2019'!$E$4:$J$1683,6,FALSE)</f>
        <v>2.4999999999999809</v>
      </c>
      <c r="R40" s="133">
        <f t="shared" si="23"/>
        <v>2.4918398460893352</v>
      </c>
      <c r="S40" s="80">
        <f t="shared" si="31"/>
        <v>92349.715633891043</v>
      </c>
      <c r="T40" s="14">
        <f t="shared" si="24"/>
        <v>2871.8112355957887</v>
      </c>
      <c r="U40" s="15">
        <f t="shared" si="25"/>
        <v>6.3179824789061541E-3</v>
      </c>
      <c r="V40" s="14">
        <f t="shared" si="26"/>
        <v>454545.61565878091</v>
      </c>
      <c r="W40" s="14">
        <f t="shared" si="27"/>
        <v>2601870.353955091</v>
      </c>
      <c r="X40" s="129">
        <f t="shared" si="28"/>
        <v>28.17410249826737</v>
      </c>
      <c r="Y40" s="109">
        <f>VLOOKUP(E40,'Appendix 4. LT MOH 2019'!$E$4:$Q$1683,13,FALSE)</f>
        <v>29.575658556219231</v>
      </c>
      <c r="Z40" s="129">
        <f t="shared" si="29"/>
        <v>-1.4015560579518613</v>
      </c>
    </row>
    <row r="41" spans="2:26" x14ac:dyDescent="0.2">
      <c r="B41" s="155" t="str">
        <f t="shared" si="32"/>
        <v>Female</v>
      </c>
      <c r="C41" s="13" t="str">
        <f t="shared" si="33"/>
        <v>SC</v>
      </c>
      <c r="D41" s="162" t="s">
        <v>130</v>
      </c>
      <c r="E41" s="20" t="str">
        <f t="shared" si="17"/>
        <v>SCFemale60-64</v>
      </c>
      <c r="F41" s="21">
        <v>5</v>
      </c>
      <c r="G41" s="108">
        <f>VLOOKUP(E41,'Appendix 4. LT MOH 2019'!$E$4:$H$1683,4,FALSE)</f>
        <v>7.9614604462474644E-3</v>
      </c>
      <c r="H41" s="21">
        <f>VLOOKUP(E41,'Appendix 1a. Pop March 2021'!$E$5:$F$1684,2,FALSE)</f>
        <v>189850.128661797</v>
      </c>
      <c r="I41" s="21">
        <f>VLOOKUP(E41,'Appendix 2a. Covid Deaths 2021'!$E$4:$F$1684,2,FALSE)</f>
        <v>417.64867180805498</v>
      </c>
      <c r="J41" s="22">
        <f t="shared" si="18"/>
        <v>1511.484290055889</v>
      </c>
      <c r="K41" s="22">
        <f t="shared" si="19"/>
        <v>1925.8078684829165</v>
      </c>
      <c r="L41" s="78">
        <f t="shared" si="20"/>
        <v>0.78485726161591762</v>
      </c>
      <c r="M41" s="78">
        <f t="shared" si="21"/>
        <v>1.2741170259941685</v>
      </c>
      <c r="N41" s="77">
        <f>VLOOKUP(E41,'Appendix 4. LT MOH 2019'!$E$4:$L$1683,8,FALSE)</f>
        <v>0.960969546302051</v>
      </c>
      <c r="O41" s="77">
        <f t="shared" si="30"/>
        <v>0.95053921499257832</v>
      </c>
      <c r="P41" s="78">
        <f t="shared" si="22"/>
        <v>4.9460785007421681E-2</v>
      </c>
      <c r="Q41" s="77">
        <f>VLOOKUP(E41,'Appendix 4. LT MOH 2019'!$E$4:$J$1683,6,FALSE)</f>
        <v>2.4999999999999982</v>
      </c>
      <c r="R41" s="133">
        <f t="shared" si="23"/>
        <v>2.4864245694153495</v>
      </c>
      <c r="S41" s="80">
        <f t="shared" si="31"/>
        <v>89477.904398295257</v>
      </c>
      <c r="T41" s="14">
        <f t="shared" si="24"/>
        <v>4425.6473923587128</v>
      </c>
      <c r="U41" s="15">
        <f t="shared" si="25"/>
        <v>1.0144394144016858E-2</v>
      </c>
      <c r="V41" s="14">
        <f t="shared" si="26"/>
        <v>436265.32344161236</v>
      </c>
      <c r="W41" s="14">
        <f t="shared" si="27"/>
        <v>2147324.73829631</v>
      </c>
      <c r="X41" s="129">
        <f t="shared" si="28"/>
        <v>23.998379854068432</v>
      </c>
      <c r="Y41" s="109">
        <f>VLOOKUP(E41,'Appendix 4. LT MOH 2019'!$E$4:$Q$1683,13,FALSE)</f>
        <v>25.262262382959445</v>
      </c>
      <c r="Z41" s="129">
        <f t="shared" si="29"/>
        <v>-1.2638825288910134</v>
      </c>
    </row>
    <row r="42" spans="2:26" x14ac:dyDescent="0.2">
      <c r="B42" s="155" t="str">
        <f t="shared" si="32"/>
        <v>Female</v>
      </c>
      <c r="C42" s="13" t="str">
        <f t="shared" si="33"/>
        <v>SC</v>
      </c>
      <c r="D42" s="162" t="s">
        <v>131</v>
      </c>
      <c r="E42" s="20" t="str">
        <f t="shared" si="17"/>
        <v>SCFemale65-69</v>
      </c>
      <c r="F42" s="21">
        <v>5</v>
      </c>
      <c r="G42" s="108">
        <f>VLOOKUP(E42,'Appendix 4. LT MOH 2019'!$E$4:$H$1683,4,FALSE)</f>
        <v>1.2396546164594605E-2</v>
      </c>
      <c r="H42" s="21">
        <f>VLOOKUP(E42,'Appendix 1a. Pop March 2021'!$E$5:$F$1684,2,FALSE)</f>
        <v>150280.95443056701</v>
      </c>
      <c r="I42" s="21">
        <f>VLOOKUP(E42,'Appendix 2a. Covid Deaths 2021'!$E$4:$F$1684,2,FALSE)</f>
        <v>510.91002570694098</v>
      </c>
      <c r="J42" s="22">
        <f t="shared" si="18"/>
        <v>1862.9647892578621</v>
      </c>
      <c r="K42" s="22">
        <f t="shared" si="19"/>
        <v>2367.5412952451725</v>
      </c>
      <c r="L42" s="78">
        <f t="shared" si="20"/>
        <v>0.7868774213143942</v>
      </c>
      <c r="M42" s="78">
        <f t="shared" si="21"/>
        <v>1.2708459703032366</v>
      </c>
      <c r="N42" s="77">
        <f>VLOOKUP(E42,'Appendix 4. LT MOH 2019'!$E$4:$L$1683,8,FALSE)</f>
        <v>0.93988045593550185</v>
      </c>
      <c r="O42" s="77">
        <f t="shared" si="30"/>
        <v>0.92422869088931081</v>
      </c>
      <c r="P42" s="78">
        <f t="shared" si="22"/>
        <v>7.5771309110689189E-2</v>
      </c>
      <c r="Q42" s="77">
        <f>VLOOKUP(E42,'Appendix 4. LT MOH 2019'!$E$4:$J$1683,6,FALSE)</f>
        <v>2.499999999999996</v>
      </c>
      <c r="R42" s="133">
        <f t="shared" si="23"/>
        <v>2.4791685267300863</v>
      </c>
      <c r="S42" s="80">
        <f t="shared" si="31"/>
        <v>85052.257005936539</v>
      </c>
      <c r="T42" s="14">
        <f t="shared" si="24"/>
        <v>6444.5208561585978</v>
      </c>
      <c r="U42" s="15">
        <f t="shared" si="25"/>
        <v>1.5756168577513538E-2</v>
      </c>
      <c r="V42" s="14">
        <f t="shared" si="26"/>
        <v>409015.73402533372</v>
      </c>
      <c r="W42" s="14">
        <f t="shared" si="27"/>
        <v>1711059.4148546974</v>
      </c>
      <c r="X42" s="129">
        <f t="shared" si="28"/>
        <v>20.117742610114011</v>
      </c>
      <c r="Y42" s="109">
        <f>VLOOKUP(E42,'Appendix 4. LT MOH 2019'!$E$4:$Q$1683,13,FALSE)</f>
        <v>21.186767671828836</v>
      </c>
      <c r="Z42" s="129">
        <f t="shared" si="29"/>
        <v>-1.0690250617148251</v>
      </c>
    </row>
    <row r="43" spans="2:26" x14ac:dyDescent="0.2">
      <c r="B43" s="155" t="str">
        <f t="shared" si="32"/>
        <v>Female</v>
      </c>
      <c r="C43" s="13" t="str">
        <f t="shared" si="33"/>
        <v>SC</v>
      </c>
      <c r="D43" s="162" t="s">
        <v>132</v>
      </c>
      <c r="E43" s="20" t="str">
        <f t="shared" si="17"/>
        <v>SCFemale70-74</v>
      </c>
      <c r="F43" s="21">
        <v>5</v>
      </c>
      <c r="G43" s="108">
        <f>VLOOKUP(E43,'Appendix 4. LT MOH 2019'!$E$4:$H$1683,4,FALSE)</f>
        <v>1.9225004496492736E-2</v>
      </c>
      <c r="H43" s="21">
        <f>VLOOKUP(E43,'Appendix 1a. Pop March 2021'!$E$5:$F$1684,2,FALSE)</f>
        <v>110128.285629198</v>
      </c>
      <c r="I43" s="21">
        <f>VLOOKUP(E43,'Appendix 2a. Covid Deaths 2021'!$E$4:$F$1684,2,FALSE)</f>
        <v>513.95115681233904</v>
      </c>
      <c r="J43" s="22">
        <f t="shared" si="18"/>
        <v>2117.216786412368</v>
      </c>
      <c r="K43" s="22">
        <f t="shared" si="19"/>
        <v>2621.2872299240121</v>
      </c>
      <c r="L43" s="78">
        <f t="shared" si="20"/>
        <v>0.80770117911639294</v>
      </c>
      <c r="M43" s="78">
        <f t="shared" si="21"/>
        <v>1.238081639417659</v>
      </c>
      <c r="N43" s="77">
        <f>VLOOKUP(E43,'Appendix 4. LT MOH 2019'!$E$4:$L$1683,8,FALSE)</f>
        <v>0.9082831210433987</v>
      </c>
      <c r="O43" s="77">
        <f t="shared" si="30"/>
        <v>0.88771690186530694</v>
      </c>
      <c r="P43" s="78">
        <f t="shared" si="22"/>
        <v>0.11228309813469306</v>
      </c>
      <c r="Q43" s="77">
        <f>VLOOKUP(E43,'Appendix 4. LT MOH 2019'!$E$4:$J$1683,6,FALSE)</f>
        <v>2.4999999999999996</v>
      </c>
      <c r="R43" s="133">
        <f t="shared" si="23"/>
        <v>2.471725804077753</v>
      </c>
      <c r="S43" s="80">
        <f t="shared" si="31"/>
        <v>78607.736149777935</v>
      </c>
      <c r="T43" s="14">
        <f t="shared" si="24"/>
        <v>8826.3201522515756</v>
      </c>
      <c r="U43" s="15">
        <f t="shared" si="25"/>
        <v>2.3808375676406767E-2</v>
      </c>
      <c r="V43" s="14">
        <f t="shared" si="26"/>
        <v>370723.32326300349</v>
      </c>
      <c r="W43" s="14">
        <f t="shared" si="27"/>
        <v>1302043.6808293636</v>
      </c>
      <c r="X43" s="129">
        <f t="shared" si="28"/>
        <v>16.563810950470195</v>
      </c>
      <c r="Y43" s="109">
        <f>VLOOKUP(E43,'Appendix 4. LT MOH 2019'!$E$4:$Q$1683,13,FALSE)</f>
        <v>17.382068569272594</v>
      </c>
      <c r="Z43" s="129">
        <f t="shared" si="29"/>
        <v>-0.81825761880239867</v>
      </c>
    </row>
    <row r="44" spans="2:26" x14ac:dyDescent="0.2">
      <c r="B44" s="155" t="str">
        <f t="shared" si="32"/>
        <v>Female</v>
      </c>
      <c r="C44" s="13" t="str">
        <f t="shared" si="33"/>
        <v>SC</v>
      </c>
      <c r="D44" s="162" t="s">
        <v>133</v>
      </c>
      <c r="E44" s="20" t="str">
        <f t="shared" si="17"/>
        <v>SCFemale75-79</v>
      </c>
      <c r="F44" s="21">
        <v>5</v>
      </c>
      <c r="G44" s="108">
        <f>VLOOKUP(E44,'Appendix 4. LT MOH 2019'!$E$4:$H$1683,4,FALSE)</f>
        <v>3.2498398176155921E-2</v>
      </c>
      <c r="H44" s="21">
        <f>VLOOKUP(E44,'Appendix 1a. Pop March 2021'!$E$5:$F$1684,2,FALSE)</f>
        <v>73270.984937862202</v>
      </c>
      <c r="I44" s="21">
        <f>VLOOKUP(E44,'Appendix 2a. Covid Deaths 2021'!$E$4:$F$1684,2,FALSE)</f>
        <v>419.676092544987</v>
      </c>
      <c r="J44" s="22">
        <f t="shared" si="18"/>
        <v>2381.189643269769</v>
      </c>
      <c r="K44" s="22">
        <f t="shared" si="19"/>
        <v>2787.2269350542156</v>
      </c>
      <c r="L44" s="78">
        <f t="shared" si="20"/>
        <v>0.85432212688610931</v>
      </c>
      <c r="M44" s="78">
        <f t="shared" si="21"/>
        <v>1.1705186703344173</v>
      </c>
      <c r="N44" s="77">
        <f>VLOOKUP(E44,'Appendix 4. LT MOH 2019'!$E$4:$L$1683,8,FALSE)</f>
        <v>0.84971783334596596</v>
      </c>
      <c r="O44" s="77">
        <f t="shared" si="30"/>
        <v>0.82644651864600305</v>
      </c>
      <c r="P44" s="78">
        <f t="shared" si="22"/>
        <v>0.17355348135399695</v>
      </c>
      <c r="Q44" s="77">
        <f>VLOOKUP(E44,'Appendix 4. LT MOH 2019'!$E$4:$J$1683,6,FALSE)</f>
        <v>2.4999999999999987</v>
      </c>
      <c r="R44" s="133">
        <f t="shared" si="23"/>
        <v>2.4660824934987087</v>
      </c>
      <c r="S44" s="80">
        <f t="shared" si="31"/>
        <v>69781.415997526361</v>
      </c>
      <c r="T44" s="14">
        <f t="shared" si="24"/>
        <v>12110.807680182195</v>
      </c>
      <c r="U44" s="15">
        <f t="shared" si="25"/>
        <v>3.8058056094787601E-2</v>
      </c>
      <c r="V44" s="14">
        <f t="shared" si="26"/>
        <v>318219.29238894786</v>
      </c>
      <c r="W44" s="14">
        <f t="shared" si="27"/>
        <v>931320.35756636015</v>
      </c>
      <c r="X44" s="129">
        <f t="shared" si="28"/>
        <v>13.346251924715514</v>
      </c>
      <c r="Y44" s="109">
        <f>VLOOKUP(E44,'Appendix 4. LT MOH 2019'!$E$4:$Q$1683,13,FALSE)</f>
        <v>13.884834446969219</v>
      </c>
      <c r="Z44" s="129">
        <f t="shared" si="29"/>
        <v>-0.53858252225370506</v>
      </c>
    </row>
    <row r="45" spans="2:26" x14ac:dyDescent="0.2">
      <c r="B45" s="155" t="str">
        <f t="shared" si="32"/>
        <v>Female</v>
      </c>
      <c r="C45" s="13" t="str">
        <f t="shared" si="33"/>
        <v>SC</v>
      </c>
      <c r="D45" s="162" t="s">
        <v>134</v>
      </c>
      <c r="E45" s="20" t="str">
        <f t="shared" si="17"/>
        <v>SCFemale80-84</v>
      </c>
      <c r="F45" s="21">
        <v>5</v>
      </c>
      <c r="G45" s="108">
        <f>VLOOKUP(E45,'Appendix 4. LT MOH 2019'!$E$4:$H$1683,4,FALSE)</f>
        <v>5.6001592462344901E-2</v>
      </c>
      <c r="H45" s="21">
        <f>VLOOKUP(E45,'Appendix 1a. Pop March 2021'!$E$5:$F$1684,2,FALSE)</f>
        <v>48625.571360157599</v>
      </c>
      <c r="I45" s="21">
        <f>VLOOKUP(E45,'Appendix 2a. Covid Deaths 2021'!$E$4:$F$1684,2,FALSE)</f>
        <v>346.68894601542399</v>
      </c>
      <c r="J45" s="22">
        <f t="shared" si="18"/>
        <v>2723.109430560216</v>
      </c>
      <c r="K45" s="22">
        <f t="shared" si="19"/>
        <v>3050.3832435096838</v>
      </c>
      <c r="L45" s="78">
        <f t="shared" si="20"/>
        <v>0.89271059180979639</v>
      </c>
      <c r="M45" s="78">
        <f t="shared" si="21"/>
        <v>1.120183863812678</v>
      </c>
      <c r="N45" s="77">
        <f>VLOOKUP(E45,'Appendix 4. LT MOH 2019'!$E$4:$L$1683,8,FALSE)</f>
        <v>0.75437983819335308</v>
      </c>
      <c r="O45" s="77">
        <f t="shared" si="30"/>
        <v>0.72925325249025152</v>
      </c>
      <c r="P45" s="78">
        <f t="shared" si="22"/>
        <v>0.27074674750974848</v>
      </c>
      <c r="Q45" s="77">
        <f>VLOOKUP(E45,'Appendix 4. LT MOH 2019'!$E$4:$J$1683,6,FALSE)</f>
        <v>2.5000000000000013</v>
      </c>
      <c r="R45" s="133">
        <f t="shared" si="23"/>
        <v>2.4594363144384768</v>
      </c>
      <c r="S45" s="80">
        <f t="shared" si="31"/>
        <v>57670.608317344166</v>
      </c>
      <c r="T45" s="14">
        <f t="shared" si="24"/>
        <v>15614.129628829582</v>
      </c>
      <c r="U45" s="15">
        <f t="shared" si="25"/>
        <v>6.2786940851729464E-2</v>
      </c>
      <c r="V45" s="14">
        <f t="shared" si="26"/>
        <v>248684.35087006618</v>
      </c>
      <c r="W45" s="14">
        <f t="shared" si="27"/>
        <v>613101.06517741235</v>
      </c>
      <c r="X45" s="129">
        <f t="shared" si="28"/>
        <v>10.631083719521389</v>
      </c>
      <c r="Y45" s="109">
        <f>VLOOKUP(E45,'Appendix 4. LT MOH 2019'!$E$4:$Q$1683,13,FALSE)</f>
        <v>10.898370612205145</v>
      </c>
      <c r="Z45" s="129">
        <f t="shared" si="29"/>
        <v>-0.26728689268375661</v>
      </c>
    </row>
    <row r="46" spans="2:26" x14ac:dyDescent="0.2">
      <c r="B46" s="155" t="str">
        <f t="shared" si="32"/>
        <v>Female</v>
      </c>
      <c r="C46" s="13" t="str">
        <f t="shared" si="33"/>
        <v>SC</v>
      </c>
      <c r="D46" s="162" t="s">
        <v>135</v>
      </c>
      <c r="E46" s="20" t="str">
        <f t="shared" si="17"/>
        <v>SCFemale85-89</v>
      </c>
      <c r="F46" s="21">
        <v>5</v>
      </c>
      <c r="G46" s="108">
        <f>VLOOKUP(E46,'Appendix 4. LT MOH 2019'!$E$4:$H$1683,4,FALSE)</f>
        <v>9.3217962584625239E-2</v>
      </c>
      <c r="H46" s="21">
        <f>VLOOKUP(E46,'Appendix 1a. Pop March 2021'!$E$5:$F$1684,2,FALSE)</f>
        <v>27400.776391760599</v>
      </c>
      <c r="I46" s="21">
        <f>VLOOKUP(E46,'Appendix 2a. Covid Deaths 2021'!$E$4:$F$1684,2,FALSE)</f>
        <v>213.89288774635801</v>
      </c>
      <c r="J46" s="22">
        <f t="shared" si="18"/>
        <v>2554.2445484768223</v>
      </c>
      <c r="K46" s="22">
        <f t="shared" si="19"/>
        <v>2748.1987770161227</v>
      </c>
      <c r="L46" s="78">
        <f t="shared" si="20"/>
        <v>0.92942496366660654</v>
      </c>
      <c r="M46" s="78">
        <f t="shared" si="21"/>
        <v>1.0759340873038024</v>
      </c>
      <c r="N46" s="77">
        <f>VLOOKUP(E46,'Appendix 4. LT MOH 2019'!$E$4:$L$1683,8,FALSE)</f>
        <v>0.62200094215493573</v>
      </c>
      <c r="O46" s="77">
        <f t="shared" si="30"/>
        <v>0.59997444621644147</v>
      </c>
      <c r="P46" s="78">
        <f t="shared" si="22"/>
        <v>0.40002555378355853</v>
      </c>
      <c r="Q46" s="77">
        <f>VLOOKUP(E46,'Appendix 4. LT MOH 2019'!$E$4:$J$1683,6,FALSE)</f>
        <v>2.4999999999999996</v>
      </c>
      <c r="R46" s="133">
        <f t="shared" si="23"/>
        <v>2.4582744311112159</v>
      </c>
      <c r="S46" s="80">
        <f t="shared" si="31"/>
        <v>42056.478688514588</v>
      </c>
      <c r="T46" s="14">
        <f t="shared" si="24"/>
        <v>16823.666177559477</v>
      </c>
      <c r="U46" s="15">
        <f t="shared" si="25"/>
        <v>0.10042705675541991</v>
      </c>
      <c r="V46" s="14">
        <f t="shared" si="26"/>
        <v>167521.25095662058</v>
      </c>
      <c r="W46" s="14">
        <f t="shared" si="27"/>
        <v>364416.71430734615</v>
      </c>
      <c r="X46" s="129">
        <f t="shared" si="28"/>
        <v>8.6649364300408376</v>
      </c>
      <c r="Y46" s="109">
        <f>VLOOKUP(E46,'Appendix 4. LT MOH 2019'!$E$4:$Q$1683,13,FALSE)</f>
        <v>8.6328142495406688</v>
      </c>
      <c r="Z46" s="129">
        <f t="shared" si="29"/>
        <v>3.2122180500168795E-2</v>
      </c>
    </row>
    <row r="47" spans="2:26" x14ac:dyDescent="0.2">
      <c r="B47" s="155" t="str">
        <f t="shared" si="32"/>
        <v>Female</v>
      </c>
      <c r="C47" s="13" t="str">
        <f t="shared" si="33"/>
        <v>SC</v>
      </c>
      <c r="D47" s="162" t="s">
        <v>8</v>
      </c>
      <c r="E47" s="20" t="str">
        <f t="shared" si="17"/>
        <v>SCFemale90+</v>
      </c>
      <c r="F47" s="21" t="s">
        <v>19</v>
      </c>
      <c r="G47" s="108">
        <f>VLOOKUP(E47,'Appendix 4. LT MOH 2019'!$E$4:$H$1683,4,FALSE)</f>
        <v>0.13587297961048603</v>
      </c>
      <c r="H47" s="21">
        <f>VLOOKUP(E47,'Appendix 1a. Pop March 2021'!$E$5:$F$1684,2,FALSE)</f>
        <v>19763.127146107301</v>
      </c>
      <c r="I47" s="21">
        <f>VLOOKUP(E47,'Appendix 2a. Covid Deaths 2021'!$E$4:$F$1684,2,FALSE)</f>
        <v>113.53556126820899</v>
      </c>
      <c r="J47" s="22">
        <f t="shared" si="18"/>
        <v>2685.2749717624802</v>
      </c>
      <c r="K47" s="22">
        <f t="shared" si="19"/>
        <v>2783.3841180294285</v>
      </c>
      <c r="L47" s="78">
        <f t="shared" si="20"/>
        <v>0.96475184807176118</v>
      </c>
      <c r="M47" s="78">
        <f t="shared" si="21"/>
        <v>1.0365359776181708</v>
      </c>
      <c r="N47" s="77">
        <f>VLOOKUP(E47,'Appendix 4. LT MOH 2019'!$E$4:$L$1683,8,FALSE)</f>
        <v>0</v>
      </c>
      <c r="O47" s="77">
        <v>0</v>
      </c>
      <c r="P47" s="78">
        <f t="shared" si="22"/>
        <v>1</v>
      </c>
      <c r="Q47" s="77">
        <f>VLOOKUP(E47,'Appendix 4. LT MOH 2019'!$E$4:$J$1683,6,FALSE)</f>
        <v>8.0882474557372213</v>
      </c>
      <c r="R47" s="133">
        <f>Q47*L47</f>
        <v>7.8031516805842047</v>
      </c>
      <c r="S47" s="80">
        <f t="shared" si="31"/>
        <v>25232.812510955111</v>
      </c>
      <c r="T47" s="14">
        <f t="shared" si="24"/>
        <v>25232.812510955111</v>
      </c>
      <c r="U47" s="15">
        <f t="shared" si="25"/>
        <v>0.12815334635724165</v>
      </c>
      <c r="V47" s="14">
        <f>T47*R47</f>
        <v>196895.46335072553</v>
      </c>
      <c r="W47" s="14">
        <f>V47</f>
        <v>196895.46335072553</v>
      </c>
      <c r="X47" s="129">
        <f t="shared" si="28"/>
        <v>7.8031516805842056</v>
      </c>
      <c r="Y47" s="109">
        <f>VLOOKUP(E47,'Appendix 4. LT MOH 2019'!$E$4:$Q$1683,13,FALSE)</f>
        <v>7.3598150483396392</v>
      </c>
      <c r="Z47" s="129">
        <f t="shared" si="29"/>
        <v>0.44333663224456643</v>
      </c>
    </row>
    <row r="48" spans="2:26" x14ac:dyDescent="0.2">
      <c r="H48" s="43"/>
      <c r="I48" s="43"/>
      <c r="K48" s="43"/>
      <c r="L48" s="9"/>
      <c r="M48" s="9"/>
      <c r="N48" s="131"/>
      <c r="O48" s="131"/>
      <c r="P48" s="79"/>
      <c r="Q48" s="131"/>
      <c r="R48" s="111"/>
      <c r="S48" s="9"/>
      <c r="T48" s="9"/>
      <c r="U48" s="9"/>
      <c r="V48" s="111"/>
      <c r="W48" s="111"/>
      <c r="X48" s="9"/>
      <c r="Y48" s="131"/>
      <c r="Z48" s="9"/>
    </row>
    <row r="49" spans="1:26" x14ac:dyDescent="0.2">
      <c r="H49" s="43"/>
      <c r="I49" s="43"/>
      <c r="K49" s="43"/>
      <c r="L49" s="9"/>
      <c r="M49" s="9"/>
      <c r="N49" s="131"/>
      <c r="O49" s="131"/>
      <c r="P49" s="9"/>
      <c r="Q49" s="131"/>
      <c r="R49" s="111"/>
      <c r="S49" s="9"/>
      <c r="T49" s="9"/>
      <c r="U49" s="9"/>
      <c r="V49" s="111"/>
      <c r="W49" s="111"/>
      <c r="X49" s="9"/>
      <c r="Y49" s="131"/>
      <c r="Z49" s="9"/>
    </row>
    <row r="50" spans="1:26" s="13" customFormat="1" ht="47" customHeight="1" x14ac:dyDescent="0.2">
      <c r="A50" s="12"/>
      <c r="B50" s="10" t="s">
        <v>17</v>
      </c>
      <c r="C50" s="10" t="s">
        <v>14</v>
      </c>
      <c r="D50" s="160" t="s">
        <v>0</v>
      </c>
      <c r="E50" s="10" t="s">
        <v>137</v>
      </c>
      <c r="F50" s="10" t="s">
        <v>9</v>
      </c>
      <c r="G50" s="12" t="s">
        <v>116</v>
      </c>
      <c r="H50" s="12" t="s">
        <v>118</v>
      </c>
      <c r="I50" s="12" t="s">
        <v>110</v>
      </c>
      <c r="J50" s="12" t="s">
        <v>38</v>
      </c>
      <c r="K50" s="12" t="s">
        <v>1828</v>
      </c>
      <c r="L50" s="12" t="s">
        <v>26</v>
      </c>
      <c r="M50" s="12" t="s">
        <v>27</v>
      </c>
      <c r="N50" s="10" t="s">
        <v>10</v>
      </c>
      <c r="O50" s="12" t="s">
        <v>111</v>
      </c>
      <c r="P50" s="12" t="s">
        <v>112</v>
      </c>
      <c r="Q50" s="12" t="s">
        <v>28</v>
      </c>
      <c r="R50" s="12" t="s">
        <v>113</v>
      </c>
      <c r="S50" s="10" t="s">
        <v>104</v>
      </c>
      <c r="T50" s="10" t="s">
        <v>105</v>
      </c>
      <c r="U50" s="12" t="s">
        <v>106</v>
      </c>
      <c r="V50" s="12" t="s">
        <v>107</v>
      </c>
      <c r="W50" s="12" t="s">
        <v>108</v>
      </c>
      <c r="X50" s="10" t="s">
        <v>109</v>
      </c>
      <c r="Y50" s="12" t="s">
        <v>29</v>
      </c>
      <c r="Z50" s="12" t="s">
        <v>11</v>
      </c>
    </row>
    <row r="51" spans="1:26" x14ac:dyDescent="0.2">
      <c r="B51" s="155" t="s">
        <v>70</v>
      </c>
      <c r="C51" s="13" t="str">
        <f>$C$4</f>
        <v>SC</v>
      </c>
      <c r="D51" s="162">
        <v>0</v>
      </c>
      <c r="E51" s="20" t="str">
        <f t="shared" ref="E51:E70" si="34">_xlfn.CONCAT(C51,B51,D51)</f>
        <v>SCMale0</v>
      </c>
      <c r="F51" s="21">
        <v>1</v>
      </c>
      <c r="G51" s="108">
        <f>VLOOKUP(E51,'Appendix 4. LT MOH 2019'!$E$4:$H$1683,4,FALSE)</f>
        <v>1.0273903882813283E-2</v>
      </c>
      <c r="H51" s="21">
        <f>VLOOKUP(E51,'Appendix 1a. Pop March 2021'!$E$5:$F$1684,2,FALSE)</f>
        <v>49604.264788621003</v>
      </c>
      <c r="I51" s="21">
        <f>VLOOKUP(E51,'Appendix 2a. Covid Deaths 2021'!$E$4:$F$1684,2,FALSE)</f>
        <v>3.0411311053984602</v>
      </c>
      <c r="J51" s="22">
        <f t="shared" ref="J51:J70" si="35">G51*H51</f>
        <v>509.62944861591154</v>
      </c>
      <c r="K51" s="22">
        <f t="shared" ref="K51:K70" si="36">G51*(H51-I51)+I51</f>
        <v>512.63933543263818</v>
      </c>
      <c r="L51" s="78">
        <f t="shared" ref="L51:L70" si="37">J51/K51</f>
        <v>0.99412864638218512</v>
      </c>
      <c r="M51" s="78">
        <f t="shared" ref="M51:M70" si="38">K51/J51</f>
        <v>1.0059060300084721</v>
      </c>
      <c r="N51" s="77">
        <f>VLOOKUP(E51,'Appendix 4. LT MOH 2019'!$E$4:$L$1683,8,FALSE)</f>
        <v>0.98982352296687837</v>
      </c>
      <c r="O51" s="77">
        <f>EXP((1/L51)*LN(N51))</f>
        <v>0.98976372905319243</v>
      </c>
      <c r="P51" s="78">
        <f t="shared" ref="P51:P70" si="39">1-O51</f>
        <v>1.0236270946807569E-2</v>
      </c>
      <c r="Q51" s="77">
        <f>VLOOKUP(E51,'Appendix 4. LT MOH 2019'!$E$4:$J$1683,6,FALSE)</f>
        <v>6.8150654226197191E-2</v>
      </c>
      <c r="R51" s="133">
        <f t="shared" ref="R51:R69" si="40">F51+(Q51-F51)*M51*(1-N51)/(1-O51)</f>
        <v>6.8122555192041134E-2</v>
      </c>
      <c r="S51" s="14">
        <v>100000</v>
      </c>
      <c r="T51" s="14">
        <f t="shared" ref="T51:T70" si="41">P51*S51</f>
        <v>1023.6270946807568</v>
      </c>
      <c r="U51" s="15">
        <f t="shared" ref="U51:U70" si="42">T51/V51</f>
        <v>1.0334854608321122E-2</v>
      </c>
      <c r="V51" s="14">
        <f t="shared" ref="V51:V69" si="43">(S52*F51)+R51*T51</f>
        <v>99046.1049985727</v>
      </c>
      <c r="W51" s="14">
        <f t="shared" ref="W51:W69" si="44">W52+V51</f>
        <v>7305187.2925774893</v>
      </c>
      <c r="X51" s="2">
        <f t="shared" ref="X51:X70" si="45">W51/S51</f>
        <v>73.051872925774887</v>
      </c>
      <c r="Y51" s="109">
        <f>VLOOKUP(E51,'Appendix 4. LT MOH 2019'!$E$4:$Q$1683,13,FALSE)</f>
        <v>75.291391829674467</v>
      </c>
      <c r="Z51" s="129">
        <f t="shared" ref="Z51:Z70" si="46">X51-Y51</f>
        <v>-2.2395189038995795</v>
      </c>
    </row>
    <row r="52" spans="1:26" x14ac:dyDescent="0.2">
      <c r="B52" s="155" t="str">
        <f>$B$51</f>
        <v>Male</v>
      </c>
      <c r="C52" s="13" t="str">
        <f>$C$4</f>
        <v>SC</v>
      </c>
      <c r="D52" s="163" t="s">
        <v>139</v>
      </c>
      <c r="E52" s="20" t="str">
        <f t="shared" si="34"/>
        <v>SCMale01-04</v>
      </c>
      <c r="F52" s="21">
        <v>4</v>
      </c>
      <c r="G52" s="108">
        <f>VLOOKUP(E52,'Appendix 4. LT MOH 2019'!$E$4:$H$1683,4,FALSE)</f>
        <v>4.1887670389454399E-4</v>
      </c>
      <c r="H52" s="21">
        <f>VLOOKUP(E52,'Appendix 1a. Pop March 2021'!$E$5:$F$1684,2,FALSE)</f>
        <v>199589.158643634</v>
      </c>
      <c r="I52" s="21">
        <f>VLOOKUP(E52,'Appendix 2a. Covid Deaths 2021'!$E$4:$F$1684,2,FALSE)</f>
        <v>4.0548414738646104</v>
      </c>
      <c r="J52" s="22">
        <f t="shared" si="35"/>
        <v>83.603248905730638</v>
      </c>
      <c r="K52" s="22">
        <f t="shared" si="36"/>
        <v>87.656391900963868</v>
      </c>
      <c r="L52" s="78">
        <f t="shared" si="37"/>
        <v>0.95376101038002381</v>
      </c>
      <c r="M52" s="78">
        <f t="shared" si="38"/>
        <v>1.0484806876321693</v>
      </c>
      <c r="N52" s="77">
        <f>VLOOKUP(E52,'Appendix 4. LT MOH 2019'!$E$4:$L$1683,8,FALSE)</f>
        <v>0.99832615759275145</v>
      </c>
      <c r="O52" s="77">
        <f t="shared" ref="O52:O69" si="47">EXP((1/L52)*LN(N52))</f>
        <v>0.99824507980762245</v>
      </c>
      <c r="P52" s="78">
        <f t="shared" si="39"/>
        <v>1.7549201923775515E-3</v>
      </c>
      <c r="Q52" s="77">
        <f>VLOOKUP(E52,'Appendix 4. LT MOH 2019'!$E$4:$J$1683,6,FALSE)</f>
        <v>1.6261181143710508</v>
      </c>
      <c r="R52" s="133">
        <f t="shared" si="40"/>
        <v>1.6260217401739396</v>
      </c>
      <c r="S52" s="132">
        <f t="shared" ref="S52:S70" si="48">S51-T51</f>
        <v>98976.372905319236</v>
      </c>
      <c r="T52" s="14">
        <f t="shared" si="41"/>
        <v>173.6956353798351</v>
      </c>
      <c r="U52" s="15">
        <f t="shared" si="42"/>
        <v>4.3918747748555409E-4</v>
      </c>
      <c r="V52" s="14">
        <f t="shared" si="43"/>
        <v>395493.14195905859</v>
      </c>
      <c r="W52" s="14">
        <f t="shared" si="44"/>
        <v>7206141.1875789165</v>
      </c>
      <c r="X52" s="2">
        <f t="shared" si="45"/>
        <v>72.806680787063286</v>
      </c>
      <c r="Y52" s="109">
        <f>VLOOKUP(E52,'Appendix 4. LT MOH 2019'!$E$4:$Q$1683,13,FALSE)</f>
        <v>75.064769677762385</v>
      </c>
      <c r="Z52" s="129">
        <f t="shared" si="46"/>
        <v>-2.2580888906990992</v>
      </c>
    </row>
    <row r="53" spans="1:26" x14ac:dyDescent="0.2">
      <c r="B53" s="155" t="str">
        <f t="shared" ref="B53:B70" si="49">$B$51</f>
        <v>Male</v>
      </c>
      <c r="C53" s="13" t="str">
        <f t="shared" ref="C53:C70" si="50">$C$4</f>
        <v>SC</v>
      </c>
      <c r="D53" s="163" t="s">
        <v>138</v>
      </c>
      <c r="E53" s="20" t="str">
        <f t="shared" si="34"/>
        <v>SCMale05-09</v>
      </c>
      <c r="F53" s="21">
        <v>5</v>
      </c>
      <c r="G53" s="108">
        <f>VLOOKUP(E53,'Appendix 4. LT MOH 2019'!$E$4:$H$1683,4,FALSE)</f>
        <v>1.5074446229450299E-4</v>
      </c>
      <c r="H53" s="21">
        <f>VLOOKUP(E53,'Appendix 1a. Pop March 2021'!$E$5:$F$1684,2,FALSE)</f>
        <v>240256.90752822999</v>
      </c>
      <c r="I53" s="21">
        <f>VLOOKUP(E53,'Appendix 2a. Covid Deaths 2021'!$E$4:$F$1684,2,FALSE)</f>
        <v>0</v>
      </c>
      <c r="J53" s="22">
        <f t="shared" si="35"/>
        <v>36.217398337883161</v>
      </c>
      <c r="K53" s="22">
        <f t="shared" si="36"/>
        <v>36.217398337883161</v>
      </c>
      <c r="L53" s="78">
        <f t="shared" si="37"/>
        <v>1</v>
      </c>
      <c r="M53" s="78">
        <f t="shared" si="38"/>
        <v>1</v>
      </c>
      <c r="N53" s="77">
        <f>VLOOKUP(E53,'Appendix 4. LT MOH 2019'!$E$4:$L$1683,8,FALSE)</f>
        <v>0.99924656163018233</v>
      </c>
      <c r="O53" s="77">
        <f t="shared" si="47"/>
        <v>0.99924656163018233</v>
      </c>
      <c r="P53" s="78">
        <f t="shared" si="39"/>
        <v>7.5343836981767165E-4</v>
      </c>
      <c r="Q53" s="77">
        <f>VLOOKUP(E53,'Appendix 4. LT MOH 2019'!$E$4:$J$1683,6,FALSE)</f>
        <v>2.500000000000183</v>
      </c>
      <c r="R53" s="133">
        <f t="shared" si="40"/>
        <v>2.500000000000183</v>
      </c>
      <c r="S53" s="132">
        <f t="shared" si="48"/>
        <v>98802.677269939406</v>
      </c>
      <c r="T53" s="14">
        <f t="shared" si="41"/>
        <v>74.44172809588467</v>
      </c>
      <c r="U53" s="15">
        <f t="shared" si="42"/>
        <v>1.5074446229449944E-4</v>
      </c>
      <c r="V53" s="14">
        <f t="shared" si="43"/>
        <v>493827.28202945733</v>
      </c>
      <c r="W53" s="14">
        <f t="shared" si="44"/>
        <v>6810648.0456198584</v>
      </c>
      <c r="X53" s="2">
        <f t="shared" si="45"/>
        <v>68.931816766588668</v>
      </c>
      <c r="Y53" s="109">
        <f>VLOOKUP(E53,'Appendix 4. LT MOH 2019'!$E$4:$Q$1683,13,FALSE)</f>
        <v>71.187900508686766</v>
      </c>
      <c r="Z53" s="129">
        <f t="shared" si="46"/>
        <v>-2.2560837420980988</v>
      </c>
    </row>
    <row r="54" spans="1:26" x14ac:dyDescent="0.2">
      <c r="B54" s="155" t="str">
        <f t="shared" si="49"/>
        <v>Male</v>
      </c>
      <c r="C54" s="13" t="str">
        <f t="shared" si="50"/>
        <v>SC</v>
      </c>
      <c r="D54" s="163" t="s">
        <v>120</v>
      </c>
      <c r="E54" s="20" t="str">
        <f t="shared" si="34"/>
        <v>SCMale10-14</v>
      </c>
      <c r="F54" s="21">
        <v>5</v>
      </c>
      <c r="G54" s="108">
        <f>VLOOKUP(E54,'Appendix 4. LT MOH 2019'!$E$4:$H$1683,4,FALSE)</f>
        <v>2.7953335400715431E-4</v>
      </c>
      <c r="H54" s="21">
        <f>VLOOKUP(E54,'Appendix 1a. Pop March 2021'!$E$5:$F$1684,2,FALSE)</f>
        <v>227746.977233101</v>
      </c>
      <c r="I54" s="21">
        <f>VLOOKUP(E54,'Appendix 2a. Covid Deaths 2021'!$E$4:$F$1684,2,FALSE)</f>
        <v>0</v>
      </c>
      <c r="J54" s="22">
        <f t="shared" si="35"/>
        <v>63.66287641095974</v>
      </c>
      <c r="K54" s="22">
        <f t="shared" si="36"/>
        <v>63.66287641095974</v>
      </c>
      <c r="L54" s="78">
        <f t="shared" si="37"/>
        <v>1</v>
      </c>
      <c r="M54" s="78">
        <f t="shared" si="38"/>
        <v>1</v>
      </c>
      <c r="N54" s="77">
        <f>VLOOKUP(E54,'Appendix 4. LT MOH 2019'!$E$4:$L$1683,8,FALSE)</f>
        <v>0.99860330928406504</v>
      </c>
      <c r="O54" s="77">
        <f t="shared" si="47"/>
        <v>0.99860330928406504</v>
      </c>
      <c r="P54" s="78">
        <f t="shared" si="39"/>
        <v>1.3966907159349562E-3</v>
      </c>
      <c r="Q54" s="77">
        <f>VLOOKUP(E54,'Appendix 4. LT MOH 2019'!$E$4:$J$1683,6,FALSE)</f>
        <v>2.5000000000001141</v>
      </c>
      <c r="R54" s="133">
        <f t="shared" si="40"/>
        <v>2.5000000000001141</v>
      </c>
      <c r="S54" s="132">
        <f t="shared" si="48"/>
        <v>98728.235541843518</v>
      </c>
      <c r="T54" s="14">
        <f t="shared" si="41"/>
        <v>137.8928099819324</v>
      </c>
      <c r="U54" s="15">
        <f t="shared" si="42"/>
        <v>2.7953335400715919E-4</v>
      </c>
      <c r="V54" s="14">
        <f t="shared" si="43"/>
        <v>493296.44568426278</v>
      </c>
      <c r="W54" s="14">
        <f t="shared" si="44"/>
        <v>6316820.763590401</v>
      </c>
      <c r="X54" s="2">
        <f t="shared" si="45"/>
        <v>63.98190678605993</v>
      </c>
      <c r="Y54" s="109">
        <f>VLOOKUP(E54,'Appendix 4. LT MOH 2019'!$E$4:$Q$1683,13,FALSE)</f>
        <v>66.23969162989016</v>
      </c>
      <c r="Z54" s="129">
        <f t="shared" si="46"/>
        <v>-2.2577848438302297</v>
      </c>
    </row>
    <row r="55" spans="1:26" x14ac:dyDescent="0.2">
      <c r="B55" s="155" t="str">
        <f t="shared" si="49"/>
        <v>Male</v>
      </c>
      <c r="C55" s="13" t="str">
        <f t="shared" si="50"/>
        <v>SC</v>
      </c>
      <c r="D55" s="162" t="s">
        <v>121</v>
      </c>
      <c r="E55" s="20" t="str">
        <f t="shared" si="34"/>
        <v>SCMale15-19</v>
      </c>
      <c r="F55" s="21">
        <v>5</v>
      </c>
      <c r="G55" s="108">
        <f>VLOOKUP(E55,'Appendix 4. LT MOH 2019'!$E$4:$H$1683,4,FALSE)</f>
        <v>1.1495240315975929E-3</v>
      </c>
      <c r="H55" s="21">
        <f>VLOOKUP(E55,'Appendix 1a. Pop March 2021'!$E$5:$F$1684,2,FALSE)</f>
        <v>238116.82541578499</v>
      </c>
      <c r="I55" s="21">
        <f>VLOOKUP(E55,'Appendix 2a. Covid Deaths 2021'!$E$4:$F$1684,2,FALSE)</f>
        <v>6.0822622107969204</v>
      </c>
      <c r="J55" s="22">
        <f t="shared" si="35"/>
        <v>273.72101314317331</v>
      </c>
      <c r="K55" s="22">
        <f t="shared" si="36"/>
        <v>279.79628364739244</v>
      </c>
      <c r="L55" s="78">
        <f t="shared" si="37"/>
        <v>0.97828680772659804</v>
      </c>
      <c r="M55" s="78">
        <f t="shared" si="38"/>
        <v>1.0221951191633263</v>
      </c>
      <c r="N55" s="77">
        <f>VLOOKUP(E55,'Appendix 4. LT MOH 2019'!$E$4:$L$1683,8,FALSE)</f>
        <v>0.99426885007842092</v>
      </c>
      <c r="O55" s="77">
        <f t="shared" si="47"/>
        <v>0.99414201982265671</v>
      </c>
      <c r="P55" s="78">
        <f t="shared" si="39"/>
        <v>5.8579801773432916E-3</v>
      </c>
      <c r="Q55" s="77">
        <f>VLOOKUP(E55,'Appendix 4. LT MOH 2019'!$E$4:$J$1683,6,FALSE)</f>
        <v>2.5000000000000773</v>
      </c>
      <c r="R55" s="133">
        <f t="shared" si="40"/>
        <v>2.4998406875421888</v>
      </c>
      <c r="S55" s="132">
        <f t="shared" si="48"/>
        <v>98590.342731861587</v>
      </c>
      <c r="T55" s="14">
        <f t="shared" si="41"/>
        <v>577.54027340072639</v>
      </c>
      <c r="U55" s="15">
        <f t="shared" si="42"/>
        <v>1.1750379292378554E-3</v>
      </c>
      <c r="V55" s="14">
        <f t="shared" si="43"/>
        <v>491507.77096644568</v>
      </c>
      <c r="W55" s="14">
        <f t="shared" si="44"/>
        <v>5823524.3179061385</v>
      </c>
      <c r="X55" s="2">
        <f t="shared" si="45"/>
        <v>59.067898097732666</v>
      </c>
      <c r="Y55" s="109">
        <f>VLOOKUP(E55,'Appendix 4. LT MOH 2019'!$E$4:$Q$1683,13,FALSE)</f>
        <v>61.328840779215383</v>
      </c>
      <c r="Z55" s="129">
        <f t="shared" si="46"/>
        <v>-2.2609426814827174</v>
      </c>
    </row>
    <row r="56" spans="1:26" x14ac:dyDescent="0.2">
      <c r="B56" s="155" t="str">
        <f t="shared" si="49"/>
        <v>Male</v>
      </c>
      <c r="C56" s="13" t="str">
        <f t="shared" si="50"/>
        <v>SC</v>
      </c>
      <c r="D56" s="162" t="s">
        <v>122</v>
      </c>
      <c r="E56" s="20" t="str">
        <f t="shared" si="34"/>
        <v>SCMale20-24</v>
      </c>
      <c r="F56" s="21">
        <v>5</v>
      </c>
      <c r="G56" s="108">
        <f>VLOOKUP(E56,'Appendix 4. LT MOH 2019'!$E$4:$H$1683,4,FALSE)</f>
        <v>1.7131379962192818E-3</v>
      </c>
      <c r="H56" s="21">
        <f>VLOOKUP(E56,'Appendix 1a. Pop March 2021'!$E$5:$F$1684,2,FALSE)</f>
        <v>280142.57235954999</v>
      </c>
      <c r="I56" s="21">
        <f>VLOOKUP(E56,'Appendix 2a. Covid Deaths 2021'!$E$4:$F$1684,2,FALSE)</f>
        <v>19.260497000856901</v>
      </c>
      <c r="J56" s="22">
        <f t="shared" si="35"/>
        <v>479.92288506775463</v>
      </c>
      <c r="K56" s="22">
        <f t="shared" si="36"/>
        <v>499.15038617937324</v>
      </c>
      <c r="L56" s="78">
        <f t="shared" si="37"/>
        <v>0.96147954275105163</v>
      </c>
      <c r="M56" s="78">
        <f t="shared" si="38"/>
        <v>1.0400637304655811</v>
      </c>
      <c r="N56" s="77">
        <f>VLOOKUP(E56,'Appendix 4. LT MOH 2019'!$E$4:$L$1683,8,FALSE)</f>
        <v>0.99147083909296785</v>
      </c>
      <c r="O56" s="77">
        <f t="shared" si="47"/>
        <v>0.99113064887572044</v>
      </c>
      <c r="P56" s="78">
        <f t="shared" si="39"/>
        <v>8.8693511242795564E-3</v>
      </c>
      <c r="Q56" s="77">
        <f>VLOOKUP(E56,'Appendix 4. LT MOH 2019'!$E$4:$J$1683,6,FALSE)</f>
        <v>2.4999999999999476</v>
      </c>
      <c r="R56" s="133">
        <f t="shared" si="40"/>
        <v>2.4995716184847141</v>
      </c>
      <c r="S56" s="132">
        <f t="shared" si="48"/>
        <v>98012.802458460865</v>
      </c>
      <c r="T56" s="14">
        <f t="shared" si="41"/>
        <v>869.30995967873992</v>
      </c>
      <c r="U56" s="15">
        <f t="shared" si="42"/>
        <v>1.781773164724128E-3</v>
      </c>
      <c r="V56" s="14">
        <f t="shared" si="43"/>
        <v>487890.36499678972</v>
      </c>
      <c r="W56" s="14">
        <f t="shared" si="44"/>
        <v>5332016.5469396925</v>
      </c>
      <c r="X56" s="2">
        <f t="shared" si="45"/>
        <v>54.401225280743013</v>
      </c>
      <c r="Y56" s="109">
        <f>VLOOKUP(E56,'Appendix 4. LT MOH 2019'!$E$4:$Q$1683,13,FALSE)</f>
        <v>56.667941120327143</v>
      </c>
      <c r="Z56" s="129">
        <f t="shared" si="46"/>
        <v>-2.2667158395841298</v>
      </c>
    </row>
    <row r="57" spans="1:26" x14ac:dyDescent="0.2">
      <c r="B57" s="155" t="str">
        <f t="shared" si="49"/>
        <v>Male</v>
      </c>
      <c r="C57" s="13" t="str">
        <f t="shared" si="50"/>
        <v>SC</v>
      </c>
      <c r="D57" s="162" t="s">
        <v>123</v>
      </c>
      <c r="E57" s="20" t="str">
        <f t="shared" si="34"/>
        <v>SCMale25-29</v>
      </c>
      <c r="F57" s="21">
        <v>5</v>
      </c>
      <c r="G57" s="108">
        <f>VLOOKUP(E57,'Appendix 4. LT MOH 2019'!$E$4:$H$1683,4,FALSE)</f>
        <v>1.4724678165311689E-3</v>
      </c>
      <c r="H57" s="21">
        <f>VLOOKUP(E57,'Appendix 1a. Pop March 2021'!$E$5:$F$1684,2,FALSE)</f>
        <v>302165.79161734</v>
      </c>
      <c r="I57" s="21">
        <f>VLOOKUP(E57,'Appendix 2a. Covid Deaths 2021'!$E$4:$F$1684,2,FALSE)</f>
        <v>37.507283633247603</v>
      </c>
      <c r="J57" s="22">
        <f t="shared" si="35"/>
        <v>444.92940341319684</v>
      </c>
      <c r="K57" s="22">
        <f t="shared" si="36"/>
        <v>482.38145877840901</v>
      </c>
      <c r="L57" s="78">
        <f t="shared" si="37"/>
        <v>0.92236008519055357</v>
      </c>
      <c r="M57" s="78">
        <f t="shared" si="38"/>
        <v>1.0841752760728003</v>
      </c>
      <c r="N57" s="77">
        <f>VLOOKUP(E57,'Appendix 4. LT MOH 2019'!$E$4:$L$1683,8,FALSE)</f>
        <v>0.99266466353451632</v>
      </c>
      <c r="O57" s="77">
        <f t="shared" si="47"/>
        <v>0.99204967032087576</v>
      </c>
      <c r="P57" s="78">
        <f t="shared" si="39"/>
        <v>7.950329679124235E-3</v>
      </c>
      <c r="Q57" s="77">
        <f>VLOOKUP(E57,'Appendix 4. LT MOH 2019'!$E$4:$J$1683,6,FALSE)</f>
        <v>2.4999999999999365</v>
      </c>
      <c r="R57" s="133">
        <f t="shared" si="40"/>
        <v>2.4992262086831842</v>
      </c>
      <c r="S57" s="132">
        <f t="shared" si="48"/>
        <v>97143.492498782129</v>
      </c>
      <c r="T57" s="14">
        <f t="shared" si="41"/>
        <v>772.32279154685011</v>
      </c>
      <c r="U57" s="15">
        <f t="shared" si="42"/>
        <v>1.5964139084576261E-3</v>
      </c>
      <c r="V57" s="14">
        <f t="shared" si="43"/>
        <v>483786.05789837369</v>
      </c>
      <c r="W57" s="14">
        <f t="shared" si="44"/>
        <v>4844126.1819429025</v>
      </c>
      <c r="X57" s="2">
        <f t="shared" si="45"/>
        <v>49.865678671205202</v>
      </c>
      <c r="Y57" s="109">
        <f>VLOOKUP(E57,'Appendix 4. LT MOH 2019'!$E$4:$Q$1683,13,FALSE)</f>
        <v>52.133922637484595</v>
      </c>
      <c r="Z57" s="129">
        <f t="shared" si="46"/>
        <v>-2.2682439662793925</v>
      </c>
    </row>
    <row r="58" spans="1:26" x14ac:dyDescent="0.2">
      <c r="B58" s="155" t="str">
        <f t="shared" si="49"/>
        <v>Male</v>
      </c>
      <c r="C58" s="13" t="str">
        <f t="shared" si="50"/>
        <v>SC</v>
      </c>
      <c r="D58" s="162" t="s">
        <v>124</v>
      </c>
      <c r="E58" s="20" t="str">
        <f t="shared" si="34"/>
        <v>SCMale30-34</v>
      </c>
      <c r="F58" s="21">
        <v>5</v>
      </c>
      <c r="G58" s="108">
        <f>VLOOKUP(E58,'Appendix 4. LT MOH 2019'!$E$4:$H$1683,4,FALSE)</f>
        <v>1.6915748658295458E-3</v>
      </c>
      <c r="H58" s="21">
        <f>VLOOKUP(E58,'Appendix 1a. Pop March 2021'!$E$5:$F$1684,2,FALSE)</f>
        <v>313412.45526252198</v>
      </c>
      <c r="I58" s="21">
        <f>VLOOKUP(E58,'Appendix 2a. Covid Deaths 2021'!$E$4:$F$1684,2,FALSE)</f>
        <v>86.165381319622995</v>
      </c>
      <c r="J58" s="22">
        <f t="shared" si="35"/>
        <v>530.16063196000914</v>
      </c>
      <c r="K58" s="22">
        <f t="shared" si="36"/>
        <v>616.18025808628715</v>
      </c>
      <c r="L58" s="78">
        <f t="shared" si="37"/>
        <v>0.86039860090059517</v>
      </c>
      <c r="M58" s="78">
        <f t="shared" si="38"/>
        <v>1.1622520061670039</v>
      </c>
      <c r="N58" s="77">
        <f>VLOOKUP(E58,'Appendix 4. LT MOH 2019'!$E$4:$L$1683,8,FALSE)</f>
        <v>0.99157774286705136</v>
      </c>
      <c r="O58" s="77">
        <f t="shared" si="47"/>
        <v>0.99021791886740729</v>
      </c>
      <c r="P58" s="78">
        <f t="shared" si="39"/>
        <v>9.7820811325927126E-3</v>
      </c>
      <c r="Q58" s="77">
        <f>VLOOKUP(E58,'Appendix 4. LT MOH 2019'!$E$4:$J$1683,6,FALSE)</f>
        <v>2.5000000000000262</v>
      </c>
      <c r="R58" s="133">
        <f t="shared" si="40"/>
        <v>2.498286633350248</v>
      </c>
      <c r="S58" s="132">
        <f t="shared" si="48"/>
        <v>96371.169707235284</v>
      </c>
      <c r="T58" s="14">
        <f t="shared" si="41"/>
        <v>942.71060091903666</v>
      </c>
      <c r="U58" s="15">
        <f t="shared" si="42"/>
        <v>1.9660387922831942E-3</v>
      </c>
      <c r="V58" s="14">
        <f t="shared" si="43"/>
        <v>479497.45682497486</v>
      </c>
      <c r="W58" s="14">
        <f t="shared" si="44"/>
        <v>4360340.1240445292</v>
      </c>
      <c r="X58" s="2">
        <f t="shared" si="45"/>
        <v>45.245275503978519</v>
      </c>
      <c r="Y58" s="109">
        <f>VLOOKUP(E58,'Appendix 4. LT MOH 2019'!$E$4:$Q$1683,13,FALSE)</f>
        <v>47.500694555557494</v>
      </c>
      <c r="Z58" s="129">
        <f t="shared" si="46"/>
        <v>-2.2554190515789756</v>
      </c>
    </row>
    <row r="59" spans="1:26" x14ac:dyDescent="0.2">
      <c r="B59" s="155" t="str">
        <f t="shared" si="49"/>
        <v>Male</v>
      </c>
      <c r="C59" s="13" t="str">
        <f t="shared" si="50"/>
        <v>SC</v>
      </c>
      <c r="D59" s="162" t="s">
        <v>125</v>
      </c>
      <c r="E59" s="20" t="str">
        <f t="shared" si="34"/>
        <v>SCMale35-39</v>
      </c>
      <c r="F59" s="21">
        <v>5</v>
      </c>
      <c r="G59" s="108">
        <f>VLOOKUP(E59,'Appendix 4. LT MOH 2019'!$E$4:$H$1683,4,FALSE)</f>
        <v>1.8273599192327108E-3</v>
      </c>
      <c r="H59" s="21">
        <f>VLOOKUP(E59,'Appendix 1a. Pop March 2021'!$E$5:$F$1684,2,FALSE)</f>
        <v>306843.03058511502</v>
      </c>
      <c r="I59" s="21">
        <f>VLOOKUP(E59,'Appendix 2a. Covid Deaths 2021'!$E$4:$F$1684,2,FALSE)</f>
        <v>119.61782347900601</v>
      </c>
      <c r="J59" s="22">
        <f t="shared" si="35"/>
        <v>560.71265558713594</v>
      </c>
      <c r="K59" s="22">
        <f t="shared" si="36"/>
        <v>680.11189424989061</v>
      </c>
      <c r="L59" s="78">
        <f t="shared" si="37"/>
        <v>0.82444177249033035</v>
      </c>
      <c r="M59" s="78">
        <f t="shared" si="38"/>
        <v>1.2129419364321798</v>
      </c>
      <c r="N59" s="77">
        <f>VLOOKUP(E59,'Appendix 4. LT MOH 2019'!$E$4:$L$1683,8,FALSE)</f>
        <v>0.99090475113690613</v>
      </c>
      <c r="O59" s="77">
        <f t="shared" si="47"/>
        <v>0.98897870000370658</v>
      </c>
      <c r="P59" s="78">
        <f t="shared" si="39"/>
        <v>1.1021299996293421E-2</v>
      </c>
      <c r="Q59" s="77">
        <f>VLOOKUP(E59,'Appendix 4. LT MOH 2019'!$E$4:$J$1683,6,FALSE)</f>
        <v>2.5000000000000173</v>
      </c>
      <c r="R59" s="133">
        <f t="shared" si="40"/>
        <v>2.4975708918086408</v>
      </c>
      <c r="S59" s="132">
        <f t="shared" si="48"/>
        <v>95428.459106316252</v>
      </c>
      <c r="T59" s="14">
        <f t="shared" si="41"/>
        <v>1051.7456759947302</v>
      </c>
      <c r="U59" s="15">
        <f t="shared" si="42"/>
        <v>2.2164861465605568E-3</v>
      </c>
      <c r="V59" s="14">
        <f t="shared" si="43"/>
        <v>474510.37653755769</v>
      </c>
      <c r="W59" s="14">
        <f t="shared" si="44"/>
        <v>3880842.6672195545</v>
      </c>
      <c r="X59" s="2">
        <f t="shared" si="45"/>
        <v>40.667560846769327</v>
      </c>
      <c r="Y59" s="109">
        <f>VLOOKUP(E59,'Appendix 4. LT MOH 2019'!$E$4:$Q$1683,13,FALSE)</f>
        <v>42.882921187240775</v>
      </c>
      <c r="Z59" s="129">
        <f t="shared" si="46"/>
        <v>-2.2153603404714488</v>
      </c>
    </row>
    <row r="60" spans="1:26" x14ac:dyDescent="0.2">
      <c r="B60" s="155" t="str">
        <f t="shared" si="49"/>
        <v>Male</v>
      </c>
      <c r="C60" s="13" t="str">
        <f t="shared" si="50"/>
        <v>SC</v>
      </c>
      <c r="D60" s="162" t="s">
        <v>126</v>
      </c>
      <c r="E60" s="20" t="str">
        <f t="shared" si="34"/>
        <v>SCMale40-44</v>
      </c>
      <c r="F60" s="21">
        <v>5</v>
      </c>
      <c r="G60" s="108">
        <f>VLOOKUP(E60,'Appendix 4. LT MOH 2019'!$E$4:$H$1683,4,FALSE)</f>
        <v>2.9557714717889749E-3</v>
      </c>
      <c r="H60" s="21">
        <f>VLOOKUP(E60,'Appendix 1a. Pop March 2021'!$E$5:$F$1684,2,FALSE)</f>
        <v>271276.55610863201</v>
      </c>
      <c r="I60" s="21">
        <f>VLOOKUP(E60,'Appendix 2a. Covid Deaths 2021'!$E$4:$F$1684,2,FALSE)</f>
        <v>179.42673521850901</v>
      </c>
      <c r="J60" s="22">
        <f t="shared" si="35"/>
        <v>801.83150551105564</v>
      </c>
      <c r="K60" s="22">
        <f t="shared" si="36"/>
        <v>980.72789630432953</v>
      </c>
      <c r="L60" s="78">
        <f t="shared" si="37"/>
        <v>0.81758814910087907</v>
      </c>
      <c r="M60" s="78">
        <f t="shared" si="38"/>
        <v>1.2231097051733486</v>
      </c>
      <c r="N60" s="77">
        <f>VLOOKUP(E60,'Appendix 4. LT MOH 2019'!$E$4:$L$1683,8,FALSE)</f>
        <v>0.98532954889320445</v>
      </c>
      <c r="O60" s="77">
        <f t="shared" si="47"/>
        <v>0.9820859068996487</v>
      </c>
      <c r="P60" s="78">
        <f t="shared" si="39"/>
        <v>1.7914093100351303E-2</v>
      </c>
      <c r="Q60" s="77">
        <f>VLOOKUP(E60,'Appendix 4. LT MOH 2019'!$E$4:$J$1683,6,FALSE)</f>
        <v>2.5000000000000222</v>
      </c>
      <c r="R60" s="133">
        <f t="shared" si="40"/>
        <v>2.4958861959301912</v>
      </c>
      <c r="S60" s="132">
        <f t="shared" si="48"/>
        <v>94376.713430321528</v>
      </c>
      <c r="T60" s="14">
        <f t="shared" si="41"/>
        <v>1690.6732308959549</v>
      </c>
      <c r="U60" s="15">
        <f t="shared" si="42"/>
        <v>3.615253902845996E-3</v>
      </c>
      <c r="V60" s="14">
        <f t="shared" si="43"/>
        <v>467649.9289759497</v>
      </c>
      <c r="W60" s="14">
        <f t="shared" si="44"/>
        <v>3406332.2906819968</v>
      </c>
      <c r="X60" s="2">
        <f t="shared" si="45"/>
        <v>36.092931898893653</v>
      </c>
      <c r="Y60" s="109">
        <f>VLOOKUP(E60,'Appendix 4. LT MOH 2019'!$E$4:$Q$1683,13,FALSE)</f>
        <v>38.253585186575982</v>
      </c>
      <c r="Z60" s="129">
        <f t="shared" si="46"/>
        <v>-2.1606532876823294</v>
      </c>
    </row>
    <row r="61" spans="1:26" x14ac:dyDescent="0.2">
      <c r="B61" s="155" t="str">
        <f t="shared" si="49"/>
        <v>Male</v>
      </c>
      <c r="C61" s="13" t="str">
        <f t="shared" si="50"/>
        <v>SC</v>
      </c>
      <c r="D61" s="162" t="s">
        <v>127</v>
      </c>
      <c r="E61" s="20" t="str">
        <f t="shared" si="34"/>
        <v>SCMale45-49</v>
      </c>
      <c r="F61" s="21">
        <v>5</v>
      </c>
      <c r="G61" s="108">
        <f>VLOOKUP(E61,'Appendix 4. LT MOH 2019'!$E$4:$H$1683,4,FALSE)</f>
        <v>4.0517099482140825E-3</v>
      </c>
      <c r="H61" s="21">
        <f>VLOOKUP(E61,'Appendix 1a. Pop March 2021'!$E$5:$F$1684,2,FALSE)</f>
        <v>241661.24033481901</v>
      </c>
      <c r="I61" s="21">
        <f>VLOOKUP(E61,'Appendix 2a. Covid Deaths 2021'!$E$4:$F$1684,2,FALSE)</f>
        <v>260.52356469580099</v>
      </c>
      <c r="J61" s="22">
        <f t="shared" si="35"/>
        <v>979.14125156234047</v>
      </c>
      <c r="K61" s="22">
        <f t="shared" si="36"/>
        <v>1238.6092503393193</v>
      </c>
      <c r="L61" s="78">
        <f t="shared" si="37"/>
        <v>0.79051666318017799</v>
      </c>
      <c r="M61" s="78">
        <f t="shared" si="38"/>
        <v>1.2649954726787025</v>
      </c>
      <c r="N61" s="77">
        <f>VLOOKUP(E61,'Appendix 4. LT MOH 2019'!$E$4:$L$1683,8,FALSE)</f>
        <v>0.97994459694907177</v>
      </c>
      <c r="O61" s="77">
        <f t="shared" si="47"/>
        <v>0.97469775567605277</v>
      </c>
      <c r="P61" s="78">
        <f t="shared" si="39"/>
        <v>2.5302244323947232E-2</v>
      </c>
      <c r="Q61" s="77">
        <f>VLOOKUP(E61,'Appendix 4. LT MOH 2019'!$E$4:$J$1683,6,FALSE)</f>
        <v>2.4999999999999956</v>
      </c>
      <c r="R61" s="133">
        <f t="shared" si="40"/>
        <v>2.4933059556539474</v>
      </c>
      <c r="S61" s="132">
        <f t="shared" si="48"/>
        <v>92686.040199425566</v>
      </c>
      <c r="T61" s="14">
        <f t="shared" si="41"/>
        <v>2345.1648345450603</v>
      </c>
      <c r="U61" s="15">
        <f t="shared" si="42"/>
        <v>5.1254653778909243E-3</v>
      </c>
      <c r="V61" s="14">
        <f t="shared" si="43"/>
        <v>457551.59027336386</v>
      </c>
      <c r="W61" s="14">
        <f t="shared" si="44"/>
        <v>2938682.3617060473</v>
      </c>
      <c r="X61" s="2">
        <f t="shared" si="45"/>
        <v>31.705770959500548</v>
      </c>
      <c r="Y61" s="109">
        <f>VLOOKUP(E61,'Appendix 4. LT MOH 2019'!$E$4:$Q$1683,13,FALSE)</f>
        <v>33.785915942272382</v>
      </c>
      <c r="Z61" s="129">
        <f t="shared" si="46"/>
        <v>-2.0801449827718343</v>
      </c>
    </row>
    <row r="62" spans="1:26" x14ac:dyDescent="0.2">
      <c r="B62" s="155" t="str">
        <f t="shared" si="49"/>
        <v>Male</v>
      </c>
      <c r="C62" s="13" t="str">
        <f t="shared" si="50"/>
        <v>SC</v>
      </c>
      <c r="D62" s="162" t="s">
        <v>128</v>
      </c>
      <c r="E62" s="20" t="str">
        <f t="shared" si="34"/>
        <v>SCMale50-54</v>
      </c>
      <c r="F62" s="21">
        <v>5</v>
      </c>
      <c r="G62" s="108">
        <f>VLOOKUP(E62,'Appendix 4. LT MOH 2019'!$E$4:$H$1683,4,FALSE)</f>
        <v>6.286664915506523E-3</v>
      </c>
      <c r="H62" s="21">
        <f>VLOOKUP(E62,'Appendix 1a. Pop March 2021'!$E$5:$F$1684,2,FALSE)</f>
        <v>230804.594627235</v>
      </c>
      <c r="I62" s="21">
        <f>VLOOKUP(E62,'Appendix 2a. Covid Deaths 2021'!$E$4:$F$1684,2,FALSE)</f>
        <v>365.94944301628101</v>
      </c>
      <c r="J62" s="22">
        <f t="shared" si="35"/>
        <v>1450.9911473807435</v>
      </c>
      <c r="K62" s="22">
        <f t="shared" si="36"/>
        <v>1814.6399888727651</v>
      </c>
      <c r="L62" s="78">
        <f t="shared" si="37"/>
        <v>0.79960276213359749</v>
      </c>
      <c r="M62" s="78">
        <f t="shared" si="38"/>
        <v>1.2506209925184328</v>
      </c>
      <c r="N62" s="77">
        <f>VLOOKUP(E62,'Appendix 4. LT MOH 2019'!$E$4:$L$1683,8,FALSE)</f>
        <v>0.96905305805784236</v>
      </c>
      <c r="O62" s="77">
        <f t="shared" si="47"/>
        <v>0.96144836988959004</v>
      </c>
      <c r="P62" s="78">
        <f t="shared" si="39"/>
        <v>3.8551630110409962E-2</v>
      </c>
      <c r="Q62" s="77">
        <f>VLOOKUP(E62,'Appendix 4. LT MOH 2019'!$E$4:$J$1683,6,FALSE)</f>
        <v>2.5000000000000009</v>
      </c>
      <c r="R62" s="133">
        <f t="shared" si="40"/>
        <v>2.4901907431496211</v>
      </c>
      <c r="S62" s="132">
        <f t="shared" si="48"/>
        <v>90340.8753648805</v>
      </c>
      <c r="T62" s="14">
        <f t="shared" si="41"/>
        <v>3482.7880109175208</v>
      </c>
      <c r="U62" s="15">
        <f t="shared" si="42"/>
        <v>7.8624763207953106E-3</v>
      </c>
      <c r="V62" s="14">
        <f t="shared" si="43"/>
        <v>442963.24323495419</v>
      </c>
      <c r="W62" s="14">
        <f t="shared" si="44"/>
        <v>2481130.7714326833</v>
      </c>
      <c r="X62" s="2">
        <f t="shared" si="45"/>
        <v>27.46409929515924</v>
      </c>
      <c r="Y62" s="109">
        <f>VLOOKUP(E62,'Appendix 4. LT MOH 2019'!$E$4:$Q$1683,13,FALSE)</f>
        <v>29.426208930256827</v>
      </c>
      <c r="Z62" s="129">
        <f t="shared" si="46"/>
        <v>-1.9621096350975868</v>
      </c>
    </row>
    <row r="63" spans="1:26" x14ac:dyDescent="0.2">
      <c r="B63" s="155" t="str">
        <f t="shared" si="49"/>
        <v>Male</v>
      </c>
      <c r="C63" s="13" t="str">
        <f t="shared" si="50"/>
        <v>SC</v>
      </c>
      <c r="D63" s="162" t="s">
        <v>129</v>
      </c>
      <c r="E63" s="20" t="str">
        <f t="shared" si="34"/>
        <v>SCMale55-59</v>
      </c>
      <c r="F63" s="21">
        <v>5</v>
      </c>
      <c r="G63" s="108">
        <f>VLOOKUP(E63,'Appendix 4. LT MOH 2019'!$E$4:$H$1683,4,FALSE)</f>
        <v>9.2265744820702583E-3</v>
      </c>
      <c r="H63" s="21">
        <f>VLOOKUP(E63,'Appendix 1a. Pop March 2021'!$E$5:$F$1684,2,FALSE)</f>
        <v>213825.46824659599</v>
      </c>
      <c r="I63" s="21">
        <f>VLOOKUP(E63,'Appendix 2a. Covid Deaths 2021'!$E$4:$F$1684,2,FALSE)</f>
        <v>518.00599828620398</v>
      </c>
      <c r="J63" s="22">
        <f t="shared" si="35"/>
        <v>1972.8766089407668</v>
      </c>
      <c r="K63" s="22">
        <f t="shared" si="36"/>
        <v>2486.1031863016242</v>
      </c>
      <c r="L63" s="78">
        <f t="shared" si="37"/>
        <v>0.79356183597337193</v>
      </c>
      <c r="M63" s="78">
        <f t="shared" si="38"/>
        <v>1.2601412450403615</v>
      </c>
      <c r="N63" s="77">
        <f>VLOOKUP(E63,'Appendix 4. LT MOH 2019'!$E$4:$L$1683,8,FALSE)</f>
        <v>0.95490725648133823</v>
      </c>
      <c r="O63" s="77">
        <f t="shared" si="47"/>
        <v>0.9435138368572209</v>
      </c>
      <c r="P63" s="78">
        <f t="shared" si="39"/>
        <v>5.64861631427791E-2</v>
      </c>
      <c r="Q63" s="77">
        <f>VLOOKUP(E63,'Appendix 4. LT MOH 2019'!$E$4:$J$1683,6,FALSE)</f>
        <v>2.4999999999999947</v>
      </c>
      <c r="R63" s="133">
        <f t="shared" si="40"/>
        <v>2.485082062652177</v>
      </c>
      <c r="S63" s="132">
        <f t="shared" si="48"/>
        <v>86858.087353962983</v>
      </c>
      <c r="T63" s="14">
        <f t="shared" si="41"/>
        <v>4906.2800925457113</v>
      </c>
      <c r="U63" s="15">
        <f t="shared" si="42"/>
        <v>1.1627591251070235E-2</v>
      </c>
      <c r="V63" s="14">
        <f t="shared" si="43"/>
        <v>421951.54495941917</v>
      </c>
      <c r="W63" s="14">
        <f t="shared" si="44"/>
        <v>2038167.5281977293</v>
      </c>
      <c r="X63" s="2">
        <f t="shared" si="45"/>
        <v>23.465489401025085</v>
      </c>
      <c r="Y63" s="109">
        <f>VLOOKUP(E63,'Appendix 4. LT MOH 2019'!$E$4:$Q$1683,13,FALSE)</f>
        <v>25.286103873632911</v>
      </c>
      <c r="Z63" s="129">
        <f t="shared" si="46"/>
        <v>-1.8206144726078257</v>
      </c>
    </row>
    <row r="64" spans="1:26" x14ac:dyDescent="0.2">
      <c r="B64" s="155" t="str">
        <f t="shared" si="49"/>
        <v>Male</v>
      </c>
      <c r="C64" s="13" t="str">
        <f t="shared" si="50"/>
        <v>SC</v>
      </c>
      <c r="D64" s="162" t="s">
        <v>130</v>
      </c>
      <c r="E64" s="20" t="str">
        <f t="shared" si="34"/>
        <v>SCMale60-64</v>
      </c>
      <c r="F64" s="21">
        <v>5</v>
      </c>
      <c r="G64" s="108">
        <f>VLOOKUP(E64,'Appendix 4. LT MOH 2019'!$E$4:$H$1683,4,FALSE)</f>
        <v>1.412700758695438E-2</v>
      </c>
      <c r="H64" s="21">
        <f>VLOOKUP(E64,'Appendix 1a. Pop March 2021'!$E$5:$F$1684,2,FALSE)</f>
        <v>173447.10355461901</v>
      </c>
      <c r="I64" s="21">
        <f>VLOOKUP(E64,'Appendix 2a. Covid Deaths 2021'!$E$4:$F$1684,2,FALSE)</f>
        <v>643.70608397600699</v>
      </c>
      <c r="J64" s="22">
        <f t="shared" si="35"/>
        <v>2450.2885478513649</v>
      </c>
      <c r="K64" s="22">
        <f t="shared" si="36"/>
        <v>3084.9009910952741</v>
      </c>
      <c r="L64" s="78">
        <f t="shared" si="37"/>
        <v>0.79428434005637438</v>
      </c>
      <c r="M64" s="78">
        <f t="shared" si="38"/>
        <v>1.2589949839990866</v>
      </c>
      <c r="N64" s="77">
        <f>VLOOKUP(E64,'Appendix 4. LT MOH 2019'!$E$4:$L$1683,8,FALSE)</f>
        <v>0.93177451686008128</v>
      </c>
      <c r="O64" s="77">
        <f t="shared" si="47"/>
        <v>0.91487653179981732</v>
      </c>
      <c r="P64" s="78">
        <f t="shared" si="39"/>
        <v>8.5123468200182684E-2</v>
      </c>
      <c r="Q64" s="77">
        <f>VLOOKUP(E64,'Appendix 4. LT MOH 2019'!$E$4:$J$1683,6,FALSE)</f>
        <v>2.5000000000000022</v>
      </c>
      <c r="R64" s="133">
        <f t="shared" si="40"/>
        <v>2.4773249119715874</v>
      </c>
      <c r="S64" s="132">
        <f t="shared" si="48"/>
        <v>81951.807261417271</v>
      </c>
      <c r="T64" s="14">
        <f t="shared" si="41"/>
        <v>6976.0220593647537</v>
      </c>
      <c r="U64" s="15">
        <f t="shared" si="42"/>
        <v>1.7788677687331451E-2</v>
      </c>
      <c r="V64" s="14">
        <f t="shared" si="43"/>
        <v>392160.79924439022</v>
      </c>
      <c r="W64" s="14">
        <f t="shared" si="44"/>
        <v>1616215.9832383101</v>
      </c>
      <c r="X64" s="2">
        <f t="shared" si="45"/>
        <v>19.721541687088834</v>
      </c>
      <c r="Y64" s="109">
        <f>VLOOKUP(E64,'Appendix 4. LT MOH 2019'!$E$4:$Q$1683,13,FALSE)</f>
        <v>21.362111968439333</v>
      </c>
      <c r="Z64" s="129">
        <f t="shared" si="46"/>
        <v>-1.6405702813504988</v>
      </c>
    </row>
    <row r="65" spans="2:26" x14ac:dyDescent="0.2">
      <c r="B65" s="155" t="str">
        <f t="shared" si="49"/>
        <v>Male</v>
      </c>
      <c r="C65" s="13" t="str">
        <f t="shared" si="50"/>
        <v>SC</v>
      </c>
      <c r="D65" s="162" t="s">
        <v>131</v>
      </c>
      <c r="E65" s="20" t="str">
        <f t="shared" si="34"/>
        <v>SCMale65-69</v>
      </c>
      <c r="F65" s="21">
        <v>5</v>
      </c>
      <c r="G65" s="108">
        <f>VLOOKUP(E65,'Appendix 4. LT MOH 2019'!$E$4:$H$1683,4,FALSE)</f>
        <v>2.133628225039233E-2</v>
      </c>
      <c r="H65" s="21">
        <f>VLOOKUP(E65,'Appendix 1a. Pop March 2021'!$E$5:$F$1684,2,FALSE)</f>
        <v>132583.56339466001</v>
      </c>
      <c r="I65" s="21">
        <f>VLOOKUP(E65,'Appendix 2a. Covid Deaths 2021'!$E$4:$F$1684,2,FALSE)</f>
        <v>708.58354755784103</v>
      </c>
      <c r="J65" s="22">
        <f t="shared" si="35"/>
        <v>2828.8403303512505</v>
      </c>
      <c r="K65" s="22">
        <f t="shared" si="36"/>
        <v>3522.305339340413</v>
      </c>
      <c r="L65" s="78">
        <f t="shared" si="37"/>
        <v>0.80312183579206087</v>
      </c>
      <c r="M65" s="78">
        <f t="shared" si="38"/>
        <v>1.2451410924642241</v>
      </c>
      <c r="N65" s="77">
        <f>VLOOKUP(E65,'Appendix 4. LT MOH 2019'!$E$4:$L$1683,8,FALSE)</f>
        <v>0.89872088804489625</v>
      </c>
      <c r="O65" s="77">
        <f t="shared" si="47"/>
        <v>0.87550045721055614</v>
      </c>
      <c r="P65" s="78">
        <f t="shared" si="39"/>
        <v>0.12449954278944386</v>
      </c>
      <c r="Q65" s="77">
        <f>VLOOKUP(E65,'Appendix 4. LT MOH 2019'!$E$4:$J$1683,6,FALSE)</f>
        <v>2.5000000000000018</v>
      </c>
      <c r="R65" s="133">
        <f t="shared" si="40"/>
        <v>2.4677259595069643</v>
      </c>
      <c r="S65" s="132">
        <f t="shared" si="48"/>
        <v>74975.785202052517</v>
      </c>
      <c r="T65" s="14">
        <f t="shared" si="41"/>
        <v>9334.4509779350901</v>
      </c>
      <c r="U65" s="15">
        <f t="shared" si="42"/>
        <v>2.6575589629825716E-2</v>
      </c>
      <c r="V65" s="14">
        <f t="shared" si="43"/>
        <v>351241.53811658273</v>
      </c>
      <c r="W65" s="14">
        <f t="shared" si="44"/>
        <v>1224055.1839939198</v>
      </c>
      <c r="X65" s="2">
        <f t="shared" si="45"/>
        <v>16.326006866019597</v>
      </c>
      <c r="Y65" s="109">
        <f>VLOOKUP(E65,'Appendix 4. LT MOH 2019'!$E$4:$Q$1683,13,FALSE)</f>
        <v>17.743215098864674</v>
      </c>
      <c r="Z65" s="129">
        <f t="shared" si="46"/>
        <v>-1.417208232845077</v>
      </c>
    </row>
    <row r="66" spans="2:26" x14ac:dyDescent="0.2">
      <c r="B66" s="155" t="str">
        <f t="shared" si="49"/>
        <v>Male</v>
      </c>
      <c r="C66" s="13" t="str">
        <f t="shared" si="50"/>
        <v>SC</v>
      </c>
      <c r="D66" s="162" t="s">
        <v>132</v>
      </c>
      <c r="E66" s="20" t="str">
        <f t="shared" si="34"/>
        <v>SCMale70-74</v>
      </c>
      <c r="F66" s="21">
        <v>5</v>
      </c>
      <c r="G66" s="108">
        <f>VLOOKUP(E66,'Appendix 4. LT MOH 2019'!$E$4:$H$1683,4,FALSE)</f>
        <v>3.219342452603792E-2</v>
      </c>
      <c r="H66" s="21">
        <f>VLOOKUP(E66,'Appendix 1a. Pop March 2021'!$E$5:$F$1684,2,FALSE)</f>
        <v>91915.606954804898</v>
      </c>
      <c r="I66" s="21">
        <f>VLOOKUP(E66,'Appendix 2a. Covid Deaths 2021'!$E$4:$F$1684,2,FALSE)</f>
        <v>636.61011139674395</v>
      </c>
      <c r="J66" s="22">
        <f t="shared" si="35"/>
        <v>2959.0781552644776</v>
      </c>
      <c r="K66" s="22">
        <f t="shared" si="36"/>
        <v>3575.1936070874576</v>
      </c>
      <c r="L66" s="78">
        <f t="shared" si="37"/>
        <v>0.82766934618545029</v>
      </c>
      <c r="M66" s="78">
        <f t="shared" si="38"/>
        <v>1.2082119563915041</v>
      </c>
      <c r="N66" s="77">
        <f>VLOOKUP(E66,'Appendix 4. LT MOH 2019'!$E$4:$L$1683,8,FALSE)</f>
        <v>0.85102307115688947</v>
      </c>
      <c r="O66" s="77">
        <f t="shared" si="47"/>
        <v>0.82291367994020259</v>
      </c>
      <c r="P66" s="78">
        <f t="shared" si="39"/>
        <v>0.17708632005979741</v>
      </c>
      <c r="Q66" s="77">
        <f>VLOOKUP(E66,'Appendix 4. LT MOH 2019'!$E$4:$J$1683,6,FALSE)</f>
        <v>2.4999999999999956</v>
      </c>
      <c r="R66" s="133">
        <f t="shared" si="40"/>
        <v>2.4589269996412915</v>
      </c>
      <c r="S66" s="132">
        <f t="shared" si="48"/>
        <v>65641.334224117425</v>
      </c>
      <c r="T66" s="14">
        <f t="shared" si="41"/>
        <v>11624.182321564193</v>
      </c>
      <c r="U66" s="15">
        <f t="shared" si="42"/>
        <v>3.8919978531326012E-2</v>
      </c>
      <c r="V66" s="14">
        <f t="shared" si="43"/>
        <v>298668.77527201333</v>
      </c>
      <c r="W66" s="14">
        <f t="shared" si="44"/>
        <v>872813.64587733708</v>
      </c>
      <c r="X66" s="2">
        <f t="shared" si="45"/>
        <v>13.296707877650888</v>
      </c>
      <c r="Y66" s="109">
        <f>VLOOKUP(E66,'Appendix 4. LT MOH 2019'!$E$4:$Q$1683,13,FALSE)</f>
        <v>14.461011256815462</v>
      </c>
      <c r="Z66" s="129">
        <f t="shared" si="46"/>
        <v>-1.1643033791645738</v>
      </c>
    </row>
    <row r="67" spans="2:26" x14ac:dyDescent="0.2">
      <c r="B67" s="155" t="str">
        <f t="shared" si="49"/>
        <v>Male</v>
      </c>
      <c r="C67" s="13" t="str">
        <f t="shared" si="50"/>
        <v>SC</v>
      </c>
      <c r="D67" s="162" t="s">
        <v>133</v>
      </c>
      <c r="E67" s="20" t="str">
        <f t="shared" si="34"/>
        <v>SCMale75-79</v>
      </c>
      <c r="F67" s="21">
        <v>5</v>
      </c>
      <c r="G67" s="108">
        <f>VLOOKUP(E67,'Appendix 4. LT MOH 2019'!$E$4:$H$1683,4,FALSE)</f>
        <v>5.0023670506548837E-2</v>
      </c>
      <c r="H67" s="21">
        <f>VLOOKUP(E67,'Appendix 1a. Pop March 2021'!$E$5:$F$1684,2,FALSE)</f>
        <v>55840.130362788797</v>
      </c>
      <c r="I67" s="21">
        <f>VLOOKUP(E67,'Appendix 2a. Covid Deaths 2021'!$E$4:$F$1684,2,FALSE)</f>
        <v>518.00599828620398</v>
      </c>
      <c r="J67" s="22">
        <f t="shared" si="35"/>
        <v>2793.3282823108802</v>
      </c>
      <c r="K67" s="22">
        <f t="shared" si="36"/>
        <v>3285.4217192183992</v>
      </c>
      <c r="L67" s="78">
        <f t="shared" si="37"/>
        <v>0.85021909545767904</v>
      </c>
      <c r="M67" s="78">
        <f t="shared" si="38"/>
        <v>1.1761674200715202</v>
      </c>
      <c r="N67" s="77">
        <f>VLOOKUP(E67,'Appendix 4. LT MOH 2019'!$E$4:$L$1683,8,FALSE)</f>
        <v>0.77768426958412229</v>
      </c>
      <c r="O67" s="77">
        <f t="shared" si="47"/>
        <v>0.74398883144854855</v>
      </c>
      <c r="P67" s="78">
        <f t="shared" si="39"/>
        <v>0.25601116855145145</v>
      </c>
      <c r="Q67" s="77">
        <f>VLOOKUP(E67,'Appendix 4. LT MOH 2019'!$E$4:$J$1683,6,FALSE)</f>
        <v>2.5000000000000004</v>
      </c>
      <c r="R67" s="133">
        <f t="shared" si="40"/>
        <v>2.4465907037957235</v>
      </c>
      <c r="S67" s="132">
        <f t="shared" si="48"/>
        <v>54017.151902553233</v>
      </c>
      <c r="T67" s="14">
        <f t="shared" si="41"/>
        <v>13828.994180393913</v>
      </c>
      <c r="U67" s="15">
        <f t="shared" si="42"/>
        <v>5.8903261392652388E-2</v>
      </c>
      <c r="V67" s="14">
        <f t="shared" si="43"/>
        <v>234774.67721539349</v>
      </c>
      <c r="W67" s="14">
        <f t="shared" si="44"/>
        <v>574144.87060532381</v>
      </c>
      <c r="X67" s="2">
        <f t="shared" si="45"/>
        <v>10.628936372674355</v>
      </c>
      <c r="Y67" s="109">
        <f>VLOOKUP(E67,'Appendix 4. LT MOH 2019'!$E$4:$Q$1683,13,FALSE)</f>
        <v>11.554861333612898</v>
      </c>
      <c r="Z67" s="129">
        <f t="shared" si="46"/>
        <v>-0.92592496093854315</v>
      </c>
    </row>
    <row r="68" spans="2:26" x14ac:dyDescent="0.2">
      <c r="B68" s="155" t="str">
        <f t="shared" si="49"/>
        <v>Male</v>
      </c>
      <c r="C68" s="13" t="str">
        <f t="shared" si="50"/>
        <v>SC</v>
      </c>
      <c r="D68" s="162" t="s">
        <v>134</v>
      </c>
      <c r="E68" s="20" t="str">
        <f t="shared" si="34"/>
        <v>SCMale80-84</v>
      </c>
      <c r="F68" s="21">
        <v>5</v>
      </c>
      <c r="G68" s="108">
        <f>VLOOKUP(E68,'Appendix 4. LT MOH 2019'!$E$4:$H$1683,4,FALSE)</f>
        <v>7.7174057797309889E-2</v>
      </c>
      <c r="H68" s="21">
        <f>VLOOKUP(E68,'Appendix 1a. Pop March 2021'!$E$5:$F$1684,2,FALSE)</f>
        <v>32586.749303859699</v>
      </c>
      <c r="I68" s="21">
        <f>VLOOKUP(E68,'Appendix 2a. Covid Deaths 2021'!$E$4:$F$1684,2,FALSE)</f>
        <v>312.22279348757502</v>
      </c>
      <c r="J68" s="22">
        <f t="shared" si="35"/>
        <v>2514.8516742025163</v>
      </c>
      <c r="K68" s="22">
        <f t="shared" si="36"/>
        <v>2802.9789677798435</v>
      </c>
      <c r="L68" s="78">
        <f t="shared" si="37"/>
        <v>0.89720675863453081</v>
      </c>
      <c r="M68" s="78">
        <f t="shared" si="38"/>
        <v>1.1145702931639876</v>
      </c>
      <c r="N68" s="77">
        <f>VLOOKUP(E68,'Appendix 4. LT MOH 2019'!$E$4:$L$1683,8,FALSE)</f>
        <v>0.67653707683291009</v>
      </c>
      <c r="O68" s="77">
        <f t="shared" si="47"/>
        <v>0.64691625201838265</v>
      </c>
      <c r="P68" s="78">
        <f t="shared" si="39"/>
        <v>0.35308374798161735</v>
      </c>
      <c r="Q68" s="77">
        <f>VLOOKUP(E68,'Appendix 4. LT MOH 2019'!$E$4:$J$1683,6,FALSE)</f>
        <v>2.4999999999999996</v>
      </c>
      <c r="R68" s="133">
        <f t="shared" si="40"/>
        <v>2.4473324872432687</v>
      </c>
      <c r="S68" s="132">
        <f t="shared" si="48"/>
        <v>40188.157722159318</v>
      </c>
      <c r="T68" s="14">
        <f t="shared" si="41"/>
        <v>14189.78535301639</v>
      </c>
      <c r="U68" s="15">
        <f t="shared" si="42"/>
        <v>8.61454154404203E-2</v>
      </c>
      <c r="V68" s="14">
        <f t="shared" si="43"/>
        <v>164718.98452716033</v>
      </c>
      <c r="W68" s="14">
        <f t="shared" si="44"/>
        <v>339370.1933899303</v>
      </c>
      <c r="X68" s="2">
        <f t="shared" si="45"/>
        <v>8.4445322359926251</v>
      </c>
      <c r="Y68" s="109">
        <f>VLOOKUP(E68,'Appendix 4. LT MOH 2019'!$E$4:$Q$1683,13,FALSE)</f>
        <v>9.1433643931811996</v>
      </c>
      <c r="Z68" s="129">
        <f t="shared" si="46"/>
        <v>-0.6988321571885745</v>
      </c>
    </row>
    <row r="69" spans="2:26" x14ac:dyDescent="0.2">
      <c r="B69" s="155" t="str">
        <f t="shared" si="49"/>
        <v>Male</v>
      </c>
      <c r="C69" s="13" t="str">
        <f t="shared" si="50"/>
        <v>SC</v>
      </c>
      <c r="D69" s="162" t="s">
        <v>135</v>
      </c>
      <c r="E69" s="20" t="str">
        <f t="shared" si="34"/>
        <v>SCMale85-89</v>
      </c>
      <c r="F69" s="21">
        <v>5</v>
      </c>
      <c r="G69" s="108">
        <f>VLOOKUP(E69,'Appendix 4. LT MOH 2019'!$E$4:$H$1683,4,FALSE)</f>
        <v>0.12052598270163842</v>
      </c>
      <c r="H69" s="21">
        <f>VLOOKUP(E69,'Appendix 1a. Pop March 2021'!$E$5:$F$1684,2,FALSE)</f>
        <v>15750.0745100699</v>
      </c>
      <c r="I69" s="21">
        <f>VLOOKUP(E69,'Appendix 2a. Covid Deaths 2021'!$E$4:$F$1684,2,FALSE)</f>
        <v>183.48157669237401</v>
      </c>
      <c r="J69" s="22">
        <f t="shared" si="35"/>
        <v>1898.2932079502009</v>
      </c>
      <c r="K69" s="22">
        <f t="shared" si="36"/>
        <v>2059.6604873040806</v>
      </c>
      <c r="L69" s="78">
        <f t="shared" si="37"/>
        <v>0.92165345679612676</v>
      </c>
      <c r="M69" s="78">
        <f t="shared" si="38"/>
        <v>1.0850065093622316</v>
      </c>
      <c r="N69" s="77">
        <f>VLOOKUP(E69,'Appendix 4. LT MOH 2019'!$E$4:$L$1683,8,FALSE)</f>
        <v>0.53690694909758996</v>
      </c>
      <c r="O69" s="77">
        <f t="shared" si="47"/>
        <v>0.50925896602848808</v>
      </c>
      <c r="P69" s="78">
        <f t="shared" si="39"/>
        <v>0.49074103397151192</v>
      </c>
      <c r="Q69" s="77">
        <f>VLOOKUP(E69,'Appendix 4. LT MOH 2019'!$E$4:$J$1683,6,FALSE)</f>
        <v>2.5</v>
      </c>
      <c r="R69" s="133">
        <f t="shared" si="40"/>
        <v>2.4403048660757678</v>
      </c>
      <c r="S69" s="132">
        <f t="shared" si="48"/>
        <v>25998.372369142926</v>
      </c>
      <c r="T69" s="14">
        <f t="shared" si="41"/>
        <v>12758.468138009586</v>
      </c>
      <c r="U69" s="15">
        <f t="shared" si="42"/>
        <v>0.1310791559418461</v>
      </c>
      <c r="V69" s="14">
        <f t="shared" si="43"/>
        <v>97334.073036524147</v>
      </c>
      <c r="W69" s="14">
        <f t="shared" si="44"/>
        <v>174651.20886277</v>
      </c>
      <c r="X69" s="2">
        <f t="shared" si="45"/>
        <v>6.717774727700295</v>
      </c>
      <c r="Y69" s="109">
        <f>VLOOKUP(E69,'Appendix 4. LT MOH 2019'!$E$4:$Q$1683,13,FALSE)</f>
        <v>7.319660474901017</v>
      </c>
      <c r="Z69" s="129">
        <f t="shared" si="46"/>
        <v>-0.60188574720072197</v>
      </c>
    </row>
    <row r="70" spans="2:26" x14ac:dyDescent="0.2">
      <c r="B70" s="155" t="str">
        <f t="shared" si="49"/>
        <v>Male</v>
      </c>
      <c r="C70" s="13" t="str">
        <f t="shared" si="50"/>
        <v>SC</v>
      </c>
      <c r="D70" s="162" t="s">
        <v>8</v>
      </c>
      <c r="E70" s="20" t="str">
        <f t="shared" si="34"/>
        <v>SCMale90+</v>
      </c>
      <c r="F70" s="21" t="s">
        <v>19</v>
      </c>
      <c r="G70" s="108">
        <f>VLOOKUP(E70,'Appendix 4. LT MOH 2019'!$E$4:$H$1683,4,FALSE)</f>
        <v>0.154399267878154</v>
      </c>
      <c r="H70" s="21">
        <f>VLOOKUP(E70,'Appendix 1a. Pop March 2021'!$E$5:$F$1684,2,FALSE)</f>
        <v>8603.5135470402693</v>
      </c>
      <c r="I70" s="21">
        <f>VLOOKUP(E70,'Appendix 2a. Covid Deaths 2021'!$E$4:$F$1684,2,FALSE)</f>
        <v>69.9460154241645</v>
      </c>
      <c r="J70" s="22">
        <f t="shared" si="35"/>
        <v>1328.3761928427975</v>
      </c>
      <c r="K70" s="22">
        <f t="shared" si="36"/>
        <v>1387.5225946944768</v>
      </c>
      <c r="L70" s="78">
        <f t="shared" si="37"/>
        <v>0.95737265679287709</v>
      </c>
      <c r="M70" s="78">
        <f t="shared" si="38"/>
        <v>1.0445253401636947</v>
      </c>
      <c r="N70" s="77">
        <f>VLOOKUP(E70,'Appendix 4. LT MOH 2019'!$E$4:$L$1683,8,FALSE)</f>
        <v>0</v>
      </c>
      <c r="O70" s="77">
        <v>0</v>
      </c>
      <c r="P70" s="78">
        <f t="shared" si="39"/>
        <v>1</v>
      </c>
      <c r="Q70" s="77">
        <f>VLOOKUP(E70,'Appendix 4. LT MOH 2019'!$E$4:$J$1683,6,FALSE)</f>
        <v>6.0997199216507445</v>
      </c>
      <c r="R70" s="133">
        <f>Q70*L70</f>
        <v>5.8397050670832131</v>
      </c>
      <c r="S70" s="132">
        <f t="shared" si="48"/>
        <v>13239.90423113334</v>
      </c>
      <c r="T70" s="14">
        <f t="shared" si="41"/>
        <v>13239.90423113334</v>
      </c>
      <c r="U70" s="15">
        <f t="shared" si="42"/>
        <v>0.17124152478807889</v>
      </c>
      <c r="V70" s="14">
        <f>T70*R70</f>
        <v>77317.135826245838</v>
      </c>
      <c r="W70" s="14">
        <f>V70</f>
        <v>77317.135826245838</v>
      </c>
      <c r="X70" s="2">
        <f t="shared" si="45"/>
        <v>5.8397050670832131</v>
      </c>
      <c r="Y70" s="109">
        <f>VLOOKUP(E70,'Appendix 4. LT MOH 2019'!$E$4:$Q$1683,13,FALSE)</f>
        <v>6.4767146486028793</v>
      </c>
      <c r="Z70" s="129">
        <f t="shared" si="46"/>
        <v>-0.63700958151966613</v>
      </c>
    </row>
    <row r="71" spans="2:26" x14ac:dyDescent="0.2">
      <c r="H71" s="43"/>
      <c r="I71" s="43"/>
      <c r="K71" s="9"/>
      <c r="L71" s="9"/>
      <c r="M71" s="9"/>
      <c r="N71" s="131"/>
      <c r="O71" s="131"/>
      <c r="P71" s="79"/>
      <c r="Q71" s="131"/>
      <c r="R71" s="111"/>
      <c r="S71" s="9"/>
      <c r="T71" s="9"/>
      <c r="U71" s="9"/>
      <c r="V71" s="111"/>
      <c r="W71" s="111"/>
      <c r="X71" s="9"/>
      <c r="Y71" s="131"/>
      <c r="Z71" s="9"/>
    </row>
    <row r="72" spans="2:26" x14ac:dyDescent="0.2">
      <c r="F72" s="43"/>
      <c r="H72" s="43"/>
      <c r="I72" s="43"/>
      <c r="N72" s="43"/>
      <c r="O72" s="43"/>
      <c r="Q72" s="43"/>
      <c r="R72" s="43"/>
      <c r="V72" s="43"/>
      <c r="W72" s="43"/>
    </row>
    <row r="73" spans="2:26" x14ac:dyDescent="0.2">
      <c r="D73" s="53"/>
      <c r="E73" s="24"/>
      <c r="F73" s="43"/>
      <c r="G73" s="112"/>
      <c r="H73" s="24"/>
      <c r="I73" s="8"/>
      <c r="L73" s="49"/>
      <c r="M73" s="49"/>
      <c r="N73" s="49"/>
      <c r="O73" s="49"/>
      <c r="P73" s="48"/>
      <c r="Q73" s="47"/>
      <c r="R73" s="14"/>
      <c r="S73" s="15"/>
      <c r="T73" s="14"/>
      <c r="U73" s="14"/>
      <c r="V73" s="2"/>
      <c r="W73" s="2"/>
      <c r="X73" s="6"/>
    </row>
    <row r="74" spans="2:26" x14ac:dyDescent="0.2">
      <c r="D74" s="53"/>
      <c r="E74" s="24"/>
      <c r="F74" s="43"/>
      <c r="G74" s="112"/>
      <c r="H74" s="24"/>
      <c r="I74" s="8"/>
      <c r="L74" s="49"/>
      <c r="M74" s="49"/>
      <c r="N74" s="49"/>
      <c r="O74" s="49"/>
      <c r="P74" s="48"/>
      <c r="Q74" s="47"/>
      <c r="R74" s="14"/>
      <c r="S74" s="15"/>
      <c r="T74" s="14"/>
      <c r="U74" s="14"/>
      <c r="V74" s="2"/>
      <c r="W74" s="2"/>
      <c r="X74" s="6"/>
    </row>
    <row r="75" spans="2:26" x14ac:dyDescent="0.2">
      <c r="D75" s="53"/>
      <c r="E75" s="24"/>
      <c r="G75" s="112"/>
      <c r="H75" s="24"/>
      <c r="I75" s="8"/>
      <c r="L75" s="49"/>
      <c r="M75" s="49"/>
      <c r="N75" s="49"/>
      <c r="O75" s="49"/>
      <c r="P75" s="48"/>
      <c r="Q75" s="47"/>
      <c r="R75" s="14"/>
      <c r="S75" s="15"/>
      <c r="T75" s="14"/>
      <c r="U75" s="14"/>
      <c r="V75" s="2"/>
      <c r="W75" s="2"/>
      <c r="X75" s="6"/>
    </row>
    <row r="76" spans="2:26" x14ac:dyDescent="0.2">
      <c r="D76" s="53"/>
      <c r="E76" s="24"/>
      <c r="G76" s="112"/>
      <c r="H76" s="24"/>
      <c r="I76" s="8"/>
      <c r="L76" s="49"/>
      <c r="M76" s="49"/>
      <c r="N76" s="49"/>
      <c r="O76" s="49"/>
      <c r="P76" s="48"/>
      <c r="Q76" s="47"/>
      <c r="R76" s="14"/>
      <c r="S76" s="15"/>
      <c r="T76" s="14"/>
      <c r="U76" s="14"/>
      <c r="V76" s="2"/>
      <c r="W76" s="2"/>
      <c r="X76" s="6"/>
    </row>
    <row r="77" spans="2:26" x14ac:dyDescent="0.2">
      <c r="D77" s="53"/>
      <c r="E77" s="24"/>
      <c r="G77" s="112"/>
      <c r="H77" s="24"/>
      <c r="I77" s="8"/>
      <c r="L77" s="49"/>
      <c r="M77" s="49"/>
      <c r="N77" s="49"/>
      <c r="O77" s="49"/>
      <c r="P77" s="48"/>
      <c r="Q77" s="47"/>
      <c r="R77" s="14"/>
      <c r="S77" s="15"/>
      <c r="T77" s="14"/>
      <c r="U77" s="14"/>
      <c r="V77" s="2"/>
      <c r="W77" s="2"/>
      <c r="X77" s="6"/>
    </row>
    <row r="78" spans="2:26" x14ac:dyDescent="0.2">
      <c r="N78" s="44"/>
    </row>
    <row r="81" spans="1:25" s="13" customFormat="1" ht="47" customHeight="1" x14ac:dyDescent="0.2">
      <c r="A81" s="12"/>
      <c r="B81" s="10"/>
      <c r="C81" s="10"/>
      <c r="D81" s="160"/>
      <c r="E81" s="10"/>
      <c r="F81"/>
      <c r="G81" s="12"/>
      <c r="H81" s="12"/>
      <c r="I81" s="12"/>
      <c r="J81" s="43"/>
      <c r="K81"/>
      <c r="L81" s="10"/>
      <c r="M81" s="12"/>
      <c r="N81" s="12"/>
      <c r="O81" s="12"/>
      <c r="P81" s="12"/>
      <c r="Q81" s="10"/>
      <c r="R81" s="10"/>
      <c r="S81" s="12"/>
      <c r="T81" s="12"/>
      <c r="U81" s="12"/>
      <c r="V81" s="10"/>
      <c r="W81" s="12"/>
      <c r="X81" s="12"/>
      <c r="Y81" s="43"/>
    </row>
    <row r="82" spans="1:25" x14ac:dyDescent="0.2">
      <c r="D82" s="53"/>
      <c r="E82" s="52"/>
      <c r="G82" s="113"/>
      <c r="H82" s="52"/>
      <c r="I82" s="8"/>
      <c r="L82" s="51"/>
      <c r="M82" s="51"/>
      <c r="N82" s="51"/>
      <c r="O82" s="51"/>
      <c r="P82" s="48"/>
      <c r="Q82" s="14"/>
      <c r="R82" s="14"/>
      <c r="S82" s="15"/>
      <c r="T82" s="14"/>
      <c r="U82" s="14"/>
      <c r="V82" s="2"/>
      <c r="W82" s="2"/>
      <c r="X82" s="6"/>
    </row>
    <row r="83" spans="1:25" x14ac:dyDescent="0.2">
      <c r="D83" s="53"/>
      <c r="E83" s="52"/>
      <c r="G83" s="113"/>
      <c r="H83" s="52"/>
      <c r="I83" s="8"/>
      <c r="L83" s="51"/>
      <c r="M83" s="51"/>
      <c r="N83" s="51"/>
      <c r="O83" s="51"/>
      <c r="P83" s="48"/>
      <c r="Q83" s="47"/>
      <c r="R83" s="14"/>
      <c r="S83" s="15"/>
      <c r="T83" s="14"/>
      <c r="U83" s="14"/>
      <c r="V83" s="2"/>
      <c r="W83" s="2"/>
      <c r="X83" s="6"/>
    </row>
    <row r="84" spans="1:25" x14ac:dyDescent="0.2">
      <c r="D84" s="53"/>
      <c r="E84" s="52"/>
      <c r="G84" s="113"/>
      <c r="H84" s="52"/>
      <c r="I84" s="8"/>
      <c r="L84" s="51"/>
      <c r="M84" s="51"/>
      <c r="N84" s="51"/>
      <c r="O84" s="51"/>
      <c r="P84" s="48"/>
      <c r="Q84" s="47"/>
      <c r="R84" s="14"/>
      <c r="S84" s="15"/>
      <c r="T84" s="14"/>
      <c r="U84" s="14"/>
      <c r="V84" s="2"/>
      <c r="W84" s="2"/>
      <c r="X84" s="6"/>
    </row>
    <row r="85" spans="1:25" x14ac:dyDescent="0.2">
      <c r="D85" s="53"/>
      <c r="E85" s="52"/>
      <c r="G85" s="113"/>
      <c r="H85" s="52"/>
      <c r="I85" s="8"/>
      <c r="L85" s="51"/>
      <c r="M85" s="51"/>
      <c r="N85" s="51"/>
      <c r="O85" s="51"/>
      <c r="P85" s="48"/>
      <c r="Q85" s="47"/>
      <c r="R85" s="14"/>
      <c r="S85" s="15"/>
      <c r="T85" s="14"/>
      <c r="U85" s="14"/>
      <c r="V85" s="2"/>
      <c r="W85" s="2"/>
      <c r="X85" s="6"/>
    </row>
    <row r="86" spans="1:25" x14ac:dyDescent="0.2">
      <c r="D86" s="53"/>
      <c r="E86" s="52"/>
      <c r="G86" s="113"/>
      <c r="H86" s="52"/>
      <c r="I86" s="8"/>
      <c r="L86" s="51"/>
      <c r="M86" s="51"/>
      <c r="N86" s="51"/>
      <c r="O86" s="51"/>
      <c r="P86" s="48"/>
      <c r="Q86" s="47"/>
      <c r="R86" s="14"/>
      <c r="S86" s="15"/>
      <c r="T86" s="14"/>
      <c r="U86" s="14"/>
      <c r="V86" s="2"/>
      <c r="W86" s="2"/>
      <c r="X86" s="6"/>
    </row>
    <row r="87" spans="1:25" x14ac:dyDescent="0.2">
      <c r="D87" s="53"/>
      <c r="E87" s="52"/>
      <c r="G87" s="113"/>
      <c r="H87" s="52"/>
      <c r="I87" s="8"/>
      <c r="L87" s="51"/>
      <c r="M87" s="51"/>
      <c r="N87" s="51"/>
      <c r="O87" s="51"/>
      <c r="P87" s="48"/>
      <c r="Q87" s="47"/>
      <c r="R87" s="14"/>
      <c r="S87" s="15"/>
      <c r="T87" s="14"/>
      <c r="U87" s="14"/>
      <c r="V87" s="2"/>
      <c r="W87" s="2"/>
      <c r="X87" s="6"/>
    </row>
    <row r="88" spans="1:25" x14ac:dyDescent="0.2">
      <c r="D88" s="53"/>
      <c r="E88" s="52"/>
      <c r="G88" s="113"/>
      <c r="H88" s="52"/>
      <c r="I88" s="8"/>
      <c r="L88" s="51"/>
      <c r="M88" s="51"/>
      <c r="N88" s="51"/>
      <c r="O88" s="51"/>
      <c r="P88" s="48"/>
      <c r="Q88" s="47"/>
      <c r="R88" s="14"/>
      <c r="S88" s="15"/>
      <c r="T88" s="14"/>
      <c r="U88" s="14"/>
      <c r="V88" s="2"/>
      <c r="W88" s="2"/>
      <c r="X88" s="6"/>
    </row>
    <row r="89" spans="1:25" x14ac:dyDescent="0.2">
      <c r="D89" s="53"/>
      <c r="E89" s="52"/>
      <c r="G89" s="113"/>
      <c r="H89" s="52"/>
      <c r="I89" s="8"/>
      <c r="L89" s="51"/>
      <c r="M89" s="51"/>
      <c r="N89" s="51"/>
      <c r="O89" s="51"/>
      <c r="P89" s="48"/>
      <c r="Q89" s="47"/>
      <c r="R89" s="14"/>
      <c r="S89" s="15"/>
      <c r="T89" s="14"/>
      <c r="U89" s="14"/>
      <c r="V89" s="2"/>
      <c r="W89" s="2"/>
      <c r="X89" s="6"/>
    </row>
    <row r="90" spans="1:25" x14ac:dyDescent="0.2">
      <c r="D90" s="53"/>
      <c r="E90" s="52"/>
      <c r="G90" s="113"/>
      <c r="H90" s="52"/>
      <c r="I90" s="8"/>
      <c r="L90" s="51"/>
      <c r="M90" s="51"/>
      <c r="N90" s="51"/>
      <c r="O90" s="51"/>
      <c r="P90" s="48"/>
      <c r="Q90" s="47"/>
      <c r="R90" s="14"/>
      <c r="S90" s="15"/>
      <c r="T90" s="14"/>
      <c r="U90" s="14"/>
      <c r="V90" s="2"/>
      <c r="W90" s="2"/>
      <c r="X90" s="6"/>
    </row>
    <row r="91" spans="1:25" x14ac:dyDescent="0.2">
      <c r="D91" s="53"/>
      <c r="E91" s="52"/>
      <c r="G91" s="113"/>
      <c r="H91" s="52"/>
      <c r="I91" s="8"/>
      <c r="L91" s="51"/>
      <c r="M91" s="51"/>
      <c r="N91" s="51"/>
      <c r="O91" s="51"/>
      <c r="P91" s="48"/>
      <c r="Q91" s="47"/>
      <c r="R91" s="14"/>
      <c r="S91" s="15"/>
      <c r="T91" s="14"/>
      <c r="U91" s="14"/>
      <c r="V91" s="2"/>
      <c r="W91" s="2"/>
      <c r="X91" s="6"/>
    </row>
    <row r="92" spans="1:25" x14ac:dyDescent="0.2">
      <c r="D92" s="53"/>
      <c r="E92" s="52"/>
      <c r="G92" s="113"/>
      <c r="H92" s="52"/>
      <c r="I92" s="8"/>
      <c r="L92" s="51"/>
      <c r="M92" s="51"/>
      <c r="N92" s="51"/>
      <c r="O92" s="51"/>
      <c r="P92" s="48"/>
      <c r="Q92" s="47"/>
      <c r="R92" s="14"/>
      <c r="S92" s="15"/>
      <c r="T92" s="14"/>
      <c r="U92" s="14"/>
      <c r="V92" s="2"/>
      <c r="W92" s="2"/>
      <c r="X92" s="6"/>
    </row>
    <row r="93" spans="1:25" x14ac:dyDescent="0.2">
      <c r="D93" s="53"/>
      <c r="E93" s="52"/>
      <c r="G93" s="113"/>
      <c r="H93" s="52"/>
      <c r="I93" s="8"/>
      <c r="L93" s="51"/>
      <c r="M93" s="51"/>
      <c r="N93" s="51"/>
      <c r="O93" s="51"/>
      <c r="P93" s="48"/>
      <c r="Q93" s="47"/>
      <c r="R93" s="14"/>
      <c r="S93" s="15"/>
      <c r="T93" s="14"/>
      <c r="U93" s="14"/>
      <c r="V93" s="2"/>
      <c r="W93" s="2"/>
      <c r="X93" s="6"/>
    </row>
    <row r="94" spans="1:25" x14ac:dyDescent="0.2">
      <c r="D94" s="53"/>
      <c r="E94" s="52"/>
      <c r="G94" s="113"/>
      <c r="H94" s="52"/>
      <c r="I94" s="8"/>
      <c r="L94" s="51"/>
      <c r="M94" s="51"/>
      <c r="N94" s="51"/>
      <c r="O94" s="51"/>
      <c r="P94" s="48"/>
      <c r="Q94" s="47"/>
      <c r="R94" s="14"/>
      <c r="S94" s="15"/>
      <c r="T94" s="14"/>
      <c r="U94" s="14"/>
      <c r="V94" s="2"/>
      <c r="W94" s="2"/>
      <c r="X94" s="6"/>
    </row>
    <row r="95" spans="1:25" x14ac:dyDescent="0.2">
      <c r="D95" s="53"/>
      <c r="E95" s="52"/>
      <c r="G95" s="113"/>
      <c r="H95" s="52"/>
      <c r="I95" s="8"/>
      <c r="L95" s="51"/>
      <c r="M95" s="51"/>
      <c r="N95" s="51"/>
      <c r="O95" s="51"/>
      <c r="P95" s="48"/>
      <c r="Q95" s="47"/>
      <c r="R95" s="14"/>
      <c r="S95" s="15"/>
      <c r="T95" s="14"/>
      <c r="U95" s="14"/>
      <c r="V95" s="2"/>
      <c r="W95" s="2"/>
      <c r="X95" s="6"/>
    </row>
    <row r="96" spans="1:25" x14ac:dyDescent="0.2">
      <c r="D96" s="53"/>
      <c r="E96" s="52"/>
      <c r="G96" s="113"/>
      <c r="H96" s="52"/>
      <c r="I96" s="8"/>
      <c r="L96" s="51"/>
      <c r="M96" s="51"/>
      <c r="N96" s="51"/>
      <c r="O96" s="51"/>
      <c r="P96" s="48"/>
      <c r="Q96" s="47"/>
      <c r="R96" s="14"/>
      <c r="S96" s="15"/>
      <c r="T96" s="14"/>
      <c r="U96" s="14"/>
      <c r="V96" s="2"/>
      <c r="W96" s="2"/>
      <c r="X96" s="6"/>
    </row>
    <row r="97" spans="1:25" x14ac:dyDescent="0.2">
      <c r="D97" s="53"/>
      <c r="E97" s="52"/>
      <c r="G97" s="113"/>
      <c r="H97" s="52"/>
      <c r="I97" s="8"/>
      <c r="L97" s="51"/>
      <c r="M97" s="51"/>
      <c r="N97" s="51"/>
      <c r="O97" s="51"/>
      <c r="P97" s="48"/>
      <c r="Q97" s="47"/>
      <c r="R97" s="14"/>
      <c r="S97" s="15"/>
      <c r="T97" s="14"/>
      <c r="U97" s="14"/>
      <c r="V97" s="2"/>
      <c r="W97" s="2"/>
      <c r="X97" s="6"/>
    </row>
    <row r="98" spans="1:25" x14ac:dyDescent="0.2">
      <c r="N98" s="50"/>
    </row>
    <row r="99" spans="1:25" x14ac:dyDescent="0.2">
      <c r="N99" s="50"/>
    </row>
    <row r="100" spans="1:25" s="13" customFormat="1" ht="47" customHeight="1" x14ac:dyDescent="0.2">
      <c r="A100" s="12"/>
      <c r="B100" s="10"/>
      <c r="C100" s="10"/>
      <c r="D100" s="160"/>
      <c r="E100" s="10"/>
      <c r="F100"/>
      <c r="G100" s="12"/>
      <c r="H100" s="12"/>
      <c r="I100" s="12"/>
      <c r="J100" s="43"/>
      <c r="K100"/>
      <c r="L100" s="10"/>
      <c r="M100" s="12"/>
      <c r="N100" s="12"/>
      <c r="O100" s="12"/>
      <c r="P100" s="12"/>
      <c r="Q100" s="10"/>
      <c r="R100" s="10"/>
      <c r="S100" s="12"/>
      <c r="T100" s="12"/>
      <c r="U100" s="12"/>
      <c r="V100" s="10"/>
      <c r="W100" s="12"/>
      <c r="X100" s="12"/>
      <c r="Y100" s="43"/>
    </row>
    <row r="101" spans="1:25" x14ac:dyDescent="0.2">
      <c r="D101" s="53"/>
      <c r="E101" s="24"/>
      <c r="G101" s="112"/>
      <c r="H101" s="24"/>
      <c r="I101" s="8"/>
      <c r="L101" s="49"/>
      <c r="M101" s="49"/>
      <c r="N101" s="49"/>
      <c r="O101" s="49"/>
      <c r="P101" s="48"/>
      <c r="Q101" s="14"/>
      <c r="R101" s="14"/>
      <c r="S101" s="15"/>
      <c r="T101" s="14"/>
      <c r="U101" s="14"/>
      <c r="V101" s="2"/>
      <c r="W101" s="2"/>
      <c r="X101" s="6"/>
    </row>
    <row r="102" spans="1:25" x14ac:dyDescent="0.2">
      <c r="D102" s="53"/>
      <c r="E102" s="24"/>
      <c r="G102" s="112"/>
      <c r="H102" s="24"/>
      <c r="I102" s="8"/>
      <c r="L102" s="49"/>
      <c r="M102" s="49"/>
      <c r="N102" s="49"/>
      <c r="O102" s="49"/>
      <c r="P102" s="48"/>
      <c r="Q102" s="47"/>
      <c r="R102" s="14"/>
      <c r="S102" s="15"/>
      <c r="T102" s="14"/>
      <c r="U102" s="14"/>
      <c r="V102" s="2"/>
      <c r="W102" s="2"/>
      <c r="X102" s="6"/>
    </row>
    <row r="103" spans="1:25" x14ac:dyDescent="0.2">
      <c r="D103" s="53"/>
      <c r="E103" s="24"/>
      <c r="G103" s="112"/>
      <c r="H103" s="24"/>
      <c r="I103" s="8"/>
      <c r="L103" s="49"/>
      <c r="M103" s="49"/>
      <c r="N103" s="49"/>
      <c r="O103" s="49"/>
      <c r="P103" s="48"/>
      <c r="Q103" s="47"/>
      <c r="R103" s="14"/>
      <c r="S103" s="15"/>
      <c r="T103" s="14"/>
      <c r="U103" s="14"/>
      <c r="V103" s="2"/>
      <c r="W103" s="2"/>
      <c r="X103" s="6"/>
    </row>
    <row r="104" spans="1:25" x14ac:dyDescent="0.2">
      <c r="D104" s="53"/>
      <c r="E104" s="24"/>
      <c r="G104" s="112"/>
      <c r="H104" s="24"/>
      <c r="I104" s="8"/>
      <c r="L104" s="49"/>
      <c r="M104" s="49"/>
      <c r="N104" s="49"/>
      <c r="O104" s="49"/>
      <c r="P104" s="48"/>
      <c r="Q104" s="47"/>
      <c r="R104" s="14"/>
      <c r="S104" s="15"/>
      <c r="T104" s="14"/>
      <c r="U104" s="14"/>
      <c r="V104" s="2"/>
      <c r="W104" s="2"/>
      <c r="X104" s="6"/>
    </row>
    <row r="105" spans="1:25" x14ac:dyDescent="0.2">
      <c r="D105" s="53"/>
      <c r="E105" s="24"/>
      <c r="G105" s="112"/>
      <c r="H105" s="24"/>
      <c r="I105" s="8"/>
      <c r="L105" s="49"/>
      <c r="M105" s="49"/>
      <c r="N105" s="49"/>
      <c r="O105" s="49"/>
      <c r="P105" s="48"/>
      <c r="Q105" s="47"/>
      <c r="R105" s="14"/>
      <c r="S105" s="15"/>
      <c r="T105" s="14"/>
      <c r="U105" s="14"/>
      <c r="V105" s="2"/>
      <c r="W105" s="2"/>
      <c r="X105" s="6"/>
    </row>
    <row r="106" spans="1:25" x14ac:dyDescent="0.2">
      <c r="D106" s="53"/>
      <c r="E106" s="24"/>
      <c r="G106" s="112"/>
      <c r="H106" s="24"/>
      <c r="I106" s="8"/>
      <c r="L106" s="49"/>
      <c r="M106" s="49"/>
      <c r="N106" s="49"/>
      <c r="O106" s="49"/>
      <c r="P106" s="48"/>
      <c r="Q106" s="47"/>
      <c r="R106" s="14"/>
      <c r="S106" s="15"/>
      <c r="T106" s="14"/>
      <c r="U106" s="14"/>
      <c r="V106" s="2"/>
      <c r="W106" s="2"/>
      <c r="X106" s="6"/>
    </row>
    <row r="107" spans="1:25" x14ac:dyDescent="0.2">
      <c r="D107" s="53"/>
      <c r="E107" s="24"/>
      <c r="G107" s="112"/>
      <c r="H107" s="24"/>
      <c r="I107" s="8"/>
      <c r="L107" s="49"/>
      <c r="M107" s="49"/>
      <c r="N107" s="49"/>
      <c r="O107" s="49"/>
      <c r="P107" s="48"/>
      <c r="Q107" s="47"/>
      <c r="R107" s="14"/>
      <c r="S107" s="15"/>
      <c r="T107" s="14"/>
      <c r="U107" s="14"/>
      <c r="V107" s="2"/>
      <c r="W107" s="2"/>
      <c r="X107" s="6"/>
    </row>
    <row r="108" spans="1:25" x14ac:dyDescent="0.2">
      <c r="D108" s="53"/>
      <c r="E108" s="24"/>
      <c r="G108" s="112"/>
      <c r="H108" s="24"/>
      <c r="I108" s="8"/>
      <c r="L108" s="49"/>
      <c r="M108" s="49"/>
      <c r="N108" s="49"/>
      <c r="O108" s="49"/>
      <c r="P108" s="48"/>
      <c r="Q108" s="47"/>
      <c r="R108" s="14"/>
      <c r="S108" s="15"/>
      <c r="T108" s="14"/>
      <c r="U108" s="14"/>
      <c r="V108" s="2"/>
      <c r="W108" s="2"/>
      <c r="X108" s="6"/>
    </row>
    <row r="109" spans="1:25" x14ac:dyDescent="0.2">
      <c r="D109" s="53"/>
      <c r="E109" s="24"/>
      <c r="G109" s="112"/>
      <c r="H109" s="24"/>
      <c r="I109" s="8"/>
      <c r="L109" s="49"/>
      <c r="M109" s="49"/>
      <c r="N109" s="49"/>
      <c r="O109" s="49"/>
      <c r="P109" s="48"/>
      <c r="Q109" s="47"/>
      <c r="R109" s="14"/>
      <c r="S109" s="15"/>
      <c r="T109" s="14"/>
      <c r="U109" s="14"/>
      <c r="V109" s="2"/>
      <c r="W109" s="2"/>
      <c r="X109" s="6"/>
    </row>
    <row r="110" spans="1:25" x14ac:dyDescent="0.2">
      <c r="D110" s="53"/>
      <c r="E110" s="24"/>
      <c r="G110" s="112"/>
      <c r="H110" s="24"/>
      <c r="I110" s="8"/>
      <c r="L110" s="49"/>
      <c r="M110" s="49"/>
      <c r="N110" s="49"/>
      <c r="O110" s="49"/>
      <c r="P110" s="48"/>
      <c r="Q110" s="47"/>
      <c r="R110" s="14"/>
      <c r="S110" s="15"/>
      <c r="T110" s="14"/>
      <c r="U110" s="14"/>
      <c r="V110" s="2"/>
      <c r="W110" s="2"/>
      <c r="X110" s="6"/>
    </row>
    <row r="111" spans="1:25" x14ac:dyDescent="0.2">
      <c r="D111" s="53"/>
      <c r="E111" s="24"/>
      <c r="G111" s="112"/>
      <c r="H111" s="24"/>
      <c r="I111" s="8"/>
      <c r="L111" s="49"/>
      <c r="M111" s="49"/>
      <c r="N111" s="49"/>
      <c r="O111" s="49"/>
      <c r="P111" s="48"/>
      <c r="Q111" s="47"/>
      <c r="R111" s="14"/>
      <c r="S111" s="15"/>
      <c r="T111" s="14"/>
      <c r="U111" s="14"/>
      <c r="V111" s="2"/>
      <c r="W111" s="2"/>
      <c r="X111" s="6"/>
    </row>
    <row r="112" spans="1:25" x14ac:dyDescent="0.2">
      <c r="D112" s="53"/>
      <c r="E112" s="24"/>
      <c r="G112" s="112"/>
      <c r="H112" s="24"/>
      <c r="I112" s="8"/>
      <c r="L112" s="49"/>
      <c r="M112" s="49"/>
      <c r="N112" s="49"/>
      <c r="O112" s="49"/>
      <c r="P112" s="48"/>
      <c r="Q112" s="47"/>
      <c r="R112" s="14"/>
      <c r="S112" s="15"/>
      <c r="T112" s="14"/>
      <c r="U112" s="14"/>
      <c r="V112" s="2"/>
      <c r="W112" s="2"/>
      <c r="X112" s="6"/>
    </row>
    <row r="113" spans="4:24" x14ac:dyDescent="0.2">
      <c r="D113" s="53"/>
      <c r="E113" s="24"/>
      <c r="G113" s="112"/>
      <c r="H113" s="24"/>
      <c r="I113" s="8"/>
      <c r="L113" s="49"/>
      <c r="M113" s="49"/>
      <c r="N113" s="49"/>
      <c r="O113" s="49"/>
      <c r="P113" s="48"/>
      <c r="Q113" s="47"/>
      <c r="R113" s="14"/>
      <c r="S113" s="15"/>
      <c r="T113" s="14"/>
      <c r="U113" s="14"/>
      <c r="V113" s="2"/>
      <c r="W113" s="2"/>
      <c r="X113" s="6"/>
    </row>
    <row r="114" spans="4:24" x14ac:dyDescent="0.2">
      <c r="D114" s="53"/>
      <c r="E114" s="24"/>
      <c r="G114" s="112"/>
      <c r="H114" s="24"/>
      <c r="I114" s="8"/>
      <c r="L114" s="49"/>
      <c r="M114" s="49"/>
      <c r="N114" s="49"/>
      <c r="O114" s="49"/>
      <c r="P114" s="48"/>
      <c r="Q114" s="47"/>
      <c r="R114" s="14"/>
      <c r="S114" s="15"/>
      <c r="T114" s="14"/>
      <c r="U114" s="14"/>
      <c r="V114" s="2"/>
      <c r="W114" s="2"/>
      <c r="X114" s="6"/>
    </row>
    <row r="115" spans="4:24" x14ac:dyDescent="0.2">
      <c r="D115" s="53"/>
      <c r="E115" s="24"/>
      <c r="G115" s="112"/>
      <c r="H115" s="24"/>
      <c r="I115" s="8"/>
      <c r="L115" s="49"/>
      <c r="M115" s="49"/>
      <c r="N115" s="49"/>
      <c r="O115" s="49"/>
      <c r="P115" s="48"/>
      <c r="Q115" s="47"/>
      <c r="R115" s="14"/>
      <c r="S115" s="15"/>
      <c r="T115" s="14"/>
      <c r="U115" s="14"/>
      <c r="V115" s="2"/>
      <c r="W115" s="2"/>
      <c r="X115" s="6"/>
    </row>
    <row r="116" spans="4:24" x14ac:dyDescent="0.2">
      <c r="D116" s="53"/>
      <c r="E116" s="24"/>
      <c r="G116" s="112"/>
      <c r="H116" s="24"/>
      <c r="I116" s="8"/>
      <c r="L116" s="49"/>
      <c r="M116" s="49"/>
      <c r="N116" s="49"/>
      <c r="O116" s="49"/>
      <c r="P116" s="48"/>
      <c r="Q116" s="47"/>
      <c r="R116" s="14"/>
      <c r="S116" s="15"/>
      <c r="T116" s="14"/>
      <c r="U116" s="14"/>
      <c r="V116" s="2"/>
      <c r="W116" s="2"/>
      <c r="X116" s="6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02D18-B345-014B-87CC-4A79D2F173E2}">
  <sheetPr>
    <tabColor rgb="FF7030A0"/>
  </sheetPr>
  <dimension ref="A1:AA116"/>
  <sheetViews>
    <sheetView zoomScaleNormal="100" workbookViewId="0">
      <pane xSplit="4" ySplit="3" topLeftCell="F4" activePane="bottomRight" state="frozen"/>
      <selection pane="topRight" activeCell="F1" sqref="F1"/>
      <selection pane="bottomLeft" activeCell="A4" sqref="A4"/>
      <selection pane="bottomRight" activeCell="B1" sqref="B1:D2"/>
    </sheetView>
  </sheetViews>
  <sheetFormatPr baseColWidth="10" defaultRowHeight="16" x14ac:dyDescent="0.2"/>
  <cols>
    <col min="1" max="1" width="5.83203125" customWidth="1"/>
    <col min="2" max="3" width="12.1640625" style="155" customWidth="1"/>
    <col min="4" max="4" width="12.1640625" style="9" customWidth="1"/>
    <col min="5" max="5" width="12.83203125" hidden="1" customWidth="1"/>
    <col min="6" max="6" width="13.33203125" customWidth="1"/>
    <col min="7" max="7" width="12.83203125" style="43" customWidth="1"/>
    <col min="10" max="10" width="14.6640625" style="43" customWidth="1"/>
    <col min="11" max="11" width="13.33203125" customWidth="1"/>
    <col min="17" max="17" width="11.5" customWidth="1"/>
    <col min="18" max="20" width="10.33203125" customWidth="1"/>
    <col min="21" max="21" width="8.33203125" customWidth="1"/>
    <col min="22" max="22" width="10" customWidth="1"/>
    <col min="23" max="23" width="8.33203125" customWidth="1"/>
    <col min="24" max="24" width="10" customWidth="1"/>
    <col min="25" max="25" width="10.5" style="43" customWidth="1"/>
    <col min="26" max="26" width="17.6640625" bestFit="1" customWidth="1"/>
  </cols>
  <sheetData>
    <row r="1" spans="1:27" ht="18" x14ac:dyDescent="0.2">
      <c r="B1" s="158" t="s">
        <v>63</v>
      </c>
      <c r="C1" s="158"/>
      <c r="D1" s="158"/>
      <c r="H1" s="43"/>
      <c r="I1" s="43"/>
      <c r="K1" s="12"/>
      <c r="N1" s="10"/>
      <c r="O1" s="12"/>
      <c r="Q1" s="12"/>
      <c r="R1" s="12"/>
      <c r="S1" s="10"/>
      <c r="T1" s="10"/>
      <c r="U1" s="12"/>
      <c r="V1" s="12"/>
      <c r="W1" s="12"/>
      <c r="Y1" s="12"/>
    </row>
    <row r="2" spans="1:27" s="3" customFormat="1" ht="100" customHeight="1" x14ac:dyDescent="0.2">
      <c r="B2" s="159" t="s">
        <v>32</v>
      </c>
      <c r="C2" s="159" t="s">
        <v>14</v>
      </c>
      <c r="D2" s="164" t="s">
        <v>30</v>
      </c>
      <c r="E2" s="42"/>
      <c r="F2" s="3" t="s">
        <v>31</v>
      </c>
      <c r="G2" s="110" t="s">
        <v>115</v>
      </c>
      <c r="H2" s="110" t="s">
        <v>119</v>
      </c>
      <c r="I2" s="110" t="s">
        <v>117</v>
      </c>
      <c r="J2" s="110" t="s">
        <v>20</v>
      </c>
      <c r="K2" s="4" t="s">
        <v>1827</v>
      </c>
      <c r="L2" s="3" t="s">
        <v>16</v>
      </c>
      <c r="M2" s="5" t="s">
        <v>114</v>
      </c>
      <c r="N2" s="3" t="s">
        <v>143</v>
      </c>
      <c r="O2" s="3" t="s">
        <v>21</v>
      </c>
      <c r="P2" s="5" t="s">
        <v>22</v>
      </c>
      <c r="Q2" s="3" t="s">
        <v>142</v>
      </c>
      <c r="R2" s="3" t="s">
        <v>23</v>
      </c>
      <c r="S2" s="5" t="s">
        <v>33</v>
      </c>
      <c r="T2" s="5" t="s">
        <v>34</v>
      </c>
      <c r="U2" s="5" t="s">
        <v>35</v>
      </c>
      <c r="V2" s="3" t="s">
        <v>36</v>
      </c>
      <c r="W2" s="3" t="s">
        <v>37</v>
      </c>
      <c r="X2" s="5" t="s">
        <v>80</v>
      </c>
      <c r="Y2" s="3" t="s">
        <v>25</v>
      </c>
      <c r="Z2" s="5" t="s">
        <v>24</v>
      </c>
    </row>
    <row r="3" spans="1:27" s="13" customFormat="1" ht="47" customHeight="1" x14ac:dyDescent="0.2">
      <c r="A3" s="12"/>
      <c r="B3" s="10" t="s">
        <v>17</v>
      </c>
      <c r="C3" s="10" t="s">
        <v>14</v>
      </c>
      <c r="D3" s="160" t="s">
        <v>0</v>
      </c>
      <c r="E3" s="10" t="s">
        <v>137</v>
      </c>
      <c r="F3" s="10" t="s">
        <v>9</v>
      </c>
      <c r="G3" s="12" t="s">
        <v>116</v>
      </c>
      <c r="H3" s="12" t="s">
        <v>136</v>
      </c>
      <c r="I3" s="12" t="s">
        <v>110</v>
      </c>
      <c r="J3" s="12" t="s">
        <v>1826</v>
      </c>
      <c r="K3" s="12" t="s">
        <v>1828</v>
      </c>
      <c r="L3" s="12" t="s">
        <v>26</v>
      </c>
      <c r="M3" s="12" t="s">
        <v>27</v>
      </c>
      <c r="N3" s="10" t="s">
        <v>1620</v>
      </c>
      <c r="O3" s="12" t="s">
        <v>111</v>
      </c>
      <c r="P3" s="12" t="s">
        <v>112</v>
      </c>
      <c r="Q3" s="12" t="s">
        <v>1621</v>
      </c>
      <c r="R3" s="12" t="s">
        <v>113</v>
      </c>
      <c r="S3" s="10" t="s">
        <v>104</v>
      </c>
      <c r="T3" s="10" t="s">
        <v>105</v>
      </c>
      <c r="U3" s="12" t="s">
        <v>106</v>
      </c>
      <c r="V3" s="12" t="s">
        <v>107</v>
      </c>
      <c r="W3" s="12" t="s">
        <v>108</v>
      </c>
      <c r="X3" s="10" t="s">
        <v>109</v>
      </c>
      <c r="Y3" s="12" t="s">
        <v>29</v>
      </c>
      <c r="Z3" s="12" t="s">
        <v>11</v>
      </c>
    </row>
    <row r="4" spans="1:27" s="11" customFormat="1" ht="17" customHeight="1" x14ac:dyDescent="0.2">
      <c r="A4" s="17"/>
      <c r="B4" s="13" t="s">
        <v>18</v>
      </c>
      <c r="C4" s="13" t="str">
        <f>$B$1</f>
        <v>RS</v>
      </c>
      <c r="D4" s="162">
        <v>0</v>
      </c>
      <c r="E4" s="20" t="str">
        <f t="shared" ref="E4:E23" si="0">_xlfn.CONCAT(C4,B4,D4)</f>
        <v>RSTotal0</v>
      </c>
      <c r="F4" s="21">
        <v>1</v>
      </c>
      <c r="G4" s="108">
        <f>VLOOKUP(E4,'Appendix 4. LT MOH 2019'!$E$4:$H$1683,4,FALSE)</f>
        <v>1.0066519789460262E-2</v>
      </c>
      <c r="H4" s="21">
        <f>VLOOKUP(E4,'Appendix 1a. Pop March 2021'!$E$5:$F$1684,2,FALSE)</f>
        <v>139616.53399869899</v>
      </c>
      <c r="I4" s="21">
        <f>VLOOKUP(E4,'Appendix 2a. Covid Deaths 2021'!$E$4:$F$1684,2,FALSE)</f>
        <v>3.9447988223748802</v>
      </c>
      <c r="J4" s="22">
        <f t="shared" ref="J4:J23" si="1">G4*H4</f>
        <v>1405.4526024337549</v>
      </c>
      <c r="K4" s="22">
        <f t="shared" ref="K4:K23" si="2">G4*(H4-I4)+I4</f>
        <v>1409.357690860719</v>
      </c>
      <c r="L4" s="77">
        <f t="shared" ref="L4:L23" si="3">J4/K4</f>
        <v>0.99722917152097901</v>
      </c>
      <c r="M4" s="77">
        <f t="shared" ref="M4:M23" si="4">K4/J4</f>
        <v>1.0027785273015979</v>
      </c>
      <c r="N4" s="77">
        <f>VLOOKUP(E4,'Appendix 4. LT MOH 2019'!$E$4:$L$1683,8,FALSE)</f>
        <v>0.99002619690788296</v>
      </c>
      <c r="O4" s="77">
        <f>EXP((1/L4)*LN(N4))</f>
        <v>0.98999862346886813</v>
      </c>
      <c r="P4" s="77">
        <f t="shared" ref="P4:P23" si="5">1-O4</f>
        <v>1.0001376531131867E-2</v>
      </c>
      <c r="Q4" s="77">
        <f>VLOOKUP(E4,'Appendix 4. LT MOH 2019'!$E$4:$J$1683,6,FALSE)</f>
        <v>7.6540588694497314E-2</v>
      </c>
      <c r="R4" s="18">
        <f t="shared" ref="R4:R22" si="6">F4+(Q4-F4)*M4*(1-N4)/(1-O4)</f>
        <v>7.6527750203990608E-2</v>
      </c>
      <c r="S4" s="14">
        <v>100000</v>
      </c>
      <c r="T4" s="14">
        <f t="shared" ref="T4:T23" si="7">P4*S4</f>
        <v>1000.1376531131867</v>
      </c>
      <c r="U4" s="15">
        <f t="shared" ref="U4:U23" si="8">T4/V4</f>
        <v>1.0094610288017263E-2</v>
      </c>
      <c r="V4" s="14">
        <f t="shared" ref="V4:V22" si="9">(S5*F4)+R4*T4</f>
        <v>99076.400631373865</v>
      </c>
      <c r="W4" s="14">
        <f t="shared" ref="W4:W22" si="10">W5+V4</f>
        <v>7505261.0753889661</v>
      </c>
      <c r="X4" s="129">
        <f t="shared" ref="X4:X23" si="11">W4/S4</f>
        <v>75.052610753889667</v>
      </c>
      <c r="Y4" s="109">
        <f>VLOOKUP(E4,'Appendix 4. LT MOH 2019'!$E$4:$Q$1683,13,FALSE)</f>
        <v>77.210249219625069</v>
      </c>
      <c r="Z4" s="109">
        <f t="shared" ref="Z4:Z23" si="12">X4-Y4</f>
        <v>-2.1576384657354026</v>
      </c>
    </row>
    <row r="5" spans="1:27" s="11" customFormat="1" x14ac:dyDescent="0.2">
      <c r="A5" s="17"/>
      <c r="B5" s="13" t="str">
        <f>$B$4</f>
        <v>Total</v>
      </c>
      <c r="C5" s="13" t="str">
        <f>$C$4</f>
        <v>RS</v>
      </c>
      <c r="D5" s="163" t="s">
        <v>139</v>
      </c>
      <c r="E5" s="20" t="str">
        <f t="shared" si="0"/>
        <v>RSTotal01-04</v>
      </c>
      <c r="F5" s="21">
        <v>4</v>
      </c>
      <c r="G5" s="108">
        <f>VLOOKUP(E5,'Appendix 4. LT MOH 2019'!$E$4:$H$1683,4,FALSE)</f>
        <v>3.4420160079952616E-4</v>
      </c>
      <c r="H5" s="21">
        <f>VLOOKUP(E5,'Appendix 1a. Pop March 2021'!$E$5:$F$1684,2,FALSE)</f>
        <v>564762.00716572802</v>
      </c>
      <c r="I5" s="21">
        <f>VLOOKUP(E5,'Appendix 2a. Covid Deaths 2021'!$E$4:$F$1684,2,FALSE)</f>
        <v>3.9447988223748802</v>
      </c>
      <c r="J5" s="22">
        <f t="shared" si="1"/>
        <v>194.39198693719706</v>
      </c>
      <c r="K5" s="22">
        <f t="shared" si="2"/>
        <v>198.33542795350243</v>
      </c>
      <c r="L5" s="77">
        <f t="shared" si="3"/>
        <v>0.98011731410270353</v>
      </c>
      <c r="M5" s="77">
        <f t="shared" si="4"/>
        <v>1.0202860265921321</v>
      </c>
      <c r="N5" s="77">
        <f>VLOOKUP(E5,'Appendix 4. LT MOH 2019'!$E$4:$L$1683,8,FALSE)</f>
        <v>0.99862437277271077</v>
      </c>
      <c r="O5" s="77">
        <f t="shared" ref="O5:O22" si="13">EXP((1/L5)*LN(N5))</f>
        <v>0.99859648635450748</v>
      </c>
      <c r="P5" s="77">
        <f t="shared" si="5"/>
        <v>1.4035136454925157E-3</v>
      </c>
      <c r="Q5" s="77">
        <f>VLOOKUP(E5,'Appendix 4. LT MOH 2019'!$E$4:$J$1683,6,FALSE)</f>
        <v>1.5096238477904986</v>
      </c>
      <c r="R5" s="18">
        <f t="shared" si="6"/>
        <v>1.5095890834526786</v>
      </c>
      <c r="S5" s="132">
        <f t="shared" ref="S5:S23" si="14">S4-T4</f>
        <v>98999.862346886817</v>
      </c>
      <c r="T5" s="14">
        <f t="shared" si="7"/>
        <v>138.94765770573636</v>
      </c>
      <c r="U5" s="15">
        <f t="shared" si="8"/>
        <v>3.5118528811425468E-4</v>
      </c>
      <c r="V5" s="14">
        <f t="shared" si="9"/>
        <v>395653.41262396821</v>
      </c>
      <c r="W5" s="14">
        <f t="shared" si="10"/>
        <v>7406184.6747575924</v>
      </c>
      <c r="X5" s="129">
        <f t="shared" si="11"/>
        <v>74.810050228221243</v>
      </c>
      <c r="Y5" s="109">
        <f>VLOOKUP(E5,'Appendix 4. LT MOH 2019'!$E$4:$Q$1683,13,FALSE)</f>
        <v>76.987315951851357</v>
      </c>
      <c r="Z5" s="109">
        <f t="shared" si="12"/>
        <v>-2.1772657236301143</v>
      </c>
      <c r="AA5" s="19"/>
    </row>
    <row r="6" spans="1:27" s="11" customFormat="1" x14ac:dyDescent="0.2">
      <c r="A6" s="17"/>
      <c r="B6" s="13" t="str">
        <f t="shared" ref="B6:B23" si="15">$B$4</f>
        <v>Total</v>
      </c>
      <c r="C6" s="13" t="str">
        <f t="shared" ref="C6:C23" si="16">$C$4</f>
        <v>RS</v>
      </c>
      <c r="D6" s="163" t="s">
        <v>138</v>
      </c>
      <c r="E6" s="20" t="str">
        <f t="shared" si="0"/>
        <v>RSTotal05-09</v>
      </c>
      <c r="F6" s="21">
        <v>5</v>
      </c>
      <c r="G6" s="108">
        <f>VLOOKUP(E6,'Appendix 4. LT MOH 2019'!$E$4:$H$1683,4,FALSE)</f>
        <v>2.0664548428321863E-4</v>
      </c>
      <c r="H6" s="21">
        <f>VLOOKUP(E6,'Appendix 1a. Pop March 2021'!$E$5:$F$1684,2,FALSE)</f>
        <v>701719.021936776</v>
      </c>
      <c r="I6" s="21">
        <f>VLOOKUP(E6,'Appendix 2a. Covid Deaths 2021'!$E$4:$F$1684,2,FALSE)</f>
        <v>0.98619970559371894</v>
      </c>
      <c r="J6" s="22">
        <f t="shared" si="1"/>
        <v>145.00706711887159</v>
      </c>
      <c r="K6" s="22">
        <f t="shared" si="2"/>
        <v>145.99306303074954</v>
      </c>
      <c r="L6" s="77">
        <f t="shared" si="3"/>
        <v>0.99324628245062385</v>
      </c>
      <c r="M6" s="77">
        <f t="shared" si="4"/>
        <v>1.0067996404000756</v>
      </c>
      <c r="N6" s="77">
        <f>VLOOKUP(E6,'Appendix 4. LT MOH 2019'!$E$4:$L$1683,8,FALSE)</f>
        <v>0.99896730608242068</v>
      </c>
      <c r="O6" s="77">
        <f t="shared" si="13"/>
        <v>0.99896028778680146</v>
      </c>
      <c r="P6" s="77">
        <f t="shared" si="5"/>
        <v>1.0397122131985403E-3</v>
      </c>
      <c r="Q6" s="77">
        <f>VLOOKUP(E6,'Appendix 4. LT MOH 2019'!$E$4:$J$1683,6,FALSE)</f>
        <v>2.5000000000000866</v>
      </c>
      <c r="R6" s="18">
        <f t="shared" si="6"/>
        <v>2.4999912195327196</v>
      </c>
      <c r="S6" s="132">
        <f t="shared" si="14"/>
        <v>98860.914689181081</v>
      </c>
      <c r="T6" s="14">
        <f t="shared" si="7"/>
        <v>102.78690041032056</v>
      </c>
      <c r="U6" s="15">
        <f t="shared" si="8"/>
        <v>2.0805059939415019E-4</v>
      </c>
      <c r="V6" s="14">
        <f t="shared" si="9"/>
        <v>494047.60529236257</v>
      </c>
      <c r="W6" s="14">
        <f t="shared" si="10"/>
        <v>7010531.2621336244</v>
      </c>
      <c r="X6" s="129">
        <f t="shared" si="11"/>
        <v>70.913073019552257</v>
      </c>
      <c r="Y6" s="109">
        <f>VLOOKUP(E6,'Appendix 4. LT MOH 2019'!$E$4:$Q$1683,13,FALSE)</f>
        <v>73.091288147145377</v>
      </c>
      <c r="Z6" s="109">
        <f t="shared" si="12"/>
        <v>-2.1782151275931199</v>
      </c>
    </row>
    <row r="7" spans="1:27" s="11" customFormat="1" x14ac:dyDescent="0.2">
      <c r="A7" s="17"/>
      <c r="B7" s="13" t="str">
        <f t="shared" si="15"/>
        <v>Total</v>
      </c>
      <c r="C7" s="13" t="str">
        <f t="shared" si="16"/>
        <v>RS</v>
      </c>
      <c r="D7" s="163" t="s">
        <v>120</v>
      </c>
      <c r="E7" s="20" t="str">
        <f t="shared" si="0"/>
        <v>RSTotal10-14</v>
      </c>
      <c r="F7" s="21">
        <v>5</v>
      </c>
      <c r="G7" s="108">
        <f>VLOOKUP(E7,'Appendix 4. LT MOH 2019'!$E$4:$H$1683,4,FALSE)</f>
        <v>2.6351033409345928E-4</v>
      </c>
      <c r="H7" s="21">
        <f>VLOOKUP(E7,'Appendix 1a. Pop March 2021'!$E$5:$F$1684,2,FALSE)</f>
        <v>665974.65669143898</v>
      </c>
      <c r="I7" s="21">
        <f>VLOOKUP(E7,'Appendix 2a. Covid Deaths 2021'!$E$4:$F$1684,2,FALSE)</f>
        <v>6.9033979391560303</v>
      </c>
      <c r="J7" s="22">
        <f t="shared" si="1"/>
        <v>175.49120428253792</v>
      </c>
      <c r="K7" s="22">
        <f t="shared" si="2"/>
        <v>182.39278310499665</v>
      </c>
      <c r="L7" s="77">
        <f t="shared" si="3"/>
        <v>0.9621608996531088</v>
      </c>
      <c r="M7" s="77">
        <f t="shared" si="4"/>
        <v>1.0393272064584349</v>
      </c>
      <c r="N7" s="77">
        <f>VLOOKUP(E7,'Appendix 4. LT MOH 2019'!$E$4:$L$1683,8,FALSE)</f>
        <v>0.9986833157293129</v>
      </c>
      <c r="O7" s="77">
        <f t="shared" si="13"/>
        <v>0.99863156966072264</v>
      </c>
      <c r="P7" s="77">
        <f t="shared" si="5"/>
        <v>1.36843033927736E-3</v>
      </c>
      <c r="Q7" s="77">
        <f>VLOOKUP(E7,'Appendix 4. LT MOH 2019'!$E$4:$J$1683,6,FALSE)</f>
        <v>2.4999999999996061</v>
      </c>
      <c r="R7" s="18">
        <f t="shared" si="6"/>
        <v>2.4999352441209104</v>
      </c>
      <c r="S7" s="132">
        <f t="shared" si="14"/>
        <v>98758.127788770755</v>
      </c>
      <c r="T7" s="14">
        <f t="shared" si="7"/>
        <v>135.14361831638445</v>
      </c>
      <c r="U7" s="15">
        <f t="shared" si="8"/>
        <v>2.7387346108590806E-4</v>
      </c>
      <c r="V7" s="14">
        <f t="shared" si="9"/>
        <v>493452.77114671899</v>
      </c>
      <c r="W7" s="14">
        <f t="shared" si="10"/>
        <v>6516483.6568412622</v>
      </c>
      <c r="X7" s="129">
        <f t="shared" si="11"/>
        <v>65.984276967856971</v>
      </c>
      <c r="Y7" s="109">
        <f>VLOOKUP(E7,'Appendix 4. LT MOH 2019'!$E$4:$Q$1683,13,FALSE)</f>
        <v>68.164262701427361</v>
      </c>
      <c r="Z7" s="109">
        <f t="shared" si="12"/>
        <v>-2.1799857335703905</v>
      </c>
      <c r="AA7" s="19"/>
    </row>
    <row r="8" spans="1:27" s="11" customFormat="1" x14ac:dyDescent="0.2">
      <c r="A8" s="17"/>
      <c r="B8" s="13" t="str">
        <f t="shared" si="15"/>
        <v>Total</v>
      </c>
      <c r="C8" s="13" t="str">
        <f t="shared" si="16"/>
        <v>RS</v>
      </c>
      <c r="D8" s="162" t="s">
        <v>121</v>
      </c>
      <c r="E8" s="20" t="str">
        <f t="shared" si="0"/>
        <v>RSTotal15-19</v>
      </c>
      <c r="F8" s="21">
        <v>5</v>
      </c>
      <c r="G8" s="108">
        <f>VLOOKUP(E8,'Appendix 4. LT MOH 2019'!$E$4:$H$1683,4,FALSE)</f>
        <v>8.7694923636586115E-4</v>
      </c>
      <c r="H8" s="21">
        <f>VLOOKUP(E8,'Appendix 1a. Pop March 2021'!$E$5:$F$1684,2,FALSE)</f>
        <v>748760.72258271603</v>
      </c>
      <c r="I8" s="21">
        <f>VLOOKUP(E8,'Appendix 2a. Covid Deaths 2021'!$E$4:$F$1684,2,FALSE)</f>
        <v>27.6135917566241</v>
      </c>
      <c r="J8" s="22">
        <f t="shared" si="1"/>
        <v>656.62514388966326</v>
      </c>
      <c r="K8" s="22">
        <f t="shared" si="2"/>
        <v>684.21451992808306</v>
      </c>
      <c r="L8" s="77">
        <f t="shared" si="3"/>
        <v>0.95967730114625505</v>
      </c>
      <c r="M8" s="77">
        <f t="shared" si="4"/>
        <v>1.0420169350734698</v>
      </c>
      <c r="N8" s="77">
        <f>VLOOKUP(E8,'Appendix 4. LT MOH 2019'!$E$4:$L$1683,8,FALSE)</f>
        <v>0.9956248457885325</v>
      </c>
      <c r="O8" s="77">
        <f t="shared" si="13"/>
        <v>0.99544143484518111</v>
      </c>
      <c r="P8" s="77">
        <f t="shared" si="5"/>
        <v>4.5585651548188943E-3</v>
      </c>
      <c r="Q8" s="77">
        <f>VLOOKUP(E8,'Appendix 4. LT MOH 2019'!$E$4:$J$1683,6,FALSE)</f>
        <v>2.4999999999999485</v>
      </c>
      <c r="R8" s="18">
        <f t="shared" si="6"/>
        <v>2.4997698688764456</v>
      </c>
      <c r="S8" s="132">
        <f t="shared" si="14"/>
        <v>98622.984170454365</v>
      </c>
      <c r="T8" s="14">
        <f t="shared" si="7"/>
        <v>449.5792991036887</v>
      </c>
      <c r="U8" s="15">
        <f t="shared" si="8"/>
        <v>9.1379602204290941E-4</v>
      </c>
      <c r="V8" s="14">
        <f t="shared" si="9"/>
        <v>491990.86914232338</v>
      </c>
      <c r="W8" s="14">
        <f t="shared" si="10"/>
        <v>6023030.8856945429</v>
      </c>
      <c r="X8" s="129">
        <f t="shared" si="11"/>
        <v>61.071269910923384</v>
      </c>
      <c r="Y8" s="109">
        <f>VLOOKUP(E8,'Appendix 4. LT MOH 2019'!$E$4:$Q$1683,13,FALSE)</f>
        <v>63.250835792700151</v>
      </c>
      <c r="Z8" s="109">
        <f t="shared" si="12"/>
        <v>-2.1795658817767674</v>
      </c>
    </row>
    <row r="9" spans="1:27" s="11" customFormat="1" x14ac:dyDescent="0.2">
      <c r="A9" s="17"/>
      <c r="B9" s="13" t="str">
        <f t="shared" si="15"/>
        <v>Total</v>
      </c>
      <c r="C9" s="13" t="str">
        <f t="shared" si="16"/>
        <v>RS</v>
      </c>
      <c r="D9" s="162" t="s">
        <v>122</v>
      </c>
      <c r="E9" s="20" t="str">
        <f t="shared" si="0"/>
        <v>RSTotal20-24</v>
      </c>
      <c r="F9" s="21">
        <v>5</v>
      </c>
      <c r="G9" s="108">
        <f>VLOOKUP(E9,'Appendix 4. LT MOH 2019'!$E$4:$H$1683,4,FALSE)</f>
        <v>1.165276825283395E-3</v>
      </c>
      <c r="H9" s="21">
        <f>VLOOKUP(E9,'Appendix 1a. Pop March 2021'!$E$5:$F$1684,2,FALSE)</f>
        <v>850444.700793216</v>
      </c>
      <c r="I9" s="21">
        <f>VLOOKUP(E9,'Appendix 2a. Covid Deaths 2021'!$E$4:$F$1684,2,FALSE)</f>
        <v>59.171982335623198</v>
      </c>
      <c r="J9" s="22">
        <f t="shared" si="1"/>
        <v>991.00350101940558</v>
      </c>
      <c r="K9" s="22">
        <f t="shared" si="2"/>
        <v>1050.1065316153069</v>
      </c>
      <c r="L9" s="77">
        <f t="shared" si="3"/>
        <v>0.94371710982028911</v>
      </c>
      <c r="M9" s="77">
        <f t="shared" si="4"/>
        <v>1.0596395779985686</v>
      </c>
      <c r="N9" s="77">
        <f>VLOOKUP(E9,'Appendix 4. LT MOH 2019'!$E$4:$L$1683,8,FALSE)</f>
        <v>0.99419053994650242</v>
      </c>
      <c r="O9" s="77">
        <f t="shared" si="13"/>
        <v>0.9938451345826983</v>
      </c>
      <c r="P9" s="77">
        <f t="shared" si="5"/>
        <v>6.1548654173017026E-3</v>
      </c>
      <c r="Q9" s="77">
        <f>VLOOKUP(E9,'Appendix 4. LT MOH 2019'!$E$4:$J$1683,6,FALSE)</f>
        <v>2.5000000000000453</v>
      </c>
      <c r="R9" s="18">
        <f t="shared" si="6"/>
        <v>2.499566041613638</v>
      </c>
      <c r="S9" s="132">
        <f t="shared" si="14"/>
        <v>98173.404871350678</v>
      </c>
      <c r="T9" s="14">
        <f t="shared" si="7"/>
        <v>604.24409454143483</v>
      </c>
      <c r="U9" s="15">
        <f t="shared" si="8"/>
        <v>1.2347736759636318E-3</v>
      </c>
      <c r="V9" s="14">
        <f t="shared" si="9"/>
        <v>489356.15190360748</v>
      </c>
      <c r="W9" s="14">
        <f t="shared" si="10"/>
        <v>5531040.0165522192</v>
      </c>
      <c r="X9" s="129">
        <f t="shared" si="11"/>
        <v>56.339494629938294</v>
      </c>
      <c r="Y9" s="109">
        <f>VLOOKUP(E9,'Appendix 4. LT MOH 2019'!$E$4:$Q$1683,13,FALSE)</f>
        <v>58.51779806889575</v>
      </c>
      <c r="Z9" s="109">
        <f t="shared" si="12"/>
        <v>-2.1783034389574567</v>
      </c>
    </row>
    <row r="10" spans="1:27" s="11" customFormat="1" x14ac:dyDescent="0.2">
      <c r="A10" s="17"/>
      <c r="B10" s="13" t="str">
        <f t="shared" si="15"/>
        <v>Total</v>
      </c>
      <c r="C10" s="13" t="str">
        <f t="shared" si="16"/>
        <v>RS</v>
      </c>
      <c r="D10" s="162" t="s">
        <v>123</v>
      </c>
      <c r="E10" s="20" t="str">
        <f t="shared" si="0"/>
        <v>RSTotal25-29</v>
      </c>
      <c r="F10" s="21">
        <v>5</v>
      </c>
      <c r="G10" s="108">
        <f>VLOOKUP(E10,'Appendix 4. LT MOH 2019'!$E$4:$H$1683,4,FALSE)</f>
        <v>1.222835055068107E-3</v>
      </c>
      <c r="H10" s="21">
        <f>VLOOKUP(E10,'Appendix 1a. Pop March 2021'!$E$5:$F$1684,2,FALSE)</f>
        <v>863436.64566544304</v>
      </c>
      <c r="I10" s="21">
        <f>VLOOKUP(E10,'Appendix 2a. Covid Deaths 2021'!$E$4:$F$1684,2,FALSE)</f>
        <v>137.08175907752701</v>
      </c>
      <c r="J10" s="22">
        <f t="shared" si="1"/>
        <v>1055.8405981501237</v>
      </c>
      <c r="K10" s="22">
        <f t="shared" si="2"/>
        <v>1192.7547288472404</v>
      </c>
      <c r="L10" s="77">
        <f t="shared" si="3"/>
        <v>0.88521183158130101</v>
      </c>
      <c r="M10" s="77">
        <f t="shared" si="4"/>
        <v>1.1296731068468062</v>
      </c>
      <c r="N10" s="77">
        <f>VLOOKUP(E10,'Appendix 4. LT MOH 2019'!$E$4:$L$1683,8,FALSE)</f>
        <v>0.99390445932669669</v>
      </c>
      <c r="O10" s="77">
        <f t="shared" si="13"/>
        <v>0.99311675788600129</v>
      </c>
      <c r="P10" s="77">
        <f t="shared" si="5"/>
        <v>6.883242113998711E-3</v>
      </c>
      <c r="Q10" s="77">
        <f>VLOOKUP(E10,'Appendix 4. LT MOH 2019'!$E$4:$J$1683,6,FALSE)</f>
        <v>2.500000000000079</v>
      </c>
      <c r="R10" s="18">
        <f t="shared" si="6"/>
        <v>2.499009821143312</v>
      </c>
      <c r="S10" s="132">
        <f t="shared" si="14"/>
        <v>97569.160776809236</v>
      </c>
      <c r="T10" s="14">
        <f t="shared" si="7"/>
        <v>671.59215648644454</v>
      </c>
      <c r="U10" s="15">
        <f t="shared" si="8"/>
        <v>1.3814045769113565E-3</v>
      </c>
      <c r="V10" s="14">
        <f t="shared" si="9"/>
        <v>486166.15849647642</v>
      </c>
      <c r="W10" s="14">
        <f t="shared" si="10"/>
        <v>5041683.8646486113</v>
      </c>
      <c r="X10" s="129">
        <f t="shared" si="11"/>
        <v>51.672924359588691</v>
      </c>
      <c r="Y10" s="109">
        <f>VLOOKUP(E10,'Appendix 4. LT MOH 2019'!$E$4:$Q$1683,13,FALSE)</f>
        <v>53.845132867498499</v>
      </c>
      <c r="Z10" s="109">
        <f t="shared" si="12"/>
        <v>-2.1722085079098079</v>
      </c>
    </row>
    <row r="11" spans="1:27" s="11" customFormat="1" x14ac:dyDescent="0.2">
      <c r="A11" s="17"/>
      <c r="B11" s="13" t="str">
        <f t="shared" si="15"/>
        <v>Total</v>
      </c>
      <c r="C11" s="13" t="str">
        <f t="shared" si="16"/>
        <v>RS</v>
      </c>
      <c r="D11" s="162" t="s">
        <v>124</v>
      </c>
      <c r="E11" s="20" t="str">
        <f t="shared" si="0"/>
        <v>RSTotal30-34</v>
      </c>
      <c r="F11" s="21">
        <v>5</v>
      </c>
      <c r="G11" s="108">
        <f>VLOOKUP(E11,'Appendix 4. LT MOH 2019'!$E$4:$H$1683,4,FALSE)</f>
        <v>1.4353365183136367E-3</v>
      </c>
      <c r="H11" s="21">
        <f>VLOOKUP(E11,'Appendix 1a. Pop March 2021'!$E$5:$F$1684,2,FALSE)</f>
        <v>849348.54323218705</v>
      </c>
      <c r="I11" s="21">
        <f>VLOOKUP(E11,'Appendix 2a. Covid Deaths 2021'!$E$4:$F$1684,2,FALSE)</f>
        <v>259.370522571148</v>
      </c>
      <c r="J11" s="22">
        <f t="shared" si="1"/>
        <v>1219.1009808776466</v>
      </c>
      <c r="K11" s="22">
        <f t="shared" si="2"/>
        <v>1478.0992194659743</v>
      </c>
      <c r="L11" s="77">
        <f t="shared" si="3"/>
        <v>0.82477614819260803</v>
      </c>
      <c r="M11" s="77">
        <f t="shared" si="4"/>
        <v>1.2124501929297697</v>
      </c>
      <c r="N11" s="77">
        <f>VLOOKUP(E11,'Appendix 4. LT MOH 2019'!$E$4:$L$1683,8,FALSE)</f>
        <v>0.99284897771699698</v>
      </c>
      <c r="O11" s="77">
        <f t="shared" si="13"/>
        <v>0.99133634014138483</v>
      </c>
      <c r="P11" s="77">
        <f t="shared" si="5"/>
        <v>8.6636598586151692E-3</v>
      </c>
      <c r="Q11" s="77">
        <f>VLOOKUP(E11,'Appendix 4. LT MOH 2019'!$E$4:$J$1683,6,FALSE)</f>
        <v>2.4999999999999694</v>
      </c>
      <c r="R11" s="18">
        <f t="shared" si="6"/>
        <v>2.4980959293864515</v>
      </c>
      <c r="S11" s="132">
        <f t="shared" si="14"/>
        <v>96897.568620322796</v>
      </c>
      <c r="T11" s="14">
        <f t="shared" si="7"/>
        <v>839.48757565329947</v>
      </c>
      <c r="U11" s="15">
        <f t="shared" si="8"/>
        <v>1.740276294255928E-3</v>
      </c>
      <c r="V11" s="14">
        <f t="shared" si="9"/>
        <v>482387.52571885748</v>
      </c>
      <c r="W11" s="14">
        <f t="shared" si="10"/>
        <v>4555517.7061521346</v>
      </c>
      <c r="X11" s="129">
        <f t="shared" si="11"/>
        <v>47.013746278837836</v>
      </c>
      <c r="Y11" s="109">
        <f>VLOOKUP(E11,'Appendix 4. LT MOH 2019'!$E$4:$Q$1683,13,FALSE)</f>
        <v>49.160028673461596</v>
      </c>
      <c r="Z11" s="109">
        <f t="shared" si="12"/>
        <v>-2.1462823946237606</v>
      </c>
    </row>
    <row r="12" spans="1:27" s="11" customFormat="1" x14ac:dyDescent="0.2">
      <c r="A12" s="17"/>
      <c r="B12" s="13" t="str">
        <f t="shared" si="15"/>
        <v>Total</v>
      </c>
      <c r="C12" s="13" t="str">
        <f t="shared" si="16"/>
        <v>RS</v>
      </c>
      <c r="D12" s="162" t="s">
        <v>125</v>
      </c>
      <c r="E12" s="20" t="str">
        <f t="shared" si="0"/>
        <v>RSTotal35-39</v>
      </c>
      <c r="F12" s="21">
        <v>5</v>
      </c>
      <c r="G12" s="108">
        <f>VLOOKUP(E12,'Appendix 4. LT MOH 2019'!$E$4:$H$1683,4,FALSE)</f>
        <v>1.8615499561954385E-3</v>
      </c>
      <c r="H12" s="21">
        <f>VLOOKUP(E12,'Appendix 1a. Pop March 2021'!$E$5:$F$1684,2,FALSE)</f>
        <v>874790.66504486499</v>
      </c>
      <c r="I12" s="21">
        <f>VLOOKUP(E12,'Appendix 2a. Covid Deaths 2021'!$E$4:$F$1684,2,FALSE)</f>
        <v>391.52128312070698</v>
      </c>
      <c r="J12" s="22">
        <f t="shared" si="1"/>
        <v>1628.4665241944469</v>
      </c>
      <c r="K12" s="22">
        <f t="shared" si="2"/>
        <v>2019.258970887711</v>
      </c>
      <c r="L12" s="77">
        <f t="shared" si="3"/>
        <v>0.80646739604605389</v>
      </c>
      <c r="M12" s="77">
        <f t="shared" si="4"/>
        <v>1.2399757323145326</v>
      </c>
      <c r="N12" s="77">
        <f>VLOOKUP(E12,'Appendix 4. LT MOH 2019'!$E$4:$L$1683,8,FALSE)</f>
        <v>0.99073536666347728</v>
      </c>
      <c r="O12" s="77">
        <f t="shared" si="13"/>
        <v>0.98852488006364314</v>
      </c>
      <c r="P12" s="77">
        <f t="shared" si="5"/>
        <v>1.1475119936356859E-2</v>
      </c>
      <c r="Q12" s="77">
        <f>VLOOKUP(E12,'Appendix 4. LT MOH 2019'!$E$4:$J$1683,6,FALSE)</f>
        <v>2.4999999999999782</v>
      </c>
      <c r="R12" s="18">
        <f t="shared" si="6"/>
        <v>2.4972112340013375</v>
      </c>
      <c r="S12" s="132">
        <f t="shared" si="14"/>
        <v>96058.081044669496</v>
      </c>
      <c r="T12" s="14">
        <f t="shared" si="7"/>
        <v>1102.2780008438699</v>
      </c>
      <c r="U12" s="15">
        <f t="shared" si="8"/>
        <v>2.3082826711874542E-3</v>
      </c>
      <c r="V12" s="14">
        <f t="shared" si="9"/>
        <v>477531.63622582797</v>
      </c>
      <c r="W12" s="14">
        <f t="shared" si="10"/>
        <v>4073130.1804332775</v>
      </c>
      <c r="X12" s="129">
        <f t="shared" si="11"/>
        <v>42.402785233021326</v>
      </c>
      <c r="Y12" s="109">
        <f>VLOOKUP(E12,'Appendix 4. LT MOH 2019'!$E$4:$Q$1683,13,FALSE)</f>
        <v>44.496098823361663</v>
      </c>
      <c r="Z12" s="109">
        <f t="shared" si="12"/>
        <v>-2.0933135903403368</v>
      </c>
    </row>
    <row r="13" spans="1:27" s="11" customFormat="1" x14ac:dyDescent="0.2">
      <c r="A13" s="17"/>
      <c r="B13" s="13" t="str">
        <f t="shared" si="15"/>
        <v>Total</v>
      </c>
      <c r="C13" s="13" t="str">
        <f t="shared" si="16"/>
        <v>RS</v>
      </c>
      <c r="D13" s="162" t="s">
        <v>126</v>
      </c>
      <c r="E13" s="20" t="str">
        <f t="shared" si="0"/>
        <v>RSTotal40-44</v>
      </c>
      <c r="F13" s="21">
        <v>5</v>
      </c>
      <c r="G13" s="108">
        <f>VLOOKUP(E13,'Appendix 4. LT MOH 2019'!$E$4:$H$1683,4,FALSE)</f>
        <v>2.5536031533461207E-3</v>
      </c>
      <c r="H13" s="21">
        <f>VLOOKUP(E13,'Appendix 1a. Pop March 2021'!$E$5:$F$1684,2,FALSE)</f>
        <v>802637.19599438994</v>
      </c>
      <c r="I13" s="21">
        <f>VLOOKUP(E13,'Appendix 2a. Covid Deaths 2021'!$E$4:$F$1684,2,FALSE)</f>
        <v>626.23681305201205</v>
      </c>
      <c r="J13" s="22">
        <f t="shared" si="1"/>
        <v>2049.6168746841627</v>
      </c>
      <c r="K13" s="22">
        <f t="shared" si="2"/>
        <v>2674.2545274356239</v>
      </c>
      <c r="L13" s="77">
        <f t="shared" si="3"/>
        <v>0.76642550425054934</v>
      </c>
      <c r="M13" s="77">
        <f t="shared" si="4"/>
        <v>1.3047582504158077</v>
      </c>
      <c r="N13" s="77">
        <f>VLOOKUP(E13,'Appendix 4. LT MOH 2019'!$E$4:$L$1683,8,FALSE)</f>
        <v>0.98731297827994668</v>
      </c>
      <c r="O13" s="77">
        <f t="shared" si="13"/>
        <v>0.98347860017413924</v>
      </c>
      <c r="P13" s="77">
        <f t="shared" si="5"/>
        <v>1.6521399825860761E-2</v>
      </c>
      <c r="Q13" s="77">
        <f>VLOOKUP(E13,'Appendix 4. LT MOH 2019'!$E$4:$J$1683,6,FALSE)</f>
        <v>2.4999999999999973</v>
      </c>
      <c r="R13" s="18">
        <f t="shared" si="6"/>
        <v>2.4951432026157474</v>
      </c>
      <c r="S13" s="132">
        <f t="shared" si="14"/>
        <v>94955.803043825625</v>
      </c>
      <c r="T13" s="14">
        <f t="shared" si="7"/>
        <v>1568.8027878727294</v>
      </c>
      <c r="U13" s="15">
        <f t="shared" si="8"/>
        <v>3.3318569055889851E-3</v>
      </c>
      <c r="V13" s="14">
        <f t="shared" si="9"/>
        <v>470849.38889216975</v>
      </c>
      <c r="W13" s="14">
        <f t="shared" si="10"/>
        <v>3595598.5442074495</v>
      </c>
      <c r="X13" s="129">
        <f t="shared" si="11"/>
        <v>37.866022180318431</v>
      </c>
      <c r="Y13" s="109">
        <f>VLOOKUP(E13,'Appendix 4. LT MOH 2019'!$E$4:$Q$1683,13,FALSE)</f>
        <v>39.888815658002507</v>
      </c>
      <c r="Z13" s="109">
        <f t="shared" si="12"/>
        <v>-2.0227934776840755</v>
      </c>
    </row>
    <row r="14" spans="1:27" s="11" customFormat="1" x14ac:dyDescent="0.2">
      <c r="A14" s="17"/>
      <c r="B14" s="13" t="str">
        <f t="shared" si="15"/>
        <v>Total</v>
      </c>
      <c r="C14" s="13" t="str">
        <f t="shared" si="16"/>
        <v>RS</v>
      </c>
      <c r="D14" s="162" t="s">
        <v>127</v>
      </c>
      <c r="E14" s="20" t="str">
        <f t="shared" si="0"/>
        <v>RSTotal45-49</v>
      </c>
      <c r="F14" s="21">
        <v>5</v>
      </c>
      <c r="G14" s="108">
        <f>VLOOKUP(E14,'Appendix 4. LT MOH 2019'!$E$4:$H$1683,4,FALSE)</f>
        <v>3.5444019904767405E-3</v>
      </c>
      <c r="H14" s="21">
        <f>VLOOKUP(E14,'Appendix 1a. Pop March 2021'!$E$5:$F$1684,2,FALSE)</f>
        <v>730122.05378640001</v>
      </c>
      <c r="I14" s="21">
        <f>VLOOKUP(E14,'Appendix 2a. Covid Deaths 2021'!$E$4:$F$1684,2,FALSE)</f>
        <v>842.214548577036</v>
      </c>
      <c r="J14" s="22">
        <f t="shared" si="1"/>
        <v>2587.8460607314819</v>
      </c>
      <c r="K14" s="22">
        <f t="shared" si="2"/>
        <v>3427.075462386133</v>
      </c>
      <c r="L14" s="77">
        <f t="shared" si="3"/>
        <v>0.75511791004732354</v>
      </c>
      <c r="M14" s="77">
        <f t="shared" si="4"/>
        <v>1.3242964928978171</v>
      </c>
      <c r="N14" s="77">
        <f>VLOOKUP(E14,'Appendix 4. LT MOH 2019'!$E$4:$L$1683,8,FALSE)</f>
        <v>0.98243364560135626</v>
      </c>
      <c r="O14" s="77">
        <f t="shared" si="13"/>
        <v>0.97680346401522911</v>
      </c>
      <c r="P14" s="77">
        <f t="shared" si="5"/>
        <v>2.3196535984770894E-2</v>
      </c>
      <c r="Q14" s="77">
        <f>VLOOKUP(E14,'Appendix 4. LT MOH 2019'!$E$4:$J$1683,6,FALSE)</f>
        <v>2.4999999999999987</v>
      </c>
      <c r="R14" s="18">
        <f t="shared" si="6"/>
        <v>2.4928302292207731</v>
      </c>
      <c r="S14" s="132">
        <f t="shared" si="14"/>
        <v>93387.000255952895</v>
      </c>
      <c r="T14" s="14">
        <f t="shared" si="7"/>
        <v>2166.25491194702</v>
      </c>
      <c r="U14" s="15">
        <f t="shared" si="8"/>
        <v>4.6939044914381762E-3</v>
      </c>
      <c r="V14" s="14">
        <f t="shared" si="9"/>
        <v>461503.83244872891</v>
      </c>
      <c r="W14" s="14">
        <f t="shared" si="10"/>
        <v>3124749.15531528</v>
      </c>
      <c r="X14" s="129">
        <f t="shared" si="11"/>
        <v>33.460215519837249</v>
      </c>
      <c r="Y14" s="109">
        <f>VLOOKUP(E14,'Appendix 4. LT MOH 2019'!$E$4:$Q$1683,13,FALSE)</f>
        <v>35.369263830745602</v>
      </c>
      <c r="Z14" s="109">
        <f t="shared" si="12"/>
        <v>-1.9090483109083536</v>
      </c>
    </row>
    <row r="15" spans="1:27" s="11" customFormat="1" x14ac:dyDescent="0.2">
      <c r="A15" s="17"/>
      <c r="B15" s="13" t="str">
        <f t="shared" si="15"/>
        <v>Total</v>
      </c>
      <c r="C15" s="13" t="str">
        <f t="shared" si="16"/>
        <v>RS</v>
      </c>
      <c r="D15" s="162" t="s">
        <v>128</v>
      </c>
      <c r="E15" s="20" t="str">
        <f t="shared" si="0"/>
        <v>RSTotal50-54</v>
      </c>
      <c r="F15" s="21">
        <v>5</v>
      </c>
      <c r="G15" s="108">
        <f>VLOOKUP(E15,'Appendix 4. LT MOH 2019'!$E$4:$H$1683,4,FALSE)</f>
        <v>5.2645886434533121E-3</v>
      </c>
      <c r="H15" s="21">
        <f>VLOOKUP(E15,'Appendix 1a. Pop March 2021'!$E$5:$F$1684,2,FALSE)</f>
        <v>730017.55827017804</v>
      </c>
      <c r="I15" s="21">
        <f>VLOOKUP(E15,'Appendix 2a. Covid Deaths 2021'!$E$4:$F$1684,2,FALSE)</f>
        <v>1146.9502576054999</v>
      </c>
      <c r="J15" s="22">
        <f t="shared" si="1"/>
        <v>3843.2421467906956</v>
      </c>
      <c r="K15" s="22">
        <f t="shared" si="2"/>
        <v>4984.1541830954002</v>
      </c>
      <c r="L15" s="77">
        <f t="shared" si="3"/>
        <v>0.77109214635167178</v>
      </c>
      <c r="M15" s="77">
        <f t="shared" si="4"/>
        <v>1.2968618662910492</v>
      </c>
      <c r="N15" s="77">
        <f>VLOOKUP(E15,'Appendix 4. LT MOH 2019'!$E$4:$L$1683,8,FALSE)</f>
        <v>0.97401900491194882</v>
      </c>
      <c r="O15" s="77">
        <f t="shared" si="13"/>
        <v>0.96643697439546672</v>
      </c>
      <c r="P15" s="77">
        <f t="shared" si="5"/>
        <v>3.3563025604533281E-2</v>
      </c>
      <c r="Q15" s="77">
        <f>VLOOKUP(E15,'Appendix 4. LT MOH 2019'!$E$4:$J$1683,6,FALSE)</f>
        <v>2.499999999999996</v>
      </c>
      <c r="R15" s="18">
        <f t="shared" si="6"/>
        <v>2.4902618900486022</v>
      </c>
      <c r="S15" s="132">
        <f t="shared" si="14"/>
        <v>91220.745344005874</v>
      </c>
      <c r="T15" s="14">
        <f t="shared" si="7"/>
        <v>3061.6442116454791</v>
      </c>
      <c r="U15" s="15">
        <f t="shared" si="8"/>
        <v>6.8276293798227279E-3</v>
      </c>
      <c r="V15" s="14">
        <f t="shared" si="9"/>
        <v>448419.8015629506</v>
      </c>
      <c r="W15" s="14">
        <f t="shared" si="10"/>
        <v>2663245.3228665511</v>
      </c>
      <c r="X15" s="129">
        <f t="shared" si="11"/>
        <v>29.19561019615757</v>
      </c>
      <c r="Y15" s="109">
        <f>VLOOKUP(E15,'Appendix 4. LT MOH 2019'!$E$4:$Q$1683,13,FALSE)</f>
        <v>30.956981016388173</v>
      </c>
      <c r="Z15" s="109">
        <f t="shared" si="12"/>
        <v>-1.7613708202306029</v>
      </c>
    </row>
    <row r="16" spans="1:27" s="11" customFormat="1" x14ac:dyDescent="0.2">
      <c r="A16" s="17"/>
      <c r="B16" s="13" t="str">
        <f t="shared" si="15"/>
        <v>Total</v>
      </c>
      <c r="C16" s="13" t="str">
        <f t="shared" si="16"/>
        <v>RS</v>
      </c>
      <c r="D16" s="162" t="s">
        <v>129</v>
      </c>
      <c r="E16" s="20" t="str">
        <f t="shared" si="0"/>
        <v>RSTotal55-59</v>
      </c>
      <c r="F16" s="21">
        <v>5</v>
      </c>
      <c r="G16" s="108">
        <f>VLOOKUP(E16,'Appendix 4. LT MOH 2019'!$E$4:$H$1683,4,FALSE)</f>
        <v>7.9814218679183542E-3</v>
      </c>
      <c r="H16" s="21">
        <f>VLOOKUP(E16,'Appendix 1a. Pop March 2021'!$E$5:$F$1684,2,FALSE)</f>
        <v>736340.50559660897</v>
      </c>
      <c r="I16" s="21">
        <f>VLOOKUP(E16,'Appendix 2a. Covid Deaths 2021'!$E$4:$F$1684,2,FALSE)</f>
        <v>1544.3887389597601</v>
      </c>
      <c r="J16" s="22">
        <f t="shared" si="1"/>
        <v>5877.0442136028323</v>
      </c>
      <c r="K16" s="22">
        <f t="shared" si="2"/>
        <v>7409.1065345088919</v>
      </c>
      <c r="L16" s="77">
        <f t="shared" si="3"/>
        <v>0.79321901854558619</v>
      </c>
      <c r="M16" s="77">
        <f t="shared" si="4"/>
        <v>1.2606858592896057</v>
      </c>
      <c r="N16" s="77">
        <f>VLOOKUP(E16,'Appendix 4. LT MOH 2019'!$E$4:$L$1683,8,FALSE)</f>
        <v>0.96087360139402478</v>
      </c>
      <c r="O16" s="77">
        <f t="shared" si="13"/>
        <v>0.95092792595389442</v>
      </c>
      <c r="P16" s="77">
        <f t="shared" si="5"/>
        <v>4.9072074046105585E-2</v>
      </c>
      <c r="Q16" s="77">
        <f>VLOOKUP(E16,'Appendix 4. LT MOH 2019'!$E$4:$J$1683,6,FALSE)</f>
        <v>2.4999999999999925</v>
      </c>
      <c r="R16" s="18">
        <f t="shared" si="6"/>
        <v>2.4870586577848024</v>
      </c>
      <c r="S16" s="132">
        <f t="shared" si="14"/>
        <v>88159.101132360389</v>
      </c>
      <c r="T16" s="14">
        <f t="shared" si="7"/>
        <v>4326.1499386053001</v>
      </c>
      <c r="U16" s="15">
        <f t="shared" si="8"/>
        <v>1.0062588930295983E-2</v>
      </c>
      <c r="V16" s="14">
        <f t="shared" si="9"/>
        <v>429924.14462845895</v>
      </c>
      <c r="W16" s="14">
        <f t="shared" si="10"/>
        <v>2214825.5213036006</v>
      </c>
      <c r="X16" s="129">
        <f t="shared" si="11"/>
        <v>25.123050176955683</v>
      </c>
      <c r="Y16" s="109">
        <f>VLOOKUP(E16,'Appendix 4. LT MOH 2019'!$E$4:$Q$1683,13,FALSE)</f>
        <v>26.716042883024322</v>
      </c>
      <c r="Z16" s="109">
        <f t="shared" si="12"/>
        <v>-1.5929927060686389</v>
      </c>
    </row>
    <row r="17" spans="1:26" s="11" customFormat="1" x14ac:dyDescent="0.2">
      <c r="A17" s="17"/>
      <c r="B17" s="13" t="str">
        <f t="shared" si="15"/>
        <v>Total</v>
      </c>
      <c r="C17" s="13" t="str">
        <f t="shared" si="16"/>
        <v>RS</v>
      </c>
      <c r="D17" s="162" t="s">
        <v>130</v>
      </c>
      <c r="E17" s="20" t="str">
        <f t="shared" si="0"/>
        <v>RSTotal60-64</v>
      </c>
      <c r="F17" s="21">
        <v>5</v>
      </c>
      <c r="G17" s="108">
        <f>VLOOKUP(E17,'Appendix 4. LT MOH 2019'!$E$4:$H$1683,4,FALSE)</f>
        <v>1.2333399641933558E-2</v>
      </c>
      <c r="H17" s="21">
        <f>VLOOKUP(E17,'Appendix 1a. Pop March 2021'!$E$5:$F$1684,2,FALSE)</f>
        <v>654385.34556217398</v>
      </c>
      <c r="I17" s="21">
        <f>VLOOKUP(E17,'Appendix 2a. Covid Deaths 2021'!$E$4:$F$1684,2,FALSE)</f>
        <v>1992.12340529931</v>
      </c>
      <c r="J17" s="22">
        <f t="shared" si="1"/>
        <v>8070.7959866430847</v>
      </c>
      <c r="K17" s="22">
        <f t="shared" si="2"/>
        <v>10038.349737848788</v>
      </c>
      <c r="L17" s="77">
        <f t="shared" si="3"/>
        <v>0.80399629395385575</v>
      </c>
      <c r="M17" s="77">
        <f t="shared" si="4"/>
        <v>1.243786827775345</v>
      </c>
      <c r="N17" s="77">
        <f>VLOOKUP(E17,'Appendix 4. LT MOH 2019'!$E$4:$L$1683,8,FALSE)</f>
        <v>0.94017753763025858</v>
      </c>
      <c r="O17" s="77">
        <f t="shared" si="13"/>
        <v>0.92614458196227412</v>
      </c>
      <c r="P17" s="77">
        <f t="shared" si="5"/>
        <v>7.3855418037725884E-2</v>
      </c>
      <c r="Q17" s="77">
        <f>VLOOKUP(E17,'Appendix 4. LT MOH 2019'!$E$4:$J$1683,6,FALSE)</f>
        <v>2.500000000000004</v>
      </c>
      <c r="R17" s="18">
        <f t="shared" si="6"/>
        <v>2.4813496193819118</v>
      </c>
      <c r="S17" s="132">
        <f t="shared" si="14"/>
        <v>83832.951193755085</v>
      </c>
      <c r="T17" s="14">
        <f t="shared" si="7"/>
        <v>6191.5176557510531</v>
      </c>
      <c r="U17" s="15">
        <f t="shared" si="8"/>
        <v>1.5341849428882557E-2</v>
      </c>
      <c r="V17" s="14">
        <f t="shared" si="9"/>
        <v>403570.48766851443</v>
      </c>
      <c r="W17" s="14">
        <f t="shared" si="10"/>
        <v>1784901.3766751417</v>
      </c>
      <c r="X17" s="129">
        <f t="shared" si="11"/>
        <v>21.291167151563947</v>
      </c>
      <c r="Y17" s="109">
        <f>VLOOKUP(E17,'Appendix 4. LT MOH 2019'!$E$4:$Q$1683,13,FALSE)</f>
        <v>22.702110712472436</v>
      </c>
      <c r="Z17" s="109">
        <f t="shared" si="12"/>
        <v>-1.410943560908489</v>
      </c>
    </row>
    <row r="18" spans="1:26" s="11" customFormat="1" x14ac:dyDescent="0.2">
      <c r="A18" s="17"/>
      <c r="B18" s="13" t="str">
        <f t="shared" si="15"/>
        <v>Total</v>
      </c>
      <c r="C18" s="13" t="str">
        <f t="shared" si="16"/>
        <v>RS</v>
      </c>
      <c r="D18" s="162" t="s">
        <v>131</v>
      </c>
      <c r="E18" s="20" t="str">
        <f t="shared" si="0"/>
        <v>RSTotal65-69</v>
      </c>
      <c r="F18" s="21">
        <v>5</v>
      </c>
      <c r="G18" s="108">
        <f>VLOOKUP(E18,'Appendix 4. LT MOH 2019'!$E$4:$H$1683,4,FALSE)</f>
        <v>1.8173867620638075E-2</v>
      </c>
      <c r="H18" s="21">
        <f>VLOOKUP(E18,'Appendix 1a. Pop March 2021'!$E$5:$F$1684,2,FALSE)</f>
        <v>533819.03273421305</v>
      </c>
      <c r="I18" s="21">
        <f>VLOOKUP(E18,'Appendix 2a. Covid Deaths 2021'!$E$4:$F$1684,2,FALSE)</f>
        <v>2305.7349116781202</v>
      </c>
      <c r="J18" s="22">
        <f t="shared" si="1"/>
        <v>9701.5564342886519</v>
      </c>
      <c r="K18" s="22">
        <f t="shared" si="2"/>
        <v>11965.387224913649</v>
      </c>
      <c r="L18" s="77">
        <f t="shared" si="3"/>
        <v>0.81080171096248543</v>
      </c>
      <c r="M18" s="77">
        <f t="shared" si="4"/>
        <v>1.2333471753690817</v>
      </c>
      <c r="N18" s="77">
        <f>VLOOKUP(E18,'Appendix 4. LT MOH 2019'!$E$4:$L$1683,8,FALSE)</f>
        <v>0.91307985013963056</v>
      </c>
      <c r="O18" s="77">
        <f t="shared" si="13"/>
        <v>0.8939095752182189</v>
      </c>
      <c r="P18" s="77">
        <f t="shared" si="5"/>
        <v>0.1060904247817811</v>
      </c>
      <c r="Q18" s="77">
        <f>VLOOKUP(E18,'Appendix 4. LT MOH 2019'!$E$4:$J$1683,6,FALSE)</f>
        <v>2.4999999999999973</v>
      </c>
      <c r="R18" s="18">
        <f t="shared" si="6"/>
        <v>2.4737889509479571</v>
      </c>
      <c r="S18" s="132">
        <f t="shared" si="14"/>
        <v>77641.433538004028</v>
      </c>
      <c r="T18" s="14">
        <f t="shared" si="7"/>
        <v>8237.0126647132729</v>
      </c>
      <c r="U18" s="15">
        <f t="shared" si="8"/>
        <v>2.2419817690222169E-2</v>
      </c>
      <c r="V18" s="14">
        <f t="shared" si="9"/>
        <v>367398.73528523988</v>
      </c>
      <c r="W18" s="14">
        <f t="shared" si="10"/>
        <v>1381330.8890066273</v>
      </c>
      <c r="X18" s="129">
        <f t="shared" si="11"/>
        <v>17.79115642333538</v>
      </c>
      <c r="Y18" s="109">
        <f>VLOOKUP(E18,'Appendix 4. LT MOH 2019'!$E$4:$Q$1683,13,FALSE)</f>
        <v>18.987548791468015</v>
      </c>
      <c r="Z18" s="109">
        <f t="shared" si="12"/>
        <v>-1.1963923681326349</v>
      </c>
    </row>
    <row r="19" spans="1:26" s="11" customFormat="1" x14ac:dyDescent="0.2">
      <c r="A19" s="17"/>
      <c r="B19" s="13" t="str">
        <f t="shared" si="15"/>
        <v>Total</v>
      </c>
      <c r="C19" s="13" t="str">
        <f t="shared" si="16"/>
        <v>RS</v>
      </c>
      <c r="D19" s="162" t="s">
        <v>132</v>
      </c>
      <c r="E19" s="20" t="str">
        <f t="shared" si="0"/>
        <v>RSTotal70-74</v>
      </c>
      <c r="F19" s="21">
        <v>5</v>
      </c>
      <c r="G19" s="108">
        <f>VLOOKUP(E19,'Appendix 4. LT MOH 2019'!$E$4:$H$1683,4,FALSE)</f>
        <v>2.6993338783825441E-2</v>
      </c>
      <c r="H19" s="21">
        <f>VLOOKUP(E19,'Appendix 1a. Pop March 2021'!$E$5:$F$1684,2,FALSE)</f>
        <v>401480.77081109298</v>
      </c>
      <c r="I19" s="21">
        <f>VLOOKUP(E19,'Appendix 2a. Covid Deaths 2021'!$E$4:$F$1684,2,FALSE)</f>
        <v>2209.0873405299299</v>
      </c>
      <c r="J19" s="22">
        <f t="shared" si="1"/>
        <v>10837.306461695209</v>
      </c>
      <c r="K19" s="22">
        <f t="shared" si="2"/>
        <v>12986.763159239154</v>
      </c>
      <c r="L19" s="77">
        <f t="shared" si="3"/>
        <v>0.83448865039055098</v>
      </c>
      <c r="M19" s="77">
        <f t="shared" si="4"/>
        <v>1.1983386467053658</v>
      </c>
      <c r="N19" s="77">
        <f>VLOOKUP(E19,'Appendix 4. LT MOH 2019'!$E$4:$L$1683,8,FALSE)</f>
        <v>0.87356552745900617</v>
      </c>
      <c r="O19" s="77">
        <f t="shared" si="13"/>
        <v>0.8504565181956365</v>
      </c>
      <c r="P19" s="77">
        <f t="shared" si="5"/>
        <v>0.1495434818043635</v>
      </c>
      <c r="Q19" s="77">
        <f>VLOOKUP(E19,'Appendix 4. LT MOH 2019'!$E$4:$J$1683,6,FALSE)</f>
        <v>2.4999999999999996</v>
      </c>
      <c r="R19" s="18">
        <f t="shared" si="6"/>
        <v>2.4671026631589972</v>
      </c>
      <c r="S19" s="132">
        <f t="shared" si="14"/>
        <v>69404.420873290757</v>
      </c>
      <c r="T19" s="14">
        <f t="shared" si="7"/>
        <v>10378.978750007342</v>
      </c>
      <c r="U19" s="15">
        <f t="shared" si="8"/>
        <v>3.2360161681346165E-2</v>
      </c>
      <c r="V19" s="14">
        <f t="shared" si="9"/>
        <v>320733.21673143079</v>
      </c>
      <c r="W19" s="14">
        <f t="shared" si="10"/>
        <v>1013932.1537213873</v>
      </c>
      <c r="X19" s="129">
        <f t="shared" si="11"/>
        <v>14.609042780898468</v>
      </c>
      <c r="Y19" s="109">
        <f>VLOOKUP(E19,'Appendix 4. LT MOH 2019'!$E$4:$Q$1683,13,FALSE)</f>
        <v>15.557072214381574</v>
      </c>
      <c r="Z19" s="109">
        <f t="shared" si="12"/>
        <v>-0.94802943348310542</v>
      </c>
    </row>
    <row r="20" spans="1:26" s="11" customFormat="1" x14ac:dyDescent="0.2">
      <c r="A20" s="17"/>
      <c r="B20" s="13" t="str">
        <f t="shared" si="15"/>
        <v>Total</v>
      </c>
      <c r="C20" s="13" t="str">
        <f t="shared" si="16"/>
        <v>RS</v>
      </c>
      <c r="D20" s="162" t="s">
        <v>133</v>
      </c>
      <c r="E20" s="20" t="str">
        <f t="shared" si="0"/>
        <v>RSTotal75-79</v>
      </c>
      <c r="F20" s="21">
        <v>5</v>
      </c>
      <c r="G20" s="108">
        <f>VLOOKUP(E20,'Appendix 4. LT MOH 2019'!$E$4:$H$1683,4,FALSE)</f>
        <v>4.2884179106866351E-2</v>
      </c>
      <c r="H20" s="21">
        <f>VLOOKUP(E20,'Appendix 1a. Pop March 2021'!$E$5:$F$1684,2,FALSE)</f>
        <v>268874.88060704601</v>
      </c>
      <c r="I20" s="21">
        <f>VLOOKUP(E20,'Appendix 2a. Covid Deaths 2021'!$E$4:$F$1684,2,FALSE)</f>
        <v>1803.75926153091</v>
      </c>
      <c r="J20" s="22">
        <f t="shared" si="1"/>
        <v>11530.478537289868</v>
      </c>
      <c r="K20" s="22">
        <f t="shared" si="2"/>
        <v>13256.885063583617</v>
      </c>
      <c r="L20" s="77">
        <f t="shared" si="3"/>
        <v>0.869772837434025</v>
      </c>
      <c r="M20" s="77">
        <f t="shared" si="4"/>
        <v>1.1497254880368153</v>
      </c>
      <c r="N20" s="77">
        <f>VLOOKUP(E20,'Appendix 4. LT MOH 2019'!$E$4:$L$1683,8,FALSE)</f>
        <v>0.80634133649412409</v>
      </c>
      <c r="O20" s="77">
        <f t="shared" si="13"/>
        <v>0.78076875347688501</v>
      </c>
      <c r="P20" s="77">
        <f t="shared" si="5"/>
        <v>0.21923124652311499</v>
      </c>
      <c r="Q20" s="77">
        <f>VLOOKUP(E20,'Appendix 4. LT MOH 2019'!$E$4:$J$1683,6,FALSE)</f>
        <v>2.4999999999999969</v>
      </c>
      <c r="R20" s="18">
        <f t="shared" si="6"/>
        <v>2.4609652485329576</v>
      </c>
      <c r="S20" s="132">
        <f t="shared" si="14"/>
        <v>59025.442123283414</v>
      </c>
      <c r="T20" s="14">
        <f t="shared" si="7"/>
        <v>12940.221253265401</v>
      </c>
      <c r="U20" s="15">
        <f t="shared" si="8"/>
        <v>4.9339022047824088E-2</v>
      </c>
      <c r="V20" s="14">
        <f t="shared" si="9"/>
        <v>262271.53916270379</v>
      </c>
      <c r="W20" s="14">
        <f t="shared" si="10"/>
        <v>693198.93698995642</v>
      </c>
      <c r="X20" s="129">
        <f t="shared" si="11"/>
        <v>11.744070218772904</v>
      </c>
      <c r="Y20" s="109">
        <f>VLOOKUP(E20,'Appendix 4. LT MOH 2019'!$E$4:$Q$1683,13,FALSE)</f>
        <v>12.446872105131581</v>
      </c>
      <c r="Z20" s="109">
        <f t="shared" si="12"/>
        <v>-0.70280188635867624</v>
      </c>
    </row>
    <row r="21" spans="1:26" s="11" customFormat="1" x14ac:dyDescent="0.2">
      <c r="A21" s="17"/>
      <c r="B21" s="13" t="str">
        <f t="shared" si="15"/>
        <v>Total</v>
      </c>
      <c r="C21" s="13" t="str">
        <f t="shared" si="16"/>
        <v>RS</v>
      </c>
      <c r="D21" s="162" t="s">
        <v>134</v>
      </c>
      <c r="E21" s="20" t="str">
        <f t="shared" si="0"/>
        <v>RSTotal80-84</v>
      </c>
      <c r="F21" s="21">
        <v>5</v>
      </c>
      <c r="G21" s="108">
        <f>VLOOKUP(E21,'Appendix 4. LT MOH 2019'!$E$4:$H$1683,4,FALSE)</f>
        <v>6.6711405301528234E-2</v>
      </c>
      <c r="H21" s="21">
        <f>VLOOKUP(E21,'Appendix 1a. Pop March 2021'!$E$5:$F$1684,2,FALSE)</f>
        <v>173422.474281559</v>
      </c>
      <c r="I21" s="21">
        <f>VLOOKUP(E21,'Appendix 2a. Covid Deaths 2021'!$E$4:$F$1684,2,FALSE)</f>
        <v>1368.8451913640799</v>
      </c>
      <c r="J21" s="22">
        <f t="shared" si="1"/>
        <v>11569.25697019094</v>
      </c>
      <c r="K21" s="22">
        <f t="shared" si="2"/>
        <v>12846.784575198881</v>
      </c>
      <c r="L21" s="77">
        <f t="shared" si="3"/>
        <v>0.90055662585996432</v>
      </c>
      <c r="M21" s="77">
        <f t="shared" si="4"/>
        <v>1.1104243434387866</v>
      </c>
      <c r="N21" s="77">
        <f>VLOOKUP(E21,'Appendix 4. LT MOH 2019'!$E$4:$L$1683,8,FALSE)</f>
        <v>0.71412138403419556</v>
      </c>
      <c r="O21" s="77">
        <f t="shared" si="13"/>
        <v>0.68805778230776826</v>
      </c>
      <c r="P21" s="77">
        <f t="shared" si="5"/>
        <v>0.31194221769223174</v>
      </c>
      <c r="Q21" s="77">
        <f>VLOOKUP(E21,'Appendix 4. LT MOH 2019'!$E$4:$J$1683,6,FALSE)</f>
        <v>2.5000000000000013</v>
      </c>
      <c r="R21" s="18">
        <f t="shared" si="6"/>
        <v>2.4558864075412181</v>
      </c>
      <c r="S21" s="132">
        <f t="shared" si="14"/>
        <v>46085.220870018013</v>
      </c>
      <c r="T21" s="14">
        <f t="shared" si="7"/>
        <v>14375.92600102974</v>
      </c>
      <c r="U21" s="15">
        <f t="shared" si="8"/>
        <v>7.4159242245245394E-2</v>
      </c>
      <c r="V21" s="14">
        <f t="shared" si="9"/>
        <v>193852.11560668866</v>
      </c>
      <c r="W21" s="14">
        <f t="shared" si="10"/>
        <v>430927.39782725263</v>
      </c>
      <c r="X21" s="129">
        <f t="shared" si="11"/>
        <v>9.3506636117177457</v>
      </c>
      <c r="Y21" s="109">
        <f>VLOOKUP(E21,'Appendix 4. LT MOH 2019'!$E$4:$Q$1683,13,FALSE)</f>
        <v>9.8358082426722575</v>
      </c>
      <c r="Z21" s="109">
        <f t="shared" si="12"/>
        <v>-0.48514463095451177</v>
      </c>
    </row>
    <row r="22" spans="1:26" s="11" customFormat="1" x14ac:dyDescent="0.2">
      <c r="A22" s="17"/>
      <c r="B22" s="13" t="str">
        <f t="shared" si="15"/>
        <v>Total</v>
      </c>
      <c r="C22" s="13" t="str">
        <f t="shared" si="16"/>
        <v>RS</v>
      </c>
      <c r="D22" s="162" t="s">
        <v>135</v>
      </c>
      <c r="E22" s="20" t="str">
        <f t="shared" si="0"/>
        <v>RSTotal85-89</v>
      </c>
      <c r="F22" s="21">
        <v>5</v>
      </c>
      <c r="G22" s="108">
        <f>VLOOKUP(E22,'Appendix 4. LT MOH 2019'!$E$4:$H$1683,4,FALSE)</f>
        <v>0.10804916732751785</v>
      </c>
      <c r="H22" s="21">
        <f>VLOOKUP(E22,'Appendix 1a. Pop March 2021'!$E$5:$F$1684,2,FALSE)</f>
        <v>97032.644202219395</v>
      </c>
      <c r="I22" s="21">
        <f>VLOOKUP(E22,'Appendix 2a. Covid Deaths 2021'!$E$4:$F$1684,2,FALSE)</f>
        <v>864.89714180569194</v>
      </c>
      <c r="J22" s="22">
        <f t="shared" si="1"/>
        <v>10484.296409637109</v>
      </c>
      <c r="K22" s="22">
        <f t="shared" si="2"/>
        <v>11255.742135446744</v>
      </c>
      <c r="L22" s="77">
        <f t="shared" si="3"/>
        <v>0.93146202920017263</v>
      </c>
      <c r="M22" s="77">
        <f t="shared" si="4"/>
        <v>1.0735810678817252</v>
      </c>
      <c r="N22" s="77">
        <f>VLOOKUP(E22,'Appendix 4. LT MOH 2019'!$E$4:$L$1683,8,FALSE)</f>
        <v>0.5746507453367673</v>
      </c>
      <c r="O22" s="77">
        <f t="shared" si="13"/>
        <v>0.55169705012920156</v>
      </c>
      <c r="P22" s="77">
        <f t="shared" si="5"/>
        <v>0.44830294987079844</v>
      </c>
      <c r="Q22" s="77">
        <f>VLOOKUP(E22,'Appendix 4. LT MOH 2019'!$E$4:$J$1683,6,FALSE)</f>
        <v>2.4999999999999991</v>
      </c>
      <c r="R22" s="18">
        <f t="shared" si="6"/>
        <v>2.453469204387035</v>
      </c>
      <c r="S22" s="132">
        <f t="shared" si="14"/>
        <v>31709.294868988272</v>
      </c>
      <c r="T22" s="14">
        <f t="shared" si="7"/>
        <v>14215.370428090415</v>
      </c>
      <c r="U22" s="15">
        <f t="shared" si="8"/>
        <v>0.11618934174348232</v>
      </c>
      <c r="V22" s="14">
        <f t="shared" si="9"/>
        <v>122346.59577876325</v>
      </c>
      <c r="W22" s="14">
        <f t="shared" si="10"/>
        <v>237075.28222056397</v>
      </c>
      <c r="X22" s="129">
        <f t="shared" si="11"/>
        <v>7.4765233096502524</v>
      </c>
      <c r="Y22" s="109">
        <f>VLOOKUP(E22,'Appendix 4. LT MOH 2019'!$E$4:$Q$1683,13,FALSE)</f>
        <v>7.7724948540694916</v>
      </c>
      <c r="Z22" s="109">
        <f t="shared" si="12"/>
        <v>-0.29597154441923923</v>
      </c>
    </row>
    <row r="23" spans="1:26" s="11" customFormat="1" x14ac:dyDescent="0.2">
      <c r="A23" s="17"/>
      <c r="B23" s="13" t="str">
        <f t="shared" si="15"/>
        <v>Total</v>
      </c>
      <c r="C23" s="13" t="str">
        <f t="shared" si="16"/>
        <v>RS</v>
      </c>
      <c r="D23" s="162" t="s">
        <v>8</v>
      </c>
      <c r="E23" s="20" t="str">
        <f t="shared" si="0"/>
        <v>RSTotal90+</v>
      </c>
      <c r="F23" s="21" t="s">
        <v>19</v>
      </c>
      <c r="G23" s="108">
        <f>VLOOKUP(E23,'Appendix 4. LT MOH 2019'!$E$4:$H$1683,4,FALSE)</f>
        <v>0.14980983358287298</v>
      </c>
      <c r="H23" s="21">
        <f>VLOOKUP(E23,'Appendix 1a. Pop March 2021'!$E$5:$F$1684,2,FALSE)</f>
        <v>64591.072229796999</v>
      </c>
      <c r="I23" s="21">
        <f>VLOOKUP(E23,'Appendix 2a. Covid Deaths 2021'!$E$4:$F$1684,2,FALSE)</f>
        <v>484.22405544651599</v>
      </c>
      <c r="J23" s="22">
        <f t="shared" si="1"/>
        <v>9676.3777816852162</v>
      </c>
      <c r="K23" s="22">
        <f t="shared" si="2"/>
        <v>10088.060311968466</v>
      </c>
      <c r="L23" s="77">
        <f t="shared" si="3"/>
        <v>0.95919111131851287</v>
      </c>
      <c r="M23" s="77">
        <f t="shared" si="4"/>
        <v>1.042545107226224</v>
      </c>
      <c r="N23" s="77">
        <f>VLOOKUP(E23,'Appendix 4. LT MOH 2019'!$E$4:$L$1683,8,FALSE)</f>
        <v>0</v>
      </c>
      <c r="O23" s="77">
        <v>0</v>
      </c>
      <c r="P23" s="77">
        <f t="shared" si="5"/>
        <v>1</v>
      </c>
      <c r="Q23" s="77">
        <f>VLOOKUP(E23,'Appendix 4. LT MOH 2019'!$E$4:$J$1683,6,FALSE)</f>
        <v>6.8372211799865372</v>
      </c>
      <c r="R23" s="18">
        <f>Q23*L23</f>
        <v>6.5582017819617606</v>
      </c>
      <c r="S23" s="132">
        <f t="shared" si="14"/>
        <v>17493.924440897856</v>
      </c>
      <c r="T23" s="14">
        <f t="shared" si="7"/>
        <v>17493.924440897856</v>
      </c>
      <c r="U23" s="15">
        <f t="shared" si="8"/>
        <v>0.1524808222202747</v>
      </c>
      <c r="V23" s="14">
        <f>T23*R23</f>
        <v>114728.68644180072</v>
      </c>
      <c r="W23" s="14">
        <f>V23</f>
        <v>114728.68644180072</v>
      </c>
      <c r="X23" s="129">
        <f t="shared" si="11"/>
        <v>6.5582017819617606</v>
      </c>
      <c r="Y23" s="109">
        <f>VLOOKUP(E23,'Appendix 4. LT MOH 2019'!$E$4:$Q$1683,13,FALSE)</f>
        <v>6.6751292360712231</v>
      </c>
      <c r="Z23" s="109">
        <f t="shared" si="12"/>
        <v>-0.11692745410946248</v>
      </c>
    </row>
    <row r="24" spans="1:26" s="9" customFormat="1" x14ac:dyDescent="0.2">
      <c r="B24" s="157"/>
      <c r="C24" s="157"/>
      <c r="G24" s="111"/>
      <c r="H24" s="111"/>
      <c r="I24" s="130"/>
      <c r="J24" s="130"/>
      <c r="N24" s="111"/>
      <c r="O24" s="111"/>
      <c r="P24" s="23"/>
      <c r="Q24" s="111"/>
      <c r="R24" s="111"/>
      <c r="V24" s="111"/>
      <c r="W24" s="111"/>
      <c r="Y24" s="111"/>
    </row>
    <row r="25" spans="1:26" x14ac:dyDescent="0.2">
      <c r="H25" s="43"/>
      <c r="I25" s="43"/>
      <c r="K25" s="43"/>
      <c r="L25" s="75"/>
      <c r="M25" s="75"/>
      <c r="N25" s="131"/>
      <c r="O25" s="131"/>
      <c r="P25" s="76"/>
      <c r="Q25" s="131"/>
      <c r="R25" s="131"/>
      <c r="S25" s="75"/>
      <c r="T25" s="75"/>
      <c r="U25" s="75"/>
      <c r="V25" s="131"/>
      <c r="W25" s="131"/>
      <c r="X25" s="75"/>
      <c r="Y25" s="131"/>
      <c r="Z25" s="75"/>
    </row>
    <row r="26" spans="1:26" ht="16" customHeight="1" x14ac:dyDescent="0.2">
      <c r="H26" s="43"/>
      <c r="I26" s="43"/>
      <c r="K26" s="43"/>
      <c r="L26" s="75"/>
      <c r="M26" s="75"/>
      <c r="N26" s="131"/>
      <c r="O26" s="131"/>
      <c r="P26" s="75"/>
      <c r="Q26" s="131"/>
      <c r="R26" s="131"/>
      <c r="S26" s="75"/>
      <c r="T26" s="75"/>
      <c r="U26" s="75"/>
      <c r="V26" s="131"/>
      <c r="W26" s="131"/>
      <c r="X26" s="75"/>
      <c r="Y26" s="131"/>
      <c r="Z26" s="75"/>
    </row>
    <row r="27" spans="1:26" s="13" customFormat="1" ht="47" customHeight="1" x14ac:dyDescent="0.2">
      <c r="A27" s="12"/>
      <c r="B27" s="10" t="s">
        <v>17</v>
      </c>
      <c r="C27" s="10" t="s">
        <v>14</v>
      </c>
      <c r="D27" s="160" t="s">
        <v>0</v>
      </c>
      <c r="E27" s="10" t="s">
        <v>137</v>
      </c>
      <c r="F27" s="10" t="s">
        <v>9</v>
      </c>
      <c r="G27" s="12" t="s">
        <v>116</v>
      </c>
      <c r="H27" s="12" t="s">
        <v>118</v>
      </c>
      <c r="I27" s="12" t="s">
        <v>110</v>
      </c>
      <c r="J27" s="12" t="s">
        <v>38</v>
      </c>
      <c r="K27" s="12" t="s">
        <v>1828</v>
      </c>
      <c r="L27" s="12" t="s">
        <v>26</v>
      </c>
      <c r="M27" s="12" t="s">
        <v>27</v>
      </c>
      <c r="N27" s="10" t="s">
        <v>10</v>
      </c>
      <c r="O27" s="12" t="s">
        <v>111</v>
      </c>
      <c r="P27" s="12" t="s">
        <v>112</v>
      </c>
      <c r="Q27" s="12" t="s">
        <v>28</v>
      </c>
      <c r="R27" s="12" t="s">
        <v>113</v>
      </c>
      <c r="S27" s="10" t="s">
        <v>104</v>
      </c>
      <c r="T27" s="10" t="s">
        <v>105</v>
      </c>
      <c r="U27" s="12" t="s">
        <v>106</v>
      </c>
      <c r="V27" s="12" t="s">
        <v>107</v>
      </c>
      <c r="W27" s="12" t="s">
        <v>108</v>
      </c>
      <c r="X27" s="10" t="s">
        <v>109</v>
      </c>
      <c r="Y27" s="12" t="s">
        <v>29</v>
      </c>
      <c r="Z27" s="12" t="s">
        <v>11</v>
      </c>
    </row>
    <row r="28" spans="1:26" x14ac:dyDescent="0.2">
      <c r="B28" s="155" t="s">
        <v>69</v>
      </c>
      <c r="C28" s="13" t="str">
        <f>$C$4</f>
        <v>RS</v>
      </c>
      <c r="D28" s="162">
        <v>0</v>
      </c>
      <c r="E28" s="20" t="str">
        <f t="shared" ref="E28:E47" si="17">_xlfn.CONCAT(C28,B28,D28)</f>
        <v>RSFemale0</v>
      </c>
      <c r="F28" s="21">
        <v>1</v>
      </c>
      <c r="G28" s="108">
        <f>VLOOKUP(E28,'Appendix 4. LT MOH 2019'!$E$4:$H$1683,4,FALSE)</f>
        <v>9.216255442670537E-3</v>
      </c>
      <c r="H28" s="21">
        <f>VLOOKUP(E28,'Appendix 1a. Pop March 2021'!$E$5:$F$1684,2,FALSE)</f>
        <v>68144.274206875503</v>
      </c>
      <c r="I28" s="21">
        <f>VLOOKUP(E28,'Appendix 2a. Covid Deaths 2021'!$E$4:$F$1684,2,FALSE)</f>
        <v>0.98619970559371894</v>
      </c>
      <c r="J28" s="22">
        <f t="shared" ref="J28:J47" si="18">G28*H28</f>
        <v>628.03503804594982</v>
      </c>
      <c r="K28" s="22">
        <f t="shared" ref="K28:K47" si="19">G28*(H28-I28)+I28</f>
        <v>629.01214868313923</v>
      </c>
      <c r="L28" s="78">
        <f t="shared" ref="L28:L47" si="20">J28/K28</f>
        <v>0.998446594967625</v>
      </c>
      <c r="M28" s="78">
        <f t="shared" ref="M28:M47" si="21">K28/J28</f>
        <v>1.0015558218538723</v>
      </c>
      <c r="N28" s="77">
        <f>VLOOKUP(E28,'Appendix 4. LT MOH 2019'!$E$4:$L$1683,8,FALSE)</f>
        <v>0.990861674934438</v>
      </c>
      <c r="O28" s="77">
        <f>EXP((1/L28)*LN(N28))</f>
        <v>0.99084752259100628</v>
      </c>
      <c r="P28" s="78">
        <f t="shared" ref="P28:P47" si="22">1-O28</f>
        <v>9.15247740899372E-3</v>
      </c>
      <c r="Q28" s="77">
        <f>VLOOKUP(E28,'Appendix 4. LT MOH 2019'!$E$4:$J$1683,6,FALSE)</f>
        <v>7.4693374538573956E-2</v>
      </c>
      <c r="R28" s="133">
        <f t="shared" ref="R28:R46" si="23">F28+(Q28-F28)*M28*(1-N28)/(1-O28)</f>
        <v>7.4686776571650682E-2</v>
      </c>
      <c r="S28" s="14">
        <v>100000</v>
      </c>
      <c r="T28" s="14">
        <f t="shared" ref="T28:T47" si="24">P28*S28</f>
        <v>915.24774089937205</v>
      </c>
      <c r="U28" s="15">
        <f t="shared" ref="U28:U47" si="25">T28/V28</f>
        <v>9.2306509460854599E-3</v>
      </c>
      <c r="V28" s="14">
        <f t="shared" ref="V28:V46" si="26">(S29*F28)+R28*T28</f>
        <v>99153.109162632885</v>
      </c>
      <c r="W28" s="14">
        <f t="shared" ref="W28:W46" si="27">W29+V28</f>
        <v>7844305.9960021041</v>
      </c>
      <c r="X28" s="129">
        <f t="shared" ref="X28:X47" si="28">W28/S28</f>
        <v>78.443059960021046</v>
      </c>
      <c r="Y28" s="109">
        <f>VLOOKUP(E28,'Appendix 4. LT MOH 2019'!$E$4:$Q$1683,13,FALSE)</f>
        <v>80.444943120726307</v>
      </c>
      <c r="Z28" s="129">
        <f t="shared" ref="Z28:Z47" si="29">X28-Y28</f>
        <v>-2.0018831607052618</v>
      </c>
    </row>
    <row r="29" spans="1:26" x14ac:dyDescent="0.2">
      <c r="B29" s="155" t="str">
        <f>$B$28</f>
        <v>Female</v>
      </c>
      <c r="C29" s="13" t="str">
        <f>$C$4</f>
        <v>RS</v>
      </c>
      <c r="D29" s="163" t="s">
        <v>139</v>
      </c>
      <c r="E29" s="20" t="str">
        <f t="shared" si="17"/>
        <v>RSFemale01-04</v>
      </c>
      <c r="F29" s="21">
        <v>4</v>
      </c>
      <c r="G29" s="108">
        <f>VLOOKUP(E29,'Appendix 4. LT MOH 2019'!$E$4:$H$1683,4,FALSE)</f>
        <v>2.9709384944142774E-4</v>
      </c>
      <c r="H29" s="21">
        <f>VLOOKUP(E29,'Appendix 1a. Pop March 2021'!$E$5:$F$1684,2,FALSE)</f>
        <v>275661.36997780099</v>
      </c>
      <c r="I29" s="21">
        <f>VLOOKUP(E29,'Appendix 2a. Covid Deaths 2021'!$E$4:$F$1684,2,FALSE)</f>
        <v>1.9723994111874401</v>
      </c>
      <c r="J29" s="22">
        <f t="shared" si="18"/>
        <v>81.897297549002516</v>
      </c>
      <c r="K29" s="22">
        <f t="shared" si="19"/>
        <v>83.869110972456241</v>
      </c>
      <c r="L29" s="78">
        <f t="shared" si="20"/>
        <v>0.97648939638693322</v>
      </c>
      <c r="M29" s="78">
        <f t="shared" si="21"/>
        <v>1.0240766604328293</v>
      </c>
      <c r="N29" s="77">
        <f>VLOOKUP(E29,'Appendix 4. LT MOH 2019'!$E$4:$L$1683,8,FALSE)</f>
        <v>0.99881250284920764</v>
      </c>
      <c r="O29" s="77">
        <f t="shared" ref="O29:O46" si="30">EXP((1/L29)*LN(N29))</f>
        <v>0.99878392927482951</v>
      </c>
      <c r="P29" s="78">
        <f t="shared" si="22"/>
        <v>1.2160707251704928E-3</v>
      </c>
      <c r="Q29" s="77">
        <f>VLOOKUP(E29,'Appendix 4. LT MOH 2019'!$E$4:$J$1683,6,FALSE)</f>
        <v>1.5106244221248302</v>
      </c>
      <c r="R29" s="133">
        <f t="shared" si="23"/>
        <v>1.5105888210344869</v>
      </c>
      <c r="S29" s="80">
        <f t="shared" ref="S29:S47" si="31">S28-T28</f>
        <v>99084.752259100627</v>
      </c>
      <c r="T29" s="14">
        <f t="shared" si="24"/>
        <v>120.49406653306312</v>
      </c>
      <c r="U29" s="15">
        <f t="shared" si="25"/>
        <v>3.0424794374703468E-4</v>
      </c>
      <c r="V29" s="14">
        <f t="shared" si="26"/>
        <v>396039.0497601761</v>
      </c>
      <c r="W29" s="14">
        <f t="shared" si="27"/>
        <v>7745152.8868394708</v>
      </c>
      <c r="X29" s="129">
        <f t="shared" si="28"/>
        <v>78.166950113437892</v>
      </c>
      <c r="Y29" s="109">
        <f>VLOOKUP(E29,'Appendix 4. LT MOH 2019'!$E$4:$Q$1683,13,FALSE)</f>
        <v>80.18616612526894</v>
      </c>
      <c r="Z29" s="129">
        <f t="shared" si="29"/>
        <v>-2.0192160118310483</v>
      </c>
    </row>
    <row r="30" spans="1:26" x14ac:dyDescent="0.2">
      <c r="B30" s="155" t="str">
        <f t="shared" ref="B30:B47" si="32">$B$28</f>
        <v>Female</v>
      </c>
      <c r="C30" s="13" t="str">
        <f t="shared" ref="C30:C47" si="33">$C$4</f>
        <v>RS</v>
      </c>
      <c r="D30" s="163" t="s">
        <v>138</v>
      </c>
      <c r="E30" s="20" t="str">
        <f t="shared" si="17"/>
        <v>RSFemale05-09</v>
      </c>
      <c r="F30" s="21">
        <v>5</v>
      </c>
      <c r="G30" s="108">
        <f>VLOOKUP(E30,'Appendix 4. LT MOH 2019'!$E$4:$H$1683,4,FALSE)</f>
        <v>1.5910373563563442E-4</v>
      </c>
      <c r="H30" s="21">
        <f>VLOOKUP(E30,'Appendix 1a. Pop March 2021'!$E$5:$F$1684,2,FALSE)</f>
        <v>342566.04517959303</v>
      </c>
      <c r="I30" s="21">
        <f>VLOOKUP(E30,'Appendix 2a. Covid Deaths 2021'!$E$4:$F$1684,2,FALSE)</f>
        <v>0</v>
      </c>
      <c r="J30" s="22">
        <f t="shared" si="18"/>
        <v>54.50353748999877</v>
      </c>
      <c r="K30" s="22">
        <f t="shared" si="19"/>
        <v>54.50353748999877</v>
      </c>
      <c r="L30" s="78">
        <f t="shared" si="20"/>
        <v>1</v>
      </c>
      <c r="M30" s="78">
        <f t="shared" si="21"/>
        <v>1</v>
      </c>
      <c r="N30" s="77">
        <f>VLOOKUP(E30,'Appendix 4. LT MOH 2019'!$E$4:$L$1683,8,FALSE)</f>
        <v>0.99920479762099457</v>
      </c>
      <c r="O30" s="77">
        <f t="shared" si="30"/>
        <v>0.99920479762099457</v>
      </c>
      <c r="P30" s="78">
        <f t="shared" si="22"/>
        <v>7.95202379005433E-4</v>
      </c>
      <c r="Q30" s="77">
        <f>VLOOKUP(E30,'Appendix 4. LT MOH 2019'!$E$4:$J$1683,6,FALSE)</f>
        <v>2.5000000000001443</v>
      </c>
      <c r="R30" s="133">
        <f t="shared" si="23"/>
        <v>2.5000000000001443</v>
      </c>
      <c r="S30" s="80">
        <f t="shared" si="31"/>
        <v>98964.258192567562</v>
      </c>
      <c r="T30" s="14">
        <f t="shared" si="24"/>
        <v>78.696613551237633</v>
      </c>
      <c r="U30" s="15">
        <f t="shared" si="25"/>
        <v>1.5910373563562963E-4</v>
      </c>
      <c r="V30" s="14">
        <f t="shared" si="26"/>
        <v>494624.54942895973</v>
      </c>
      <c r="W30" s="14">
        <f t="shared" si="27"/>
        <v>7349113.837079295</v>
      </c>
      <c r="X30" s="129">
        <f t="shared" si="28"/>
        <v>74.260283169901328</v>
      </c>
      <c r="Y30" s="109">
        <f>VLOOKUP(E30,'Appendix 4. LT MOH 2019'!$E$4:$Q$1683,13,FALSE)</f>
        <v>76.279704183055586</v>
      </c>
      <c r="Z30" s="129">
        <f t="shared" si="29"/>
        <v>-2.0194210131542576</v>
      </c>
    </row>
    <row r="31" spans="1:26" x14ac:dyDescent="0.2">
      <c r="B31" s="155" t="str">
        <f t="shared" si="32"/>
        <v>Female</v>
      </c>
      <c r="C31" s="13" t="str">
        <f t="shared" si="33"/>
        <v>RS</v>
      </c>
      <c r="D31" s="163" t="s">
        <v>120</v>
      </c>
      <c r="E31" s="20" t="str">
        <f t="shared" si="17"/>
        <v>RSFemale10-14</v>
      </c>
      <c r="F31" s="21">
        <v>5</v>
      </c>
      <c r="G31" s="108">
        <f>VLOOKUP(E31,'Appendix 4. LT MOH 2019'!$E$4:$H$1683,4,FALSE)</f>
        <v>2.4019785186019891E-4</v>
      </c>
      <c r="H31" s="21">
        <f>VLOOKUP(E31,'Appendix 1a. Pop March 2021'!$E$5:$F$1684,2,FALSE)</f>
        <v>325110.75283009</v>
      </c>
      <c r="I31" s="21">
        <f>VLOOKUP(E31,'Appendix 2a. Covid Deaths 2021'!$E$4:$F$1684,2,FALSE)</f>
        <v>4.9309985279686002</v>
      </c>
      <c r="J31" s="22">
        <f t="shared" si="18"/>
        <v>78.090904446439694</v>
      </c>
      <c r="K31" s="22">
        <f t="shared" si="19"/>
        <v>83.020718559154361</v>
      </c>
      <c r="L31" s="78">
        <f t="shared" si="20"/>
        <v>0.94061947188276807</v>
      </c>
      <c r="M31" s="78">
        <f t="shared" si="21"/>
        <v>1.0631291716706379</v>
      </c>
      <c r="N31" s="77">
        <f>VLOOKUP(E31,'Appendix 4. LT MOH 2019'!$E$4:$L$1683,8,FALSE)</f>
        <v>0.99879973149549006</v>
      </c>
      <c r="O31" s="77">
        <f t="shared" si="30"/>
        <v>0.99872400790119054</v>
      </c>
      <c r="P31" s="78">
        <f t="shared" si="22"/>
        <v>1.2759920988094642E-3</v>
      </c>
      <c r="Q31" s="77">
        <f>VLOOKUP(E31,'Appendix 4. LT MOH 2019'!$E$4:$J$1683,6,FALSE)</f>
        <v>2.4999999999990457</v>
      </c>
      <c r="R31" s="133">
        <f t="shared" si="23"/>
        <v>2.4999052459394657</v>
      </c>
      <c r="S31" s="80">
        <f t="shared" si="31"/>
        <v>98885.561579016328</v>
      </c>
      <c r="T31" s="14">
        <f t="shared" si="24"/>
        <v>126.17719526116156</v>
      </c>
      <c r="U31" s="15">
        <f t="shared" si="25"/>
        <v>2.5536134546638587E-4</v>
      </c>
      <c r="V31" s="14">
        <f t="shared" si="26"/>
        <v>494112.35295112716</v>
      </c>
      <c r="W31" s="14">
        <f t="shared" si="27"/>
        <v>6854489.2876503356</v>
      </c>
      <c r="X31" s="129">
        <f t="shared" si="28"/>
        <v>69.317392531296193</v>
      </c>
      <c r="Y31" s="109">
        <f>VLOOKUP(E31,'Appendix 4. LT MOH 2019'!$E$4:$Q$1683,13,FALSE)</f>
        <v>71.338420670835035</v>
      </c>
      <c r="Z31" s="129">
        <f t="shared" si="29"/>
        <v>-2.0210281395388421</v>
      </c>
    </row>
    <row r="32" spans="1:26" x14ac:dyDescent="0.2">
      <c r="B32" s="155" t="str">
        <f t="shared" si="32"/>
        <v>Female</v>
      </c>
      <c r="C32" s="13" t="str">
        <f t="shared" si="33"/>
        <v>RS</v>
      </c>
      <c r="D32" s="162" t="s">
        <v>121</v>
      </c>
      <c r="E32" s="20" t="str">
        <f t="shared" si="17"/>
        <v>RSFemale15-19</v>
      </c>
      <c r="F32" s="21">
        <v>5</v>
      </c>
      <c r="G32" s="108">
        <f>VLOOKUP(E32,'Appendix 4. LT MOH 2019'!$E$4:$H$1683,4,FALSE)</f>
        <v>3.8849937553288294E-4</v>
      </c>
      <c r="H32" s="21">
        <f>VLOOKUP(E32,'Appendix 1a. Pop March 2021'!$E$5:$F$1684,2,FALSE)</f>
        <v>365781.55620113597</v>
      </c>
      <c r="I32" s="21">
        <f>VLOOKUP(E32,'Appendix 2a. Covid Deaths 2021'!$E$4:$F$1684,2,FALSE)</f>
        <v>15.7791952894995</v>
      </c>
      <c r="J32" s="22">
        <f t="shared" si="18"/>
        <v>142.10590616558744</v>
      </c>
      <c r="K32" s="22">
        <f t="shared" si="19"/>
        <v>157.8789712475706</v>
      </c>
      <c r="L32" s="78">
        <f t="shared" si="20"/>
        <v>0.90009394565125866</v>
      </c>
      <c r="M32" s="78">
        <f t="shared" si="21"/>
        <v>1.1109951409310446</v>
      </c>
      <c r="N32" s="77">
        <f>VLOOKUP(E32,'Appendix 4. LT MOH 2019'!$E$4:$L$1683,8,FALSE)</f>
        <v>0.99805938793877047</v>
      </c>
      <c r="O32" s="77">
        <f t="shared" si="30"/>
        <v>0.99784422176392762</v>
      </c>
      <c r="P32" s="78">
        <f t="shared" si="22"/>
        <v>2.1557782360723809E-3</v>
      </c>
      <c r="Q32" s="77">
        <f>VLOOKUP(E32,'Appendix 4. LT MOH 2019'!$E$4:$J$1683,6,FALSE)</f>
        <v>2.499999999999674</v>
      </c>
      <c r="R32" s="133">
        <f t="shared" si="23"/>
        <v>2.4997305678499315</v>
      </c>
      <c r="S32" s="80">
        <f t="shared" si="31"/>
        <v>98759.384383755169</v>
      </c>
      <c r="T32" s="14">
        <f t="shared" si="24"/>
        <v>212.90333146240596</v>
      </c>
      <c r="U32" s="15">
        <f t="shared" si="25"/>
        <v>4.31620936865633E-4</v>
      </c>
      <c r="V32" s="14">
        <f t="shared" si="26"/>
        <v>493264.60622711742</v>
      </c>
      <c r="W32" s="14">
        <f t="shared" si="27"/>
        <v>6360376.9346992085</v>
      </c>
      <c r="X32" s="129">
        <f t="shared" si="28"/>
        <v>64.402760045408101</v>
      </c>
      <c r="Y32" s="109">
        <f>VLOOKUP(E32,'Appendix 4. LT MOH 2019'!$E$4:$Q$1683,13,FALSE)</f>
        <v>66.421144549933103</v>
      </c>
      <c r="Z32" s="129">
        <f t="shared" si="29"/>
        <v>-2.0183845045250024</v>
      </c>
    </row>
    <row r="33" spans="2:26" x14ac:dyDescent="0.2">
      <c r="B33" s="155" t="str">
        <f t="shared" si="32"/>
        <v>Female</v>
      </c>
      <c r="C33" s="13" t="str">
        <f t="shared" si="33"/>
        <v>RS</v>
      </c>
      <c r="D33" s="162" t="s">
        <v>122</v>
      </c>
      <c r="E33" s="20" t="str">
        <f t="shared" si="17"/>
        <v>RSFemale20-24</v>
      </c>
      <c r="F33" s="21">
        <v>5</v>
      </c>
      <c r="G33" s="108">
        <f>VLOOKUP(E33,'Appendix 4. LT MOH 2019'!$E$4:$H$1683,4,FALSE)</f>
        <v>4.5575229512181443E-4</v>
      </c>
      <c r="H33" s="21">
        <f>VLOOKUP(E33,'Appendix 1a. Pop March 2021'!$E$5:$F$1684,2,FALSE)</f>
        <v>418237.46656447602</v>
      </c>
      <c r="I33" s="21">
        <f>VLOOKUP(E33,'Appendix 2a. Covid Deaths 2021'!$E$4:$F$1684,2,FALSE)</f>
        <v>34.516989695780197</v>
      </c>
      <c r="J33" s="22">
        <f t="shared" si="18"/>
        <v>190.61268529269307</v>
      </c>
      <c r="K33" s="22">
        <f t="shared" si="19"/>
        <v>225.11394379119872</v>
      </c>
      <c r="L33" s="78">
        <f t="shared" si="20"/>
        <v>0.84673868745106784</v>
      </c>
      <c r="M33" s="78">
        <f t="shared" si="21"/>
        <v>1.181001901555123</v>
      </c>
      <c r="N33" s="77">
        <f>VLOOKUP(E33,'Appendix 4. LT MOH 2019'!$E$4:$L$1683,8,FALSE)</f>
        <v>0.99772383194642722</v>
      </c>
      <c r="O33" s="77">
        <f t="shared" si="30"/>
        <v>0.99731239529319771</v>
      </c>
      <c r="P33" s="78">
        <f t="shared" si="22"/>
        <v>2.6876047068022935E-3</v>
      </c>
      <c r="Q33" s="77">
        <f>VLOOKUP(E33,'Appendix 4. LT MOH 2019'!$E$4:$J$1683,6,FALSE)</f>
        <v>2.4999999999999187</v>
      </c>
      <c r="R33" s="133">
        <f t="shared" si="23"/>
        <v>2.4994845849867096</v>
      </c>
      <c r="S33" s="80">
        <f t="shared" si="31"/>
        <v>98546.481052292758</v>
      </c>
      <c r="T33" s="14">
        <f t="shared" si="24"/>
        <v>264.85398631494502</v>
      </c>
      <c r="U33" s="15">
        <f t="shared" si="25"/>
        <v>5.3824438454977083E-4</v>
      </c>
      <c r="V33" s="14">
        <f t="shared" si="26"/>
        <v>492070.13378595549</v>
      </c>
      <c r="W33" s="14">
        <f t="shared" si="27"/>
        <v>5867112.3284720909</v>
      </c>
      <c r="X33" s="129">
        <f t="shared" si="28"/>
        <v>59.536497557520732</v>
      </c>
      <c r="Y33" s="109">
        <f>VLOOKUP(E33,'Appendix 4. LT MOH 2019'!$E$4:$Q$1683,13,FALSE)</f>
        <v>61.545431887520692</v>
      </c>
      <c r="Z33" s="129">
        <f t="shared" si="29"/>
        <v>-2.0089343299999598</v>
      </c>
    </row>
    <row r="34" spans="2:26" x14ac:dyDescent="0.2">
      <c r="B34" s="155" t="str">
        <f t="shared" si="32"/>
        <v>Female</v>
      </c>
      <c r="C34" s="13" t="str">
        <f t="shared" si="33"/>
        <v>RS</v>
      </c>
      <c r="D34" s="162" t="s">
        <v>123</v>
      </c>
      <c r="E34" s="20" t="str">
        <f t="shared" si="17"/>
        <v>RSFemale25-29</v>
      </c>
      <c r="F34" s="21">
        <v>5</v>
      </c>
      <c r="G34" s="108">
        <f>VLOOKUP(E34,'Appendix 4. LT MOH 2019'!$E$4:$H$1683,4,FALSE)</f>
        <v>5.8636287485340933E-4</v>
      </c>
      <c r="H34" s="21">
        <f>VLOOKUP(E34,'Appendix 1a. Pop March 2021'!$E$5:$F$1684,2,FALSE)</f>
        <v>428945.19306950498</v>
      </c>
      <c r="I34" s="21">
        <f>VLOOKUP(E34,'Appendix 2a. Covid Deaths 2021'!$E$4:$F$1684,2,FALSE)</f>
        <v>60.158182041216897</v>
      </c>
      <c r="J34" s="22">
        <f t="shared" si="18"/>
        <v>251.51753656278566</v>
      </c>
      <c r="K34" s="22">
        <f t="shared" si="19"/>
        <v>311.64044407943493</v>
      </c>
      <c r="L34" s="78">
        <f t="shared" si="20"/>
        <v>0.80707604337348349</v>
      </c>
      <c r="M34" s="78">
        <f t="shared" si="21"/>
        <v>1.2390406185520226</v>
      </c>
      <c r="N34" s="77">
        <f>VLOOKUP(E34,'Appendix 4. LT MOH 2019'!$E$4:$L$1683,8,FALSE)</f>
        <v>0.99707247710258873</v>
      </c>
      <c r="O34" s="77">
        <f t="shared" si="30"/>
        <v>0.99637395035559539</v>
      </c>
      <c r="P34" s="78">
        <f t="shared" si="22"/>
        <v>3.6260496444046053E-3</v>
      </c>
      <c r="Q34" s="77">
        <f>VLOOKUP(E34,'Appendix 4. LT MOH 2019'!$E$4:$J$1683,6,FALSE)</f>
        <v>2.5000000000001772</v>
      </c>
      <c r="R34" s="133">
        <f t="shared" si="23"/>
        <v>2.4991242968565186</v>
      </c>
      <c r="S34" s="80">
        <f t="shared" si="31"/>
        <v>98281.627065977809</v>
      </c>
      <c r="T34" s="14">
        <f t="shared" si="24"/>
        <v>356.37405887409489</v>
      </c>
      <c r="U34" s="15">
        <f t="shared" si="25"/>
        <v>7.265276028537883E-4</v>
      </c>
      <c r="V34" s="14">
        <f t="shared" si="26"/>
        <v>490516.88810482016</v>
      </c>
      <c r="W34" s="14">
        <f t="shared" si="27"/>
        <v>5375042.1946861353</v>
      </c>
      <c r="X34" s="129">
        <f t="shared" si="28"/>
        <v>54.690203603139331</v>
      </c>
      <c r="Y34" s="109">
        <f>VLOOKUP(E34,'Appendix 4. LT MOH 2019'!$E$4:$Q$1683,13,FALSE)</f>
        <v>56.680135822085028</v>
      </c>
      <c r="Z34" s="129">
        <f t="shared" si="29"/>
        <v>-1.9899322189456967</v>
      </c>
    </row>
    <row r="35" spans="2:26" x14ac:dyDescent="0.2">
      <c r="B35" s="155" t="str">
        <f t="shared" si="32"/>
        <v>Female</v>
      </c>
      <c r="C35" s="13" t="str">
        <f t="shared" si="33"/>
        <v>RS</v>
      </c>
      <c r="D35" s="162" t="s">
        <v>124</v>
      </c>
      <c r="E35" s="20" t="str">
        <f t="shared" si="17"/>
        <v>RSFemale30-34</v>
      </c>
      <c r="F35" s="21">
        <v>5</v>
      </c>
      <c r="G35" s="108">
        <f>VLOOKUP(E35,'Appendix 4. LT MOH 2019'!$E$4:$H$1683,4,FALSE)</f>
        <v>8.1187713437613405E-4</v>
      </c>
      <c r="H35" s="21">
        <f>VLOOKUP(E35,'Appendix 1a. Pop March 2021'!$E$5:$F$1684,2,FALSE)</f>
        <v>424440.94053987</v>
      </c>
      <c r="I35" s="21">
        <f>VLOOKUP(E35,'Appendix 2a. Covid Deaths 2021'!$E$4:$F$1684,2,FALSE)</f>
        <v>109.46816732090301</v>
      </c>
      <c r="J35" s="22">
        <f t="shared" si="18"/>
        <v>344.59389451742078</v>
      </c>
      <c r="K35" s="22">
        <f t="shared" si="19"/>
        <v>453.97318713633388</v>
      </c>
      <c r="L35" s="78">
        <f t="shared" si="20"/>
        <v>0.75906221839030086</v>
      </c>
      <c r="M35" s="78">
        <f t="shared" si="21"/>
        <v>1.3174150626553933</v>
      </c>
      <c r="N35" s="77">
        <f>VLOOKUP(E35,'Appendix 4. LT MOH 2019'!$E$4:$L$1683,8,FALSE)</f>
        <v>0.99594883694474978</v>
      </c>
      <c r="O35" s="77">
        <f t="shared" si="30"/>
        <v>0.99466637140338088</v>
      </c>
      <c r="P35" s="78">
        <f t="shared" si="22"/>
        <v>5.3336285966191221E-3</v>
      </c>
      <c r="Q35" s="77">
        <f>VLOOKUP(E35,'Appendix 4. LT MOH 2019'!$E$4:$J$1683,6,FALSE)</f>
        <v>2.4999999999999867</v>
      </c>
      <c r="R35" s="133">
        <f t="shared" si="23"/>
        <v>2.4983901046077883</v>
      </c>
      <c r="S35" s="80">
        <f t="shared" si="31"/>
        <v>97925.253007103718</v>
      </c>
      <c r="T35" s="14">
        <f t="shared" si="24"/>
        <v>522.29692976985109</v>
      </c>
      <c r="U35" s="15">
        <f t="shared" si="25"/>
        <v>1.0695799271743976E-3</v>
      </c>
      <c r="V35" s="14">
        <f t="shared" si="26"/>
        <v>488319.68186767335</v>
      </c>
      <c r="W35" s="14">
        <f t="shared" si="27"/>
        <v>4884525.3065813147</v>
      </c>
      <c r="X35" s="129">
        <f t="shared" si="28"/>
        <v>49.880139765653503</v>
      </c>
      <c r="Y35" s="109">
        <f>VLOOKUP(E35,'Appendix 4. LT MOH 2019'!$E$4:$Q$1683,13,FALSE)</f>
        <v>51.839215118572007</v>
      </c>
      <c r="Z35" s="129">
        <f t="shared" si="29"/>
        <v>-1.9590753529185037</v>
      </c>
    </row>
    <row r="36" spans="2:26" x14ac:dyDescent="0.2">
      <c r="B36" s="155" t="str">
        <f t="shared" si="32"/>
        <v>Female</v>
      </c>
      <c r="C36" s="13" t="str">
        <f t="shared" si="33"/>
        <v>RS</v>
      </c>
      <c r="D36" s="162" t="s">
        <v>125</v>
      </c>
      <c r="E36" s="20" t="str">
        <f t="shared" si="17"/>
        <v>RSFemale35-39</v>
      </c>
      <c r="F36" s="21">
        <v>5</v>
      </c>
      <c r="G36" s="108">
        <f>VLOOKUP(E36,'Appendix 4. LT MOH 2019'!$E$4:$H$1683,4,FALSE)</f>
        <v>1.2669889110036962E-3</v>
      </c>
      <c r="H36" s="21">
        <f>VLOOKUP(E36,'Appendix 1a. Pop March 2021'!$E$5:$F$1684,2,FALSE)</f>
        <v>441484.839796132</v>
      </c>
      <c r="I36" s="21">
        <f>VLOOKUP(E36,'Appendix 2a. Covid Deaths 2021'!$E$4:$F$1684,2,FALSE)</f>
        <v>162.722951422964</v>
      </c>
      <c r="J36" s="22">
        <f t="shared" si="18"/>
        <v>559.3563963979426</v>
      </c>
      <c r="K36" s="22">
        <f t="shared" si="19"/>
        <v>721.87317964588783</v>
      </c>
      <c r="L36" s="78">
        <f t="shared" si="20"/>
        <v>0.77486795765474037</v>
      </c>
      <c r="M36" s="78">
        <f t="shared" si="21"/>
        <v>1.2905424596813335</v>
      </c>
      <c r="N36" s="77">
        <f>VLOOKUP(E36,'Appendix 4. LT MOH 2019'!$E$4:$L$1683,8,FALSE)</f>
        <v>0.99368505784917827</v>
      </c>
      <c r="O36" s="77">
        <f t="shared" si="30"/>
        <v>0.99185778658722978</v>
      </c>
      <c r="P36" s="78">
        <f t="shared" si="22"/>
        <v>8.1422134127702162E-3</v>
      </c>
      <c r="Q36" s="77">
        <f>VLOOKUP(E36,'Appendix 4. LT MOH 2019'!$E$4:$J$1683,6,FALSE)</f>
        <v>2.5000000000000169</v>
      </c>
      <c r="R36" s="133">
        <f t="shared" si="23"/>
        <v>2.4977010049611335</v>
      </c>
      <c r="S36" s="80">
        <f t="shared" si="31"/>
        <v>97402.95607733386</v>
      </c>
      <c r="T36" s="14">
        <f t="shared" si="24"/>
        <v>793.07565541633596</v>
      </c>
      <c r="U36" s="15">
        <f t="shared" si="25"/>
        <v>1.6351054929700584E-3</v>
      </c>
      <c r="V36" s="14">
        <f t="shared" si="26"/>
        <v>485030.26797113119</v>
      </c>
      <c r="W36" s="14">
        <f t="shared" si="27"/>
        <v>4396205.6247136416</v>
      </c>
      <c r="X36" s="129">
        <f t="shared" si="28"/>
        <v>45.134211545112031</v>
      </c>
      <c r="Y36" s="109">
        <f>VLOOKUP(E36,'Appendix 4. LT MOH 2019'!$E$4:$Q$1683,13,FALSE)</f>
        <v>47.039909369168825</v>
      </c>
      <c r="Z36" s="129">
        <f t="shared" si="29"/>
        <v>-1.9056978240567943</v>
      </c>
    </row>
    <row r="37" spans="2:26" x14ac:dyDescent="0.2">
      <c r="B37" s="155" t="str">
        <f t="shared" si="32"/>
        <v>Female</v>
      </c>
      <c r="C37" s="13" t="str">
        <f t="shared" si="33"/>
        <v>RS</v>
      </c>
      <c r="D37" s="162" t="s">
        <v>126</v>
      </c>
      <c r="E37" s="20" t="str">
        <f t="shared" si="17"/>
        <v>RSFemale40-44</v>
      </c>
      <c r="F37" s="21">
        <v>5</v>
      </c>
      <c r="G37" s="108">
        <f>VLOOKUP(E37,'Appendix 4. LT MOH 2019'!$E$4:$H$1683,4,FALSE)</f>
        <v>1.8912672244898985E-3</v>
      </c>
      <c r="H37" s="21">
        <f>VLOOKUP(E37,'Appendix 1a. Pop March 2021'!$E$5:$F$1684,2,FALSE)</f>
        <v>410126.541921328</v>
      </c>
      <c r="I37" s="21">
        <f>VLOOKUP(E37,'Appendix 2a. Covid Deaths 2021'!$E$4:$F$1684,2,FALSE)</f>
        <v>277.12211727183501</v>
      </c>
      <c r="J37" s="22">
        <f t="shared" si="18"/>
        <v>775.65888662918996</v>
      </c>
      <c r="K37" s="22">
        <f t="shared" si="19"/>
        <v>1052.2568919234477</v>
      </c>
      <c r="L37" s="78">
        <f t="shared" si="20"/>
        <v>0.73713832865598339</v>
      </c>
      <c r="M37" s="78">
        <f t="shared" si="21"/>
        <v>1.3565974812669008</v>
      </c>
      <c r="N37" s="77">
        <f>VLOOKUP(E37,'Appendix 4. LT MOH 2019'!$E$4:$L$1683,8,FALSE)</f>
        <v>0.99058816461700594</v>
      </c>
      <c r="O37" s="77">
        <f t="shared" si="30"/>
        <v>0.98725339757996988</v>
      </c>
      <c r="P37" s="78">
        <f t="shared" si="22"/>
        <v>1.2746602420030118E-2</v>
      </c>
      <c r="Q37" s="77">
        <f>VLOOKUP(E37,'Appendix 4. LT MOH 2019'!$E$4:$J$1683,6,FALSE)</f>
        <v>2.4999999999999867</v>
      </c>
      <c r="R37" s="133">
        <f t="shared" si="23"/>
        <v>2.4957891220870252</v>
      </c>
      <c r="S37" s="80">
        <f t="shared" si="31"/>
        <v>96609.880421917522</v>
      </c>
      <c r="T37" s="14">
        <f t="shared" si="24"/>
        <v>1231.4477355848342</v>
      </c>
      <c r="U37" s="15">
        <f t="shared" si="25"/>
        <v>2.5657000054299622E-3</v>
      </c>
      <c r="V37" s="14">
        <f t="shared" si="26"/>
        <v>479965.59729455475</v>
      </c>
      <c r="W37" s="14">
        <f t="shared" si="27"/>
        <v>3911175.3567425106</v>
      </c>
      <c r="X37" s="129">
        <f t="shared" si="28"/>
        <v>40.484216931658644</v>
      </c>
      <c r="Y37" s="109">
        <f>VLOOKUP(E37,'Appendix 4. LT MOH 2019'!$E$4:$Q$1683,13,FALSE)</f>
        <v>42.322963792547128</v>
      </c>
      <c r="Z37" s="129">
        <f t="shared" si="29"/>
        <v>-1.8387468608884845</v>
      </c>
    </row>
    <row r="38" spans="2:26" x14ac:dyDescent="0.2">
      <c r="B38" s="155" t="str">
        <f t="shared" si="32"/>
        <v>Female</v>
      </c>
      <c r="C38" s="13" t="str">
        <f t="shared" si="33"/>
        <v>RS</v>
      </c>
      <c r="D38" s="162" t="s">
        <v>127</v>
      </c>
      <c r="E38" s="20" t="str">
        <f t="shared" si="17"/>
        <v>RSFemale45-49</v>
      </c>
      <c r="F38" s="21">
        <v>5</v>
      </c>
      <c r="G38" s="108">
        <f>VLOOKUP(E38,'Appendix 4. LT MOH 2019'!$E$4:$H$1683,4,FALSE)</f>
        <v>2.678838511174736E-3</v>
      </c>
      <c r="H38" s="21">
        <f>VLOOKUP(E38,'Appendix 1a. Pop March 2021'!$E$5:$F$1684,2,FALSE)</f>
        <v>375402.28271484398</v>
      </c>
      <c r="I38" s="21">
        <f>VLOOKUP(E38,'Appendix 2a. Covid Deaths 2021'!$E$4:$F$1684,2,FALSE)</f>
        <v>373.76968842001997</v>
      </c>
      <c r="J38" s="22">
        <f t="shared" si="18"/>
        <v>1005.64209211943</v>
      </c>
      <c r="K38" s="22">
        <f t="shared" si="19"/>
        <v>1378.4105119038009</v>
      </c>
      <c r="L38" s="78">
        <f t="shared" si="20"/>
        <v>0.7295664705360384</v>
      </c>
      <c r="M38" s="78">
        <f t="shared" si="21"/>
        <v>1.3706770258579242</v>
      </c>
      <c r="N38" s="77">
        <f>VLOOKUP(E38,'Appendix 4. LT MOH 2019'!$E$4:$L$1683,8,FALSE)</f>
        <v>0.98669491289346511</v>
      </c>
      <c r="O38" s="77">
        <f t="shared" si="30"/>
        <v>0.98180812036304321</v>
      </c>
      <c r="P38" s="78">
        <f t="shared" si="22"/>
        <v>1.8191879636956787E-2</v>
      </c>
      <c r="Q38" s="77">
        <f>VLOOKUP(E38,'Appendix 4. LT MOH 2019'!$E$4:$J$1683,6,FALSE)</f>
        <v>2.4999999999999822</v>
      </c>
      <c r="R38" s="133">
        <f t="shared" si="23"/>
        <v>2.4938025113527056</v>
      </c>
      <c r="S38" s="80">
        <f t="shared" si="31"/>
        <v>95378.432686332686</v>
      </c>
      <c r="T38" s="14">
        <f t="shared" si="24"/>
        <v>1735.1129673913492</v>
      </c>
      <c r="U38" s="15">
        <f t="shared" si="25"/>
        <v>3.671857720197803E-3</v>
      </c>
      <c r="V38" s="14">
        <f t="shared" si="26"/>
        <v>472543.62767026789</v>
      </c>
      <c r="W38" s="14">
        <f t="shared" si="27"/>
        <v>3431209.759447956</v>
      </c>
      <c r="X38" s="129">
        <f t="shared" si="28"/>
        <v>35.974692210890495</v>
      </c>
      <c r="Y38" s="109">
        <f>VLOOKUP(E38,'Appendix 4. LT MOH 2019'!$E$4:$Q$1683,13,FALSE)</f>
        <v>37.701332112567691</v>
      </c>
      <c r="Z38" s="129">
        <f t="shared" si="29"/>
        <v>-1.7266399016771956</v>
      </c>
    </row>
    <row r="39" spans="2:26" x14ac:dyDescent="0.2">
      <c r="B39" s="155" t="str">
        <f t="shared" si="32"/>
        <v>Female</v>
      </c>
      <c r="C39" s="13" t="str">
        <f t="shared" si="33"/>
        <v>RS</v>
      </c>
      <c r="D39" s="162" t="s">
        <v>128</v>
      </c>
      <c r="E39" s="20" t="str">
        <f t="shared" si="17"/>
        <v>RSFemale50-54</v>
      </c>
      <c r="F39" s="21">
        <v>5</v>
      </c>
      <c r="G39" s="108">
        <f>VLOOKUP(E39,'Appendix 4. LT MOH 2019'!$E$4:$H$1683,4,FALSE)</f>
        <v>3.8478004095380061E-3</v>
      </c>
      <c r="H39" s="21">
        <f>VLOOKUP(E39,'Appendix 1a. Pop March 2021'!$E$5:$F$1684,2,FALSE)</f>
        <v>380408.21809005103</v>
      </c>
      <c r="I39" s="21">
        <f>VLOOKUP(E39,'Appendix 2a. Covid Deaths 2021'!$E$4:$F$1684,2,FALSE)</f>
        <v>505.92044896957799</v>
      </c>
      <c r="J39" s="22">
        <f t="shared" si="18"/>
        <v>1463.7348973585215</v>
      </c>
      <c r="K39" s="22">
        <f t="shared" si="19"/>
        <v>1967.7086654173606</v>
      </c>
      <c r="L39" s="78">
        <f t="shared" si="20"/>
        <v>0.74387785299916653</v>
      </c>
      <c r="M39" s="78">
        <f t="shared" si="21"/>
        <v>1.3443067245088698</v>
      </c>
      <c r="N39" s="77">
        <f>VLOOKUP(E39,'Appendix 4. LT MOH 2019'!$E$4:$L$1683,8,FALSE)</f>
        <v>0.98094430423721024</v>
      </c>
      <c r="O39" s="77">
        <f t="shared" si="30"/>
        <v>0.9744676884724891</v>
      </c>
      <c r="P39" s="78">
        <f t="shared" si="22"/>
        <v>2.5532311527510898E-2</v>
      </c>
      <c r="Q39" s="77">
        <f>VLOOKUP(E39,'Appendix 4. LT MOH 2019'!$E$4:$J$1683,6,FALSE)</f>
        <v>2.4999999999999907</v>
      </c>
      <c r="R39" s="133">
        <f t="shared" si="23"/>
        <v>2.4917370949246291</v>
      </c>
      <c r="S39" s="80">
        <f t="shared" si="31"/>
        <v>93643.319718941333</v>
      </c>
      <c r="T39" s="14">
        <f t="shared" si="24"/>
        <v>2390.9304115343143</v>
      </c>
      <c r="U39" s="15">
        <f t="shared" si="25"/>
        <v>5.1727162657661261E-3</v>
      </c>
      <c r="V39" s="14">
        <f t="shared" si="26"/>
        <v>462219.51653483859</v>
      </c>
      <c r="W39" s="14">
        <f t="shared" si="27"/>
        <v>2958666.1317776879</v>
      </c>
      <c r="X39" s="129">
        <f t="shared" si="28"/>
        <v>31.595058148918181</v>
      </c>
      <c r="Y39" s="109">
        <f>VLOOKUP(E39,'Appendix 4. LT MOH 2019'!$E$4:$Q$1683,13,FALSE)</f>
        <v>33.176004459514665</v>
      </c>
      <c r="Z39" s="129">
        <f t="shared" si="29"/>
        <v>-1.5809463105964845</v>
      </c>
    </row>
    <row r="40" spans="2:26" x14ac:dyDescent="0.2">
      <c r="B40" s="155" t="str">
        <f t="shared" si="32"/>
        <v>Female</v>
      </c>
      <c r="C40" s="13" t="str">
        <f t="shared" si="33"/>
        <v>RS</v>
      </c>
      <c r="D40" s="162" t="s">
        <v>129</v>
      </c>
      <c r="E40" s="20" t="str">
        <f t="shared" si="17"/>
        <v>RSFemale55-59</v>
      </c>
      <c r="F40" s="21">
        <v>5</v>
      </c>
      <c r="G40" s="108">
        <f>VLOOKUP(E40,'Appendix 4. LT MOH 2019'!$E$4:$H$1683,4,FALSE)</f>
        <v>5.6224774268713853E-3</v>
      </c>
      <c r="H40" s="21">
        <f>VLOOKUP(E40,'Appendix 1a. Pop March 2021'!$E$5:$F$1684,2,FALSE)</f>
        <v>387776.57222958899</v>
      </c>
      <c r="I40" s="21">
        <f>VLOOKUP(E40,'Appendix 2a. Covid Deaths 2021'!$E$4:$F$1684,2,FALSE)</f>
        <v>651.87800539744899</v>
      </c>
      <c r="J40" s="22">
        <f t="shared" si="18"/>
        <v>2180.2650240304256</v>
      </c>
      <c r="K40" s="22">
        <f t="shared" si="19"/>
        <v>2828.4778600574537</v>
      </c>
      <c r="L40" s="78">
        <f t="shared" si="20"/>
        <v>0.77082626483282379</v>
      </c>
      <c r="M40" s="78">
        <f t="shared" si="21"/>
        <v>1.297309193553335</v>
      </c>
      <c r="N40" s="77">
        <f>VLOOKUP(E40,'Appendix 4. LT MOH 2019'!$E$4:$L$1683,8,FALSE)</f>
        <v>0.97227728866241125</v>
      </c>
      <c r="O40" s="77">
        <f t="shared" si="30"/>
        <v>0.96418426104922261</v>
      </c>
      <c r="P40" s="78">
        <f t="shared" si="22"/>
        <v>3.5815738950777387E-2</v>
      </c>
      <c r="Q40" s="77">
        <f>VLOOKUP(E40,'Appendix 4. LT MOH 2019'!$E$4:$J$1683,6,FALSE)</f>
        <v>2.5000000000000164</v>
      </c>
      <c r="R40" s="133">
        <f t="shared" si="23"/>
        <v>2.4895863283802018</v>
      </c>
      <c r="S40" s="80">
        <f t="shared" si="31"/>
        <v>91252.389307407022</v>
      </c>
      <c r="T40" s="14">
        <f t="shared" si="24"/>
        <v>3268.2717540687995</v>
      </c>
      <c r="U40" s="15">
        <f t="shared" si="25"/>
        <v>7.2943175947599425E-3</v>
      </c>
      <c r="V40" s="14">
        <f t="shared" si="26"/>
        <v>448057.23244305199</v>
      </c>
      <c r="W40" s="14">
        <f t="shared" si="27"/>
        <v>2496446.6152428496</v>
      </c>
      <c r="X40" s="129">
        <f t="shared" si="28"/>
        <v>27.357602734465729</v>
      </c>
      <c r="Y40" s="109">
        <f>VLOOKUP(E40,'Appendix 4. LT MOH 2019'!$E$4:$Q$1683,13,FALSE)</f>
        <v>28.771912510230191</v>
      </c>
      <c r="Z40" s="129">
        <f t="shared" si="29"/>
        <v>-1.4143097757644618</v>
      </c>
    </row>
    <row r="41" spans="2:26" x14ac:dyDescent="0.2">
      <c r="B41" s="155" t="str">
        <f t="shared" si="32"/>
        <v>Female</v>
      </c>
      <c r="C41" s="13" t="str">
        <f t="shared" si="33"/>
        <v>RS</v>
      </c>
      <c r="D41" s="162" t="s">
        <v>130</v>
      </c>
      <c r="E41" s="20" t="str">
        <f t="shared" si="17"/>
        <v>RSFemale60-64</v>
      </c>
      <c r="F41" s="21">
        <v>5</v>
      </c>
      <c r="G41" s="108">
        <f>VLOOKUP(E41,'Appendix 4. LT MOH 2019'!$E$4:$H$1683,4,FALSE)</f>
        <v>9.0094931040659142E-3</v>
      </c>
      <c r="H41" s="21">
        <f>VLOOKUP(E41,'Appendix 1a. Pop March 2021'!$E$5:$F$1684,2,FALSE)</f>
        <v>348802.261620629</v>
      </c>
      <c r="I41" s="21">
        <f>VLOOKUP(E41,'Appendix 2a. Covid Deaths 2021'!$E$4:$F$1684,2,FALSE)</f>
        <v>885.60733562316</v>
      </c>
      <c r="J41" s="22">
        <f t="shared" si="18"/>
        <v>3142.531570753652</v>
      </c>
      <c r="K41" s="22">
        <f t="shared" si="19"/>
        <v>4020.1600331936047</v>
      </c>
      <c r="L41" s="78">
        <f t="shared" si="20"/>
        <v>0.7816931527119414</v>
      </c>
      <c r="M41" s="78">
        <f t="shared" si="21"/>
        <v>1.2792743502110553</v>
      </c>
      <c r="N41" s="77">
        <f>VLOOKUP(E41,'Appendix 4. LT MOH 2019'!$E$4:$L$1683,8,FALSE)</f>
        <v>0.95594482154587257</v>
      </c>
      <c r="O41" s="77">
        <f t="shared" si="30"/>
        <v>0.94399178480472223</v>
      </c>
      <c r="P41" s="78">
        <f t="shared" si="22"/>
        <v>5.6008215195277766E-2</v>
      </c>
      <c r="Q41" s="77">
        <f>VLOOKUP(E41,'Appendix 4. LT MOH 2019'!$E$4:$J$1683,6,FALSE)</f>
        <v>2.4999999999999987</v>
      </c>
      <c r="R41" s="133">
        <f t="shared" si="23"/>
        <v>2.4843574467675702</v>
      </c>
      <c r="S41" s="80">
        <f t="shared" si="31"/>
        <v>87984.117553338219</v>
      </c>
      <c r="T41" s="14">
        <f t="shared" si="24"/>
        <v>4927.833389693983</v>
      </c>
      <c r="U41" s="15">
        <f t="shared" si="25"/>
        <v>1.1526450695730946E-2</v>
      </c>
      <c r="V41" s="14">
        <f t="shared" si="26"/>
        <v>427523.92039633729</v>
      </c>
      <c r="W41" s="14">
        <f t="shared" si="27"/>
        <v>2048389.3827997977</v>
      </c>
      <c r="X41" s="129">
        <f t="shared" si="28"/>
        <v>23.281353950706066</v>
      </c>
      <c r="Y41" s="109">
        <f>VLOOKUP(E41,'Appendix 4. LT MOH 2019'!$E$4:$Q$1683,13,FALSE)</f>
        <v>24.521008118345737</v>
      </c>
      <c r="Z41" s="129">
        <f t="shared" si="29"/>
        <v>-1.2396541676396708</v>
      </c>
    </row>
    <row r="42" spans="2:26" x14ac:dyDescent="0.2">
      <c r="B42" s="155" t="str">
        <f t="shared" si="32"/>
        <v>Female</v>
      </c>
      <c r="C42" s="13" t="str">
        <f t="shared" si="33"/>
        <v>RS</v>
      </c>
      <c r="D42" s="162" t="s">
        <v>131</v>
      </c>
      <c r="E42" s="20" t="str">
        <f t="shared" si="17"/>
        <v>RSFemale65-69</v>
      </c>
      <c r="F42" s="21">
        <v>5</v>
      </c>
      <c r="G42" s="108">
        <f>VLOOKUP(E42,'Appendix 4. LT MOH 2019'!$E$4:$H$1683,4,FALSE)</f>
        <v>1.3527291264610566E-2</v>
      </c>
      <c r="H42" s="21">
        <f>VLOOKUP(E42,'Appendix 1a. Pop March 2021'!$E$5:$F$1684,2,FALSE)</f>
        <v>289911.00568368402</v>
      </c>
      <c r="I42" s="21">
        <f>VLOOKUP(E42,'Appendix 2a. Covid Deaths 2021'!$E$4:$F$1684,2,FALSE)</f>
        <v>1051.2888861629001</v>
      </c>
      <c r="J42" s="22">
        <f t="shared" si="18"/>
        <v>3921.7106146993633</v>
      </c>
      <c r="K42" s="22">
        <f t="shared" si="19"/>
        <v>4958.7784098958891</v>
      </c>
      <c r="L42" s="78">
        <f t="shared" si="20"/>
        <v>0.79086224278001171</v>
      </c>
      <c r="M42" s="78">
        <f t="shared" si="21"/>
        <v>1.2644427131643488</v>
      </c>
      <c r="N42" s="77">
        <f>VLOOKUP(E42,'Appendix 4. LT MOH 2019'!$E$4:$L$1683,8,FALSE)</f>
        <v>0.93457606523021652</v>
      </c>
      <c r="O42" s="77">
        <f t="shared" si="30"/>
        <v>0.9180026056663011</v>
      </c>
      <c r="P42" s="78">
        <f t="shared" si="22"/>
        <v>8.1997394333698903E-2</v>
      </c>
      <c r="Q42" s="77">
        <f>VLOOKUP(E42,'Appendix 4. LT MOH 2019'!$E$4:$J$1683,6,FALSE)</f>
        <v>2.4999999999999956</v>
      </c>
      <c r="R42" s="133">
        <f t="shared" si="23"/>
        <v>2.4778217570690937</v>
      </c>
      <c r="S42" s="80">
        <f t="shared" si="31"/>
        <v>83056.284163644232</v>
      </c>
      <c r="T42" s="14">
        <f t="shared" si="24"/>
        <v>6810.3988844580872</v>
      </c>
      <c r="U42" s="15">
        <f t="shared" si="25"/>
        <v>1.7107068424150985E-2</v>
      </c>
      <c r="V42" s="14">
        <f t="shared" si="26"/>
        <v>398104.38092616003</v>
      </c>
      <c r="W42" s="14">
        <f t="shared" si="27"/>
        <v>1620865.4624034604</v>
      </c>
      <c r="X42" s="129">
        <f t="shared" si="28"/>
        <v>19.515265807098952</v>
      </c>
      <c r="Y42" s="109">
        <f>VLOOKUP(E42,'Appendix 4. LT MOH 2019'!$E$4:$Q$1683,13,FALSE)</f>
        <v>20.535856905145668</v>
      </c>
      <c r="Z42" s="129">
        <f t="shared" si="29"/>
        <v>-1.0205910980467152</v>
      </c>
    </row>
    <row r="43" spans="2:26" x14ac:dyDescent="0.2">
      <c r="B43" s="155" t="str">
        <f t="shared" si="32"/>
        <v>Female</v>
      </c>
      <c r="C43" s="13" t="str">
        <f t="shared" si="33"/>
        <v>RS</v>
      </c>
      <c r="D43" s="162" t="s">
        <v>132</v>
      </c>
      <c r="E43" s="20" t="str">
        <f t="shared" si="17"/>
        <v>RSFemale70-74</v>
      </c>
      <c r="F43" s="21">
        <v>5</v>
      </c>
      <c r="G43" s="108">
        <f>VLOOKUP(E43,'Appendix 4. LT MOH 2019'!$E$4:$H$1683,4,FALSE)</f>
        <v>2.0658380920389654E-2</v>
      </c>
      <c r="H43" s="21">
        <f>VLOOKUP(E43,'Appendix 1a. Pop March 2021'!$E$5:$F$1684,2,FALSE)</f>
        <v>223962.149954867</v>
      </c>
      <c r="I43" s="21">
        <f>VLOOKUP(E43,'Appendix 2a. Covid Deaths 2021'!$E$4:$F$1684,2,FALSE)</f>
        <v>994.08930323846903</v>
      </c>
      <c r="J43" s="22">
        <f t="shared" si="18"/>
        <v>4626.6954055170709</v>
      </c>
      <c r="K43" s="22">
        <f t="shared" si="19"/>
        <v>5600.2484332603553</v>
      </c>
      <c r="L43" s="78">
        <f t="shared" si="20"/>
        <v>0.82615895717031596</v>
      </c>
      <c r="M43" s="78">
        <f t="shared" si="21"/>
        <v>1.2104208171089841</v>
      </c>
      <c r="N43" s="77">
        <f>VLOOKUP(E43,'Appendix 4. LT MOH 2019'!$E$4:$L$1683,8,FALSE)</f>
        <v>0.90178072346881732</v>
      </c>
      <c r="O43" s="77">
        <f t="shared" si="30"/>
        <v>0.88237511652684297</v>
      </c>
      <c r="P43" s="78">
        <f t="shared" si="22"/>
        <v>0.11762488347315703</v>
      </c>
      <c r="Q43" s="77">
        <f>VLOOKUP(E43,'Appendix 4. LT MOH 2019'!$E$4:$J$1683,6,FALSE)</f>
        <v>2.5000000000000031</v>
      </c>
      <c r="R43" s="133">
        <f t="shared" si="23"/>
        <v>2.4731822586277379</v>
      </c>
      <c r="S43" s="80">
        <f t="shared" si="31"/>
        <v>76245.885279186143</v>
      </c>
      <c r="T43" s="14">
        <f t="shared" si="24"/>
        <v>8968.4133712719686</v>
      </c>
      <c r="U43" s="15">
        <f t="shared" si="25"/>
        <v>2.5011758894387077E-2</v>
      </c>
      <c r="V43" s="14">
        <f t="shared" si="26"/>
        <v>358567.88037744048</v>
      </c>
      <c r="W43" s="14">
        <f t="shared" si="27"/>
        <v>1222761.0814773003</v>
      </c>
      <c r="X43" s="129">
        <f t="shared" si="28"/>
        <v>16.037076322216876</v>
      </c>
      <c r="Y43" s="109">
        <f>VLOOKUP(E43,'Appendix 4. LT MOH 2019'!$E$4:$Q$1683,13,FALSE)</f>
        <v>16.798436559792329</v>
      </c>
      <c r="Z43" s="129">
        <f t="shared" si="29"/>
        <v>-0.76136023757545246</v>
      </c>
    </row>
    <row r="44" spans="2:26" x14ac:dyDescent="0.2">
      <c r="B44" s="155" t="str">
        <f t="shared" si="32"/>
        <v>Female</v>
      </c>
      <c r="C44" s="13" t="str">
        <f t="shared" si="33"/>
        <v>RS</v>
      </c>
      <c r="D44" s="162" t="s">
        <v>133</v>
      </c>
      <c r="E44" s="20" t="str">
        <f t="shared" si="17"/>
        <v>RSFemale75-79</v>
      </c>
      <c r="F44" s="21">
        <v>5</v>
      </c>
      <c r="G44" s="108">
        <f>VLOOKUP(E44,'Appendix 4. LT MOH 2019'!$E$4:$H$1683,4,FALSE)</f>
        <v>3.4348578016910068E-2</v>
      </c>
      <c r="H44" s="21">
        <f>VLOOKUP(E44,'Appendix 1a. Pop March 2021'!$E$5:$F$1684,2,FALSE)</f>
        <v>156101.04747823501</v>
      </c>
      <c r="I44" s="21">
        <f>VLOOKUP(E44,'Appendix 2a. Covid Deaths 2021'!$E$4:$F$1684,2,FALSE)</f>
        <v>848.131746810599</v>
      </c>
      <c r="J44" s="22">
        <f t="shared" si="18"/>
        <v>5361.8490078275381</v>
      </c>
      <c r="K44" s="22">
        <f t="shared" si="19"/>
        <v>6180.848635164195</v>
      </c>
      <c r="L44" s="78">
        <f t="shared" si="20"/>
        <v>0.86749398413072443</v>
      </c>
      <c r="M44" s="78">
        <f t="shared" si="21"/>
        <v>1.1527457461299326</v>
      </c>
      <c r="N44" s="77">
        <f>VLOOKUP(E44,'Appendix 4. LT MOH 2019'!$E$4:$L$1683,8,FALSE)</f>
        <v>0.84183865330590391</v>
      </c>
      <c r="O44" s="77">
        <f t="shared" si="30"/>
        <v>0.81998874140774058</v>
      </c>
      <c r="P44" s="78">
        <f t="shared" si="22"/>
        <v>0.18001125859225942</v>
      </c>
      <c r="Q44" s="77">
        <f>VLOOKUP(E44,'Appendix 4. LT MOH 2019'!$E$4:$J$1683,6,FALSE)</f>
        <v>2.4999999999999996</v>
      </c>
      <c r="R44" s="133">
        <f t="shared" si="23"/>
        <v>2.4679386579817981</v>
      </c>
      <c r="S44" s="80">
        <f t="shared" si="31"/>
        <v>67277.47190791418</v>
      </c>
      <c r="T44" s="14">
        <f t="shared" si="24"/>
        <v>12110.702393049009</v>
      </c>
      <c r="U44" s="15">
        <f t="shared" si="25"/>
        <v>3.9613406260065494E-2</v>
      </c>
      <c r="V44" s="14">
        <f t="shared" si="26"/>
        <v>305722.31818544416</v>
      </c>
      <c r="W44" s="14">
        <f t="shared" si="27"/>
        <v>864193.20109985978</v>
      </c>
      <c r="X44" s="129">
        <f t="shared" si="28"/>
        <v>12.845209199934287</v>
      </c>
      <c r="Y44" s="109">
        <f>VLOOKUP(E44,'Appendix 4. LT MOH 2019'!$E$4:$Q$1683,13,FALSE)</f>
        <v>13.355779778471559</v>
      </c>
      <c r="Z44" s="129">
        <f t="shared" si="29"/>
        <v>-0.51057057853727272</v>
      </c>
    </row>
    <row r="45" spans="2:26" x14ac:dyDescent="0.2">
      <c r="B45" s="155" t="str">
        <f t="shared" si="32"/>
        <v>Female</v>
      </c>
      <c r="C45" s="13" t="str">
        <f t="shared" si="33"/>
        <v>RS</v>
      </c>
      <c r="D45" s="162" t="s">
        <v>134</v>
      </c>
      <c r="E45" s="20" t="str">
        <f t="shared" si="17"/>
        <v>RSFemale80-84</v>
      </c>
      <c r="F45" s="21">
        <v>5</v>
      </c>
      <c r="G45" s="108">
        <f>VLOOKUP(E45,'Appendix 4. LT MOH 2019'!$E$4:$H$1683,4,FALSE)</f>
        <v>5.9156210759449865E-2</v>
      </c>
      <c r="H45" s="21">
        <f>VLOOKUP(E45,'Appendix 1a. Pop March 2021'!$E$5:$F$1684,2,FALSE)</f>
        <v>106327.762801005</v>
      </c>
      <c r="I45" s="21">
        <f>VLOOKUP(E45,'Appendix 2a. Covid Deaths 2021'!$E$4:$F$1684,2,FALSE)</f>
        <v>682.45019627085401</v>
      </c>
      <c r="J45" s="22">
        <f t="shared" si="18"/>
        <v>6289.9475458370453</v>
      </c>
      <c r="K45" s="22">
        <f t="shared" si="19"/>
        <v>6932.0265744644712</v>
      </c>
      <c r="L45" s="78">
        <f t="shared" si="20"/>
        <v>0.90737499031053137</v>
      </c>
      <c r="M45" s="78">
        <f t="shared" si="21"/>
        <v>1.1020801881014701</v>
      </c>
      <c r="N45" s="77">
        <f>VLOOKUP(E45,'Appendix 4. LT MOH 2019'!$E$4:$L$1683,8,FALSE)</f>
        <v>0.74232642672259719</v>
      </c>
      <c r="O45" s="77">
        <f t="shared" si="30"/>
        <v>0.7200874251341407</v>
      </c>
      <c r="P45" s="78">
        <f t="shared" si="22"/>
        <v>0.2799125748658593</v>
      </c>
      <c r="Q45" s="77">
        <f>VLOOKUP(E45,'Appendix 4. LT MOH 2019'!$E$4:$J$1683,6,FALSE)</f>
        <v>2.4999999999999982</v>
      </c>
      <c r="R45" s="133">
        <f t="shared" si="23"/>
        <v>2.4636996904977679</v>
      </c>
      <c r="S45" s="80">
        <f t="shared" si="31"/>
        <v>55166.769514865169</v>
      </c>
      <c r="T45" s="14">
        <f t="shared" si="24"/>
        <v>15441.872501937301</v>
      </c>
      <c r="U45" s="15">
        <f t="shared" si="25"/>
        <v>6.5246809651428553E-2</v>
      </c>
      <c r="V45" s="14">
        <f t="shared" si="26"/>
        <v>236668.62156836825</v>
      </c>
      <c r="W45" s="14">
        <f t="shared" si="27"/>
        <v>558470.88291441568</v>
      </c>
      <c r="X45" s="129">
        <f t="shared" si="28"/>
        <v>10.123320394244416</v>
      </c>
      <c r="Y45" s="109">
        <f>VLOOKUP(E45,'Appendix 4. LT MOH 2019'!$E$4:$Q$1683,13,FALSE)</f>
        <v>10.395321135280335</v>
      </c>
      <c r="Z45" s="129">
        <f t="shared" si="29"/>
        <v>-0.27200074103591909</v>
      </c>
    </row>
    <row r="46" spans="2:26" x14ac:dyDescent="0.2">
      <c r="B46" s="155" t="str">
        <f t="shared" si="32"/>
        <v>Female</v>
      </c>
      <c r="C46" s="13" t="str">
        <f t="shared" si="33"/>
        <v>RS</v>
      </c>
      <c r="D46" s="162" t="s">
        <v>135</v>
      </c>
      <c r="E46" s="20" t="str">
        <f t="shared" si="17"/>
        <v>RSFemale85-89</v>
      </c>
      <c r="F46" s="21">
        <v>5</v>
      </c>
      <c r="G46" s="108">
        <f>VLOOKUP(E46,'Appendix 4. LT MOH 2019'!$E$4:$H$1683,4,FALSE)</f>
        <v>9.9497168440219844E-2</v>
      </c>
      <c r="H46" s="21">
        <f>VLOOKUP(E46,'Appendix 1a. Pop March 2021'!$E$5:$F$1684,2,FALSE)</f>
        <v>63523.027404829001</v>
      </c>
      <c r="I46" s="21">
        <f>VLOOKUP(E46,'Appendix 2a. Covid Deaths 2021'!$E$4:$F$1684,2,FALSE)</f>
        <v>482.25165603532901</v>
      </c>
      <c r="J46" s="22">
        <f t="shared" si="18"/>
        <v>6320.3613575309728</v>
      </c>
      <c r="K46" s="22">
        <f t="shared" si="19"/>
        <v>6754.6303393151784</v>
      </c>
      <c r="L46" s="78">
        <f t="shared" si="20"/>
        <v>0.935707957361256</v>
      </c>
      <c r="M46" s="78">
        <f t="shared" si="21"/>
        <v>1.0687095178927952</v>
      </c>
      <c r="N46" s="77">
        <f>VLOOKUP(E46,'Appendix 4. LT MOH 2019'!$E$4:$L$1683,8,FALSE)</f>
        <v>0.60161068079356794</v>
      </c>
      <c r="O46" s="77">
        <f t="shared" si="30"/>
        <v>0.58096827166563791</v>
      </c>
      <c r="P46" s="78">
        <f t="shared" si="22"/>
        <v>0.41903172833436209</v>
      </c>
      <c r="Q46" s="77">
        <f>VLOOKUP(E46,'Appendix 4. LT MOH 2019'!$E$4:$J$1683,6,FALSE)</f>
        <v>2.5</v>
      </c>
      <c r="R46" s="133">
        <f t="shared" si="23"/>
        <v>2.4598435603245532</v>
      </c>
      <c r="S46" s="80">
        <f t="shared" si="31"/>
        <v>39724.897012927868</v>
      </c>
      <c r="T46" s="14">
        <f t="shared" si="24"/>
        <v>16645.992253231703</v>
      </c>
      <c r="U46" s="15">
        <f t="shared" si="25"/>
        <v>0.10647229962658812</v>
      </c>
      <c r="V46" s="14">
        <f t="shared" si="26"/>
        <v>156341.06064780522</v>
      </c>
      <c r="W46" s="14">
        <f t="shared" si="27"/>
        <v>321802.26134604739</v>
      </c>
      <c r="X46" s="129">
        <f t="shared" si="28"/>
        <v>8.1007701855418706</v>
      </c>
      <c r="Y46" s="109">
        <f>VLOOKUP(E46,'Appendix 4. LT MOH 2019'!$E$4:$Q$1683,13,FALSE)</f>
        <v>8.1359154828132887</v>
      </c>
      <c r="Z46" s="129">
        <f t="shared" si="29"/>
        <v>-3.514529727141813E-2</v>
      </c>
    </row>
    <row r="47" spans="2:26" x14ac:dyDescent="0.2">
      <c r="B47" s="155" t="str">
        <f t="shared" si="32"/>
        <v>Female</v>
      </c>
      <c r="C47" s="13" t="str">
        <f t="shared" si="33"/>
        <v>RS</v>
      </c>
      <c r="D47" s="162" t="s">
        <v>8</v>
      </c>
      <c r="E47" s="20" t="str">
        <f t="shared" si="17"/>
        <v>RSFemale90+</v>
      </c>
      <c r="F47" s="21" t="s">
        <v>19</v>
      </c>
      <c r="G47" s="108">
        <f>VLOOKUP(E47,'Appendix 4. LT MOH 2019'!$E$4:$H$1683,4,FALSE)</f>
        <v>0.14560185733576556</v>
      </c>
      <c r="H47" s="21">
        <f>VLOOKUP(E47,'Appendix 1a. Pop March 2021'!$E$5:$F$1684,2,FALSE)</f>
        <v>46817.668975075299</v>
      </c>
      <c r="I47" s="21">
        <f>VLOOKUP(E47,'Appendix 2a. Covid Deaths 2021'!$E$4:$F$1684,2,FALSE)</f>
        <v>306.70810843964699</v>
      </c>
      <c r="J47" s="22">
        <f t="shared" si="18"/>
        <v>6816.7395589020107</v>
      </c>
      <c r="K47" s="22">
        <f t="shared" si="19"/>
        <v>7078.7903970929056</v>
      </c>
      <c r="L47" s="78">
        <f t="shared" si="20"/>
        <v>0.9629808451033508</v>
      </c>
      <c r="M47" s="78">
        <f t="shared" si="21"/>
        <v>1.0384422546771179</v>
      </c>
      <c r="N47" s="77">
        <f>VLOOKUP(E47,'Appendix 4. LT MOH 2019'!$E$4:$L$1683,8,FALSE)</f>
        <v>0</v>
      </c>
      <c r="O47" s="77">
        <v>0</v>
      </c>
      <c r="P47" s="78">
        <f t="shared" si="22"/>
        <v>1</v>
      </c>
      <c r="Q47" s="77">
        <f>VLOOKUP(E47,'Appendix 4. LT MOH 2019'!$E$4:$J$1683,6,FALSE)</f>
        <v>7.4449764451009326</v>
      </c>
      <c r="R47" s="133">
        <f>Q47*L47</f>
        <v>7.1693697088778361</v>
      </c>
      <c r="S47" s="80">
        <f t="shared" si="31"/>
        <v>23078.904759696165</v>
      </c>
      <c r="T47" s="14">
        <f t="shared" si="24"/>
        <v>23078.904759696165</v>
      </c>
      <c r="U47" s="15">
        <f t="shared" si="25"/>
        <v>0.13948227537515595</v>
      </c>
      <c r="V47" s="14">
        <f>T47*R47</f>
        <v>165461.2006982422</v>
      </c>
      <c r="W47" s="14">
        <f>V47</f>
        <v>165461.2006982422</v>
      </c>
      <c r="X47" s="129">
        <f t="shared" si="28"/>
        <v>7.1693697088778361</v>
      </c>
      <c r="Y47" s="109">
        <f>VLOOKUP(E47,'Appendix 4. LT MOH 2019'!$E$4:$Q$1683,13,FALSE)</f>
        <v>6.8680442564269448</v>
      </c>
      <c r="Z47" s="129">
        <f t="shared" si="29"/>
        <v>0.30132545245089126</v>
      </c>
    </row>
    <row r="48" spans="2:26" x14ac:dyDescent="0.2">
      <c r="H48" s="43"/>
      <c r="I48" s="43"/>
      <c r="K48" s="43"/>
      <c r="L48" s="9"/>
      <c r="M48" s="9"/>
      <c r="N48" s="131"/>
      <c r="O48" s="131"/>
      <c r="P48" s="79"/>
      <c r="Q48" s="131"/>
      <c r="R48" s="111"/>
      <c r="S48" s="9"/>
      <c r="T48" s="9"/>
      <c r="U48" s="9"/>
      <c r="V48" s="111"/>
      <c r="W48" s="111"/>
      <c r="X48" s="9"/>
      <c r="Y48" s="131"/>
      <c r="Z48" s="9"/>
    </row>
    <row r="49" spans="1:26" x14ac:dyDescent="0.2">
      <c r="H49" s="43"/>
      <c r="I49" s="43"/>
      <c r="K49" s="43"/>
      <c r="L49" s="9"/>
      <c r="M49" s="9"/>
      <c r="N49" s="131"/>
      <c r="O49" s="131"/>
      <c r="P49" s="9"/>
      <c r="Q49" s="131"/>
      <c r="R49" s="111"/>
      <c r="S49" s="9"/>
      <c r="T49" s="9"/>
      <c r="U49" s="9"/>
      <c r="V49" s="111"/>
      <c r="W49" s="111"/>
      <c r="X49" s="9"/>
      <c r="Y49" s="131"/>
      <c r="Z49" s="9"/>
    </row>
    <row r="50" spans="1:26" s="13" customFormat="1" ht="47" customHeight="1" x14ac:dyDescent="0.2">
      <c r="A50" s="12"/>
      <c r="B50" s="10" t="s">
        <v>17</v>
      </c>
      <c r="C50" s="10" t="s">
        <v>14</v>
      </c>
      <c r="D50" s="160" t="s">
        <v>0</v>
      </c>
      <c r="E50" s="10" t="s">
        <v>137</v>
      </c>
      <c r="F50" s="10" t="s">
        <v>9</v>
      </c>
      <c r="G50" s="12" t="s">
        <v>116</v>
      </c>
      <c r="H50" s="12" t="s">
        <v>118</v>
      </c>
      <c r="I50" s="12" t="s">
        <v>110</v>
      </c>
      <c r="J50" s="12" t="s">
        <v>38</v>
      </c>
      <c r="K50" s="12" t="s">
        <v>1828</v>
      </c>
      <c r="L50" s="12" t="s">
        <v>26</v>
      </c>
      <c r="M50" s="12" t="s">
        <v>27</v>
      </c>
      <c r="N50" s="10" t="s">
        <v>10</v>
      </c>
      <c r="O50" s="12" t="s">
        <v>111</v>
      </c>
      <c r="P50" s="12" t="s">
        <v>112</v>
      </c>
      <c r="Q50" s="12" t="s">
        <v>28</v>
      </c>
      <c r="R50" s="12" t="s">
        <v>113</v>
      </c>
      <c r="S50" s="10" t="s">
        <v>104</v>
      </c>
      <c r="T50" s="10" t="s">
        <v>105</v>
      </c>
      <c r="U50" s="12" t="s">
        <v>106</v>
      </c>
      <c r="V50" s="12" t="s">
        <v>107</v>
      </c>
      <c r="W50" s="12" t="s">
        <v>108</v>
      </c>
      <c r="X50" s="10" t="s">
        <v>109</v>
      </c>
      <c r="Y50" s="12" t="s">
        <v>29</v>
      </c>
      <c r="Z50" s="12" t="s">
        <v>11</v>
      </c>
    </row>
    <row r="51" spans="1:26" x14ac:dyDescent="0.2">
      <c r="B51" s="155" t="s">
        <v>70</v>
      </c>
      <c r="C51" s="13" t="str">
        <f>$C$4</f>
        <v>RS</v>
      </c>
      <c r="D51" s="162">
        <v>0</v>
      </c>
      <c r="E51" s="20" t="str">
        <f t="shared" ref="E51:E70" si="34">_xlfn.CONCAT(C51,B51,D51)</f>
        <v>RSMale0</v>
      </c>
      <c r="F51" s="21">
        <v>1</v>
      </c>
      <c r="G51" s="108">
        <f>VLOOKUP(E51,'Appendix 4. LT MOH 2019'!$E$4:$H$1683,4,FALSE)</f>
        <v>1.0877236683688297E-2</v>
      </c>
      <c r="H51" s="21">
        <f>VLOOKUP(E51,'Appendix 1a. Pop March 2021'!$E$5:$F$1684,2,FALSE)</f>
        <v>71472.2597851217</v>
      </c>
      <c r="I51" s="21">
        <f>VLOOKUP(E51,'Appendix 2a. Covid Deaths 2021'!$E$4:$F$1684,2,FALSE)</f>
        <v>2.9585991167811598</v>
      </c>
      <c r="J51" s="22">
        <f t="shared" ref="J51:J70" si="35">G51*H51</f>
        <v>777.42068600082564</v>
      </c>
      <c r="K51" s="22">
        <f t="shared" ref="K51:K70" si="36">G51*(H51-I51)+I51</f>
        <v>780.34710373476139</v>
      </c>
      <c r="L51" s="78">
        <f t="shared" ref="L51:L70" si="37">J51/K51</f>
        <v>0.99624985122655052</v>
      </c>
      <c r="M51" s="78">
        <f t="shared" ref="M51:M70" si="38">K51/J51</f>
        <v>1.003764265328454</v>
      </c>
      <c r="N51" s="77">
        <f>VLOOKUP(E51,'Appendix 4. LT MOH 2019'!$E$4:$L$1683,8,FALSE)</f>
        <v>0.98923173572495138</v>
      </c>
      <c r="O51" s="77">
        <f>EXP((1/L51)*LN(N51))</f>
        <v>0.98919142097387802</v>
      </c>
      <c r="P51" s="78">
        <f t="shared" ref="P51:P70" si="39">1-O51</f>
        <v>1.0808579026121978E-2</v>
      </c>
      <c r="Q51" s="77">
        <f>VLOOKUP(E51,'Appendix 4. LT MOH 2019'!$E$4:$J$1683,6,FALSE)</f>
        <v>6.9637351930464192E-2</v>
      </c>
      <c r="R51" s="133">
        <f t="shared" ref="R51:R69" si="40">F51+(Q51-F51)*M51*(1-N51)/(1-O51)</f>
        <v>6.9618427813001982E-2</v>
      </c>
      <c r="S51" s="14">
        <v>100000</v>
      </c>
      <c r="T51" s="14">
        <f t="shared" ref="T51:T70" si="41">P51*S51</f>
        <v>1080.8579026121979</v>
      </c>
      <c r="U51" s="15">
        <f t="shared" ref="U51:U70" si="42">T51/V51</f>
        <v>1.0918375330278271E-2</v>
      </c>
      <c r="V51" s="14">
        <f t="shared" ref="V51:V69" si="43">(S52*F51)+R51*T51</f>
        <v>98994.389725256915</v>
      </c>
      <c r="W51" s="14">
        <f t="shared" ref="W51:W69" si="44">W52+V51</f>
        <v>7165556.641062431</v>
      </c>
      <c r="X51" s="2">
        <f t="shared" ref="X51:X70" si="45">W51/S51</f>
        <v>71.655566410624317</v>
      </c>
      <c r="Y51" s="109">
        <f>VLOOKUP(E51,'Appendix 4. LT MOH 2019'!$E$4:$Q$1683,13,FALSE)</f>
        <v>73.893191916347391</v>
      </c>
      <c r="Z51" s="129">
        <f t="shared" ref="Z51:Z70" si="46">X51-Y51</f>
        <v>-2.2376255057230736</v>
      </c>
    </row>
    <row r="52" spans="1:26" x14ac:dyDescent="0.2">
      <c r="B52" s="155" t="str">
        <f>$B$51</f>
        <v>Male</v>
      </c>
      <c r="C52" s="13" t="str">
        <f>$C$4</f>
        <v>RS</v>
      </c>
      <c r="D52" s="163" t="s">
        <v>139</v>
      </c>
      <c r="E52" s="20" t="str">
        <f t="shared" si="34"/>
        <v>RSMale01-04</v>
      </c>
      <c r="F52" s="21">
        <v>4</v>
      </c>
      <c r="G52" s="108">
        <f>VLOOKUP(E52,'Appendix 4. LT MOH 2019'!$E$4:$H$1683,4,FALSE)</f>
        <v>3.8912365257401881E-4</v>
      </c>
      <c r="H52" s="21">
        <f>VLOOKUP(E52,'Appendix 1a. Pop March 2021'!$E$5:$F$1684,2,FALSE)</f>
        <v>289100.63713591901</v>
      </c>
      <c r="I52" s="21">
        <f>VLOOKUP(E52,'Appendix 2a. Covid Deaths 2021'!$E$4:$F$1684,2,FALSE)</f>
        <v>1.9723994111874401</v>
      </c>
      <c r="J52" s="22">
        <f t="shared" si="35"/>
        <v>112.49589588380483</v>
      </c>
      <c r="K52" s="22">
        <f t="shared" si="36"/>
        <v>114.46752778772905</v>
      </c>
      <c r="L52" s="78">
        <f t="shared" si="37"/>
        <v>0.98277562255401851</v>
      </c>
      <c r="M52" s="78">
        <f t="shared" si="38"/>
        <v>1.0175262562997025</v>
      </c>
      <c r="N52" s="77">
        <f>VLOOKUP(E52,'Appendix 4. LT MOH 2019'!$E$4:$L$1683,8,FALSE)</f>
        <v>0.99844494279107887</v>
      </c>
      <c r="O52" s="77">
        <f t="shared" ref="O52:O69" si="47">EXP((1/L52)*LN(N52))</f>
        <v>0.9984177100332855</v>
      </c>
      <c r="P52" s="78">
        <f t="shared" si="39"/>
        <v>1.5822899667145007E-3</v>
      </c>
      <c r="Q52" s="77">
        <f>VLOOKUP(E52,'Appendix 4. LT MOH 2019'!$E$4:$J$1683,6,FALSE)</f>
        <v>1.6245600551768999</v>
      </c>
      <c r="R52" s="133">
        <f t="shared" si="40"/>
        <v>1.6245276677238869</v>
      </c>
      <c r="S52" s="132">
        <f t="shared" ref="S52:S70" si="48">S51-T51</f>
        <v>98919.142097387798</v>
      </c>
      <c r="T52" s="14">
        <f t="shared" si="41"/>
        <v>156.5187660567027</v>
      </c>
      <c r="U52" s="15">
        <f t="shared" si="42"/>
        <v>3.9594454949108102E-4</v>
      </c>
      <c r="V52" s="14">
        <f t="shared" si="43"/>
        <v>395304.76239130151</v>
      </c>
      <c r="W52" s="14">
        <f t="shared" si="44"/>
        <v>7066562.2513371743</v>
      </c>
      <c r="X52" s="2">
        <f t="shared" si="45"/>
        <v>71.437763222612745</v>
      </c>
      <c r="Y52" s="109">
        <f>VLOOKUP(E52,'Appendix 4. LT MOH 2019'!$E$4:$Q$1683,13,FALSE)</f>
        <v>73.696796892375104</v>
      </c>
      <c r="Z52" s="129">
        <f t="shared" si="46"/>
        <v>-2.2590336697623599</v>
      </c>
    </row>
    <row r="53" spans="1:26" x14ac:dyDescent="0.2">
      <c r="B53" s="155" t="str">
        <f t="shared" ref="B53:B70" si="49">$B$51</f>
        <v>Male</v>
      </c>
      <c r="C53" s="13" t="str">
        <f t="shared" ref="C53:C70" si="50">$C$4</f>
        <v>RS</v>
      </c>
      <c r="D53" s="163" t="s">
        <v>138</v>
      </c>
      <c r="E53" s="20" t="str">
        <f t="shared" si="34"/>
        <v>RSMale05-09</v>
      </c>
      <c r="F53" s="21">
        <v>5</v>
      </c>
      <c r="G53" s="108">
        <f>VLOOKUP(E53,'Appendix 4. LT MOH 2019'!$E$4:$H$1683,4,FALSE)</f>
        <v>2.519959222478036E-4</v>
      </c>
      <c r="H53" s="21">
        <f>VLOOKUP(E53,'Appendix 1a. Pop March 2021'!$E$5:$F$1684,2,FALSE)</f>
        <v>359152.97671898798</v>
      </c>
      <c r="I53" s="21">
        <f>VLOOKUP(E53,'Appendix 2a. Covid Deaths 2021'!$E$4:$F$1684,2,FALSE)</f>
        <v>0.98619970559371894</v>
      </c>
      <c r="J53" s="22">
        <f t="shared" si="35"/>
        <v>90.50508559634531</v>
      </c>
      <c r="K53" s="22">
        <f t="shared" si="36"/>
        <v>91.491036783634698</v>
      </c>
      <c r="L53" s="78">
        <f t="shared" si="37"/>
        <v>0.9892235215388252</v>
      </c>
      <c r="M53" s="78">
        <f t="shared" si="38"/>
        <v>1.0108938760821327</v>
      </c>
      <c r="N53" s="77">
        <f>VLOOKUP(E53,'Appendix 4. LT MOH 2019'!$E$4:$L$1683,8,FALSE)</f>
        <v>0.99874081366331646</v>
      </c>
      <c r="O53" s="77">
        <f t="shared" si="47"/>
        <v>0.99872710497750472</v>
      </c>
      <c r="P53" s="78">
        <f t="shared" si="39"/>
        <v>1.2728950224952795E-3</v>
      </c>
      <c r="Q53" s="77">
        <f>VLOOKUP(E53,'Appendix 4. LT MOH 2019'!$E$4:$J$1683,6,FALSE)</f>
        <v>2.4999999999999445</v>
      </c>
      <c r="R53" s="133">
        <f t="shared" si="40"/>
        <v>2.4999828459843956</v>
      </c>
      <c r="S53" s="132">
        <f t="shared" si="48"/>
        <v>98762.623331331095</v>
      </c>
      <c r="T53" s="14">
        <f t="shared" si="41"/>
        <v>125.71445164702752</v>
      </c>
      <c r="U53" s="15">
        <f t="shared" si="42"/>
        <v>2.5474113497288964E-4</v>
      </c>
      <c r="V53" s="14">
        <f t="shared" si="43"/>
        <v>493498.82837103022</v>
      </c>
      <c r="W53" s="14">
        <f t="shared" si="44"/>
        <v>6671257.4889458725</v>
      </c>
      <c r="X53" s="2">
        <f t="shared" si="45"/>
        <v>67.548403069094121</v>
      </c>
      <c r="Y53" s="109">
        <f>VLOOKUP(E53,'Appendix 4. LT MOH 2019'!$E$4:$Q$1683,13,FALSE)</f>
        <v>69.809047900571358</v>
      </c>
      <c r="Z53" s="129">
        <f t="shared" si="46"/>
        <v>-2.2606448314772365</v>
      </c>
    </row>
    <row r="54" spans="1:26" x14ac:dyDescent="0.2">
      <c r="B54" s="155" t="str">
        <f t="shared" si="49"/>
        <v>Male</v>
      </c>
      <c r="C54" s="13" t="str">
        <f t="shared" si="50"/>
        <v>RS</v>
      </c>
      <c r="D54" s="163" t="s">
        <v>120</v>
      </c>
      <c r="E54" s="20" t="str">
        <f t="shared" si="34"/>
        <v>RSMale10-14</v>
      </c>
      <c r="F54" s="21">
        <v>5</v>
      </c>
      <c r="G54" s="108">
        <f>VLOOKUP(E54,'Appendix 4. LT MOH 2019'!$E$4:$H$1683,4,FALSE)</f>
        <v>2.8575227823784207E-4</v>
      </c>
      <c r="H54" s="21">
        <f>VLOOKUP(E54,'Appendix 1a. Pop March 2021'!$E$5:$F$1684,2,FALSE)</f>
        <v>340863.90326437599</v>
      </c>
      <c r="I54" s="21">
        <f>VLOOKUP(E54,'Appendix 2a. Covid Deaths 2021'!$E$4:$F$1684,2,FALSE)</f>
        <v>1.9723994111874401</v>
      </c>
      <c r="J54" s="22">
        <f t="shared" si="35"/>
        <v>97.402636926838852</v>
      </c>
      <c r="K54" s="22">
        <f t="shared" si="36"/>
        <v>99.374472720400945</v>
      </c>
      <c r="L54" s="78">
        <f t="shared" si="37"/>
        <v>0.98015752195123562</v>
      </c>
      <c r="M54" s="78">
        <f t="shared" si="38"/>
        <v>1.0202441725991791</v>
      </c>
      <c r="N54" s="77">
        <f>VLOOKUP(E54,'Appendix 4. LT MOH 2019'!$E$4:$L$1683,8,FALSE)</f>
        <v>0.99857225855973397</v>
      </c>
      <c r="O54" s="77">
        <f t="shared" si="47"/>
        <v>0.99854337617643985</v>
      </c>
      <c r="P54" s="78">
        <f t="shared" si="39"/>
        <v>1.4566238235601547E-3</v>
      </c>
      <c r="Q54" s="77">
        <f>VLOOKUP(E54,'Appendix 4. LT MOH 2019'!$E$4:$J$1683,6,FALSE)</f>
        <v>2.4999999999997029</v>
      </c>
      <c r="R54" s="133">
        <f t="shared" si="40"/>
        <v>2.4999638533136492</v>
      </c>
      <c r="S54" s="132">
        <f t="shared" si="48"/>
        <v>98636.908879684066</v>
      </c>
      <c r="T54" s="14">
        <f t="shared" si="41"/>
        <v>143.67687135647998</v>
      </c>
      <c r="U54" s="15">
        <f t="shared" si="42"/>
        <v>2.9153709772303791E-4</v>
      </c>
      <c r="V54" s="14">
        <f t="shared" si="43"/>
        <v>492825.34702658636</v>
      </c>
      <c r="W54" s="14">
        <f t="shared" si="44"/>
        <v>6177758.6605748422</v>
      </c>
      <c r="X54" s="2">
        <f t="shared" si="45"/>
        <v>62.631308409212082</v>
      </c>
      <c r="Y54" s="109">
        <f>VLOOKUP(E54,'Appendix 4. LT MOH 2019'!$E$4:$Q$1683,13,FALSE)</f>
        <v>64.893909390451512</v>
      </c>
      <c r="Z54" s="129">
        <f t="shared" si="46"/>
        <v>-2.2626009812394301</v>
      </c>
    </row>
    <row r="55" spans="1:26" x14ac:dyDescent="0.2">
      <c r="B55" s="155" t="str">
        <f t="shared" si="49"/>
        <v>Male</v>
      </c>
      <c r="C55" s="13" t="str">
        <f t="shared" si="50"/>
        <v>RS</v>
      </c>
      <c r="D55" s="162" t="s">
        <v>121</v>
      </c>
      <c r="E55" s="20" t="str">
        <f t="shared" si="34"/>
        <v>RSMale15-19</v>
      </c>
      <c r="F55" s="21">
        <v>5</v>
      </c>
      <c r="G55" s="108">
        <f>VLOOKUP(E55,'Appendix 4. LT MOH 2019'!$E$4:$H$1683,4,FALSE)</f>
        <v>1.3441027802229865E-3</v>
      </c>
      <c r="H55" s="21">
        <f>VLOOKUP(E55,'Appendix 1a. Pop March 2021'!$E$5:$F$1684,2,FALSE)</f>
        <v>382979.16519537498</v>
      </c>
      <c r="I55" s="21">
        <f>VLOOKUP(E55,'Appendix 2a. Covid Deaths 2021'!$E$4:$F$1684,2,FALSE)</f>
        <v>11.8343964671246</v>
      </c>
      <c r="J55" s="22">
        <f t="shared" si="35"/>
        <v>514.76336070658192</v>
      </c>
      <c r="K55" s="22">
        <f t="shared" si="36"/>
        <v>526.58185052851286</v>
      </c>
      <c r="L55" s="78">
        <f t="shared" si="37"/>
        <v>0.97755621503082735</v>
      </c>
      <c r="M55" s="78">
        <f t="shared" si="38"/>
        <v>1.0229590734773906</v>
      </c>
      <c r="N55" s="77">
        <f>VLOOKUP(E55,'Appendix 4. LT MOH 2019'!$E$4:$L$1683,8,FALSE)</f>
        <v>0.99330199312304823</v>
      </c>
      <c r="O55" s="77">
        <f t="shared" si="47"/>
        <v>0.99314874107807372</v>
      </c>
      <c r="P55" s="78">
        <f t="shared" si="39"/>
        <v>6.8512589219262843E-3</v>
      </c>
      <c r="Q55" s="77">
        <f>VLOOKUP(E55,'Appendix 4. LT MOH 2019'!$E$4:$J$1683,6,FALSE)</f>
        <v>2.4999999999999845</v>
      </c>
      <c r="R55" s="133">
        <f t="shared" si="40"/>
        <v>2.4998073393986617</v>
      </c>
      <c r="S55" s="132">
        <f t="shared" si="48"/>
        <v>98493.232008327584</v>
      </c>
      <c r="T55" s="14">
        <f t="shared" si="41"/>
        <v>674.80263454640988</v>
      </c>
      <c r="U55" s="15">
        <f t="shared" si="42"/>
        <v>1.3749622585871295E-3</v>
      </c>
      <c r="V55" s="14">
        <f t="shared" si="43"/>
        <v>490779.02344739053</v>
      </c>
      <c r="W55" s="14">
        <f t="shared" si="44"/>
        <v>5684933.3135482557</v>
      </c>
      <c r="X55" s="2">
        <f t="shared" si="45"/>
        <v>57.719024928206188</v>
      </c>
      <c r="Y55" s="109">
        <f>VLOOKUP(E55,'Appendix 4. LT MOH 2019'!$E$4:$Q$1683,13,FALSE)</f>
        <v>59.983119128948985</v>
      </c>
      <c r="Z55" s="129">
        <f t="shared" si="46"/>
        <v>-2.2640942007427967</v>
      </c>
    </row>
    <row r="56" spans="1:26" x14ac:dyDescent="0.2">
      <c r="B56" s="155" t="str">
        <f t="shared" si="49"/>
        <v>Male</v>
      </c>
      <c r="C56" s="13" t="str">
        <f t="shared" si="50"/>
        <v>RS</v>
      </c>
      <c r="D56" s="162" t="s">
        <v>122</v>
      </c>
      <c r="E56" s="20" t="str">
        <f t="shared" si="34"/>
        <v>RSMale20-24</v>
      </c>
      <c r="F56" s="21">
        <v>5</v>
      </c>
      <c r="G56" s="108">
        <f>VLOOKUP(E56,'Appendix 4. LT MOH 2019'!$E$4:$H$1683,4,FALSE)</f>
        <v>1.8556377504030783E-3</v>
      </c>
      <c r="H56" s="21">
        <f>VLOOKUP(E56,'Appendix 1a. Pop March 2021'!$E$5:$F$1684,2,FALSE)</f>
        <v>432206.94875646901</v>
      </c>
      <c r="I56" s="21">
        <f>VLOOKUP(E56,'Appendix 2a. Covid Deaths 2021'!$E$4:$F$1684,2,FALSE)</f>
        <v>24.654992639843002</v>
      </c>
      <c r="J56" s="22">
        <f t="shared" si="35"/>
        <v>802.01953009903264</v>
      </c>
      <c r="K56" s="22">
        <f t="shared" si="36"/>
        <v>826.62877200379728</v>
      </c>
      <c r="L56" s="78">
        <f t="shared" si="37"/>
        <v>0.97022939106618511</v>
      </c>
      <c r="M56" s="78">
        <f t="shared" si="38"/>
        <v>1.0306840930690626</v>
      </c>
      <c r="N56" s="77">
        <f>VLOOKUP(E56,'Appendix 4. LT MOH 2019'!$E$4:$L$1683,8,FALSE)</f>
        <v>0.99076465488556542</v>
      </c>
      <c r="O56" s="77">
        <f t="shared" si="47"/>
        <v>0.99048262943873844</v>
      </c>
      <c r="P56" s="78">
        <f t="shared" si="39"/>
        <v>9.5173705612615622E-3</v>
      </c>
      <c r="Q56" s="77">
        <f>VLOOKUP(E56,'Appendix 4. LT MOH 2019'!$E$4:$J$1683,6,FALSE)</f>
        <v>2.500000000000024</v>
      </c>
      <c r="R56" s="133">
        <f t="shared" si="40"/>
        <v>2.4996446649364863</v>
      </c>
      <c r="S56" s="132">
        <f t="shared" si="48"/>
        <v>97818.429373781168</v>
      </c>
      <c r="T56" s="14">
        <f t="shared" si="41"/>
        <v>930.97424007086818</v>
      </c>
      <c r="U56" s="15">
        <f t="shared" si="42"/>
        <v>1.9125767567242471E-3</v>
      </c>
      <c r="V56" s="14">
        <f t="shared" si="43"/>
        <v>486764.38046093797</v>
      </c>
      <c r="W56" s="14">
        <f t="shared" si="44"/>
        <v>5194154.2901008651</v>
      </c>
      <c r="X56" s="2">
        <f t="shared" si="45"/>
        <v>53.099955942382813</v>
      </c>
      <c r="Y56" s="109">
        <f>VLOOKUP(E56,'Appendix 4. LT MOH 2019'!$E$4:$Q$1683,13,FALSE)</f>
        <v>55.370737728226921</v>
      </c>
      <c r="Z56" s="129">
        <f t="shared" si="46"/>
        <v>-2.2707817858441075</v>
      </c>
    </row>
    <row r="57" spans="1:26" x14ac:dyDescent="0.2">
      <c r="B57" s="155" t="str">
        <f t="shared" si="49"/>
        <v>Male</v>
      </c>
      <c r="C57" s="13" t="str">
        <f t="shared" si="50"/>
        <v>RS</v>
      </c>
      <c r="D57" s="162" t="s">
        <v>123</v>
      </c>
      <c r="E57" s="20" t="str">
        <f t="shared" si="34"/>
        <v>RSMale25-29</v>
      </c>
      <c r="F57" s="21">
        <v>5</v>
      </c>
      <c r="G57" s="108">
        <f>VLOOKUP(E57,'Appendix 4. LT MOH 2019'!$E$4:$H$1683,4,FALSE)</f>
        <v>1.853392930827411E-3</v>
      </c>
      <c r="H57" s="21">
        <f>VLOOKUP(E57,'Appendix 1a. Pop March 2021'!$E$5:$F$1684,2,FALSE)</f>
        <v>434491.30514130602</v>
      </c>
      <c r="I57" s="21">
        <f>VLOOKUP(E57,'Appendix 2a. Covid Deaths 2021'!$E$4:$F$1684,2,FALSE)</f>
        <v>76.923577036310107</v>
      </c>
      <c r="J57" s="22">
        <f t="shared" si="35"/>
        <v>805.28311345487214</v>
      </c>
      <c r="K57" s="22">
        <f t="shared" si="36"/>
        <v>882.06412087728916</v>
      </c>
      <c r="L57" s="78">
        <f t="shared" si="37"/>
        <v>0.91295303186569743</v>
      </c>
      <c r="M57" s="78">
        <f t="shared" si="38"/>
        <v>1.0953466006421104</v>
      </c>
      <c r="N57" s="77">
        <f>VLOOKUP(E57,'Appendix 4. LT MOH 2019'!$E$4:$L$1683,8,FALSE)</f>
        <v>0.99077577562647856</v>
      </c>
      <c r="O57" s="77">
        <f t="shared" si="47"/>
        <v>0.98990073270652079</v>
      </c>
      <c r="P57" s="78">
        <f t="shared" si="39"/>
        <v>1.0099267293479208E-2</v>
      </c>
      <c r="Q57" s="77">
        <f>VLOOKUP(E57,'Appendix 4. LT MOH 2019'!$E$4:$J$1683,6,FALSE)</f>
        <v>2.5000000000000009</v>
      </c>
      <c r="R57" s="133">
        <f t="shared" si="40"/>
        <v>2.4988970690922114</v>
      </c>
      <c r="S57" s="132">
        <f t="shared" si="48"/>
        <v>96887.455133710304</v>
      </c>
      <c r="T57" s="14">
        <f t="shared" si="41"/>
        <v>978.49230678031472</v>
      </c>
      <c r="U57" s="15">
        <f t="shared" si="42"/>
        <v>2.0301092894643318E-3</v>
      </c>
      <c r="V57" s="14">
        <f t="shared" si="43"/>
        <v>481989.96569219255</v>
      </c>
      <c r="W57" s="14">
        <f t="shared" si="44"/>
        <v>4707389.9096399276</v>
      </c>
      <c r="X57" s="2">
        <f t="shared" si="45"/>
        <v>48.586165289855707</v>
      </c>
      <c r="Y57" s="109">
        <f>VLOOKUP(E57,'Appendix 4. LT MOH 2019'!$E$4:$Q$1683,13,FALSE)</f>
        <v>50.863568701725193</v>
      </c>
      <c r="Z57" s="129">
        <f t="shared" si="46"/>
        <v>-2.2774034118694857</v>
      </c>
    </row>
    <row r="58" spans="1:26" x14ac:dyDescent="0.2">
      <c r="B58" s="155" t="str">
        <f t="shared" si="49"/>
        <v>Male</v>
      </c>
      <c r="C58" s="13" t="str">
        <f t="shared" si="50"/>
        <v>RS</v>
      </c>
      <c r="D58" s="162" t="s">
        <v>124</v>
      </c>
      <c r="E58" s="20" t="str">
        <f t="shared" si="34"/>
        <v>RSMale30-34</v>
      </c>
      <c r="F58" s="21">
        <v>5</v>
      </c>
      <c r="G58" s="108">
        <f>VLOOKUP(E58,'Appendix 4. LT MOH 2019'!$E$4:$H$1683,4,FALSE)</f>
        <v>2.0598186241157228E-3</v>
      </c>
      <c r="H58" s="21">
        <f>VLOOKUP(E58,'Appendix 1a. Pop March 2021'!$E$5:$F$1684,2,FALSE)</f>
        <v>424907.55772571499</v>
      </c>
      <c r="I58" s="21">
        <f>VLOOKUP(E58,'Appendix 2a. Covid Deaths 2021'!$E$4:$F$1684,2,FALSE)</f>
        <v>149.90235525024499</v>
      </c>
      <c r="J58" s="22">
        <f t="shared" si="35"/>
        <v>875.2325009309543</v>
      </c>
      <c r="K58" s="22">
        <f t="shared" si="36"/>
        <v>1024.8260845180559</v>
      </c>
      <c r="L58" s="78">
        <f t="shared" si="37"/>
        <v>0.85403027318781521</v>
      </c>
      <c r="M58" s="78">
        <f t="shared" si="38"/>
        <v>1.1709186798113462</v>
      </c>
      <c r="N58" s="77">
        <f>VLOOKUP(E58,'Appendix 4. LT MOH 2019'!$E$4:$L$1683,8,FALSE)</f>
        <v>0.9897536708285618</v>
      </c>
      <c r="O58" s="77">
        <f t="shared" si="47"/>
        <v>0.98801291731124119</v>
      </c>
      <c r="P58" s="78">
        <f t="shared" si="39"/>
        <v>1.198708268875881E-2</v>
      </c>
      <c r="Q58" s="77">
        <f>VLOOKUP(E58,'Appendix 4. LT MOH 2019'!$E$4:$J$1683,6,FALSE)</f>
        <v>2.4999999999999698</v>
      </c>
      <c r="R58" s="133">
        <f t="shared" si="40"/>
        <v>2.4978027311048514</v>
      </c>
      <c r="S58" s="132">
        <f t="shared" si="48"/>
        <v>95908.962826929986</v>
      </c>
      <c r="T58" s="14">
        <f t="shared" si="41"/>
        <v>1149.6686679995046</v>
      </c>
      <c r="U58" s="15">
        <f t="shared" si="42"/>
        <v>2.4118849753216303E-3</v>
      </c>
      <c r="V58" s="14">
        <f t="shared" si="43"/>
        <v>476668.11633344728</v>
      </c>
      <c r="W58" s="14">
        <f t="shared" si="44"/>
        <v>4225399.9439477352</v>
      </c>
      <c r="X58" s="2">
        <f t="shared" si="45"/>
        <v>44.056361568340286</v>
      </c>
      <c r="Y58" s="109">
        <f>VLOOKUP(E58,'Appendix 4. LT MOH 2019'!$E$4:$Q$1683,13,FALSE)</f>
        <v>46.313838500587458</v>
      </c>
      <c r="Z58" s="129">
        <f t="shared" si="46"/>
        <v>-2.2574769322471724</v>
      </c>
    </row>
    <row r="59" spans="1:26" x14ac:dyDescent="0.2">
      <c r="B59" s="155" t="str">
        <f t="shared" si="49"/>
        <v>Male</v>
      </c>
      <c r="C59" s="13" t="str">
        <f t="shared" si="50"/>
        <v>RS</v>
      </c>
      <c r="D59" s="162" t="s">
        <v>125</v>
      </c>
      <c r="E59" s="20" t="str">
        <f t="shared" si="34"/>
        <v>RSMale35-39</v>
      </c>
      <c r="F59" s="21">
        <v>5</v>
      </c>
      <c r="G59" s="108">
        <f>VLOOKUP(E59,'Appendix 4. LT MOH 2019'!$E$4:$H$1683,4,FALSE)</f>
        <v>2.4708279138287111E-3</v>
      </c>
      <c r="H59" s="21">
        <f>VLOOKUP(E59,'Appendix 1a. Pop March 2021'!$E$5:$F$1684,2,FALSE)</f>
        <v>433305.54630257899</v>
      </c>
      <c r="I59" s="21">
        <f>VLOOKUP(E59,'Appendix 2a. Covid Deaths 2021'!$E$4:$F$1684,2,FALSE)</f>
        <v>228.79833169774301</v>
      </c>
      <c r="J59" s="22">
        <f t="shared" si="35"/>
        <v>1070.6234390212112</v>
      </c>
      <c r="K59" s="22">
        <f t="shared" si="36"/>
        <v>1298.8564494143579</v>
      </c>
      <c r="L59" s="78">
        <f t="shared" si="37"/>
        <v>0.82428157438333172</v>
      </c>
      <c r="M59" s="78">
        <f t="shared" si="38"/>
        <v>1.2131776702010211</v>
      </c>
      <c r="N59" s="77">
        <f>VLOOKUP(E59,'Appendix 4. LT MOH 2019'!$E$4:$L$1683,8,FALSE)</f>
        <v>0.98772170432010675</v>
      </c>
      <c r="O59" s="77">
        <f t="shared" si="47"/>
        <v>0.98512380348639184</v>
      </c>
      <c r="P59" s="78">
        <f t="shared" si="39"/>
        <v>1.4876196513608164E-2</v>
      </c>
      <c r="Q59" s="77">
        <f>VLOOKUP(E59,'Appendix 4. LT MOH 2019'!$E$4:$J$1683,6,FALSE)</f>
        <v>2.4999999999999818</v>
      </c>
      <c r="R59" s="133">
        <f t="shared" si="40"/>
        <v>2.4967132671738028</v>
      </c>
      <c r="S59" s="132">
        <f t="shared" si="48"/>
        <v>94759.294158930483</v>
      </c>
      <c r="T59" s="14">
        <f t="shared" si="41"/>
        <v>1409.657881399052</v>
      </c>
      <c r="U59" s="15">
        <f t="shared" si="42"/>
        <v>2.9975647968483684E-3</v>
      </c>
      <c r="V59" s="14">
        <f t="shared" si="43"/>
        <v>470267.69292232231</v>
      </c>
      <c r="W59" s="14">
        <f t="shared" si="44"/>
        <v>3748731.8276142878</v>
      </c>
      <c r="X59" s="2">
        <f t="shared" si="45"/>
        <v>39.560571455153593</v>
      </c>
      <c r="Y59" s="109">
        <f>VLOOKUP(E59,'Appendix 4. LT MOH 2019'!$E$4:$Q$1683,13,FALSE)</f>
        <v>41.767417027015583</v>
      </c>
      <c r="Z59" s="129">
        <f t="shared" si="46"/>
        <v>-2.2068455718619902</v>
      </c>
    </row>
    <row r="60" spans="1:26" x14ac:dyDescent="0.2">
      <c r="B60" s="155" t="str">
        <f t="shared" si="49"/>
        <v>Male</v>
      </c>
      <c r="C60" s="13" t="str">
        <f t="shared" si="50"/>
        <v>RS</v>
      </c>
      <c r="D60" s="162" t="s">
        <v>126</v>
      </c>
      <c r="E60" s="20" t="str">
        <f t="shared" si="34"/>
        <v>RSMale40-44</v>
      </c>
      <c r="F60" s="21">
        <v>5</v>
      </c>
      <c r="G60" s="108">
        <f>VLOOKUP(E60,'Appendix 4. LT MOH 2019'!$E$4:$H$1683,4,FALSE)</f>
        <v>3.2471636696899788E-3</v>
      </c>
      <c r="H60" s="21">
        <f>VLOOKUP(E60,'Appendix 1a. Pop March 2021'!$E$5:$F$1684,2,FALSE)</f>
        <v>392510.57239824702</v>
      </c>
      <c r="I60" s="21">
        <f>VLOOKUP(E60,'Appendix 2a. Covid Deaths 2021'!$E$4:$F$1684,2,FALSE)</f>
        <v>349.11469578017699</v>
      </c>
      <c r="J60" s="22">
        <f t="shared" si="35"/>
        <v>1274.546070660806</v>
      </c>
      <c r="K60" s="22">
        <f t="shared" si="36"/>
        <v>1622.5271338842908</v>
      </c>
      <c r="L60" s="78">
        <f t="shared" si="37"/>
        <v>0.78553143675913351</v>
      </c>
      <c r="M60" s="78">
        <f t="shared" si="38"/>
        <v>1.2730235267549561</v>
      </c>
      <c r="N60" s="77">
        <f>VLOOKUP(E60,'Appendix 4. LT MOH 2019'!$E$4:$L$1683,8,FALSE)</f>
        <v>0.98389492121834332</v>
      </c>
      <c r="O60" s="77">
        <f t="shared" si="47"/>
        <v>0.97954310759069496</v>
      </c>
      <c r="P60" s="78">
        <f t="shared" si="39"/>
        <v>2.0456892409305039E-2</v>
      </c>
      <c r="Q60" s="77">
        <f>VLOOKUP(E60,'Appendix 4. LT MOH 2019'!$E$4:$J$1683,6,FALSE)</f>
        <v>2.4999999999999702</v>
      </c>
      <c r="R60" s="133">
        <f t="shared" si="40"/>
        <v>2.4944698614187342</v>
      </c>
      <c r="S60" s="132">
        <f t="shared" si="48"/>
        <v>93349.636277531434</v>
      </c>
      <c r="T60" s="14">
        <f t="shared" si="41"/>
        <v>1909.643465777219</v>
      </c>
      <c r="U60" s="15">
        <f t="shared" si="42"/>
        <v>4.133753891019369E-3</v>
      </c>
      <c r="V60" s="14">
        <f t="shared" si="43"/>
        <v>461963.51213020756</v>
      </c>
      <c r="W60" s="14">
        <f t="shared" si="44"/>
        <v>3278464.1346919653</v>
      </c>
      <c r="X60" s="2">
        <f t="shared" si="45"/>
        <v>35.120266831517021</v>
      </c>
      <c r="Y60" s="109">
        <f>VLOOKUP(E60,'Appendix 4. LT MOH 2019'!$E$4:$Q$1683,13,FALSE)</f>
        <v>37.255547392820645</v>
      </c>
      <c r="Z60" s="129">
        <f t="shared" si="46"/>
        <v>-2.1352805613036239</v>
      </c>
    </row>
    <row r="61" spans="1:26" x14ac:dyDescent="0.2">
      <c r="B61" s="155" t="str">
        <f t="shared" si="49"/>
        <v>Male</v>
      </c>
      <c r="C61" s="13" t="str">
        <f t="shared" si="50"/>
        <v>RS</v>
      </c>
      <c r="D61" s="162" t="s">
        <v>127</v>
      </c>
      <c r="E61" s="20" t="str">
        <f t="shared" si="34"/>
        <v>RSMale45-49</v>
      </c>
      <c r="F61" s="21">
        <v>5</v>
      </c>
      <c r="G61" s="108">
        <f>VLOOKUP(E61,'Appendix 4. LT MOH 2019'!$E$4:$H$1683,4,FALSE)</f>
        <v>4.4633995564957495E-3</v>
      </c>
      <c r="H61" s="21">
        <f>VLOOKUP(E61,'Appendix 1a. Pop March 2021'!$E$5:$F$1684,2,FALSE)</f>
        <v>354719.734018663</v>
      </c>
      <c r="I61" s="21">
        <f>VLOOKUP(E61,'Appendix 2a. Covid Deaths 2021'!$E$4:$F$1684,2,FALSE)</f>
        <v>468.44486015701699</v>
      </c>
      <c r="J61" s="22">
        <f t="shared" si="35"/>
        <v>1583.2559034991907</v>
      </c>
      <c r="K61" s="22">
        <f t="shared" si="36"/>
        <v>2049.6099070751402</v>
      </c>
      <c r="L61" s="78">
        <f t="shared" si="37"/>
        <v>0.77246694506787794</v>
      </c>
      <c r="M61" s="78">
        <f t="shared" si="38"/>
        <v>1.2945537752584719</v>
      </c>
      <c r="N61" s="77">
        <f>VLOOKUP(E61,'Appendix 4. LT MOH 2019'!$E$4:$L$1683,8,FALSE)</f>
        <v>0.97792927834068555</v>
      </c>
      <c r="O61" s="77">
        <f t="shared" si="47"/>
        <v>0.97152162317730473</v>
      </c>
      <c r="P61" s="78">
        <f t="shared" si="39"/>
        <v>2.8478376822695273E-2</v>
      </c>
      <c r="Q61" s="77">
        <f>VLOOKUP(E61,'Appendix 4. LT MOH 2019'!$E$4:$J$1683,6,FALSE)</f>
        <v>2.5000000000000213</v>
      </c>
      <c r="R61" s="133">
        <f t="shared" si="40"/>
        <v>2.4918043762966038</v>
      </c>
      <c r="S61" s="132">
        <f t="shared" si="48"/>
        <v>91439.992811754215</v>
      </c>
      <c r="T61" s="14">
        <f t="shared" si="41"/>
        <v>2604.0625719576838</v>
      </c>
      <c r="U61" s="15">
        <f t="shared" si="42"/>
        <v>5.7782222855196968E-3</v>
      </c>
      <c r="V61" s="14">
        <f t="shared" si="43"/>
        <v>450668.46571193699</v>
      </c>
      <c r="W61" s="14">
        <f t="shared" si="44"/>
        <v>2816500.6225617579</v>
      </c>
      <c r="X61" s="2">
        <f t="shared" si="45"/>
        <v>30.80162777746532</v>
      </c>
      <c r="Y61" s="109">
        <f>VLOOKUP(E61,'Appendix 4. LT MOH 2019'!$E$4:$Q$1683,13,FALSE)</f>
        <v>32.824450450240498</v>
      </c>
      <c r="Z61" s="129">
        <f t="shared" si="46"/>
        <v>-2.0228226727751775</v>
      </c>
    </row>
    <row r="62" spans="1:26" x14ac:dyDescent="0.2">
      <c r="B62" s="155" t="str">
        <f t="shared" si="49"/>
        <v>Male</v>
      </c>
      <c r="C62" s="13" t="str">
        <f t="shared" si="50"/>
        <v>RS</v>
      </c>
      <c r="D62" s="162" t="s">
        <v>128</v>
      </c>
      <c r="E62" s="20" t="str">
        <f t="shared" si="34"/>
        <v>RSMale50-54</v>
      </c>
      <c r="F62" s="21">
        <v>5</v>
      </c>
      <c r="G62" s="108">
        <f>VLOOKUP(E62,'Appendix 4. LT MOH 2019'!$E$4:$H$1683,4,FALSE)</f>
        <v>6.8106854589051122E-3</v>
      </c>
      <c r="H62" s="21">
        <f>VLOOKUP(E62,'Appendix 1a. Pop March 2021'!$E$5:$F$1684,2,FALSE)</f>
        <v>349609.23379757098</v>
      </c>
      <c r="I62" s="21">
        <f>VLOOKUP(E62,'Appendix 2a. Covid Deaths 2021'!$E$4:$F$1684,2,FALSE)</f>
        <v>641.02980863591802</v>
      </c>
      <c r="J62" s="22">
        <f t="shared" si="35"/>
        <v>2381.0785249240744</v>
      </c>
      <c r="K62" s="22">
        <f t="shared" si="36"/>
        <v>3017.742481163591</v>
      </c>
      <c r="L62" s="78">
        <f t="shared" si="37"/>
        <v>0.78902641288529374</v>
      </c>
      <c r="M62" s="78">
        <f t="shared" si="38"/>
        <v>1.267384695454266</v>
      </c>
      <c r="N62" s="77">
        <f>VLOOKUP(E62,'Appendix 4. LT MOH 2019'!$E$4:$L$1683,8,FALSE)</f>
        <v>0.96651668354668574</v>
      </c>
      <c r="O62" s="77">
        <f t="shared" si="47"/>
        <v>0.95775529770128154</v>
      </c>
      <c r="P62" s="78">
        <f t="shared" si="39"/>
        <v>4.2244702298718462E-2</v>
      </c>
      <c r="Q62" s="77">
        <f>VLOOKUP(E62,'Appendix 4. LT MOH 2019'!$E$4:$J$1683,6,FALSE)</f>
        <v>2.5000000000000013</v>
      </c>
      <c r="R62" s="133">
        <f t="shared" si="40"/>
        <v>2.4886648196790677</v>
      </c>
      <c r="S62" s="132">
        <f t="shared" si="48"/>
        <v>88835.930239796537</v>
      </c>
      <c r="T62" s="14">
        <f t="shared" si="41"/>
        <v>3752.8474264099254</v>
      </c>
      <c r="U62" s="15">
        <f t="shared" si="42"/>
        <v>8.6320973493509805E-3</v>
      </c>
      <c r="V62" s="14">
        <f t="shared" si="43"/>
        <v>434754.99343066261</v>
      </c>
      <c r="W62" s="14">
        <f t="shared" si="44"/>
        <v>2365832.1568498211</v>
      </c>
      <c r="X62" s="2">
        <f t="shared" si="45"/>
        <v>26.631478394650507</v>
      </c>
      <c r="Y62" s="109">
        <f>VLOOKUP(E62,'Appendix 4. LT MOH 2019'!$E$4:$Q$1683,13,FALSE)</f>
        <v>28.508837880070335</v>
      </c>
      <c r="Z62" s="129">
        <f t="shared" si="46"/>
        <v>-1.8773594854198272</v>
      </c>
    </row>
    <row r="63" spans="1:26" x14ac:dyDescent="0.2">
      <c r="B63" s="155" t="str">
        <f t="shared" si="49"/>
        <v>Male</v>
      </c>
      <c r="C63" s="13" t="str">
        <f t="shared" si="50"/>
        <v>RS</v>
      </c>
      <c r="D63" s="162" t="s">
        <v>129</v>
      </c>
      <c r="E63" s="20" t="str">
        <f t="shared" si="34"/>
        <v>RSMale55-59</v>
      </c>
      <c r="F63" s="21">
        <v>5</v>
      </c>
      <c r="G63" s="108">
        <f>VLOOKUP(E63,'Appendix 4. LT MOH 2019'!$E$4:$H$1683,4,FALSE)</f>
        <v>1.0604610272619747E-2</v>
      </c>
      <c r="H63" s="21">
        <f>VLOOKUP(E63,'Appendix 1a. Pop March 2021'!$E$5:$F$1684,2,FALSE)</f>
        <v>348563.93282193597</v>
      </c>
      <c r="I63" s="21">
        <f>VLOOKUP(E63,'Appendix 2a. Covid Deaths 2021'!$E$4:$F$1684,2,FALSE)</f>
        <v>892.51073356231598</v>
      </c>
      <c r="J63" s="22">
        <f t="shared" si="35"/>
        <v>3696.3846626682416</v>
      </c>
      <c r="K63" s="22">
        <f t="shared" si="36"/>
        <v>4579.4306677369996</v>
      </c>
      <c r="L63" s="78">
        <f t="shared" si="37"/>
        <v>0.80717122517216111</v>
      </c>
      <c r="M63" s="78">
        <f t="shared" si="38"/>
        <v>1.2388945106246949</v>
      </c>
      <c r="N63" s="77">
        <f>VLOOKUP(E63,'Appendix 4. LT MOH 2019'!$E$4:$L$1683,8,FALSE)</f>
        <v>0.94834636529980099</v>
      </c>
      <c r="O63" s="77">
        <f t="shared" si="47"/>
        <v>0.936406722717122</v>
      </c>
      <c r="P63" s="78">
        <f t="shared" si="39"/>
        <v>6.3593277282878002E-2</v>
      </c>
      <c r="Q63" s="77">
        <f>VLOOKUP(E63,'Appendix 4. LT MOH 2019'!$E$4:$J$1683,6,FALSE)</f>
        <v>2.4999999999999973</v>
      </c>
      <c r="R63" s="133">
        <f t="shared" si="40"/>
        <v>2.4842700668172819</v>
      </c>
      <c r="S63" s="132">
        <f t="shared" si="48"/>
        <v>85083.082813386616</v>
      </c>
      <c r="T63" s="14">
        <f t="shared" si="41"/>
        <v>5410.7120774337673</v>
      </c>
      <c r="U63" s="15">
        <f t="shared" si="42"/>
        <v>1.3139062114801319E-2</v>
      </c>
      <c r="V63" s="14">
        <f t="shared" si="43"/>
        <v>411803.5237338997</v>
      </c>
      <c r="W63" s="14">
        <f t="shared" si="44"/>
        <v>1931077.1634191584</v>
      </c>
      <c r="X63" s="2">
        <f t="shared" si="45"/>
        <v>22.696370413077357</v>
      </c>
      <c r="Y63" s="109">
        <f>VLOOKUP(E63,'Appendix 4. LT MOH 2019'!$E$4:$Q$1683,13,FALSE)</f>
        <v>24.409869558205127</v>
      </c>
      <c r="Z63" s="129">
        <f t="shared" si="46"/>
        <v>-1.7134991451277699</v>
      </c>
    </row>
    <row r="64" spans="1:26" x14ac:dyDescent="0.2">
      <c r="B64" s="155" t="str">
        <f t="shared" si="49"/>
        <v>Male</v>
      </c>
      <c r="C64" s="13" t="str">
        <f t="shared" si="50"/>
        <v>RS</v>
      </c>
      <c r="D64" s="162" t="s">
        <v>130</v>
      </c>
      <c r="E64" s="20" t="str">
        <f t="shared" si="34"/>
        <v>RSMale60-64</v>
      </c>
      <c r="F64" s="21">
        <v>5</v>
      </c>
      <c r="G64" s="108">
        <f>VLOOKUP(E64,'Appendix 4. LT MOH 2019'!$E$4:$H$1683,4,FALSE)</f>
        <v>1.6128427546481704E-2</v>
      </c>
      <c r="H64" s="21">
        <f>VLOOKUP(E64,'Appendix 1a. Pop March 2021'!$E$5:$F$1684,2,FALSE)</f>
        <v>305583.08375155099</v>
      </c>
      <c r="I64" s="21">
        <f>VLOOKUP(E64,'Appendix 2a. Covid Deaths 2021'!$E$4:$F$1684,2,FALSE)</f>
        <v>1106.51606967615</v>
      </c>
      <c r="J64" s="22">
        <f t="shared" si="35"/>
        <v>4928.5746257173405</v>
      </c>
      <c r="K64" s="22">
        <f t="shared" si="36"/>
        <v>6017.2443311347015</v>
      </c>
      <c r="L64" s="78">
        <f t="shared" si="37"/>
        <v>0.81907503742463705</v>
      </c>
      <c r="M64" s="78">
        <f t="shared" si="38"/>
        <v>1.220889362156895</v>
      </c>
      <c r="N64" s="77">
        <f>VLOOKUP(E64,'Appendix 4. LT MOH 2019'!$E$4:$L$1683,8,FALSE)</f>
        <v>0.92248341387501021</v>
      </c>
      <c r="O64" s="77">
        <f t="shared" si="47"/>
        <v>0.90618795740784319</v>
      </c>
      <c r="P64" s="78">
        <f t="shared" si="39"/>
        <v>9.3812042592156808E-2</v>
      </c>
      <c r="Q64" s="77">
        <f>VLOOKUP(E64,'Appendix 4. LT MOH 2019'!$E$4:$J$1683,6,FALSE)</f>
        <v>2.4999999999999938</v>
      </c>
      <c r="R64" s="133">
        <f t="shared" si="40"/>
        <v>2.4779577126851891</v>
      </c>
      <c r="S64" s="132">
        <f t="shared" si="48"/>
        <v>79672.370735952849</v>
      </c>
      <c r="T64" s="14">
        <f t="shared" si="41"/>
        <v>7474.2278368993166</v>
      </c>
      <c r="U64" s="15">
        <f t="shared" si="42"/>
        <v>1.9694336396654778E-2</v>
      </c>
      <c r="V64" s="14">
        <f t="shared" si="43"/>
        <v>379511.53501007869</v>
      </c>
      <c r="W64" s="14">
        <f t="shared" si="44"/>
        <v>1519273.6396852587</v>
      </c>
      <c r="X64" s="2">
        <f t="shared" si="45"/>
        <v>19.069015088309317</v>
      </c>
      <c r="Y64" s="109">
        <f>VLOOKUP(E64,'Appendix 4. LT MOH 2019'!$E$4:$Q$1683,13,FALSE)</f>
        <v>20.603235653018775</v>
      </c>
      <c r="Z64" s="129">
        <f t="shared" si="46"/>
        <v>-1.5342205647094573</v>
      </c>
    </row>
    <row r="65" spans="2:26" x14ac:dyDescent="0.2">
      <c r="B65" s="155" t="str">
        <f t="shared" si="49"/>
        <v>Male</v>
      </c>
      <c r="C65" s="13" t="str">
        <f t="shared" si="50"/>
        <v>RS</v>
      </c>
      <c r="D65" s="162" t="s">
        <v>131</v>
      </c>
      <c r="E65" s="20" t="str">
        <f t="shared" si="34"/>
        <v>RSMale65-69</v>
      </c>
      <c r="F65" s="21">
        <v>5</v>
      </c>
      <c r="G65" s="108">
        <f>VLOOKUP(E65,'Appendix 4. LT MOH 2019'!$E$4:$H$1683,4,FALSE)</f>
        <v>2.3703665184645919E-2</v>
      </c>
      <c r="H65" s="21">
        <f>VLOOKUP(E65,'Appendix 1a. Pop March 2021'!$E$5:$F$1684,2,FALSE)</f>
        <v>243908.017365787</v>
      </c>
      <c r="I65" s="21">
        <f>VLOOKUP(E65,'Appendix 2a. Covid Deaths 2021'!$E$4:$F$1684,2,FALSE)</f>
        <v>1254.4460255152101</v>
      </c>
      <c r="J65" s="22">
        <f t="shared" si="35"/>
        <v>5781.5139794894176</v>
      </c>
      <c r="K65" s="22">
        <f t="shared" si="36"/>
        <v>7006.2250364236052</v>
      </c>
      <c r="L65" s="78">
        <f t="shared" si="37"/>
        <v>0.82519672854251436</v>
      </c>
      <c r="M65" s="78">
        <f t="shared" si="38"/>
        <v>1.2118322400116976</v>
      </c>
      <c r="N65" s="77">
        <f>VLOOKUP(E65,'Appendix 4. LT MOH 2019'!$E$4:$L$1683,8,FALSE)</f>
        <v>0.88811205976084207</v>
      </c>
      <c r="O65" s="77">
        <f t="shared" si="47"/>
        <v>0.86606717609177153</v>
      </c>
      <c r="P65" s="78">
        <f t="shared" si="39"/>
        <v>0.13393282390822847</v>
      </c>
      <c r="Q65" s="77">
        <f>VLOOKUP(E65,'Appendix 4. LT MOH 2019'!$E$4:$J$1683,6,FALSE)</f>
        <v>2.5000000000000018</v>
      </c>
      <c r="R65" s="133">
        <f t="shared" si="40"/>
        <v>2.4690779807790015</v>
      </c>
      <c r="S65" s="132">
        <f t="shared" si="48"/>
        <v>72198.142899053535</v>
      </c>
      <c r="T65" s="14">
        <f t="shared" si="41"/>
        <v>9669.7011594000523</v>
      </c>
      <c r="U65" s="15">
        <f t="shared" si="42"/>
        <v>2.8734619908315318E-2</v>
      </c>
      <c r="V65" s="14">
        <f t="shared" si="43"/>
        <v>336517.45491165528</v>
      </c>
      <c r="W65" s="14">
        <f t="shared" si="44"/>
        <v>1139762.10467518</v>
      </c>
      <c r="X65" s="2">
        <f t="shared" si="45"/>
        <v>15.786584791644572</v>
      </c>
      <c r="Y65" s="109">
        <f>VLOOKUP(E65,'Appendix 4. LT MOH 2019'!$E$4:$Q$1683,13,FALSE)</f>
        <v>17.124456527596315</v>
      </c>
      <c r="Z65" s="129">
        <f t="shared" si="46"/>
        <v>-1.3378717359517438</v>
      </c>
    </row>
    <row r="66" spans="2:26" x14ac:dyDescent="0.2">
      <c r="B66" s="155" t="str">
        <f t="shared" si="49"/>
        <v>Male</v>
      </c>
      <c r="C66" s="13" t="str">
        <f t="shared" si="50"/>
        <v>RS</v>
      </c>
      <c r="D66" s="162" t="s">
        <v>132</v>
      </c>
      <c r="E66" s="20" t="str">
        <f t="shared" si="34"/>
        <v>RSMale70-74</v>
      </c>
      <c r="F66" s="21">
        <v>5</v>
      </c>
      <c r="G66" s="108">
        <f>VLOOKUP(E66,'Appendix 4. LT MOH 2019'!$E$4:$H$1683,4,FALSE)</f>
        <v>3.5010475814532538E-2</v>
      </c>
      <c r="H66" s="21">
        <f>VLOOKUP(E66,'Appendix 1a. Pop March 2021'!$E$5:$F$1684,2,FALSE)</f>
        <v>177518.58878390299</v>
      </c>
      <c r="I66" s="21">
        <f>VLOOKUP(E66,'Appendix 2a. Covid Deaths 2021'!$E$4:$F$1684,2,FALSE)</f>
        <v>1214.9980372914599</v>
      </c>
      <c r="J66" s="22">
        <f t="shared" si="35"/>
        <v>6215.0102592487829</v>
      </c>
      <c r="K66" s="22">
        <f t="shared" si="36"/>
        <v>7387.4706371409457</v>
      </c>
      <c r="L66" s="78">
        <f t="shared" si="37"/>
        <v>0.84129068858865597</v>
      </c>
      <c r="M66" s="78">
        <f t="shared" si="38"/>
        <v>1.1886497896197969</v>
      </c>
      <c r="N66" s="77">
        <f>VLOOKUP(E66,'Appendix 4. LT MOH 2019'!$E$4:$L$1683,8,FALSE)</f>
        <v>0.83903617148999743</v>
      </c>
      <c r="O66" s="77">
        <f t="shared" si="47"/>
        <v>0.81171192455383412</v>
      </c>
      <c r="P66" s="78">
        <f t="shared" si="39"/>
        <v>0.18828807544616588</v>
      </c>
      <c r="Q66" s="77">
        <f>VLOOKUP(E66,'Appendix 4. LT MOH 2019'!$E$4:$J$1683,6,FALSE)</f>
        <v>2.4999999999999969</v>
      </c>
      <c r="R66" s="133">
        <f t="shared" si="40"/>
        <v>2.4596157982729552</v>
      </c>
      <c r="S66" s="132">
        <f t="shared" si="48"/>
        <v>62528.441739653485</v>
      </c>
      <c r="T66" s="14">
        <f t="shared" si="41"/>
        <v>11773.359955807064</v>
      </c>
      <c r="U66" s="15">
        <f t="shared" si="42"/>
        <v>4.1641213926291762E-2</v>
      </c>
      <c r="V66" s="14">
        <f t="shared" si="43"/>
        <v>282733.35106528935</v>
      </c>
      <c r="W66" s="14">
        <f t="shared" si="44"/>
        <v>803244.64976352477</v>
      </c>
      <c r="X66" s="2">
        <f t="shared" si="45"/>
        <v>12.846068563613882</v>
      </c>
      <c r="Y66" s="109">
        <f>VLOOKUP(E66,'Appendix 4. LT MOH 2019'!$E$4:$Q$1683,13,FALSE)</f>
        <v>13.966904561046611</v>
      </c>
      <c r="Z66" s="129">
        <f t="shared" si="46"/>
        <v>-1.1208359974327298</v>
      </c>
    </row>
    <row r="67" spans="2:26" x14ac:dyDescent="0.2">
      <c r="B67" s="155" t="str">
        <f t="shared" si="49"/>
        <v>Male</v>
      </c>
      <c r="C67" s="13" t="str">
        <f t="shared" si="50"/>
        <v>RS</v>
      </c>
      <c r="D67" s="162" t="s">
        <v>133</v>
      </c>
      <c r="E67" s="20" t="str">
        <f t="shared" si="34"/>
        <v>RSMale75-79</v>
      </c>
      <c r="F67" s="21">
        <v>5</v>
      </c>
      <c r="G67" s="108">
        <f>VLOOKUP(E67,'Appendix 4. LT MOH 2019'!$E$4:$H$1683,4,FALSE)</f>
        <v>5.4818311791742229E-2</v>
      </c>
      <c r="H67" s="21">
        <f>VLOOKUP(E67,'Appendix 1a. Pop March 2021'!$E$5:$F$1684,2,FALSE)</f>
        <v>112773.60733368</v>
      </c>
      <c r="I67" s="21">
        <f>VLOOKUP(E67,'Appendix 2a. Covid Deaths 2021'!$E$4:$F$1684,2,FALSE)</f>
        <v>955.62751472031402</v>
      </c>
      <c r="J67" s="22">
        <f t="shared" si="35"/>
        <v>6182.0587686971785</v>
      </c>
      <c r="K67" s="22">
        <f t="shared" si="36"/>
        <v>7085.3003963587871</v>
      </c>
      <c r="L67" s="78">
        <f t="shared" si="37"/>
        <v>0.87251893679401449</v>
      </c>
      <c r="M67" s="78">
        <f t="shared" si="38"/>
        <v>1.1461069299818318</v>
      </c>
      <c r="N67" s="77">
        <f>VLOOKUP(E67,'Appendix 4. LT MOH 2019'!$E$4:$L$1683,8,FALSE)</f>
        <v>0.75894413056595178</v>
      </c>
      <c r="O67" s="77">
        <f t="shared" si="47"/>
        <v>0.72896659845300116</v>
      </c>
      <c r="P67" s="78">
        <f t="shared" si="39"/>
        <v>0.27103340154699884</v>
      </c>
      <c r="Q67" s="77">
        <f>VLOOKUP(E67,'Appendix 4. LT MOH 2019'!$E$4:$J$1683,6,FALSE)</f>
        <v>2.5000000000000009</v>
      </c>
      <c r="R67" s="133">
        <f t="shared" si="40"/>
        <v>2.4516443278371147</v>
      </c>
      <c r="S67" s="132">
        <f t="shared" si="48"/>
        <v>50755.081783846421</v>
      </c>
      <c r="T67" s="14">
        <f t="shared" si="41"/>
        <v>13756.322461672013</v>
      </c>
      <c r="U67" s="15">
        <f t="shared" si="42"/>
        <v>6.2894841746854072E-2</v>
      </c>
      <c r="V67" s="14">
        <f t="shared" si="43"/>
        <v>218719.40654592853</v>
      </c>
      <c r="W67" s="14">
        <f t="shared" si="44"/>
        <v>520511.29869823542</v>
      </c>
      <c r="X67" s="2">
        <f t="shared" si="45"/>
        <v>10.255353363727533</v>
      </c>
      <c r="Y67" s="109">
        <f>VLOOKUP(E67,'Appendix 4. LT MOH 2019'!$E$4:$Q$1683,13,FALSE)</f>
        <v>11.166758300399824</v>
      </c>
      <c r="Z67" s="129">
        <f t="shared" si="46"/>
        <v>-0.91140493667229094</v>
      </c>
    </row>
    <row r="68" spans="2:26" x14ac:dyDescent="0.2">
      <c r="B68" s="155" t="str">
        <f t="shared" si="49"/>
        <v>Male</v>
      </c>
      <c r="C68" s="13" t="str">
        <f t="shared" si="50"/>
        <v>RS</v>
      </c>
      <c r="D68" s="162" t="s">
        <v>134</v>
      </c>
      <c r="E68" s="20" t="str">
        <f t="shared" si="34"/>
        <v>RSMale80-84</v>
      </c>
      <c r="F68" s="21">
        <v>5</v>
      </c>
      <c r="G68" s="108">
        <f>VLOOKUP(E68,'Appendix 4. LT MOH 2019'!$E$4:$H$1683,4,FALSE)</f>
        <v>7.8883649802472283E-2</v>
      </c>
      <c r="H68" s="21">
        <f>VLOOKUP(E68,'Appendix 1a. Pop March 2021'!$E$5:$F$1684,2,FALSE)</f>
        <v>67094.331771806406</v>
      </c>
      <c r="I68" s="21">
        <f>VLOOKUP(E68,'Appendix 2a. Covid Deaths 2021'!$E$4:$F$1684,2,FALSE)</f>
        <v>686.394995093229</v>
      </c>
      <c r="J68" s="22">
        <f t="shared" si="35"/>
        <v>5292.6457712180663</v>
      </c>
      <c r="K68" s="22">
        <f t="shared" si="36"/>
        <v>5924.8954238921915</v>
      </c>
      <c r="L68" s="78">
        <f t="shared" si="37"/>
        <v>0.89328931441986759</v>
      </c>
      <c r="M68" s="78">
        <f t="shared" si="38"/>
        <v>1.119458146266346</v>
      </c>
      <c r="N68" s="77">
        <f>VLOOKUP(E68,'Appendix 4. LT MOH 2019'!$E$4:$L$1683,8,FALSE)</f>
        <v>0.67055191867582098</v>
      </c>
      <c r="O68" s="77">
        <f t="shared" si="47"/>
        <v>0.63929064150926762</v>
      </c>
      <c r="P68" s="78">
        <f t="shared" si="39"/>
        <v>0.36070935849073238</v>
      </c>
      <c r="Q68" s="77">
        <f>VLOOKUP(E68,'Appendix 4. LT MOH 2019'!$E$4:$J$1683,6,FALSE)</f>
        <v>2.4999999999999991</v>
      </c>
      <c r="R68" s="133">
        <f t="shared" si="40"/>
        <v>2.4439023431960276</v>
      </c>
      <c r="S68" s="132">
        <f t="shared" si="48"/>
        <v>36998.75932217441</v>
      </c>
      <c r="T68" s="14">
        <f t="shared" si="41"/>
        <v>13345.798740054535</v>
      </c>
      <c r="U68" s="15">
        <f t="shared" si="42"/>
        <v>8.8452696596171429E-2</v>
      </c>
      <c r="V68" s="14">
        <f t="shared" si="43"/>
        <v>150880.63172324124</v>
      </c>
      <c r="W68" s="14">
        <f t="shared" si="44"/>
        <v>301791.89215230686</v>
      </c>
      <c r="X68" s="2">
        <f t="shared" si="45"/>
        <v>8.1568111385679458</v>
      </c>
      <c r="Y68" s="109">
        <f>VLOOKUP(E68,'Appendix 4. LT MOH 2019'!$E$4:$Q$1683,13,FALSE)</f>
        <v>8.9194944678430286</v>
      </c>
      <c r="Z68" s="129">
        <f t="shared" si="46"/>
        <v>-0.76268332927508276</v>
      </c>
    </row>
    <row r="69" spans="2:26" x14ac:dyDescent="0.2">
      <c r="B69" s="155" t="str">
        <f t="shared" si="49"/>
        <v>Male</v>
      </c>
      <c r="C69" s="13" t="str">
        <f t="shared" si="50"/>
        <v>RS</v>
      </c>
      <c r="D69" s="162" t="s">
        <v>135</v>
      </c>
      <c r="E69" s="20" t="str">
        <f t="shared" si="34"/>
        <v>RSMale85-89</v>
      </c>
      <c r="F69" s="21">
        <v>5</v>
      </c>
      <c r="G69" s="108">
        <f>VLOOKUP(E69,'Appendix 4. LT MOH 2019'!$E$4:$H$1683,4,FALSE)</f>
        <v>0.12459991594193527</v>
      </c>
      <c r="H69" s="21">
        <f>VLOOKUP(E69,'Appendix 1a. Pop March 2021'!$E$5:$F$1684,2,FALSE)</f>
        <v>33509.2044488315</v>
      </c>
      <c r="I69" s="21">
        <f>VLOOKUP(E69,'Appendix 2a. Covid Deaths 2021'!$E$4:$F$1684,2,FALSE)</f>
        <v>382.645485770363</v>
      </c>
      <c r="J69" s="22">
        <f t="shared" si="35"/>
        <v>4175.2440576055287</v>
      </c>
      <c r="K69" s="22">
        <f t="shared" si="36"/>
        <v>4510.2119480133433</v>
      </c>
      <c r="L69" s="78">
        <f t="shared" si="37"/>
        <v>0.92573123075615971</v>
      </c>
      <c r="M69" s="78">
        <f t="shared" si="38"/>
        <v>1.0802271402069645</v>
      </c>
      <c r="N69" s="77">
        <f>VLOOKUP(E69,'Appendix 4. LT MOH 2019'!$E$4:$L$1683,8,FALSE)</f>
        <v>0.52497165113641975</v>
      </c>
      <c r="O69" s="77">
        <f t="shared" si="47"/>
        <v>0.49852064879127056</v>
      </c>
      <c r="P69" s="78">
        <f t="shared" si="39"/>
        <v>0.50147935120872944</v>
      </c>
      <c r="Q69" s="77">
        <f>VLOOKUP(E69,'Appendix 4. LT MOH 2019'!$E$4:$J$1683,6,FALSE)</f>
        <v>2.5</v>
      </c>
      <c r="R69" s="133">
        <f t="shared" si="40"/>
        <v>2.4418761531590993</v>
      </c>
      <c r="S69" s="132">
        <f t="shared" si="48"/>
        <v>23652.960582119875</v>
      </c>
      <c r="T69" s="14">
        <f t="shared" si="41"/>
        <v>11861.471326887126</v>
      </c>
      <c r="U69" s="15">
        <f t="shared" si="42"/>
        <v>0.134909500637094</v>
      </c>
      <c r="V69" s="14">
        <f t="shared" si="43"/>
        <v>87921.690250669839</v>
      </c>
      <c r="W69" s="14">
        <f t="shared" si="44"/>
        <v>150911.26042906565</v>
      </c>
      <c r="X69" s="2">
        <f t="shared" si="45"/>
        <v>6.3802271138584192</v>
      </c>
      <c r="Y69" s="109">
        <f>VLOOKUP(E69,'Appendix 4. LT MOH 2019'!$E$4:$Q$1683,13,FALSE)</f>
        <v>7.0734488099295714</v>
      </c>
      <c r="Z69" s="129">
        <f t="shared" si="46"/>
        <v>-0.69322169607115214</v>
      </c>
    </row>
    <row r="70" spans="2:26" x14ac:dyDescent="0.2">
      <c r="B70" s="155" t="str">
        <f t="shared" si="49"/>
        <v>Male</v>
      </c>
      <c r="C70" s="13" t="str">
        <f t="shared" si="50"/>
        <v>RS</v>
      </c>
      <c r="D70" s="162" t="s">
        <v>8</v>
      </c>
      <c r="E70" s="20" t="str">
        <f t="shared" si="34"/>
        <v>RSMale90+</v>
      </c>
      <c r="F70" s="21" t="s">
        <v>19</v>
      </c>
      <c r="G70" s="108">
        <f>VLOOKUP(E70,'Appendix 4. LT MOH 2019'!$E$4:$H$1683,4,FALSE)</f>
        <v>0.16098389531957724</v>
      </c>
      <c r="H70" s="21">
        <f>VLOOKUP(E70,'Appendix 1a. Pop March 2021'!$E$5:$F$1684,2,FALSE)</f>
        <v>17773.368066133498</v>
      </c>
      <c r="I70" s="21">
        <f>VLOOKUP(E70,'Appendix 2a. Covid Deaths 2021'!$E$4:$F$1684,2,FALSE)</f>
        <v>177.515947006869</v>
      </c>
      <c r="J70" s="22">
        <f t="shared" si="35"/>
        <v>2861.226024234752</v>
      </c>
      <c r="K70" s="22">
        <f t="shared" si="36"/>
        <v>3010.1647626111117</v>
      </c>
      <c r="L70" s="78">
        <f t="shared" si="37"/>
        <v>0.9505213999491624</v>
      </c>
      <c r="M70" s="78">
        <f t="shared" si="38"/>
        <v>1.0520541673795918</v>
      </c>
      <c r="N70" s="77">
        <f>VLOOKUP(E70,'Appendix 4. LT MOH 2019'!$E$4:$L$1683,8,FALSE)</f>
        <v>0</v>
      </c>
      <c r="O70" s="77">
        <v>0</v>
      </c>
      <c r="P70" s="78">
        <f t="shared" si="39"/>
        <v>1</v>
      </c>
      <c r="Q70" s="77">
        <f>VLOOKUP(E70,'Appendix 4. LT MOH 2019'!$E$4:$J$1683,6,FALSE)</f>
        <v>5.6200229142576204</v>
      </c>
      <c r="R70" s="133">
        <f>Q70*L70</f>
        <v>5.341952048206525</v>
      </c>
      <c r="S70" s="132">
        <f t="shared" si="48"/>
        <v>11791.489255232749</v>
      </c>
      <c r="T70" s="14">
        <f t="shared" si="41"/>
        <v>11791.489255232749</v>
      </c>
      <c r="U70" s="15">
        <f t="shared" si="42"/>
        <v>0.18719748716870907</v>
      </c>
      <c r="V70" s="14">
        <f>T70*R70</f>
        <v>62989.570178395814</v>
      </c>
      <c r="W70" s="14">
        <f>V70</f>
        <v>62989.570178395814</v>
      </c>
      <c r="X70" s="2">
        <f t="shared" si="45"/>
        <v>5.341952048206525</v>
      </c>
      <c r="Y70" s="109">
        <f>VLOOKUP(E70,'Appendix 4. LT MOH 2019'!$E$4:$Q$1683,13,FALSE)</f>
        <v>6.2118014849550613</v>
      </c>
      <c r="Z70" s="129">
        <f t="shared" si="46"/>
        <v>-0.86984943674853632</v>
      </c>
    </row>
    <row r="71" spans="2:26" x14ac:dyDescent="0.2">
      <c r="H71" s="43"/>
      <c r="I71" s="43"/>
      <c r="K71" s="9"/>
      <c r="L71" s="9"/>
      <c r="M71" s="9"/>
      <c r="N71" s="131"/>
      <c r="O71" s="131"/>
      <c r="P71" s="79"/>
      <c r="Q71" s="131"/>
      <c r="R71" s="111"/>
      <c r="S71" s="9"/>
      <c r="T71" s="9"/>
      <c r="U71" s="9"/>
      <c r="V71" s="111"/>
      <c r="W71" s="111"/>
      <c r="X71" s="9"/>
      <c r="Y71" s="131"/>
      <c r="Z71" s="9"/>
    </row>
    <row r="72" spans="2:26" x14ac:dyDescent="0.2">
      <c r="F72" s="43"/>
      <c r="H72" s="43"/>
      <c r="I72" s="43"/>
      <c r="N72" s="43"/>
      <c r="O72" s="43"/>
      <c r="Q72" s="43"/>
      <c r="R72" s="43"/>
      <c r="V72" s="43"/>
      <c r="W72" s="43"/>
    </row>
    <row r="73" spans="2:26" x14ac:dyDescent="0.2">
      <c r="D73" s="53"/>
      <c r="E73" s="24"/>
      <c r="F73" s="43"/>
      <c r="G73" s="112"/>
      <c r="H73" s="24"/>
      <c r="I73" s="8"/>
      <c r="L73" s="49"/>
      <c r="M73" s="49"/>
      <c r="N73" s="49"/>
      <c r="O73" s="49"/>
      <c r="P73" s="48"/>
      <c r="Q73" s="47"/>
      <c r="R73" s="14"/>
      <c r="S73" s="15"/>
      <c r="T73" s="14"/>
      <c r="U73" s="14"/>
      <c r="V73" s="2"/>
      <c r="W73" s="2"/>
      <c r="X73" s="6"/>
    </row>
    <row r="74" spans="2:26" x14ac:dyDescent="0.2">
      <c r="D74" s="53"/>
      <c r="E74" s="24"/>
      <c r="F74" s="43"/>
      <c r="G74" s="112"/>
      <c r="H74" s="24"/>
      <c r="I74" s="8"/>
      <c r="L74" s="49"/>
      <c r="M74" s="49"/>
      <c r="N74" s="49"/>
      <c r="O74" s="49"/>
      <c r="P74" s="48"/>
      <c r="Q74" s="47"/>
      <c r="R74" s="14"/>
      <c r="S74" s="15"/>
      <c r="T74" s="14"/>
      <c r="U74" s="14"/>
      <c r="V74" s="2"/>
      <c r="W74" s="2"/>
      <c r="X74" s="6"/>
    </row>
    <row r="75" spans="2:26" x14ac:dyDescent="0.2">
      <c r="D75" s="53"/>
      <c r="E75" s="24"/>
      <c r="G75" s="112"/>
      <c r="H75" s="24"/>
      <c r="I75" s="8"/>
      <c r="L75" s="49"/>
      <c r="M75" s="49"/>
      <c r="N75" s="49"/>
      <c r="O75" s="49"/>
      <c r="P75" s="48"/>
      <c r="Q75" s="47"/>
      <c r="R75" s="14"/>
      <c r="S75" s="15"/>
      <c r="T75" s="14"/>
      <c r="U75" s="14"/>
      <c r="V75" s="2"/>
      <c r="W75" s="2"/>
      <c r="X75" s="6"/>
    </row>
    <row r="76" spans="2:26" x14ac:dyDescent="0.2">
      <c r="D76" s="53"/>
      <c r="E76" s="24"/>
      <c r="G76" s="112"/>
      <c r="H76" s="24"/>
      <c r="I76" s="8"/>
      <c r="L76" s="49"/>
      <c r="M76" s="49"/>
      <c r="N76" s="49"/>
      <c r="O76" s="49"/>
      <c r="P76" s="48"/>
      <c r="Q76" s="47"/>
      <c r="R76" s="14"/>
      <c r="S76" s="15"/>
      <c r="T76" s="14"/>
      <c r="U76" s="14"/>
      <c r="V76" s="2"/>
      <c r="W76" s="2"/>
      <c r="X76" s="6"/>
    </row>
    <row r="77" spans="2:26" x14ac:dyDescent="0.2">
      <c r="D77" s="53"/>
      <c r="E77" s="24"/>
      <c r="G77" s="112"/>
      <c r="H77" s="24"/>
      <c r="I77" s="8"/>
      <c r="L77" s="49"/>
      <c r="M77" s="49"/>
      <c r="N77" s="49"/>
      <c r="O77" s="49"/>
      <c r="P77" s="48"/>
      <c r="Q77" s="47"/>
      <c r="R77" s="14"/>
      <c r="S77" s="15"/>
      <c r="T77" s="14"/>
      <c r="U77" s="14"/>
      <c r="V77" s="2"/>
      <c r="W77" s="2"/>
      <c r="X77" s="6"/>
    </row>
    <row r="78" spans="2:26" x14ac:dyDescent="0.2">
      <c r="N78" s="44"/>
    </row>
    <row r="81" spans="1:25" s="13" customFormat="1" ht="47" customHeight="1" x14ac:dyDescent="0.2">
      <c r="A81" s="12"/>
      <c r="B81" s="10"/>
      <c r="C81" s="10"/>
      <c r="D81" s="160"/>
      <c r="E81" s="10"/>
      <c r="F81"/>
      <c r="G81" s="12"/>
      <c r="H81" s="12"/>
      <c r="I81" s="12"/>
      <c r="J81" s="43"/>
      <c r="K81"/>
      <c r="L81" s="10"/>
      <c r="M81" s="12"/>
      <c r="N81" s="12"/>
      <c r="O81" s="12"/>
      <c r="P81" s="12"/>
      <c r="Q81" s="10"/>
      <c r="R81" s="10"/>
      <c r="S81" s="12"/>
      <c r="T81" s="12"/>
      <c r="U81" s="12"/>
      <c r="V81" s="10"/>
      <c r="W81" s="12"/>
      <c r="X81" s="12"/>
      <c r="Y81" s="43"/>
    </row>
    <row r="82" spans="1:25" x14ac:dyDescent="0.2">
      <c r="D82" s="53"/>
      <c r="E82" s="52"/>
      <c r="G82" s="113"/>
      <c r="H82" s="52"/>
      <c r="I82" s="8"/>
      <c r="L82" s="51"/>
      <c r="M82" s="51"/>
      <c r="N82" s="51"/>
      <c r="O82" s="51"/>
      <c r="P82" s="48"/>
      <c r="Q82" s="14"/>
      <c r="R82" s="14"/>
      <c r="S82" s="15"/>
      <c r="T82" s="14"/>
      <c r="U82" s="14"/>
      <c r="V82" s="2"/>
      <c r="W82" s="2"/>
      <c r="X82" s="6"/>
    </row>
    <row r="83" spans="1:25" x14ac:dyDescent="0.2">
      <c r="D83" s="53"/>
      <c r="E83" s="52"/>
      <c r="G83" s="113"/>
      <c r="H83" s="52"/>
      <c r="I83" s="8"/>
      <c r="L83" s="51"/>
      <c r="M83" s="51"/>
      <c r="N83" s="51"/>
      <c r="O83" s="51"/>
      <c r="P83" s="48"/>
      <c r="Q83" s="47"/>
      <c r="R83" s="14"/>
      <c r="S83" s="15"/>
      <c r="T83" s="14"/>
      <c r="U83" s="14"/>
      <c r="V83" s="2"/>
      <c r="W83" s="2"/>
      <c r="X83" s="6"/>
    </row>
    <row r="84" spans="1:25" x14ac:dyDescent="0.2">
      <c r="D84" s="53"/>
      <c r="E84" s="52"/>
      <c r="G84" s="113"/>
      <c r="H84" s="52"/>
      <c r="I84" s="8"/>
      <c r="L84" s="51"/>
      <c r="M84" s="51"/>
      <c r="N84" s="51"/>
      <c r="O84" s="51"/>
      <c r="P84" s="48"/>
      <c r="Q84" s="47"/>
      <c r="R84" s="14"/>
      <c r="S84" s="15"/>
      <c r="T84" s="14"/>
      <c r="U84" s="14"/>
      <c r="V84" s="2"/>
      <c r="W84" s="2"/>
      <c r="X84" s="6"/>
    </row>
    <row r="85" spans="1:25" x14ac:dyDescent="0.2">
      <c r="D85" s="53"/>
      <c r="E85" s="52"/>
      <c r="G85" s="113"/>
      <c r="H85" s="52"/>
      <c r="I85" s="8"/>
      <c r="L85" s="51"/>
      <c r="M85" s="51"/>
      <c r="N85" s="51"/>
      <c r="O85" s="51"/>
      <c r="P85" s="48"/>
      <c r="Q85" s="47"/>
      <c r="R85" s="14"/>
      <c r="S85" s="15"/>
      <c r="T85" s="14"/>
      <c r="U85" s="14"/>
      <c r="V85" s="2"/>
      <c r="W85" s="2"/>
      <c r="X85" s="6"/>
    </row>
    <row r="86" spans="1:25" x14ac:dyDescent="0.2">
      <c r="D86" s="53"/>
      <c r="E86" s="52"/>
      <c r="G86" s="113"/>
      <c r="H86" s="52"/>
      <c r="I86" s="8"/>
      <c r="L86" s="51"/>
      <c r="M86" s="51"/>
      <c r="N86" s="51"/>
      <c r="O86" s="51"/>
      <c r="P86" s="48"/>
      <c r="Q86" s="47"/>
      <c r="R86" s="14"/>
      <c r="S86" s="15"/>
      <c r="T86" s="14"/>
      <c r="U86" s="14"/>
      <c r="V86" s="2"/>
      <c r="W86" s="2"/>
      <c r="X86" s="6"/>
    </row>
    <row r="87" spans="1:25" x14ac:dyDescent="0.2">
      <c r="D87" s="53"/>
      <c r="E87" s="52"/>
      <c r="G87" s="113"/>
      <c r="H87" s="52"/>
      <c r="I87" s="8"/>
      <c r="L87" s="51"/>
      <c r="M87" s="51"/>
      <c r="N87" s="51"/>
      <c r="O87" s="51"/>
      <c r="P87" s="48"/>
      <c r="Q87" s="47"/>
      <c r="R87" s="14"/>
      <c r="S87" s="15"/>
      <c r="T87" s="14"/>
      <c r="U87" s="14"/>
      <c r="V87" s="2"/>
      <c r="W87" s="2"/>
      <c r="X87" s="6"/>
    </row>
    <row r="88" spans="1:25" x14ac:dyDescent="0.2">
      <c r="D88" s="53"/>
      <c r="E88" s="52"/>
      <c r="G88" s="113"/>
      <c r="H88" s="52"/>
      <c r="I88" s="8"/>
      <c r="L88" s="51"/>
      <c r="M88" s="51"/>
      <c r="N88" s="51"/>
      <c r="O88" s="51"/>
      <c r="P88" s="48"/>
      <c r="Q88" s="47"/>
      <c r="R88" s="14"/>
      <c r="S88" s="15"/>
      <c r="T88" s="14"/>
      <c r="U88" s="14"/>
      <c r="V88" s="2"/>
      <c r="W88" s="2"/>
      <c r="X88" s="6"/>
    </row>
    <row r="89" spans="1:25" x14ac:dyDescent="0.2">
      <c r="D89" s="53"/>
      <c r="E89" s="52"/>
      <c r="G89" s="113"/>
      <c r="H89" s="52"/>
      <c r="I89" s="8"/>
      <c r="L89" s="51"/>
      <c r="M89" s="51"/>
      <c r="N89" s="51"/>
      <c r="O89" s="51"/>
      <c r="P89" s="48"/>
      <c r="Q89" s="47"/>
      <c r="R89" s="14"/>
      <c r="S89" s="15"/>
      <c r="T89" s="14"/>
      <c r="U89" s="14"/>
      <c r="V89" s="2"/>
      <c r="W89" s="2"/>
      <c r="X89" s="6"/>
    </row>
    <row r="90" spans="1:25" x14ac:dyDescent="0.2">
      <c r="D90" s="53"/>
      <c r="E90" s="52"/>
      <c r="G90" s="113"/>
      <c r="H90" s="52"/>
      <c r="I90" s="8"/>
      <c r="L90" s="51"/>
      <c r="M90" s="51"/>
      <c r="N90" s="51"/>
      <c r="O90" s="51"/>
      <c r="P90" s="48"/>
      <c r="Q90" s="47"/>
      <c r="R90" s="14"/>
      <c r="S90" s="15"/>
      <c r="T90" s="14"/>
      <c r="U90" s="14"/>
      <c r="V90" s="2"/>
      <c r="W90" s="2"/>
      <c r="X90" s="6"/>
    </row>
    <row r="91" spans="1:25" x14ac:dyDescent="0.2">
      <c r="D91" s="53"/>
      <c r="E91" s="52"/>
      <c r="G91" s="113"/>
      <c r="H91" s="52"/>
      <c r="I91" s="8"/>
      <c r="L91" s="51"/>
      <c r="M91" s="51"/>
      <c r="N91" s="51"/>
      <c r="O91" s="51"/>
      <c r="P91" s="48"/>
      <c r="Q91" s="47"/>
      <c r="R91" s="14"/>
      <c r="S91" s="15"/>
      <c r="T91" s="14"/>
      <c r="U91" s="14"/>
      <c r="V91" s="2"/>
      <c r="W91" s="2"/>
      <c r="X91" s="6"/>
    </row>
    <row r="92" spans="1:25" x14ac:dyDescent="0.2">
      <c r="D92" s="53"/>
      <c r="E92" s="52"/>
      <c r="G92" s="113"/>
      <c r="H92" s="52"/>
      <c r="I92" s="8"/>
      <c r="L92" s="51"/>
      <c r="M92" s="51"/>
      <c r="N92" s="51"/>
      <c r="O92" s="51"/>
      <c r="P92" s="48"/>
      <c r="Q92" s="47"/>
      <c r="R92" s="14"/>
      <c r="S92" s="15"/>
      <c r="T92" s="14"/>
      <c r="U92" s="14"/>
      <c r="V92" s="2"/>
      <c r="W92" s="2"/>
      <c r="X92" s="6"/>
    </row>
    <row r="93" spans="1:25" x14ac:dyDescent="0.2">
      <c r="D93" s="53"/>
      <c r="E93" s="52"/>
      <c r="G93" s="113"/>
      <c r="H93" s="52"/>
      <c r="I93" s="8"/>
      <c r="L93" s="51"/>
      <c r="M93" s="51"/>
      <c r="N93" s="51"/>
      <c r="O93" s="51"/>
      <c r="P93" s="48"/>
      <c r="Q93" s="47"/>
      <c r="R93" s="14"/>
      <c r="S93" s="15"/>
      <c r="T93" s="14"/>
      <c r="U93" s="14"/>
      <c r="V93" s="2"/>
      <c r="W93" s="2"/>
      <c r="X93" s="6"/>
    </row>
    <row r="94" spans="1:25" x14ac:dyDescent="0.2">
      <c r="D94" s="53"/>
      <c r="E94" s="52"/>
      <c r="G94" s="113"/>
      <c r="H94" s="52"/>
      <c r="I94" s="8"/>
      <c r="L94" s="51"/>
      <c r="M94" s="51"/>
      <c r="N94" s="51"/>
      <c r="O94" s="51"/>
      <c r="P94" s="48"/>
      <c r="Q94" s="47"/>
      <c r="R94" s="14"/>
      <c r="S94" s="15"/>
      <c r="T94" s="14"/>
      <c r="U94" s="14"/>
      <c r="V94" s="2"/>
      <c r="W94" s="2"/>
      <c r="X94" s="6"/>
    </row>
    <row r="95" spans="1:25" x14ac:dyDescent="0.2">
      <c r="D95" s="53"/>
      <c r="E95" s="52"/>
      <c r="G95" s="113"/>
      <c r="H95" s="52"/>
      <c r="I95" s="8"/>
      <c r="L95" s="51"/>
      <c r="M95" s="51"/>
      <c r="N95" s="51"/>
      <c r="O95" s="51"/>
      <c r="P95" s="48"/>
      <c r="Q95" s="47"/>
      <c r="R95" s="14"/>
      <c r="S95" s="15"/>
      <c r="T95" s="14"/>
      <c r="U95" s="14"/>
      <c r="V95" s="2"/>
      <c r="W95" s="2"/>
      <c r="X95" s="6"/>
    </row>
    <row r="96" spans="1:25" x14ac:dyDescent="0.2">
      <c r="D96" s="53"/>
      <c r="E96" s="52"/>
      <c r="G96" s="113"/>
      <c r="H96" s="52"/>
      <c r="I96" s="8"/>
      <c r="L96" s="51"/>
      <c r="M96" s="51"/>
      <c r="N96" s="51"/>
      <c r="O96" s="51"/>
      <c r="P96" s="48"/>
      <c r="Q96" s="47"/>
      <c r="R96" s="14"/>
      <c r="S96" s="15"/>
      <c r="T96" s="14"/>
      <c r="U96" s="14"/>
      <c r="V96" s="2"/>
      <c r="W96" s="2"/>
      <c r="X96" s="6"/>
    </row>
    <row r="97" spans="1:25" x14ac:dyDescent="0.2">
      <c r="D97" s="53"/>
      <c r="E97" s="52"/>
      <c r="G97" s="113"/>
      <c r="H97" s="52"/>
      <c r="I97" s="8"/>
      <c r="L97" s="51"/>
      <c r="M97" s="51"/>
      <c r="N97" s="51"/>
      <c r="O97" s="51"/>
      <c r="P97" s="48"/>
      <c r="Q97" s="47"/>
      <c r="R97" s="14"/>
      <c r="S97" s="15"/>
      <c r="T97" s="14"/>
      <c r="U97" s="14"/>
      <c r="V97" s="2"/>
      <c r="W97" s="2"/>
      <c r="X97" s="6"/>
    </row>
    <row r="98" spans="1:25" x14ac:dyDescent="0.2">
      <c r="N98" s="50"/>
    </row>
    <row r="99" spans="1:25" x14ac:dyDescent="0.2">
      <c r="N99" s="50"/>
    </row>
    <row r="100" spans="1:25" s="13" customFormat="1" ht="47" customHeight="1" x14ac:dyDescent="0.2">
      <c r="A100" s="12"/>
      <c r="B100" s="10"/>
      <c r="C100" s="10"/>
      <c r="D100" s="160"/>
      <c r="E100" s="10"/>
      <c r="F100"/>
      <c r="G100" s="12"/>
      <c r="H100" s="12"/>
      <c r="I100" s="12"/>
      <c r="J100" s="43"/>
      <c r="K100"/>
      <c r="L100" s="10"/>
      <c r="M100" s="12"/>
      <c r="N100" s="12"/>
      <c r="O100" s="12"/>
      <c r="P100" s="12"/>
      <c r="Q100" s="10"/>
      <c r="R100" s="10"/>
      <c r="S100" s="12"/>
      <c r="T100" s="12"/>
      <c r="U100" s="12"/>
      <c r="V100" s="10"/>
      <c r="W100" s="12"/>
      <c r="X100" s="12"/>
      <c r="Y100" s="43"/>
    </row>
    <row r="101" spans="1:25" x14ac:dyDescent="0.2">
      <c r="D101" s="53"/>
      <c r="E101" s="24"/>
      <c r="G101" s="112"/>
      <c r="H101" s="24"/>
      <c r="I101" s="8"/>
      <c r="L101" s="49"/>
      <c r="M101" s="49"/>
      <c r="N101" s="49"/>
      <c r="O101" s="49"/>
      <c r="P101" s="48"/>
      <c r="Q101" s="14"/>
      <c r="R101" s="14"/>
      <c r="S101" s="15"/>
      <c r="T101" s="14"/>
      <c r="U101" s="14"/>
      <c r="V101" s="2"/>
      <c r="W101" s="2"/>
      <c r="X101" s="6"/>
    </row>
    <row r="102" spans="1:25" x14ac:dyDescent="0.2">
      <c r="D102" s="53"/>
      <c r="E102" s="24"/>
      <c r="G102" s="112"/>
      <c r="H102" s="24"/>
      <c r="I102" s="8"/>
      <c r="L102" s="49"/>
      <c r="M102" s="49"/>
      <c r="N102" s="49"/>
      <c r="O102" s="49"/>
      <c r="P102" s="48"/>
      <c r="Q102" s="47"/>
      <c r="R102" s="14"/>
      <c r="S102" s="15"/>
      <c r="T102" s="14"/>
      <c r="U102" s="14"/>
      <c r="V102" s="2"/>
      <c r="W102" s="2"/>
      <c r="X102" s="6"/>
    </row>
    <row r="103" spans="1:25" x14ac:dyDescent="0.2">
      <c r="D103" s="53"/>
      <c r="E103" s="24"/>
      <c r="G103" s="112"/>
      <c r="H103" s="24"/>
      <c r="I103" s="8"/>
      <c r="L103" s="49"/>
      <c r="M103" s="49"/>
      <c r="N103" s="49"/>
      <c r="O103" s="49"/>
      <c r="P103" s="48"/>
      <c r="Q103" s="47"/>
      <c r="R103" s="14"/>
      <c r="S103" s="15"/>
      <c r="T103" s="14"/>
      <c r="U103" s="14"/>
      <c r="V103" s="2"/>
      <c r="W103" s="2"/>
      <c r="X103" s="6"/>
    </row>
    <row r="104" spans="1:25" x14ac:dyDescent="0.2">
      <c r="D104" s="53"/>
      <c r="E104" s="24"/>
      <c r="G104" s="112"/>
      <c r="H104" s="24"/>
      <c r="I104" s="8"/>
      <c r="L104" s="49"/>
      <c r="M104" s="49"/>
      <c r="N104" s="49"/>
      <c r="O104" s="49"/>
      <c r="P104" s="48"/>
      <c r="Q104" s="47"/>
      <c r="R104" s="14"/>
      <c r="S104" s="15"/>
      <c r="T104" s="14"/>
      <c r="U104" s="14"/>
      <c r="V104" s="2"/>
      <c r="W104" s="2"/>
      <c r="X104" s="6"/>
    </row>
    <row r="105" spans="1:25" x14ac:dyDescent="0.2">
      <c r="D105" s="53"/>
      <c r="E105" s="24"/>
      <c r="G105" s="112"/>
      <c r="H105" s="24"/>
      <c r="I105" s="8"/>
      <c r="L105" s="49"/>
      <c r="M105" s="49"/>
      <c r="N105" s="49"/>
      <c r="O105" s="49"/>
      <c r="P105" s="48"/>
      <c r="Q105" s="47"/>
      <c r="R105" s="14"/>
      <c r="S105" s="15"/>
      <c r="T105" s="14"/>
      <c r="U105" s="14"/>
      <c r="V105" s="2"/>
      <c r="W105" s="2"/>
      <c r="X105" s="6"/>
    </row>
    <row r="106" spans="1:25" x14ac:dyDescent="0.2">
      <c r="D106" s="53"/>
      <c r="E106" s="24"/>
      <c r="G106" s="112"/>
      <c r="H106" s="24"/>
      <c r="I106" s="8"/>
      <c r="L106" s="49"/>
      <c r="M106" s="49"/>
      <c r="N106" s="49"/>
      <c r="O106" s="49"/>
      <c r="P106" s="48"/>
      <c r="Q106" s="47"/>
      <c r="R106" s="14"/>
      <c r="S106" s="15"/>
      <c r="T106" s="14"/>
      <c r="U106" s="14"/>
      <c r="V106" s="2"/>
      <c r="W106" s="2"/>
      <c r="X106" s="6"/>
    </row>
    <row r="107" spans="1:25" x14ac:dyDescent="0.2">
      <c r="D107" s="53"/>
      <c r="E107" s="24"/>
      <c r="G107" s="112"/>
      <c r="H107" s="24"/>
      <c r="I107" s="8"/>
      <c r="L107" s="49"/>
      <c r="M107" s="49"/>
      <c r="N107" s="49"/>
      <c r="O107" s="49"/>
      <c r="P107" s="48"/>
      <c r="Q107" s="47"/>
      <c r="R107" s="14"/>
      <c r="S107" s="15"/>
      <c r="T107" s="14"/>
      <c r="U107" s="14"/>
      <c r="V107" s="2"/>
      <c r="W107" s="2"/>
      <c r="X107" s="6"/>
    </row>
    <row r="108" spans="1:25" x14ac:dyDescent="0.2">
      <c r="D108" s="53"/>
      <c r="E108" s="24"/>
      <c r="G108" s="112"/>
      <c r="H108" s="24"/>
      <c r="I108" s="8"/>
      <c r="L108" s="49"/>
      <c r="M108" s="49"/>
      <c r="N108" s="49"/>
      <c r="O108" s="49"/>
      <c r="P108" s="48"/>
      <c r="Q108" s="47"/>
      <c r="R108" s="14"/>
      <c r="S108" s="15"/>
      <c r="T108" s="14"/>
      <c r="U108" s="14"/>
      <c r="V108" s="2"/>
      <c r="W108" s="2"/>
      <c r="X108" s="6"/>
    </row>
    <row r="109" spans="1:25" x14ac:dyDescent="0.2">
      <c r="D109" s="53"/>
      <c r="E109" s="24"/>
      <c r="G109" s="112"/>
      <c r="H109" s="24"/>
      <c r="I109" s="8"/>
      <c r="L109" s="49"/>
      <c r="M109" s="49"/>
      <c r="N109" s="49"/>
      <c r="O109" s="49"/>
      <c r="P109" s="48"/>
      <c r="Q109" s="47"/>
      <c r="R109" s="14"/>
      <c r="S109" s="15"/>
      <c r="T109" s="14"/>
      <c r="U109" s="14"/>
      <c r="V109" s="2"/>
      <c r="W109" s="2"/>
      <c r="X109" s="6"/>
    </row>
    <row r="110" spans="1:25" x14ac:dyDescent="0.2">
      <c r="D110" s="53"/>
      <c r="E110" s="24"/>
      <c r="G110" s="112"/>
      <c r="H110" s="24"/>
      <c r="I110" s="8"/>
      <c r="L110" s="49"/>
      <c r="M110" s="49"/>
      <c r="N110" s="49"/>
      <c r="O110" s="49"/>
      <c r="P110" s="48"/>
      <c r="Q110" s="47"/>
      <c r="R110" s="14"/>
      <c r="S110" s="15"/>
      <c r="T110" s="14"/>
      <c r="U110" s="14"/>
      <c r="V110" s="2"/>
      <c r="W110" s="2"/>
      <c r="X110" s="6"/>
    </row>
    <row r="111" spans="1:25" x14ac:dyDescent="0.2">
      <c r="D111" s="53"/>
      <c r="E111" s="24"/>
      <c r="G111" s="112"/>
      <c r="H111" s="24"/>
      <c r="I111" s="8"/>
      <c r="L111" s="49"/>
      <c r="M111" s="49"/>
      <c r="N111" s="49"/>
      <c r="O111" s="49"/>
      <c r="P111" s="48"/>
      <c r="Q111" s="47"/>
      <c r="R111" s="14"/>
      <c r="S111" s="15"/>
      <c r="T111" s="14"/>
      <c r="U111" s="14"/>
      <c r="V111" s="2"/>
      <c r="W111" s="2"/>
      <c r="X111" s="6"/>
    </row>
    <row r="112" spans="1:25" x14ac:dyDescent="0.2">
      <c r="D112" s="53"/>
      <c r="E112" s="24"/>
      <c r="G112" s="112"/>
      <c r="H112" s="24"/>
      <c r="I112" s="8"/>
      <c r="L112" s="49"/>
      <c r="M112" s="49"/>
      <c r="N112" s="49"/>
      <c r="O112" s="49"/>
      <c r="P112" s="48"/>
      <c r="Q112" s="47"/>
      <c r="R112" s="14"/>
      <c r="S112" s="15"/>
      <c r="T112" s="14"/>
      <c r="U112" s="14"/>
      <c r="V112" s="2"/>
      <c r="W112" s="2"/>
      <c r="X112" s="6"/>
    </row>
    <row r="113" spans="4:24" x14ac:dyDescent="0.2">
      <c r="D113" s="53"/>
      <c r="E113" s="24"/>
      <c r="G113" s="112"/>
      <c r="H113" s="24"/>
      <c r="I113" s="8"/>
      <c r="L113" s="49"/>
      <c r="M113" s="49"/>
      <c r="N113" s="49"/>
      <c r="O113" s="49"/>
      <c r="P113" s="48"/>
      <c r="Q113" s="47"/>
      <c r="R113" s="14"/>
      <c r="S113" s="15"/>
      <c r="T113" s="14"/>
      <c r="U113" s="14"/>
      <c r="V113" s="2"/>
      <c r="W113" s="2"/>
      <c r="X113" s="6"/>
    </row>
    <row r="114" spans="4:24" x14ac:dyDescent="0.2">
      <c r="D114" s="53"/>
      <c r="E114" s="24"/>
      <c r="G114" s="112"/>
      <c r="H114" s="24"/>
      <c r="I114" s="8"/>
      <c r="L114" s="49"/>
      <c r="M114" s="49"/>
      <c r="N114" s="49"/>
      <c r="O114" s="49"/>
      <c r="P114" s="48"/>
      <c r="Q114" s="47"/>
      <c r="R114" s="14"/>
      <c r="S114" s="15"/>
      <c r="T114" s="14"/>
      <c r="U114" s="14"/>
      <c r="V114" s="2"/>
      <c r="W114" s="2"/>
      <c r="X114" s="6"/>
    </row>
    <row r="115" spans="4:24" x14ac:dyDescent="0.2">
      <c r="D115" s="53"/>
      <c r="E115" s="24"/>
      <c r="G115" s="112"/>
      <c r="H115" s="24"/>
      <c r="I115" s="8"/>
      <c r="L115" s="49"/>
      <c r="M115" s="49"/>
      <c r="N115" s="49"/>
      <c r="O115" s="49"/>
      <c r="P115" s="48"/>
      <c r="Q115" s="47"/>
      <c r="R115" s="14"/>
      <c r="S115" s="15"/>
      <c r="T115" s="14"/>
      <c r="U115" s="14"/>
      <c r="V115" s="2"/>
      <c r="W115" s="2"/>
      <c r="X115" s="6"/>
    </row>
    <row r="116" spans="4:24" x14ac:dyDescent="0.2">
      <c r="D116" s="53"/>
      <c r="E116" s="24"/>
      <c r="G116" s="112"/>
      <c r="H116" s="24"/>
      <c r="I116" s="8"/>
      <c r="L116" s="49"/>
      <c r="M116" s="49"/>
      <c r="N116" s="49"/>
      <c r="O116" s="49"/>
      <c r="P116" s="48"/>
      <c r="Q116" s="47"/>
      <c r="R116" s="14"/>
      <c r="S116" s="15"/>
      <c r="T116" s="14"/>
      <c r="U116" s="14"/>
      <c r="V116" s="2"/>
      <c r="W116" s="2"/>
      <c r="X116" s="6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BF2908-D76A-204F-8B1B-DBCFAE2C2F31}">
  <sheetPr>
    <tabColor theme="5"/>
  </sheetPr>
  <dimension ref="A1:AA74"/>
  <sheetViews>
    <sheetView zoomScaleNormal="100" workbookViewId="0">
      <pane xSplit="4" ySplit="1" topLeftCell="E2" activePane="bottomRight" state="frozen"/>
      <selection pane="topRight" activeCell="F1" sqref="F1"/>
      <selection pane="bottomLeft" activeCell="A4" sqref="A4"/>
      <selection pane="bottomRight" activeCell="B1" sqref="B1"/>
    </sheetView>
  </sheetViews>
  <sheetFormatPr baseColWidth="10" defaultRowHeight="16" x14ac:dyDescent="0.2"/>
  <cols>
    <col min="1" max="1" width="5.83203125" customWidth="1"/>
    <col min="2" max="3" width="12.1640625" style="155" customWidth="1"/>
    <col min="4" max="4" width="12.1640625" style="9" customWidth="1"/>
    <col min="5" max="5" width="12.83203125" hidden="1" customWidth="1"/>
    <col min="6" max="6" width="13.33203125" customWidth="1"/>
    <col min="7" max="7" width="12.83203125" style="43" customWidth="1"/>
    <col min="10" max="10" width="14.6640625" style="43" customWidth="1"/>
    <col min="11" max="11" width="13.33203125" customWidth="1"/>
    <col min="17" max="17" width="11.5" customWidth="1"/>
    <col min="18" max="20" width="10.33203125" customWidth="1"/>
    <col min="21" max="21" width="8.33203125" customWidth="1"/>
    <col min="22" max="22" width="10" customWidth="1"/>
    <col min="23" max="23" width="8.33203125" customWidth="1"/>
    <col min="24" max="24" width="10.33203125" customWidth="1"/>
    <col min="25" max="25" width="10.5" style="43" customWidth="1"/>
    <col min="26" max="26" width="17.6640625" bestFit="1" customWidth="1"/>
  </cols>
  <sheetData>
    <row r="1" spans="1:27" ht="18" x14ac:dyDescent="0.2">
      <c r="B1" s="158" t="s">
        <v>65</v>
      </c>
      <c r="C1" s="158"/>
      <c r="D1" s="158"/>
      <c r="H1" s="43"/>
      <c r="I1" s="43"/>
      <c r="K1" s="12"/>
      <c r="N1" s="10"/>
      <c r="O1" s="12"/>
      <c r="Q1" s="12"/>
      <c r="R1" s="12"/>
      <c r="S1" s="10"/>
      <c r="T1" s="10"/>
      <c r="U1" s="12"/>
      <c r="V1" s="12"/>
      <c r="W1" s="12"/>
      <c r="Y1" s="12"/>
    </row>
    <row r="2" spans="1:27" s="3" customFormat="1" ht="100" customHeight="1" x14ac:dyDescent="0.2">
      <c r="B2" s="159" t="s">
        <v>32</v>
      </c>
      <c r="C2" s="159" t="s">
        <v>14</v>
      </c>
      <c r="D2" s="161" t="s">
        <v>30</v>
      </c>
      <c r="E2" s="42"/>
      <c r="F2" s="3" t="s">
        <v>31</v>
      </c>
      <c r="G2" s="110" t="s">
        <v>115</v>
      </c>
      <c r="H2" s="110" t="s">
        <v>119</v>
      </c>
      <c r="I2" s="110" t="s">
        <v>117</v>
      </c>
      <c r="J2" s="110" t="s">
        <v>20</v>
      </c>
      <c r="K2" s="4" t="s">
        <v>1827</v>
      </c>
      <c r="L2" s="3" t="s">
        <v>16</v>
      </c>
      <c r="M2" s="5" t="s">
        <v>114</v>
      </c>
      <c r="N2" s="3" t="s">
        <v>143</v>
      </c>
      <c r="O2" s="3" t="s">
        <v>21</v>
      </c>
      <c r="P2" s="5" t="s">
        <v>22</v>
      </c>
      <c r="Q2" s="3" t="s">
        <v>142</v>
      </c>
      <c r="R2" s="3" t="s">
        <v>23</v>
      </c>
      <c r="S2" s="5" t="s">
        <v>33</v>
      </c>
      <c r="T2" s="5" t="s">
        <v>34</v>
      </c>
      <c r="U2" s="5" t="s">
        <v>35</v>
      </c>
      <c r="V2" s="3" t="s">
        <v>36</v>
      </c>
      <c r="W2" s="3" t="s">
        <v>37</v>
      </c>
      <c r="X2" s="5" t="s">
        <v>80</v>
      </c>
      <c r="Y2" s="3" t="s">
        <v>25</v>
      </c>
      <c r="Z2" s="5" t="s">
        <v>24</v>
      </c>
    </row>
    <row r="3" spans="1:27" s="13" customFormat="1" ht="47" customHeight="1" x14ac:dyDescent="0.2">
      <c r="A3" s="12"/>
      <c r="B3" s="10" t="s">
        <v>17</v>
      </c>
      <c r="C3" s="10" t="s">
        <v>14</v>
      </c>
      <c r="D3" s="160" t="s">
        <v>0</v>
      </c>
      <c r="E3" s="10" t="s">
        <v>137</v>
      </c>
      <c r="F3" s="10" t="s">
        <v>9</v>
      </c>
      <c r="G3" s="12" t="s">
        <v>116</v>
      </c>
      <c r="H3" s="12" t="s">
        <v>136</v>
      </c>
      <c r="I3" s="12" t="s">
        <v>110</v>
      </c>
      <c r="J3" s="12" t="s">
        <v>1826</v>
      </c>
      <c r="K3" s="12" t="s">
        <v>1828</v>
      </c>
      <c r="L3" s="12" t="s">
        <v>26</v>
      </c>
      <c r="M3" s="12" t="s">
        <v>27</v>
      </c>
      <c r="N3" s="10" t="s">
        <v>1620</v>
      </c>
      <c r="O3" s="12" t="s">
        <v>111</v>
      </c>
      <c r="P3" s="12" t="s">
        <v>112</v>
      </c>
      <c r="Q3" s="12" t="s">
        <v>1621</v>
      </c>
      <c r="R3" s="12" t="s">
        <v>113</v>
      </c>
      <c r="S3" s="10" t="s">
        <v>104</v>
      </c>
      <c r="T3" s="10" t="s">
        <v>105</v>
      </c>
      <c r="U3" s="12" t="s">
        <v>106</v>
      </c>
      <c r="V3" s="12" t="s">
        <v>107</v>
      </c>
      <c r="W3" s="12" t="s">
        <v>108</v>
      </c>
      <c r="X3" s="10" t="s">
        <v>109</v>
      </c>
      <c r="Y3" s="12" t="s">
        <v>29</v>
      </c>
      <c r="Z3" s="12" t="s">
        <v>11</v>
      </c>
    </row>
    <row r="4" spans="1:27" s="11" customFormat="1" ht="17" customHeight="1" x14ac:dyDescent="0.2">
      <c r="A4" s="17"/>
      <c r="B4" s="13" t="s">
        <v>18</v>
      </c>
      <c r="C4" s="13" t="str">
        <f>$B$1</f>
        <v>MS</v>
      </c>
      <c r="D4" s="162">
        <v>0</v>
      </c>
      <c r="E4" s="20" t="str">
        <f t="shared" ref="E4:E23" si="0">_xlfn.CONCAT(C4,B4,D4)</f>
        <v>MSTotal0</v>
      </c>
      <c r="F4" s="21">
        <v>1</v>
      </c>
      <c r="G4" s="108">
        <f>VLOOKUP(E4,'Appendix 4. LT MOH 2019'!$E$4:$H$1683,4,FALSE)</f>
        <v>1.100300081840502E-2</v>
      </c>
      <c r="H4" s="21">
        <f>VLOOKUP(E4,'Appendix 1a. Pop March 2021'!$E$5:$F$1684,2,FALSE)</f>
        <v>43656.5356707295</v>
      </c>
      <c r="I4" s="21">
        <f>VLOOKUP(E4,'Appendix 2a. Covid Deaths 2021'!$E$4:$F$1684,2,FALSE)</f>
        <v>2.9464594127806598</v>
      </c>
      <c r="J4" s="22">
        <f t="shared" ref="J4:J23" si="1">G4*H4</f>
        <v>480.35289771376461</v>
      </c>
      <c r="K4" s="22">
        <f t="shared" ref="K4:K23" si="2">G4*(H4-I4)+I4</f>
        <v>483.26693723121508</v>
      </c>
      <c r="L4" s="77">
        <f t="shared" ref="L4:L23" si="3">J4/K4</f>
        <v>0.99397012439099208</v>
      </c>
      <c r="M4" s="77">
        <f t="shared" ref="M4:M23" si="4">K4/J4</f>
        <v>1.0060664555815522</v>
      </c>
      <c r="N4" s="77">
        <f>VLOOKUP(E4,'Appendix 4. LT MOH 2019'!$E$4:$L$1683,8,FALSE)</f>
        <v>0.98910624677082304</v>
      </c>
      <c r="O4" s="77">
        <f>EXP((1/L4)*LN(N4))</f>
        <v>0.98904052376352014</v>
      </c>
      <c r="P4" s="77">
        <f t="shared" ref="P4:P23" si="5">1-O4</f>
        <v>1.0959476236479859E-2</v>
      </c>
      <c r="Q4" s="77">
        <f>VLOOKUP(E4,'Appendix 4. LT MOH 2019'!$E$4:$J$1683,6,FALSE)</f>
        <v>8.8570284828312862E-2</v>
      </c>
      <c r="R4" s="18">
        <f t="shared" ref="R4:R22" si="6">F4+(Q4-F4)*M4*(1-N4)/(1-O4)</f>
        <v>8.8540057947999462E-2</v>
      </c>
      <c r="S4" s="14">
        <v>100000</v>
      </c>
      <c r="T4" s="14">
        <f t="shared" ref="T4:T23" si="7">P4*S4</f>
        <v>1095.9476236479859</v>
      </c>
      <c r="U4" s="15">
        <f t="shared" ref="U4:U23" si="8">T4/V4</f>
        <v>1.1070056397824622E-2</v>
      </c>
      <c r="V4" s="14">
        <f t="shared" ref="V4:V22" si="9">(S5*F4)+R4*T4</f>
        <v>99001.087642457787</v>
      </c>
      <c r="W4" s="14">
        <f t="shared" ref="W4:W22" si="10">W5+V4</f>
        <v>7418399.6285030767</v>
      </c>
      <c r="X4" s="129">
        <f t="shared" ref="X4:X23" si="11">W4/S4</f>
        <v>74.183996285030773</v>
      </c>
      <c r="Y4" s="109">
        <f>VLOOKUP(E4,'Appendix 4. LT MOH 2019'!$E$4:$Q$1683,13,FALSE)</f>
        <v>76.534182312170188</v>
      </c>
      <c r="Z4" s="109">
        <f t="shared" ref="Z4:Z23" si="12">X4-Y4</f>
        <v>-2.350186027139415</v>
      </c>
    </row>
    <row r="5" spans="1:27" s="11" customFormat="1" x14ac:dyDescent="0.2">
      <c r="A5" s="17"/>
      <c r="B5" s="13" t="str">
        <f>$B$4</f>
        <v>Total</v>
      </c>
      <c r="C5" s="13" t="str">
        <f>$C$4</f>
        <v>MS</v>
      </c>
      <c r="D5" s="163" t="s">
        <v>139</v>
      </c>
      <c r="E5" s="20" t="str">
        <f t="shared" si="0"/>
        <v>MSTotal01-04</v>
      </c>
      <c r="F5" s="21">
        <v>4</v>
      </c>
      <c r="G5" s="108">
        <f>VLOOKUP(E5,'Appendix 4. LT MOH 2019'!$E$4:$H$1683,4,FALSE)</f>
        <v>4.9493122162678777E-4</v>
      </c>
      <c r="H5" s="21">
        <f>VLOOKUP(E5,'Appendix 1a. Pop March 2021'!$E$5:$F$1684,2,FALSE)</f>
        <v>175572.28009101999</v>
      </c>
      <c r="I5" s="21">
        <f>VLOOKUP(E5,'Appendix 2a. Covid Deaths 2021'!$E$4:$F$1684,2,FALSE)</f>
        <v>0</v>
      </c>
      <c r="J5" s="22">
        <f t="shared" si="1"/>
        <v>86.896203069249069</v>
      </c>
      <c r="K5" s="22">
        <f t="shared" si="2"/>
        <v>86.896203069249069</v>
      </c>
      <c r="L5" s="77">
        <f t="shared" si="3"/>
        <v>1</v>
      </c>
      <c r="M5" s="77">
        <f t="shared" si="4"/>
        <v>1</v>
      </c>
      <c r="N5" s="77">
        <f>VLOOKUP(E5,'Appendix 4. LT MOH 2019'!$E$4:$L$1683,8,FALSE)</f>
        <v>0.99802271861790459</v>
      </c>
      <c r="O5" s="77">
        <f t="shared" ref="O5:O22" si="13">EXP((1/L5)*LN(N5))</f>
        <v>0.99802271861790459</v>
      </c>
      <c r="P5" s="77">
        <f t="shared" si="5"/>
        <v>1.9772813820954083E-3</v>
      </c>
      <c r="Q5" s="77">
        <f>VLOOKUP(E5,'Appendix 4. LT MOH 2019'!$E$4:$J$1683,6,FALSE)</f>
        <v>1.5031077623845703</v>
      </c>
      <c r="R5" s="18">
        <f t="shared" si="6"/>
        <v>1.5031077623845706</v>
      </c>
      <c r="S5" s="132">
        <f t="shared" ref="S5:S23" si="14">S4-T4</f>
        <v>98904.052376352018</v>
      </c>
      <c r="T5" s="14">
        <f t="shared" si="7"/>
        <v>195.56114137754997</v>
      </c>
      <c r="U5" s="15">
        <f t="shared" si="8"/>
        <v>4.9493122162678723E-4</v>
      </c>
      <c r="V5" s="14">
        <f t="shared" si="9"/>
        <v>395127.91440952325</v>
      </c>
      <c r="W5" s="14">
        <f t="shared" si="10"/>
        <v>7319398.5408606194</v>
      </c>
      <c r="X5" s="129">
        <f t="shared" si="11"/>
        <v>74.005041906763054</v>
      </c>
      <c r="Y5" s="109">
        <f>VLOOKUP(E5,'Appendix 4. LT MOH 2019'!$E$4:$Q$1683,13,FALSE)</f>
        <v>76.376133958515638</v>
      </c>
      <c r="Z5" s="109">
        <f t="shared" si="12"/>
        <v>-2.3710920517525835</v>
      </c>
      <c r="AA5" s="19"/>
    </row>
    <row r="6" spans="1:27" s="11" customFormat="1" x14ac:dyDescent="0.2">
      <c r="A6" s="17"/>
      <c r="B6" s="13" t="str">
        <f t="shared" ref="B6:B23" si="15">$B$4</f>
        <v>Total</v>
      </c>
      <c r="C6" s="13" t="str">
        <f t="shared" ref="C6:C23" si="16">$C$4</f>
        <v>MS</v>
      </c>
      <c r="D6" s="163" t="s">
        <v>138</v>
      </c>
      <c r="E6" s="20" t="str">
        <f t="shared" si="0"/>
        <v>MSTotal05-09</v>
      </c>
      <c r="F6" s="21">
        <v>5</v>
      </c>
      <c r="G6" s="108">
        <f>VLOOKUP(E6,'Appendix 4. LT MOH 2019'!$E$4:$H$1683,4,FALSE)</f>
        <v>2.495949967976491E-4</v>
      </c>
      <c r="H6" s="21">
        <f>VLOOKUP(E6,'Appendix 1a. Pop March 2021'!$E$5:$F$1684,2,FALSE)</f>
        <v>217387.08246239199</v>
      </c>
      <c r="I6" s="21">
        <f>VLOOKUP(E6,'Appendix 2a. Covid Deaths 2021'!$E$4:$F$1684,2,FALSE)</f>
        <v>0.98215313759355205</v>
      </c>
      <c r="J6" s="22">
        <f t="shared" si="1"/>
        <v>54.25872815105101</v>
      </c>
      <c r="K6" s="22">
        <f t="shared" si="2"/>
        <v>55.240636148135323</v>
      </c>
      <c r="L6" s="77">
        <f t="shared" si="3"/>
        <v>0.98222489700424176</v>
      </c>
      <c r="M6" s="77">
        <f t="shared" si="4"/>
        <v>1.0180967750359127</v>
      </c>
      <c r="N6" s="77">
        <f>VLOOKUP(E6,'Appendix 4. LT MOH 2019'!$E$4:$L$1683,8,FALSE)</f>
        <v>0.9987528032511831</v>
      </c>
      <c r="O6" s="77">
        <f t="shared" si="13"/>
        <v>0.99873024734751947</v>
      </c>
      <c r="P6" s="77">
        <f t="shared" si="5"/>
        <v>1.2697526524805269E-3</v>
      </c>
      <c r="Q6" s="77">
        <f>VLOOKUP(E6,'Appendix 4. LT MOH 2019'!$E$4:$J$1683,6,FALSE)</f>
        <v>2.4999999999996683</v>
      </c>
      <c r="R6" s="18">
        <f t="shared" si="6"/>
        <v>2.499971775358417</v>
      </c>
      <c r="S6" s="132">
        <f t="shared" si="14"/>
        <v>98708.49123497447</v>
      </c>
      <c r="T6" s="14">
        <f t="shared" si="7"/>
        <v>125.33536856795968</v>
      </c>
      <c r="U6" s="15">
        <f t="shared" si="8"/>
        <v>2.5411186192284517E-4</v>
      </c>
      <c r="V6" s="14">
        <f t="shared" si="9"/>
        <v>493229.11421590659</v>
      </c>
      <c r="W6" s="14">
        <f t="shared" si="10"/>
        <v>6924270.6264510965</v>
      </c>
      <c r="X6" s="129">
        <f t="shared" si="11"/>
        <v>70.148682649478928</v>
      </c>
      <c r="Y6" s="109">
        <f>VLOOKUP(E6,'Appendix 4. LT MOH 2019'!$E$4:$Q$1683,13,FALSE)</f>
        <v>72.524472305886903</v>
      </c>
      <c r="Z6" s="109">
        <f t="shared" si="12"/>
        <v>-2.3757896564079743</v>
      </c>
    </row>
    <row r="7" spans="1:27" s="11" customFormat="1" x14ac:dyDescent="0.2">
      <c r="A7" s="17"/>
      <c r="B7" s="13" t="str">
        <f t="shared" si="15"/>
        <v>Total</v>
      </c>
      <c r="C7" s="13" t="str">
        <f t="shared" si="16"/>
        <v>MS</v>
      </c>
      <c r="D7" s="163" t="s">
        <v>120</v>
      </c>
      <c r="E7" s="20" t="str">
        <f t="shared" si="0"/>
        <v>MSTotal10-14</v>
      </c>
      <c r="F7" s="21">
        <v>5</v>
      </c>
      <c r="G7" s="108">
        <f>VLOOKUP(E7,'Appendix 4. LT MOH 2019'!$E$4:$H$1683,4,FALSE)</f>
        <v>3.6258691061252687E-4</v>
      </c>
      <c r="H7" s="21">
        <f>VLOOKUP(E7,'Appendix 1a. Pop March 2021'!$E$5:$F$1684,2,FALSE)</f>
        <v>203876.94659969499</v>
      </c>
      <c r="I7" s="21">
        <f>VLOOKUP(E7,'Appendix 2a. Covid Deaths 2021'!$E$4:$F$1684,2,FALSE)</f>
        <v>0</v>
      </c>
      <c r="J7" s="22">
        <f t="shared" si="1"/>
        <v>73.923112212698527</v>
      </c>
      <c r="K7" s="22">
        <f t="shared" si="2"/>
        <v>73.923112212698527</v>
      </c>
      <c r="L7" s="77">
        <f t="shared" si="3"/>
        <v>1</v>
      </c>
      <c r="M7" s="77">
        <f t="shared" si="4"/>
        <v>1</v>
      </c>
      <c r="N7" s="77">
        <f>VLOOKUP(E7,'Appendix 4. LT MOH 2019'!$E$4:$L$1683,8,FALSE)</f>
        <v>0.99818870732447595</v>
      </c>
      <c r="O7" s="77">
        <f t="shared" si="13"/>
        <v>0.99818870732447595</v>
      </c>
      <c r="P7" s="77">
        <f t="shared" si="5"/>
        <v>1.8112926755240455E-3</v>
      </c>
      <c r="Q7" s="77">
        <f>VLOOKUP(E7,'Appendix 4. LT MOH 2019'!$E$4:$J$1683,6,FALSE)</f>
        <v>2.4999999999999702</v>
      </c>
      <c r="R7" s="18">
        <f t="shared" si="6"/>
        <v>2.4999999999999702</v>
      </c>
      <c r="S7" s="132">
        <f t="shared" si="14"/>
        <v>98583.155866406509</v>
      </c>
      <c r="T7" s="14">
        <f t="shared" si="7"/>
        <v>178.56294815086744</v>
      </c>
      <c r="U7" s="15">
        <f t="shared" si="8"/>
        <v>3.6258691061252579E-4</v>
      </c>
      <c r="V7" s="14">
        <f t="shared" si="9"/>
        <v>492469.37196165539</v>
      </c>
      <c r="W7" s="14">
        <f t="shared" si="10"/>
        <v>6431041.5122351898</v>
      </c>
      <c r="X7" s="129">
        <f t="shared" si="11"/>
        <v>65.234688986322567</v>
      </c>
      <c r="Y7" s="109">
        <f>VLOOKUP(E7,'Appendix 4. LT MOH 2019'!$E$4:$Q$1683,13,FALSE)</f>
        <v>67.611915659150327</v>
      </c>
      <c r="Z7" s="109">
        <f t="shared" si="12"/>
        <v>-2.37722667282776</v>
      </c>
      <c r="AA7" s="19"/>
    </row>
    <row r="8" spans="1:27" s="11" customFormat="1" x14ac:dyDescent="0.2">
      <c r="A8" s="17"/>
      <c r="B8" s="13" t="str">
        <f t="shared" si="15"/>
        <v>Total</v>
      </c>
      <c r="C8" s="13" t="str">
        <f t="shared" si="16"/>
        <v>MS</v>
      </c>
      <c r="D8" s="162" t="s">
        <v>121</v>
      </c>
      <c r="E8" s="20" t="str">
        <f t="shared" si="0"/>
        <v>MSTotal15-19</v>
      </c>
      <c r="F8" s="21">
        <v>5</v>
      </c>
      <c r="G8" s="108">
        <f>VLOOKUP(E8,'Appendix 4. LT MOH 2019'!$E$4:$H$1683,4,FALSE)</f>
        <v>9.9865730763901172E-4</v>
      </c>
      <c r="H8" s="21">
        <f>VLOOKUP(E8,'Appendix 1a. Pop March 2021'!$E$5:$F$1684,2,FALSE)</f>
        <v>206883.320656909</v>
      </c>
      <c r="I8" s="21">
        <f>VLOOKUP(E8,'Appendix 2a. Covid Deaths 2021'!$E$4:$F$1684,2,FALSE)</f>
        <v>2.9464594127806598</v>
      </c>
      <c r="J8" s="22">
        <f t="shared" si="1"/>
        <v>206.60554000264707</v>
      </c>
      <c r="K8" s="22">
        <f t="shared" si="2"/>
        <v>209.5490569122035</v>
      </c>
      <c r="L8" s="77">
        <f t="shared" si="3"/>
        <v>0.98595308920531344</v>
      </c>
      <c r="M8" s="77">
        <f t="shared" si="4"/>
        <v>1.0142470376618105</v>
      </c>
      <c r="N8" s="77">
        <f>VLOOKUP(E8,'Appendix 4. LT MOH 2019'!$E$4:$L$1683,8,FALSE)</f>
        <v>0.99501914887025245</v>
      </c>
      <c r="O8" s="77">
        <f t="shared" si="13"/>
        <v>0.99494836603504189</v>
      </c>
      <c r="P8" s="77">
        <f t="shared" si="5"/>
        <v>5.0516339649581132E-3</v>
      </c>
      <c r="Q8" s="77">
        <f>VLOOKUP(E8,'Appendix 4. LT MOH 2019'!$E$4:$J$1683,6,FALSE)</f>
        <v>2.5000000000000782</v>
      </c>
      <c r="R8" s="18">
        <f t="shared" si="6"/>
        <v>2.4999111483413521</v>
      </c>
      <c r="S8" s="132">
        <f t="shared" si="14"/>
        <v>98404.592918255643</v>
      </c>
      <c r="T8" s="14">
        <f t="shared" si="7"/>
        <v>497.10398389373682</v>
      </c>
      <c r="U8" s="15">
        <f t="shared" si="8"/>
        <v>1.0128852466748865E-3</v>
      </c>
      <c r="V8" s="14">
        <f t="shared" si="9"/>
        <v>490780.16046303033</v>
      </c>
      <c r="W8" s="14">
        <f t="shared" si="10"/>
        <v>5938572.1402735347</v>
      </c>
      <c r="X8" s="129">
        <f t="shared" si="11"/>
        <v>60.348526061244783</v>
      </c>
      <c r="Y8" s="109">
        <f>VLOOKUP(E8,'Appendix 4. LT MOH 2019'!$E$4:$Q$1683,13,FALSE)</f>
        <v>62.730066400645761</v>
      </c>
      <c r="Z8" s="109">
        <f t="shared" si="12"/>
        <v>-2.3815403394009778</v>
      </c>
    </row>
    <row r="9" spans="1:27" s="11" customFormat="1" x14ac:dyDescent="0.2">
      <c r="A9" s="17"/>
      <c r="B9" s="13" t="str">
        <f t="shared" si="15"/>
        <v>Total</v>
      </c>
      <c r="C9" s="13" t="str">
        <f t="shared" si="16"/>
        <v>MS</v>
      </c>
      <c r="D9" s="162" t="s">
        <v>122</v>
      </c>
      <c r="E9" s="20" t="str">
        <f t="shared" si="0"/>
        <v>MSTotal20-24</v>
      </c>
      <c r="F9" s="21">
        <v>5</v>
      </c>
      <c r="G9" s="108">
        <f>VLOOKUP(E9,'Appendix 4. LT MOH 2019'!$E$4:$H$1683,4,FALSE)</f>
        <v>1.174481086880693E-3</v>
      </c>
      <c r="H9" s="21">
        <f>VLOOKUP(E9,'Appendix 1a. Pop March 2021'!$E$5:$F$1684,2,FALSE)</f>
        <v>221917.515379046</v>
      </c>
      <c r="I9" s="21">
        <f>VLOOKUP(E9,'Appendix 2a. Covid Deaths 2021'!$E$4:$F$1684,2,FALSE)</f>
        <v>7.85722510074842</v>
      </c>
      <c r="J9" s="22">
        <f t="shared" si="1"/>
        <v>260.63792466024483</v>
      </c>
      <c r="K9" s="22">
        <f t="shared" si="2"/>
        <v>268.48592159871703</v>
      </c>
      <c r="L9" s="77">
        <f t="shared" si="3"/>
        <v>0.97076942846112457</v>
      </c>
      <c r="M9" s="77">
        <f t="shared" si="4"/>
        <v>1.0301107252473041</v>
      </c>
      <c r="N9" s="77">
        <f>VLOOKUP(E9,'Appendix 4. LT MOH 2019'!$E$4:$L$1683,8,FALSE)</f>
        <v>0.99414478665891837</v>
      </c>
      <c r="O9" s="77">
        <f t="shared" si="13"/>
        <v>0.99396901464068288</v>
      </c>
      <c r="P9" s="77">
        <f t="shared" si="5"/>
        <v>6.0309853593171203E-3</v>
      </c>
      <c r="Q9" s="77">
        <f>VLOOKUP(E9,'Appendix 4. LT MOH 2019'!$E$4:$J$1683,6,FALSE)</f>
        <v>2.5000000000000115</v>
      </c>
      <c r="R9" s="18">
        <f t="shared" si="6"/>
        <v>2.4997791812156698</v>
      </c>
      <c r="S9" s="132">
        <f t="shared" si="14"/>
        <v>97907.4889343619</v>
      </c>
      <c r="T9" s="14">
        <f t="shared" si="7"/>
        <v>590.47863233063958</v>
      </c>
      <c r="U9" s="15">
        <f t="shared" si="8"/>
        <v>1.2098456748831209E-3</v>
      </c>
      <c r="V9" s="14">
        <f t="shared" si="9"/>
        <v>488061.11770220922</v>
      </c>
      <c r="W9" s="14">
        <f t="shared" si="10"/>
        <v>5447791.9798105042</v>
      </c>
      <c r="X9" s="129">
        <f t="shared" si="11"/>
        <v>55.642239823582393</v>
      </c>
      <c r="Y9" s="109">
        <f>VLOOKUP(E9,'Appendix 4. LT MOH 2019'!$E$4:$Q$1683,13,FALSE)</f>
        <v>58.031565115134867</v>
      </c>
      <c r="Z9" s="109">
        <f t="shared" si="12"/>
        <v>-2.3893252915524741</v>
      </c>
    </row>
    <row r="10" spans="1:27" s="11" customFormat="1" x14ac:dyDescent="0.2">
      <c r="A10" s="17"/>
      <c r="B10" s="13" t="str">
        <f t="shared" si="15"/>
        <v>Total</v>
      </c>
      <c r="C10" s="13" t="str">
        <f t="shared" si="16"/>
        <v>MS</v>
      </c>
      <c r="D10" s="162" t="s">
        <v>123</v>
      </c>
      <c r="E10" s="20" t="str">
        <f t="shared" si="0"/>
        <v>MSTotal25-29</v>
      </c>
      <c r="F10" s="21">
        <v>5</v>
      </c>
      <c r="G10" s="108">
        <f>VLOOKUP(E10,'Appendix 4. LT MOH 2019'!$E$4:$H$1683,4,FALSE)</f>
        <v>1.4612079902702798E-3</v>
      </c>
      <c r="H10" s="21">
        <f>VLOOKUP(E10,'Appendix 1a. Pop March 2021'!$E$5:$F$1684,2,FALSE)</f>
        <v>229216.994026851</v>
      </c>
      <c r="I10" s="21">
        <f>VLOOKUP(E10,'Appendix 2a. Covid Deaths 2021'!$E$4:$F$1684,2,FALSE)</f>
        <v>41.250431778929197</v>
      </c>
      <c r="J10" s="22">
        <f t="shared" si="1"/>
        <v>334.9337031777697</v>
      </c>
      <c r="K10" s="22">
        <f t="shared" si="2"/>
        <v>376.12385949618135</v>
      </c>
      <c r="L10" s="77">
        <f t="shared" si="3"/>
        <v>0.89048778672646312</v>
      </c>
      <c r="M10" s="77">
        <f t="shared" si="4"/>
        <v>1.1229800283686278</v>
      </c>
      <c r="N10" s="77">
        <f>VLOOKUP(E10,'Appendix 4. LT MOH 2019'!$E$4:$L$1683,8,FALSE)</f>
        <v>0.99272055201754039</v>
      </c>
      <c r="O10" s="77">
        <f t="shared" si="13"/>
        <v>0.99182899220528942</v>
      </c>
      <c r="P10" s="77">
        <f t="shared" si="5"/>
        <v>8.171007794710583E-3</v>
      </c>
      <c r="Q10" s="77">
        <f>VLOOKUP(E10,'Appendix 4. LT MOH 2019'!$E$4:$J$1683,6,FALSE)</f>
        <v>2.5000000000000724</v>
      </c>
      <c r="R10" s="18">
        <f t="shared" si="6"/>
        <v>2.4988780737848533</v>
      </c>
      <c r="S10" s="132">
        <f t="shared" si="14"/>
        <v>97317.010302031267</v>
      </c>
      <c r="T10" s="14">
        <f t="shared" si="7"/>
        <v>795.17804973582759</v>
      </c>
      <c r="U10" s="15">
        <f t="shared" si="8"/>
        <v>1.6409085055663687E-3</v>
      </c>
      <c r="V10" s="14">
        <f t="shared" si="9"/>
        <v>484596.21425471705</v>
      </c>
      <c r="W10" s="14">
        <f t="shared" si="10"/>
        <v>4959730.8621082949</v>
      </c>
      <c r="X10" s="129">
        <f t="shared" si="11"/>
        <v>50.964685893199615</v>
      </c>
      <c r="Y10" s="109">
        <f>VLOOKUP(E10,'Appendix 4. LT MOH 2019'!$E$4:$Q$1683,13,FALSE)</f>
        <v>53.358629306665797</v>
      </c>
      <c r="Z10" s="109">
        <f t="shared" si="12"/>
        <v>-2.3939434134661823</v>
      </c>
    </row>
    <row r="11" spans="1:27" s="11" customFormat="1" x14ac:dyDescent="0.2">
      <c r="A11" s="17"/>
      <c r="B11" s="13" t="str">
        <f t="shared" si="15"/>
        <v>Total</v>
      </c>
      <c r="C11" s="13" t="str">
        <f t="shared" si="16"/>
        <v>MS</v>
      </c>
      <c r="D11" s="162" t="s">
        <v>124</v>
      </c>
      <c r="E11" s="20" t="str">
        <f t="shared" si="0"/>
        <v>MSTotal30-34</v>
      </c>
      <c r="F11" s="21">
        <v>5</v>
      </c>
      <c r="G11" s="108">
        <f>VLOOKUP(E11,'Appendix 4. LT MOH 2019'!$E$4:$H$1683,4,FALSE)</f>
        <v>1.5175593705933701E-3</v>
      </c>
      <c r="H11" s="21">
        <f>VLOOKUP(E11,'Appendix 1a. Pop March 2021'!$E$5:$F$1684,2,FALSE)</f>
        <v>224803.10758168899</v>
      </c>
      <c r="I11" s="21">
        <f>VLOOKUP(E11,'Appendix 2a. Covid Deaths 2021'!$E$4:$F$1684,2,FALSE)</f>
        <v>74.643638457110001</v>
      </c>
      <c r="J11" s="22">
        <f t="shared" si="1"/>
        <v>341.15206244910161</v>
      </c>
      <c r="K11" s="22">
        <f t="shared" si="2"/>
        <v>415.68242475321586</v>
      </c>
      <c r="L11" s="77">
        <f t="shared" si="3"/>
        <v>0.82070359999376508</v>
      </c>
      <c r="M11" s="77">
        <f t="shared" si="4"/>
        <v>1.2184666912727045</v>
      </c>
      <c r="N11" s="77">
        <f>VLOOKUP(E11,'Appendix 4. LT MOH 2019'!$E$4:$L$1683,8,FALSE)</f>
        <v>0.99244088167415523</v>
      </c>
      <c r="O11" s="77">
        <f t="shared" si="13"/>
        <v>0.99079708634118202</v>
      </c>
      <c r="P11" s="77">
        <f t="shared" si="5"/>
        <v>9.2029136588179794E-3</v>
      </c>
      <c r="Q11" s="77">
        <f>VLOOKUP(E11,'Appendix 4. LT MOH 2019'!$E$4:$J$1683,6,FALSE)</f>
        <v>2.5000000000000173</v>
      </c>
      <c r="R11" s="18">
        <f t="shared" si="6"/>
        <v>2.4979299391216174</v>
      </c>
      <c r="S11" s="132">
        <f t="shared" si="14"/>
        <v>96521.83225229544</v>
      </c>
      <c r="T11" s="14">
        <f t="shared" si="7"/>
        <v>888.28208840878744</v>
      </c>
      <c r="U11" s="15">
        <f t="shared" si="8"/>
        <v>1.8490983231542945E-3</v>
      </c>
      <c r="V11" s="14">
        <f t="shared" si="9"/>
        <v>480386.61724245502</v>
      </c>
      <c r="W11" s="14">
        <f t="shared" si="10"/>
        <v>4475134.6478535775</v>
      </c>
      <c r="X11" s="129">
        <f t="shared" si="11"/>
        <v>46.363962882057201</v>
      </c>
      <c r="Y11" s="109">
        <f>VLOOKUP(E11,'Appendix 4. LT MOH 2019'!$E$4:$Q$1683,13,FALSE)</f>
        <v>48.731566832482756</v>
      </c>
      <c r="Z11" s="109">
        <f t="shared" si="12"/>
        <v>-2.3676039504255542</v>
      </c>
    </row>
    <row r="12" spans="1:27" s="11" customFormat="1" x14ac:dyDescent="0.2">
      <c r="A12" s="17"/>
      <c r="B12" s="13" t="str">
        <f t="shared" si="15"/>
        <v>Total</v>
      </c>
      <c r="C12" s="13" t="str">
        <f t="shared" si="16"/>
        <v>MS</v>
      </c>
      <c r="D12" s="162" t="s">
        <v>125</v>
      </c>
      <c r="E12" s="20" t="str">
        <f t="shared" si="0"/>
        <v>MSTotal35-39</v>
      </c>
      <c r="F12" s="21">
        <v>5</v>
      </c>
      <c r="G12" s="108">
        <f>VLOOKUP(E12,'Appendix 4. LT MOH 2019'!$E$4:$H$1683,4,FALSE)</f>
        <v>2.0820558814646692E-3</v>
      </c>
      <c r="H12" s="21">
        <f>VLOOKUP(E12,'Appendix 1a. Pop March 2021'!$E$5:$F$1684,2,FALSE)</f>
        <v>221924.13791896901</v>
      </c>
      <c r="I12" s="21">
        <f>VLOOKUP(E12,'Appendix 2a. Covid Deaths 2021'!$E$4:$F$1684,2,FALSE)</f>
        <v>115.894070236039</v>
      </c>
      <c r="J12" s="22">
        <f t="shared" si="1"/>
        <v>462.05845659316583</v>
      </c>
      <c r="K12" s="22">
        <f t="shared" si="2"/>
        <v>577.71122889864296</v>
      </c>
      <c r="L12" s="77">
        <f t="shared" si="3"/>
        <v>0.79980868205390565</v>
      </c>
      <c r="M12" s="77">
        <f t="shared" si="4"/>
        <v>1.2502990057972412</v>
      </c>
      <c r="N12" s="77">
        <f>VLOOKUP(E12,'Appendix 4. LT MOH 2019'!$E$4:$L$1683,8,FALSE)</f>
        <v>0.98964362696116703</v>
      </c>
      <c r="O12" s="77">
        <f t="shared" si="13"/>
        <v>0.98706826328492359</v>
      </c>
      <c r="P12" s="77">
        <f t="shared" si="5"/>
        <v>1.2931736715076414E-2</v>
      </c>
      <c r="Q12" s="77">
        <f>VLOOKUP(E12,'Appendix 4. LT MOH 2019'!$E$4:$J$1683,6,FALSE)</f>
        <v>2.4999999999999694</v>
      </c>
      <c r="R12" s="18">
        <f t="shared" si="6"/>
        <v>2.4967471115031401</v>
      </c>
      <c r="S12" s="132">
        <f t="shared" si="14"/>
        <v>95633.550163886655</v>
      </c>
      <c r="T12" s="14">
        <f t="shared" si="7"/>
        <v>1236.7078918474351</v>
      </c>
      <c r="U12" s="15">
        <f t="shared" si="8"/>
        <v>2.6032012002752186E-3</v>
      </c>
      <c r="V12" s="14">
        <f t="shared" si="9"/>
        <v>475071.95821693935</v>
      </c>
      <c r="W12" s="14">
        <f t="shared" si="10"/>
        <v>3994748.030611123</v>
      </c>
      <c r="X12" s="129">
        <f t="shared" si="11"/>
        <v>41.771407876894109</v>
      </c>
      <c r="Y12" s="109">
        <f>VLOOKUP(E12,'Appendix 4. LT MOH 2019'!$E$4:$Q$1683,13,FALSE)</f>
        <v>44.083698521663493</v>
      </c>
      <c r="Z12" s="109">
        <f t="shared" si="12"/>
        <v>-2.3122906447693836</v>
      </c>
    </row>
    <row r="13" spans="1:27" s="11" customFormat="1" x14ac:dyDescent="0.2">
      <c r="A13" s="17"/>
      <c r="B13" s="13" t="str">
        <f t="shared" si="15"/>
        <v>Total</v>
      </c>
      <c r="C13" s="13" t="str">
        <f t="shared" si="16"/>
        <v>MS</v>
      </c>
      <c r="D13" s="162" t="s">
        <v>126</v>
      </c>
      <c r="E13" s="20" t="str">
        <f t="shared" si="0"/>
        <v>MSTotal40-44</v>
      </c>
      <c r="F13" s="21">
        <v>5</v>
      </c>
      <c r="G13" s="108">
        <f>VLOOKUP(E13,'Appendix 4. LT MOH 2019'!$E$4:$H$1683,4,FALSE)</f>
        <v>2.6150125954757255E-3</v>
      </c>
      <c r="H13" s="21">
        <f>VLOOKUP(E13,'Appendix 1a. Pop March 2021'!$E$5:$F$1684,2,FALSE)</f>
        <v>204952.47709605499</v>
      </c>
      <c r="I13" s="21">
        <f>VLOOKUP(E13,'Appendix 2a. Covid Deaths 2021'!$E$4:$F$1684,2,FALSE)</f>
        <v>157.144502014968</v>
      </c>
      <c r="J13" s="22">
        <f t="shared" si="1"/>
        <v>535.95330908013398</v>
      </c>
      <c r="K13" s="22">
        <f t="shared" si="2"/>
        <v>692.68687624302299</v>
      </c>
      <c r="L13" s="77">
        <f t="shared" si="3"/>
        <v>0.77373099947702717</v>
      </c>
      <c r="M13" s="77">
        <f t="shared" si="4"/>
        <v>1.2924388458985234</v>
      </c>
      <c r="N13" s="77">
        <f>VLOOKUP(E13,'Appendix 4. LT MOH 2019'!$E$4:$L$1683,8,FALSE)</f>
        <v>0.98700986046884875</v>
      </c>
      <c r="O13" s="77">
        <f t="shared" si="13"/>
        <v>0.9832430264351445</v>
      </c>
      <c r="P13" s="77">
        <f t="shared" si="5"/>
        <v>1.6756973564855504E-2</v>
      </c>
      <c r="Q13" s="77">
        <f>VLOOKUP(E13,'Appendix 4. LT MOH 2019'!$E$4:$J$1683,6,FALSE)</f>
        <v>2.5000000000000022</v>
      </c>
      <c r="R13" s="18">
        <f t="shared" si="6"/>
        <v>2.4952277511922749</v>
      </c>
      <c r="S13" s="132">
        <f t="shared" si="14"/>
        <v>94396.842272039226</v>
      </c>
      <c r="T13" s="14">
        <f t="shared" si="7"/>
        <v>1581.8053905583959</v>
      </c>
      <c r="U13" s="15">
        <f t="shared" si="8"/>
        <v>3.3797660934419232E-3</v>
      </c>
      <c r="V13" s="14">
        <f t="shared" si="9"/>
        <v>468022.14911491098</v>
      </c>
      <c r="W13" s="14">
        <f t="shared" si="10"/>
        <v>3519676.0723941838</v>
      </c>
      <c r="X13" s="129">
        <f t="shared" si="11"/>
        <v>37.285951390735534</v>
      </c>
      <c r="Y13" s="109">
        <f>VLOOKUP(E13,'Appendix 4. LT MOH 2019'!$E$4:$Q$1683,13,FALSE)</f>
        <v>39.518861526296895</v>
      </c>
      <c r="Z13" s="109">
        <f t="shared" si="12"/>
        <v>-2.2329101355613616</v>
      </c>
    </row>
    <row r="14" spans="1:27" s="11" customFormat="1" x14ac:dyDescent="0.2">
      <c r="A14" s="17"/>
      <c r="B14" s="13" t="str">
        <f t="shared" si="15"/>
        <v>Total</v>
      </c>
      <c r="C14" s="13" t="str">
        <f t="shared" si="16"/>
        <v>MS</v>
      </c>
      <c r="D14" s="162" t="s">
        <v>127</v>
      </c>
      <c r="E14" s="20" t="str">
        <f t="shared" si="0"/>
        <v>MSTotal45-49</v>
      </c>
      <c r="F14" s="21">
        <v>5</v>
      </c>
      <c r="G14" s="108">
        <f>VLOOKUP(E14,'Appendix 4. LT MOH 2019'!$E$4:$H$1683,4,FALSE)</f>
        <v>3.772121157608329E-3</v>
      </c>
      <c r="H14" s="21">
        <f>VLOOKUP(E14,'Appendix 1a. Pop March 2021'!$E$5:$F$1684,2,FALSE)</f>
        <v>183041.940709594</v>
      </c>
      <c r="I14" s="21">
        <f>VLOOKUP(E14,'Appendix 2a. Covid Deaths 2021'!$E$4:$F$1684,2,FALSE)</f>
        <v>205.27000575705199</v>
      </c>
      <c r="J14" s="22">
        <f t="shared" si="1"/>
        <v>690.45637728034887</v>
      </c>
      <c r="K14" s="22">
        <f t="shared" si="2"/>
        <v>894.9520797056623</v>
      </c>
      <c r="L14" s="77">
        <f t="shared" si="3"/>
        <v>0.77150094729924612</v>
      </c>
      <c r="M14" s="77">
        <f t="shared" si="4"/>
        <v>1.2961746884441929</v>
      </c>
      <c r="N14" s="77">
        <f>VLOOKUP(E14,'Appendix 4. LT MOH 2019'!$E$4:$L$1683,8,FALSE)</f>
        <v>0.98131559382161548</v>
      </c>
      <c r="O14" s="77">
        <f t="shared" si="13"/>
        <v>0.97584905181598991</v>
      </c>
      <c r="P14" s="77">
        <f t="shared" si="5"/>
        <v>2.415094818401009E-2</v>
      </c>
      <c r="Q14" s="77">
        <f>VLOOKUP(E14,'Appendix 4. LT MOH 2019'!$E$4:$J$1683,6,FALSE)</f>
        <v>2.4999999999999902</v>
      </c>
      <c r="R14" s="18">
        <f t="shared" si="6"/>
        <v>2.4930327608144518</v>
      </c>
      <c r="S14" s="132">
        <f t="shared" si="14"/>
        <v>92815.036881480832</v>
      </c>
      <c r="T14" s="14">
        <f t="shared" si="7"/>
        <v>2241.5711464216292</v>
      </c>
      <c r="U14" s="15">
        <f t="shared" si="8"/>
        <v>4.8893959542380084E-3</v>
      </c>
      <c r="V14" s="14">
        <f t="shared" si="9"/>
        <v>458455.63897902158</v>
      </c>
      <c r="W14" s="14">
        <f t="shared" si="10"/>
        <v>3051653.9232792729</v>
      </c>
      <c r="X14" s="129">
        <f t="shared" si="11"/>
        <v>32.878874219228614</v>
      </c>
      <c r="Y14" s="109">
        <f>VLOOKUP(E14,'Appendix 4. LT MOH 2019'!$E$4:$Q$1683,13,FALSE)</f>
        <v>35.00607061687532</v>
      </c>
      <c r="Z14" s="109">
        <f t="shared" si="12"/>
        <v>-2.1271963976467063</v>
      </c>
    </row>
    <row r="15" spans="1:27" s="11" customFormat="1" x14ac:dyDescent="0.2">
      <c r="A15" s="17"/>
      <c r="B15" s="13" t="str">
        <f t="shared" si="15"/>
        <v>Total</v>
      </c>
      <c r="C15" s="13" t="str">
        <f t="shared" si="16"/>
        <v>MS</v>
      </c>
      <c r="D15" s="162" t="s">
        <v>128</v>
      </c>
      <c r="E15" s="20" t="str">
        <f t="shared" si="0"/>
        <v>MSTotal50-54</v>
      </c>
      <c r="F15" s="21">
        <v>5</v>
      </c>
      <c r="G15" s="108">
        <f>VLOOKUP(E15,'Appendix 4. LT MOH 2019'!$E$4:$H$1683,4,FALSE)</f>
        <v>5.7742524733661073E-3</v>
      </c>
      <c r="H15" s="21">
        <f>VLOOKUP(E15,'Appendix 1a. Pop March 2021'!$E$5:$F$1684,2,FALSE)</f>
        <v>166643.94066860501</v>
      </c>
      <c r="I15" s="21">
        <f>VLOOKUP(E15,'Appendix 2a. Covid Deaths 2021'!$E$4:$F$1684,2,FALSE)</f>
        <v>288.75302245250401</v>
      </c>
      <c r="J15" s="22">
        <f t="shared" si="1"/>
        <v>962.24418657716728</v>
      </c>
      <c r="K15" s="22">
        <f t="shared" si="2"/>
        <v>1249.329876175583</v>
      </c>
      <c r="L15" s="77">
        <f t="shared" si="3"/>
        <v>0.77020825718405528</v>
      </c>
      <c r="M15" s="77">
        <f t="shared" si="4"/>
        <v>1.2983501418903016</v>
      </c>
      <c r="N15" s="77">
        <f>VLOOKUP(E15,'Appendix 4. LT MOH 2019'!$E$4:$L$1683,8,FALSE)</f>
        <v>0.97153958173457489</v>
      </c>
      <c r="O15" s="77">
        <f t="shared" si="13"/>
        <v>0.96320635011897293</v>
      </c>
      <c r="P15" s="77">
        <f t="shared" si="5"/>
        <v>3.6793649881027068E-2</v>
      </c>
      <c r="Q15" s="77">
        <f>VLOOKUP(E15,'Appendix 4. LT MOH 2019'!$E$4:$J$1683,6,FALSE)</f>
        <v>2.5000000000000209</v>
      </c>
      <c r="R15" s="18">
        <f t="shared" si="6"/>
        <v>2.4892686501165726</v>
      </c>
      <c r="S15" s="132">
        <f t="shared" si="14"/>
        <v>90573.465735059202</v>
      </c>
      <c r="T15" s="14">
        <f t="shared" si="7"/>
        <v>3332.5283867669705</v>
      </c>
      <c r="U15" s="15">
        <f t="shared" si="8"/>
        <v>7.4972475783798235E-3</v>
      </c>
      <c r="V15" s="14">
        <f t="shared" si="9"/>
        <v>444500.24518026377</v>
      </c>
      <c r="W15" s="14">
        <f t="shared" si="10"/>
        <v>2593198.2843002514</v>
      </c>
      <c r="X15" s="129">
        <f t="shared" si="11"/>
        <v>28.630882822633069</v>
      </c>
      <c r="Y15" s="109">
        <f>VLOOKUP(E15,'Appendix 4. LT MOH 2019'!$E$4:$Q$1683,13,FALSE)</f>
        <v>30.624991411054971</v>
      </c>
      <c r="Z15" s="109">
        <f t="shared" si="12"/>
        <v>-1.9941085884219021</v>
      </c>
    </row>
    <row r="16" spans="1:27" s="11" customFormat="1" x14ac:dyDescent="0.2">
      <c r="A16" s="17"/>
      <c r="B16" s="13" t="str">
        <f t="shared" si="15"/>
        <v>Total</v>
      </c>
      <c r="C16" s="13" t="str">
        <f t="shared" si="16"/>
        <v>MS</v>
      </c>
      <c r="D16" s="162" t="s">
        <v>129</v>
      </c>
      <c r="E16" s="20" t="str">
        <f t="shared" si="0"/>
        <v>MSTotal55-59</v>
      </c>
      <c r="F16" s="21">
        <v>5</v>
      </c>
      <c r="G16" s="108">
        <f>VLOOKUP(E16,'Appendix 4. LT MOH 2019'!$E$4:$H$1683,4,FALSE)</f>
        <v>7.97317797989734E-3</v>
      </c>
      <c r="H16" s="21">
        <f>VLOOKUP(E16,'Appendix 1a. Pop March 2021'!$E$5:$F$1684,2,FALSE)</f>
        <v>150403.53142743799</v>
      </c>
      <c r="I16" s="21">
        <f>VLOOKUP(E16,'Appendix 2a. Covid Deaths 2021'!$E$4:$F$1684,2,FALSE)</f>
        <v>364.37881404720798</v>
      </c>
      <c r="J16" s="22">
        <f t="shared" si="1"/>
        <v>1199.1941248760461</v>
      </c>
      <c r="K16" s="22">
        <f t="shared" si="2"/>
        <v>1560.6676817867517</v>
      </c>
      <c r="L16" s="77">
        <f t="shared" si="3"/>
        <v>0.76838531281889066</v>
      </c>
      <c r="M16" s="77">
        <f t="shared" si="4"/>
        <v>1.3014303934720068</v>
      </c>
      <c r="N16" s="77">
        <f>VLOOKUP(E16,'Appendix 4. LT MOH 2019'!$E$4:$L$1683,8,FALSE)</f>
        <v>0.96091322464198758</v>
      </c>
      <c r="O16" s="77">
        <f t="shared" si="13"/>
        <v>0.94943372240056889</v>
      </c>
      <c r="P16" s="77">
        <f t="shared" si="5"/>
        <v>5.0566277599431109E-2</v>
      </c>
      <c r="Q16" s="77">
        <f>VLOOKUP(E16,'Appendix 4. LT MOH 2019'!$E$4:$J$1683,6,FALSE)</f>
        <v>2.499999999999988</v>
      </c>
      <c r="R16" s="18">
        <f t="shared" si="6"/>
        <v>2.4850473552406309</v>
      </c>
      <c r="S16" s="132">
        <f t="shared" si="14"/>
        <v>87240.937348292238</v>
      </c>
      <c r="T16" s="14">
        <f t="shared" si="7"/>
        <v>4411.4494559883224</v>
      </c>
      <c r="U16" s="15">
        <f t="shared" si="8"/>
        <v>1.0377192763096883E-2</v>
      </c>
      <c r="V16" s="14">
        <f t="shared" si="9"/>
        <v>425110.10026490112</v>
      </c>
      <c r="W16" s="14">
        <f t="shared" si="10"/>
        <v>2148698.0391199877</v>
      </c>
      <c r="X16" s="129">
        <f t="shared" si="11"/>
        <v>24.629469884553561</v>
      </c>
      <c r="Y16" s="109">
        <f>VLOOKUP(E16,'Appendix 4. LT MOH 2019'!$E$4:$Q$1683,13,FALSE)</f>
        <v>26.448888897394127</v>
      </c>
      <c r="Z16" s="109">
        <f t="shared" si="12"/>
        <v>-1.8194190128405658</v>
      </c>
    </row>
    <row r="17" spans="1:26" s="11" customFormat="1" x14ac:dyDescent="0.2">
      <c r="A17" s="17"/>
      <c r="B17" s="13" t="str">
        <f t="shared" si="15"/>
        <v>Total</v>
      </c>
      <c r="C17" s="13" t="str">
        <f t="shared" si="16"/>
        <v>MS</v>
      </c>
      <c r="D17" s="162" t="s">
        <v>130</v>
      </c>
      <c r="E17" s="20" t="str">
        <f t="shared" si="0"/>
        <v>MSTotal60-64</v>
      </c>
      <c r="F17" s="21">
        <v>5</v>
      </c>
      <c r="G17" s="108">
        <f>VLOOKUP(E17,'Appendix 4. LT MOH 2019'!$E$4:$H$1683,4,FALSE)</f>
        <v>1.1851267901721193E-2</v>
      </c>
      <c r="H17" s="21">
        <f>VLOOKUP(E17,'Appendix 1a. Pop March 2021'!$E$5:$F$1684,2,FALSE)</f>
        <v>121774.95275751399</v>
      </c>
      <c r="I17" s="21">
        <f>VLOOKUP(E17,'Appendix 2a. Covid Deaths 2021'!$E$4:$F$1684,2,FALSE)</f>
        <v>449.82613701784697</v>
      </c>
      <c r="J17" s="22">
        <f t="shared" si="1"/>
        <v>1443.1875888487402</v>
      </c>
      <c r="K17" s="22">
        <f t="shared" si="2"/>
        <v>1887.6827158075923</v>
      </c>
      <c r="L17" s="77">
        <f t="shared" si="3"/>
        <v>0.76452868734951185</v>
      </c>
      <c r="M17" s="77">
        <f t="shared" si="4"/>
        <v>1.3079953918626994</v>
      </c>
      <c r="N17" s="77">
        <f>VLOOKUP(E17,'Appendix 4. LT MOH 2019'!$E$4:$L$1683,8,FALSE)</f>
        <v>0.94244879729471065</v>
      </c>
      <c r="O17" s="77">
        <f t="shared" si="13"/>
        <v>0.9253995301302238</v>
      </c>
      <c r="P17" s="77">
        <f t="shared" si="5"/>
        <v>7.4600469869776198E-2</v>
      </c>
      <c r="Q17" s="77">
        <f>VLOOKUP(E17,'Appendix 4. LT MOH 2019'!$E$4:$J$1683,6,FALSE)</f>
        <v>2.4999999999999938</v>
      </c>
      <c r="R17" s="18">
        <f t="shared" si="6"/>
        <v>2.4773380091948805</v>
      </c>
      <c r="S17" s="132">
        <f t="shared" si="14"/>
        <v>82829.487892303921</v>
      </c>
      <c r="T17" s="14">
        <f t="shared" si="7"/>
        <v>6179.1187158388111</v>
      </c>
      <c r="U17" s="15">
        <f t="shared" si="8"/>
        <v>1.5503624895550806E-2</v>
      </c>
      <c r="V17" s="14">
        <f t="shared" si="9"/>
        <v>398559.61154040048</v>
      </c>
      <c r="W17" s="14">
        <f t="shared" si="10"/>
        <v>1723587.9388550865</v>
      </c>
      <c r="X17" s="129">
        <f t="shared" si="11"/>
        <v>20.808868709850291</v>
      </c>
      <c r="Y17" s="109">
        <f>VLOOKUP(E17,'Appendix 4. LT MOH 2019'!$E$4:$Q$1683,13,FALSE)</f>
        <v>22.42305057651474</v>
      </c>
      <c r="Z17" s="109">
        <f t="shared" si="12"/>
        <v>-1.614181866664449</v>
      </c>
    </row>
    <row r="18" spans="1:26" s="11" customFormat="1" x14ac:dyDescent="0.2">
      <c r="A18" s="17"/>
      <c r="B18" s="13" t="str">
        <f t="shared" si="15"/>
        <v>Total</v>
      </c>
      <c r="C18" s="13" t="str">
        <f t="shared" si="16"/>
        <v>MS</v>
      </c>
      <c r="D18" s="162" t="s">
        <v>131</v>
      </c>
      <c r="E18" s="20" t="str">
        <f t="shared" si="0"/>
        <v>MSTotal65-69</v>
      </c>
      <c r="F18" s="21">
        <v>5</v>
      </c>
      <c r="G18" s="108">
        <f>VLOOKUP(E18,'Appendix 4. LT MOH 2019'!$E$4:$H$1683,4,FALSE)</f>
        <v>1.8517666014501093E-2</v>
      </c>
      <c r="H18" s="21">
        <f>VLOOKUP(E18,'Appendix 1a. Pop March 2021'!$E$5:$F$1684,2,FALSE)</f>
        <v>93391.764507740299</v>
      </c>
      <c r="I18" s="21">
        <f>VLOOKUP(E18,'Appendix 2a. Covid Deaths 2021'!$E$4:$F$1684,2,FALSE)</f>
        <v>487.14795624640198</v>
      </c>
      <c r="J18" s="22">
        <f t="shared" si="1"/>
        <v>1729.3975036592719</v>
      </c>
      <c r="K18" s="22">
        <f t="shared" si="2"/>
        <v>2207.5246167522564</v>
      </c>
      <c r="L18" s="77">
        <f t="shared" si="3"/>
        <v>0.78341029157064968</v>
      </c>
      <c r="M18" s="77">
        <f t="shared" si="4"/>
        <v>1.2764703384163008</v>
      </c>
      <c r="N18" s="77">
        <f>VLOOKUP(E18,'Appendix 4. LT MOH 2019'!$E$4:$L$1683,8,FALSE)</f>
        <v>0.91150831843805857</v>
      </c>
      <c r="O18" s="77">
        <f t="shared" si="13"/>
        <v>0.88845542982711134</v>
      </c>
      <c r="P18" s="77">
        <f t="shared" si="5"/>
        <v>0.11154457017288866</v>
      </c>
      <c r="Q18" s="77">
        <f>VLOOKUP(E18,'Appendix 4. LT MOH 2019'!$E$4:$J$1683,6,FALSE)</f>
        <v>2.5000000000000036</v>
      </c>
      <c r="R18" s="18">
        <f t="shared" si="6"/>
        <v>2.4683436734006667</v>
      </c>
      <c r="S18" s="132">
        <f t="shared" si="14"/>
        <v>76650.369176465116</v>
      </c>
      <c r="T18" s="14">
        <f t="shared" si="7"/>
        <v>8549.9324833820356</v>
      </c>
      <c r="U18" s="15">
        <f t="shared" si="8"/>
        <v>2.3644309232920609E-2</v>
      </c>
      <c r="V18" s="14">
        <f t="shared" si="9"/>
        <v>361606.35521877435</v>
      </c>
      <c r="W18" s="14">
        <f t="shared" si="10"/>
        <v>1325028.327314686</v>
      </c>
      <c r="X18" s="129">
        <f t="shared" si="11"/>
        <v>17.286652909188145</v>
      </c>
      <c r="Y18" s="109">
        <f>VLOOKUP(E18,'Appendix 4. LT MOH 2019'!$E$4:$Q$1683,13,FALSE)</f>
        <v>18.639663644012966</v>
      </c>
      <c r="Z18" s="109">
        <f t="shared" si="12"/>
        <v>-1.3530107348248208</v>
      </c>
    </row>
    <row r="19" spans="1:26" s="11" customFormat="1" x14ac:dyDescent="0.2">
      <c r="A19" s="17"/>
      <c r="B19" s="13" t="str">
        <f t="shared" si="15"/>
        <v>Total</v>
      </c>
      <c r="C19" s="13" t="str">
        <f t="shared" si="16"/>
        <v>MS</v>
      </c>
      <c r="D19" s="162" t="s">
        <v>132</v>
      </c>
      <c r="E19" s="20" t="str">
        <f t="shared" si="0"/>
        <v>MSTotal70-74</v>
      </c>
      <c r="F19" s="21">
        <v>5</v>
      </c>
      <c r="G19" s="108">
        <f>VLOOKUP(E19,'Appendix 4. LT MOH 2019'!$E$4:$H$1683,4,FALSE)</f>
        <v>2.8804232458646984E-2</v>
      </c>
      <c r="H19" s="21">
        <f>VLOOKUP(E19,'Appendix 1a. Pop March 2021'!$E$5:$F$1684,2,FALSE)</f>
        <v>66234.393724755602</v>
      </c>
      <c r="I19" s="21">
        <f>VLOOKUP(E19,'Appendix 2a. Covid Deaths 2021'!$E$4:$F$1684,2,FALSE)</f>
        <v>446.87967760506598</v>
      </c>
      <c r="J19" s="22">
        <f t="shared" si="1"/>
        <v>1907.8308736054094</v>
      </c>
      <c r="K19" s="22">
        <f t="shared" si="2"/>
        <v>2341.8385250956935</v>
      </c>
      <c r="L19" s="77">
        <f t="shared" si="3"/>
        <v>0.8146722556489886</v>
      </c>
      <c r="M19" s="77">
        <f t="shared" si="4"/>
        <v>1.2274874872268413</v>
      </c>
      <c r="N19" s="77">
        <f>VLOOKUP(E19,'Appendix 4. LT MOH 2019'!$E$4:$L$1683,8,FALSE)</f>
        <v>0.86565322691200441</v>
      </c>
      <c r="O19" s="77">
        <f t="shared" si="13"/>
        <v>0.8377037998950132</v>
      </c>
      <c r="P19" s="77">
        <f t="shared" si="5"/>
        <v>0.1622962001049868</v>
      </c>
      <c r="Q19" s="77">
        <f>VLOOKUP(E19,'Appendix 4. LT MOH 2019'!$E$4:$J$1683,6,FALSE)</f>
        <v>2.4999999999999982</v>
      </c>
      <c r="R19" s="18">
        <f t="shared" si="6"/>
        <v>2.4597528653144454</v>
      </c>
      <c r="S19" s="132">
        <f t="shared" si="14"/>
        <v>68100.436693083087</v>
      </c>
      <c r="T19" s="14">
        <f t="shared" si="7"/>
        <v>11052.442100777598</v>
      </c>
      <c r="U19" s="15">
        <f t="shared" si="8"/>
        <v>3.5376163600380872E-2</v>
      </c>
      <c r="V19" s="14">
        <f t="shared" si="9"/>
        <v>312426.24908763717</v>
      </c>
      <c r="W19" s="14">
        <f t="shared" si="10"/>
        <v>963421.97209591174</v>
      </c>
      <c r="X19" s="129">
        <f t="shared" si="11"/>
        <v>14.147074804202626</v>
      </c>
      <c r="Y19" s="109">
        <f>VLOOKUP(E19,'Appendix 4. LT MOH 2019'!$E$4:$Q$1683,13,FALSE)</f>
        <v>15.206545642577957</v>
      </c>
      <c r="Z19" s="109">
        <f t="shared" si="12"/>
        <v>-1.0594708383753311</v>
      </c>
    </row>
    <row r="20" spans="1:26" s="11" customFormat="1" x14ac:dyDescent="0.2">
      <c r="A20" s="17"/>
      <c r="B20" s="13" t="str">
        <f t="shared" si="15"/>
        <v>Total</v>
      </c>
      <c r="C20" s="13" t="str">
        <f t="shared" si="16"/>
        <v>MS</v>
      </c>
      <c r="D20" s="162" t="s">
        <v>133</v>
      </c>
      <c r="E20" s="20" t="str">
        <f t="shared" si="0"/>
        <v>MSTotal75-79</v>
      </c>
      <c r="F20" s="21">
        <v>5</v>
      </c>
      <c r="G20" s="108">
        <f>VLOOKUP(E20,'Appendix 4. LT MOH 2019'!$E$4:$H$1683,4,FALSE)</f>
        <v>4.2049528693876584E-2</v>
      </c>
      <c r="H20" s="21">
        <f>VLOOKUP(E20,'Appendix 1a. Pop March 2021'!$E$5:$F$1684,2,FALSE)</f>
        <v>44865.648069365699</v>
      </c>
      <c r="I20" s="21">
        <f>VLOOKUP(E20,'Appendix 2a. Covid Deaths 2021'!$E$4:$F$1684,2,FALSE)</f>
        <v>345.71790443293003</v>
      </c>
      <c r="J20" s="22">
        <f t="shared" si="1"/>
        <v>1886.5793558621615</v>
      </c>
      <c r="K20" s="22">
        <f t="shared" si="2"/>
        <v>2217.7599853526522</v>
      </c>
      <c r="L20" s="77">
        <f t="shared" si="3"/>
        <v>0.8506688588134893</v>
      </c>
      <c r="M20" s="77">
        <f t="shared" si="4"/>
        <v>1.1755455599900499</v>
      </c>
      <c r="N20" s="77">
        <f>VLOOKUP(E20,'Appendix 4. LT MOH 2019'!$E$4:$L$1683,8,FALSE)</f>
        <v>0.80975195780382214</v>
      </c>
      <c r="O20" s="77">
        <f t="shared" si="13"/>
        <v>0.78030359610658873</v>
      </c>
      <c r="P20" s="77">
        <f t="shared" si="5"/>
        <v>0.21969640389341127</v>
      </c>
      <c r="Q20" s="77">
        <f>VLOOKUP(E20,'Appendix 4. LT MOH 2019'!$E$4:$J$1683,6,FALSE)</f>
        <v>2.4999999999999969</v>
      </c>
      <c r="R20" s="18">
        <f t="shared" si="6"/>
        <v>2.4550648379180871</v>
      </c>
      <c r="S20" s="132">
        <f t="shared" si="14"/>
        <v>57047.994592305491</v>
      </c>
      <c r="T20" s="14">
        <f t="shared" si="7"/>
        <v>12533.239261260289</v>
      </c>
      <c r="U20" s="15">
        <f t="shared" si="8"/>
        <v>4.9471290082676249E-2</v>
      </c>
      <c r="V20" s="14">
        <f t="shared" si="9"/>
        <v>253343.6916707606</v>
      </c>
      <c r="W20" s="14">
        <f t="shared" si="10"/>
        <v>650995.72300827457</v>
      </c>
      <c r="X20" s="129">
        <f t="shared" si="11"/>
        <v>11.41136910527052</v>
      </c>
      <c r="Y20" s="109">
        <f>VLOOKUP(E20,'Appendix 4. LT MOH 2019'!$E$4:$Q$1683,13,FALSE)</f>
        <v>12.178563248594703</v>
      </c>
      <c r="Z20" s="109">
        <f t="shared" si="12"/>
        <v>-0.76719414332418268</v>
      </c>
    </row>
    <row r="21" spans="1:26" s="11" customFormat="1" x14ac:dyDescent="0.2">
      <c r="A21" s="17"/>
      <c r="B21" s="13" t="str">
        <f t="shared" si="15"/>
        <v>Total</v>
      </c>
      <c r="C21" s="13" t="str">
        <f t="shared" si="16"/>
        <v>MS</v>
      </c>
      <c r="D21" s="162" t="s">
        <v>134</v>
      </c>
      <c r="E21" s="20" t="str">
        <f t="shared" si="0"/>
        <v>MSTotal80-84</v>
      </c>
      <c r="F21" s="21">
        <v>5</v>
      </c>
      <c r="G21" s="108">
        <f>VLOOKUP(E21,'Appendix 4. LT MOH 2019'!$E$4:$H$1683,4,FALSE)</f>
        <v>6.9445478228507634E-2</v>
      </c>
      <c r="H21" s="21">
        <f>VLOOKUP(E21,'Appendix 1a. Pop March 2021'!$E$5:$F$1684,2,FALSE)</f>
        <v>28768.1482189321</v>
      </c>
      <c r="I21" s="21">
        <f>VLOOKUP(E21,'Appendix 2a. Covid Deaths 2021'!$E$4:$F$1684,2,FALSE)</f>
        <v>221.966609096143</v>
      </c>
      <c r="J21" s="22">
        <f t="shared" si="1"/>
        <v>1997.8178108123298</v>
      </c>
      <c r="K21" s="22">
        <f t="shared" si="2"/>
        <v>2204.3698425890311</v>
      </c>
      <c r="L21" s="77">
        <f t="shared" si="3"/>
        <v>0.90629883071975526</v>
      </c>
      <c r="M21" s="77">
        <f t="shared" si="4"/>
        <v>1.1033888228740516</v>
      </c>
      <c r="N21" s="77">
        <f>VLOOKUP(E21,'Appendix 4. LT MOH 2019'!$E$4:$L$1683,8,FALSE)</f>
        <v>0.70413825907721572</v>
      </c>
      <c r="O21" s="77">
        <f t="shared" si="13"/>
        <v>0.6790589477426473</v>
      </c>
      <c r="P21" s="77">
        <f t="shared" si="5"/>
        <v>0.3209410522573527</v>
      </c>
      <c r="Q21" s="77">
        <f>VLOOKUP(E21,'Appendix 4. LT MOH 2019'!$E$4:$J$1683,6,FALSE)</f>
        <v>2.5</v>
      </c>
      <c r="R21" s="18">
        <f t="shared" si="6"/>
        <v>2.4570833510222934</v>
      </c>
      <c r="S21" s="132">
        <f t="shared" si="14"/>
        <v>44514.755331045206</v>
      </c>
      <c r="T21" s="14">
        <f t="shared" si="7"/>
        <v>14286.612416924248</v>
      </c>
      <c r="U21" s="15">
        <f t="shared" si="8"/>
        <v>7.6709068851408921E-2</v>
      </c>
      <c r="V21" s="14">
        <f t="shared" si="9"/>
        <v>186244.11208273773</v>
      </c>
      <c r="W21" s="14">
        <f t="shared" si="10"/>
        <v>397652.03133751394</v>
      </c>
      <c r="X21" s="129">
        <f t="shared" si="11"/>
        <v>8.9330386830226143</v>
      </c>
      <c r="Y21" s="109">
        <f>VLOOKUP(E21,'Appendix 4. LT MOH 2019'!$E$4:$Q$1683,13,FALSE)</f>
        <v>9.4525036714261574</v>
      </c>
      <c r="Z21" s="109">
        <f t="shared" si="12"/>
        <v>-0.51946498840354316</v>
      </c>
    </row>
    <row r="22" spans="1:26" s="11" customFormat="1" x14ac:dyDescent="0.2">
      <c r="A22" s="17"/>
      <c r="B22" s="13" t="str">
        <f t="shared" si="15"/>
        <v>Total</v>
      </c>
      <c r="C22" s="13" t="str">
        <f t="shared" si="16"/>
        <v>MS</v>
      </c>
      <c r="D22" s="162" t="s">
        <v>135</v>
      </c>
      <c r="E22" s="20" t="str">
        <f t="shared" si="0"/>
        <v>MSTotal85-89</v>
      </c>
      <c r="F22" s="21">
        <v>5</v>
      </c>
      <c r="G22" s="108">
        <f>VLOOKUP(E22,'Appendix 4. LT MOH 2019'!$E$4:$H$1683,4,FALSE)</f>
        <v>0.10548798146539241</v>
      </c>
      <c r="H22" s="21">
        <f>VLOOKUP(E22,'Appendix 1a. Pop March 2021'!$E$5:$F$1684,2,FALSE)</f>
        <v>15073.214651566101</v>
      </c>
      <c r="I22" s="21">
        <f>VLOOKUP(E22,'Appendix 2a. Covid Deaths 2021'!$E$4:$F$1684,2,FALSE)</f>
        <v>127.679907887162</v>
      </c>
      <c r="J22" s="22">
        <f t="shared" si="1"/>
        <v>1590.0429877882862</v>
      </c>
      <c r="K22" s="22">
        <f t="shared" si="2"/>
        <v>1704.2541999187442</v>
      </c>
      <c r="L22" s="77">
        <f t="shared" si="3"/>
        <v>0.93298463801004361</v>
      </c>
      <c r="M22" s="77">
        <f t="shared" si="4"/>
        <v>1.0718290090315881</v>
      </c>
      <c r="N22" s="77">
        <f>VLOOKUP(E22,'Appendix 4. LT MOH 2019'!$E$4:$L$1683,8,FALSE)</f>
        <v>0.58262912143000367</v>
      </c>
      <c r="O22" s="77">
        <f t="shared" si="13"/>
        <v>0.56045473344128316</v>
      </c>
      <c r="P22" s="77">
        <f t="shared" si="5"/>
        <v>0.43954526655871684</v>
      </c>
      <c r="Q22" s="77">
        <f>VLOOKUP(E22,'Appendix 4. LT MOH 2019'!$E$4:$J$1683,6,FALSE)</f>
        <v>2.5000000000000009</v>
      </c>
      <c r="R22" s="18">
        <f t="shared" si="6"/>
        <v>2.4556078223824822</v>
      </c>
      <c r="S22" s="132">
        <f t="shared" si="14"/>
        <v>30228.142914120959</v>
      </c>
      <c r="T22" s="14">
        <f t="shared" si="7"/>
        <v>13286.637134762284</v>
      </c>
      <c r="U22" s="15">
        <f t="shared" si="8"/>
        <v>0.11323745273532694</v>
      </c>
      <c r="V22" s="14">
        <f t="shared" si="9"/>
        <v>117334.2989780732</v>
      </c>
      <c r="W22" s="14">
        <f t="shared" si="10"/>
        <v>211407.91925477621</v>
      </c>
      <c r="X22" s="129">
        <f t="shared" si="11"/>
        <v>6.993744864029269</v>
      </c>
      <c r="Y22" s="109">
        <f>VLOOKUP(E22,'Appendix 4. LT MOH 2019'!$E$4:$Q$1683,13,FALSE)</f>
        <v>7.3737763241803149</v>
      </c>
      <c r="Z22" s="109">
        <f t="shared" si="12"/>
        <v>-0.38003146015104594</v>
      </c>
    </row>
    <row r="23" spans="1:26" s="11" customFormat="1" x14ac:dyDescent="0.2">
      <c r="A23" s="17"/>
      <c r="B23" s="13" t="str">
        <f t="shared" si="15"/>
        <v>Total</v>
      </c>
      <c r="C23" s="13" t="str">
        <f t="shared" si="16"/>
        <v>MS</v>
      </c>
      <c r="D23" s="162" t="s">
        <v>8</v>
      </c>
      <c r="E23" s="20" t="str">
        <f t="shared" si="0"/>
        <v>MSTotal90+</v>
      </c>
      <c r="F23" s="21" t="s">
        <v>19</v>
      </c>
      <c r="G23" s="108">
        <f>VLOOKUP(E23,'Appendix 4. LT MOH 2019'!$E$4:$H$1683,4,FALSE)</f>
        <v>0.17049880638271139</v>
      </c>
      <c r="H23" s="21">
        <f>VLOOKUP(E23,'Appendix 1a. Pop March 2021'!$E$5:$F$1684,2,FALSE)</f>
        <v>8754.5814847880592</v>
      </c>
      <c r="I23" s="21">
        <f>VLOOKUP(E23,'Appendix 2a. Covid Deaths 2021'!$E$4:$F$1684,2,FALSE)</f>
        <v>70.715025906735704</v>
      </c>
      <c r="J23" s="22">
        <f t="shared" si="1"/>
        <v>1492.6456935365493</v>
      </c>
      <c r="K23" s="22">
        <f t="shared" si="2"/>
        <v>1551.3038919328642</v>
      </c>
      <c r="L23" s="77">
        <f t="shared" si="3"/>
        <v>0.96218780942834548</v>
      </c>
      <c r="M23" s="77">
        <f t="shared" si="4"/>
        <v>1.0392981393041338</v>
      </c>
      <c r="N23" s="77">
        <f>VLOOKUP(E23,'Appendix 4. LT MOH 2019'!$E$4:$L$1683,8,FALSE)</f>
        <v>0</v>
      </c>
      <c r="O23" s="77">
        <v>0</v>
      </c>
      <c r="P23" s="77">
        <f t="shared" si="5"/>
        <v>1</v>
      </c>
      <c r="Q23" s="77">
        <f>VLOOKUP(E23,'Appendix 4. LT MOH 2019'!$E$4:$J$1683,6,FALSE)</f>
        <v>5.7710654403756436</v>
      </c>
      <c r="R23" s="18">
        <f>Q23*L23</f>
        <v>5.5528488141426706</v>
      </c>
      <c r="S23" s="132">
        <f t="shared" si="14"/>
        <v>16941.505779358675</v>
      </c>
      <c r="T23" s="14">
        <f t="shared" si="7"/>
        <v>16941.505779358675</v>
      </c>
      <c r="U23" s="15">
        <f t="shared" si="8"/>
        <v>0.1800877411704562</v>
      </c>
      <c r="V23" s="14">
        <f>T23*R23</f>
        <v>94073.620276703019</v>
      </c>
      <c r="W23" s="14">
        <f>V23</f>
        <v>94073.620276703019</v>
      </c>
      <c r="X23" s="129">
        <f t="shared" si="11"/>
        <v>5.5528488141426706</v>
      </c>
      <c r="Y23" s="109">
        <f>VLOOKUP(E23,'Appendix 4. LT MOH 2019'!$E$4:$Q$1683,13,FALSE)</f>
        <v>5.8651436993367723</v>
      </c>
      <c r="Z23" s="109">
        <f t="shared" si="12"/>
        <v>-0.31229488519410165</v>
      </c>
    </row>
    <row r="24" spans="1:26" s="9" customFormat="1" x14ac:dyDescent="0.2">
      <c r="B24" s="157"/>
      <c r="C24" s="157"/>
      <c r="G24" s="111"/>
      <c r="H24" s="111"/>
      <c r="I24" s="130"/>
      <c r="J24" s="130"/>
      <c r="N24" s="111"/>
      <c r="O24" s="111"/>
      <c r="P24" s="23"/>
      <c r="Q24" s="111"/>
      <c r="R24" s="111"/>
      <c r="V24" s="111"/>
      <c r="W24" s="111"/>
      <c r="Y24" s="111"/>
    </row>
    <row r="25" spans="1:26" x14ac:dyDescent="0.2">
      <c r="H25" s="43"/>
      <c r="I25" s="43"/>
      <c r="K25" s="43"/>
      <c r="L25" s="75"/>
      <c r="M25" s="75"/>
      <c r="N25" s="131"/>
      <c r="O25" s="131"/>
      <c r="P25" s="76"/>
      <c r="Q25" s="131"/>
      <c r="R25" s="131"/>
      <c r="S25" s="75"/>
      <c r="T25" s="75"/>
      <c r="U25" s="75"/>
      <c r="V25" s="131"/>
      <c r="W25" s="131"/>
      <c r="X25" s="75"/>
      <c r="Y25" s="131"/>
      <c r="Z25" s="75"/>
    </row>
    <row r="26" spans="1:26" ht="16" customHeight="1" x14ac:dyDescent="0.2">
      <c r="H26" s="43"/>
      <c r="I26" s="43"/>
      <c r="K26" s="43"/>
      <c r="L26" s="75"/>
      <c r="M26" s="75"/>
      <c r="N26" s="131"/>
      <c r="O26" s="131"/>
      <c r="P26" s="75"/>
      <c r="Q26" s="131"/>
      <c r="R26" s="131"/>
      <c r="S26" s="75"/>
      <c r="T26" s="75"/>
      <c r="U26" s="75"/>
      <c r="V26" s="131"/>
      <c r="W26" s="131"/>
      <c r="X26" s="75"/>
      <c r="Y26" s="131"/>
      <c r="Z26" s="75"/>
    </row>
    <row r="27" spans="1:26" s="13" customFormat="1" ht="47" customHeight="1" x14ac:dyDescent="0.2">
      <c r="A27" s="12"/>
      <c r="B27" s="10" t="s">
        <v>17</v>
      </c>
      <c r="C27" s="10" t="s">
        <v>14</v>
      </c>
      <c r="D27" s="160" t="s">
        <v>0</v>
      </c>
      <c r="E27" s="10" t="s">
        <v>137</v>
      </c>
      <c r="F27" s="10" t="s">
        <v>9</v>
      </c>
      <c r="G27" s="12" t="s">
        <v>116</v>
      </c>
      <c r="H27" s="12" t="s">
        <v>118</v>
      </c>
      <c r="I27" s="12" t="s">
        <v>110</v>
      </c>
      <c r="J27" s="12" t="s">
        <v>38</v>
      </c>
      <c r="K27" s="12" t="s">
        <v>1828</v>
      </c>
      <c r="L27" s="12" t="s">
        <v>26</v>
      </c>
      <c r="M27" s="12" t="s">
        <v>27</v>
      </c>
      <c r="N27" s="10" t="s">
        <v>10</v>
      </c>
      <c r="O27" s="12" t="s">
        <v>111</v>
      </c>
      <c r="P27" s="12" t="s">
        <v>112</v>
      </c>
      <c r="Q27" s="12" t="s">
        <v>28</v>
      </c>
      <c r="R27" s="12" t="s">
        <v>113</v>
      </c>
      <c r="S27" s="10" t="s">
        <v>104</v>
      </c>
      <c r="T27" s="10" t="s">
        <v>105</v>
      </c>
      <c r="U27" s="12" t="s">
        <v>106</v>
      </c>
      <c r="V27" s="12" t="s">
        <v>107</v>
      </c>
      <c r="W27" s="12" t="s">
        <v>108</v>
      </c>
      <c r="X27" s="10" t="s">
        <v>109</v>
      </c>
      <c r="Y27" s="12" t="s">
        <v>29</v>
      </c>
      <c r="Z27" s="12" t="s">
        <v>11</v>
      </c>
    </row>
    <row r="28" spans="1:26" x14ac:dyDescent="0.2">
      <c r="B28" s="155" t="s">
        <v>69</v>
      </c>
      <c r="C28" s="13" t="str">
        <f>$C$4</f>
        <v>MS</v>
      </c>
      <c r="D28" s="162">
        <v>0</v>
      </c>
      <c r="E28" s="20" t="str">
        <f t="shared" ref="E28:E47" si="17">_xlfn.CONCAT(C28,B28,D28)</f>
        <v>MSFemale0</v>
      </c>
      <c r="F28" s="21">
        <v>1</v>
      </c>
      <c r="G28" s="108">
        <f>VLOOKUP(E28,'Appendix 4. LT MOH 2019'!$E$4:$H$1683,4,FALSE)</f>
        <v>1.0939391118145424E-2</v>
      </c>
      <c r="H28" s="21">
        <f>VLOOKUP(E28,'Appendix 1a. Pop March 2021'!$E$5:$F$1684,2,FALSE)</f>
        <v>21319.935862091101</v>
      </c>
      <c r="I28" s="21">
        <f>VLOOKUP(E28,'Appendix 2a. Covid Deaths 2021'!$E$4:$F$1684,2,FALSE)</f>
        <v>2.9464594127806598</v>
      </c>
      <c r="J28" s="22">
        <f t="shared" ref="J28:J47" si="18">G28*H28</f>
        <v>233.22711700918947</v>
      </c>
      <c r="K28" s="22">
        <f t="shared" ref="K28:K47" si="19">G28*(H28-I28)+I28</f>
        <v>236.14134395003998</v>
      </c>
      <c r="L28" s="78">
        <f t="shared" ref="L28:L47" si="20">J28/K28</f>
        <v>0.98765897198642572</v>
      </c>
      <c r="M28" s="78">
        <f t="shared" ref="M28:M47" si="21">K28/J28</f>
        <v>1.0124952320219938</v>
      </c>
      <c r="N28" s="77">
        <f>VLOOKUP(E28,'Appendix 4. LT MOH 2019'!$E$4:$L$1683,8,FALSE)</f>
        <v>0.98916903730938677</v>
      </c>
      <c r="O28" s="77">
        <f>EXP((1/L28)*LN(N28))</f>
        <v>0.98903444664161433</v>
      </c>
      <c r="P28" s="78">
        <f t="shared" ref="P28:P47" si="22">1-O28</f>
        <v>1.0965553358385671E-2</v>
      </c>
      <c r="Q28" s="77">
        <f>VLOOKUP(E28,'Appendix 4. LT MOH 2019'!$E$4:$J$1683,6,FALSE)</f>
        <v>8.486966927489159E-2</v>
      </c>
      <c r="R28" s="133">
        <f t="shared" ref="R28:R46" si="23">F28+(Q28-F28)*M28*(1-N28)/(1-O28)</f>
        <v>8.4807518322661646E-2</v>
      </c>
      <c r="S28" s="14">
        <v>100000</v>
      </c>
      <c r="T28" s="14">
        <f t="shared" ref="T28:T47" si="24">P28*S28</f>
        <v>1096.5553358385671</v>
      </c>
      <c r="U28" s="15">
        <f t="shared" ref="U28:U47" si="25">T28/V28</f>
        <v>1.1076714748199585E-2</v>
      </c>
      <c r="V28" s="14">
        <f t="shared" ref="V28:V46" si="26">(S29*F28)+R28*T28</f>
        <v>98996.44080089737</v>
      </c>
      <c r="W28" s="14">
        <f t="shared" ref="W28:W46" si="27">W29+V28</f>
        <v>7739938.4326058468</v>
      </c>
      <c r="X28" s="129">
        <f t="shared" ref="X28:X47" si="28">W28/S28</f>
        <v>77.399384326058467</v>
      </c>
      <c r="Y28" s="109">
        <f>VLOOKUP(E28,'Appendix 4. LT MOH 2019'!$E$4:$Q$1683,13,FALSE)</f>
        <v>79.653139074118485</v>
      </c>
      <c r="Z28" s="129">
        <f t="shared" ref="Z28:Z47" si="29">X28-Y28</f>
        <v>-2.2537547480600182</v>
      </c>
    </row>
    <row r="29" spans="1:26" x14ac:dyDescent="0.2">
      <c r="B29" s="155" t="str">
        <f>$B$28</f>
        <v>Female</v>
      </c>
      <c r="C29" s="13" t="str">
        <f>$C$4</f>
        <v>MS</v>
      </c>
      <c r="D29" s="163" t="s">
        <v>139</v>
      </c>
      <c r="E29" s="20" t="str">
        <f t="shared" si="17"/>
        <v>MSFemale01-04</v>
      </c>
      <c r="F29" s="21">
        <v>4</v>
      </c>
      <c r="G29" s="108">
        <f>VLOOKUP(E29,'Appendix 4. LT MOH 2019'!$E$4:$H$1683,4,FALSE)</f>
        <v>4.4250363901018923E-4</v>
      </c>
      <c r="H29" s="21">
        <f>VLOOKUP(E29,'Appendix 1a. Pop March 2021'!$E$5:$F$1684,2,FALSE)</f>
        <v>85770.307933311298</v>
      </c>
      <c r="I29" s="21">
        <f>VLOOKUP(E29,'Appendix 2a. Covid Deaths 2021'!$E$4:$F$1684,2,FALSE)</f>
        <v>0</v>
      </c>
      <c r="J29" s="22">
        <f t="shared" si="18"/>
        <v>37.953673379514754</v>
      </c>
      <c r="K29" s="22">
        <f t="shared" si="19"/>
        <v>37.953673379514754</v>
      </c>
      <c r="L29" s="78">
        <f t="shared" si="20"/>
        <v>1</v>
      </c>
      <c r="M29" s="78">
        <f t="shared" si="21"/>
        <v>1</v>
      </c>
      <c r="N29" s="77">
        <f>VLOOKUP(E29,'Appendix 4. LT MOH 2019'!$E$4:$L$1683,8,FALSE)</f>
        <v>0.99823193737961602</v>
      </c>
      <c r="O29" s="77">
        <f t="shared" ref="O29:O46" si="30">EXP((1/L29)*LN(N29))</f>
        <v>0.99823193737961602</v>
      </c>
      <c r="P29" s="78">
        <f t="shared" si="22"/>
        <v>1.7680626203839811E-3</v>
      </c>
      <c r="Q29" s="77">
        <f>VLOOKUP(E29,'Appendix 4. LT MOH 2019'!$E$4:$J$1683,6,FALSE)</f>
        <v>1.5051122624761537</v>
      </c>
      <c r="R29" s="133">
        <f t="shared" si="23"/>
        <v>1.5051122624761537</v>
      </c>
      <c r="S29" s="80">
        <f t="shared" ref="S29:S47" si="31">S28-T28</f>
        <v>98903.444664161434</v>
      </c>
      <c r="T29" s="14">
        <f t="shared" si="24"/>
        <v>174.86748353791933</v>
      </c>
      <c r="U29" s="15">
        <f t="shared" si="25"/>
        <v>4.425036390101998E-4</v>
      </c>
      <c r="V29" s="14">
        <f t="shared" si="26"/>
        <v>395177.50391627534</v>
      </c>
      <c r="W29" s="14">
        <f t="shared" si="27"/>
        <v>7640941.991804949</v>
      </c>
      <c r="X29" s="129">
        <f t="shared" si="28"/>
        <v>77.256581080170548</v>
      </c>
      <c r="Y29" s="109">
        <f>VLOOKUP(E29,'Appendix 4. LT MOH 2019'!$E$4:$Q$1683,13,FALSE)</f>
        <v>79.524376370045871</v>
      </c>
      <c r="Z29" s="129">
        <f t="shared" si="29"/>
        <v>-2.2677952898753233</v>
      </c>
    </row>
    <row r="30" spans="1:26" x14ac:dyDescent="0.2">
      <c r="B30" s="155" t="str">
        <f t="shared" ref="B30:B47" si="32">$B$28</f>
        <v>Female</v>
      </c>
      <c r="C30" s="13" t="str">
        <f t="shared" ref="C30:C47" si="33">$C$4</f>
        <v>MS</v>
      </c>
      <c r="D30" s="163" t="s">
        <v>138</v>
      </c>
      <c r="E30" s="20" t="str">
        <f t="shared" si="17"/>
        <v>MSFemale05-09</v>
      </c>
      <c r="F30" s="21">
        <v>5</v>
      </c>
      <c r="G30" s="108">
        <f>VLOOKUP(E30,'Appendix 4. LT MOH 2019'!$E$4:$H$1683,4,FALSE)</f>
        <v>2.3148594687397519E-4</v>
      </c>
      <c r="H30" s="21">
        <f>VLOOKUP(E30,'Appendix 1a. Pop March 2021'!$E$5:$F$1684,2,FALSE)</f>
        <v>106140.72798787399</v>
      </c>
      <c r="I30" s="21">
        <f>VLOOKUP(E30,'Appendix 2a. Covid Deaths 2021'!$E$4:$F$1684,2,FALSE)</f>
        <v>0.98215313759355205</v>
      </c>
      <c r="J30" s="22">
        <f t="shared" si="18"/>
        <v>24.570086920166052</v>
      </c>
      <c r="K30" s="22">
        <f t="shared" si="19"/>
        <v>25.552012703110574</v>
      </c>
      <c r="L30" s="78">
        <f t="shared" si="20"/>
        <v>0.96157148971575979</v>
      </c>
      <c r="M30" s="78">
        <f t="shared" si="21"/>
        <v>1.0399642779504619</v>
      </c>
      <c r="N30" s="77">
        <f>VLOOKUP(E30,'Appendix 4. LT MOH 2019'!$E$4:$L$1683,8,FALSE)</f>
        <v>0.99884323970001354</v>
      </c>
      <c r="O30" s="77">
        <f t="shared" si="30"/>
        <v>0.99879703842671452</v>
      </c>
      <c r="P30" s="78">
        <f t="shared" si="22"/>
        <v>1.202961573285477E-3</v>
      </c>
      <c r="Q30" s="77">
        <f>VLOOKUP(E30,'Appendix 4. LT MOH 2019'!$E$4:$J$1683,6,FALSE)</f>
        <v>2.4999999999997655</v>
      </c>
      <c r="R30" s="133">
        <f t="shared" si="23"/>
        <v>2.4999421908969683</v>
      </c>
      <c r="S30" s="80">
        <f t="shared" si="31"/>
        <v>98728.577180623513</v>
      </c>
      <c r="T30" s="14">
        <f t="shared" si="24"/>
        <v>118.7666845334395</v>
      </c>
      <c r="U30" s="15">
        <f t="shared" si="25"/>
        <v>2.4073711675573009E-4</v>
      </c>
      <c r="V30" s="14">
        <f t="shared" si="26"/>
        <v>493345.96232598845</v>
      </c>
      <c r="W30" s="14">
        <f t="shared" si="27"/>
        <v>7245764.4878886733</v>
      </c>
      <c r="X30" s="129">
        <f t="shared" si="28"/>
        <v>73.390751642582444</v>
      </c>
      <c r="Y30" s="109">
        <f>VLOOKUP(E30,'Appendix 4. LT MOH 2019'!$E$4:$Q$1683,13,FALSE)</f>
        <v>75.662563638327995</v>
      </c>
      <c r="Z30" s="129">
        <f t="shared" si="29"/>
        <v>-2.2718119957455514</v>
      </c>
    </row>
    <row r="31" spans="1:26" x14ac:dyDescent="0.2">
      <c r="B31" s="155" t="str">
        <f t="shared" si="32"/>
        <v>Female</v>
      </c>
      <c r="C31" s="13" t="str">
        <f t="shared" si="33"/>
        <v>MS</v>
      </c>
      <c r="D31" s="163" t="s">
        <v>120</v>
      </c>
      <c r="E31" s="20" t="str">
        <f t="shared" si="17"/>
        <v>MSFemale10-14</v>
      </c>
      <c r="F31" s="21">
        <v>5</v>
      </c>
      <c r="G31" s="108">
        <f>VLOOKUP(E31,'Appendix 4. LT MOH 2019'!$E$4:$H$1683,4,FALSE)</f>
        <v>2.8121202382267574E-4</v>
      </c>
      <c r="H31" s="21">
        <f>VLOOKUP(E31,'Appendix 1a. Pop March 2021'!$E$5:$F$1684,2,FALSE)</f>
        <v>99459.145367834994</v>
      </c>
      <c r="I31" s="21">
        <f>VLOOKUP(E31,'Appendix 2a. Covid Deaths 2021'!$E$4:$F$1684,2,FALSE)</f>
        <v>0</v>
      </c>
      <c r="J31" s="22">
        <f t="shared" si="18"/>
        <v>27.969107556562584</v>
      </c>
      <c r="K31" s="22">
        <f t="shared" si="19"/>
        <v>27.969107556562584</v>
      </c>
      <c r="L31" s="78">
        <f t="shared" si="20"/>
        <v>1</v>
      </c>
      <c r="M31" s="78">
        <f t="shared" si="21"/>
        <v>1</v>
      </c>
      <c r="N31" s="77">
        <f>VLOOKUP(E31,'Appendix 4. LT MOH 2019'!$E$4:$L$1683,8,FALSE)</f>
        <v>0.99859492768895719</v>
      </c>
      <c r="O31" s="77">
        <f t="shared" si="30"/>
        <v>0.99859492768895719</v>
      </c>
      <c r="P31" s="78">
        <f t="shared" si="22"/>
        <v>1.4050723110428098E-3</v>
      </c>
      <c r="Q31" s="77">
        <f>VLOOKUP(E31,'Appendix 4. LT MOH 2019'!$E$4:$J$1683,6,FALSE)</f>
        <v>2.5000000000004614</v>
      </c>
      <c r="R31" s="133">
        <f t="shared" si="23"/>
        <v>2.5000000000004614</v>
      </c>
      <c r="S31" s="80">
        <f t="shared" si="31"/>
        <v>98609.810496090067</v>
      </c>
      <c r="T31" s="14">
        <f t="shared" si="24"/>
        <v>138.55391432523479</v>
      </c>
      <c r="U31" s="15">
        <f t="shared" si="25"/>
        <v>2.8121202382266468E-4</v>
      </c>
      <c r="V31" s="14">
        <f t="shared" si="26"/>
        <v>492702.66769463732</v>
      </c>
      <c r="W31" s="14">
        <f t="shared" si="27"/>
        <v>6752418.525562685</v>
      </c>
      <c r="X31" s="129">
        <f t="shared" si="28"/>
        <v>68.476133273072477</v>
      </c>
      <c r="Y31" s="109">
        <f>VLOOKUP(E31,'Appendix 4. LT MOH 2019'!$E$4:$Q$1683,13,FALSE)</f>
        <v>70.74729319918228</v>
      </c>
      <c r="Z31" s="129">
        <f t="shared" si="29"/>
        <v>-2.271159926109803</v>
      </c>
    </row>
    <row r="32" spans="1:26" x14ac:dyDescent="0.2">
      <c r="B32" s="155" t="str">
        <f t="shared" si="32"/>
        <v>Female</v>
      </c>
      <c r="C32" s="13" t="str">
        <f t="shared" si="33"/>
        <v>MS</v>
      </c>
      <c r="D32" s="162" t="s">
        <v>121</v>
      </c>
      <c r="E32" s="20" t="str">
        <f t="shared" si="17"/>
        <v>MSFemale15-19</v>
      </c>
      <c r="F32" s="21">
        <v>5</v>
      </c>
      <c r="G32" s="108">
        <f>VLOOKUP(E32,'Appendix 4. LT MOH 2019'!$E$4:$H$1683,4,FALSE)</f>
        <v>4.4974579585451704E-4</v>
      </c>
      <c r="H32" s="21">
        <f>VLOOKUP(E32,'Appendix 1a. Pop March 2021'!$E$5:$F$1684,2,FALSE)</f>
        <v>100986.45962448099</v>
      </c>
      <c r="I32" s="21">
        <f>VLOOKUP(E32,'Appendix 2a. Covid Deaths 2021'!$E$4:$F$1684,2,FALSE)</f>
        <v>1.9643062751871001</v>
      </c>
      <c r="J32" s="22">
        <f t="shared" si="18"/>
        <v>45.418235654342254</v>
      </c>
      <c r="K32" s="22">
        <f t="shared" si="19"/>
        <v>47.381658491040319</v>
      </c>
      <c r="L32" s="78">
        <f t="shared" si="20"/>
        <v>0.95856154260473303</v>
      </c>
      <c r="M32" s="78">
        <f t="shared" si="21"/>
        <v>1.0432298350741933</v>
      </c>
      <c r="N32" s="77">
        <f>VLOOKUP(E32,'Appendix 4. LT MOH 2019'!$E$4:$L$1683,8,FALSE)</f>
        <v>0.99775379657209828</v>
      </c>
      <c r="O32" s="77">
        <f t="shared" si="30"/>
        <v>0.99765680742100504</v>
      </c>
      <c r="P32" s="78">
        <f t="shared" si="22"/>
        <v>2.343192578994957E-3</v>
      </c>
      <c r="Q32" s="77">
        <f>VLOOKUP(E32,'Appendix 4. LT MOH 2019'!$E$4:$J$1683,6,FALSE)</f>
        <v>2.4999999999999507</v>
      </c>
      <c r="R32" s="133">
        <f t="shared" si="23"/>
        <v>2.499878528296068</v>
      </c>
      <c r="S32" s="80">
        <f t="shared" si="31"/>
        <v>98471.256581764828</v>
      </c>
      <c r="T32" s="14">
        <f t="shared" si="24"/>
        <v>230.73711766669967</v>
      </c>
      <c r="U32" s="15">
        <f t="shared" si="25"/>
        <v>4.6918824171121565E-4</v>
      </c>
      <c r="V32" s="14">
        <f t="shared" si="26"/>
        <v>491779.41208662657</v>
      </c>
      <c r="W32" s="14">
        <f t="shared" si="27"/>
        <v>6259715.8578680474</v>
      </c>
      <c r="X32" s="129">
        <f t="shared" si="28"/>
        <v>63.568964946337836</v>
      </c>
      <c r="Y32" s="109">
        <f>VLOOKUP(E32,'Appendix 4. LT MOH 2019'!$E$4:$Q$1683,13,FALSE)</f>
        <v>65.843320506470661</v>
      </c>
      <c r="Z32" s="129">
        <f t="shared" si="29"/>
        <v>-2.2743555601328254</v>
      </c>
    </row>
    <row r="33" spans="2:26" x14ac:dyDescent="0.2">
      <c r="B33" s="155" t="str">
        <f t="shared" si="32"/>
        <v>Female</v>
      </c>
      <c r="C33" s="13" t="str">
        <f t="shared" si="33"/>
        <v>MS</v>
      </c>
      <c r="D33" s="162" t="s">
        <v>122</v>
      </c>
      <c r="E33" s="20" t="str">
        <f t="shared" si="17"/>
        <v>MSFemale20-24</v>
      </c>
      <c r="F33" s="21">
        <v>5</v>
      </c>
      <c r="G33" s="108">
        <f>VLOOKUP(E33,'Appendix 4. LT MOH 2019'!$E$4:$H$1683,4,FALSE)</f>
        <v>5.4660477786340261E-4</v>
      </c>
      <c r="H33" s="21">
        <f>VLOOKUP(E33,'Appendix 1a. Pop March 2021'!$E$5:$F$1684,2,FALSE)</f>
        <v>109037.229182822</v>
      </c>
      <c r="I33" s="21">
        <f>VLOOKUP(E33,'Appendix 2a. Covid Deaths 2021'!$E$4:$F$1684,2,FALSE)</f>
        <v>4.9107656879677597</v>
      </c>
      <c r="J33" s="22">
        <f t="shared" si="18"/>
        <v>59.600270436317345</v>
      </c>
      <c r="K33" s="22">
        <f t="shared" si="19"/>
        <v>64.508351876297084</v>
      </c>
      <c r="L33" s="78">
        <f t="shared" si="20"/>
        <v>0.92391556601241953</v>
      </c>
      <c r="M33" s="78">
        <f t="shared" si="21"/>
        <v>1.0823499860663217</v>
      </c>
      <c r="N33" s="77">
        <f>VLOOKUP(E33,'Appendix 4. LT MOH 2019'!$E$4:$L$1683,8,FALSE)</f>
        <v>0.99727070572391174</v>
      </c>
      <c r="O33" s="77">
        <f t="shared" si="30"/>
        <v>0.99704628062821454</v>
      </c>
      <c r="P33" s="78">
        <f t="shared" si="22"/>
        <v>2.9537193717854571E-3</v>
      </c>
      <c r="Q33" s="77">
        <f>VLOOKUP(E33,'Appendix 4. LT MOH 2019'!$E$4:$J$1683,6,FALSE)</f>
        <v>2.5000000000000551</v>
      </c>
      <c r="R33" s="133">
        <f t="shared" si="23"/>
        <v>2.4997187868347717</v>
      </c>
      <c r="S33" s="80">
        <f t="shared" si="31"/>
        <v>98240.519464098135</v>
      </c>
      <c r="T33" s="14">
        <f t="shared" si="24"/>
        <v>290.17492543537293</v>
      </c>
      <c r="U33" s="15">
        <f t="shared" si="25"/>
        <v>5.9161770898341441E-4</v>
      </c>
      <c r="V33" s="14">
        <f t="shared" si="26"/>
        <v>490477.07840589294</v>
      </c>
      <c r="W33" s="14">
        <f t="shared" si="27"/>
        <v>5767936.4457814209</v>
      </c>
      <c r="X33" s="129">
        <f t="shared" si="28"/>
        <v>58.712397666925057</v>
      </c>
      <c r="Y33" s="109">
        <f>VLOOKUP(E33,'Appendix 4. LT MOH 2019'!$E$4:$Q$1683,13,FALSE)</f>
        <v>60.985922803896273</v>
      </c>
      <c r="Z33" s="129">
        <f t="shared" si="29"/>
        <v>-2.2735251369712159</v>
      </c>
    </row>
    <row r="34" spans="2:26" x14ac:dyDescent="0.2">
      <c r="B34" s="155" t="str">
        <f t="shared" si="32"/>
        <v>Female</v>
      </c>
      <c r="C34" s="13" t="str">
        <f t="shared" si="33"/>
        <v>MS</v>
      </c>
      <c r="D34" s="162" t="s">
        <v>123</v>
      </c>
      <c r="E34" s="20" t="str">
        <f t="shared" si="17"/>
        <v>MSFemale25-29</v>
      </c>
      <c r="F34" s="21">
        <v>5</v>
      </c>
      <c r="G34" s="108">
        <f>VLOOKUP(E34,'Appendix 4. LT MOH 2019'!$E$4:$H$1683,4,FALSE)</f>
        <v>8.7160163403296237E-4</v>
      </c>
      <c r="H34" s="21">
        <f>VLOOKUP(E34,'Appendix 1a. Pop March 2021'!$E$5:$F$1684,2,FALSE)</f>
        <v>113842.998937201</v>
      </c>
      <c r="I34" s="21">
        <f>VLOOKUP(E34,'Appendix 2a. Covid Deaths 2021'!$E$4:$F$1684,2,FALSE)</f>
        <v>23.5716753022453</v>
      </c>
      <c r="J34" s="22">
        <f t="shared" si="18"/>
        <v>99.225743896877191</v>
      </c>
      <c r="K34" s="22">
        <f t="shared" si="19"/>
        <v>122.77687408841216</v>
      </c>
      <c r="L34" s="78">
        <f t="shared" si="20"/>
        <v>0.8081794281993554</v>
      </c>
      <c r="M34" s="78">
        <f t="shared" si="21"/>
        <v>1.2373489909635855</v>
      </c>
      <c r="N34" s="77">
        <f>VLOOKUP(E34,'Appendix 4. LT MOH 2019'!$E$4:$L$1683,8,FALSE)</f>
        <v>0.99565146730035181</v>
      </c>
      <c r="O34" s="77">
        <f t="shared" si="30"/>
        <v>0.99462212726656507</v>
      </c>
      <c r="P34" s="78">
        <f t="shared" si="22"/>
        <v>5.3778727334349297E-3</v>
      </c>
      <c r="Q34" s="77">
        <f>VLOOKUP(E34,'Appendix 4. LT MOH 2019'!$E$4:$J$1683,6,FALSE)</f>
        <v>2.5000000000000338</v>
      </c>
      <c r="R34" s="133">
        <f t="shared" si="23"/>
        <v>2.4987077536115914</v>
      </c>
      <c r="S34" s="80">
        <f t="shared" si="31"/>
        <v>97950.344538662757</v>
      </c>
      <c r="T34" s="14">
        <f t="shared" si="24"/>
        <v>526.76448712503145</v>
      </c>
      <c r="U34" s="15">
        <f t="shared" si="25"/>
        <v>1.0784759990030265E-3</v>
      </c>
      <c r="V34" s="14">
        <f t="shared" si="26"/>
        <v>488434.13076599513</v>
      </c>
      <c r="W34" s="14">
        <f t="shared" si="27"/>
        <v>5277459.3673755284</v>
      </c>
      <c r="X34" s="129">
        <f t="shared" si="28"/>
        <v>53.878926023505926</v>
      </c>
      <c r="Y34" s="109">
        <f>VLOOKUP(E34,'Appendix 4. LT MOH 2019'!$E$4:$Q$1683,13,FALSE)</f>
        <v>56.14598495494937</v>
      </c>
      <c r="Z34" s="129">
        <f t="shared" si="29"/>
        <v>-2.2670589314434437</v>
      </c>
    </row>
    <row r="35" spans="2:26" x14ac:dyDescent="0.2">
      <c r="B35" s="155" t="str">
        <f t="shared" si="32"/>
        <v>Female</v>
      </c>
      <c r="C35" s="13" t="str">
        <f t="shared" si="33"/>
        <v>MS</v>
      </c>
      <c r="D35" s="162" t="s">
        <v>124</v>
      </c>
      <c r="E35" s="20" t="str">
        <f t="shared" si="17"/>
        <v>MSFemale30-34</v>
      </c>
      <c r="F35" s="21">
        <v>5</v>
      </c>
      <c r="G35" s="108">
        <f>VLOOKUP(E35,'Appendix 4. LT MOH 2019'!$E$4:$H$1683,4,FALSE)</f>
        <v>8.7176906208433691E-4</v>
      </c>
      <c r="H35" s="21">
        <f>VLOOKUP(E35,'Appendix 1a. Pop March 2021'!$E$5:$F$1684,2,FALSE)</f>
        <v>111764.43643812599</v>
      </c>
      <c r="I35" s="21">
        <f>VLOOKUP(E35,'Appendix 2a. Covid Deaths 2021'!$E$4:$F$1684,2,FALSE)</f>
        <v>30.446747265400099</v>
      </c>
      <c r="J35" s="22">
        <f t="shared" si="18"/>
        <v>97.432777928049589</v>
      </c>
      <c r="K35" s="22">
        <f t="shared" si="19"/>
        <v>127.85298266114259</v>
      </c>
      <c r="L35" s="78">
        <f t="shared" si="20"/>
        <v>0.76206886925964235</v>
      </c>
      <c r="M35" s="78">
        <f t="shared" si="21"/>
        <v>1.3122173603174607</v>
      </c>
      <c r="N35" s="77">
        <f>VLOOKUP(E35,'Appendix 4. LT MOH 2019'!$E$4:$L$1683,8,FALSE)</f>
        <v>0.99565063379681729</v>
      </c>
      <c r="O35" s="77">
        <f t="shared" si="30"/>
        <v>0.99429656514960985</v>
      </c>
      <c r="P35" s="78">
        <f t="shared" si="22"/>
        <v>5.7034348503901544E-3</v>
      </c>
      <c r="Q35" s="77">
        <f>VLOOKUP(E35,'Appendix 4. LT MOH 2019'!$E$4:$J$1683,6,FALSE)</f>
        <v>2.5000000000000164</v>
      </c>
      <c r="R35" s="133">
        <f t="shared" si="23"/>
        <v>2.4982997141608712</v>
      </c>
      <c r="S35" s="80">
        <f t="shared" si="31"/>
        <v>97423.58005153772</v>
      </c>
      <c r="T35" s="14">
        <f t="shared" si="24"/>
        <v>555.64904171571527</v>
      </c>
      <c r="U35" s="15">
        <f t="shared" si="25"/>
        <v>1.1439514149484094E-3</v>
      </c>
      <c r="V35" s="14">
        <f t="shared" si="26"/>
        <v>485727.83289120212</v>
      </c>
      <c r="W35" s="14">
        <f t="shared" si="27"/>
        <v>4789025.2366095334</v>
      </c>
      <c r="X35" s="129">
        <f t="shared" si="28"/>
        <v>49.156736326832863</v>
      </c>
      <c r="Y35" s="109">
        <f>VLOOKUP(E35,'Appendix 4. LT MOH 2019'!$E$4:$Q$1683,13,FALSE)</f>
        <v>51.380285136732823</v>
      </c>
      <c r="Z35" s="129">
        <f t="shared" si="29"/>
        <v>-2.2235488098999596</v>
      </c>
    </row>
    <row r="36" spans="2:26" x14ac:dyDescent="0.2">
      <c r="B36" s="155" t="str">
        <f t="shared" si="32"/>
        <v>Female</v>
      </c>
      <c r="C36" s="13" t="str">
        <f t="shared" si="33"/>
        <v>MS</v>
      </c>
      <c r="D36" s="162" t="s">
        <v>125</v>
      </c>
      <c r="E36" s="20" t="str">
        <f t="shared" si="17"/>
        <v>MSFemale35-39</v>
      </c>
      <c r="F36" s="21">
        <v>5</v>
      </c>
      <c r="G36" s="108">
        <f>VLOOKUP(E36,'Appendix 4. LT MOH 2019'!$E$4:$H$1683,4,FALSE)</f>
        <v>1.3258532361642254E-3</v>
      </c>
      <c r="H36" s="21">
        <f>VLOOKUP(E36,'Appendix 1a. Pop March 2021'!$E$5:$F$1684,2,FALSE)</f>
        <v>112185.10301377</v>
      </c>
      <c r="I36" s="21">
        <f>VLOOKUP(E36,'Appendix 2a. Covid Deaths 2021'!$E$4:$F$1684,2,FALSE)</f>
        <v>42.232584916522697</v>
      </c>
      <c r="J36" s="22">
        <f t="shared" si="18"/>
        <v>148.74098188022396</v>
      </c>
      <c r="K36" s="22">
        <f t="shared" si="19"/>
        <v>190.91757258736351</v>
      </c>
      <c r="L36" s="78">
        <f t="shared" si="20"/>
        <v>0.77908481584198008</v>
      </c>
      <c r="M36" s="78">
        <f t="shared" si="21"/>
        <v>1.2835572965432145</v>
      </c>
      <c r="N36" s="77">
        <f>VLOOKUP(E36,'Appendix 4. LT MOH 2019'!$E$4:$L$1683,8,FALSE)</f>
        <v>0.99339263481047646</v>
      </c>
      <c r="O36" s="77">
        <f t="shared" si="30"/>
        <v>0.99152702556741013</v>
      </c>
      <c r="P36" s="78">
        <f t="shared" si="22"/>
        <v>8.4729744325898748E-3</v>
      </c>
      <c r="Q36" s="77">
        <f>VLOOKUP(E36,'Appendix 4. LT MOH 2019'!$E$4:$J$1683,6,FALSE)</f>
        <v>2.5000000000000182</v>
      </c>
      <c r="R36" s="133">
        <f t="shared" si="23"/>
        <v>2.497652132845452</v>
      </c>
      <c r="S36" s="80">
        <f t="shared" si="31"/>
        <v>96867.931009822001</v>
      </c>
      <c r="T36" s="14">
        <f t="shared" si="24"/>
        <v>820.75950278410176</v>
      </c>
      <c r="U36" s="15">
        <f t="shared" si="25"/>
        <v>1.7018113595563542E-3</v>
      </c>
      <c r="V36" s="14">
        <f t="shared" si="26"/>
        <v>482285.82925787137</v>
      </c>
      <c r="W36" s="14">
        <f t="shared" si="27"/>
        <v>4303297.4037183309</v>
      </c>
      <c r="X36" s="129">
        <f t="shared" si="28"/>
        <v>44.424376146549413</v>
      </c>
      <c r="Y36" s="109">
        <f>VLOOKUP(E36,'Appendix 4. LT MOH 2019'!$E$4:$Q$1683,13,FALSE)</f>
        <v>46.59381210388284</v>
      </c>
      <c r="Z36" s="129">
        <f t="shared" si="29"/>
        <v>-2.1694359573334268</v>
      </c>
    </row>
    <row r="37" spans="2:26" x14ac:dyDescent="0.2">
      <c r="B37" s="155" t="str">
        <f t="shared" si="32"/>
        <v>Female</v>
      </c>
      <c r="C37" s="13" t="str">
        <f t="shared" si="33"/>
        <v>MS</v>
      </c>
      <c r="D37" s="162" t="s">
        <v>126</v>
      </c>
      <c r="E37" s="20" t="str">
        <f t="shared" si="17"/>
        <v>MSFemale40-44</v>
      </c>
      <c r="F37" s="21">
        <v>5</v>
      </c>
      <c r="G37" s="108">
        <f>VLOOKUP(E37,'Appendix 4. LT MOH 2019'!$E$4:$H$1683,4,FALSE)</f>
        <v>1.8468320872181347E-3</v>
      </c>
      <c r="H37" s="21">
        <f>VLOOKUP(E37,'Appendix 1a. Pop March 2021'!$E$5:$F$1684,2,FALSE)</f>
        <v>104253.50799702499</v>
      </c>
      <c r="I37" s="21">
        <f>VLOOKUP(E37,'Appendix 2a. Covid Deaths 2021'!$E$4:$F$1684,2,FALSE)</f>
        <v>62.857800805987303</v>
      </c>
      <c r="J37" s="22">
        <f t="shared" si="18"/>
        <v>192.53872377395817</v>
      </c>
      <c r="K37" s="22">
        <f t="shared" si="19"/>
        <v>255.280436776485</v>
      </c>
      <c r="L37" s="78">
        <f t="shared" si="20"/>
        <v>0.75422435892546913</v>
      </c>
      <c r="M37" s="78">
        <f t="shared" si="21"/>
        <v>1.3258654247453414</v>
      </c>
      <c r="N37" s="77">
        <f>VLOOKUP(E37,'Appendix 4. LT MOH 2019'!$E$4:$L$1683,8,FALSE)</f>
        <v>0.99080827847951136</v>
      </c>
      <c r="O37" s="77">
        <f t="shared" si="30"/>
        <v>0.9878313037076063</v>
      </c>
      <c r="P37" s="78">
        <f t="shared" si="22"/>
        <v>1.2168696292393699E-2</v>
      </c>
      <c r="Q37" s="77">
        <f>VLOOKUP(E37,'Appendix 4. LT MOH 2019'!$E$4:$J$1683,6,FALSE)</f>
        <v>2.50000000000006</v>
      </c>
      <c r="R37" s="133">
        <f t="shared" si="23"/>
        <v>2.4962425174665168</v>
      </c>
      <c r="S37" s="80">
        <f t="shared" si="31"/>
        <v>96047.1715070379</v>
      </c>
      <c r="T37" s="14">
        <f t="shared" si="24"/>
        <v>1168.7688598125937</v>
      </c>
      <c r="U37" s="15">
        <f t="shared" si="25"/>
        <v>2.4486601516759497E-3</v>
      </c>
      <c r="V37" s="14">
        <f t="shared" si="26"/>
        <v>477309.54375708156</v>
      </c>
      <c r="W37" s="14">
        <f t="shared" si="27"/>
        <v>3821011.5744604599</v>
      </c>
      <c r="X37" s="129">
        <f t="shared" si="28"/>
        <v>39.782655902370571</v>
      </c>
      <c r="Y37" s="109">
        <f>VLOOKUP(E37,'Appendix 4. LT MOH 2019'!$E$4:$Q$1683,13,FALSE)</f>
        <v>41.887093842602567</v>
      </c>
      <c r="Z37" s="129">
        <f t="shared" si="29"/>
        <v>-2.1044379402319962</v>
      </c>
    </row>
    <row r="38" spans="2:26" x14ac:dyDescent="0.2">
      <c r="B38" s="155" t="str">
        <f t="shared" si="32"/>
        <v>Female</v>
      </c>
      <c r="C38" s="13" t="str">
        <f t="shared" si="33"/>
        <v>MS</v>
      </c>
      <c r="D38" s="162" t="s">
        <v>127</v>
      </c>
      <c r="E38" s="20" t="str">
        <f t="shared" si="17"/>
        <v>MSFemale45-49</v>
      </c>
      <c r="F38" s="21">
        <v>5</v>
      </c>
      <c r="G38" s="108">
        <f>VLOOKUP(E38,'Appendix 4. LT MOH 2019'!$E$4:$H$1683,4,FALSE)</f>
        <v>2.7093107777704357E-3</v>
      </c>
      <c r="H38" s="21">
        <f>VLOOKUP(E38,'Appendix 1a. Pop March 2021'!$E$5:$F$1684,2,FALSE)</f>
        <v>93409.966691873604</v>
      </c>
      <c r="I38" s="21">
        <f>VLOOKUP(E38,'Appendix 2a. Covid Deaths 2021'!$E$4:$F$1684,2,FALSE)</f>
        <v>87.411629245826106</v>
      </c>
      <c r="J38" s="22">
        <f t="shared" si="18"/>
        <v>253.07662950947056</v>
      </c>
      <c r="K38" s="22">
        <f t="shared" si="19"/>
        <v>340.2514334860785</v>
      </c>
      <c r="L38" s="78">
        <f t="shared" si="20"/>
        <v>0.74379298543006811</v>
      </c>
      <c r="M38" s="78">
        <f t="shared" si="21"/>
        <v>1.3444601113329815</v>
      </c>
      <c r="N38" s="77">
        <f>VLOOKUP(E38,'Appendix 4. LT MOH 2019'!$E$4:$L$1683,8,FALSE)</f>
        <v>0.98654458337435591</v>
      </c>
      <c r="O38" s="77">
        <f t="shared" si="30"/>
        <v>0.98195177590307681</v>
      </c>
      <c r="P38" s="78">
        <f t="shared" si="22"/>
        <v>1.8048224096923193E-2</v>
      </c>
      <c r="Q38" s="77">
        <f>VLOOKUP(E38,'Appendix 4. LT MOH 2019'!$E$4:$J$1683,6,FALSE)</f>
        <v>2.4999999999999445</v>
      </c>
      <c r="R38" s="133">
        <f t="shared" si="23"/>
        <v>2.4941757652447536</v>
      </c>
      <c r="S38" s="80">
        <f t="shared" si="31"/>
        <v>94878.402647225303</v>
      </c>
      <c r="T38" s="14">
        <f t="shared" si="24"/>
        <v>1712.386672935233</v>
      </c>
      <c r="U38" s="15">
        <f t="shared" si="25"/>
        <v>3.6425925625651204E-3</v>
      </c>
      <c r="V38" s="14">
        <f t="shared" si="26"/>
        <v>470101.07321181352</v>
      </c>
      <c r="W38" s="14">
        <f t="shared" si="27"/>
        <v>3343702.0307033784</v>
      </c>
      <c r="X38" s="129">
        <f t="shared" si="28"/>
        <v>35.241972223498053</v>
      </c>
      <c r="Y38" s="109">
        <f>VLOOKUP(E38,'Appendix 4. LT MOH 2019'!$E$4:$Q$1683,13,FALSE)</f>
        <v>37.252487638724389</v>
      </c>
      <c r="Z38" s="129">
        <f t="shared" si="29"/>
        <v>-2.0105154152263367</v>
      </c>
    </row>
    <row r="39" spans="2:26" x14ac:dyDescent="0.2">
      <c r="B39" s="155" t="str">
        <f t="shared" si="32"/>
        <v>Female</v>
      </c>
      <c r="C39" s="13" t="str">
        <f t="shared" si="33"/>
        <v>MS</v>
      </c>
      <c r="D39" s="162" t="s">
        <v>128</v>
      </c>
      <c r="E39" s="20" t="str">
        <f t="shared" si="17"/>
        <v>MSFemale50-54</v>
      </c>
      <c r="F39" s="21">
        <v>5</v>
      </c>
      <c r="G39" s="108">
        <f>VLOOKUP(E39,'Appendix 4. LT MOH 2019'!$E$4:$H$1683,4,FALSE)</f>
        <v>4.0656222428881415E-3</v>
      </c>
      <c r="H39" s="21">
        <f>VLOOKUP(E39,'Appendix 1a. Pop March 2021'!$E$5:$F$1684,2,FALSE)</f>
        <v>85591.204039468299</v>
      </c>
      <c r="I39" s="21">
        <f>VLOOKUP(E39,'Appendix 2a. Covid Deaths 2021'!$E$4:$F$1684,2,FALSE)</f>
        <v>130.62636729994199</v>
      </c>
      <c r="J39" s="22">
        <f t="shared" si="18"/>
        <v>347.98150293843969</v>
      </c>
      <c r="K39" s="22">
        <f t="shared" si="19"/>
        <v>478.07679277397932</v>
      </c>
      <c r="L39" s="78">
        <f t="shared" si="20"/>
        <v>0.72787783928879213</v>
      </c>
      <c r="M39" s="78">
        <f t="shared" si="21"/>
        <v>1.3738569111777024</v>
      </c>
      <c r="N39" s="77">
        <f>VLOOKUP(E39,'Appendix 4. LT MOH 2019'!$E$4:$L$1683,8,FALSE)</f>
        <v>0.97987642591160973</v>
      </c>
      <c r="O39" s="77">
        <f t="shared" si="30"/>
        <v>0.97245752759371928</v>
      </c>
      <c r="P39" s="78">
        <f t="shared" si="22"/>
        <v>2.7542472406280716E-2</v>
      </c>
      <c r="Q39" s="77">
        <f>VLOOKUP(E39,'Appendix 4. LT MOH 2019'!$E$4:$J$1683,6,FALSE)</f>
        <v>2.5000000000000018</v>
      </c>
      <c r="R39" s="133">
        <f t="shared" si="23"/>
        <v>2.4905201926764065</v>
      </c>
      <c r="S39" s="80">
        <f t="shared" si="31"/>
        <v>93166.015974290072</v>
      </c>
      <c r="T39" s="14">
        <f t="shared" si="24"/>
        <v>2566.0224241749929</v>
      </c>
      <c r="U39" s="15">
        <f t="shared" si="25"/>
        <v>5.5857082719358167E-3</v>
      </c>
      <c r="V39" s="14">
        <f t="shared" si="26"/>
        <v>459390.69841284369</v>
      </c>
      <c r="W39" s="14">
        <f t="shared" si="27"/>
        <v>2873600.957491565</v>
      </c>
      <c r="X39" s="129">
        <f t="shared" si="28"/>
        <v>30.843875070117399</v>
      </c>
      <c r="Y39" s="109">
        <f>VLOOKUP(E39,'Appendix 4. LT MOH 2019'!$E$4:$Q$1683,13,FALSE)</f>
        <v>32.726474529775153</v>
      </c>
      <c r="Z39" s="129">
        <f t="shared" si="29"/>
        <v>-1.8825994596577544</v>
      </c>
    </row>
    <row r="40" spans="2:26" x14ac:dyDescent="0.2">
      <c r="B40" s="155" t="str">
        <f t="shared" si="32"/>
        <v>Female</v>
      </c>
      <c r="C40" s="13" t="str">
        <f t="shared" si="33"/>
        <v>MS</v>
      </c>
      <c r="D40" s="162" t="s">
        <v>129</v>
      </c>
      <c r="E40" s="20" t="str">
        <f t="shared" si="17"/>
        <v>MSFemale55-59</v>
      </c>
      <c r="F40" s="21">
        <v>5</v>
      </c>
      <c r="G40" s="108">
        <f>VLOOKUP(E40,'Appendix 4. LT MOH 2019'!$E$4:$H$1683,4,FALSE)</f>
        <v>5.8810223931237277E-3</v>
      </c>
      <c r="H40" s="21">
        <f>VLOOKUP(E40,'Appendix 1a. Pop March 2021'!$E$5:$F$1684,2,FALSE)</f>
        <v>78336.653948545703</v>
      </c>
      <c r="I40" s="21">
        <f>VLOOKUP(E40,'Appendix 2a. Covid Deaths 2021'!$E$4:$F$1684,2,FALSE)</f>
        <v>154.198042602188</v>
      </c>
      <c r="J40" s="22">
        <f t="shared" si="18"/>
        <v>460.69961607378156</v>
      </c>
      <c r="K40" s="22">
        <f t="shared" si="19"/>
        <v>613.99081653445023</v>
      </c>
      <c r="L40" s="78">
        <f t="shared" si="20"/>
        <v>0.75033633023065305</v>
      </c>
      <c r="M40" s="78">
        <f t="shared" si="21"/>
        <v>1.3327356809347088</v>
      </c>
      <c r="N40" s="77">
        <f>VLOOKUP(E40,'Appendix 4. LT MOH 2019'!$E$4:$L$1683,8,FALSE)</f>
        <v>0.97102095407935796</v>
      </c>
      <c r="O40" s="77">
        <f t="shared" si="30"/>
        <v>0.96156600720772745</v>
      </c>
      <c r="P40" s="78">
        <f t="shared" si="22"/>
        <v>3.8433992792272553E-2</v>
      </c>
      <c r="Q40" s="77">
        <f>VLOOKUP(E40,'Appendix 4. LT MOH 2019'!$E$4:$J$1683,6,FALSE)</f>
        <v>2.4999999999999774</v>
      </c>
      <c r="R40" s="133">
        <f t="shared" si="23"/>
        <v>2.4878092482723684</v>
      </c>
      <c r="S40" s="80">
        <f t="shared" si="31"/>
        <v>90599.993550115076</v>
      </c>
      <c r="T40" s="14">
        <f t="shared" si="24"/>
        <v>3482.1194990850627</v>
      </c>
      <c r="U40" s="15">
        <f t="shared" si="25"/>
        <v>7.8381589273569096E-3</v>
      </c>
      <c r="V40" s="14">
        <f t="shared" si="26"/>
        <v>444252.21934856346</v>
      </c>
      <c r="W40" s="14">
        <f t="shared" si="27"/>
        <v>2414210.2590787215</v>
      </c>
      <c r="X40" s="129">
        <f t="shared" si="28"/>
        <v>26.646914248876953</v>
      </c>
      <c r="Y40" s="109">
        <f>VLOOKUP(E40,'Appendix 4. LT MOH 2019'!$E$4:$Q$1683,13,FALSE)</f>
        <v>28.347231069626478</v>
      </c>
      <c r="Z40" s="129">
        <f t="shared" si="29"/>
        <v>-1.7003168207495243</v>
      </c>
    </row>
    <row r="41" spans="2:26" x14ac:dyDescent="0.2">
      <c r="B41" s="155" t="str">
        <f t="shared" si="32"/>
        <v>Female</v>
      </c>
      <c r="C41" s="13" t="str">
        <f t="shared" si="33"/>
        <v>MS</v>
      </c>
      <c r="D41" s="162" t="s">
        <v>130</v>
      </c>
      <c r="E41" s="20" t="str">
        <f t="shared" si="17"/>
        <v>MSFemale60-64</v>
      </c>
      <c r="F41" s="21">
        <v>5</v>
      </c>
      <c r="G41" s="108">
        <f>VLOOKUP(E41,'Appendix 4. LT MOH 2019'!$E$4:$H$1683,4,FALSE)</f>
        <v>8.3821315040990465E-3</v>
      </c>
      <c r="H41" s="21">
        <f>VLOOKUP(E41,'Appendix 1a. Pop March 2021'!$E$5:$F$1684,2,FALSE)</f>
        <v>63965.882248675603</v>
      </c>
      <c r="I41" s="21">
        <f>VLOOKUP(E41,'Appendix 2a. Covid Deaths 2021'!$E$4:$F$1684,2,FALSE)</f>
        <v>201.34139320667799</v>
      </c>
      <c r="J41" s="22">
        <f t="shared" si="18"/>
        <v>536.17043678411369</v>
      </c>
      <c r="K41" s="22">
        <f t="shared" si="19"/>
        <v>735.82415995571478</v>
      </c>
      <c r="L41" s="78">
        <f t="shared" si="20"/>
        <v>0.72866652926479447</v>
      </c>
      <c r="M41" s="78">
        <f t="shared" si="21"/>
        <v>1.372369883668149</v>
      </c>
      <c r="N41" s="77">
        <f>VLOOKUP(E41,'Appendix 4. LT MOH 2019'!$E$4:$L$1683,8,FALSE)</f>
        <v>0.95894956778237539</v>
      </c>
      <c r="O41" s="77">
        <f t="shared" si="30"/>
        <v>0.94409796148610725</v>
      </c>
      <c r="P41" s="78">
        <f t="shared" si="22"/>
        <v>5.5902038513892749E-2</v>
      </c>
      <c r="Q41" s="77">
        <f>VLOOKUP(E41,'Appendix 4. LT MOH 2019'!$E$4:$J$1683,6,FALSE)</f>
        <v>2.5000000000000009</v>
      </c>
      <c r="R41" s="133">
        <f t="shared" si="23"/>
        <v>2.4805759152670248</v>
      </c>
      <c r="S41" s="80">
        <f t="shared" si="31"/>
        <v>87117.874051030012</v>
      </c>
      <c r="T41" s="14">
        <f t="shared" si="24"/>
        <v>4870.0667504491375</v>
      </c>
      <c r="U41" s="15">
        <f t="shared" si="25"/>
        <v>1.1504467717384155E-2</v>
      </c>
      <c r="V41" s="14">
        <f t="shared" si="26"/>
        <v>423319.60678981122</v>
      </c>
      <c r="W41" s="14">
        <f t="shared" si="27"/>
        <v>1969958.0397301579</v>
      </c>
      <c r="X41" s="129">
        <f t="shared" si="28"/>
        <v>22.612558687741149</v>
      </c>
      <c r="Y41" s="109">
        <f>VLOOKUP(E41,'Appendix 4. LT MOH 2019'!$E$4:$Q$1683,13,FALSE)</f>
        <v>24.118613080428002</v>
      </c>
      <c r="Z41" s="129">
        <f t="shared" si="29"/>
        <v>-1.5060543926868526</v>
      </c>
    </row>
    <row r="42" spans="2:26" x14ac:dyDescent="0.2">
      <c r="B42" s="155" t="str">
        <f t="shared" si="32"/>
        <v>Female</v>
      </c>
      <c r="C42" s="13" t="str">
        <f t="shared" si="33"/>
        <v>MS</v>
      </c>
      <c r="D42" s="162" t="s">
        <v>131</v>
      </c>
      <c r="E42" s="20" t="str">
        <f t="shared" si="17"/>
        <v>MSFemale65-69</v>
      </c>
      <c r="F42" s="21">
        <v>5</v>
      </c>
      <c r="G42" s="108">
        <f>VLOOKUP(E42,'Appendix 4. LT MOH 2019'!$E$4:$H$1683,4,FALSE)</f>
        <v>1.3957647264083047E-2</v>
      </c>
      <c r="H42" s="21">
        <f>VLOOKUP(E42,'Appendix 1a. Pop March 2021'!$E$5:$F$1684,2,FALSE)</f>
        <v>49475.9291367646</v>
      </c>
      <c r="I42" s="21">
        <f>VLOOKUP(E42,'Appendix 2a. Covid Deaths 2021'!$E$4:$F$1684,2,FALSE)</f>
        <v>224.913068508923</v>
      </c>
      <c r="J42" s="22">
        <f t="shared" si="18"/>
        <v>690.56756695372917</v>
      </c>
      <c r="K42" s="22">
        <f t="shared" si="19"/>
        <v>912.34137818732211</v>
      </c>
      <c r="L42" s="78">
        <f t="shared" si="20"/>
        <v>0.75691795139860651</v>
      </c>
      <c r="M42" s="78">
        <f t="shared" si="21"/>
        <v>1.3211471575647467</v>
      </c>
      <c r="N42" s="77">
        <f>VLOOKUP(E42,'Appendix 4. LT MOH 2019'!$E$4:$L$1683,8,FALSE)</f>
        <v>0.93256485364465891</v>
      </c>
      <c r="O42" s="77">
        <f t="shared" si="30"/>
        <v>0.91188811394273295</v>
      </c>
      <c r="P42" s="78">
        <f t="shared" si="22"/>
        <v>8.8111886057267053E-2</v>
      </c>
      <c r="Q42" s="77">
        <f>VLOOKUP(E42,'Appendix 4. LT MOH 2019'!$E$4:$J$1683,6,FALSE)</f>
        <v>2.5000000000000075</v>
      </c>
      <c r="R42" s="133">
        <f t="shared" si="23"/>
        <v>2.4721982494672345</v>
      </c>
      <c r="S42" s="80">
        <f t="shared" si="31"/>
        <v>82247.807300580869</v>
      </c>
      <c r="T42" s="14">
        <f t="shared" si="24"/>
        <v>7247.0094253288389</v>
      </c>
      <c r="U42" s="15">
        <f t="shared" si="25"/>
        <v>1.8443980478107361E-2</v>
      </c>
      <c r="V42" s="14">
        <f t="shared" si="26"/>
        <v>392920.03339143062</v>
      </c>
      <c r="W42" s="14">
        <f t="shared" si="27"/>
        <v>1546638.4329403467</v>
      </c>
      <c r="X42" s="129">
        <f t="shared" si="28"/>
        <v>18.804615997701177</v>
      </c>
      <c r="Y42" s="109">
        <f>VLOOKUP(E42,'Appendix 4. LT MOH 2019'!$E$4:$Q$1683,13,FALSE)</f>
        <v>20.044056337000345</v>
      </c>
      <c r="Z42" s="129">
        <f t="shared" si="29"/>
        <v>-1.2394403392991684</v>
      </c>
    </row>
    <row r="43" spans="2:26" x14ac:dyDescent="0.2">
      <c r="B43" s="155" t="str">
        <f t="shared" si="32"/>
        <v>Female</v>
      </c>
      <c r="C43" s="13" t="str">
        <f t="shared" si="33"/>
        <v>MS</v>
      </c>
      <c r="D43" s="162" t="s">
        <v>132</v>
      </c>
      <c r="E43" s="20" t="str">
        <f t="shared" si="17"/>
        <v>MSFemale70-74</v>
      </c>
      <c r="F43" s="21">
        <v>5</v>
      </c>
      <c r="G43" s="108">
        <f>VLOOKUP(E43,'Appendix 4. LT MOH 2019'!$E$4:$H$1683,4,FALSE)</f>
        <v>2.3517258142926593E-2</v>
      </c>
      <c r="H43" s="21">
        <f>VLOOKUP(E43,'Appendix 1a. Pop March 2021'!$E$5:$F$1684,2,FALSE)</f>
        <v>35736.983669770401</v>
      </c>
      <c r="I43" s="21">
        <f>VLOOKUP(E43,'Appendix 2a. Covid Deaths 2021'!$E$4:$F$1684,2,FALSE)</f>
        <v>199.37708693149099</v>
      </c>
      <c r="J43" s="22">
        <f t="shared" si="18"/>
        <v>840.43587021154269</v>
      </c>
      <c r="K43" s="22">
        <f t="shared" si="19"/>
        <v>1035.124154721881</v>
      </c>
      <c r="L43" s="78">
        <f t="shared" si="20"/>
        <v>0.81191793890400754</v>
      </c>
      <c r="M43" s="78">
        <f t="shared" si="21"/>
        <v>1.2316515648735151</v>
      </c>
      <c r="N43" s="77">
        <f>VLOOKUP(E43,'Appendix 4. LT MOH 2019'!$E$4:$L$1683,8,FALSE)</f>
        <v>0.88894309409705285</v>
      </c>
      <c r="O43" s="77">
        <f t="shared" si="30"/>
        <v>0.86502873296526761</v>
      </c>
      <c r="P43" s="78">
        <f t="shared" si="22"/>
        <v>0.13497126703473239</v>
      </c>
      <c r="Q43" s="77">
        <f>VLOOKUP(E43,'Appendix 4. LT MOH 2019'!$E$4:$J$1683,6,FALSE)</f>
        <v>2.5000000000000018</v>
      </c>
      <c r="R43" s="133">
        <f t="shared" si="23"/>
        <v>2.4664346169659805</v>
      </c>
      <c r="S43" s="80">
        <f t="shared" si="31"/>
        <v>75000.797875252028</v>
      </c>
      <c r="T43" s="14">
        <f t="shared" si="24"/>
        <v>10122.952717838631</v>
      </c>
      <c r="U43" s="15">
        <f t="shared" si="25"/>
        <v>2.8975969385428291E-2</v>
      </c>
      <c r="V43" s="14">
        <f t="shared" si="26"/>
        <v>349356.82679625403</v>
      </c>
      <c r="W43" s="14">
        <f t="shared" si="27"/>
        <v>1153718.3995489159</v>
      </c>
      <c r="X43" s="129">
        <f t="shared" si="28"/>
        <v>15.382748347129354</v>
      </c>
      <c r="Y43" s="109">
        <f>VLOOKUP(E43,'Appendix 4. LT MOH 2019'!$E$4:$Q$1683,13,FALSE)</f>
        <v>16.312693045887904</v>
      </c>
      <c r="Z43" s="129">
        <f t="shared" si="29"/>
        <v>-0.92994469875855046</v>
      </c>
    </row>
    <row r="44" spans="2:26" x14ac:dyDescent="0.2">
      <c r="B44" s="155" t="str">
        <f t="shared" si="32"/>
        <v>Female</v>
      </c>
      <c r="C44" s="13" t="str">
        <f t="shared" si="33"/>
        <v>MS</v>
      </c>
      <c r="D44" s="162" t="s">
        <v>133</v>
      </c>
      <c r="E44" s="20" t="str">
        <f t="shared" si="17"/>
        <v>MSFemale75-79</v>
      </c>
      <c r="F44" s="21">
        <v>5</v>
      </c>
      <c r="G44" s="108">
        <f>VLOOKUP(E44,'Appendix 4. LT MOH 2019'!$E$4:$H$1683,4,FALSE)</f>
        <v>3.5156080876304285E-2</v>
      </c>
      <c r="H44" s="21">
        <f>VLOOKUP(E44,'Appendix 1a. Pop March 2021'!$E$5:$F$1684,2,FALSE)</f>
        <v>24818.070650014499</v>
      </c>
      <c r="I44" s="21">
        <f>VLOOKUP(E44,'Appendix 2a. Covid Deaths 2021'!$E$4:$F$1684,2,FALSE)</f>
        <v>164.01957397812299</v>
      </c>
      <c r="J44" s="22">
        <f t="shared" si="18"/>
        <v>872.50609896574338</v>
      </c>
      <c r="K44" s="22">
        <f t="shared" si="19"/>
        <v>1030.7593875357945</v>
      </c>
      <c r="L44" s="78">
        <f t="shared" si="20"/>
        <v>0.84646922406558667</v>
      </c>
      <c r="M44" s="78">
        <f t="shared" si="21"/>
        <v>1.1813778594300286</v>
      </c>
      <c r="N44" s="77">
        <f>VLOOKUP(E44,'Appendix 4. LT MOH 2019'!$E$4:$L$1683,8,FALSE)</f>
        <v>0.83842082222310665</v>
      </c>
      <c r="O44" s="77">
        <f t="shared" si="30"/>
        <v>0.81204438360434683</v>
      </c>
      <c r="P44" s="78">
        <f t="shared" si="22"/>
        <v>0.18795561639565317</v>
      </c>
      <c r="Q44" s="77">
        <f>VLOOKUP(E44,'Appendix 4. LT MOH 2019'!$E$4:$J$1683,6,FALSE)</f>
        <v>2.4999999999999982</v>
      </c>
      <c r="R44" s="133">
        <f t="shared" si="23"/>
        <v>2.4610220908654763</v>
      </c>
      <c r="S44" s="80">
        <f t="shared" si="31"/>
        <v>64877.845157413394</v>
      </c>
      <c r="T44" s="14">
        <f t="shared" si="24"/>
        <v>12194.155376983377</v>
      </c>
      <c r="U44" s="15">
        <f t="shared" si="25"/>
        <v>4.1557496754472296E-2</v>
      </c>
      <c r="V44" s="14">
        <f t="shared" si="26"/>
        <v>293428.53466435219</v>
      </c>
      <c r="W44" s="14">
        <f t="shared" si="27"/>
        <v>804361.57275266189</v>
      </c>
      <c r="X44" s="129">
        <f t="shared" si="28"/>
        <v>12.39809322891406</v>
      </c>
      <c r="Y44" s="109">
        <f>VLOOKUP(E44,'Appendix 4. LT MOH 2019'!$E$4:$Q$1683,13,FALSE)</f>
        <v>13.03833213577996</v>
      </c>
      <c r="Z44" s="129">
        <f t="shared" si="29"/>
        <v>-0.64023890686589979</v>
      </c>
    </row>
    <row r="45" spans="2:26" x14ac:dyDescent="0.2">
      <c r="B45" s="155" t="str">
        <f t="shared" si="32"/>
        <v>Female</v>
      </c>
      <c r="C45" s="13" t="str">
        <f t="shared" si="33"/>
        <v>MS</v>
      </c>
      <c r="D45" s="162" t="s">
        <v>134</v>
      </c>
      <c r="E45" s="20" t="str">
        <f t="shared" si="17"/>
        <v>MSFemale80-84</v>
      </c>
      <c r="F45" s="21">
        <v>5</v>
      </c>
      <c r="G45" s="108">
        <f>VLOOKUP(E45,'Appendix 4. LT MOH 2019'!$E$4:$H$1683,4,FALSE)</f>
        <v>5.7881939754153719E-2</v>
      </c>
      <c r="H45" s="21">
        <f>VLOOKUP(E45,'Appendix 1a. Pop March 2021'!$E$5:$F$1684,2,FALSE)</f>
        <v>16039.8135987922</v>
      </c>
      <c r="I45" s="21">
        <f>VLOOKUP(E45,'Appendix 2a. Covid Deaths 2021'!$E$4:$F$1684,2,FALSE)</f>
        <v>116.876223373633</v>
      </c>
      <c r="J45" s="22">
        <f t="shared" si="18"/>
        <v>928.41552439314569</v>
      </c>
      <c r="K45" s="22">
        <f t="shared" si="19"/>
        <v>1038.5267252467729</v>
      </c>
      <c r="L45" s="78">
        <f t="shared" si="20"/>
        <v>0.89397364730554929</v>
      </c>
      <c r="M45" s="78">
        <f t="shared" si="21"/>
        <v>1.1186012059908206</v>
      </c>
      <c r="N45" s="77">
        <f>VLOOKUP(E45,'Appendix 4. LT MOH 2019'!$E$4:$L$1683,8,FALSE)</f>
        <v>0.74717526624775044</v>
      </c>
      <c r="O45" s="77">
        <f t="shared" si="30"/>
        <v>0.72178897032853784</v>
      </c>
      <c r="P45" s="78">
        <f t="shared" si="22"/>
        <v>0.27821102967146216</v>
      </c>
      <c r="Q45" s="77">
        <f>VLOOKUP(E45,'Appendix 4. LT MOH 2019'!$E$4:$J$1683,6,FALSE)</f>
        <v>2.5000000000000022</v>
      </c>
      <c r="R45" s="133">
        <f t="shared" si="23"/>
        <v>2.4586732559314504</v>
      </c>
      <c r="S45" s="80">
        <f t="shared" si="31"/>
        <v>52683.689780430017</v>
      </c>
      <c r="T45" s="14">
        <f t="shared" si="24"/>
        <v>14657.183580705323</v>
      </c>
      <c r="U45" s="15">
        <f t="shared" si="25"/>
        <v>6.4806116529714144E-2</v>
      </c>
      <c r="V45" s="14">
        <f t="shared" si="26"/>
        <v>226169.7562757812</v>
      </c>
      <c r="W45" s="14">
        <f t="shared" si="27"/>
        <v>510933.0380883097</v>
      </c>
      <c r="X45" s="129">
        <f t="shared" si="28"/>
        <v>9.698125553045486</v>
      </c>
      <c r="Y45" s="109">
        <f>VLOOKUP(E45,'Appendix 4. LT MOH 2019'!$E$4:$Q$1683,13,FALSE)</f>
        <v>10.069263377592589</v>
      </c>
      <c r="Z45" s="129">
        <f t="shared" si="29"/>
        <v>-0.37113782454710353</v>
      </c>
    </row>
    <row r="46" spans="2:26" x14ac:dyDescent="0.2">
      <c r="B46" s="155" t="str">
        <f t="shared" si="32"/>
        <v>Female</v>
      </c>
      <c r="C46" s="13" t="str">
        <f t="shared" si="33"/>
        <v>MS</v>
      </c>
      <c r="D46" s="162" t="s">
        <v>135</v>
      </c>
      <c r="E46" s="20" t="str">
        <f t="shared" si="17"/>
        <v>MSFemale85-89</v>
      </c>
      <c r="F46" s="21">
        <v>5</v>
      </c>
      <c r="G46" s="108">
        <f>VLOOKUP(E46,'Appendix 4. LT MOH 2019'!$E$4:$H$1683,4,FALSE)</f>
        <v>9.7451658342937633E-2</v>
      </c>
      <c r="H46" s="21">
        <f>VLOOKUP(E46,'Appendix 1a. Pop March 2021'!$E$5:$F$1684,2,FALSE)</f>
        <v>8572.2460913855393</v>
      </c>
      <c r="I46" s="21">
        <f>VLOOKUP(E46,'Appendix 2a. Covid Deaths 2021'!$E$4:$F$1684,2,FALSE)</f>
        <v>51.071963154864697</v>
      </c>
      <c r="J46" s="22">
        <f t="shared" si="18"/>
        <v>835.37959732928607</v>
      </c>
      <c r="K46" s="22">
        <f t="shared" si="19"/>
        <v>881.47451297987971</v>
      </c>
      <c r="L46" s="78">
        <f t="shared" si="20"/>
        <v>0.94770703523262756</v>
      </c>
      <c r="M46" s="78">
        <f t="shared" si="21"/>
        <v>1.0551784072749195</v>
      </c>
      <c r="N46" s="77">
        <f>VLOOKUP(E46,'Appendix 4. LT MOH 2019'!$E$4:$L$1683,8,FALSE)</f>
        <v>0.60819646810482419</v>
      </c>
      <c r="O46" s="77">
        <f t="shared" si="30"/>
        <v>0.59173571135335734</v>
      </c>
      <c r="P46" s="78">
        <f t="shared" si="22"/>
        <v>0.40826428864664266</v>
      </c>
      <c r="Q46" s="77">
        <f>VLOOKUP(E46,'Appendix 4. LT MOH 2019'!$E$4:$J$1683,6,FALSE)</f>
        <v>2.5000000000000009</v>
      </c>
      <c r="R46" s="133">
        <f t="shared" si="23"/>
        <v>2.4684129971280595</v>
      </c>
      <c r="S46" s="80">
        <f t="shared" si="31"/>
        <v>38026.506199724696</v>
      </c>
      <c r="T46" s="14">
        <f t="shared" si="24"/>
        <v>15524.86450334775</v>
      </c>
      <c r="U46" s="15">
        <f t="shared" si="25"/>
        <v>0.10292956285146022</v>
      </c>
      <c r="V46" s="14">
        <f t="shared" si="26"/>
        <v>150829.98580060038</v>
      </c>
      <c r="W46" s="14">
        <f t="shared" si="27"/>
        <v>284763.2818125285</v>
      </c>
      <c r="X46" s="129">
        <f t="shared" si="28"/>
        <v>7.4885470760022157</v>
      </c>
      <c r="Y46" s="109">
        <f>VLOOKUP(E46,'Appendix 4. LT MOH 2019'!$E$4:$Q$1683,13,FALSE)</f>
        <v>7.6305058123842553</v>
      </c>
      <c r="Z46" s="129">
        <f t="shared" si="29"/>
        <v>-0.1419587363820396</v>
      </c>
    </row>
    <row r="47" spans="2:26" x14ac:dyDescent="0.2">
      <c r="B47" s="155" t="str">
        <f t="shared" si="32"/>
        <v>Female</v>
      </c>
      <c r="C47" s="13" t="str">
        <f t="shared" si="33"/>
        <v>MS</v>
      </c>
      <c r="D47" s="162" t="s">
        <v>8</v>
      </c>
      <c r="E47" s="20" t="str">
        <f t="shared" si="17"/>
        <v>MSFemale90+</v>
      </c>
      <c r="F47" s="21" t="s">
        <v>19</v>
      </c>
      <c r="G47" s="108">
        <f>VLOOKUP(E47,'Appendix 4. LT MOH 2019'!$E$4:$H$1683,4,FALSE)</f>
        <v>0.16847479259731971</v>
      </c>
      <c r="H47" s="21">
        <f>VLOOKUP(E47,'Appendix 1a. Pop March 2021'!$E$5:$F$1684,2,FALSE)</f>
        <v>5196.9316411440004</v>
      </c>
      <c r="I47" s="21">
        <f>VLOOKUP(E47,'Appendix 2a. Covid Deaths 2021'!$E$4:$F$1684,2,FALSE)</f>
        <v>33.393206678180803</v>
      </c>
      <c r="J47" s="22">
        <f t="shared" si="18"/>
        <v>875.55198038418382</v>
      </c>
      <c r="K47" s="22">
        <f t="shared" si="19"/>
        <v>903.31927349309865</v>
      </c>
      <c r="L47" s="78">
        <f t="shared" si="20"/>
        <v>0.96926082070457786</v>
      </c>
      <c r="M47" s="78">
        <f t="shared" si="21"/>
        <v>1.0317140429477765</v>
      </c>
      <c r="N47" s="77">
        <f>VLOOKUP(E47,'Appendix 4. LT MOH 2019'!$E$4:$L$1683,8,FALSE)</f>
        <v>0</v>
      </c>
      <c r="O47" s="77">
        <v>0</v>
      </c>
      <c r="P47" s="78">
        <f t="shared" si="22"/>
        <v>1</v>
      </c>
      <c r="Q47" s="77">
        <f>VLOOKUP(E47,'Appendix 4. LT MOH 2019'!$E$4:$J$1683,6,FALSE)</f>
        <v>6.1409235903012611</v>
      </c>
      <c r="R47" s="133">
        <f>Q47*L47</f>
        <v>5.9521566390195035</v>
      </c>
      <c r="S47" s="80">
        <f t="shared" si="31"/>
        <v>22501.641696376944</v>
      </c>
      <c r="T47" s="14">
        <f t="shared" si="24"/>
        <v>22501.641696376944</v>
      </c>
      <c r="U47" s="15">
        <f t="shared" si="25"/>
        <v>0.16800633125890477</v>
      </c>
      <c r="V47" s="14">
        <f>T47*R47</f>
        <v>133933.29601192812</v>
      </c>
      <c r="W47" s="14">
        <f>V47</f>
        <v>133933.29601192812</v>
      </c>
      <c r="X47" s="129">
        <f t="shared" si="28"/>
        <v>5.9521566390195035</v>
      </c>
      <c r="Y47" s="109">
        <f>VLOOKUP(E47,'Appendix 4. LT MOH 2019'!$E$4:$Q$1683,13,FALSE)</f>
        <v>5.9356060606060614</v>
      </c>
      <c r="Z47" s="129">
        <f t="shared" si="29"/>
        <v>1.6550578413442096E-2</v>
      </c>
    </row>
    <row r="48" spans="2:26" x14ac:dyDescent="0.2">
      <c r="H48" s="43"/>
      <c r="I48" s="43"/>
      <c r="K48" s="43"/>
      <c r="L48" s="9"/>
      <c r="M48" s="9"/>
      <c r="N48" s="131"/>
      <c r="O48" s="131"/>
      <c r="P48" s="79"/>
      <c r="Q48" s="131"/>
      <c r="R48" s="111"/>
      <c r="S48" s="9"/>
      <c r="T48" s="9"/>
      <c r="U48" s="9"/>
      <c r="V48" s="111"/>
      <c r="W48" s="111"/>
      <c r="X48" s="9"/>
      <c r="Y48" s="131"/>
      <c r="Z48" s="9"/>
    </row>
    <row r="49" spans="1:26" x14ac:dyDescent="0.2">
      <c r="H49" s="43"/>
      <c r="I49" s="43"/>
      <c r="K49" s="43"/>
      <c r="L49" s="9"/>
      <c r="M49" s="9"/>
      <c r="N49" s="131"/>
      <c r="O49" s="131"/>
      <c r="P49" s="9"/>
      <c r="Q49" s="131"/>
      <c r="R49" s="111"/>
      <c r="S49" s="9"/>
      <c r="T49" s="9"/>
      <c r="U49" s="9"/>
      <c r="V49" s="111"/>
      <c r="W49" s="111"/>
      <c r="X49" s="9"/>
      <c r="Y49" s="131"/>
      <c r="Z49" s="9"/>
    </row>
    <row r="50" spans="1:26" s="13" customFormat="1" ht="47" customHeight="1" x14ac:dyDescent="0.2">
      <c r="A50" s="12"/>
      <c r="B50" s="10" t="s">
        <v>17</v>
      </c>
      <c r="C50" s="10" t="s">
        <v>14</v>
      </c>
      <c r="D50" s="160" t="s">
        <v>0</v>
      </c>
      <c r="E50" s="10" t="s">
        <v>137</v>
      </c>
      <c r="F50" s="10" t="s">
        <v>9</v>
      </c>
      <c r="G50" s="12" t="s">
        <v>116</v>
      </c>
      <c r="H50" s="12" t="s">
        <v>118</v>
      </c>
      <c r="I50" s="12" t="s">
        <v>110</v>
      </c>
      <c r="J50" s="12" t="s">
        <v>38</v>
      </c>
      <c r="K50" s="12" t="s">
        <v>1828</v>
      </c>
      <c r="L50" s="12" t="s">
        <v>26</v>
      </c>
      <c r="M50" s="12" t="s">
        <v>27</v>
      </c>
      <c r="N50" s="10" t="s">
        <v>10</v>
      </c>
      <c r="O50" s="12" t="s">
        <v>111</v>
      </c>
      <c r="P50" s="12" t="s">
        <v>112</v>
      </c>
      <c r="Q50" s="12" t="s">
        <v>28</v>
      </c>
      <c r="R50" s="12" t="s">
        <v>113</v>
      </c>
      <c r="S50" s="10" t="s">
        <v>104</v>
      </c>
      <c r="T50" s="10" t="s">
        <v>105</v>
      </c>
      <c r="U50" s="12" t="s">
        <v>106</v>
      </c>
      <c r="V50" s="12" t="s">
        <v>107</v>
      </c>
      <c r="W50" s="12" t="s">
        <v>108</v>
      </c>
      <c r="X50" s="10" t="s">
        <v>109</v>
      </c>
      <c r="Y50" s="12" t="s">
        <v>29</v>
      </c>
      <c r="Z50" s="12" t="s">
        <v>11</v>
      </c>
    </row>
    <row r="51" spans="1:26" x14ac:dyDescent="0.2">
      <c r="B51" s="155" t="s">
        <v>70</v>
      </c>
      <c r="C51" s="13" t="str">
        <f>$C$4</f>
        <v>MS</v>
      </c>
      <c r="D51" s="162">
        <v>0</v>
      </c>
      <c r="E51" s="20" t="str">
        <f t="shared" ref="E51:E70" si="34">_xlfn.CONCAT(C51,B51,D51)</f>
        <v>MSMale0</v>
      </c>
      <c r="F51" s="21">
        <v>1</v>
      </c>
      <c r="G51" s="108">
        <f>VLOOKUP(E51,'Appendix 4. LT MOH 2019'!$E$4:$H$1683,4,FALSE)</f>
        <v>1.1063716342308717E-2</v>
      </c>
      <c r="H51" s="21">
        <f>VLOOKUP(E51,'Appendix 1a. Pop March 2021'!$E$5:$F$1684,2,FALSE)</f>
        <v>22336.599808430401</v>
      </c>
      <c r="I51" s="21">
        <f>VLOOKUP(E51,'Appendix 2a. Covid Deaths 2021'!$E$4:$F$1684,2,FALSE)</f>
        <v>0</v>
      </c>
      <c r="J51" s="22">
        <f t="shared" ref="J51:J70" si="35">G51*H51</f>
        <v>247.1258043321412</v>
      </c>
      <c r="K51" s="22">
        <f t="shared" ref="K51:K70" si="36">G51*(H51-I51)+I51</f>
        <v>247.1258043321412</v>
      </c>
      <c r="L51" s="78">
        <f t="shared" ref="L51:L70" si="37">J51/K51</f>
        <v>1</v>
      </c>
      <c r="M51" s="78">
        <f t="shared" ref="M51:M70" si="38">K51/J51</f>
        <v>1</v>
      </c>
      <c r="N51" s="77">
        <f>VLOOKUP(E51,'Appendix 4. LT MOH 2019'!$E$4:$L$1683,8,FALSE)</f>
        <v>0.98904742176018878</v>
      </c>
      <c r="O51" s="77">
        <f>EXP((1/L51)*LN(N51))</f>
        <v>0.98904742176018878</v>
      </c>
      <c r="P51" s="78">
        <f t="shared" ref="P51:P70" si="39">1-O51</f>
        <v>1.0952578239811217E-2</v>
      </c>
      <c r="Q51" s="77">
        <f>VLOOKUP(E51,'Appendix 4. LT MOH 2019'!$E$4:$J$1683,6,FALSE)</f>
        <v>8.2838996454926539E-2</v>
      </c>
      <c r="R51" s="133">
        <f t="shared" ref="R51:R69" si="40">F51+(Q51-F51)*M51*(1-N51)/(1-O51)</f>
        <v>8.2838996454926539E-2</v>
      </c>
      <c r="S51" s="14">
        <v>100000</v>
      </c>
      <c r="T51" s="14">
        <f t="shared" ref="T51:T70" si="41">P51*S51</f>
        <v>1095.2578239811216</v>
      </c>
      <c r="U51" s="15">
        <f t="shared" ref="U51:U70" si="42">T51/V51</f>
        <v>1.1063716342308683E-2</v>
      </c>
      <c r="V51" s="14">
        <f t="shared" ref="V51:V69" si="43">(S52*F51)+R51*T51</f>
        <v>98995.472235016874</v>
      </c>
      <c r="W51" s="14">
        <f t="shared" ref="W51:W69" si="44">W52+V51</f>
        <v>7116968.4777653962</v>
      </c>
      <c r="X51" s="2">
        <f t="shared" ref="X51:X70" si="45">W51/S51</f>
        <v>71.169684777653956</v>
      </c>
      <c r="Y51" s="109">
        <f>VLOOKUP(E51,'Appendix 4. LT MOH 2019'!$E$4:$Q$1683,13,FALSE)</f>
        <v>73.550461848169846</v>
      </c>
      <c r="Z51" s="129">
        <f t="shared" ref="Z51:Z70" si="46">X51-Y51</f>
        <v>-2.3807770705158902</v>
      </c>
    </row>
    <row r="52" spans="1:26" x14ac:dyDescent="0.2">
      <c r="B52" s="155" t="str">
        <f>$B$51</f>
        <v>Male</v>
      </c>
      <c r="C52" s="13" t="str">
        <f>$C$4</f>
        <v>MS</v>
      </c>
      <c r="D52" s="163" t="s">
        <v>139</v>
      </c>
      <c r="E52" s="20" t="str">
        <f t="shared" si="34"/>
        <v>MSMale01-04</v>
      </c>
      <c r="F52" s="21">
        <v>4</v>
      </c>
      <c r="G52" s="108">
        <f>VLOOKUP(E52,'Appendix 4. LT MOH 2019'!$E$4:$H$1683,4,FALSE)</f>
        <v>5.4500761898406129E-4</v>
      </c>
      <c r="H52" s="21">
        <f>VLOOKUP(E52,'Appendix 1a. Pop March 2021'!$E$5:$F$1684,2,FALSE)</f>
        <v>89801.972150634305</v>
      </c>
      <c r="I52" s="21">
        <f>VLOOKUP(E52,'Appendix 2a. Covid Deaths 2021'!$E$4:$F$1684,2,FALSE)</f>
        <v>0</v>
      </c>
      <c r="J52" s="22">
        <f t="shared" si="35"/>
        <v>48.942759021890183</v>
      </c>
      <c r="K52" s="22">
        <f t="shared" si="36"/>
        <v>48.942759021890183</v>
      </c>
      <c r="L52" s="78">
        <f t="shared" si="37"/>
        <v>1</v>
      </c>
      <c r="M52" s="78">
        <f t="shared" si="38"/>
        <v>1</v>
      </c>
      <c r="N52" s="77">
        <f>VLOOKUP(E52,'Appendix 4. LT MOH 2019'!$E$4:$L$1683,8,FALSE)</f>
        <v>0.99782280460960682</v>
      </c>
      <c r="O52" s="77">
        <f t="shared" ref="O52:O69" si="47">EXP((1/L52)*LN(N52))</f>
        <v>0.99782280460960682</v>
      </c>
      <c r="P52" s="78">
        <f t="shared" si="39"/>
        <v>2.1771953903931829E-3</v>
      </c>
      <c r="Q52" s="77">
        <f>VLOOKUP(E52,'Appendix 4. LT MOH 2019'!$E$4:$J$1683,6,FALSE)</f>
        <v>1.6107247317153151</v>
      </c>
      <c r="R52" s="133">
        <f t="shared" si="40"/>
        <v>1.6107247317153153</v>
      </c>
      <c r="S52" s="132">
        <f t="shared" ref="S52:S70" si="48">S51-T51</f>
        <v>98904.742176018874</v>
      </c>
      <c r="T52" s="14">
        <f t="shared" si="41"/>
        <v>215.33494875365452</v>
      </c>
      <c r="U52" s="15">
        <f t="shared" si="42"/>
        <v>5.4500761898407224E-4</v>
      </c>
      <c r="V52" s="14">
        <f t="shared" si="43"/>
        <v>395104.474236621</v>
      </c>
      <c r="W52" s="14">
        <f t="shared" si="44"/>
        <v>7017973.0055303797</v>
      </c>
      <c r="X52" s="2">
        <f t="shared" si="45"/>
        <v>70.956890955143763</v>
      </c>
      <c r="Y52" s="109">
        <f>VLOOKUP(E52,'Appendix 4. LT MOH 2019'!$E$4:$Q$1683,13,FALSE)</f>
        <v>73.364032431008354</v>
      </c>
      <c r="Z52" s="129">
        <f t="shared" si="46"/>
        <v>-2.4071414758645915</v>
      </c>
    </row>
    <row r="53" spans="1:26" x14ac:dyDescent="0.2">
      <c r="B53" s="155" t="str">
        <f t="shared" ref="B53:B70" si="49">$B$51</f>
        <v>Male</v>
      </c>
      <c r="C53" s="13" t="str">
        <f t="shared" ref="C53:C70" si="50">$C$4</f>
        <v>MS</v>
      </c>
      <c r="D53" s="163" t="s">
        <v>138</v>
      </c>
      <c r="E53" s="20" t="str">
        <f t="shared" si="34"/>
        <v>MSMale05-09</v>
      </c>
      <c r="F53" s="21">
        <v>5</v>
      </c>
      <c r="G53" s="108">
        <f>VLOOKUP(E53,'Appendix 4. LT MOH 2019'!$E$4:$H$1683,4,FALSE)</f>
        <v>2.6687280290063132E-4</v>
      </c>
      <c r="H53" s="21">
        <f>VLOOKUP(E53,'Appendix 1a. Pop March 2021'!$E$5:$F$1684,2,FALSE)</f>
        <v>111246.35447144</v>
      </c>
      <c r="I53" s="21">
        <f>VLOOKUP(E53,'Appendix 2a. Covid Deaths 2021'!$E$4:$F$1684,2,FALSE)</f>
        <v>0</v>
      </c>
      <c r="J53" s="22">
        <f t="shared" si="35"/>
        <v>29.688626430270375</v>
      </c>
      <c r="K53" s="22">
        <f t="shared" si="36"/>
        <v>29.688626430270375</v>
      </c>
      <c r="L53" s="78">
        <f t="shared" si="37"/>
        <v>1</v>
      </c>
      <c r="M53" s="78">
        <f t="shared" si="38"/>
        <v>1</v>
      </c>
      <c r="N53" s="77">
        <f>VLOOKUP(E53,'Appendix 4. LT MOH 2019'!$E$4:$L$1683,8,FALSE)</f>
        <v>0.99866652565558656</v>
      </c>
      <c r="O53" s="77">
        <f t="shared" si="47"/>
        <v>0.99866652565558656</v>
      </c>
      <c r="P53" s="78">
        <f t="shared" si="39"/>
        <v>1.3334743444134434E-3</v>
      </c>
      <c r="Q53" s="77">
        <f>VLOOKUP(E53,'Appendix 4. LT MOH 2019'!$E$4:$J$1683,6,FALSE)</f>
        <v>2.5000000000000324</v>
      </c>
      <c r="R53" s="133">
        <f t="shared" si="40"/>
        <v>2.5000000000000324</v>
      </c>
      <c r="S53" s="132">
        <f t="shared" si="48"/>
        <v>98689.407227265212</v>
      </c>
      <c r="T53" s="14">
        <f t="shared" si="41"/>
        <v>131.59979260292883</v>
      </c>
      <c r="U53" s="15">
        <f t="shared" si="42"/>
        <v>2.6687280290063349E-4</v>
      </c>
      <c r="V53" s="14">
        <f t="shared" si="43"/>
        <v>493118.0366548188</v>
      </c>
      <c r="W53" s="14">
        <f t="shared" si="44"/>
        <v>6622868.5312937591</v>
      </c>
      <c r="X53" s="2">
        <f t="shared" si="45"/>
        <v>67.108200539115614</v>
      </c>
      <c r="Y53" s="109">
        <f>VLOOKUP(E53,'Appendix 4. LT MOH 2019'!$E$4:$Q$1683,13,FALSE)</f>
        <v>69.520594267485393</v>
      </c>
      <c r="Z53" s="129">
        <f t="shared" si="46"/>
        <v>-2.4123937283697785</v>
      </c>
    </row>
    <row r="54" spans="1:26" x14ac:dyDescent="0.2">
      <c r="B54" s="155" t="str">
        <f t="shared" si="49"/>
        <v>Male</v>
      </c>
      <c r="C54" s="13" t="str">
        <f t="shared" si="50"/>
        <v>MS</v>
      </c>
      <c r="D54" s="163" t="s">
        <v>120</v>
      </c>
      <c r="E54" s="20" t="str">
        <f t="shared" si="34"/>
        <v>MSMale10-14</v>
      </c>
      <c r="F54" s="21">
        <v>5</v>
      </c>
      <c r="G54" s="108">
        <f>VLOOKUP(E54,'Appendix 4. LT MOH 2019'!$E$4:$H$1683,4,FALSE)</f>
        <v>4.4010715652506696E-4</v>
      </c>
      <c r="H54" s="21">
        <f>VLOOKUP(E54,'Appendix 1a. Pop March 2021'!$E$5:$F$1684,2,FALSE)</f>
        <v>104417.80123059401</v>
      </c>
      <c r="I54" s="21">
        <f>VLOOKUP(E54,'Appendix 2a. Covid Deaths 2021'!$E$4:$F$1684,2,FALSE)</f>
        <v>0</v>
      </c>
      <c r="J54" s="22">
        <f t="shared" si="35"/>
        <v>45.955021590196367</v>
      </c>
      <c r="K54" s="22">
        <f t="shared" si="36"/>
        <v>45.955021590196367</v>
      </c>
      <c r="L54" s="78">
        <f t="shared" si="37"/>
        <v>1</v>
      </c>
      <c r="M54" s="78">
        <f t="shared" si="38"/>
        <v>1</v>
      </c>
      <c r="N54" s="77">
        <f>VLOOKUP(E54,'Appendix 4. LT MOH 2019'!$E$4:$L$1683,8,FALSE)</f>
        <v>0.99780188273522241</v>
      </c>
      <c r="O54" s="77">
        <f t="shared" si="47"/>
        <v>0.99780188273522241</v>
      </c>
      <c r="P54" s="78">
        <f t="shared" si="39"/>
        <v>2.1981172647775882E-3</v>
      </c>
      <c r="Q54" s="77">
        <f>VLOOKUP(E54,'Appendix 4. LT MOH 2019'!$E$4:$J$1683,6,FALSE)</f>
        <v>2.499999999999615</v>
      </c>
      <c r="R54" s="133">
        <f t="shared" si="40"/>
        <v>2.499999999999615</v>
      </c>
      <c r="S54" s="132">
        <f t="shared" si="48"/>
        <v>98557.807434662289</v>
      </c>
      <c r="T54" s="14">
        <f t="shared" si="41"/>
        <v>216.64161810075612</v>
      </c>
      <c r="U54" s="15">
        <f t="shared" si="42"/>
        <v>4.4010715652507265E-4</v>
      </c>
      <c r="V54" s="14">
        <f t="shared" si="43"/>
        <v>492247.43312805949</v>
      </c>
      <c r="W54" s="14">
        <f t="shared" si="44"/>
        <v>6129750.4946389403</v>
      </c>
      <c r="X54" s="2">
        <f t="shared" si="45"/>
        <v>62.194468953690802</v>
      </c>
      <c r="Y54" s="109">
        <f>VLOOKUP(E54,'Appendix 4. LT MOH 2019'!$E$4:$Q$1683,13,FALSE)</f>
        <v>64.61008384254086</v>
      </c>
      <c r="Z54" s="129">
        <f t="shared" si="46"/>
        <v>-2.4156148888500582</v>
      </c>
    </row>
    <row r="55" spans="1:26" x14ac:dyDescent="0.2">
      <c r="B55" s="155" t="str">
        <f t="shared" si="49"/>
        <v>Male</v>
      </c>
      <c r="C55" s="13" t="str">
        <f t="shared" si="50"/>
        <v>MS</v>
      </c>
      <c r="D55" s="162" t="s">
        <v>121</v>
      </c>
      <c r="E55" s="20" t="str">
        <f t="shared" si="34"/>
        <v>MSMale15-19</v>
      </c>
      <c r="F55" s="21">
        <v>5</v>
      </c>
      <c r="G55" s="108">
        <f>VLOOKUP(E55,'Appendix 4. LT MOH 2019'!$E$4:$H$1683,4,FALSE)</f>
        <v>1.5233502490630928E-3</v>
      </c>
      <c r="H55" s="21">
        <f>VLOOKUP(E55,'Appendix 1a. Pop March 2021'!$E$5:$F$1684,2,FALSE)</f>
        <v>105896.85724519601</v>
      </c>
      <c r="I55" s="21">
        <f>VLOOKUP(E55,'Appendix 2a. Covid Deaths 2021'!$E$4:$F$1684,2,FALSE)</f>
        <v>0.98215313759355205</v>
      </c>
      <c r="J55" s="22">
        <f t="shared" si="35"/>
        <v>161.31800385946812</v>
      </c>
      <c r="K55" s="22">
        <f t="shared" si="36"/>
        <v>162.2986608338349</v>
      </c>
      <c r="L55" s="78">
        <f t="shared" si="37"/>
        <v>0.99395770138010686</v>
      </c>
      <c r="M55" s="78">
        <f t="shared" si="38"/>
        <v>1.0060790299340741</v>
      </c>
      <c r="N55" s="77">
        <f>VLOOKUP(E55,'Appendix 4. LT MOH 2019'!$E$4:$L$1683,8,FALSE)</f>
        <v>0.99241214615230633</v>
      </c>
      <c r="O55" s="77">
        <f t="shared" si="47"/>
        <v>0.99236619587143871</v>
      </c>
      <c r="P55" s="78">
        <f t="shared" si="39"/>
        <v>7.6338041285612945E-3</v>
      </c>
      <c r="Q55" s="77">
        <f>VLOOKUP(E55,'Appendix 4. LT MOH 2019'!$E$4:$J$1683,6,FALSE)</f>
        <v>2.5000000000000262</v>
      </c>
      <c r="R55" s="133">
        <f t="shared" si="40"/>
        <v>2.4999421946761955</v>
      </c>
      <c r="S55" s="132">
        <f t="shared" si="48"/>
        <v>98341.165816561537</v>
      </c>
      <c r="T55" s="14">
        <f t="shared" si="41"/>
        <v>750.71719761799829</v>
      </c>
      <c r="U55" s="15">
        <f t="shared" si="42"/>
        <v>1.5326107862464391E-3</v>
      </c>
      <c r="V55" s="14">
        <f t="shared" si="43"/>
        <v>489828.99269331206</v>
      </c>
      <c r="W55" s="14">
        <f t="shared" si="44"/>
        <v>5637503.0615108805</v>
      </c>
      <c r="X55" s="2">
        <f t="shared" si="45"/>
        <v>57.325973458832785</v>
      </c>
      <c r="Y55" s="109">
        <f>VLOOKUP(E55,'Appendix 4. LT MOH 2019'!$E$4:$Q$1683,13,FALSE)</f>
        <v>59.746909849760662</v>
      </c>
      <c r="Z55" s="129">
        <f t="shared" si="46"/>
        <v>-2.4209363909278778</v>
      </c>
    </row>
    <row r="56" spans="1:26" x14ac:dyDescent="0.2">
      <c r="B56" s="155" t="str">
        <f t="shared" si="49"/>
        <v>Male</v>
      </c>
      <c r="C56" s="13" t="str">
        <f t="shared" si="50"/>
        <v>MS</v>
      </c>
      <c r="D56" s="162" t="s">
        <v>122</v>
      </c>
      <c r="E56" s="20" t="str">
        <f t="shared" si="34"/>
        <v>MSMale20-24</v>
      </c>
      <c r="F56" s="21">
        <v>5</v>
      </c>
      <c r="G56" s="108">
        <f>VLOOKUP(E56,'Appendix 4. LT MOH 2019'!$E$4:$H$1683,4,FALSE)</f>
        <v>1.7843930887409148E-3</v>
      </c>
      <c r="H56" s="21">
        <f>VLOOKUP(E56,'Appendix 1a. Pop March 2021'!$E$5:$F$1684,2,FALSE)</f>
        <v>112880.211241121</v>
      </c>
      <c r="I56" s="21">
        <f>VLOOKUP(E56,'Appendix 2a. Covid Deaths 2021'!$E$4:$F$1684,2,FALSE)</f>
        <v>2.9464594127806598</v>
      </c>
      <c r="J56" s="22">
        <f t="shared" si="35"/>
        <v>201.42266879427083</v>
      </c>
      <c r="K56" s="22">
        <f t="shared" si="36"/>
        <v>204.36387056523907</v>
      </c>
      <c r="L56" s="78">
        <f t="shared" si="37"/>
        <v>0.98560801494494443</v>
      </c>
      <c r="M56" s="78">
        <f t="shared" si="38"/>
        <v>1.0146021388187063</v>
      </c>
      <c r="N56" s="77">
        <f>VLOOKUP(E56,'Appendix 4. LT MOH 2019'!$E$4:$L$1683,8,FALSE)</f>
        <v>0.99111765852813105</v>
      </c>
      <c r="O56" s="77">
        <f t="shared" si="47"/>
        <v>0.9909885434938992</v>
      </c>
      <c r="P56" s="78">
        <f t="shared" si="39"/>
        <v>9.0114565061008012E-3</v>
      </c>
      <c r="Q56" s="77">
        <f>VLOOKUP(E56,'Appendix 4. LT MOH 2019'!$E$4:$J$1683,6,FALSE)</f>
        <v>2.5000000000000222</v>
      </c>
      <c r="R56" s="133">
        <f t="shared" si="40"/>
        <v>2.499837387836513</v>
      </c>
      <c r="S56" s="132">
        <f t="shared" si="48"/>
        <v>97590.448618943541</v>
      </c>
      <c r="T56" s="14">
        <f t="shared" si="41"/>
        <v>879.43208314047467</v>
      </c>
      <c r="U56" s="15">
        <f t="shared" si="42"/>
        <v>1.8104492240360915E-3</v>
      </c>
      <c r="V56" s="14">
        <f t="shared" si="43"/>
        <v>485753.51988051285</v>
      </c>
      <c r="W56" s="14">
        <f t="shared" si="44"/>
        <v>5147674.068817568</v>
      </c>
      <c r="X56" s="2">
        <f t="shared" si="45"/>
        <v>52.747724205238868</v>
      </c>
      <c r="Y56" s="109">
        <f>VLOOKUP(E56,'Appendix 4. LT MOH 2019'!$E$4:$Q$1683,13,FALSE)</f>
        <v>55.184612256826334</v>
      </c>
      <c r="Z56" s="129">
        <f t="shared" si="46"/>
        <v>-2.4368880515874665</v>
      </c>
    </row>
    <row r="57" spans="1:26" x14ac:dyDescent="0.2">
      <c r="B57" s="155" t="str">
        <f t="shared" si="49"/>
        <v>Male</v>
      </c>
      <c r="C57" s="13" t="str">
        <f t="shared" si="50"/>
        <v>MS</v>
      </c>
      <c r="D57" s="162" t="s">
        <v>123</v>
      </c>
      <c r="E57" s="20" t="str">
        <f t="shared" si="34"/>
        <v>MSMale25-29</v>
      </c>
      <c r="F57" s="21">
        <v>5</v>
      </c>
      <c r="G57" s="108">
        <f>VLOOKUP(E57,'Appendix 4. LT MOH 2019'!$E$4:$H$1683,4,FALSE)</f>
        <v>2.0435848826895315E-3</v>
      </c>
      <c r="H57" s="21">
        <f>VLOOKUP(E57,'Appendix 1a. Pop March 2021'!$E$5:$F$1684,2,FALSE)</f>
        <v>115373.98002462</v>
      </c>
      <c r="I57" s="21">
        <f>VLOOKUP(E57,'Appendix 2a. Covid Deaths 2021'!$E$4:$F$1684,2,FALSE)</f>
        <v>17.678756476683901</v>
      </c>
      <c r="J57" s="22">
        <f t="shared" si="35"/>
        <v>235.77652143403742</v>
      </c>
      <c r="K57" s="22">
        <f t="shared" si="36"/>
        <v>253.41914987124082</v>
      </c>
      <c r="L57" s="78">
        <f t="shared" si="37"/>
        <v>0.9303816288304676</v>
      </c>
      <c r="M57" s="78">
        <f t="shared" si="38"/>
        <v>1.0748277577847769</v>
      </c>
      <c r="N57" s="77">
        <f>VLOOKUP(E57,'Appendix 4. LT MOH 2019'!$E$4:$L$1683,8,FALSE)</f>
        <v>0.98983401322876063</v>
      </c>
      <c r="O57" s="77">
        <f t="shared" si="47"/>
        <v>0.98907748428004671</v>
      </c>
      <c r="P57" s="78">
        <f t="shared" si="39"/>
        <v>1.0922515719953285E-2</v>
      </c>
      <c r="Q57" s="77">
        <f>VLOOKUP(E57,'Appendix 4. LT MOH 2019'!$E$4:$J$1683,6,FALSE)</f>
        <v>2.4999999999999338</v>
      </c>
      <c r="R57" s="133">
        <f t="shared" si="40"/>
        <v>2.4990457676704692</v>
      </c>
      <c r="S57" s="132">
        <f t="shared" si="48"/>
        <v>96711.016535803064</v>
      </c>
      <c r="T57" s="14">
        <f t="shared" si="41"/>
        <v>1056.327598404971</v>
      </c>
      <c r="U57" s="15">
        <f t="shared" si="42"/>
        <v>2.1965033940790318E-3</v>
      </c>
      <c r="V57" s="14">
        <f t="shared" si="43"/>
        <v>480913.2557010579</v>
      </c>
      <c r="W57" s="14">
        <f t="shared" si="44"/>
        <v>4661920.5489370553</v>
      </c>
      <c r="X57" s="2">
        <f t="shared" si="45"/>
        <v>48.20464840436437</v>
      </c>
      <c r="Y57" s="109">
        <f>VLOOKUP(E57,'Appendix 4. LT MOH 2019'!$E$4:$Q$1683,13,FALSE)</f>
        <v>50.656768829107676</v>
      </c>
      <c r="Z57" s="129">
        <f t="shared" si="46"/>
        <v>-2.4521204247433062</v>
      </c>
    </row>
    <row r="58" spans="1:26" x14ac:dyDescent="0.2">
      <c r="B58" s="155" t="str">
        <f t="shared" si="49"/>
        <v>Male</v>
      </c>
      <c r="C58" s="13" t="str">
        <f t="shared" si="50"/>
        <v>MS</v>
      </c>
      <c r="D58" s="162" t="s">
        <v>124</v>
      </c>
      <c r="E58" s="20" t="str">
        <f t="shared" si="34"/>
        <v>MSMale30-34</v>
      </c>
      <c r="F58" s="21">
        <v>5</v>
      </c>
      <c r="G58" s="108">
        <f>VLOOKUP(E58,'Appendix 4. LT MOH 2019'!$E$4:$H$1683,4,FALSE)</f>
        <v>2.1584594664502263E-3</v>
      </c>
      <c r="H58" s="21">
        <f>VLOOKUP(E58,'Appendix 1a. Pop March 2021'!$E$5:$F$1684,2,FALSE)</f>
        <v>113038.66667104</v>
      </c>
      <c r="I58" s="21">
        <f>VLOOKUP(E58,'Appendix 2a. Covid Deaths 2021'!$E$4:$F$1684,2,FALSE)</f>
        <v>44.196891191709803</v>
      </c>
      <c r="J58" s="22">
        <f t="shared" si="35"/>
        <v>243.98938015101797</v>
      </c>
      <c r="K58" s="22">
        <f t="shared" si="36"/>
        <v>288.0908741445474</v>
      </c>
      <c r="L58" s="78">
        <f t="shared" si="37"/>
        <v>0.84691811524928118</v>
      </c>
      <c r="M58" s="78">
        <f t="shared" si="38"/>
        <v>1.1807516948739025</v>
      </c>
      <c r="N58" s="77">
        <f>VLOOKUP(E58,'Appendix 4. LT MOH 2019'!$E$4:$L$1683,8,FALSE)</f>
        <v>0.98926562694061493</v>
      </c>
      <c r="O58" s="77">
        <f t="shared" si="47"/>
        <v>0.98733770305140567</v>
      </c>
      <c r="P58" s="78">
        <f t="shared" si="39"/>
        <v>1.2662296948594332E-2</v>
      </c>
      <c r="Q58" s="77">
        <f>VLOOKUP(E58,'Appendix 4. LT MOH 2019'!$E$4:$J$1683,6,FALSE)</f>
        <v>2.4999999999999885</v>
      </c>
      <c r="R58" s="133">
        <f t="shared" si="40"/>
        <v>2.4975651663490686</v>
      </c>
      <c r="S58" s="132">
        <f t="shared" si="48"/>
        <v>95654.688937398096</v>
      </c>
      <c r="T58" s="14">
        <f t="shared" si="41"/>
        <v>1211.2080758507559</v>
      </c>
      <c r="U58" s="15">
        <f t="shared" si="42"/>
        <v>2.5486107377355252E-3</v>
      </c>
      <c r="V58" s="14">
        <f t="shared" si="43"/>
        <v>475242.47540718224</v>
      </c>
      <c r="W58" s="14">
        <f t="shared" si="44"/>
        <v>4181007.2932359977</v>
      </c>
      <c r="X58" s="2">
        <f t="shared" si="45"/>
        <v>43.70938152307712</v>
      </c>
      <c r="Y58" s="109">
        <f>VLOOKUP(E58,'Appendix 4. LT MOH 2019'!$E$4:$Q$1683,13,FALSE)</f>
        <v>46.151357889818399</v>
      </c>
      <c r="Z58" s="129">
        <f t="shared" si="46"/>
        <v>-2.4419763667412795</v>
      </c>
    </row>
    <row r="59" spans="1:26" x14ac:dyDescent="0.2">
      <c r="B59" s="155" t="str">
        <f t="shared" si="49"/>
        <v>Male</v>
      </c>
      <c r="C59" s="13" t="str">
        <f t="shared" si="50"/>
        <v>MS</v>
      </c>
      <c r="D59" s="162" t="s">
        <v>125</v>
      </c>
      <c r="E59" s="20" t="str">
        <f t="shared" si="34"/>
        <v>MSMale35-39</v>
      </c>
      <c r="F59" s="21">
        <v>5</v>
      </c>
      <c r="G59" s="108">
        <f>VLOOKUP(E59,'Appendix 4. LT MOH 2019'!$E$4:$H$1683,4,FALSE)</f>
        <v>2.8608051122958889E-3</v>
      </c>
      <c r="H59" s="21">
        <f>VLOOKUP(E59,'Appendix 1a. Pop March 2021'!$E$5:$F$1684,2,FALSE)</f>
        <v>109738.855596807</v>
      </c>
      <c r="I59" s="21">
        <f>VLOOKUP(E59,'Appendix 2a. Covid Deaths 2021'!$E$4:$F$1684,2,FALSE)</f>
        <v>73.661485319516402</v>
      </c>
      <c r="J59" s="22">
        <f t="shared" si="35"/>
        <v>313.94147910884578</v>
      </c>
      <c r="K59" s="22">
        <f t="shared" si="36"/>
        <v>387.3922332745808</v>
      </c>
      <c r="L59" s="78">
        <f t="shared" si="37"/>
        <v>0.81039693660127243</v>
      </c>
      <c r="M59" s="78">
        <f t="shared" si="38"/>
        <v>1.2339632035060557</v>
      </c>
      <c r="N59" s="77">
        <f>VLOOKUP(E59,'Appendix 4. LT MOH 2019'!$E$4:$L$1683,8,FALSE)</f>
        <v>0.98579755053858642</v>
      </c>
      <c r="O59" s="77">
        <f t="shared" si="47"/>
        <v>0.98250392320264945</v>
      </c>
      <c r="P59" s="78">
        <f t="shared" si="39"/>
        <v>1.7496076797350546E-2</v>
      </c>
      <c r="Q59" s="77">
        <f>VLOOKUP(E59,'Appendix 4. LT MOH 2019'!$E$4:$J$1683,6,FALSE)</f>
        <v>2.499999999999988</v>
      </c>
      <c r="R59" s="133">
        <f t="shared" si="40"/>
        <v>2.4958243156413329</v>
      </c>
      <c r="S59" s="132">
        <f t="shared" si="48"/>
        <v>94443.480861547345</v>
      </c>
      <c r="T59" s="14">
        <f t="shared" si="41"/>
        <v>1652.3903941627389</v>
      </c>
      <c r="U59" s="15">
        <f t="shared" si="42"/>
        <v>3.5301488180726395E-3</v>
      </c>
      <c r="V59" s="14">
        <f t="shared" si="43"/>
        <v>468079.52846160659</v>
      </c>
      <c r="W59" s="14">
        <f t="shared" si="44"/>
        <v>3705764.8178288154</v>
      </c>
      <c r="X59" s="2">
        <f t="shared" si="45"/>
        <v>39.237910166202028</v>
      </c>
      <c r="Y59" s="109">
        <f>VLOOKUP(E59,'Appendix 4. LT MOH 2019'!$E$4:$Q$1683,13,FALSE)</f>
        <v>41.625012232370594</v>
      </c>
      <c r="Z59" s="129">
        <f t="shared" si="46"/>
        <v>-2.3871020661685662</v>
      </c>
    </row>
    <row r="60" spans="1:26" x14ac:dyDescent="0.2">
      <c r="B60" s="155" t="str">
        <f t="shared" si="49"/>
        <v>Male</v>
      </c>
      <c r="C60" s="13" t="str">
        <f t="shared" si="50"/>
        <v>MS</v>
      </c>
      <c r="D60" s="162" t="s">
        <v>126</v>
      </c>
      <c r="E60" s="20" t="str">
        <f t="shared" si="34"/>
        <v>MSMale40-44</v>
      </c>
      <c r="F60" s="21">
        <v>5</v>
      </c>
      <c r="G60" s="108">
        <f>VLOOKUP(E60,'Appendix 4. LT MOH 2019'!$E$4:$H$1683,4,FALSE)</f>
        <v>3.4095343726251361E-3</v>
      </c>
      <c r="H60" s="21">
        <f>VLOOKUP(E60,'Appendix 1a. Pop March 2021'!$E$5:$F$1684,2,FALSE)</f>
        <v>100698.96665012999</v>
      </c>
      <c r="I60" s="21">
        <f>VLOOKUP(E60,'Appendix 2a. Covid Deaths 2021'!$E$4:$F$1684,2,FALSE)</f>
        <v>94.286701208981</v>
      </c>
      <c r="J60" s="22">
        <f t="shared" si="35"/>
        <v>343.33658808145049</v>
      </c>
      <c r="K60" s="22">
        <f t="shared" si="36"/>
        <v>437.30181554177801</v>
      </c>
      <c r="L60" s="78">
        <f t="shared" si="37"/>
        <v>0.78512500035264432</v>
      </c>
      <c r="M60" s="78">
        <f t="shared" si="38"/>
        <v>1.2736825340561606</v>
      </c>
      <c r="N60" s="77">
        <f>VLOOKUP(E60,'Appendix 4. LT MOH 2019'!$E$4:$L$1683,8,FALSE)</f>
        <v>0.98309641155146432</v>
      </c>
      <c r="O60" s="77">
        <f t="shared" si="47"/>
        <v>0.97852020071339618</v>
      </c>
      <c r="P60" s="78">
        <f t="shared" si="39"/>
        <v>2.1479799286603818E-2</v>
      </c>
      <c r="Q60" s="77">
        <f>VLOOKUP(E60,'Appendix 4. LT MOH 2019'!$E$4:$J$1683,6,FALSE)</f>
        <v>2.5</v>
      </c>
      <c r="R60" s="133">
        <f t="shared" si="40"/>
        <v>2.4941798707587628</v>
      </c>
      <c r="S60" s="132">
        <f t="shared" si="48"/>
        <v>92791.090467384609</v>
      </c>
      <c r="T60" s="14">
        <f t="shared" si="41"/>
        <v>1993.1339988245184</v>
      </c>
      <c r="U60" s="15">
        <f t="shared" si="42"/>
        <v>4.3427086937983138E-3</v>
      </c>
      <c r="V60" s="14">
        <f t="shared" si="43"/>
        <v>458961.01704239351</v>
      </c>
      <c r="W60" s="14">
        <f t="shared" si="44"/>
        <v>3237685.2893672087</v>
      </c>
      <c r="X60" s="2">
        <f t="shared" si="45"/>
        <v>34.892200027601049</v>
      </c>
      <c r="Y60" s="109">
        <f>VLOOKUP(E60,'Appendix 4. LT MOH 2019'!$E$4:$Q$1683,13,FALSE)</f>
        <v>37.188688829663668</v>
      </c>
      <c r="Z60" s="129">
        <f t="shared" si="46"/>
        <v>-2.2964888020626191</v>
      </c>
    </row>
    <row r="61" spans="1:26" x14ac:dyDescent="0.2">
      <c r="B61" s="155" t="str">
        <f t="shared" si="49"/>
        <v>Male</v>
      </c>
      <c r="C61" s="13" t="str">
        <f t="shared" si="50"/>
        <v>MS</v>
      </c>
      <c r="D61" s="162" t="s">
        <v>127</v>
      </c>
      <c r="E61" s="20" t="str">
        <f t="shared" si="34"/>
        <v>MSMale45-49</v>
      </c>
      <c r="F61" s="21">
        <v>5</v>
      </c>
      <c r="G61" s="108">
        <f>VLOOKUP(E61,'Appendix 4. LT MOH 2019'!$E$4:$H$1683,4,FALSE)</f>
        <v>4.8802333325678069E-3</v>
      </c>
      <c r="H61" s="21">
        <f>VLOOKUP(E61,'Appendix 1a. Pop March 2021'!$E$5:$F$1684,2,FALSE)</f>
        <v>89631.973365842903</v>
      </c>
      <c r="I61" s="21">
        <f>VLOOKUP(E61,'Appendix 2a. Covid Deaths 2021'!$E$4:$F$1684,2,FALSE)</f>
        <v>117.858376511226</v>
      </c>
      <c r="J61" s="22">
        <f t="shared" si="35"/>
        <v>437.4249440838164</v>
      </c>
      <c r="K61" s="22">
        <f t="shared" si="36"/>
        <v>554.70814421747002</v>
      </c>
      <c r="L61" s="78">
        <f t="shared" si="37"/>
        <v>0.78856773357978061</v>
      </c>
      <c r="M61" s="78">
        <f t="shared" si="38"/>
        <v>1.2681218840395636</v>
      </c>
      <c r="N61" s="77">
        <f>VLOOKUP(E61,'Appendix 4. LT MOH 2019'!$E$4:$L$1683,8,FALSE)</f>
        <v>0.97589295336846349</v>
      </c>
      <c r="O61" s="77">
        <f t="shared" si="47"/>
        <v>0.96952871251323181</v>
      </c>
      <c r="P61" s="78">
        <f t="shared" si="39"/>
        <v>3.0471287486768195E-2</v>
      </c>
      <c r="Q61" s="77">
        <f>VLOOKUP(E61,'Appendix 4. LT MOH 2019'!$E$4:$J$1683,6,FALSE)</f>
        <v>2.5000000000000067</v>
      </c>
      <c r="R61" s="133">
        <f t="shared" si="40"/>
        <v>2.4918459380581983</v>
      </c>
      <c r="S61" s="132">
        <f t="shared" si="48"/>
        <v>90797.956468560093</v>
      </c>
      <c r="T61" s="14">
        <f t="shared" si="41"/>
        <v>2766.7306347645585</v>
      </c>
      <c r="U61" s="15">
        <f t="shared" si="42"/>
        <v>6.1888562488841134E-3</v>
      </c>
      <c r="V61" s="14">
        <f t="shared" si="43"/>
        <v>447050.39566291688</v>
      </c>
      <c r="W61" s="14">
        <f t="shared" si="44"/>
        <v>2778724.2723248154</v>
      </c>
      <c r="X61" s="2">
        <f t="shared" si="45"/>
        <v>30.603378978985972</v>
      </c>
      <c r="Y61" s="109">
        <f>VLOOKUP(E61,'Appendix 4. LT MOH 2019'!$E$4:$Q$1683,13,FALSE)</f>
        <v>32.785134216816068</v>
      </c>
      <c r="Z61" s="129">
        <f t="shared" si="46"/>
        <v>-2.181755237830096</v>
      </c>
    </row>
    <row r="62" spans="1:26" x14ac:dyDescent="0.2">
      <c r="B62" s="155" t="str">
        <f t="shared" si="49"/>
        <v>Male</v>
      </c>
      <c r="C62" s="13" t="str">
        <f t="shared" si="50"/>
        <v>MS</v>
      </c>
      <c r="D62" s="162" t="s">
        <v>128</v>
      </c>
      <c r="E62" s="20" t="str">
        <f t="shared" si="34"/>
        <v>MSMale50-54</v>
      </c>
      <c r="F62" s="21">
        <v>5</v>
      </c>
      <c r="G62" s="108">
        <f>VLOOKUP(E62,'Appendix 4. LT MOH 2019'!$E$4:$H$1683,4,FALSE)</f>
        <v>7.5822567622123539E-3</v>
      </c>
      <c r="H62" s="21">
        <f>VLOOKUP(E62,'Appendix 1a. Pop March 2021'!$E$5:$F$1684,2,FALSE)</f>
        <v>81052.732612610693</v>
      </c>
      <c r="I62" s="21">
        <f>VLOOKUP(E62,'Appendix 2a. Covid Deaths 2021'!$E$4:$F$1684,2,FALSE)</f>
        <v>158.12665515256199</v>
      </c>
      <c r="J62" s="22">
        <f t="shared" si="35"/>
        <v>614.56262994775716</v>
      </c>
      <c r="K62" s="22">
        <f t="shared" si="36"/>
        <v>771.49032820000264</v>
      </c>
      <c r="L62" s="78">
        <f t="shared" si="37"/>
        <v>0.79659148985265926</v>
      </c>
      <c r="M62" s="78">
        <f t="shared" si="38"/>
        <v>1.2553485854901161</v>
      </c>
      <c r="N62" s="77">
        <f>VLOOKUP(E62,'Appendix 4. LT MOH 2019'!$E$4:$L$1683,8,FALSE)</f>
        <v>0.96279398017742501</v>
      </c>
      <c r="O62" s="77">
        <f t="shared" si="47"/>
        <v>0.95351742635019632</v>
      </c>
      <c r="P62" s="78">
        <f t="shared" si="39"/>
        <v>4.6482573649803682E-2</v>
      </c>
      <c r="Q62" s="77">
        <f>VLOOKUP(E62,'Appendix 4. LT MOH 2019'!$E$4:$J$1683,6,FALSE)</f>
        <v>2.4999999999999996</v>
      </c>
      <c r="R62" s="133">
        <f t="shared" si="40"/>
        <v>2.4879551255127197</v>
      </c>
      <c r="S62" s="132">
        <f t="shared" si="48"/>
        <v>88031.225833795528</v>
      </c>
      <c r="T62" s="14">
        <f t="shared" si="41"/>
        <v>4091.9179383019014</v>
      </c>
      <c r="U62" s="15">
        <f t="shared" si="42"/>
        <v>9.5188099954059569E-3</v>
      </c>
      <c r="V62" s="14">
        <f t="shared" si="43"/>
        <v>429877.04768524377</v>
      </c>
      <c r="W62" s="14">
        <f t="shared" si="44"/>
        <v>2331673.8766618986</v>
      </c>
      <c r="X62" s="2">
        <f t="shared" si="45"/>
        <v>26.486895468934389</v>
      </c>
      <c r="Y62" s="109">
        <f>VLOOKUP(E62,'Appendix 4. LT MOH 2019'!$E$4:$Q$1683,13,FALSE)</f>
        <v>28.533254325980824</v>
      </c>
      <c r="Z62" s="129">
        <f t="shared" si="46"/>
        <v>-2.0463588570464353</v>
      </c>
    </row>
    <row r="63" spans="1:26" x14ac:dyDescent="0.2">
      <c r="B63" s="155" t="str">
        <f t="shared" si="49"/>
        <v>Male</v>
      </c>
      <c r="C63" s="13" t="str">
        <f t="shared" si="50"/>
        <v>MS</v>
      </c>
      <c r="D63" s="162" t="s">
        <v>129</v>
      </c>
      <c r="E63" s="20" t="str">
        <f t="shared" si="34"/>
        <v>MSMale55-59</v>
      </c>
      <c r="F63" s="21">
        <v>5</v>
      </c>
      <c r="G63" s="108">
        <f>VLOOKUP(E63,'Appendix 4. LT MOH 2019'!$E$4:$H$1683,4,FALSE)</f>
        <v>1.0245368630964423E-2</v>
      </c>
      <c r="H63" s="21">
        <f>VLOOKUP(E63,'Appendix 1a. Pop March 2021'!$E$5:$F$1684,2,FALSE)</f>
        <v>72066.877143170597</v>
      </c>
      <c r="I63" s="21">
        <f>VLOOKUP(E63,'Appendix 2a. Covid Deaths 2021'!$E$4:$F$1684,2,FALSE)</f>
        <v>210.18077144502001</v>
      </c>
      <c r="J63" s="22">
        <f t="shared" si="35"/>
        <v>738.35172241420696</v>
      </c>
      <c r="K63" s="22">
        <f t="shared" si="36"/>
        <v>946.37911437663217</v>
      </c>
      <c r="L63" s="78">
        <f t="shared" si="37"/>
        <v>0.78018598593075439</v>
      </c>
      <c r="M63" s="78">
        <f t="shared" si="38"/>
        <v>1.2817456581292082</v>
      </c>
      <c r="N63" s="77">
        <f>VLOOKUP(E63,'Appendix 4. LT MOH 2019'!$E$4:$L$1683,8,FALSE)</f>
        <v>0.95005248363848993</v>
      </c>
      <c r="O63" s="77">
        <f t="shared" si="47"/>
        <v>0.93643595402544755</v>
      </c>
      <c r="P63" s="78">
        <f t="shared" si="39"/>
        <v>6.3564045974552452E-2</v>
      </c>
      <c r="Q63" s="77">
        <f>VLOOKUP(E63,'Appendix 4. LT MOH 2019'!$E$4:$J$1683,6,FALSE)</f>
        <v>2.5</v>
      </c>
      <c r="R63" s="133">
        <f t="shared" si="40"/>
        <v>2.4820666601236647</v>
      </c>
      <c r="S63" s="132">
        <f t="shared" si="48"/>
        <v>83939.307895493621</v>
      </c>
      <c r="T63" s="14">
        <f t="shared" si="41"/>
        <v>5335.5220261412705</v>
      </c>
      <c r="U63" s="15">
        <f t="shared" si="42"/>
        <v>1.3133203106669124E-2</v>
      </c>
      <c r="V63" s="14">
        <f t="shared" si="43"/>
        <v>406262.05068220245</v>
      </c>
      <c r="W63" s="14">
        <f t="shared" si="44"/>
        <v>1901796.8289766547</v>
      </c>
      <c r="X63" s="2">
        <f t="shared" si="45"/>
        <v>22.656808552012791</v>
      </c>
      <c r="Y63" s="109">
        <f>VLOOKUP(E63,'Appendix 4. LT MOH 2019'!$E$4:$Q$1683,13,FALSE)</f>
        <v>24.539278248481967</v>
      </c>
      <c r="Z63" s="129">
        <f t="shared" si="46"/>
        <v>-1.8824696964691761</v>
      </c>
    </row>
    <row r="64" spans="1:26" x14ac:dyDescent="0.2">
      <c r="B64" s="155" t="str">
        <f t="shared" si="49"/>
        <v>Male</v>
      </c>
      <c r="C64" s="13" t="str">
        <f t="shared" si="50"/>
        <v>MS</v>
      </c>
      <c r="D64" s="162" t="s">
        <v>130</v>
      </c>
      <c r="E64" s="20" t="str">
        <f t="shared" si="34"/>
        <v>MSMale60-64</v>
      </c>
      <c r="F64" s="21">
        <v>5</v>
      </c>
      <c r="G64" s="108">
        <f>VLOOKUP(E64,'Appendix 4. LT MOH 2019'!$E$4:$H$1683,4,FALSE)</f>
        <v>1.5663204338634065E-2</v>
      </c>
      <c r="H64" s="21">
        <f>VLOOKUP(E64,'Appendix 1a. Pop March 2021'!$E$5:$F$1684,2,FALSE)</f>
        <v>57809.0155193846</v>
      </c>
      <c r="I64" s="21">
        <f>VLOOKUP(E64,'Appendix 2a. Covid Deaths 2021'!$E$4:$F$1684,2,FALSE)</f>
        <v>248.48474381116901</v>
      </c>
      <c r="J64" s="22">
        <f t="shared" si="35"/>
        <v>905.47442269538885</v>
      </c>
      <c r="K64" s="22">
        <f t="shared" si="36"/>
        <v>1150.0670991892105</v>
      </c>
      <c r="L64" s="78">
        <f t="shared" si="37"/>
        <v>0.78732312517568948</v>
      </c>
      <c r="M64" s="78">
        <f t="shared" si="38"/>
        <v>1.2701265440118403</v>
      </c>
      <c r="N64" s="77">
        <f>VLOOKUP(E64,'Appendix 4. LT MOH 2019'!$E$4:$L$1683,8,FALSE)</f>
        <v>0.92463511720477665</v>
      </c>
      <c r="O64" s="77">
        <f t="shared" si="47"/>
        <v>0.90526990134788654</v>
      </c>
      <c r="P64" s="78">
        <f t="shared" si="39"/>
        <v>9.4730098652113459E-2</v>
      </c>
      <c r="Q64" s="77">
        <f>VLOOKUP(E64,'Appendix 4. LT MOH 2019'!$E$4:$J$1683,6,FALSE)</f>
        <v>2.499999999999992</v>
      </c>
      <c r="R64" s="133">
        <f t="shared" si="40"/>
        <v>2.47379820441</v>
      </c>
      <c r="S64" s="132">
        <f t="shared" si="48"/>
        <v>78603.785869352345</v>
      </c>
      <c r="T64" s="14">
        <f t="shared" si="41"/>
        <v>7446.1443898333491</v>
      </c>
      <c r="U64" s="15">
        <f t="shared" si="42"/>
        <v>1.9898385702092666E-2</v>
      </c>
      <c r="V64" s="14">
        <f t="shared" si="43"/>
        <v>374208.46601894224</v>
      </c>
      <c r="W64" s="14">
        <f t="shared" si="44"/>
        <v>1495534.7782944522</v>
      </c>
      <c r="X64" s="2">
        <f t="shared" si="45"/>
        <v>19.02624360587652</v>
      </c>
      <c r="Y64" s="109">
        <f>VLOOKUP(E64,'Appendix 4. LT MOH 2019'!$E$4:$Q$1683,13,FALSE)</f>
        <v>20.697958668637366</v>
      </c>
      <c r="Z64" s="129">
        <f t="shared" si="46"/>
        <v>-1.6717150627608461</v>
      </c>
    </row>
    <row r="65" spans="2:26" x14ac:dyDescent="0.2">
      <c r="B65" s="155" t="str">
        <f t="shared" si="49"/>
        <v>Male</v>
      </c>
      <c r="C65" s="13" t="str">
        <f t="shared" si="50"/>
        <v>MS</v>
      </c>
      <c r="D65" s="162" t="s">
        <v>131</v>
      </c>
      <c r="E65" s="20" t="str">
        <f t="shared" si="34"/>
        <v>MSMale65-69</v>
      </c>
      <c r="F65" s="21">
        <v>5</v>
      </c>
      <c r="G65" s="108">
        <f>VLOOKUP(E65,'Appendix 4. LT MOH 2019'!$E$4:$H$1683,4,FALSE)</f>
        <v>2.3612837195701439E-2</v>
      </c>
      <c r="H65" s="21">
        <f>VLOOKUP(E65,'Appendix 1a. Pop March 2021'!$E$5:$F$1684,2,FALSE)</f>
        <v>43915.774343595003</v>
      </c>
      <c r="I65" s="21">
        <f>VLOOKUP(E65,'Appendix 2a. Covid Deaths 2021'!$E$4:$F$1684,2,FALSE)</f>
        <v>262.234887737478</v>
      </c>
      <c r="J65" s="22">
        <f t="shared" si="35"/>
        <v>1036.9760298984711</v>
      </c>
      <c r="K65" s="22">
        <f t="shared" si="36"/>
        <v>1293.018807924771</v>
      </c>
      <c r="L65" s="78">
        <f t="shared" si="37"/>
        <v>0.80198062359414912</v>
      </c>
      <c r="M65" s="78">
        <f t="shared" si="38"/>
        <v>1.246912918567046</v>
      </c>
      <c r="N65" s="77">
        <f>VLOOKUP(E65,'Appendix 4. LT MOH 2019'!$E$4:$L$1683,8,FALSE)</f>
        <v>0.88851689504020981</v>
      </c>
      <c r="O65" s="77">
        <f t="shared" si="47"/>
        <v>0.86295984166330109</v>
      </c>
      <c r="P65" s="78">
        <f t="shared" si="39"/>
        <v>0.13704015833669891</v>
      </c>
      <c r="Q65" s="77">
        <f>VLOOKUP(E65,'Appendix 4. LT MOH 2019'!$E$4:$J$1683,6,FALSE)</f>
        <v>2.5000000000000004</v>
      </c>
      <c r="R65" s="133">
        <f t="shared" si="40"/>
        <v>2.4640695569909101</v>
      </c>
      <c r="S65" s="132">
        <f t="shared" si="48"/>
        <v>71157.641479518992</v>
      </c>
      <c r="T65" s="14">
        <f t="shared" si="41"/>
        <v>9751.4544552193365</v>
      </c>
      <c r="U65" s="15">
        <f t="shared" si="42"/>
        <v>2.9455319587113872E-2</v>
      </c>
      <c r="V65" s="14">
        <f t="shared" si="43"/>
        <v>331059.19718098757</v>
      </c>
      <c r="W65" s="14">
        <f t="shared" si="44"/>
        <v>1121326.31227551</v>
      </c>
      <c r="X65" s="2">
        <f t="shared" si="45"/>
        <v>15.758340059630234</v>
      </c>
      <c r="Y65" s="109">
        <f>VLOOKUP(E65,'Appendix 4. LT MOH 2019'!$E$4:$Q$1683,13,FALSE)</f>
        <v>17.181232445130146</v>
      </c>
      <c r="Z65" s="129">
        <f t="shared" si="46"/>
        <v>-1.422892385499912</v>
      </c>
    </row>
    <row r="66" spans="2:26" x14ac:dyDescent="0.2">
      <c r="B66" s="155" t="str">
        <f t="shared" si="49"/>
        <v>Male</v>
      </c>
      <c r="C66" s="13" t="str">
        <f t="shared" si="50"/>
        <v>MS</v>
      </c>
      <c r="D66" s="162" t="s">
        <v>132</v>
      </c>
      <c r="E66" s="20" t="str">
        <f t="shared" si="34"/>
        <v>MSMale70-74</v>
      </c>
      <c r="F66" s="21">
        <v>5</v>
      </c>
      <c r="G66" s="108">
        <f>VLOOKUP(E66,'Appendix 4. LT MOH 2019'!$E$4:$H$1683,4,FALSE)</f>
        <v>3.4946521232659115E-2</v>
      </c>
      <c r="H66" s="21">
        <f>VLOOKUP(E66,'Appendix 1a. Pop March 2021'!$E$5:$F$1684,2,FALSE)</f>
        <v>30497.366045622301</v>
      </c>
      <c r="I66" s="21">
        <f>VLOOKUP(E66,'Appendix 2a. Covid Deaths 2021'!$E$4:$F$1684,2,FALSE)</f>
        <v>247.50259067357501</v>
      </c>
      <c r="J66" s="22">
        <f t="shared" si="35"/>
        <v>1065.7768500535169</v>
      </c>
      <c r="K66" s="22">
        <f t="shared" si="36"/>
        <v>1304.6300861869797</v>
      </c>
      <c r="L66" s="78">
        <f t="shared" si="37"/>
        <v>0.81691880429374808</v>
      </c>
      <c r="M66" s="78">
        <f t="shared" si="38"/>
        <v>1.2241118636809094</v>
      </c>
      <c r="N66" s="77">
        <f>VLOOKUP(E66,'Appendix 4. LT MOH 2019'!$E$4:$L$1683,8,FALSE)</f>
        <v>0.83930658356057652</v>
      </c>
      <c r="O66" s="77">
        <f t="shared" si="47"/>
        <v>0.80699406418944108</v>
      </c>
      <c r="P66" s="78">
        <f t="shared" si="39"/>
        <v>0.19300593581055892</v>
      </c>
      <c r="Q66" s="77">
        <f>VLOOKUP(E66,'Appendix 4. LT MOH 2019'!$E$4:$J$1683,6,FALSE)</f>
        <v>2.5000000000000018</v>
      </c>
      <c r="R66" s="133">
        <f t="shared" si="40"/>
        <v>2.4520638879211916</v>
      </c>
      <c r="S66" s="132">
        <f t="shared" si="48"/>
        <v>61406.187024299652</v>
      </c>
      <c r="T66" s="14">
        <f t="shared" si="41"/>
        <v>11851.758591183154</v>
      </c>
      <c r="U66" s="15">
        <f t="shared" si="42"/>
        <v>4.2811879283602271E-2</v>
      </c>
      <c r="V66" s="14">
        <f t="shared" si="43"/>
        <v>276833.4114153824</v>
      </c>
      <c r="W66" s="14">
        <f t="shared" si="44"/>
        <v>790267.11509452248</v>
      </c>
      <c r="X66" s="2">
        <f t="shared" si="45"/>
        <v>12.869503113453341</v>
      </c>
      <c r="Y66" s="109">
        <f>VLOOKUP(E66,'Appendix 4. LT MOH 2019'!$E$4:$Q$1683,13,FALSE)</f>
        <v>14.023301388057169</v>
      </c>
      <c r="Z66" s="129">
        <f t="shared" si="46"/>
        <v>-1.1537982746038278</v>
      </c>
    </row>
    <row r="67" spans="2:26" x14ac:dyDescent="0.2">
      <c r="B67" s="155" t="str">
        <f t="shared" si="49"/>
        <v>Male</v>
      </c>
      <c r="C67" s="13" t="str">
        <f t="shared" si="50"/>
        <v>MS</v>
      </c>
      <c r="D67" s="162" t="s">
        <v>133</v>
      </c>
      <c r="E67" s="20" t="str">
        <f t="shared" si="34"/>
        <v>MSMale75-79</v>
      </c>
      <c r="F67" s="21">
        <v>5</v>
      </c>
      <c r="G67" s="108">
        <f>VLOOKUP(E67,'Appendix 4. LT MOH 2019'!$E$4:$H$1683,4,FALSE)</f>
        <v>5.0420609884332279E-2</v>
      </c>
      <c r="H67" s="21">
        <f>VLOOKUP(E67,'Appendix 1a. Pop March 2021'!$E$5:$F$1684,2,FALSE)</f>
        <v>20047.4558497219</v>
      </c>
      <c r="I67" s="21">
        <f>VLOOKUP(E67,'Appendix 2a. Covid Deaths 2021'!$E$4:$F$1684,2,FALSE)</f>
        <v>181.69833045480701</v>
      </c>
      <c r="J67" s="22">
        <f t="shared" si="35"/>
        <v>1010.804950572203</v>
      </c>
      <c r="K67" s="22">
        <f t="shared" si="36"/>
        <v>1183.3419403905136</v>
      </c>
      <c r="L67" s="78">
        <f t="shared" si="37"/>
        <v>0.85419515363296272</v>
      </c>
      <c r="M67" s="78">
        <f t="shared" si="38"/>
        <v>1.1706926640205311</v>
      </c>
      <c r="N67" s="77">
        <f>VLOOKUP(E67,'Appendix 4. LT MOH 2019'!$E$4:$L$1683,8,FALSE)</f>
        <v>0.77611766079140887</v>
      </c>
      <c r="O67" s="77">
        <f t="shared" si="47"/>
        <v>0.7432570016764376</v>
      </c>
      <c r="P67" s="78">
        <f t="shared" si="39"/>
        <v>0.2567429983235624</v>
      </c>
      <c r="Q67" s="77">
        <f>VLOOKUP(E67,'Appendix 4. LT MOH 2019'!$E$4:$J$1683,6,FALSE)</f>
        <v>2.4999999999999996</v>
      </c>
      <c r="R67" s="133">
        <f t="shared" si="40"/>
        <v>2.4478621245111478</v>
      </c>
      <c r="S67" s="132">
        <f t="shared" si="48"/>
        <v>49554.428433116496</v>
      </c>
      <c r="T67" s="14">
        <f t="shared" si="41"/>
        <v>12722.752536128721</v>
      </c>
      <c r="U67" s="15">
        <f t="shared" si="42"/>
        <v>5.9092609703988531E-2</v>
      </c>
      <c r="V67" s="14">
        <f t="shared" si="43"/>
        <v>215301.92353765655</v>
      </c>
      <c r="W67" s="14">
        <f t="shared" si="44"/>
        <v>513433.70367914008</v>
      </c>
      <c r="X67" s="2">
        <f t="shared" si="45"/>
        <v>10.361005462349755</v>
      </c>
      <c r="Y67" s="109">
        <f>VLOOKUP(E67,'Appendix 4. LT MOH 2019'!$E$4:$Q$1683,13,FALSE)</f>
        <v>11.229549623180668</v>
      </c>
      <c r="Z67" s="129">
        <f t="shared" si="46"/>
        <v>-0.86854416083091301</v>
      </c>
    </row>
    <row r="68" spans="2:26" x14ac:dyDescent="0.2">
      <c r="B68" s="155" t="str">
        <f t="shared" si="49"/>
        <v>Male</v>
      </c>
      <c r="C68" s="13" t="str">
        <f t="shared" si="50"/>
        <v>MS</v>
      </c>
      <c r="D68" s="162" t="s">
        <v>134</v>
      </c>
      <c r="E68" s="20" t="str">
        <f t="shared" si="34"/>
        <v>MSMale80-84</v>
      </c>
      <c r="F68" s="21">
        <v>5</v>
      </c>
      <c r="G68" s="108">
        <f>VLOOKUP(E68,'Appendix 4. LT MOH 2019'!$E$4:$H$1683,4,FALSE)</f>
        <v>8.3637267904509288E-2</v>
      </c>
      <c r="H68" s="21">
        <f>VLOOKUP(E68,'Appendix 1a. Pop March 2021'!$E$5:$F$1684,2,FALSE)</f>
        <v>12728.104301011899</v>
      </c>
      <c r="I68" s="21">
        <f>VLOOKUP(E68,'Appendix 2a. Covid Deaths 2021'!$E$4:$F$1684,2,FALSE)</f>
        <v>105.09038572251001</v>
      </c>
      <c r="J68" s="22">
        <f t="shared" si="35"/>
        <v>1064.5438693402691</v>
      </c>
      <c r="K68" s="22">
        <f t="shared" si="36"/>
        <v>1160.8447823179174</v>
      </c>
      <c r="L68" s="78">
        <f t="shared" si="37"/>
        <v>0.91704238633406321</v>
      </c>
      <c r="M68" s="78">
        <f t="shared" si="38"/>
        <v>1.0904621366495013</v>
      </c>
      <c r="N68" s="77">
        <f>VLOOKUP(E68,'Appendix 4. LT MOH 2019'!$E$4:$L$1683,8,FALSE)</f>
        <v>0.65413224556953342</v>
      </c>
      <c r="O68" s="77">
        <f t="shared" si="47"/>
        <v>0.62949208066630657</v>
      </c>
      <c r="P68" s="78">
        <f t="shared" si="39"/>
        <v>0.37050791933369343</v>
      </c>
      <c r="Q68" s="77">
        <f>VLOOKUP(E68,'Appendix 4. LT MOH 2019'!$E$4:$J$1683,6,FALSE)</f>
        <v>2.5</v>
      </c>
      <c r="R68" s="133">
        <f t="shared" si="40"/>
        <v>2.4551442033096533</v>
      </c>
      <c r="S68" s="132">
        <f t="shared" si="48"/>
        <v>36831.675896987777</v>
      </c>
      <c r="T68" s="14">
        <f t="shared" si="41"/>
        <v>13646.427602165888</v>
      </c>
      <c r="U68" s="15">
        <f t="shared" si="42"/>
        <v>9.1323096655296893E-2</v>
      </c>
      <c r="V68" s="14">
        <f t="shared" si="43"/>
        <v>149430.18909745186</v>
      </c>
      <c r="W68" s="14">
        <f t="shared" si="44"/>
        <v>298131.78014148353</v>
      </c>
      <c r="X68" s="2">
        <f t="shared" si="45"/>
        <v>8.0944397147528591</v>
      </c>
      <c r="Y68" s="109">
        <f>VLOOKUP(E68,'Appendix 4. LT MOH 2019'!$E$4:$Q$1683,13,FALSE)</f>
        <v>8.7477141858608487</v>
      </c>
      <c r="Z68" s="129">
        <f t="shared" si="46"/>
        <v>-0.65327447110798964</v>
      </c>
    </row>
    <row r="69" spans="2:26" x14ac:dyDescent="0.2">
      <c r="B69" s="155" t="str">
        <f t="shared" si="49"/>
        <v>Male</v>
      </c>
      <c r="C69" s="13" t="str">
        <f t="shared" si="50"/>
        <v>MS</v>
      </c>
      <c r="D69" s="162" t="s">
        <v>135</v>
      </c>
      <c r="E69" s="20" t="str">
        <f t="shared" si="34"/>
        <v>MSMale85-89</v>
      </c>
      <c r="F69" s="21">
        <v>5</v>
      </c>
      <c r="G69" s="108">
        <f>VLOOKUP(E69,'Appendix 4. LT MOH 2019'!$E$4:$H$1683,4,FALSE)</f>
        <v>0.11594202898550725</v>
      </c>
      <c r="H69" s="21">
        <f>VLOOKUP(E69,'Appendix 1a. Pop March 2021'!$E$5:$F$1684,2,FALSE)</f>
        <v>6500.9415431979896</v>
      </c>
      <c r="I69" s="21">
        <f>VLOOKUP(E69,'Appendix 2a. Covid Deaths 2021'!$E$4:$F$1684,2,FALSE)</f>
        <v>76.607944732297099</v>
      </c>
      <c r="J69" s="22">
        <f t="shared" si="35"/>
        <v>753.73235283454949</v>
      </c>
      <c r="K69" s="22">
        <f t="shared" si="36"/>
        <v>821.45821701817454</v>
      </c>
      <c r="L69" s="78">
        <f t="shared" si="37"/>
        <v>0.9175540973593711</v>
      </c>
      <c r="M69" s="78">
        <f t="shared" si="38"/>
        <v>1.0898539964868557</v>
      </c>
      <c r="N69" s="77">
        <f>VLOOKUP(E69,'Appendix 4. LT MOH 2019'!$E$4:$L$1683,8,FALSE)</f>
        <v>0.550561797752809</v>
      </c>
      <c r="O69" s="77">
        <f t="shared" si="47"/>
        <v>0.52181488479482918</v>
      </c>
      <c r="P69" s="78">
        <f t="shared" si="39"/>
        <v>0.47818511520517082</v>
      </c>
      <c r="Q69" s="77">
        <f>VLOOKUP(E69,'Appendix 4. LT MOH 2019'!$E$4:$J$1683,6,FALSE)</f>
        <v>2.5000000000000004</v>
      </c>
      <c r="R69" s="133">
        <f t="shared" si="40"/>
        <v>2.4391610836589668</v>
      </c>
      <c r="S69" s="132">
        <f t="shared" si="48"/>
        <v>23185.248294821889</v>
      </c>
      <c r="T69" s="14">
        <f t="shared" si="41"/>
        <v>11086.840626919895</v>
      </c>
      <c r="U69" s="15">
        <f t="shared" si="42"/>
        <v>0.12665662506558911</v>
      </c>
      <c r="V69" s="14">
        <f t="shared" si="43"/>
        <v>87534.628537422162</v>
      </c>
      <c r="W69" s="14">
        <f t="shared" si="44"/>
        <v>148701.59104403164</v>
      </c>
      <c r="X69" s="2">
        <f t="shared" si="45"/>
        <v>6.4136294402869138</v>
      </c>
      <c r="Y69" s="109">
        <f>VLOOKUP(E69,'Appendix 4. LT MOH 2019'!$E$4:$Q$1683,13,FALSE)</f>
        <v>7.0511484538132647</v>
      </c>
      <c r="Z69" s="129">
        <f t="shared" si="46"/>
        <v>-0.63751901352635088</v>
      </c>
    </row>
    <row r="70" spans="2:26" x14ac:dyDescent="0.2">
      <c r="B70" s="155" t="str">
        <f t="shared" si="49"/>
        <v>Male</v>
      </c>
      <c r="C70" s="13" t="str">
        <f t="shared" si="50"/>
        <v>MS</v>
      </c>
      <c r="D70" s="162" t="s">
        <v>8</v>
      </c>
      <c r="E70" s="20" t="str">
        <f t="shared" si="34"/>
        <v>MSMale90+</v>
      </c>
      <c r="F70" s="21" t="s">
        <v>19</v>
      </c>
      <c r="G70" s="108">
        <f>VLOOKUP(E70,'Appendix 4. LT MOH 2019'!$E$4:$H$1683,4,FALSE)</f>
        <v>0.17341927562922038</v>
      </c>
      <c r="H70" s="21">
        <f>VLOOKUP(E70,'Appendix 1a. Pop March 2021'!$E$5:$F$1684,2,FALSE)</f>
        <v>3557.6319183147102</v>
      </c>
      <c r="I70" s="21">
        <f>VLOOKUP(E70,'Appendix 2a. Covid Deaths 2021'!$E$4:$F$1684,2,FALSE)</f>
        <v>37.321819228555</v>
      </c>
      <c r="J70" s="22">
        <f t="shared" si="35"/>
        <v>616.96195022953077</v>
      </c>
      <c r="K70" s="22">
        <f t="shared" si="36"/>
        <v>647.81144660230507</v>
      </c>
      <c r="L70" s="78">
        <f t="shared" si="37"/>
        <v>0.9523788958429551</v>
      </c>
      <c r="M70" s="78">
        <f t="shared" si="38"/>
        <v>1.050002267338038</v>
      </c>
      <c r="N70" s="77">
        <f>VLOOKUP(E70,'Appendix 4. LT MOH 2019'!$E$4:$L$1683,8,FALSE)</f>
        <v>0</v>
      </c>
      <c r="O70" s="77">
        <v>0</v>
      </c>
      <c r="P70" s="78">
        <f t="shared" si="39"/>
        <v>1</v>
      </c>
      <c r="Q70" s="77">
        <f>VLOOKUP(E70,'Appendix 4. LT MOH 2019'!$E$4:$J$1683,6,FALSE)</f>
        <v>5.3085869712024794</v>
      </c>
      <c r="R70" s="133">
        <f>Q70*L70</f>
        <v>5.0557861981201144</v>
      </c>
      <c r="S70" s="132">
        <f t="shared" si="48"/>
        <v>12098.407667901995</v>
      </c>
      <c r="T70" s="14">
        <f t="shared" si="41"/>
        <v>12098.407667901995</v>
      </c>
      <c r="U70" s="15">
        <f t="shared" si="42"/>
        <v>0.19779317415990189</v>
      </c>
      <c r="V70" s="14">
        <f>T70*R70</f>
        <v>61166.962506609467</v>
      </c>
      <c r="W70" s="14">
        <f>V70</f>
        <v>61166.962506609467</v>
      </c>
      <c r="X70" s="2">
        <f t="shared" si="45"/>
        <v>5.0557861981201144</v>
      </c>
      <c r="Y70" s="109">
        <f>VLOOKUP(E70,'Appendix 4. LT MOH 2019'!$E$4:$Q$1683,13,FALSE)</f>
        <v>5.7663716814159294</v>
      </c>
      <c r="Z70" s="129">
        <f t="shared" si="46"/>
        <v>-0.71058548329581495</v>
      </c>
    </row>
    <row r="71" spans="2:26" x14ac:dyDescent="0.2">
      <c r="H71" s="43"/>
      <c r="I71" s="43"/>
      <c r="K71" s="9"/>
      <c r="L71" s="9"/>
      <c r="M71" s="9"/>
      <c r="N71" s="131"/>
      <c r="O71" s="131"/>
      <c r="P71" s="79"/>
      <c r="Q71" s="131"/>
      <c r="R71" s="111"/>
      <c r="S71" s="9"/>
      <c r="T71" s="9"/>
      <c r="U71" s="9"/>
      <c r="V71" s="111"/>
      <c r="W71" s="111"/>
      <c r="X71" s="9"/>
      <c r="Y71" s="131"/>
      <c r="Z71" s="9"/>
    </row>
    <row r="72" spans="2:26" x14ac:dyDescent="0.2">
      <c r="F72" s="43"/>
      <c r="H72" s="43"/>
      <c r="I72" s="43"/>
      <c r="N72" s="43"/>
      <c r="O72" s="43"/>
      <c r="Q72" s="43"/>
      <c r="R72" s="43"/>
      <c r="V72" s="43"/>
      <c r="W72" s="43"/>
    </row>
    <row r="73" spans="2:26" x14ac:dyDescent="0.2">
      <c r="F73" s="43"/>
    </row>
    <row r="74" spans="2:26" x14ac:dyDescent="0.2">
      <c r="F74" s="43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5135-B40B-5D4E-90F9-BB70F40DAB1F}">
  <sheetPr>
    <tabColor theme="5"/>
  </sheetPr>
  <dimension ref="A1:AA74"/>
  <sheetViews>
    <sheetView zoomScaleNormal="100" workbookViewId="0">
      <pane xSplit="4" ySplit="1" topLeftCell="E2" activePane="bottomRight" state="frozen"/>
      <selection pane="topRight" activeCell="F1" sqref="F1"/>
      <selection pane="bottomLeft" activeCell="A4" sqref="A4"/>
      <selection pane="bottomRight" activeCell="B1" sqref="B1:D2"/>
    </sheetView>
  </sheetViews>
  <sheetFormatPr baseColWidth="10" defaultRowHeight="16" x14ac:dyDescent="0.2"/>
  <cols>
    <col min="1" max="1" width="5.83203125" customWidth="1"/>
    <col min="2" max="3" width="12.1640625" style="155" customWidth="1"/>
    <col min="4" max="4" width="12.1640625" style="9" customWidth="1"/>
    <col min="5" max="5" width="12.83203125" hidden="1" customWidth="1"/>
    <col min="6" max="6" width="13.33203125" customWidth="1"/>
    <col min="7" max="7" width="12.83203125" style="43" customWidth="1"/>
    <col min="10" max="10" width="14.6640625" style="43" customWidth="1"/>
    <col min="11" max="11" width="13.33203125" customWidth="1"/>
    <col min="17" max="17" width="11.5" customWidth="1"/>
    <col min="18" max="20" width="10.33203125" customWidth="1"/>
    <col min="21" max="21" width="8.33203125" customWidth="1"/>
    <col min="22" max="22" width="10" customWidth="1"/>
    <col min="23" max="23" width="8.33203125" customWidth="1"/>
    <col min="24" max="24" width="10.6640625" customWidth="1"/>
    <col min="25" max="25" width="10.5" style="43" customWidth="1"/>
    <col min="26" max="26" width="17.6640625" bestFit="1" customWidth="1"/>
  </cols>
  <sheetData>
    <row r="1" spans="1:27" ht="18" x14ac:dyDescent="0.2">
      <c r="B1" s="158" t="s">
        <v>66</v>
      </c>
      <c r="C1" s="158"/>
      <c r="D1" s="158"/>
      <c r="H1" s="43"/>
      <c r="I1" s="43"/>
      <c r="K1" s="12"/>
      <c r="N1" s="10"/>
      <c r="O1" s="12"/>
      <c r="Q1" s="12"/>
      <c r="R1" s="12"/>
      <c r="S1" s="10"/>
      <c r="T1" s="10"/>
      <c r="U1" s="12"/>
      <c r="V1" s="12"/>
      <c r="W1" s="12"/>
      <c r="Y1" s="12"/>
    </row>
    <row r="2" spans="1:27" s="3" customFormat="1" ht="100" customHeight="1" x14ac:dyDescent="0.2">
      <c r="B2" s="159" t="s">
        <v>32</v>
      </c>
      <c r="C2" s="159" t="s">
        <v>14</v>
      </c>
      <c r="D2" s="164" t="s">
        <v>30</v>
      </c>
      <c r="E2" s="42"/>
      <c r="F2" s="3" t="s">
        <v>31</v>
      </c>
      <c r="G2" s="110" t="s">
        <v>115</v>
      </c>
      <c r="H2" s="110" t="s">
        <v>119</v>
      </c>
      <c r="I2" s="110" t="s">
        <v>117</v>
      </c>
      <c r="J2" s="110" t="s">
        <v>20</v>
      </c>
      <c r="K2" s="4" t="s">
        <v>1827</v>
      </c>
      <c r="L2" s="3" t="s">
        <v>16</v>
      </c>
      <c r="M2" s="5" t="s">
        <v>114</v>
      </c>
      <c r="N2" s="3" t="s">
        <v>143</v>
      </c>
      <c r="O2" s="3" t="s">
        <v>21</v>
      </c>
      <c r="P2" s="5" t="s">
        <v>22</v>
      </c>
      <c r="Q2" s="3" t="s">
        <v>142</v>
      </c>
      <c r="R2" s="3" t="s">
        <v>23</v>
      </c>
      <c r="S2" s="5" t="s">
        <v>33</v>
      </c>
      <c r="T2" s="5" t="s">
        <v>34</v>
      </c>
      <c r="U2" s="5" t="s">
        <v>35</v>
      </c>
      <c r="V2" s="3" t="s">
        <v>36</v>
      </c>
      <c r="W2" s="3" t="s">
        <v>37</v>
      </c>
      <c r="X2" s="5" t="s">
        <v>80</v>
      </c>
      <c r="Y2" s="3" t="s">
        <v>25</v>
      </c>
      <c r="Z2" s="5" t="s">
        <v>24</v>
      </c>
    </row>
    <row r="3" spans="1:27" s="13" customFormat="1" ht="47" customHeight="1" x14ac:dyDescent="0.2">
      <c r="A3" s="12"/>
      <c r="B3" s="10" t="s">
        <v>17</v>
      </c>
      <c r="C3" s="10" t="s">
        <v>14</v>
      </c>
      <c r="D3" s="160" t="s">
        <v>0</v>
      </c>
      <c r="E3" s="10" t="s">
        <v>137</v>
      </c>
      <c r="F3" s="10" t="s">
        <v>9</v>
      </c>
      <c r="G3" s="12" t="s">
        <v>116</v>
      </c>
      <c r="H3" s="12" t="s">
        <v>136</v>
      </c>
      <c r="I3" s="12" t="s">
        <v>110</v>
      </c>
      <c r="J3" s="12" t="s">
        <v>1826</v>
      </c>
      <c r="K3" s="12" t="s">
        <v>1828</v>
      </c>
      <c r="L3" s="12" t="s">
        <v>26</v>
      </c>
      <c r="M3" s="12" t="s">
        <v>27</v>
      </c>
      <c r="N3" s="10" t="s">
        <v>1620</v>
      </c>
      <c r="O3" s="12" t="s">
        <v>111</v>
      </c>
      <c r="P3" s="12" t="s">
        <v>112</v>
      </c>
      <c r="Q3" s="12" t="s">
        <v>1621</v>
      </c>
      <c r="R3" s="12" t="s">
        <v>113</v>
      </c>
      <c r="S3" s="10" t="s">
        <v>104</v>
      </c>
      <c r="T3" s="10" t="s">
        <v>105</v>
      </c>
      <c r="U3" s="12" t="s">
        <v>106</v>
      </c>
      <c r="V3" s="12" t="s">
        <v>107</v>
      </c>
      <c r="W3" s="12" t="s">
        <v>108</v>
      </c>
      <c r="X3" s="10" t="s">
        <v>109</v>
      </c>
      <c r="Y3" s="12" t="s">
        <v>29</v>
      </c>
      <c r="Z3" s="12" t="s">
        <v>11</v>
      </c>
    </row>
    <row r="4" spans="1:27" s="11" customFormat="1" ht="17" customHeight="1" x14ac:dyDescent="0.2">
      <c r="A4" s="17"/>
      <c r="B4" s="13" t="s">
        <v>18</v>
      </c>
      <c r="C4" s="13" t="str">
        <f>$B$1</f>
        <v>MT</v>
      </c>
      <c r="D4" s="162">
        <v>0</v>
      </c>
      <c r="E4" s="20" t="str">
        <f t="shared" ref="E4:E23" si="0">_xlfn.CONCAT(C4,B4,D4)</f>
        <v>MTTotal0</v>
      </c>
      <c r="F4" s="21">
        <v>1</v>
      </c>
      <c r="G4" s="108">
        <f>VLOOKUP(E4,'Appendix 4. LT MOH 2019'!$E$4:$H$1683,4,FALSE)</f>
        <v>1.2990650933155923E-2</v>
      </c>
      <c r="H4" s="21">
        <f>VLOOKUP(E4,'Appendix 1a. Pop March 2021'!$E$5:$F$1684,2,FALSE)</f>
        <v>56774.243782475402</v>
      </c>
      <c r="I4" s="21">
        <f>VLOOKUP(E4,'Appendix 2a. Covid Deaths 2021'!$E$4:$F$1684,2,FALSE)</f>
        <v>3.4120700843608001</v>
      </c>
      <c r="J4" s="22">
        <f t="shared" ref="J4:J23" si="1">G4*H4</f>
        <v>737.53438297203593</v>
      </c>
      <c r="K4" s="22">
        <f t="shared" ref="K4:K23" si="2">G4*(H4-I4)+I4</f>
        <v>740.90212804497139</v>
      </c>
      <c r="L4" s="77">
        <f t="shared" ref="L4:L23" si="3">J4/K4</f>
        <v>0.99545453448511212</v>
      </c>
      <c r="M4" s="77">
        <f t="shared" ref="M4:M23" si="4">K4/J4</f>
        <v>1.0045662211155018</v>
      </c>
      <c r="N4" s="77">
        <f>VLOOKUP(E4,'Appendix 4. LT MOH 2019'!$E$4:$L$1683,8,FALSE)</f>
        <v>0.98715992854422663</v>
      </c>
      <c r="O4" s="77">
        <f>EXP((1/L4)*LN(N4))</f>
        <v>0.98710167768958801</v>
      </c>
      <c r="P4" s="77">
        <f t="shared" ref="P4:P23" si="5">1-O4</f>
        <v>1.2898322310411992E-2</v>
      </c>
      <c r="Q4" s="77">
        <f>VLOOKUP(E4,'Appendix 4. LT MOH 2019'!$E$4:$J$1683,6,FALSE)</f>
        <v>9.7250135907207699E-2</v>
      </c>
      <c r="R4" s="18">
        <f t="shared" ref="R4:R22" si="6">F4+(Q4-F4)*M4*(1-N4)/(1-O4)</f>
        <v>9.722355726036469E-2</v>
      </c>
      <c r="S4" s="14">
        <v>100000</v>
      </c>
      <c r="T4" s="14">
        <f t="shared" ref="T4:T23" si="7">P4*S4</f>
        <v>1289.8322310411991</v>
      </c>
      <c r="U4" s="15">
        <f t="shared" ref="U4:U23" si="8">T4/V4</f>
        <v>1.3050283749478251E-2</v>
      </c>
      <c r="V4" s="14">
        <f t="shared" ref="V4:V22" si="9">(S5*F4)+R4*T4</f>
        <v>98835.56984672969</v>
      </c>
      <c r="W4" s="14">
        <f t="shared" ref="W4:W22" si="10">W5+V4</f>
        <v>7316303.9955302645</v>
      </c>
      <c r="X4" s="129">
        <f t="shared" ref="X4:X23" si="11">W4/S4</f>
        <v>73.163039955302651</v>
      </c>
      <c r="Y4" s="109">
        <f>VLOOKUP(E4,'Appendix 4. LT MOH 2019'!$E$4:$Q$1683,13,FALSE)</f>
        <v>76.243643710739391</v>
      </c>
      <c r="Z4" s="109">
        <f t="shared" ref="Z4:Z23" si="12">X4-Y4</f>
        <v>-3.0806037554367407</v>
      </c>
    </row>
    <row r="5" spans="1:27" s="11" customFormat="1" x14ac:dyDescent="0.2">
      <c r="A5" s="17"/>
      <c r="B5" s="13" t="str">
        <f>$B$4</f>
        <v>Total</v>
      </c>
      <c r="C5" s="13" t="str">
        <f>$C$4</f>
        <v>MT</v>
      </c>
      <c r="D5" s="163" t="s">
        <v>139</v>
      </c>
      <c r="E5" s="20" t="str">
        <f t="shared" si="0"/>
        <v>MTTotal01-04</v>
      </c>
      <c r="F5" s="21">
        <v>4</v>
      </c>
      <c r="G5" s="108">
        <f>VLOOKUP(E5,'Appendix 4. LT MOH 2019'!$E$4:$H$1683,4,FALSE)</f>
        <v>6.2568020691508813E-4</v>
      </c>
      <c r="H5" s="21">
        <f>VLOOKUP(E5,'Appendix 1a. Pop March 2021'!$E$5:$F$1684,2,FALSE)</f>
        <v>227050.22582333401</v>
      </c>
      <c r="I5" s="21">
        <f>VLOOKUP(E5,'Appendix 2a. Covid Deaths 2021'!$E$4:$F$1684,2,FALSE)</f>
        <v>0</v>
      </c>
      <c r="J5" s="22">
        <f t="shared" si="1"/>
        <v>142.0608322732611</v>
      </c>
      <c r="K5" s="22">
        <f t="shared" si="2"/>
        <v>142.0608322732611</v>
      </c>
      <c r="L5" s="77">
        <f t="shared" si="3"/>
        <v>1</v>
      </c>
      <c r="M5" s="77">
        <f t="shared" si="4"/>
        <v>1</v>
      </c>
      <c r="N5" s="77">
        <f>VLOOKUP(E5,'Appendix 4. LT MOH 2019'!$E$4:$L$1683,8,FALSE)</f>
        <v>0.99750119030363205</v>
      </c>
      <c r="O5" s="77">
        <f t="shared" ref="O5:O22" si="13">EXP((1/L5)*LN(N5))</f>
        <v>0.99750119030363205</v>
      </c>
      <c r="P5" s="77">
        <f t="shared" si="5"/>
        <v>2.498809696367954E-3</v>
      </c>
      <c r="Q5" s="77">
        <f>VLOOKUP(E5,'Appendix 4. LT MOH 2019'!$E$4:$J$1683,6,FALSE)</f>
        <v>1.4984061763835652</v>
      </c>
      <c r="R5" s="18">
        <f t="shared" si="6"/>
        <v>1.4984061763835652</v>
      </c>
      <c r="S5" s="132">
        <f t="shared" ref="S5:S23" si="14">S4-T4</f>
        <v>98710.167768958796</v>
      </c>
      <c r="T5" s="14">
        <f t="shared" si="7"/>
        <v>246.65792435118172</v>
      </c>
      <c r="U5" s="15">
        <f t="shared" si="8"/>
        <v>6.2568020691508564E-4</v>
      </c>
      <c r="V5" s="14">
        <f t="shared" si="9"/>
        <v>394223.63313573221</v>
      </c>
      <c r="W5" s="14">
        <f t="shared" si="10"/>
        <v>7217468.4256835347</v>
      </c>
      <c r="X5" s="129">
        <f t="shared" si="11"/>
        <v>73.117780962309325</v>
      </c>
      <c r="Y5" s="109">
        <f>VLOOKUP(E5,'Appendix 4. LT MOH 2019'!$E$4:$Q$1683,13,FALSE)</f>
        <v>76.234086197644373</v>
      </c>
      <c r="Z5" s="109">
        <f t="shared" si="12"/>
        <v>-3.116305235335048</v>
      </c>
      <c r="AA5" s="19"/>
    </row>
    <row r="6" spans="1:27" s="11" customFormat="1" x14ac:dyDescent="0.2">
      <c r="A6" s="17"/>
      <c r="B6" s="13" t="str">
        <f t="shared" ref="B6:B23" si="15">$B$4</f>
        <v>Total</v>
      </c>
      <c r="C6" s="13" t="str">
        <f t="shared" ref="C6:C23" si="16">$C$4</f>
        <v>MT</v>
      </c>
      <c r="D6" s="163" t="s">
        <v>138</v>
      </c>
      <c r="E6" s="20" t="str">
        <f t="shared" si="0"/>
        <v>MTTotal05-09</v>
      </c>
      <c r="F6" s="21">
        <v>5</v>
      </c>
      <c r="G6" s="108">
        <f>VLOOKUP(E6,'Appendix 4. LT MOH 2019'!$E$4:$H$1683,4,FALSE)</f>
        <v>2.2743727469494977E-4</v>
      </c>
      <c r="H6" s="21">
        <f>VLOOKUP(E6,'Appendix 1a. Pop March 2021'!$E$5:$F$1684,2,FALSE)</f>
        <v>272779.69517486298</v>
      </c>
      <c r="I6" s="21">
        <f>VLOOKUP(E6,'Appendix 2a. Covid Deaths 2021'!$E$4:$F$1684,2,FALSE)</f>
        <v>0</v>
      </c>
      <c r="J6" s="22">
        <f t="shared" si="1"/>
        <v>62.040270462689975</v>
      </c>
      <c r="K6" s="22">
        <f t="shared" si="2"/>
        <v>62.040270462689975</v>
      </c>
      <c r="L6" s="77">
        <f t="shared" si="3"/>
        <v>1</v>
      </c>
      <c r="M6" s="77">
        <f t="shared" si="4"/>
        <v>1</v>
      </c>
      <c r="N6" s="77">
        <f>VLOOKUP(E6,'Appendix 4. LT MOH 2019'!$E$4:$L$1683,8,FALSE)</f>
        <v>0.99886345985550784</v>
      </c>
      <c r="O6" s="77">
        <f t="shared" si="13"/>
        <v>0.99886345985550784</v>
      </c>
      <c r="P6" s="77">
        <f t="shared" si="5"/>
        <v>1.1365401444921597E-3</v>
      </c>
      <c r="Q6" s="77">
        <f>VLOOKUP(E6,'Appendix 4. LT MOH 2019'!$E$4:$J$1683,6,FALSE)</f>
        <v>2.4999999999999436</v>
      </c>
      <c r="R6" s="18">
        <f t="shared" si="6"/>
        <v>2.4999999999999436</v>
      </c>
      <c r="S6" s="132">
        <f t="shared" si="14"/>
        <v>98463.509844607615</v>
      </c>
      <c r="T6" s="14">
        <f t="shared" si="7"/>
        <v>111.90773170599553</v>
      </c>
      <c r="U6" s="15">
        <f t="shared" si="8"/>
        <v>2.2743727469495429E-4</v>
      </c>
      <c r="V6" s="14">
        <f t="shared" si="9"/>
        <v>492037.77989377308</v>
      </c>
      <c r="W6" s="14">
        <f t="shared" si="10"/>
        <v>6823244.7925478024</v>
      </c>
      <c r="X6" s="129">
        <f t="shared" si="11"/>
        <v>69.29719246567646</v>
      </c>
      <c r="Y6" s="109">
        <f>VLOOKUP(E6,'Appendix 4. LT MOH 2019'!$E$4:$Q$1683,13,FALSE)</f>
        <v>72.421304261860357</v>
      </c>
      <c r="Z6" s="109">
        <f t="shared" si="12"/>
        <v>-3.1241117961838967</v>
      </c>
    </row>
    <row r="7" spans="1:27" s="11" customFormat="1" x14ac:dyDescent="0.2">
      <c r="A7" s="17"/>
      <c r="B7" s="13" t="str">
        <f t="shared" si="15"/>
        <v>Total</v>
      </c>
      <c r="C7" s="13" t="str">
        <f t="shared" si="16"/>
        <v>MT</v>
      </c>
      <c r="D7" s="163" t="s">
        <v>120</v>
      </c>
      <c r="E7" s="20" t="str">
        <f t="shared" si="0"/>
        <v>MTTotal10-14</v>
      </c>
      <c r="F7" s="21">
        <v>5</v>
      </c>
      <c r="G7" s="108">
        <f>VLOOKUP(E7,'Appendix 4. LT MOH 2019'!$E$4:$H$1683,4,FALSE)</f>
        <v>3.7673130193905817E-4</v>
      </c>
      <c r="H7" s="21">
        <f>VLOOKUP(E7,'Appendix 1a. Pop March 2021'!$E$5:$F$1684,2,FALSE)</f>
        <v>264119.56664916698</v>
      </c>
      <c r="I7" s="21">
        <f>VLOOKUP(E7,'Appendix 2a. Covid Deaths 2021'!$E$4:$F$1684,2,FALSE)</f>
        <v>0</v>
      </c>
      <c r="J7" s="22">
        <f t="shared" si="1"/>
        <v>99.502108211320518</v>
      </c>
      <c r="K7" s="22">
        <f t="shared" si="2"/>
        <v>99.502108211320518</v>
      </c>
      <c r="L7" s="77">
        <f t="shared" si="3"/>
        <v>1</v>
      </c>
      <c r="M7" s="77">
        <f t="shared" si="4"/>
        <v>1</v>
      </c>
      <c r="N7" s="77">
        <f>VLOOKUP(E7,'Appendix 4. LT MOH 2019'!$E$4:$L$1683,8,FALSE)</f>
        <v>0.99811811590192068</v>
      </c>
      <c r="O7" s="77">
        <f t="shared" si="13"/>
        <v>0.99811811590192068</v>
      </c>
      <c r="P7" s="77">
        <f t="shared" si="5"/>
        <v>1.8818840980793228E-3</v>
      </c>
      <c r="Q7" s="77">
        <f>VLOOKUP(E7,'Appendix 4. LT MOH 2019'!$E$4:$J$1683,6,FALSE)</f>
        <v>2.5000000000001421</v>
      </c>
      <c r="R7" s="18">
        <f t="shared" si="6"/>
        <v>2.5000000000001421</v>
      </c>
      <c r="S7" s="132">
        <f t="shared" si="14"/>
        <v>98351.602112901615</v>
      </c>
      <c r="T7" s="14">
        <f t="shared" si="7"/>
        <v>185.08631603689426</v>
      </c>
      <c r="U7" s="15">
        <f t="shared" si="8"/>
        <v>3.7673130193904841E-4</v>
      </c>
      <c r="V7" s="14">
        <f t="shared" si="9"/>
        <v>491295.2947744159</v>
      </c>
      <c r="W7" s="14">
        <f t="shared" si="10"/>
        <v>6331207.0126540298</v>
      </c>
      <c r="X7" s="129">
        <f t="shared" si="11"/>
        <v>64.373196538132561</v>
      </c>
      <c r="Y7" s="109">
        <f>VLOOKUP(E7,'Appendix 4. LT MOH 2019'!$E$4:$Q$1683,13,FALSE)</f>
        <v>67.500863052869036</v>
      </c>
      <c r="Z7" s="109">
        <f t="shared" si="12"/>
        <v>-3.1276665147364753</v>
      </c>
      <c r="AA7" s="19"/>
    </row>
    <row r="8" spans="1:27" s="11" customFormat="1" x14ac:dyDescent="0.2">
      <c r="A8" s="17"/>
      <c r="B8" s="13" t="str">
        <f t="shared" si="15"/>
        <v>Total</v>
      </c>
      <c r="C8" s="13" t="str">
        <f t="shared" si="16"/>
        <v>MT</v>
      </c>
      <c r="D8" s="162" t="s">
        <v>121</v>
      </c>
      <c r="E8" s="20" t="str">
        <f t="shared" si="0"/>
        <v>MTTotal15-19</v>
      </c>
      <c r="F8" s="21">
        <v>5</v>
      </c>
      <c r="G8" s="108">
        <f>VLOOKUP(E8,'Appendix 4. LT MOH 2019'!$E$4:$H$1683,4,FALSE)</f>
        <v>1.1354709970924496E-3</v>
      </c>
      <c r="H8" s="21">
        <f>VLOOKUP(E8,'Appendix 1a. Pop March 2021'!$E$5:$F$1684,2,FALSE)</f>
        <v>270009.41821632202</v>
      </c>
      <c r="I8" s="21">
        <f>VLOOKUP(E8,'Appendix 2a. Covid Deaths 2021'!$E$4:$F$1684,2,FALSE)</f>
        <v>3.4120700843608001</v>
      </c>
      <c r="J8" s="22">
        <f t="shared" si="1"/>
        <v>306.58786332643939</v>
      </c>
      <c r="K8" s="22">
        <f t="shared" si="2"/>
        <v>309.99605910417932</v>
      </c>
      <c r="L8" s="77">
        <f t="shared" si="3"/>
        <v>0.98900568030577918</v>
      </c>
      <c r="M8" s="77">
        <f t="shared" si="4"/>
        <v>1.0111165384720759</v>
      </c>
      <c r="N8" s="77">
        <f>VLOOKUP(E8,'Appendix 4. LT MOH 2019'!$E$4:$L$1683,8,FALSE)</f>
        <v>0.99433871557521436</v>
      </c>
      <c r="O8" s="77">
        <f t="shared" si="13"/>
        <v>0.99427596214983771</v>
      </c>
      <c r="P8" s="77">
        <f t="shared" si="5"/>
        <v>5.7240378501622891E-3</v>
      </c>
      <c r="Q8" s="77">
        <f>VLOOKUP(E8,'Appendix 4. LT MOH 2019'!$E$4:$J$1683,6,FALSE)</f>
        <v>2.5000000000000409</v>
      </c>
      <c r="R8" s="18">
        <f t="shared" si="6"/>
        <v>2.499921182940489</v>
      </c>
      <c r="S8" s="132">
        <f t="shared" si="14"/>
        <v>98166.515796864725</v>
      </c>
      <c r="T8" s="14">
        <f t="shared" si="7"/>
        <v>561.90885203980793</v>
      </c>
      <c r="U8" s="15">
        <f t="shared" si="8"/>
        <v>1.1480935390619171E-3</v>
      </c>
      <c r="V8" s="14">
        <f t="shared" si="9"/>
        <v>489427.76256622066</v>
      </c>
      <c r="W8" s="14">
        <f t="shared" si="10"/>
        <v>5839911.7178796139</v>
      </c>
      <c r="X8" s="129">
        <f t="shared" si="11"/>
        <v>59.48985425910503</v>
      </c>
      <c r="Y8" s="109">
        <f>VLOOKUP(E8,'Appendix 4. LT MOH 2019'!$E$4:$Q$1683,13,FALSE)</f>
        <v>62.623417777196529</v>
      </c>
      <c r="Z8" s="109">
        <f t="shared" si="12"/>
        <v>-3.1335635180914991</v>
      </c>
    </row>
    <row r="9" spans="1:27" s="11" customFormat="1" x14ac:dyDescent="0.2">
      <c r="A9" s="17"/>
      <c r="B9" s="13" t="str">
        <f t="shared" si="15"/>
        <v>Total</v>
      </c>
      <c r="C9" s="13" t="str">
        <f t="shared" si="16"/>
        <v>MT</v>
      </c>
      <c r="D9" s="162" t="s">
        <v>122</v>
      </c>
      <c r="E9" s="20" t="str">
        <f t="shared" si="0"/>
        <v>MTTotal20-24</v>
      </c>
      <c r="F9" s="21">
        <v>5</v>
      </c>
      <c r="G9" s="108">
        <f>VLOOKUP(E9,'Appendix 4. LT MOH 2019'!$E$4:$H$1683,4,FALSE)</f>
        <v>1.4733374568249578E-3</v>
      </c>
      <c r="H9" s="21">
        <f>VLOOKUP(E9,'Appendix 1a. Pop March 2021'!$E$5:$F$1684,2,FALSE)</f>
        <v>283415.75232958299</v>
      </c>
      <c r="I9" s="21">
        <f>VLOOKUP(E9,'Appendix 2a. Covid Deaths 2021'!$E$4:$F$1684,2,FALSE)</f>
        <v>23.884490590525601</v>
      </c>
      <c r="J9" s="22">
        <f t="shared" si="1"/>
        <v>417.56704376139987</v>
      </c>
      <c r="K9" s="22">
        <f t="shared" si="2"/>
        <v>441.41634443730129</v>
      </c>
      <c r="L9" s="77">
        <f t="shared" si="3"/>
        <v>0.94597096148239934</v>
      </c>
      <c r="M9" s="77">
        <f t="shared" si="4"/>
        <v>1.0571149017438479</v>
      </c>
      <c r="N9" s="77">
        <f>VLOOKUP(E9,'Appendix 4. LT MOH 2019'!$E$4:$L$1683,8,FALSE)</f>
        <v>0.99266034717942686</v>
      </c>
      <c r="O9" s="77">
        <f t="shared" si="13"/>
        <v>0.99224277366475055</v>
      </c>
      <c r="P9" s="77">
        <f t="shared" si="5"/>
        <v>7.7572263352494453E-3</v>
      </c>
      <c r="Q9" s="77">
        <f>VLOOKUP(E9,'Appendix 4. LT MOH 2019'!$E$4:$J$1683,6,FALSE)</f>
        <v>2.4999999999999867</v>
      </c>
      <c r="R9" s="18">
        <f t="shared" si="6"/>
        <v>2.499474672088231</v>
      </c>
      <c r="S9" s="132">
        <f t="shared" si="14"/>
        <v>97604.606944824918</v>
      </c>
      <c r="T9" s="14">
        <f t="shared" si="7"/>
        <v>757.1410274340667</v>
      </c>
      <c r="U9" s="15">
        <f t="shared" si="8"/>
        <v>1.5574874276747914E-3</v>
      </c>
      <c r="V9" s="14">
        <f t="shared" si="9"/>
        <v>486129.78440822463</v>
      </c>
      <c r="W9" s="14">
        <f t="shared" si="10"/>
        <v>5350483.9553133929</v>
      </c>
      <c r="X9" s="129">
        <f t="shared" si="11"/>
        <v>54.817944795761306</v>
      </c>
      <c r="Y9" s="109">
        <f>VLOOKUP(E9,'Appendix 4. LT MOH 2019'!$E$4:$Q$1683,13,FALSE)</f>
        <v>57.965731481063543</v>
      </c>
      <c r="Z9" s="109">
        <f t="shared" si="12"/>
        <v>-3.1477866853022363</v>
      </c>
    </row>
    <row r="10" spans="1:27" s="11" customFormat="1" x14ac:dyDescent="0.2">
      <c r="A10" s="17"/>
      <c r="B10" s="13" t="str">
        <f t="shared" si="15"/>
        <v>Total</v>
      </c>
      <c r="C10" s="13" t="str">
        <f t="shared" si="16"/>
        <v>MT</v>
      </c>
      <c r="D10" s="162" t="s">
        <v>123</v>
      </c>
      <c r="E10" s="20" t="str">
        <f t="shared" si="0"/>
        <v>MTTotal25-29</v>
      </c>
      <c r="F10" s="21">
        <v>5</v>
      </c>
      <c r="G10" s="108">
        <f>VLOOKUP(E10,'Appendix 4. LT MOH 2019'!$E$4:$H$1683,4,FALSE)</f>
        <v>1.6130953393796049E-3</v>
      </c>
      <c r="H10" s="21">
        <f>VLOOKUP(E10,'Appendix 1a. Pop March 2021'!$E$5:$F$1684,2,FALSE)</f>
        <v>293097.58924308501</v>
      </c>
      <c r="I10" s="21">
        <f>VLOOKUP(E10,'Appendix 2a. Covid Deaths 2021'!$E$4:$F$1684,2,FALSE)</f>
        <v>34.120700843607999</v>
      </c>
      <c r="J10" s="22">
        <f t="shared" si="1"/>
        <v>472.79435519141822</v>
      </c>
      <c r="K10" s="22">
        <f t="shared" si="2"/>
        <v>506.86001609151901</v>
      </c>
      <c r="L10" s="77">
        <f t="shared" si="3"/>
        <v>0.93279079071419613</v>
      </c>
      <c r="M10" s="77">
        <f t="shared" si="4"/>
        <v>1.0720517504620137</v>
      </c>
      <c r="N10" s="77">
        <f>VLOOKUP(E10,'Appendix 4. LT MOH 2019'!$E$4:$L$1683,8,FALSE)</f>
        <v>0.99196691861844555</v>
      </c>
      <c r="O10" s="77">
        <f t="shared" si="13"/>
        <v>0.99139061952740937</v>
      </c>
      <c r="P10" s="77">
        <f t="shared" si="5"/>
        <v>8.6093804725906331E-3</v>
      </c>
      <c r="Q10" s="77">
        <f>VLOOKUP(E10,'Appendix 4. LT MOH 2019'!$E$4:$J$1683,6,FALSE)</f>
        <v>2.4999999999999529</v>
      </c>
      <c r="R10" s="18">
        <f t="shared" si="6"/>
        <v>2.4992744878343029</v>
      </c>
      <c r="S10" s="132">
        <f t="shared" si="14"/>
        <v>96847.465917390859</v>
      </c>
      <c r="T10" s="14">
        <f t="shared" si="7"/>
        <v>833.79668188907169</v>
      </c>
      <c r="U10" s="15">
        <f t="shared" si="8"/>
        <v>1.7293224523364386E-3</v>
      </c>
      <c r="V10" s="14">
        <f t="shared" si="9"/>
        <v>482152.23295259516</v>
      </c>
      <c r="W10" s="14">
        <f t="shared" si="10"/>
        <v>4864354.1709051682</v>
      </c>
      <c r="X10" s="129">
        <f t="shared" si="11"/>
        <v>50.226963863508566</v>
      </c>
      <c r="Y10" s="109">
        <f>VLOOKUP(E10,'Appendix 4. LT MOH 2019'!$E$4:$Q$1683,13,FALSE)</f>
        <v>53.375840753250031</v>
      </c>
      <c r="Z10" s="109">
        <f t="shared" si="12"/>
        <v>-3.1488768897414658</v>
      </c>
    </row>
    <row r="11" spans="1:27" s="11" customFormat="1" x14ac:dyDescent="0.2">
      <c r="A11" s="17"/>
      <c r="B11" s="13" t="str">
        <f t="shared" si="15"/>
        <v>Total</v>
      </c>
      <c r="C11" s="13" t="str">
        <f t="shared" si="16"/>
        <v>MT</v>
      </c>
      <c r="D11" s="162" t="s">
        <v>124</v>
      </c>
      <c r="E11" s="20" t="str">
        <f t="shared" si="0"/>
        <v>MTTotal30-34</v>
      </c>
      <c r="F11" s="21">
        <v>5</v>
      </c>
      <c r="G11" s="108">
        <f>VLOOKUP(E11,'Appendix 4. LT MOH 2019'!$E$4:$H$1683,4,FALSE)</f>
        <v>1.6833705345802243E-3</v>
      </c>
      <c r="H11" s="21">
        <f>VLOOKUP(E11,'Appendix 1a. Pop March 2021'!$E$5:$F$1684,2,FALSE)</f>
        <v>295956.96130599699</v>
      </c>
      <c r="I11" s="21">
        <f>VLOOKUP(E11,'Appendix 2a. Covid Deaths 2021'!$E$4:$F$1684,2,FALSE)</f>
        <v>146.71901362751501</v>
      </c>
      <c r="J11" s="22">
        <f t="shared" si="1"/>
        <v>498.20522816641488</v>
      </c>
      <c r="K11" s="22">
        <f t="shared" si="2"/>
        <v>644.67725932952669</v>
      </c>
      <c r="L11" s="77">
        <f t="shared" si="3"/>
        <v>0.77279789376246222</v>
      </c>
      <c r="M11" s="77">
        <f t="shared" si="4"/>
        <v>1.2939993859602492</v>
      </c>
      <c r="N11" s="77">
        <f>VLOOKUP(E11,'Appendix 4. LT MOH 2019'!$E$4:$L$1683,8,FALSE)</f>
        <v>0.99161842058664307</v>
      </c>
      <c r="O11" s="77">
        <f t="shared" si="13"/>
        <v>0.98916763078475667</v>
      </c>
      <c r="P11" s="77">
        <f t="shared" si="5"/>
        <v>1.0832369215243332E-2</v>
      </c>
      <c r="Q11" s="77">
        <f>VLOOKUP(E11,'Appendix 4. LT MOH 2019'!$E$4:$J$1683,6,FALSE)</f>
        <v>2.4999999999999929</v>
      </c>
      <c r="R11" s="18">
        <f t="shared" si="6"/>
        <v>2.4969098636799618</v>
      </c>
      <c r="S11" s="132">
        <f t="shared" si="14"/>
        <v>96013.669235501788</v>
      </c>
      <c r="T11" s="14">
        <f t="shared" si="7"/>
        <v>1040.0555148692054</v>
      </c>
      <c r="U11" s="15">
        <f t="shared" si="8"/>
        <v>2.1782864274410398E-3</v>
      </c>
      <c r="V11" s="14">
        <f t="shared" si="9"/>
        <v>477464.99347701453</v>
      </c>
      <c r="W11" s="14">
        <f t="shared" si="10"/>
        <v>4382201.9379525734</v>
      </c>
      <c r="X11" s="129">
        <f t="shared" si="11"/>
        <v>45.641438066531265</v>
      </c>
      <c r="Y11" s="109">
        <f>VLOOKUP(E11,'Appendix 4. LT MOH 2019'!$E$4:$Q$1683,13,FALSE)</f>
        <v>48.787840147035318</v>
      </c>
      <c r="Z11" s="109">
        <f t="shared" si="12"/>
        <v>-3.1464020805040533</v>
      </c>
    </row>
    <row r="12" spans="1:27" s="11" customFormat="1" x14ac:dyDescent="0.2">
      <c r="A12" s="17"/>
      <c r="B12" s="13" t="str">
        <f t="shared" si="15"/>
        <v>Total</v>
      </c>
      <c r="C12" s="13" t="str">
        <f t="shared" si="16"/>
        <v>MT</v>
      </c>
      <c r="D12" s="162" t="s">
        <v>125</v>
      </c>
      <c r="E12" s="20" t="str">
        <f t="shared" si="0"/>
        <v>MTTotal35-39</v>
      </c>
      <c r="F12" s="21">
        <v>5</v>
      </c>
      <c r="G12" s="108">
        <f>VLOOKUP(E12,'Appendix 4. LT MOH 2019'!$E$4:$H$1683,4,FALSE)</f>
        <v>2.0789584208315832E-3</v>
      </c>
      <c r="H12" s="21">
        <f>VLOOKUP(E12,'Appendix 1a. Pop March 2021'!$E$5:$F$1684,2,FALSE)</f>
        <v>290384.81951914099</v>
      </c>
      <c r="I12" s="21">
        <f>VLOOKUP(E12,'Appendix 2a. Covid Deaths 2021'!$E$4:$F$1684,2,FALSE)</f>
        <v>153.543153796236</v>
      </c>
      <c r="J12" s="22">
        <f t="shared" si="1"/>
        <v>603.69796582097763</v>
      </c>
      <c r="K12" s="22">
        <f t="shared" si="2"/>
        <v>756.92190978466795</v>
      </c>
      <c r="L12" s="77">
        <f t="shared" si="3"/>
        <v>0.79756968059323308</v>
      </c>
      <c r="M12" s="77">
        <f t="shared" si="4"/>
        <v>1.2538089452650696</v>
      </c>
      <c r="N12" s="77">
        <f>VLOOKUP(E12,'Appendix 4. LT MOH 2019'!$E$4:$L$1683,8,FALSE)</f>
        <v>0.98965895440538987</v>
      </c>
      <c r="O12" s="77">
        <f t="shared" si="13"/>
        <v>0.98705136369963808</v>
      </c>
      <c r="P12" s="77">
        <f t="shared" si="5"/>
        <v>1.2948636300361915E-2</v>
      </c>
      <c r="Q12" s="77">
        <f>VLOOKUP(E12,'Appendix 4. LT MOH 2019'!$E$4:$J$1683,6,FALSE)</f>
        <v>2.5000000000000009</v>
      </c>
      <c r="R12" s="18">
        <f t="shared" si="6"/>
        <v>2.4967063771893634</v>
      </c>
      <c r="S12" s="132">
        <f t="shared" si="14"/>
        <v>94973.61372063258</v>
      </c>
      <c r="T12" s="14">
        <f t="shared" si="7"/>
        <v>1229.7787821995335</v>
      </c>
      <c r="U12" s="15">
        <f t="shared" si="8"/>
        <v>2.6066256170497576E-3</v>
      </c>
      <c r="V12" s="14">
        <f t="shared" si="9"/>
        <v>471789.57122021494</v>
      </c>
      <c r="W12" s="14">
        <f t="shared" si="10"/>
        <v>3904736.9444755586</v>
      </c>
      <c r="X12" s="129">
        <f t="shared" si="11"/>
        <v>41.113913554573656</v>
      </c>
      <c r="Y12" s="109">
        <f>VLOOKUP(E12,'Appendix 4. LT MOH 2019'!$E$4:$Q$1683,13,FALSE)</f>
        <v>44.179084601566146</v>
      </c>
      <c r="Z12" s="109">
        <f t="shared" si="12"/>
        <v>-3.0651710469924893</v>
      </c>
    </row>
    <row r="13" spans="1:27" s="11" customFormat="1" x14ac:dyDescent="0.2">
      <c r="A13" s="17"/>
      <c r="B13" s="13" t="str">
        <f t="shared" si="15"/>
        <v>Total</v>
      </c>
      <c r="C13" s="13" t="str">
        <f t="shared" si="16"/>
        <v>MT</v>
      </c>
      <c r="D13" s="162" t="s">
        <v>126</v>
      </c>
      <c r="E13" s="20" t="str">
        <f t="shared" si="0"/>
        <v>MTTotal40-44</v>
      </c>
      <c r="F13" s="21">
        <v>5</v>
      </c>
      <c r="G13" s="108">
        <f>VLOOKUP(E13,'Appendix 4. LT MOH 2019'!$E$4:$H$1683,4,FALSE)</f>
        <v>2.8690873148650262E-3</v>
      </c>
      <c r="H13" s="21">
        <f>VLOOKUP(E13,'Appendix 1a. Pop March 2021'!$E$5:$F$1684,2,FALSE)</f>
        <v>268910.70995715598</v>
      </c>
      <c r="I13" s="21">
        <f>VLOOKUP(E13,'Appendix 2a. Covid Deaths 2021'!$E$4:$F$1684,2,FALSE)</f>
        <v>334.38286826735902</v>
      </c>
      <c r="J13" s="22">
        <f t="shared" si="1"/>
        <v>771.52830676942449</v>
      </c>
      <c r="K13" s="22">
        <f t="shared" si="2"/>
        <v>1104.9518013911295</v>
      </c>
      <c r="L13" s="77">
        <f t="shared" si="3"/>
        <v>0.69824611878823473</v>
      </c>
      <c r="M13" s="77">
        <f t="shared" si="4"/>
        <v>1.4321597687294583</v>
      </c>
      <c r="N13" s="77">
        <f>VLOOKUP(E13,'Appendix 4. LT MOH 2019'!$E$4:$L$1683,8,FALSE)</f>
        <v>0.98575672641459</v>
      </c>
      <c r="O13" s="77">
        <f t="shared" si="13"/>
        <v>0.97966430739930332</v>
      </c>
      <c r="P13" s="77">
        <f t="shared" si="5"/>
        <v>2.0335692600696675E-2</v>
      </c>
      <c r="Q13" s="77">
        <f>VLOOKUP(E13,'Appendix 4. LT MOH 2019'!$E$4:$J$1683,6,FALSE)</f>
        <v>2.4999999999999956</v>
      </c>
      <c r="R13" s="18">
        <f t="shared" si="6"/>
        <v>2.4922610450783971</v>
      </c>
      <c r="S13" s="132">
        <f t="shared" si="14"/>
        <v>93743.83493843305</v>
      </c>
      <c r="T13" s="14">
        <f t="shared" si="7"/>
        <v>1906.3458105184234</v>
      </c>
      <c r="U13" s="15">
        <f t="shared" si="8"/>
        <v>4.1090480228130359E-3</v>
      </c>
      <c r="V13" s="14">
        <f t="shared" si="9"/>
        <v>463938.5570415766</v>
      </c>
      <c r="W13" s="14">
        <f t="shared" si="10"/>
        <v>3432947.3732553436</v>
      </c>
      <c r="X13" s="129">
        <f t="shared" si="11"/>
        <v>36.620513503740881</v>
      </c>
      <c r="Y13" s="109">
        <f>VLOOKUP(E13,'Appendix 4. LT MOH 2019'!$E$4:$Q$1683,13,FALSE)</f>
        <v>39.614593533494485</v>
      </c>
      <c r="Z13" s="109">
        <f t="shared" si="12"/>
        <v>-2.9940800297536043</v>
      </c>
    </row>
    <row r="14" spans="1:27" s="11" customFormat="1" x14ac:dyDescent="0.2">
      <c r="A14" s="17"/>
      <c r="B14" s="13" t="str">
        <f t="shared" si="15"/>
        <v>Total</v>
      </c>
      <c r="C14" s="13" t="str">
        <f t="shared" si="16"/>
        <v>MT</v>
      </c>
      <c r="D14" s="162" t="s">
        <v>127</v>
      </c>
      <c r="E14" s="20" t="str">
        <f t="shared" si="0"/>
        <v>MTTotal45-49</v>
      </c>
      <c r="F14" s="21">
        <v>5</v>
      </c>
      <c r="G14" s="108">
        <f>VLOOKUP(E14,'Appendix 4. LT MOH 2019'!$E$4:$H$1683,4,FALSE)</f>
        <v>3.8046059923643977E-3</v>
      </c>
      <c r="H14" s="21">
        <f>VLOOKUP(E14,'Appendix 1a. Pop March 2021'!$E$5:$F$1684,2,FALSE)</f>
        <v>235642.07183740701</v>
      </c>
      <c r="I14" s="21">
        <f>VLOOKUP(E14,'Appendix 2a. Covid Deaths 2021'!$E$4:$F$1684,2,FALSE)</f>
        <v>348.03114860480201</v>
      </c>
      <c r="J14" s="22">
        <f t="shared" si="1"/>
        <v>896.52523856576056</v>
      </c>
      <c r="K14" s="22">
        <f t="shared" si="2"/>
        <v>1243.2322657770512</v>
      </c>
      <c r="L14" s="77">
        <f t="shared" si="3"/>
        <v>0.72112449398617395</v>
      </c>
      <c r="M14" s="77">
        <f t="shared" si="4"/>
        <v>1.3867231086164893</v>
      </c>
      <c r="N14" s="77">
        <f>VLOOKUP(E14,'Appendix 4. LT MOH 2019'!$E$4:$L$1683,8,FALSE)</f>
        <v>0.98115620309473961</v>
      </c>
      <c r="O14" s="77">
        <f t="shared" si="13"/>
        <v>0.97396445406952814</v>
      </c>
      <c r="P14" s="77">
        <f t="shared" si="5"/>
        <v>2.6035545930471859E-2</v>
      </c>
      <c r="Q14" s="77">
        <f>VLOOKUP(E14,'Appendix 4. LT MOH 2019'!$E$4:$J$1683,6,FALSE)</f>
        <v>2.4999999999999867</v>
      </c>
      <c r="R14" s="18">
        <f t="shared" si="6"/>
        <v>2.4908219043702786</v>
      </c>
      <c r="S14" s="132">
        <f t="shared" si="14"/>
        <v>91837.489127914625</v>
      </c>
      <c r="T14" s="14">
        <f t="shared" si="7"/>
        <v>2391.0391663290311</v>
      </c>
      <c r="U14" s="15">
        <f t="shared" si="8"/>
        <v>5.2760436740265952E-3</v>
      </c>
      <c r="V14" s="14">
        <f t="shared" si="9"/>
        <v>453187.90253762755</v>
      </c>
      <c r="W14" s="14">
        <f t="shared" si="10"/>
        <v>2969008.816213767</v>
      </c>
      <c r="X14" s="129">
        <f t="shared" si="11"/>
        <v>32.328941529296635</v>
      </c>
      <c r="Y14" s="109">
        <f>VLOOKUP(E14,'Appendix 4. LT MOH 2019'!$E$4:$Q$1683,13,FALSE)</f>
        <v>35.150865105925547</v>
      </c>
      <c r="Z14" s="109">
        <f t="shared" si="12"/>
        <v>-2.8219235766289117</v>
      </c>
    </row>
    <row r="15" spans="1:27" s="11" customFormat="1" x14ac:dyDescent="0.2">
      <c r="A15" s="17"/>
      <c r="B15" s="13" t="str">
        <f t="shared" si="15"/>
        <v>Total</v>
      </c>
      <c r="C15" s="13" t="str">
        <f t="shared" si="16"/>
        <v>MT</v>
      </c>
      <c r="D15" s="162" t="s">
        <v>128</v>
      </c>
      <c r="E15" s="20" t="str">
        <f t="shared" si="0"/>
        <v>MTTotal50-54</v>
      </c>
      <c r="F15" s="21">
        <v>5</v>
      </c>
      <c r="G15" s="108">
        <f>VLOOKUP(E15,'Appendix 4. LT MOH 2019'!$E$4:$H$1683,4,FALSE)</f>
        <v>5.3652680410843177E-3</v>
      </c>
      <c r="H15" s="21">
        <f>VLOOKUP(E15,'Appendix 1a. Pop March 2021'!$E$5:$F$1684,2,FALSE)</f>
        <v>209443.67629684601</v>
      </c>
      <c r="I15" s="21">
        <f>VLOOKUP(E15,'Appendix 2a. Covid Deaths 2021'!$E$4:$F$1684,2,FALSE)</f>
        <v>388.97598961713197</v>
      </c>
      <c r="J15" s="22">
        <f t="shared" si="1"/>
        <v>1123.7214628426768</v>
      </c>
      <c r="K15" s="22">
        <f t="shared" si="2"/>
        <v>1510.6104920139669</v>
      </c>
      <c r="L15" s="77">
        <f t="shared" si="3"/>
        <v>0.7438856467523377</v>
      </c>
      <c r="M15" s="77">
        <f t="shared" si="4"/>
        <v>1.3442926400930151</v>
      </c>
      <c r="N15" s="77">
        <f>VLOOKUP(E15,'Appendix 4. LT MOH 2019'!$E$4:$L$1683,8,FALSE)</f>
        <v>0.97352872352872355</v>
      </c>
      <c r="O15" s="77">
        <f t="shared" si="13"/>
        <v>0.9645779656161777</v>
      </c>
      <c r="P15" s="77">
        <f t="shared" si="5"/>
        <v>3.5422034383822298E-2</v>
      </c>
      <c r="Q15" s="77">
        <f>VLOOKUP(E15,'Appendix 4. LT MOH 2019'!$E$4:$J$1683,6,FALSE)</f>
        <v>2.4999999999999973</v>
      </c>
      <c r="R15" s="18">
        <f t="shared" si="6"/>
        <v>2.4884882564469133</v>
      </c>
      <c r="S15" s="132">
        <f t="shared" si="14"/>
        <v>89446.449961585589</v>
      </c>
      <c r="T15" s="14">
        <f t="shared" si="7"/>
        <v>3168.3752260501255</v>
      </c>
      <c r="U15" s="15">
        <f t="shared" si="8"/>
        <v>7.2127400669950038E-3</v>
      </c>
      <c r="V15" s="14">
        <f t="shared" si="9"/>
        <v>439274.8382197204</v>
      </c>
      <c r="W15" s="14">
        <f t="shared" si="10"/>
        <v>2515820.9136761394</v>
      </c>
      <c r="X15" s="129">
        <f t="shared" si="11"/>
        <v>28.126559687462215</v>
      </c>
      <c r="Y15" s="109">
        <f>VLOOKUP(E15,'Appendix 4. LT MOH 2019'!$E$4:$Q$1683,13,FALSE)</f>
        <v>30.777947999451015</v>
      </c>
      <c r="Z15" s="109">
        <f t="shared" si="12"/>
        <v>-2.6513883119888</v>
      </c>
    </row>
    <row r="16" spans="1:27" s="11" customFormat="1" x14ac:dyDescent="0.2">
      <c r="A16" s="17"/>
      <c r="B16" s="13" t="str">
        <f t="shared" si="15"/>
        <v>Total</v>
      </c>
      <c r="C16" s="13" t="str">
        <f t="shared" si="16"/>
        <v>MT</v>
      </c>
      <c r="D16" s="162" t="s">
        <v>129</v>
      </c>
      <c r="E16" s="20" t="str">
        <f t="shared" si="0"/>
        <v>MTTotal55-59</v>
      </c>
      <c r="F16" s="21">
        <v>5</v>
      </c>
      <c r="G16" s="108">
        <f>VLOOKUP(E16,'Appendix 4. LT MOH 2019'!$E$4:$H$1683,4,FALSE)</f>
        <v>7.7224853325793454E-3</v>
      </c>
      <c r="H16" s="21">
        <f>VLOOKUP(E16,'Appendix 1a. Pop March 2021'!$E$5:$F$1684,2,FALSE)</f>
        <v>179085.501492362</v>
      </c>
      <c r="I16" s="21">
        <f>VLOOKUP(E16,'Appendix 2a. Covid Deaths 2021'!$E$4:$F$1684,2,FALSE)</f>
        <v>648.29331602855302</v>
      </c>
      <c r="J16" s="22">
        <f t="shared" si="1"/>
        <v>1382.985158552382</v>
      </c>
      <c r="K16" s="22">
        <f t="shared" si="2"/>
        <v>2026.2720389566953</v>
      </c>
      <c r="L16" s="77">
        <f t="shared" si="3"/>
        <v>0.68252689271893896</v>
      </c>
      <c r="M16" s="77">
        <f t="shared" si="4"/>
        <v>1.46514373377489</v>
      </c>
      <c r="N16" s="77">
        <f>VLOOKUP(E16,'Appendix 4. LT MOH 2019'!$E$4:$L$1683,8,FALSE)</f>
        <v>0.962118913670998</v>
      </c>
      <c r="O16" s="77">
        <f t="shared" si="13"/>
        <v>0.9449910850630856</v>
      </c>
      <c r="P16" s="77">
        <f t="shared" si="5"/>
        <v>5.5008914936914399E-2</v>
      </c>
      <c r="Q16" s="77">
        <f>VLOOKUP(E16,'Appendix 4. LT MOH 2019'!$E$4:$J$1683,6,FALSE)</f>
        <v>2.5000000000000044</v>
      </c>
      <c r="R16" s="18">
        <f t="shared" si="6"/>
        <v>2.4776253845775251</v>
      </c>
      <c r="S16" s="132">
        <f t="shared" si="14"/>
        <v>86278.074735535469</v>
      </c>
      <c r="T16" s="14">
        <f t="shared" si="7"/>
        <v>4746.063274047814</v>
      </c>
      <c r="U16" s="15">
        <f t="shared" si="8"/>
        <v>1.131580352999789E-2</v>
      </c>
      <c r="V16" s="14">
        <f t="shared" si="9"/>
        <v>419419.02415203024</v>
      </c>
      <c r="W16" s="14">
        <f t="shared" si="10"/>
        <v>2076546.075456419</v>
      </c>
      <c r="X16" s="129">
        <f t="shared" si="11"/>
        <v>24.068062272153938</v>
      </c>
      <c r="Y16" s="109">
        <f>VLOOKUP(E16,'Appendix 4. LT MOH 2019'!$E$4:$Q$1683,13,FALSE)</f>
        <v>26.546855337716892</v>
      </c>
      <c r="Z16" s="109">
        <f t="shared" si="12"/>
        <v>-2.4787930655629538</v>
      </c>
    </row>
    <row r="17" spans="1:26" s="11" customFormat="1" x14ac:dyDescent="0.2">
      <c r="A17" s="17"/>
      <c r="B17" s="13" t="str">
        <f t="shared" si="15"/>
        <v>Total</v>
      </c>
      <c r="C17" s="13" t="str">
        <f t="shared" si="16"/>
        <v>MT</v>
      </c>
      <c r="D17" s="162" t="s">
        <v>130</v>
      </c>
      <c r="E17" s="20" t="str">
        <f t="shared" si="0"/>
        <v>MTTotal60-64</v>
      </c>
      <c r="F17" s="21">
        <v>5</v>
      </c>
      <c r="G17" s="108">
        <f>VLOOKUP(E17,'Appendix 4. LT MOH 2019'!$E$4:$H$1683,4,FALSE)</f>
        <v>1.1845904211961697E-2</v>
      </c>
      <c r="H17" s="21">
        <f>VLOOKUP(E17,'Appendix 1a. Pop March 2021'!$E$5:$F$1684,2,FALSE)</f>
        <v>141277.24350450301</v>
      </c>
      <c r="I17" s="21">
        <f>VLOOKUP(E17,'Appendix 2a. Covid Deaths 2021'!$E$4:$F$1684,2,FALSE)</f>
        <v>624.40882543802695</v>
      </c>
      <c r="J17" s="22">
        <f t="shared" si="1"/>
        <v>1673.5566938843306</v>
      </c>
      <c r="K17" s="22">
        <f t="shared" si="2"/>
        <v>2290.5688321871148</v>
      </c>
      <c r="L17" s="77">
        <f t="shared" si="3"/>
        <v>0.73062929625492212</v>
      </c>
      <c r="M17" s="77">
        <f t="shared" si="4"/>
        <v>1.3686831408565532</v>
      </c>
      <c r="N17" s="77">
        <f>VLOOKUP(E17,'Appendix 4. LT MOH 2019'!$E$4:$L$1683,8,FALSE)</f>
        <v>0.94247409484560496</v>
      </c>
      <c r="O17" s="77">
        <f t="shared" si="13"/>
        <v>0.92211055137224962</v>
      </c>
      <c r="P17" s="77">
        <f t="shared" si="5"/>
        <v>7.7889448627750379E-2</v>
      </c>
      <c r="Q17" s="77">
        <f>VLOOKUP(E17,'Appendix 4. LT MOH 2019'!$E$4:$J$1683,6,FALSE)</f>
        <v>2.5000000000000049</v>
      </c>
      <c r="R17" s="18">
        <f t="shared" si="6"/>
        <v>2.4728689850013303</v>
      </c>
      <c r="S17" s="132">
        <f t="shared" si="14"/>
        <v>81532.011461487651</v>
      </c>
      <c r="T17" s="14">
        <f t="shared" si="7"/>
        <v>6350.4834182466975</v>
      </c>
      <c r="U17" s="15">
        <f t="shared" si="8"/>
        <v>1.6216282073986357E-2</v>
      </c>
      <c r="V17" s="14">
        <f t="shared" si="9"/>
        <v>391611.55370095221</v>
      </c>
      <c r="W17" s="14">
        <f t="shared" si="10"/>
        <v>1657127.0513043888</v>
      </c>
      <c r="X17" s="129">
        <f t="shared" si="11"/>
        <v>20.324864082215697</v>
      </c>
      <c r="Y17" s="109">
        <f>VLOOKUP(E17,'Appendix 4. LT MOH 2019'!$E$4:$Q$1683,13,FALSE)</f>
        <v>22.493641634135727</v>
      </c>
      <c r="Z17" s="109">
        <f t="shared" si="12"/>
        <v>-2.1687775519200301</v>
      </c>
    </row>
    <row r="18" spans="1:26" s="11" customFormat="1" x14ac:dyDescent="0.2">
      <c r="A18" s="17"/>
      <c r="B18" s="13" t="str">
        <f t="shared" si="15"/>
        <v>Total</v>
      </c>
      <c r="C18" s="13" t="str">
        <f t="shared" si="16"/>
        <v>MT</v>
      </c>
      <c r="D18" s="162" t="s">
        <v>131</v>
      </c>
      <c r="E18" s="20" t="str">
        <f t="shared" si="0"/>
        <v>MTTotal65-69</v>
      </c>
      <c r="F18" s="21">
        <v>5</v>
      </c>
      <c r="G18" s="108">
        <f>VLOOKUP(E18,'Appendix 4. LT MOH 2019'!$E$4:$H$1683,4,FALSE)</f>
        <v>1.8265515129759064E-2</v>
      </c>
      <c r="H18" s="21">
        <f>VLOOKUP(E18,'Appendix 1a. Pop March 2021'!$E$5:$F$1684,2,FALSE)</f>
        <v>103125.03226473799</v>
      </c>
      <c r="I18" s="21">
        <f>VLOOKUP(E18,'Appendix 2a. Covid Deaths 2021'!$E$4:$F$1684,2,FALSE)</f>
        <v>641.46917585983101</v>
      </c>
      <c r="J18" s="22">
        <f t="shared" si="1"/>
        <v>1883.6318370884635</v>
      </c>
      <c r="K18" s="22">
        <f t="shared" si="2"/>
        <v>2513.3842480113526</v>
      </c>
      <c r="L18" s="77">
        <f t="shared" si="3"/>
        <v>0.74944045606191589</v>
      </c>
      <c r="M18" s="77">
        <f t="shared" si="4"/>
        <v>1.3343288208041226</v>
      </c>
      <c r="N18" s="77">
        <f>VLOOKUP(E18,'Appendix 4. LT MOH 2019'!$E$4:$L$1683,8,FALSE)</f>
        <v>0.91266066902937226</v>
      </c>
      <c r="O18" s="77">
        <f t="shared" si="13"/>
        <v>0.88519632428120787</v>
      </c>
      <c r="P18" s="77">
        <f t="shared" si="5"/>
        <v>0.11480367571879213</v>
      </c>
      <c r="Q18" s="77">
        <f>VLOOKUP(E18,'Appendix 4. LT MOH 2019'!$E$4:$J$1683,6,FALSE)</f>
        <v>2.5000000000000049</v>
      </c>
      <c r="R18" s="18">
        <f t="shared" si="6"/>
        <v>2.4622026303992675</v>
      </c>
      <c r="S18" s="132">
        <f t="shared" si="14"/>
        <v>75181.528043240949</v>
      </c>
      <c r="T18" s="14">
        <f t="shared" si="7"/>
        <v>8631.1157655195111</v>
      </c>
      <c r="U18" s="15">
        <f t="shared" si="8"/>
        <v>2.4381433813089361E-2</v>
      </c>
      <c r="V18" s="14">
        <f t="shared" si="9"/>
        <v>354003.61732974992</v>
      </c>
      <c r="W18" s="14">
        <f t="shared" si="10"/>
        <v>1265515.4976034365</v>
      </c>
      <c r="X18" s="129">
        <f t="shared" si="11"/>
        <v>16.832798302204903</v>
      </c>
      <c r="Y18" s="109">
        <f>VLOOKUP(E18,'Appendix 4. LT MOH 2019'!$E$4:$Q$1683,13,FALSE)</f>
        <v>18.713995953290432</v>
      </c>
      <c r="Z18" s="109">
        <f t="shared" si="12"/>
        <v>-1.8811976510855288</v>
      </c>
    </row>
    <row r="19" spans="1:26" s="11" customFormat="1" x14ac:dyDescent="0.2">
      <c r="A19" s="17"/>
      <c r="B19" s="13" t="str">
        <f t="shared" si="15"/>
        <v>Total</v>
      </c>
      <c r="C19" s="13" t="str">
        <f t="shared" si="16"/>
        <v>MT</v>
      </c>
      <c r="D19" s="162" t="s">
        <v>132</v>
      </c>
      <c r="E19" s="20" t="str">
        <f t="shared" si="0"/>
        <v>MTTotal70-74</v>
      </c>
      <c r="F19" s="21">
        <v>5</v>
      </c>
      <c r="G19" s="108">
        <f>VLOOKUP(E19,'Appendix 4. LT MOH 2019'!$E$4:$H$1683,4,FALSE)</f>
        <v>2.699139067711161E-2</v>
      </c>
      <c r="H19" s="21">
        <f>VLOOKUP(E19,'Appendix 1a. Pop March 2021'!$E$5:$F$1684,2,FALSE)</f>
        <v>70258.577063696706</v>
      </c>
      <c r="I19" s="21">
        <f>VLOOKUP(E19,'Appendix 2a. Covid Deaths 2021'!$E$4:$F$1684,2,FALSE)</f>
        <v>668.76573653471803</v>
      </c>
      <c r="J19" s="22">
        <f t="shared" si="1"/>
        <v>1896.3767019441909</v>
      </c>
      <c r="K19" s="22">
        <f t="shared" si="2"/>
        <v>2547.0915212126342</v>
      </c>
      <c r="L19" s="77">
        <f t="shared" si="3"/>
        <v>0.74452632979648603</v>
      </c>
      <c r="M19" s="77">
        <f t="shared" si="4"/>
        <v>1.3431358435279876</v>
      </c>
      <c r="N19" s="77">
        <f>VLOOKUP(E19,'Appendix 4. LT MOH 2019'!$E$4:$L$1683,8,FALSE)</f>
        <v>0.8735740754196033</v>
      </c>
      <c r="O19" s="77">
        <f t="shared" si="13"/>
        <v>0.83398372017590683</v>
      </c>
      <c r="P19" s="77">
        <f t="shared" si="5"/>
        <v>0.16601627982409317</v>
      </c>
      <c r="Q19" s="77">
        <f>VLOOKUP(E19,'Appendix 4. LT MOH 2019'!$E$4:$J$1683,6,FALSE)</f>
        <v>2.4999999999999978</v>
      </c>
      <c r="R19" s="18">
        <f t="shared" si="6"/>
        <v>2.4429135649374176</v>
      </c>
      <c r="S19" s="132">
        <f t="shared" si="14"/>
        <v>66550.412277721436</v>
      </c>
      <c r="T19" s="14">
        <f t="shared" si="7"/>
        <v>11048.451867106967</v>
      </c>
      <c r="U19" s="15">
        <f t="shared" si="8"/>
        <v>3.6283888559623133E-2</v>
      </c>
      <c r="V19" s="14">
        <f t="shared" si="9"/>
        <v>304500.2149907861</v>
      </c>
      <c r="W19" s="14">
        <f t="shared" si="10"/>
        <v>911511.88027368649</v>
      </c>
      <c r="X19" s="129">
        <f t="shared" si="11"/>
        <v>13.696562486643321</v>
      </c>
      <c r="Y19" s="109">
        <f>VLOOKUP(E19,'Appendix 4. LT MOH 2019'!$E$4:$Q$1683,13,FALSE)</f>
        <v>15.265634592903242</v>
      </c>
      <c r="Z19" s="109">
        <f t="shared" si="12"/>
        <v>-1.5690721062599202</v>
      </c>
    </row>
    <row r="20" spans="1:26" s="11" customFormat="1" x14ac:dyDescent="0.2">
      <c r="A20" s="17"/>
      <c r="B20" s="13" t="str">
        <f t="shared" si="15"/>
        <v>Total</v>
      </c>
      <c r="C20" s="13" t="str">
        <f t="shared" si="16"/>
        <v>MT</v>
      </c>
      <c r="D20" s="162" t="s">
        <v>133</v>
      </c>
      <c r="E20" s="20" t="str">
        <f t="shared" si="0"/>
        <v>MTTotal75-79</v>
      </c>
      <c r="F20" s="21">
        <v>5</v>
      </c>
      <c r="G20" s="108">
        <f>VLOOKUP(E20,'Appendix 4. LT MOH 2019'!$E$4:$H$1683,4,FALSE)</f>
        <v>4.3989117087617075E-2</v>
      </c>
      <c r="H20" s="21">
        <f>VLOOKUP(E20,'Appendix 1a. Pop March 2021'!$E$5:$F$1684,2,FALSE)</f>
        <v>44906.430170845699</v>
      </c>
      <c r="I20" s="21">
        <f>VLOOKUP(E20,'Appendix 2a. Covid Deaths 2021'!$E$4:$F$1684,2,FALSE)</f>
        <v>542.51914341336806</v>
      </c>
      <c r="J20" s="22">
        <f t="shared" si="1"/>
        <v>1975.3942147722314</v>
      </c>
      <c r="K20" s="22">
        <f t="shared" si="2"/>
        <v>2494.0484200637152</v>
      </c>
      <c r="L20" s="77">
        <f t="shared" si="3"/>
        <v>0.79204324939359683</v>
      </c>
      <c r="M20" s="77">
        <f t="shared" si="4"/>
        <v>1.2625573171232993</v>
      </c>
      <c r="N20" s="77">
        <f>VLOOKUP(E20,'Appendix 4. LT MOH 2019'!$E$4:$L$1683,8,FALSE)</f>
        <v>0.80184596696348198</v>
      </c>
      <c r="O20" s="77">
        <f t="shared" si="13"/>
        <v>0.75667489664821219</v>
      </c>
      <c r="P20" s="77">
        <f t="shared" si="5"/>
        <v>0.24332510335178781</v>
      </c>
      <c r="Q20" s="77">
        <f>VLOOKUP(E20,'Appendix 4. LT MOH 2019'!$E$4:$J$1683,6,FALSE)</f>
        <v>2.4999999999999991</v>
      </c>
      <c r="R20" s="18">
        <f t="shared" si="6"/>
        <v>2.4295621281823889</v>
      </c>
      <c r="S20" s="132">
        <f t="shared" si="14"/>
        <v>55501.960410614469</v>
      </c>
      <c r="T20" s="14">
        <f t="shared" si="7"/>
        <v>13505.020253139601</v>
      </c>
      <c r="U20" s="15">
        <f t="shared" si="8"/>
        <v>5.5622913895272921E-2</v>
      </c>
      <c r="V20" s="14">
        <f t="shared" si="9"/>
        <v>242795.98653473845</v>
      </c>
      <c r="W20" s="14">
        <f t="shared" si="10"/>
        <v>607011.66528290033</v>
      </c>
      <c r="X20" s="129">
        <f t="shared" si="11"/>
        <v>10.936760806142848</v>
      </c>
      <c r="Y20" s="109">
        <f>VLOOKUP(E20,'Appendix 4. LT MOH 2019'!$E$4:$Q$1683,13,FALSE)</f>
        <v>12.113110613168701</v>
      </c>
      <c r="Z20" s="109">
        <f t="shared" si="12"/>
        <v>-1.1763498070258525</v>
      </c>
    </row>
    <row r="21" spans="1:26" s="11" customFormat="1" x14ac:dyDescent="0.2">
      <c r="A21" s="17"/>
      <c r="B21" s="13" t="str">
        <f t="shared" si="15"/>
        <v>Total</v>
      </c>
      <c r="C21" s="13" t="str">
        <f t="shared" si="16"/>
        <v>MT</v>
      </c>
      <c r="D21" s="162" t="s">
        <v>134</v>
      </c>
      <c r="E21" s="20" t="str">
        <f t="shared" si="0"/>
        <v>MTTotal80-84</v>
      </c>
      <c r="F21" s="21">
        <v>5</v>
      </c>
      <c r="G21" s="108">
        <f>VLOOKUP(E21,'Appendix 4. LT MOH 2019'!$E$4:$H$1683,4,FALSE)</f>
        <v>6.6977942360328446E-2</v>
      </c>
      <c r="H21" s="21">
        <f>VLOOKUP(E21,'Appendix 1a. Pop March 2021'!$E$5:$F$1684,2,FALSE)</f>
        <v>26895.404506262101</v>
      </c>
      <c r="I21" s="21">
        <f>VLOOKUP(E21,'Appendix 2a. Covid Deaths 2021'!$E$4:$F$1684,2,FALSE)</f>
        <v>344.61907852044101</v>
      </c>
      <c r="J21" s="22">
        <f t="shared" si="1"/>
        <v>1801.398852778141</v>
      </c>
      <c r="K21" s="22">
        <f t="shared" si="2"/>
        <v>2122.9360545211703</v>
      </c>
      <c r="L21" s="77">
        <f t="shared" si="3"/>
        <v>0.84854126856140644</v>
      </c>
      <c r="M21" s="77">
        <f t="shared" si="4"/>
        <v>1.1784930645687657</v>
      </c>
      <c r="N21" s="77">
        <f>VLOOKUP(E21,'Appendix 4. LT MOH 2019'!$E$4:$L$1683,8,FALSE)</f>
        <v>0.71314301475658537</v>
      </c>
      <c r="O21" s="77">
        <f t="shared" si="13"/>
        <v>0.67138197894928131</v>
      </c>
      <c r="P21" s="77">
        <f t="shared" si="5"/>
        <v>0.32861802105071869</v>
      </c>
      <c r="Q21" s="77">
        <f>VLOOKUP(E21,'Appendix 4. LT MOH 2019'!$E$4:$J$1683,6,FALSE)</f>
        <v>2.5000000000000004</v>
      </c>
      <c r="R21" s="18">
        <f t="shared" si="6"/>
        <v>2.428176895536923</v>
      </c>
      <c r="S21" s="132">
        <f t="shared" si="14"/>
        <v>41996.94015747487</v>
      </c>
      <c r="T21" s="14">
        <f t="shared" si="7"/>
        <v>13800.95136473485</v>
      </c>
      <c r="U21" s="15">
        <f t="shared" si="8"/>
        <v>7.9092582624928243E-2</v>
      </c>
      <c r="V21" s="14">
        <f t="shared" si="9"/>
        <v>174491.09520397801</v>
      </c>
      <c r="W21" s="14">
        <f t="shared" si="10"/>
        <v>364215.67874816188</v>
      </c>
      <c r="X21" s="129">
        <f t="shared" si="11"/>
        <v>8.6724336911801547</v>
      </c>
      <c r="Y21" s="109">
        <f>VLOOKUP(E21,'Appendix 4. LT MOH 2019'!$E$4:$Q$1683,13,FALSE)</f>
        <v>9.4887247791152198</v>
      </c>
      <c r="Z21" s="109">
        <f t="shared" si="12"/>
        <v>-0.81629108793506511</v>
      </c>
    </row>
    <row r="22" spans="1:26" s="11" customFormat="1" x14ac:dyDescent="0.2">
      <c r="A22" s="17"/>
      <c r="B22" s="13" t="str">
        <f t="shared" si="15"/>
        <v>Total</v>
      </c>
      <c r="C22" s="13" t="str">
        <f t="shared" si="16"/>
        <v>MT</v>
      </c>
      <c r="D22" s="162" t="s">
        <v>135</v>
      </c>
      <c r="E22" s="20" t="str">
        <f t="shared" si="0"/>
        <v>MTTotal85-89</v>
      </c>
      <c r="F22" s="21">
        <v>5</v>
      </c>
      <c r="G22" s="108">
        <f>VLOOKUP(E22,'Appendix 4. LT MOH 2019'!$E$4:$H$1683,4,FALSE)</f>
        <v>0.11238160252581278</v>
      </c>
      <c r="H22" s="21">
        <f>VLOOKUP(E22,'Appendix 1a. Pop March 2021'!$E$5:$F$1684,2,FALSE)</f>
        <v>12975.861592605101</v>
      </c>
      <c r="I22" s="21">
        <f>VLOOKUP(E22,'Appendix 2a. Covid Deaths 2021'!$E$4:$F$1684,2,FALSE)</f>
        <v>232.020765736535</v>
      </c>
      <c r="J22" s="22">
        <f t="shared" si="1"/>
        <v>1458.2481199301064</v>
      </c>
      <c r="K22" s="22">
        <f t="shared" si="2"/>
        <v>1664.1940201939033</v>
      </c>
      <c r="L22" s="77">
        <f t="shared" si="3"/>
        <v>0.87624886415599479</v>
      </c>
      <c r="M22" s="77">
        <f t="shared" si="4"/>
        <v>1.1412282981538613</v>
      </c>
      <c r="N22" s="77">
        <f>VLOOKUP(E22,'Appendix 4. LT MOH 2019'!$E$4:$L$1683,8,FALSE)</f>
        <v>0.56133630882989705</v>
      </c>
      <c r="O22" s="77">
        <f t="shared" si="13"/>
        <v>0.51737607836095845</v>
      </c>
      <c r="P22" s="77">
        <f t="shared" si="5"/>
        <v>0.48262392163904155</v>
      </c>
      <c r="Q22" s="77">
        <f>VLOOKUP(E22,'Appendix 4. LT MOH 2019'!$E$4:$J$1683,6,FALSE)</f>
        <v>2.5000000000000009</v>
      </c>
      <c r="R22" s="18">
        <f t="shared" si="6"/>
        <v>2.406803748787437</v>
      </c>
      <c r="S22" s="132">
        <f t="shared" si="14"/>
        <v>28195.98879274002</v>
      </c>
      <c r="T22" s="14">
        <f t="shared" si="7"/>
        <v>13608.058685642653</v>
      </c>
      <c r="U22" s="15">
        <f t="shared" si="8"/>
        <v>0.12875253683355481</v>
      </c>
      <c r="V22" s="14">
        <f t="shared" si="9"/>
        <v>105691.57719381101</v>
      </c>
      <c r="W22" s="14">
        <f t="shared" si="10"/>
        <v>189724.58354418384</v>
      </c>
      <c r="X22" s="129">
        <f t="shared" si="11"/>
        <v>6.72877922242027</v>
      </c>
      <c r="Y22" s="109">
        <f>VLOOKUP(E22,'Appendix 4. LT MOH 2019'!$E$4:$Q$1683,13,FALSE)</f>
        <v>7.2998923560944613</v>
      </c>
      <c r="Z22" s="109">
        <f t="shared" si="12"/>
        <v>-0.57111313367419125</v>
      </c>
    </row>
    <row r="23" spans="1:26" s="11" customFormat="1" x14ac:dyDescent="0.2">
      <c r="A23" s="17"/>
      <c r="B23" s="13" t="str">
        <f t="shared" si="15"/>
        <v>Total</v>
      </c>
      <c r="C23" s="13" t="str">
        <f t="shared" si="16"/>
        <v>MT</v>
      </c>
      <c r="D23" s="162" t="s">
        <v>8</v>
      </c>
      <c r="E23" s="20" t="str">
        <f t="shared" si="0"/>
        <v>MTTotal90+</v>
      </c>
      <c r="F23" s="21" t="s">
        <v>19</v>
      </c>
      <c r="G23" s="108">
        <f>VLOOKUP(E23,'Appendix 4. LT MOH 2019'!$E$4:$H$1683,4,FALSE)</f>
        <v>0.16526653429051474</v>
      </c>
      <c r="H23" s="21">
        <f>VLOOKUP(E23,'Appendix 1a. Pop March 2021'!$E$5:$F$1684,2,FALSE)</f>
        <v>7264.8602872039801</v>
      </c>
      <c r="I23" s="21">
        <f>VLOOKUP(E23,'Appendix 2a. Covid Deaths 2021'!$E$4:$F$1684,2,FALSE)</f>
        <v>119.42245295262801</v>
      </c>
      <c r="J23" s="22">
        <f t="shared" si="1"/>
        <v>1200.6382817709953</v>
      </c>
      <c r="K23" s="22">
        <f t="shared" si="2"/>
        <v>1300.3241998076703</v>
      </c>
      <c r="L23" s="77">
        <f t="shared" si="3"/>
        <v>0.92333764298824905</v>
      </c>
      <c r="M23" s="77">
        <f t="shared" si="4"/>
        <v>1.0830274359481806</v>
      </c>
      <c r="N23" s="77">
        <f>VLOOKUP(E23,'Appendix 4. LT MOH 2019'!$E$4:$L$1683,8,FALSE)</f>
        <v>0</v>
      </c>
      <c r="O23" s="77">
        <v>0</v>
      </c>
      <c r="P23" s="77">
        <f t="shared" si="5"/>
        <v>1</v>
      </c>
      <c r="Q23" s="77">
        <f>VLOOKUP(E23,'Appendix 4. LT MOH 2019'!$E$4:$J$1683,6,FALSE)</f>
        <v>6.2387227478134788</v>
      </c>
      <c r="R23" s="18">
        <f>Q23*L23</f>
        <v>5.7604475572232703</v>
      </c>
      <c r="S23" s="132">
        <f t="shared" si="14"/>
        <v>14587.930107097367</v>
      </c>
      <c r="T23" s="14">
        <f t="shared" si="7"/>
        <v>14587.930107097367</v>
      </c>
      <c r="U23" s="15">
        <f t="shared" si="8"/>
        <v>0.1735976224184278</v>
      </c>
      <c r="V23" s="14">
        <f>T23*R23</f>
        <v>84033.006350372831</v>
      </c>
      <c r="W23" s="14">
        <f>V23</f>
        <v>84033.006350372831</v>
      </c>
      <c r="X23" s="129">
        <f t="shared" si="11"/>
        <v>5.7604475572232703</v>
      </c>
      <c r="Y23" s="109">
        <f>VLOOKUP(E23,'Appendix 4. LT MOH 2019'!$E$4:$Q$1683,13,FALSE)</f>
        <v>6.0508317929759698</v>
      </c>
      <c r="Z23" s="109">
        <f t="shared" si="12"/>
        <v>-0.29038423575269956</v>
      </c>
    </row>
    <row r="24" spans="1:26" s="9" customFormat="1" x14ac:dyDescent="0.2">
      <c r="B24" s="157"/>
      <c r="C24" s="157"/>
      <c r="G24" s="111"/>
      <c r="H24" s="111"/>
      <c r="I24" s="130"/>
      <c r="J24" s="130"/>
      <c r="N24" s="111"/>
      <c r="O24" s="111"/>
      <c r="P24" s="23"/>
      <c r="Q24" s="111"/>
      <c r="R24" s="111"/>
      <c r="V24" s="111"/>
      <c r="W24" s="111"/>
      <c r="Y24" s="111"/>
    </row>
    <row r="25" spans="1:26" x14ac:dyDescent="0.2">
      <c r="H25" s="43"/>
      <c r="I25" s="43"/>
      <c r="K25" s="43"/>
      <c r="L25" s="75"/>
      <c r="M25" s="75"/>
      <c r="N25" s="131"/>
      <c r="O25" s="131"/>
      <c r="P25" s="76"/>
      <c r="Q25" s="131"/>
      <c r="R25" s="131"/>
      <c r="S25" s="75"/>
      <c r="T25" s="75"/>
      <c r="U25" s="75"/>
      <c r="V25" s="131"/>
      <c r="W25" s="131"/>
      <c r="X25" s="75"/>
      <c r="Y25" s="131"/>
      <c r="Z25" s="75"/>
    </row>
    <row r="26" spans="1:26" ht="16" customHeight="1" x14ac:dyDescent="0.2">
      <c r="H26" s="43"/>
      <c r="I26" s="43"/>
      <c r="K26" s="43"/>
      <c r="L26" s="75"/>
      <c r="M26" s="75"/>
      <c r="N26" s="131"/>
      <c r="O26" s="131"/>
      <c r="P26" s="75"/>
      <c r="Q26" s="131"/>
      <c r="R26" s="131"/>
      <c r="S26" s="75"/>
      <c r="T26" s="75"/>
      <c r="U26" s="75"/>
      <c r="V26" s="131"/>
      <c r="W26" s="131"/>
      <c r="X26" s="75"/>
      <c r="Y26" s="131"/>
      <c r="Z26" s="75"/>
    </row>
    <row r="27" spans="1:26" s="13" customFormat="1" ht="47" customHeight="1" x14ac:dyDescent="0.2">
      <c r="A27" s="12"/>
      <c r="B27" s="10" t="s">
        <v>17</v>
      </c>
      <c r="C27" s="10" t="s">
        <v>14</v>
      </c>
      <c r="D27" s="160" t="s">
        <v>0</v>
      </c>
      <c r="E27" s="10" t="s">
        <v>137</v>
      </c>
      <c r="F27" s="10" t="s">
        <v>9</v>
      </c>
      <c r="G27" s="12" t="s">
        <v>116</v>
      </c>
      <c r="H27" s="12" t="s">
        <v>118</v>
      </c>
      <c r="I27" s="12" t="s">
        <v>110</v>
      </c>
      <c r="J27" s="12" t="s">
        <v>38</v>
      </c>
      <c r="K27" s="12" t="s">
        <v>1828</v>
      </c>
      <c r="L27" s="12" t="s">
        <v>26</v>
      </c>
      <c r="M27" s="12" t="s">
        <v>27</v>
      </c>
      <c r="N27" s="10" t="s">
        <v>10</v>
      </c>
      <c r="O27" s="12" t="s">
        <v>111</v>
      </c>
      <c r="P27" s="12" t="s">
        <v>112</v>
      </c>
      <c r="Q27" s="12" t="s">
        <v>28</v>
      </c>
      <c r="R27" s="12" t="s">
        <v>113</v>
      </c>
      <c r="S27" s="10" t="s">
        <v>104</v>
      </c>
      <c r="T27" s="10" t="s">
        <v>105</v>
      </c>
      <c r="U27" s="12" t="s">
        <v>106</v>
      </c>
      <c r="V27" s="12" t="s">
        <v>107</v>
      </c>
      <c r="W27" s="12" t="s">
        <v>108</v>
      </c>
      <c r="X27" s="10" t="s">
        <v>109</v>
      </c>
      <c r="Y27" s="12" t="s">
        <v>29</v>
      </c>
      <c r="Z27" s="12" t="s">
        <v>11</v>
      </c>
    </row>
    <row r="28" spans="1:26" x14ac:dyDescent="0.2">
      <c r="B28" s="155" t="s">
        <v>69</v>
      </c>
      <c r="C28" s="13" t="str">
        <f>$C$4</f>
        <v>MT</v>
      </c>
      <c r="D28" s="162">
        <v>0</v>
      </c>
      <c r="E28" s="20" t="str">
        <f t="shared" ref="E28:E47" si="17">_xlfn.CONCAT(C28,B28,D28)</f>
        <v>MTFemale0</v>
      </c>
      <c r="F28" s="21">
        <v>1</v>
      </c>
      <c r="G28" s="108">
        <f>VLOOKUP(E28,'Appendix 4. LT MOH 2019'!$E$4:$H$1683,4,FALSE)</f>
        <v>1.1755429718299763E-2</v>
      </c>
      <c r="H28" s="21">
        <f>VLOOKUP(E28,'Appendix 1a. Pop March 2021'!$E$5:$F$1684,2,FALSE)</f>
        <v>27733.955867479501</v>
      </c>
      <c r="I28" s="21">
        <f>VLOOKUP(E28,'Appendix 2a. Covid Deaths 2021'!$E$4:$F$1684,2,FALSE)</f>
        <v>3.4120700843608001</v>
      </c>
      <c r="J28" s="22">
        <f t="shared" ref="J28:J47" si="18">G28*H28</f>
        <v>326.02456901058258</v>
      </c>
      <c r="K28" s="22">
        <f t="shared" ref="K28:K47" si="19">G28*(H28-I28)+I28</f>
        <v>329.3965287448728</v>
      </c>
      <c r="L28" s="78">
        <f t="shared" ref="L28:L47" si="20">J28/K28</f>
        <v>0.98976322019197138</v>
      </c>
      <c r="M28" s="78">
        <f t="shared" ref="M28:M47" si="21">K28/J28</f>
        <v>1.0103426552928922</v>
      </c>
      <c r="N28" s="77">
        <f>VLOOKUP(E28,'Appendix 4. LT MOH 2019'!$E$4:$L$1683,8,FALSE)</f>
        <v>0.98836857685257451</v>
      </c>
      <c r="O28" s="77">
        <f>EXP((1/L28)*LN(N28))</f>
        <v>0.98824898664542826</v>
      </c>
      <c r="P28" s="78">
        <f t="shared" ref="P28:P47" si="22">1-O28</f>
        <v>1.1751013354571738E-2</v>
      </c>
      <c r="Q28" s="77">
        <f>VLOOKUP(E28,'Appendix 4. LT MOH 2019'!$E$4:$J$1683,6,FALSE)</f>
        <v>9.3070907616984444E-2</v>
      </c>
      <c r="R28" s="133">
        <f t="shared" ref="R28:R46" si="23">F28+(Q28-F28)*M28*(1-N28)/(1-O28)</f>
        <v>9.3016142079215713E-2</v>
      </c>
      <c r="S28" s="14">
        <v>100000</v>
      </c>
      <c r="T28" s="14">
        <f t="shared" ref="T28:T47" si="24">P28*S28</f>
        <v>1175.1013354571737</v>
      </c>
      <c r="U28" s="15">
        <f t="shared" ref="U28:U47" si="25">T28/V28</f>
        <v>1.1877604620254167E-2</v>
      </c>
      <c r="V28" s="14">
        <f t="shared" ref="V28:V46" si="26">(S29*F28)+R28*T28</f>
        <v>98934.202057319184</v>
      </c>
      <c r="W28" s="14">
        <f t="shared" ref="W28:W46" si="27">W29+V28</f>
        <v>7691295.0074929111</v>
      </c>
      <c r="X28" s="129">
        <f t="shared" ref="X28:X47" si="28">W28/S28</f>
        <v>76.912950074929114</v>
      </c>
      <c r="Y28" s="109">
        <f>VLOOKUP(E28,'Appendix 4. LT MOH 2019'!$E$4:$Q$1683,13,FALSE)</f>
        <v>79.692201872133396</v>
      </c>
      <c r="Z28" s="129">
        <f t="shared" ref="Z28:Z47" si="29">X28-Y28</f>
        <v>-2.7792517972042816</v>
      </c>
    </row>
    <row r="29" spans="1:26" x14ac:dyDescent="0.2">
      <c r="B29" s="155" t="str">
        <f>$B$28</f>
        <v>Female</v>
      </c>
      <c r="C29" s="13" t="str">
        <f>$C$4</f>
        <v>MT</v>
      </c>
      <c r="D29" s="163" t="s">
        <v>139</v>
      </c>
      <c r="E29" s="20" t="str">
        <f t="shared" si="17"/>
        <v>MTFemale01-04</v>
      </c>
      <c r="F29" s="21">
        <v>4</v>
      </c>
      <c r="G29" s="108">
        <f>VLOOKUP(E29,'Appendix 4. LT MOH 2019'!$E$4:$H$1683,4,FALSE)</f>
        <v>6.2172244147699624E-4</v>
      </c>
      <c r="H29" s="21">
        <f>VLOOKUP(E29,'Appendix 1a. Pop March 2021'!$E$5:$F$1684,2,FALSE)</f>
        <v>111023.293817664</v>
      </c>
      <c r="I29" s="21">
        <f>VLOOKUP(E29,'Appendix 2a. Covid Deaths 2021'!$E$4:$F$1684,2,FALSE)</f>
        <v>0</v>
      </c>
      <c r="J29" s="22">
        <f t="shared" si="18"/>
        <v>69.025673293135966</v>
      </c>
      <c r="K29" s="22">
        <f t="shared" si="19"/>
        <v>69.025673293135966</v>
      </c>
      <c r="L29" s="78">
        <f t="shared" si="20"/>
        <v>1</v>
      </c>
      <c r="M29" s="78">
        <f t="shared" si="21"/>
        <v>1</v>
      </c>
      <c r="N29" s="77">
        <f>VLOOKUP(E29,'Appendix 4. LT MOH 2019'!$E$4:$L$1683,8,FALSE)</f>
        <v>0.997516968590766</v>
      </c>
      <c r="O29" s="77">
        <f t="shared" ref="O29:O46" si="30">EXP((1/L29)*LN(N29))</f>
        <v>0.997516968590766</v>
      </c>
      <c r="P29" s="78">
        <f t="shared" si="22"/>
        <v>2.4830314092340044E-3</v>
      </c>
      <c r="Q29" s="77">
        <f>VLOOKUP(E29,'Appendix 4. LT MOH 2019'!$E$4:$J$1683,6,FALSE)</f>
        <v>1.5006699250408984</v>
      </c>
      <c r="R29" s="133">
        <f t="shared" si="23"/>
        <v>1.5006699250408984</v>
      </c>
      <c r="S29" s="80">
        <f t="shared" ref="S29:S47" si="31">S28-T28</f>
        <v>98824.898664542823</v>
      </c>
      <c r="T29" s="14">
        <f t="shared" si="24"/>
        <v>245.38532739842745</v>
      </c>
      <c r="U29" s="15">
        <f t="shared" si="25"/>
        <v>6.2172244147700026E-4</v>
      </c>
      <c r="V29" s="14">
        <f t="shared" si="26"/>
        <v>394686.29572945071</v>
      </c>
      <c r="W29" s="14">
        <f t="shared" si="27"/>
        <v>7592360.8054355923</v>
      </c>
      <c r="X29" s="129">
        <f t="shared" si="28"/>
        <v>76.826396060445845</v>
      </c>
      <c r="Y29" s="109">
        <f>VLOOKUP(E29,'Appendix 4. LT MOH 2019'!$E$4:$Q$1683,13,FALSE)</f>
        <v>79.628948745818874</v>
      </c>
      <c r="Z29" s="129">
        <f t="shared" si="29"/>
        <v>-2.8025526853730298</v>
      </c>
    </row>
    <row r="30" spans="1:26" x14ac:dyDescent="0.2">
      <c r="B30" s="155" t="str">
        <f t="shared" ref="B30:B47" si="32">$B$28</f>
        <v>Female</v>
      </c>
      <c r="C30" s="13" t="str">
        <f t="shared" ref="C30:C47" si="33">$C$4</f>
        <v>MT</v>
      </c>
      <c r="D30" s="163" t="s">
        <v>138</v>
      </c>
      <c r="E30" s="20" t="str">
        <f t="shared" si="17"/>
        <v>MTFemale05-09</v>
      </c>
      <c r="F30" s="21">
        <v>5</v>
      </c>
      <c r="G30" s="108">
        <f>VLOOKUP(E30,'Appendix 4. LT MOH 2019'!$E$4:$H$1683,4,FALSE)</f>
        <v>2.2439915192596374E-4</v>
      </c>
      <c r="H30" s="21">
        <f>VLOOKUP(E30,'Appendix 1a. Pop March 2021'!$E$5:$F$1684,2,FALSE)</f>
        <v>133606.346461095</v>
      </c>
      <c r="I30" s="21">
        <f>VLOOKUP(E30,'Appendix 2a. Covid Deaths 2021'!$E$4:$F$1684,2,FALSE)</f>
        <v>0</v>
      </c>
      <c r="J30" s="22">
        <f t="shared" si="18"/>
        <v>29.981150837796207</v>
      </c>
      <c r="K30" s="22">
        <f t="shared" si="19"/>
        <v>29.981150837796207</v>
      </c>
      <c r="L30" s="78">
        <f t="shared" si="20"/>
        <v>1</v>
      </c>
      <c r="M30" s="78">
        <f t="shared" si="21"/>
        <v>1</v>
      </c>
      <c r="N30" s="77">
        <f>VLOOKUP(E30,'Appendix 4. LT MOH 2019'!$E$4:$L$1683,8,FALSE)</f>
        <v>0.99887863332469751</v>
      </c>
      <c r="O30" s="77">
        <f t="shared" si="30"/>
        <v>0.99887863332469751</v>
      </c>
      <c r="P30" s="78">
        <f t="shared" si="22"/>
        <v>1.1213666753024931E-3</v>
      </c>
      <c r="Q30" s="77">
        <f>VLOOKUP(E30,'Appendix 4. LT MOH 2019'!$E$4:$J$1683,6,FALSE)</f>
        <v>2.4999999999998122</v>
      </c>
      <c r="R30" s="133">
        <f t="shared" si="23"/>
        <v>2.4999999999998122</v>
      </c>
      <c r="S30" s="80">
        <f t="shared" si="31"/>
        <v>98579.513337144395</v>
      </c>
      <c r="T30" s="14">
        <f t="shared" si="24"/>
        <v>110.54378112381139</v>
      </c>
      <c r="U30" s="15">
        <f t="shared" si="25"/>
        <v>2.2439915192596659E-4</v>
      </c>
      <c r="V30" s="14">
        <f t="shared" si="26"/>
        <v>492621.20723291242</v>
      </c>
      <c r="W30" s="14">
        <f t="shared" si="27"/>
        <v>7197674.5097061414</v>
      </c>
      <c r="X30" s="129">
        <f t="shared" si="28"/>
        <v>73.013897777014932</v>
      </c>
      <c r="Y30" s="109">
        <f>VLOOKUP(E30,'Appendix 4. LT MOH 2019'!$E$4:$Q$1683,13,FALSE)</f>
        <v>75.823426610727225</v>
      </c>
      <c r="Z30" s="129">
        <f t="shared" si="29"/>
        <v>-2.8095288337122923</v>
      </c>
    </row>
    <row r="31" spans="1:26" x14ac:dyDescent="0.2">
      <c r="B31" s="155" t="str">
        <f t="shared" si="32"/>
        <v>Female</v>
      </c>
      <c r="C31" s="13" t="str">
        <f t="shared" si="33"/>
        <v>MT</v>
      </c>
      <c r="D31" s="163" t="s">
        <v>120</v>
      </c>
      <c r="E31" s="20" t="str">
        <f t="shared" si="17"/>
        <v>MTFemale10-14</v>
      </c>
      <c r="F31" s="21">
        <v>5</v>
      </c>
      <c r="G31" s="108">
        <f>VLOOKUP(E31,'Appendix 4. LT MOH 2019'!$E$4:$H$1683,4,FALSE)</f>
        <v>3.4668575950559595E-4</v>
      </c>
      <c r="H31" s="21">
        <f>VLOOKUP(E31,'Appendix 1a. Pop March 2021'!$E$5:$F$1684,2,FALSE)</f>
        <v>129493.517205204</v>
      </c>
      <c r="I31" s="21">
        <f>VLOOKUP(E31,'Appendix 2a. Covid Deaths 2021'!$E$4:$F$1684,2,FALSE)</f>
        <v>0</v>
      </c>
      <c r="J31" s="22">
        <f t="shared" si="18"/>
        <v>44.893558363337107</v>
      </c>
      <c r="K31" s="22">
        <f t="shared" si="19"/>
        <v>44.893558363337107</v>
      </c>
      <c r="L31" s="78">
        <f t="shared" si="20"/>
        <v>1</v>
      </c>
      <c r="M31" s="78">
        <f t="shared" si="21"/>
        <v>1</v>
      </c>
      <c r="N31" s="77">
        <f>VLOOKUP(E31,'Appendix 4. LT MOH 2019'!$E$4:$L$1683,8,FALSE)</f>
        <v>0.99826807228915659</v>
      </c>
      <c r="O31" s="77">
        <f t="shared" si="30"/>
        <v>0.99826807228915659</v>
      </c>
      <c r="P31" s="78">
        <f t="shared" si="22"/>
        <v>1.7319277108434061E-3</v>
      </c>
      <c r="Q31" s="77">
        <f>VLOOKUP(E31,'Appendix 4. LT MOH 2019'!$E$4:$J$1683,6,FALSE)</f>
        <v>2.4999999999999098</v>
      </c>
      <c r="R31" s="133">
        <f t="shared" si="23"/>
        <v>2.4999999999999098</v>
      </c>
      <c r="S31" s="80">
        <f t="shared" si="31"/>
        <v>98468.969556020587</v>
      </c>
      <c r="T31" s="14">
        <f t="shared" si="24"/>
        <v>170.54113703226778</v>
      </c>
      <c r="U31" s="15">
        <f t="shared" si="25"/>
        <v>3.4668575950560251E-4</v>
      </c>
      <c r="V31" s="14">
        <f t="shared" si="26"/>
        <v>491918.49493752222</v>
      </c>
      <c r="W31" s="14">
        <f t="shared" si="27"/>
        <v>6705053.3024732294</v>
      </c>
      <c r="X31" s="129">
        <f t="shared" si="28"/>
        <v>68.093058480302432</v>
      </c>
      <c r="Y31" s="109">
        <f>VLOOKUP(E31,'Appendix 4. LT MOH 2019'!$E$4:$Q$1683,13,FALSE)</f>
        <v>70.905741362867431</v>
      </c>
      <c r="Z31" s="129">
        <f t="shared" si="29"/>
        <v>-2.8126828825649994</v>
      </c>
    </row>
    <row r="32" spans="1:26" x14ac:dyDescent="0.2">
      <c r="B32" s="155" t="str">
        <f t="shared" si="32"/>
        <v>Female</v>
      </c>
      <c r="C32" s="13" t="str">
        <f t="shared" si="33"/>
        <v>MT</v>
      </c>
      <c r="D32" s="162" t="s">
        <v>121</v>
      </c>
      <c r="E32" s="20" t="str">
        <f t="shared" si="17"/>
        <v>MTFemale15-19</v>
      </c>
      <c r="F32" s="21">
        <v>5</v>
      </c>
      <c r="G32" s="108">
        <f>VLOOKUP(E32,'Appendix 4. LT MOH 2019'!$E$4:$H$1683,4,FALSE)</f>
        <v>5.5471546136368814E-4</v>
      </c>
      <c r="H32" s="21">
        <f>VLOOKUP(E32,'Appendix 1a. Pop March 2021'!$E$5:$F$1684,2,FALSE)</f>
        <v>132396.52601125801</v>
      </c>
      <c r="I32" s="21">
        <f>VLOOKUP(E32,'Appendix 2a. Covid Deaths 2021'!$E$4:$F$1684,2,FALSE)</f>
        <v>3.4120700843608001</v>
      </c>
      <c r="J32" s="22">
        <f t="shared" si="18"/>
        <v>73.442400009284526</v>
      </c>
      <c r="K32" s="22">
        <f t="shared" si="19"/>
        <v>76.85257736561428</v>
      </c>
      <c r="L32" s="78">
        <f t="shared" si="20"/>
        <v>0.95562702679304612</v>
      </c>
      <c r="M32" s="78">
        <f t="shared" si="21"/>
        <v>1.0464333594204254</v>
      </c>
      <c r="N32" s="77">
        <f>VLOOKUP(E32,'Appendix 4. LT MOH 2019'!$E$4:$L$1683,8,FALSE)</f>
        <v>0.99723026373201096</v>
      </c>
      <c r="O32" s="77">
        <f t="shared" si="30"/>
        <v>0.99710184211205377</v>
      </c>
      <c r="P32" s="78">
        <f t="shared" si="22"/>
        <v>2.8981578879462289E-3</v>
      </c>
      <c r="Q32" s="77">
        <f>VLOOKUP(E32,'Appendix 4. LT MOH 2019'!$E$4:$J$1683,6,FALSE)</f>
        <v>2.4999999999998908</v>
      </c>
      <c r="R32" s="133">
        <f t="shared" si="23"/>
        <v>2.499839087722723</v>
      </c>
      <c r="S32" s="80">
        <f t="shared" si="31"/>
        <v>98298.428418988318</v>
      </c>
      <c r="T32" s="14">
        <f t="shared" si="24"/>
        <v>284.88436569520877</v>
      </c>
      <c r="U32" s="15">
        <f t="shared" si="25"/>
        <v>5.8047278261668701E-4</v>
      </c>
      <c r="V32" s="14">
        <f t="shared" si="26"/>
        <v>490779.88533931156</v>
      </c>
      <c r="W32" s="14">
        <f t="shared" si="27"/>
        <v>6213134.807535707</v>
      </c>
      <c r="X32" s="129">
        <f t="shared" si="28"/>
        <v>63.20685800847977</v>
      </c>
      <c r="Y32" s="109">
        <f>VLOOKUP(E32,'Appendix 4. LT MOH 2019'!$E$4:$Q$1683,13,FALSE)</f>
        <v>66.024420705957567</v>
      </c>
      <c r="Z32" s="129">
        <f t="shared" si="29"/>
        <v>-2.817562697477797</v>
      </c>
    </row>
    <row r="33" spans="2:26" x14ac:dyDescent="0.2">
      <c r="B33" s="155" t="str">
        <f t="shared" si="32"/>
        <v>Female</v>
      </c>
      <c r="C33" s="13" t="str">
        <f t="shared" si="33"/>
        <v>MT</v>
      </c>
      <c r="D33" s="162" t="s">
        <v>122</v>
      </c>
      <c r="E33" s="20" t="str">
        <f t="shared" si="17"/>
        <v>MTFemale20-24</v>
      </c>
      <c r="F33" s="21">
        <v>5</v>
      </c>
      <c r="G33" s="108">
        <f>VLOOKUP(E33,'Appendix 4. LT MOH 2019'!$E$4:$H$1683,4,FALSE)</f>
        <v>6.1763891551125589E-4</v>
      </c>
      <c r="H33" s="21">
        <f>VLOOKUP(E33,'Appendix 1a. Pop March 2021'!$E$5:$F$1684,2,FALSE)</f>
        <v>138546.061875885</v>
      </c>
      <c r="I33" s="21">
        <f>VLOOKUP(E33,'Appendix 2a. Covid Deaths 2021'!$E$4:$F$1684,2,FALSE)</f>
        <v>13.6482803374432</v>
      </c>
      <c r="J33" s="22">
        <f t="shared" si="18"/>
        <v>85.571439405376964</v>
      </c>
      <c r="K33" s="22">
        <f t="shared" si="19"/>
        <v>99.21129003375394</v>
      </c>
      <c r="L33" s="78">
        <f t="shared" si="20"/>
        <v>0.86251715279847296</v>
      </c>
      <c r="M33" s="78">
        <f t="shared" si="21"/>
        <v>1.159397232571501</v>
      </c>
      <c r="N33" s="77">
        <f>VLOOKUP(E33,'Appendix 4. LT MOH 2019'!$E$4:$L$1683,8,FALSE)</f>
        <v>0.99691656654368377</v>
      </c>
      <c r="O33" s="77">
        <f t="shared" si="30"/>
        <v>0.99642595506514242</v>
      </c>
      <c r="P33" s="78">
        <f t="shared" si="22"/>
        <v>3.5740449348575787E-3</v>
      </c>
      <c r="Q33" s="77">
        <f>VLOOKUP(E33,'Appendix 4. LT MOH 2019'!$E$4:$J$1683,6,FALSE)</f>
        <v>2.5000000000000733</v>
      </c>
      <c r="R33" s="133">
        <f t="shared" si="23"/>
        <v>2.4993849537220711</v>
      </c>
      <c r="S33" s="80">
        <f t="shared" si="31"/>
        <v>98013.54405329311</v>
      </c>
      <c r="T33" s="14">
        <f t="shared" si="24"/>
        <v>350.30481067111236</v>
      </c>
      <c r="U33" s="15">
        <f t="shared" si="25"/>
        <v>7.1608896886935197E-4</v>
      </c>
      <c r="V33" s="14">
        <f t="shared" si="26"/>
        <v>489191.74278611783</v>
      </c>
      <c r="W33" s="14">
        <f t="shared" si="27"/>
        <v>5722354.9221963957</v>
      </c>
      <c r="X33" s="129">
        <f t="shared" si="28"/>
        <v>58.383307913903899</v>
      </c>
      <c r="Y33" s="109">
        <f>VLOOKUP(E33,'Appendix 4. LT MOH 2019'!$E$4:$Q$1683,13,FALSE)</f>
        <v>61.200855275114975</v>
      </c>
      <c r="Z33" s="129">
        <f t="shared" si="29"/>
        <v>-2.8175473612110764</v>
      </c>
    </row>
    <row r="34" spans="2:26" x14ac:dyDescent="0.2">
      <c r="B34" s="155" t="str">
        <f t="shared" si="32"/>
        <v>Female</v>
      </c>
      <c r="C34" s="13" t="str">
        <f t="shared" si="33"/>
        <v>MT</v>
      </c>
      <c r="D34" s="162" t="s">
        <v>123</v>
      </c>
      <c r="E34" s="20" t="str">
        <f t="shared" si="17"/>
        <v>MTFemale25-29</v>
      </c>
      <c r="F34" s="21">
        <v>5</v>
      </c>
      <c r="G34" s="108">
        <f>VLOOKUP(E34,'Appendix 4. LT MOH 2019'!$E$4:$H$1683,4,FALSE)</f>
        <v>7.19285141228871E-4</v>
      </c>
      <c r="H34" s="21">
        <f>VLOOKUP(E34,'Appendix 1a. Pop March 2021'!$E$5:$F$1684,2,FALSE)</f>
        <v>144166.58479949401</v>
      </c>
      <c r="I34" s="21">
        <f>VLOOKUP(E34,'Appendix 2a. Covid Deaths 2021'!$E$4:$F$1684,2,FALSE)</f>
        <v>20.472420506164799</v>
      </c>
      <c r="J34" s="22">
        <f t="shared" si="18"/>
        <v>103.69688230798806</v>
      </c>
      <c r="K34" s="22">
        <f t="shared" si="19"/>
        <v>124.15457730627777</v>
      </c>
      <c r="L34" s="78">
        <f t="shared" si="20"/>
        <v>0.8352239970353853</v>
      </c>
      <c r="M34" s="78">
        <f t="shared" si="21"/>
        <v>1.1972836072113404</v>
      </c>
      <c r="N34" s="77">
        <f>VLOOKUP(E34,'Appendix 4. LT MOH 2019'!$E$4:$L$1683,8,FALSE)</f>
        <v>0.99641002982436766</v>
      </c>
      <c r="O34" s="77">
        <f t="shared" si="30"/>
        <v>0.99570331111064891</v>
      </c>
      <c r="P34" s="78">
        <f t="shared" si="22"/>
        <v>4.2966888893510857E-3</v>
      </c>
      <c r="Q34" s="77">
        <f>VLOOKUP(E34,'Appendix 4. LT MOH 2019'!$E$4:$J$1683,6,FALSE)</f>
        <v>2.5000000000000218</v>
      </c>
      <c r="R34" s="133">
        <f t="shared" si="23"/>
        <v>2.4991135311688089</v>
      </c>
      <c r="S34" s="80">
        <f t="shared" si="31"/>
        <v>97663.239242622003</v>
      </c>
      <c r="T34" s="14">
        <f t="shared" si="24"/>
        <v>419.62855495181088</v>
      </c>
      <c r="U34" s="15">
        <f t="shared" si="25"/>
        <v>8.6118856356949298E-4</v>
      </c>
      <c r="V34" s="14">
        <f t="shared" si="26"/>
        <v>487266.75283809582</v>
      </c>
      <c r="W34" s="14">
        <f t="shared" si="27"/>
        <v>5233163.1794102779</v>
      </c>
      <c r="X34" s="129">
        <f t="shared" si="28"/>
        <v>53.583755976081029</v>
      </c>
      <c r="Y34" s="109">
        <f>VLOOKUP(E34,'Appendix 4. LT MOH 2019'!$E$4:$Q$1683,13,FALSE)</f>
        <v>56.382415284391563</v>
      </c>
      <c r="Z34" s="129">
        <f t="shared" si="29"/>
        <v>-2.7986593083105333</v>
      </c>
    </row>
    <row r="35" spans="2:26" x14ac:dyDescent="0.2">
      <c r="B35" s="155" t="str">
        <f t="shared" si="32"/>
        <v>Female</v>
      </c>
      <c r="C35" s="13" t="str">
        <f t="shared" si="33"/>
        <v>MT</v>
      </c>
      <c r="D35" s="162" t="s">
        <v>124</v>
      </c>
      <c r="E35" s="20" t="str">
        <f t="shared" si="17"/>
        <v>MTFemale30-34</v>
      </c>
      <c r="F35" s="21">
        <v>5</v>
      </c>
      <c r="G35" s="108">
        <f>VLOOKUP(E35,'Appendix 4. LT MOH 2019'!$E$4:$H$1683,4,FALSE)</f>
        <v>9.8964677222898893E-4</v>
      </c>
      <c r="H35" s="21">
        <f>VLOOKUP(E35,'Appendix 1a. Pop March 2021'!$E$5:$F$1684,2,FALSE)</f>
        <v>144868.63053839901</v>
      </c>
      <c r="I35" s="21">
        <f>VLOOKUP(E35,'Appendix 2a. Covid Deaths 2021'!$E$4:$F$1684,2,FALSE)</f>
        <v>58.0051914341337</v>
      </c>
      <c r="J35" s="22">
        <f t="shared" si="18"/>
        <v>143.36877260956052</v>
      </c>
      <c r="K35" s="22">
        <f t="shared" si="19"/>
        <v>201.31655939321891</v>
      </c>
      <c r="L35" s="78">
        <f t="shared" si="20"/>
        <v>0.7121558854457043</v>
      </c>
      <c r="M35" s="78">
        <f t="shared" si="21"/>
        <v>1.4041869490050594</v>
      </c>
      <c r="N35" s="77">
        <f>VLOOKUP(E35,'Appendix 4. LT MOH 2019'!$E$4:$L$1683,8,FALSE)</f>
        <v>0.99506397843338268</v>
      </c>
      <c r="O35" s="77">
        <f t="shared" si="30"/>
        <v>0.99307582375842141</v>
      </c>
      <c r="P35" s="78">
        <f t="shared" si="22"/>
        <v>6.9241762415785946E-3</v>
      </c>
      <c r="Q35" s="77">
        <f>VLOOKUP(E35,'Appendix 4. LT MOH 2019'!$E$4:$J$1683,6,FALSE)</f>
        <v>2.5000000000000582</v>
      </c>
      <c r="R35" s="133">
        <f t="shared" si="23"/>
        <v>2.4975012109631054</v>
      </c>
      <c r="S35" s="80">
        <f t="shared" si="31"/>
        <v>97243.610687670196</v>
      </c>
      <c r="T35" s="14">
        <f t="shared" si="24"/>
        <v>673.33189876888423</v>
      </c>
      <c r="U35" s="15">
        <f t="shared" si="25"/>
        <v>1.3896511518248142E-3</v>
      </c>
      <c r="V35" s="14">
        <f t="shared" si="26"/>
        <v>484533.04117706191</v>
      </c>
      <c r="W35" s="14">
        <f t="shared" si="27"/>
        <v>4745896.4265721822</v>
      </c>
      <c r="X35" s="129">
        <f t="shared" si="28"/>
        <v>48.804197962323592</v>
      </c>
      <c r="Y35" s="109">
        <f>VLOOKUP(E35,'Appendix 4. LT MOH 2019'!$E$4:$Q$1683,13,FALSE)</f>
        <v>51.576548480638195</v>
      </c>
      <c r="Z35" s="129">
        <f t="shared" si="29"/>
        <v>-2.7723505183146031</v>
      </c>
    </row>
    <row r="36" spans="2:26" x14ac:dyDescent="0.2">
      <c r="B36" s="155" t="str">
        <f t="shared" si="32"/>
        <v>Female</v>
      </c>
      <c r="C36" s="13" t="str">
        <f t="shared" si="33"/>
        <v>MT</v>
      </c>
      <c r="D36" s="162" t="s">
        <v>125</v>
      </c>
      <c r="E36" s="20" t="str">
        <f t="shared" si="17"/>
        <v>MTFemale35-39</v>
      </c>
      <c r="F36" s="21">
        <v>5</v>
      </c>
      <c r="G36" s="108">
        <f>VLOOKUP(E36,'Appendix 4. LT MOH 2019'!$E$4:$H$1683,4,FALSE)</f>
        <v>1.2864981662070339E-3</v>
      </c>
      <c r="H36" s="21">
        <f>VLOOKUP(E36,'Appendix 1a. Pop March 2021'!$E$5:$F$1684,2,FALSE)</f>
        <v>142612.60671433699</v>
      </c>
      <c r="I36" s="21">
        <f>VLOOKUP(E36,'Appendix 2a. Covid Deaths 2021'!$E$4:$F$1684,2,FALSE)</f>
        <v>47.768981181051302</v>
      </c>
      <c r="J36" s="22">
        <f t="shared" si="18"/>
        <v>183.47085701599946</v>
      </c>
      <c r="K36" s="22">
        <f t="shared" si="19"/>
        <v>231.17838349035975</v>
      </c>
      <c r="L36" s="78">
        <f t="shared" si="20"/>
        <v>0.79363327247960569</v>
      </c>
      <c r="M36" s="78">
        <f t="shared" si="21"/>
        <v>1.26002781722549</v>
      </c>
      <c r="N36" s="77">
        <f>VLOOKUP(E36,'Appendix 4. LT MOH 2019'!$E$4:$L$1683,8,FALSE)</f>
        <v>0.99358813131223678</v>
      </c>
      <c r="O36" s="77">
        <f t="shared" si="30"/>
        <v>0.99192761279911978</v>
      </c>
      <c r="P36" s="78">
        <f t="shared" si="22"/>
        <v>8.0723872008802156E-3</v>
      </c>
      <c r="Q36" s="77">
        <f>VLOOKUP(E36,'Appendix 4. LT MOH 2019'!$E$4:$J$1683,6,FALSE)</f>
        <v>2.4999999999999516</v>
      </c>
      <c r="R36" s="133">
        <f t="shared" si="23"/>
        <v>2.4979108701271278</v>
      </c>
      <c r="S36" s="80">
        <f t="shared" si="31"/>
        <v>96570.278788901313</v>
      </c>
      <c r="T36" s="14">
        <f t="shared" si="24"/>
        <v>779.55268248096115</v>
      </c>
      <c r="U36" s="15">
        <f t="shared" si="25"/>
        <v>1.6210256811378125E-3</v>
      </c>
      <c r="V36" s="14">
        <f t="shared" si="26"/>
        <v>480900.88365150767</v>
      </c>
      <c r="W36" s="14">
        <f t="shared" si="27"/>
        <v>4261363.3853951199</v>
      </c>
      <c r="X36" s="129">
        <f t="shared" si="28"/>
        <v>44.12706930990938</v>
      </c>
      <c r="Y36" s="109">
        <f>VLOOKUP(E36,'Appendix 4. LT MOH 2019'!$E$4:$Q$1683,13,FALSE)</f>
        <v>46.819993029899187</v>
      </c>
      <c r="Z36" s="129">
        <f t="shared" si="29"/>
        <v>-2.6929237199898068</v>
      </c>
    </row>
    <row r="37" spans="2:26" x14ac:dyDescent="0.2">
      <c r="B37" s="155" t="str">
        <f t="shared" si="32"/>
        <v>Female</v>
      </c>
      <c r="C37" s="13" t="str">
        <f t="shared" si="33"/>
        <v>MT</v>
      </c>
      <c r="D37" s="162" t="s">
        <v>126</v>
      </c>
      <c r="E37" s="20" t="str">
        <f t="shared" si="17"/>
        <v>MTFemale40-44</v>
      </c>
      <c r="F37" s="21">
        <v>5</v>
      </c>
      <c r="G37" s="108">
        <f>VLOOKUP(E37,'Appendix 4. LT MOH 2019'!$E$4:$H$1683,4,FALSE)</f>
        <v>1.7771870991670402E-3</v>
      </c>
      <c r="H37" s="21">
        <f>VLOOKUP(E37,'Appendix 1a. Pop March 2021'!$E$5:$F$1684,2,FALSE)</f>
        <v>133635.74335404401</v>
      </c>
      <c r="I37" s="21">
        <f>VLOOKUP(E37,'Appendix 2a. Covid Deaths 2021'!$E$4:$F$1684,2,FALSE)</f>
        <v>119.42245295262801</v>
      </c>
      <c r="J37" s="22">
        <f t="shared" si="18"/>
        <v>237.49571907640455</v>
      </c>
      <c r="K37" s="22">
        <f t="shared" si="19"/>
        <v>356.70593598629426</v>
      </c>
      <c r="L37" s="78">
        <f t="shared" si="20"/>
        <v>0.66580254242118886</v>
      </c>
      <c r="M37" s="78">
        <f t="shared" si="21"/>
        <v>1.5019468029717988</v>
      </c>
      <c r="N37" s="77">
        <f>VLOOKUP(E37,'Appendix 4. LT MOH 2019'!$E$4:$L$1683,8,FALSE)</f>
        <v>0.99115336979683522</v>
      </c>
      <c r="O37" s="77">
        <f t="shared" si="30"/>
        <v>0.98674237660706632</v>
      </c>
      <c r="P37" s="78">
        <f t="shared" si="22"/>
        <v>1.3257623392933682E-2</v>
      </c>
      <c r="Q37" s="77">
        <f>VLOOKUP(E37,'Appendix 4. LT MOH 2019'!$E$4:$J$1683,6,FALSE)</f>
        <v>2.500000000000028</v>
      </c>
      <c r="R37" s="133">
        <f t="shared" si="23"/>
        <v>2.4944287605501336</v>
      </c>
      <c r="S37" s="80">
        <f t="shared" si="31"/>
        <v>95790.726106420349</v>
      </c>
      <c r="T37" s="14">
        <f t="shared" si="24"/>
        <v>1269.9573712545816</v>
      </c>
      <c r="U37" s="15">
        <f t="shared" si="25"/>
        <v>2.6692581190525698E-3</v>
      </c>
      <c r="V37" s="14">
        <f t="shared" si="26"/>
        <v>475771.6618673589</v>
      </c>
      <c r="W37" s="14">
        <f t="shared" si="27"/>
        <v>3780462.5017436123</v>
      </c>
      <c r="X37" s="129">
        <f t="shared" si="28"/>
        <v>39.465850770810974</v>
      </c>
      <c r="Y37" s="109">
        <f>VLOOKUP(E37,'Appendix 4. LT MOH 2019'!$E$4:$Q$1683,13,FALSE)</f>
        <v>42.106000850035876</v>
      </c>
      <c r="Z37" s="129">
        <f t="shared" si="29"/>
        <v>-2.6401500792249024</v>
      </c>
    </row>
    <row r="38" spans="2:26" x14ac:dyDescent="0.2">
      <c r="B38" s="155" t="str">
        <f t="shared" si="32"/>
        <v>Female</v>
      </c>
      <c r="C38" s="13" t="str">
        <f t="shared" si="33"/>
        <v>MT</v>
      </c>
      <c r="D38" s="162" t="s">
        <v>127</v>
      </c>
      <c r="E38" s="20" t="str">
        <f t="shared" si="17"/>
        <v>MTFemale45-49</v>
      </c>
      <c r="F38" s="21">
        <v>5</v>
      </c>
      <c r="G38" s="108">
        <f>VLOOKUP(E38,'Appendix 4. LT MOH 2019'!$E$4:$H$1683,4,FALSE)</f>
        <v>2.5170674839040158E-3</v>
      </c>
      <c r="H38" s="21">
        <f>VLOOKUP(E38,'Appendix 1a. Pop March 2021'!$E$5:$F$1684,2,FALSE)</f>
        <v>117705.630070631</v>
      </c>
      <c r="I38" s="21">
        <f>VLOOKUP(E38,'Appendix 2a. Covid Deaths 2021'!$E$4:$F$1684,2,FALSE)</f>
        <v>119.42245295262801</v>
      </c>
      <c r="J38" s="22">
        <f t="shared" si="18"/>
        <v>296.27301412322004</v>
      </c>
      <c r="K38" s="22">
        <f t="shared" si="19"/>
        <v>415.39487270267296</v>
      </c>
      <c r="L38" s="78">
        <f t="shared" si="20"/>
        <v>0.71323223658391965</v>
      </c>
      <c r="M38" s="78">
        <f t="shared" si="21"/>
        <v>1.4020678661267141</v>
      </c>
      <c r="N38" s="77">
        <f>VLOOKUP(E38,'Appendix 4. LT MOH 2019'!$E$4:$L$1683,8,FALSE)</f>
        <v>0.98749336270564647</v>
      </c>
      <c r="O38" s="77">
        <f t="shared" si="30"/>
        <v>0.982509044097573</v>
      </c>
      <c r="P38" s="78">
        <f t="shared" si="22"/>
        <v>1.7490955902426997E-2</v>
      </c>
      <c r="Q38" s="77">
        <f>VLOOKUP(E38,'Appendix 4. LT MOH 2019'!$E$4:$J$1683,6,FALSE)</f>
        <v>2.4999999999999916</v>
      </c>
      <c r="R38" s="133">
        <f t="shared" si="23"/>
        <v>2.4936826835630574</v>
      </c>
      <c r="S38" s="80">
        <f t="shared" si="31"/>
        <v>94520.768735165766</v>
      </c>
      <c r="T38" s="14">
        <f t="shared" si="24"/>
        <v>1653.2585978102848</v>
      </c>
      <c r="U38" s="15">
        <f t="shared" si="25"/>
        <v>3.5291331273883705E-3</v>
      </c>
      <c r="V38" s="14">
        <f t="shared" si="26"/>
        <v>468460.25302358862</v>
      </c>
      <c r="W38" s="14">
        <f t="shared" si="27"/>
        <v>3304690.8398762536</v>
      </c>
      <c r="X38" s="129">
        <f t="shared" si="28"/>
        <v>34.962589535592379</v>
      </c>
      <c r="Y38" s="109">
        <f>VLOOKUP(E38,'Appendix 4. LT MOH 2019'!$E$4:$Q$1683,13,FALSE)</f>
        <v>37.459507838987868</v>
      </c>
      <c r="Z38" s="129">
        <f t="shared" si="29"/>
        <v>-2.4969183033954891</v>
      </c>
    </row>
    <row r="39" spans="2:26" x14ac:dyDescent="0.2">
      <c r="B39" s="155" t="str">
        <f t="shared" si="32"/>
        <v>Female</v>
      </c>
      <c r="C39" s="13" t="str">
        <f t="shared" si="33"/>
        <v>MT</v>
      </c>
      <c r="D39" s="162" t="s">
        <v>128</v>
      </c>
      <c r="E39" s="20" t="str">
        <f t="shared" si="17"/>
        <v>MTFemale50-54</v>
      </c>
      <c r="F39" s="21">
        <v>5</v>
      </c>
      <c r="G39" s="108">
        <f>VLOOKUP(E39,'Appendix 4. LT MOH 2019'!$E$4:$H$1683,4,FALSE)</f>
        <v>3.7155413503795445E-3</v>
      </c>
      <c r="H39" s="21">
        <f>VLOOKUP(E39,'Appendix 1a. Pop March 2021'!$E$5:$F$1684,2,FALSE)</f>
        <v>104143.189085634</v>
      </c>
      <c r="I39" s="21">
        <f>VLOOKUP(E39,'Appendix 2a. Covid Deaths 2021'!$E$4:$F$1684,2,FALSE)</f>
        <v>122.834523036989</v>
      </c>
      <c r="J39" s="22">
        <f t="shared" si="18"/>
        <v>386.9483254080688</v>
      </c>
      <c r="K39" s="22">
        <f t="shared" si="19"/>
        <v>509.3264516954597</v>
      </c>
      <c r="L39" s="78">
        <f t="shared" si="20"/>
        <v>0.75972556328065177</v>
      </c>
      <c r="M39" s="78">
        <f t="shared" si="21"/>
        <v>1.3162647781414563</v>
      </c>
      <c r="N39" s="77">
        <f>VLOOKUP(E39,'Appendix 4. LT MOH 2019'!$E$4:$L$1683,8,FALSE)</f>
        <v>0.9815932706580901</v>
      </c>
      <c r="O39" s="77">
        <f t="shared" si="30"/>
        <v>0.97584268946278541</v>
      </c>
      <c r="P39" s="78">
        <f t="shared" si="22"/>
        <v>2.4157310537214594E-2</v>
      </c>
      <c r="Q39" s="77">
        <f>VLOOKUP(E39,'Appendix 4. LT MOH 2019'!$E$4:$J$1683,6,FALSE)</f>
        <v>2.5000000000000107</v>
      </c>
      <c r="R39" s="133">
        <f t="shared" si="23"/>
        <v>2.4926710616010967</v>
      </c>
      <c r="S39" s="80">
        <f t="shared" si="31"/>
        <v>92867.510137355479</v>
      </c>
      <c r="T39" s="14">
        <f t="shared" si="24"/>
        <v>2243.4292812060207</v>
      </c>
      <c r="U39" s="15">
        <f t="shared" si="25"/>
        <v>4.8907084665127344E-3</v>
      </c>
      <c r="V39" s="14">
        <f t="shared" si="26"/>
        <v>458712.53552875808</v>
      </c>
      <c r="W39" s="14">
        <f t="shared" si="27"/>
        <v>2836230.5868526651</v>
      </c>
      <c r="X39" s="129">
        <f t="shared" si="28"/>
        <v>30.540611917534395</v>
      </c>
      <c r="Y39" s="109">
        <f>VLOOKUP(E39,'Appendix 4. LT MOH 2019'!$E$4:$Q$1683,13,FALSE)</f>
        <v>32.902271204336849</v>
      </c>
      <c r="Z39" s="129">
        <f t="shared" si="29"/>
        <v>-2.3616592868024533</v>
      </c>
    </row>
    <row r="40" spans="2:26" x14ac:dyDescent="0.2">
      <c r="B40" s="155" t="str">
        <f t="shared" si="32"/>
        <v>Female</v>
      </c>
      <c r="C40" s="13" t="str">
        <f t="shared" si="33"/>
        <v>MT</v>
      </c>
      <c r="D40" s="162" t="s">
        <v>129</v>
      </c>
      <c r="E40" s="20" t="str">
        <f t="shared" si="17"/>
        <v>MTFemale55-59</v>
      </c>
      <c r="F40" s="21">
        <v>5</v>
      </c>
      <c r="G40" s="108">
        <f>VLOOKUP(E40,'Appendix 4. LT MOH 2019'!$E$4:$H$1683,4,FALSE)</f>
        <v>5.1792399794265758E-3</v>
      </c>
      <c r="H40" s="21">
        <f>VLOOKUP(E40,'Appendix 1a. Pop March 2021'!$E$5:$F$1684,2,FALSE)</f>
        <v>88600.762016033594</v>
      </c>
      <c r="I40" s="21">
        <f>VLOOKUP(E40,'Appendix 2a. Covid Deaths 2021'!$E$4:$F$1684,2,FALSE)</f>
        <v>303.67423750811201</v>
      </c>
      <c r="J40" s="22">
        <f t="shared" si="18"/>
        <v>458.88460884110077</v>
      </c>
      <c r="K40" s="22">
        <f t="shared" si="19"/>
        <v>760.98604459758894</v>
      </c>
      <c r="L40" s="78">
        <f t="shared" si="20"/>
        <v>0.60301317231613616</v>
      </c>
      <c r="M40" s="78">
        <f t="shared" si="21"/>
        <v>1.6583385668990647</v>
      </c>
      <c r="N40" s="77">
        <f>VLOOKUP(E40,'Appendix 4. LT MOH 2019'!$E$4:$L$1683,8,FALSE)</f>
        <v>0.97443482060092934</v>
      </c>
      <c r="O40" s="77">
        <f t="shared" si="30"/>
        <v>0.95796209633602314</v>
      </c>
      <c r="P40" s="78">
        <f t="shared" si="22"/>
        <v>4.2037903663976861E-2</v>
      </c>
      <c r="Q40" s="77">
        <f>VLOOKUP(E40,'Appendix 4. LT MOH 2019'!$E$4:$J$1683,6,FALSE)</f>
        <v>2.5000000000000067</v>
      </c>
      <c r="R40" s="133">
        <f t="shared" si="23"/>
        <v>2.4787204360821891</v>
      </c>
      <c r="S40" s="80">
        <f t="shared" si="31"/>
        <v>90624.080856149463</v>
      </c>
      <c r="T40" s="14">
        <f t="shared" si="24"/>
        <v>3809.6463806672609</v>
      </c>
      <c r="U40" s="15">
        <f t="shared" si="25"/>
        <v>8.5896632240085591E-3</v>
      </c>
      <c r="V40" s="14">
        <f t="shared" si="26"/>
        <v>443515.22071541753</v>
      </c>
      <c r="W40" s="14">
        <f t="shared" si="27"/>
        <v>2377518.051323907</v>
      </c>
      <c r="X40" s="129">
        <f t="shared" si="28"/>
        <v>26.234948027752342</v>
      </c>
      <c r="Y40" s="109">
        <f>VLOOKUP(E40,'Appendix 4. LT MOH 2019'!$E$4:$Q$1683,13,FALSE)</f>
        <v>28.472371259181756</v>
      </c>
      <c r="Z40" s="129">
        <f t="shared" si="29"/>
        <v>-2.237423231429414</v>
      </c>
    </row>
    <row r="41" spans="2:26" x14ac:dyDescent="0.2">
      <c r="B41" s="155" t="str">
        <f t="shared" si="32"/>
        <v>Female</v>
      </c>
      <c r="C41" s="13" t="str">
        <f t="shared" si="33"/>
        <v>MT</v>
      </c>
      <c r="D41" s="162" t="s">
        <v>130</v>
      </c>
      <c r="E41" s="20" t="str">
        <f t="shared" si="17"/>
        <v>MTFemale60-64</v>
      </c>
      <c r="F41" s="21">
        <v>5</v>
      </c>
      <c r="G41" s="108">
        <f>VLOOKUP(E41,'Appendix 4. LT MOH 2019'!$E$4:$H$1683,4,FALSE)</f>
        <v>8.5066308492736178E-3</v>
      </c>
      <c r="H41" s="21">
        <f>VLOOKUP(E41,'Appendix 1a. Pop March 2021'!$E$5:$F$1684,2,FALSE)</f>
        <v>70014.477104149104</v>
      </c>
      <c r="I41" s="21">
        <f>VLOOKUP(E41,'Appendix 2a. Covid Deaths 2021'!$E$4:$F$1684,2,FALSE)</f>
        <v>238.84490590525601</v>
      </c>
      <c r="J41" s="22">
        <f t="shared" si="18"/>
        <v>595.58731082991619</v>
      </c>
      <c r="K41" s="22">
        <f t="shared" si="19"/>
        <v>832.40045129040675</v>
      </c>
      <c r="L41" s="78">
        <f t="shared" si="20"/>
        <v>0.71550575195703314</v>
      </c>
      <c r="M41" s="78">
        <f t="shared" si="21"/>
        <v>1.3976128036215298</v>
      </c>
      <c r="N41" s="77">
        <f>VLOOKUP(E41,'Appendix 4. LT MOH 2019'!$E$4:$L$1683,8,FALSE)</f>
        <v>0.95835254457638264</v>
      </c>
      <c r="O41" s="77">
        <f t="shared" si="30"/>
        <v>0.94227902343406533</v>
      </c>
      <c r="P41" s="78">
        <f t="shared" si="22"/>
        <v>5.7720976565934667E-2</v>
      </c>
      <c r="Q41" s="77">
        <f>VLOOKUP(E41,'Appendix 4. LT MOH 2019'!$E$4:$J$1683,6,FALSE)</f>
        <v>2.5000000000000102</v>
      </c>
      <c r="R41" s="133">
        <f t="shared" si="23"/>
        <v>2.4789487114873032</v>
      </c>
      <c r="S41" s="80">
        <f t="shared" si="31"/>
        <v>86814.434475482209</v>
      </c>
      <c r="T41" s="14">
        <f t="shared" si="24"/>
        <v>5011.0139379441789</v>
      </c>
      <c r="U41" s="15">
        <f t="shared" si="25"/>
        <v>1.1890243104066408E-2</v>
      </c>
      <c r="V41" s="14">
        <f t="shared" si="26"/>
        <v>421439.14923240175</v>
      </c>
      <c r="W41" s="14">
        <f t="shared" si="27"/>
        <v>1934002.8306084895</v>
      </c>
      <c r="X41" s="129">
        <f t="shared" si="28"/>
        <v>22.277433957767506</v>
      </c>
      <c r="Y41" s="109">
        <f>VLOOKUP(E41,'Appendix 4. LT MOH 2019'!$E$4:$Q$1683,13,FALSE)</f>
        <v>24.153779924617965</v>
      </c>
      <c r="Z41" s="129">
        <f t="shared" si="29"/>
        <v>-1.8763459668504581</v>
      </c>
    </row>
    <row r="42" spans="2:26" x14ac:dyDescent="0.2">
      <c r="B42" s="155" t="str">
        <f t="shared" si="32"/>
        <v>Female</v>
      </c>
      <c r="C42" s="13" t="str">
        <f t="shared" si="33"/>
        <v>MT</v>
      </c>
      <c r="D42" s="162" t="s">
        <v>131</v>
      </c>
      <c r="E42" s="20" t="str">
        <f t="shared" si="17"/>
        <v>MTFemale65-69</v>
      </c>
      <c r="F42" s="21">
        <v>5</v>
      </c>
      <c r="G42" s="108">
        <f>VLOOKUP(E42,'Appendix 4. LT MOH 2019'!$E$4:$H$1683,4,FALSE)</f>
        <v>1.3215672132538554E-2</v>
      </c>
      <c r="H42" s="21">
        <f>VLOOKUP(E42,'Appendix 1a. Pop March 2021'!$E$5:$F$1684,2,FALSE)</f>
        <v>51501.195537182597</v>
      </c>
      <c r="I42" s="21">
        <f>VLOOKUP(E42,'Appendix 2a. Covid Deaths 2021'!$E$4:$F$1684,2,FALSE)</f>
        <v>249.081116158339</v>
      </c>
      <c r="J42" s="22">
        <f t="shared" si="18"/>
        <v>680.62291465316298</v>
      </c>
      <c r="K42" s="22">
        <f t="shared" si="19"/>
        <v>926.41225644594658</v>
      </c>
      <c r="L42" s="78">
        <f t="shared" si="20"/>
        <v>0.73468686312968201</v>
      </c>
      <c r="M42" s="78">
        <f t="shared" si="21"/>
        <v>1.361124106316689</v>
      </c>
      <c r="N42" s="77">
        <f>VLOOKUP(E42,'Appendix 4. LT MOH 2019'!$E$4:$L$1683,8,FALSE)</f>
        <v>0.93603499081080532</v>
      </c>
      <c r="O42" s="77">
        <f t="shared" si="30"/>
        <v>0.913955315973079</v>
      </c>
      <c r="P42" s="78">
        <f t="shared" si="22"/>
        <v>8.6044684026921003E-2</v>
      </c>
      <c r="Q42" s="77">
        <f>VLOOKUP(E42,'Appendix 4. LT MOH 2019'!$E$4:$J$1683,6,FALSE)</f>
        <v>2.4999999999999933</v>
      </c>
      <c r="R42" s="133">
        <f t="shared" si="23"/>
        <v>2.4703749292361392</v>
      </c>
      <c r="S42" s="80">
        <f t="shared" si="31"/>
        <v>81803.420537538026</v>
      </c>
      <c r="T42" s="14">
        <f t="shared" si="24"/>
        <v>7038.7494724737999</v>
      </c>
      <c r="U42" s="15">
        <f t="shared" si="25"/>
        <v>1.7992175010414998E-2</v>
      </c>
      <c r="V42" s="14">
        <f t="shared" si="26"/>
        <v>391211.70555529447</v>
      </c>
      <c r="W42" s="14">
        <f t="shared" si="27"/>
        <v>1512563.6813760877</v>
      </c>
      <c r="X42" s="129">
        <f t="shared" si="28"/>
        <v>18.490225365111733</v>
      </c>
      <c r="Y42" s="109">
        <f>VLOOKUP(E42,'Appendix 4. LT MOH 2019'!$E$4:$Q$1683,13,FALSE)</f>
        <v>20.094795670093948</v>
      </c>
      <c r="Z42" s="129">
        <f t="shared" si="29"/>
        <v>-1.6045703049822144</v>
      </c>
    </row>
    <row r="43" spans="2:26" x14ac:dyDescent="0.2">
      <c r="B43" s="155" t="str">
        <f t="shared" si="32"/>
        <v>Female</v>
      </c>
      <c r="C43" s="13" t="str">
        <f t="shared" si="33"/>
        <v>MT</v>
      </c>
      <c r="D43" s="162" t="s">
        <v>132</v>
      </c>
      <c r="E43" s="20" t="str">
        <f t="shared" si="17"/>
        <v>MTFemale70-74</v>
      </c>
      <c r="F43" s="21">
        <v>5</v>
      </c>
      <c r="G43" s="108">
        <f>VLOOKUP(E43,'Appendix 4. LT MOH 2019'!$E$4:$H$1683,4,FALSE)</f>
        <v>2.1122846025569762E-2</v>
      </c>
      <c r="H43" s="21">
        <f>VLOOKUP(E43,'Appendix 1a. Pop March 2021'!$E$5:$F$1684,2,FALSE)</f>
        <v>35534.432333282501</v>
      </c>
      <c r="I43" s="21">
        <f>VLOOKUP(E43,'Appendix 2a. Covid Deaths 2021'!$E$4:$F$1684,2,FALSE)</f>
        <v>327.558728098637</v>
      </c>
      <c r="J43" s="22">
        <f t="shared" si="18"/>
        <v>750.58834278195388</v>
      </c>
      <c r="K43" s="22">
        <f t="shared" si="19"/>
        <v>1071.2280983026319</v>
      </c>
      <c r="L43" s="78">
        <f t="shared" si="20"/>
        <v>0.7006802229807696</v>
      </c>
      <c r="M43" s="78">
        <f t="shared" si="21"/>
        <v>1.4271845660862121</v>
      </c>
      <c r="N43" s="77">
        <f>VLOOKUP(E43,'Appendix 4. LT MOH 2019'!$E$4:$L$1683,8,FALSE)</f>
        <v>0.89968321013727559</v>
      </c>
      <c r="O43" s="77">
        <f t="shared" si="30"/>
        <v>0.8599583310759179</v>
      </c>
      <c r="P43" s="78">
        <f t="shared" si="22"/>
        <v>0.1400416689240821</v>
      </c>
      <c r="Q43" s="77">
        <f>VLOOKUP(E43,'Appendix 4. LT MOH 2019'!$E$4:$J$1683,6,FALSE)</f>
        <v>2.5</v>
      </c>
      <c r="R43" s="133">
        <f t="shared" si="23"/>
        <v>2.4441433162116883</v>
      </c>
      <c r="S43" s="80">
        <f t="shared" si="31"/>
        <v>74764.67106506422</v>
      </c>
      <c r="T43" s="14">
        <f t="shared" si="24"/>
        <v>10470.169312511624</v>
      </c>
      <c r="U43" s="15">
        <f t="shared" si="25"/>
        <v>3.0167912459617682E-2</v>
      </c>
      <c r="V43" s="14">
        <f t="shared" si="26"/>
        <v>347063.10310754302</v>
      </c>
      <c r="W43" s="14">
        <f t="shared" si="27"/>
        <v>1121351.9758207933</v>
      </c>
      <c r="X43" s="129">
        <f t="shared" si="28"/>
        <v>14.99842050859734</v>
      </c>
      <c r="Y43" s="109">
        <f>VLOOKUP(E43,'Appendix 4. LT MOH 2019'!$E$4:$Q$1683,13,FALSE)</f>
        <v>16.29715592133272</v>
      </c>
      <c r="Z43" s="129">
        <f t="shared" si="29"/>
        <v>-1.2987354127353807</v>
      </c>
    </row>
    <row r="44" spans="2:26" x14ac:dyDescent="0.2">
      <c r="B44" s="155" t="str">
        <f t="shared" si="32"/>
        <v>Female</v>
      </c>
      <c r="C44" s="13" t="str">
        <f t="shared" si="33"/>
        <v>MT</v>
      </c>
      <c r="D44" s="162" t="s">
        <v>133</v>
      </c>
      <c r="E44" s="20" t="str">
        <f t="shared" si="17"/>
        <v>MTFemale75-79</v>
      </c>
      <c r="F44" s="21">
        <v>5</v>
      </c>
      <c r="G44" s="108">
        <f>VLOOKUP(E44,'Appendix 4. LT MOH 2019'!$E$4:$H$1683,4,FALSE)</f>
        <v>3.565332827612365E-2</v>
      </c>
      <c r="H44" s="21">
        <f>VLOOKUP(E44,'Appendix 1a. Pop March 2021'!$E$5:$F$1684,2,FALSE)</f>
        <v>22993.473260109</v>
      </c>
      <c r="I44" s="21">
        <f>VLOOKUP(E44,'Appendix 2a. Covid Deaths 2021'!$E$4:$F$1684,2,FALSE)</f>
        <v>235.432835820896</v>
      </c>
      <c r="J44" s="22">
        <f t="shared" si="18"/>
        <v>819.7938503509373</v>
      </c>
      <c r="K44" s="22">
        <f t="shared" si="19"/>
        <v>1046.8327219893322</v>
      </c>
      <c r="L44" s="78">
        <f t="shared" si="20"/>
        <v>0.78311828922681637</v>
      </c>
      <c r="M44" s="78">
        <f t="shared" si="21"/>
        <v>1.2769462975859163</v>
      </c>
      <c r="N44" s="77">
        <f>VLOOKUP(E44,'Appendix 4. LT MOH 2019'!$E$4:$L$1683,8,FALSE)</f>
        <v>0.83632247954030992</v>
      </c>
      <c r="O44" s="77">
        <f t="shared" si="30"/>
        <v>0.79593109802487083</v>
      </c>
      <c r="P44" s="78">
        <f t="shared" si="22"/>
        <v>0.20406890197512917</v>
      </c>
      <c r="Q44" s="77">
        <f>VLOOKUP(E44,'Appendix 4. LT MOH 2019'!$E$4:$J$1683,6,FALSE)</f>
        <v>2.5000000000000004</v>
      </c>
      <c r="R44" s="133">
        <f t="shared" si="23"/>
        <v>2.4394995792338197</v>
      </c>
      <c r="S44" s="80">
        <f t="shared" si="31"/>
        <v>64294.501752552598</v>
      </c>
      <c r="T44" s="14">
        <f t="shared" si="24"/>
        <v>13120.508375681427</v>
      </c>
      <c r="U44" s="15">
        <f t="shared" si="25"/>
        <v>4.5576715928876979E-2</v>
      </c>
      <c r="V44" s="14">
        <f t="shared" si="26"/>
        <v>287877.44154616451</v>
      </c>
      <c r="W44" s="14">
        <f t="shared" si="27"/>
        <v>774288.87271325034</v>
      </c>
      <c r="X44" s="129">
        <f t="shared" si="28"/>
        <v>12.042847391418036</v>
      </c>
      <c r="Y44" s="109">
        <f>VLOOKUP(E44,'Appendix 4. LT MOH 2019'!$E$4:$Q$1683,13,FALSE)</f>
        <v>12.835571194251276</v>
      </c>
      <c r="Z44" s="129">
        <f t="shared" si="29"/>
        <v>-0.7927238028332404</v>
      </c>
    </row>
    <row r="45" spans="2:26" x14ac:dyDescent="0.2">
      <c r="B45" s="155" t="str">
        <f t="shared" si="32"/>
        <v>Female</v>
      </c>
      <c r="C45" s="13" t="str">
        <f t="shared" si="33"/>
        <v>MT</v>
      </c>
      <c r="D45" s="162" t="s">
        <v>134</v>
      </c>
      <c r="E45" s="20" t="str">
        <f t="shared" si="17"/>
        <v>MTFemale80-84</v>
      </c>
      <c r="F45" s="21">
        <v>5</v>
      </c>
      <c r="G45" s="108">
        <f>VLOOKUP(E45,'Appendix 4. LT MOH 2019'!$E$4:$H$1683,4,FALSE)</f>
        <v>5.8133208984223209E-2</v>
      </c>
      <c r="H45" s="21">
        <f>VLOOKUP(E45,'Appendix 1a. Pop March 2021'!$E$5:$F$1684,2,FALSE)</f>
        <v>14040.6782247184</v>
      </c>
      <c r="I45" s="21">
        <f>VLOOKUP(E45,'Appendix 2a. Covid Deaths 2021'!$E$4:$F$1684,2,FALSE)</f>
        <v>156.955223880597</v>
      </c>
      <c r="J45" s="22">
        <f t="shared" si="18"/>
        <v>816.22968151778684</v>
      </c>
      <c r="K45" s="22">
        <f t="shared" si="19"/>
        <v>964.06059456736762</v>
      </c>
      <c r="L45" s="78">
        <f t="shared" si="20"/>
        <v>0.84665806912694996</v>
      </c>
      <c r="M45" s="78">
        <f t="shared" si="21"/>
        <v>1.1811143559184074</v>
      </c>
      <c r="N45" s="77">
        <f>VLOOKUP(E45,'Appendix 4. LT MOH 2019'!$E$4:$L$1683,8,FALSE)</f>
        <v>0.74621700481780551</v>
      </c>
      <c r="O45" s="77">
        <f t="shared" si="30"/>
        <v>0.7076837014094185</v>
      </c>
      <c r="P45" s="78">
        <f t="shared" si="22"/>
        <v>0.2923162985905815</v>
      </c>
      <c r="Q45" s="77">
        <f>VLOOKUP(E45,'Appendix 4. LT MOH 2019'!$E$4:$J$1683,6,FALSE)</f>
        <v>2.4999999999999996</v>
      </c>
      <c r="R45" s="133">
        <f t="shared" si="23"/>
        <v>2.4364520525975908</v>
      </c>
      <c r="S45" s="80">
        <f t="shared" si="31"/>
        <v>51173.993376871171</v>
      </c>
      <c r="T45" s="14">
        <f t="shared" si="24"/>
        <v>14958.992328025914</v>
      </c>
      <c r="U45" s="15">
        <f t="shared" si="25"/>
        <v>6.8770060385253878E-2</v>
      </c>
      <c r="V45" s="14">
        <f t="shared" si="26"/>
        <v>217521.87280663662</v>
      </c>
      <c r="W45" s="14">
        <f t="shared" si="27"/>
        <v>486411.43116708577</v>
      </c>
      <c r="X45" s="129">
        <f t="shared" si="28"/>
        <v>9.5050512783887307</v>
      </c>
      <c r="Y45" s="109">
        <f>VLOOKUP(E45,'Appendix 4. LT MOH 2019'!$E$4:$Q$1683,13,FALSE)</f>
        <v>9.8583563124266256</v>
      </c>
      <c r="Z45" s="129">
        <f t="shared" si="29"/>
        <v>-0.35330503403789493</v>
      </c>
    </row>
    <row r="46" spans="2:26" x14ac:dyDescent="0.2">
      <c r="B46" s="155" t="str">
        <f t="shared" si="32"/>
        <v>Female</v>
      </c>
      <c r="C46" s="13" t="str">
        <f t="shared" si="33"/>
        <v>MT</v>
      </c>
      <c r="D46" s="162" t="s">
        <v>135</v>
      </c>
      <c r="E46" s="20" t="str">
        <f t="shared" si="17"/>
        <v>MTFemale85-89</v>
      </c>
      <c r="F46" s="21">
        <v>5</v>
      </c>
      <c r="G46" s="108">
        <f>VLOOKUP(E46,'Appendix 4. LT MOH 2019'!$E$4:$H$1683,4,FALSE)</f>
        <v>0.10261437908496732</v>
      </c>
      <c r="H46" s="21">
        <f>VLOOKUP(E46,'Appendix 1a. Pop March 2021'!$E$5:$F$1684,2,FALSE)</f>
        <v>6856.44321557679</v>
      </c>
      <c r="I46" s="21">
        <f>VLOOKUP(E46,'Appendix 2a. Covid Deaths 2021'!$E$4:$F$1684,2,FALSE)</f>
        <v>88.713822193380906</v>
      </c>
      <c r="J46" s="22">
        <f t="shared" si="18"/>
        <v>703.569663297749</v>
      </c>
      <c r="K46" s="22">
        <f t="shared" si="19"/>
        <v>783.1801717105019</v>
      </c>
      <c r="L46" s="78">
        <f t="shared" si="20"/>
        <v>0.89834968850286412</v>
      </c>
      <c r="M46" s="78">
        <f t="shared" si="21"/>
        <v>1.1131522755537882</v>
      </c>
      <c r="N46" s="77">
        <f>VLOOKUP(E46,'Appendix 4. LT MOH 2019'!$E$4:$L$1683,8,FALSE)</f>
        <v>0.59167750325097535</v>
      </c>
      <c r="O46" s="77">
        <f t="shared" si="30"/>
        <v>0.55756558852132709</v>
      </c>
      <c r="P46" s="78">
        <f t="shared" si="22"/>
        <v>0.44243441147867291</v>
      </c>
      <c r="Q46" s="77">
        <f>VLOOKUP(E46,'Appendix 4. LT MOH 2019'!$E$4:$J$1683,6,FALSE)</f>
        <v>2.4999999999999996</v>
      </c>
      <c r="R46" s="133">
        <f t="shared" si="23"/>
        <v>2.4316808061058159</v>
      </c>
      <c r="S46" s="80">
        <f t="shared" si="31"/>
        <v>36215.001048845254</v>
      </c>
      <c r="T46" s="14">
        <f t="shared" si="24"/>
        <v>16022.762675745373</v>
      </c>
      <c r="U46" s="15">
        <f t="shared" si="25"/>
        <v>0.11451092895218061</v>
      </c>
      <c r="V46" s="14">
        <f t="shared" si="26"/>
        <v>139923.4363248981</v>
      </c>
      <c r="W46" s="14">
        <f t="shared" si="27"/>
        <v>268889.55836044915</v>
      </c>
      <c r="X46" s="129">
        <f t="shared" si="28"/>
        <v>7.4248115580000222</v>
      </c>
      <c r="Y46" s="109">
        <f>VLOOKUP(E46,'Appendix 4. LT MOH 2019'!$E$4:$Q$1683,13,FALSE)</f>
        <v>7.3608799651024084</v>
      </c>
      <c r="Z46" s="129">
        <f t="shared" si="29"/>
        <v>6.3931592897613854E-2</v>
      </c>
    </row>
    <row r="47" spans="2:26" x14ac:dyDescent="0.2">
      <c r="B47" s="155" t="str">
        <f t="shared" si="32"/>
        <v>Female</v>
      </c>
      <c r="C47" s="13" t="str">
        <f t="shared" si="33"/>
        <v>MT</v>
      </c>
      <c r="D47" s="162" t="s">
        <v>8</v>
      </c>
      <c r="E47" s="20" t="str">
        <f t="shared" si="17"/>
        <v>MTFemale90+</v>
      </c>
      <c r="F47" s="21" t="s">
        <v>19</v>
      </c>
      <c r="G47" s="108">
        <f>VLOOKUP(E47,'Appendix 4. LT MOH 2019'!$E$4:$H$1683,4,FALSE)</f>
        <v>0.17496522948539639</v>
      </c>
      <c r="H47" s="21">
        <f>VLOOKUP(E47,'Appendix 1a. Pop March 2021'!$E$5:$F$1684,2,FALSE)</f>
        <v>4007.0837676535002</v>
      </c>
      <c r="I47" s="21">
        <f>VLOOKUP(E47,'Appendix 2a. Covid Deaths 2021'!$E$4:$F$1684,2,FALSE)</f>
        <v>58.0051914341337</v>
      </c>
      <c r="J47" s="22">
        <f t="shared" si="18"/>
        <v>701.10033097470148</v>
      </c>
      <c r="K47" s="22">
        <f t="shared" si="19"/>
        <v>748.95663077821757</v>
      </c>
      <c r="L47" s="78">
        <f t="shared" si="20"/>
        <v>0.9361027089728946</v>
      </c>
      <c r="M47" s="78">
        <f t="shared" si="21"/>
        <v>1.0682588464007485</v>
      </c>
      <c r="N47" s="77">
        <f>VLOOKUP(E47,'Appendix 4. LT MOH 2019'!$E$4:$L$1683,8,FALSE)</f>
        <v>0</v>
      </c>
      <c r="O47" s="77">
        <v>0</v>
      </c>
      <c r="P47" s="78">
        <f t="shared" si="22"/>
        <v>1</v>
      </c>
      <c r="Q47" s="77">
        <f>VLOOKUP(E47,'Appendix 4. LT MOH 2019'!$E$4:$J$1683,6,FALSE)</f>
        <v>6.8228790788252676</v>
      </c>
      <c r="R47" s="133">
        <f>Q47*L47</f>
        <v>6.3869155886828208</v>
      </c>
      <c r="S47" s="80">
        <f t="shared" si="31"/>
        <v>20192.238373099881</v>
      </c>
      <c r="T47" s="14">
        <f t="shared" si="24"/>
        <v>20192.238373099881</v>
      </c>
      <c r="U47" s="15">
        <f t="shared" si="25"/>
        <v>0.15657009805671016</v>
      </c>
      <c r="V47" s="14">
        <f>T47*R47</f>
        <v>128966.12203555107</v>
      </c>
      <c r="W47" s="14">
        <f>V47</f>
        <v>128966.12203555107</v>
      </c>
      <c r="X47" s="129">
        <f t="shared" si="28"/>
        <v>6.3869155886828208</v>
      </c>
      <c r="Y47" s="109">
        <f>VLOOKUP(E47,'Appendix 4. LT MOH 2019'!$E$4:$Q$1683,13,FALSE)</f>
        <v>5.7154213036565977</v>
      </c>
      <c r="Z47" s="129">
        <f t="shared" si="29"/>
        <v>0.6714942850262231</v>
      </c>
    </row>
    <row r="48" spans="2:26" x14ac:dyDescent="0.2">
      <c r="H48" s="43"/>
      <c r="I48" s="43"/>
      <c r="K48" s="43"/>
      <c r="L48" s="9"/>
      <c r="M48" s="9"/>
      <c r="N48" s="131"/>
      <c r="O48" s="131"/>
      <c r="P48" s="79"/>
      <c r="Q48" s="131"/>
      <c r="R48" s="111"/>
      <c r="S48" s="9"/>
      <c r="T48" s="9"/>
      <c r="U48" s="9"/>
      <c r="V48" s="111"/>
      <c r="W48" s="111"/>
      <c r="X48" s="9"/>
      <c r="Y48" s="131"/>
      <c r="Z48" s="9"/>
    </row>
    <row r="49" spans="1:26" x14ac:dyDescent="0.2">
      <c r="H49" s="43"/>
      <c r="I49" s="43"/>
      <c r="K49" s="43"/>
      <c r="L49" s="9"/>
      <c r="M49" s="9"/>
      <c r="N49" s="131"/>
      <c r="O49" s="131"/>
      <c r="P49" s="9"/>
      <c r="Q49" s="131"/>
      <c r="R49" s="111"/>
      <c r="S49" s="9"/>
      <c r="T49" s="9"/>
      <c r="U49" s="9"/>
      <c r="V49" s="111"/>
      <c r="W49" s="111"/>
      <c r="X49" s="9"/>
      <c r="Y49" s="131"/>
      <c r="Z49" s="9"/>
    </row>
    <row r="50" spans="1:26" s="13" customFormat="1" ht="47" customHeight="1" x14ac:dyDescent="0.2">
      <c r="A50" s="12"/>
      <c r="B50" s="10" t="s">
        <v>17</v>
      </c>
      <c r="C50" s="10" t="s">
        <v>14</v>
      </c>
      <c r="D50" s="160" t="s">
        <v>0</v>
      </c>
      <c r="E50" s="10" t="s">
        <v>137</v>
      </c>
      <c r="F50" s="10" t="s">
        <v>9</v>
      </c>
      <c r="G50" s="12" t="s">
        <v>116</v>
      </c>
      <c r="H50" s="12" t="s">
        <v>118</v>
      </c>
      <c r="I50" s="12" t="s">
        <v>110</v>
      </c>
      <c r="J50" s="12" t="s">
        <v>38</v>
      </c>
      <c r="K50" s="12" t="s">
        <v>1828</v>
      </c>
      <c r="L50" s="12" t="s">
        <v>26</v>
      </c>
      <c r="M50" s="12" t="s">
        <v>27</v>
      </c>
      <c r="N50" s="10" t="s">
        <v>10</v>
      </c>
      <c r="O50" s="12" t="s">
        <v>111</v>
      </c>
      <c r="P50" s="12" t="s">
        <v>112</v>
      </c>
      <c r="Q50" s="12" t="s">
        <v>28</v>
      </c>
      <c r="R50" s="12" t="s">
        <v>113</v>
      </c>
      <c r="S50" s="10" t="s">
        <v>104</v>
      </c>
      <c r="T50" s="10" t="s">
        <v>105</v>
      </c>
      <c r="U50" s="12" t="s">
        <v>106</v>
      </c>
      <c r="V50" s="12" t="s">
        <v>107</v>
      </c>
      <c r="W50" s="12" t="s">
        <v>108</v>
      </c>
      <c r="X50" s="10" t="s">
        <v>109</v>
      </c>
      <c r="Y50" s="12" t="s">
        <v>29</v>
      </c>
      <c r="Z50" s="12" t="s">
        <v>11</v>
      </c>
    </row>
    <row r="51" spans="1:26" x14ac:dyDescent="0.2">
      <c r="B51" s="155" t="s">
        <v>70</v>
      </c>
      <c r="C51" s="13" t="str">
        <f>$C$4</f>
        <v>MT</v>
      </c>
      <c r="D51" s="162">
        <v>0</v>
      </c>
      <c r="E51" s="20" t="str">
        <f t="shared" ref="E51:E70" si="34">_xlfn.CONCAT(C51,B51,D51)</f>
        <v>MTMale0</v>
      </c>
      <c r="F51" s="21">
        <v>1</v>
      </c>
      <c r="G51" s="108">
        <f>VLOOKUP(E51,'Appendix 4. LT MOH 2019'!$E$4:$H$1683,4,FALSE)</f>
        <v>1.4170317634173056E-2</v>
      </c>
      <c r="H51" s="21">
        <f>VLOOKUP(E51,'Appendix 1a. Pop March 2021'!$E$5:$F$1684,2,FALSE)</f>
        <v>29040.2879133284</v>
      </c>
      <c r="I51" s="21">
        <f>VLOOKUP(E51,'Appendix 2a. Covid Deaths 2021'!$E$4:$F$1684,2,FALSE)</f>
        <v>0</v>
      </c>
      <c r="J51" s="22">
        <f t="shared" ref="J51:J70" si="35">G51*H51</f>
        <v>411.5101039197001</v>
      </c>
      <c r="K51" s="22">
        <f t="shared" ref="K51:K70" si="36">G51*(H51-I51)+I51</f>
        <v>411.5101039197001</v>
      </c>
      <c r="L51" s="78">
        <f t="shared" ref="L51:L70" si="37">J51/K51</f>
        <v>1</v>
      </c>
      <c r="M51" s="78">
        <f t="shared" ref="M51:M70" si="38">K51/J51</f>
        <v>1</v>
      </c>
      <c r="N51" s="77">
        <f>VLOOKUP(E51,'Appendix 4. LT MOH 2019'!$E$4:$L$1683,8,FALSE)</f>
        <v>0.98600977043330296</v>
      </c>
      <c r="O51" s="77">
        <f>EXP((1/L51)*LN(N51))</f>
        <v>0.98600977043330296</v>
      </c>
      <c r="P51" s="78">
        <f t="shared" ref="P51:P70" si="39">1-O51</f>
        <v>1.3990229566697043E-2</v>
      </c>
      <c r="Q51" s="77">
        <f>VLOOKUP(E51,'Appendix 4. LT MOH 2019'!$E$4:$J$1683,6,FALSE)</f>
        <v>9.1592917678830529E-2</v>
      </c>
      <c r="R51" s="133">
        <f t="shared" ref="R51:R69" si="40">F51+(Q51-F51)*M51*(1-N51)/(1-O51)</f>
        <v>9.1592917678830599E-2</v>
      </c>
      <c r="S51" s="14">
        <v>100000</v>
      </c>
      <c r="T51" s="14">
        <f t="shared" ref="T51:T70" si="41">P51*S51</f>
        <v>1399.0229566697044</v>
      </c>
      <c r="U51" s="15">
        <f t="shared" ref="U51:U70" si="42">T51/V51</f>
        <v>1.4170317634173025E-2</v>
      </c>
      <c r="V51" s="14">
        <f t="shared" ref="V51:V69" si="43">(S52*F51)+R51*T51</f>
        <v>98729.117637831339</v>
      </c>
      <c r="W51" s="14">
        <f t="shared" ref="W51:W69" si="44">W52+V51</f>
        <v>6998139.7674348326</v>
      </c>
      <c r="X51" s="2">
        <f t="shared" ref="X51:X70" si="45">W51/S51</f>
        <v>69.981397674348329</v>
      </c>
      <c r="Y51" s="109">
        <f>VLOOKUP(E51,'Appendix 4. LT MOH 2019'!$E$4:$Q$1683,13,FALSE)</f>
        <v>73.22344957205496</v>
      </c>
      <c r="Z51" s="129">
        <f t="shared" ref="Z51:Z70" si="46">X51-Y51</f>
        <v>-3.2420518977066308</v>
      </c>
    </row>
    <row r="52" spans="1:26" x14ac:dyDescent="0.2">
      <c r="B52" s="155" t="str">
        <f>$B$51</f>
        <v>Male</v>
      </c>
      <c r="C52" s="13" t="str">
        <f>$C$4</f>
        <v>MT</v>
      </c>
      <c r="D52" s="163" t="s">
        <v>139</v>
      </c>
      <c r="E52" s="20" t="str">
        <f t="shared" si="34"/>
        <v>MTMale01-04</v>
      </c>
      <c r="F52" s="21">
        <v>4</v>
      </c>
      <c r="G52" s="108">
        <f>VLOOKUP(E52,'Appendix 4. LT MOH 2019'!$E$4:$H$1683,4,FALSE)</f>
        <v>6.2946771175552505E-4</v>
      </c>
      <c r="H52" s="21">
        <f>VLOOKUP(E52,'Appendix 1a. Pop March 2021'!$E$5:$F$1684,2,FALSE)</f>
        <v>116026.931963179</v>
      </c>
      <c r="I52" s="21">
        <f>VLOOKUP(E52,'Appendix 2a. Covid Deaths 2021'!$E$4:$F$1684,2,FALSE)</f>
        <v>0</v>
      </c>
      <c r="J52" s="22">
        <f t="shared" si="35"/>
        <v>73.035207364876271</v>
      </c>
      <c r="K52" s="22">
        <f t="shared" si="36"/>
        <v>73.035207364876271</v>
      </c>
      <c r="L52" s="78">
        <f t="shared" si="37"/>
        <v>1</v>
      </c>
      <c r="M52" s="78">
        <f t="shared" si="38"/>
        <v>1</v>
      </c>
      <c r="N52" s="77">
        <f>VLOOKUP(E52,'Appendix 4. LT MOH 2019'!$E$4:$L$1683,8,FALSE)</f>
        <v>0.99748592476911158</v>
      </c>
      <c r="O52" s="77">
        <f t="shared" ref="O52:O69" si="47">EXP((1/L52)*LN(N52))</f>
        <v>0.99748592476911158</v>
      </c>
      <c r="P52" s="78">
        <f t="shared" si="39"/>
        <v>2.514075230888424E-3</v>
      </c>
      <c r="Q52" s="77">
        <f>VLOOKUP(E52,'Appendix 4. LT MOH 2019'!$E$4:$J$1683,6,FALSE)</f>
        <v>1.6015506222724787</v>
      </c>
      <c r="R52" s="133">
        <f t="shared" si="40"/>
        <v>1.6015506222724785</v>
      </c>
      <c r="S52" s="132">
        <f t="shared" ref="S52:S70" si="48">S51-T51</f>
        <v>98600.977043330291</v>
      </c>
      <c r="T52" s="14">
        <f t="shared" si="41"/>
        <v>247.8902741260348</v>
      </c>
      <c r="U52" s="15">
        <f t="shared" si="42"/>
        <v>6.2946771175551779E-4</v>
      </c>
      <c r="V52" s="14">
        <f t="shared" si="43"/>
        <v>393809.35589959886</v>
      </c>
      <c r="W52" s="14">
        <f t="shared" si="44"/>
        <v>6899410.6497970009</v>
      </c>
      <c r="X52" s="2">
        <f t="shared" si="45"/>
        <v>69.973045467541851</v>
      </c>
      <c r="Y52" s="109">
        <f>VLOOKUP(E52,'Appendix 4. LT MOH 2019'!$E$4:$Q$1683,13,FALSE)</f>
        <v>73.261097974650298</v>
      </c>
      <c r="Z52" s="129">
        <f t="shared" si="46"/>
        <v>-3.2880525071084463</v>
      </c>
    </row>
    <row r="53" spans="1:26" x14ac:dyDescent="0.2">
      <c r="B53" s="155" t="str">
        <f t="shared" ref="B53:B70" si="49">$B$51</f>
        <v>Male</v>
      </c>
      <c r="C53" s="13" t="str">
        <f t="shared" ref="C53:C70" si="50">$C$4</f>
        <v>MT</v>
      </c>
      <c r="D53" s="163" t="s">
        <v>138</v>
      </c>
      <c r="E53" s="20" t="str">
        <f t="shared" si="34"/>
        <v>MTMale05-09</v>
      </c>
      <c r="F53" s="21">
        <v>5</v>
      </c>
      <c r="G53" s="108">
        <f>VLOOKUP(E53,'Appendix 4. LT MOH 2019'!$E$4:$H$1683,4,FALSE)</f>
        <v>2.3035482073193386E-4</v>
      </c>
      <c r="H53" s="21">
        <f>VLOOKUP(E53,'Appendix 1a. Pop March 2021'!$E$5:$F$1684,2,FALSE)</f>
        <v>139173.348449521</v>
      </c>
      <c r="I53" s="21">
        <f>VLOOKUP(E53,'Appendix 2a. Covid Deaths 2021'!$E$4:$F$1684,2,FALSE)</f>
        <v>0</v>
      </c>
      <c r="J53" s="22">
        <f t="shared" si="35"/>
        <v>32.059251732752372</v>
      </c>
      <c r="K53" s="22">
        <f t="shared" si="36"/>
        <v>32.059251732752372</v>
      </c>
      <c r="L53" s="78">
        <f t="shared" si="37"/>
        <v>1</v>
      </c>
      <c r="M53" s="78">
        <f t="shared" si="38"/>
        <v>1</v>
      </c>
      <c r="N53" s="77">
        <f>VLOOKUP(E53,'Appendix 4. LT MOH 2019'!$E$4:$L$1683,8,FALSE)</f>
        <v>0.9988488888063719</v>
      </c>
      <c r="O53" s="77">
        <f t="shared" si="47"/>
        <v>0.9988488888063719</v>
      </c>
      <c r="P53" s="78">
        <f t="shared" si="39"/>
        <v>1.151111193628096E-3</v>
      </c>
      <c r="Q53" s="77">
        <f>VLOOKUP(E53,'Appendix 4. LT MOH 2019'!$E$4:$J$1683,6,FALSE)</f>
        <v>2.5000000000001541</v>
      </c>
      <c r="R53" s="133">
        <f t="shared" si="40"/>
        <v>2.5000000000001541</v>
      </c>
      <c r="S53" s="132">
        <f t="shared" si="48"/>
        <v>98353.086769204252</v>
      </c>
      <c r="T53" s="14">
        <f t="shared" si="41"/>
        <v>113.2153391079064</v>
      </c>
      <c r="U53" s="15">
        <f t="shared" si="42"/>
        <v>2.3035482073194456E-4</v>
      </c>
      <c r="V53" s="14">
        <f t="shared" si="43"/>
        <v>491482.39549825148</v>
      </c>
      <c r="W53" s="14">
        <f t="shared" si="44"/>
        <v>6505601.2938974025</v>
      </c>
      <c r="X53" s="2">
        <f t="shared" si="45"/>
        <v>66.145369785530704</v>
      </c>
      <c r="Y53" s="109">
        <f>VLOOKUP(E53,'Appendix 4. LT MOH 2019'!$E$4:$Q$1683,13,FALSE)</f>
        <v>69.441709538765352</v>
      </c>
      <c r="Z53" s="129">
        <f t="shared" si="46"/>
        <v>-3.2963397532346477</v>
      </c>
    </row>
    <row r="54" spans="1:26" x14ac:dyDescent="0.2">
      <c r="B54" s="155" t="str">
        <f t="shared" si="49"/>
        <v>Male</v>
      </c>
      <c r="C54" s="13" t="str">
        <f t="shared" si="50"/>
        <v>MT</v>
      </c>
      <c r="D54" s="163" t="s">
        <v>120</v>
      </c>
      <c r="E54" s="20" t="str">
        <f t="shared" si="34"/>
        <v>MTMale10-14</v>
      </c>
      <c r="F54" s="21">
        <v>5</v>
      </c>
      <c r="G54" s="108">
        <f>VLOOKUP(E54,'Appendix 4. LT MOH 2019'!$E$4:$H$1683,4,FALSE)</f>
        <v>4.0560605511896569E-4</v>
      </c>
      <c r="H54" s="21">
        <f>VLOOKUP(E54,'Appendix 1a. Pop March 2021'!$E$5:$F$1684,2,FALSE)</f>
        <v>134626.047601122</v>
      </c>
      <c r="I54" s="21">
        <f>VLOOKUP(E54,'Appendix 2a. Covid Deaths 2021'!$E$4:$F$1684,2,FALSE)</f>
        <v>0</v>
      </c>
      <c r="J54" s="22">
        <f t="shared" si="35"/>
        <v>54.605140083749191</v>
      </c>
      <c r="K54" s="22">
        <f t="shared" si="36"/>
        <v>54.605140083749191</v>
      </c>
      <c r="L54" s="78">
        <f t="shared" si="37"/>
        <v>1</v>
      </c>
      <c r="M54" s="78">
        <f t="shared" si="38"/>
        <v>1</v>
      </c>
      <c r="N54" s="77">
        <f>VLOOKUP(E54,'Appendix 4. LT MOH 2019'!$E$4:$L$1683,8,FALSE)</f>
        <v>0.99797402409464198</v>
      </c>
      <c r="O54" s="77">
        <f t="shared" si="47"/>
        <v>0.99797402409464198</v>
      </c>
      <c r="P54" s="78">
        <f t="shared" si="39"/>
        <v>2.025975905358024E-3</v>
      </c>
      <c r="Q54" s="77">
        <f>VLOOKUP(E54,'Appendix 4. LT MOH 2019'!$E$4:$J$1683,6,FALSE)</f>
        <v>2.5000000000000773</v>
      </c>
      <c r="R54" s="133">
        <f t="shared" si="40"/>
        <v>2.5000000000000773</v>
      </c>
      <c r="S54" s="132">
        <f t="shared" si="48"/>
        <v>98239.871430096347</v>
      </c>
      <c r="T54" s="14">
        <f t="shared" si="41"/>
        <v>199.03161246284532</v>
      </c>
      <c r="U54" s="15">
        <f t="shared" si="42"/>
        <v>4.0560605511897393E-4</v>
      </c>
      <c r="V54" s="14">
        <f t="shared" si="43"/>
        <v>490701.77811932465</v>
      </c>
      <c r="W54" s="14">
        <f t="shared" si="44"/>
        <v>6014118.8983991509</v>
      </c>
      <c r="X54" s="2">
        <f t="shared" si="45"/>
        <v>61.218717114044303</v>
      </c>
      <c r="Y54" s="109">
        <f>VLOOKUP(E54,'Appendix 4. LT MOH 2019'!$E$4:$Q$1683,13,FALSE)</f>
        <v>64.518855693738558</v>
      </c>
      <c r="Z54" s="129">
        <f t="shared" si="46"/>
        <v>-3.3001385796942557</v>
      </c>
    </row>
    <row r="55" spans="1:26" x14ac:dyDescent="0.2">
      <c r="B55" s="155" t="str">
        <f t="shared" si="49"/>
        <v>Male</v>
      </c>
      <c r="C55" s="13" t="str">
        <f t="shared" si="50"/>
        <v>MT</v>
      </c>
      <c r="D55" s="162" t="s">
        <v>121</v>
      </c>
      <c r="E55" s="20" t="str">
        <f t="shared" si="34"/>
        <v>MTMale15-19</v>
      </c>
      <c r="F55" s="21">
        <v>5</v>
      </c>
      <c r="G55" s="108">
        <f>VLOOKUP(E55,'Appendix 4. LT MOH 2019'!$E$4:$H$1683,4,FALSE)</f>
        <v>1.6932823402329724E-3</v>
      </c>
      <c r="H55" s="21">
        <f>VLOOKUP(E55,'Appendix 1a. Pop March 2021'!$E$5:$F$1684,2,FALSE)</f>
        <v>137612.891580842</v>
      </c>
      <c r="I55" s="21">
        <f>VLOOKUP(E55,'Appendix 2a. Covid Deaths 2021'!$E$4:$F$1684,2,FALSE)</f>
        <v>0</v>
      </c>
      <c r="J55" s="22">
        <f t="shared" si="35"/>
        <v>233.01747910223443</v>
      </c>
      <c r="K55" s="22">
        <f t="shared" si="36"/>
        <v>233.01747910223443</v>
      </c>
      <c r="L55" s="78">
        <f t="shared" si="37"/>
        <v>1</v>
      </c>
      <c r="M55" s="78">
        <f t="shared" si="38"/>
        <v>1</v>
      </c>
      <c r="N55" s="77">
        <f>VLOOKUP(E55,'Appendix 4. LT MOH 2019'!$E$4:$L$1683,8,FALSE)</f>
        <v>0.99156927728356303</v>
      </c>
      <c r="O55" s="77">
        <f t="shared" si="47"/>
        <v>0.99156927728356303</v>
      </c>
      <c r="P55" s="78">
        <f t="shared" si="39"/>
        <v>8.4307227164369669E-3</v>
      </c>
      <c r="Q55" s="77">
        <f>VLOOKUP(E55,'Appendix 4. LT MOH 2019'!$E$4:$J$1683,6,FALSE)</f>
        <v>2.4999999999999862</v>
      </c>
      <c r="R55" s="133">
        <f t="shared" si="40"/>
        <v>2.4999999999999862</v>
      </c>
      <c r="S55" s="132">
        <f t="shared" si="48"/>
        <v>98040.839817633503</v>
      </c>
      <c r="T55" s="14">
        <f t="shared" si="41"/>
        <v>826.55513538908065</v>
      </c>
      <c r="U55" s="15">
        <f t="shared" si="42"/>
        <v>1.6932823402329652E-3</v>
      </c>
      <c r="V55" s="14">
        <f t="shared" si="43"/>
        <v>488137.81124969479</v>
      </c>
      <c r="W55" s="14">
        <f t="shared" si="44"/>
        <v>5523417.1202798262</v>
      </c>
      <c r="X55" s="2">
        <f t="shared" si="45"/>
        <v>56.33792132497004</v>
      </c>
      <c r="Y55" s="109">
        <f>VLOOKUP(E55,'Appendix 4. LT MOH 2019'!$E$4:$Q$1683,13,FALSE)</f>
        <v>59.644759479087455</v>
      </c>
      <c r="Z55" s="129">
        <f t="shared" si="46"/>
        <v>-3.3068381541174148</v>
      </c>
    </row>
    <row r="56" spans="1:26" x14ac:dyDescent="0.2">
      <c r="B56" s="155" t="str">
        <f t="shared" si="49"/>
        <v>Male</v>
      </c>
      <c r="C56" s="13" t="str">
        <f t="shared" si="50"/>
        <v>MT</v>
      </c>
      <c r="D56" s="162" t="s">
        <v>122</v>
      </c>
      <c r="E56" s="20" t="str">
        <f t="shared" si="34"/>
        <v>MTMale20-24</v>
      </c>
      <c r="F56" s="21">
        <v>5</v>
      </c>
      <c r="G56" s="108">
        <f>VLOOKUP(E56,'Appendix 4. LT MOH 2019'!$E$4:$H$1683,4,FALSE)</f>
        <v>2.2937184783866377E-3</v>
      </c>
      <c r="H56" s="21">
        <f>VLOOKUP(E56,'Appendix 1a. Pop March 2021'!$E$5:$F$1684,2,FALSE)</f>
        <v>144869.69008513499</v>
      </c>
      <c r="I56" s="21">
        <f>VLOOKUP(E56,'Appendix 2a. Covid Deaths 2021'!$E$4:$F$1684,2,FALSE)</f>
        <v>10.236210253082399</v>
      </c>
      <c r="J56" s="22">
        <f t="shared" si="35"/>
        <v>332.29028510641962</v>
      </c>
      <c r="K56" s="22">
        <f t="shared" si="36"/>
        <v>342.50301637489582</v>
      </c>
      <c r="L56" s="78">
        <f t="shared" si="37"/>
        <v>0.97018206911994731</v>
      </c>
      <c r="M56" s="78">
        <f t="shared" si="38"/>
        <v>1.030734366083575</v>
      </c>
      <c r="N56" s="77">
        <f>VLOOKUP(E56,'Appendix 4. LT MOH 2019'!$E$4:$L$1683,8,FALSE)</f>
        <v>0.98859679695192726</v>
      </c>
      <c r="O56" s="77">
        <f t="shared" si="47"/>
        <v>0.98824839402230014</v>
      </c>
      <c r="P56" s="78">
        <f t="shared" si="39"/>
        <v>1.1751605977699864E-2</v>
      </c>
      <c r="Q56" s="77">
        <f>VLOOKUP(E56,'Appendix 4. LT MOH 2019'!$E$4:$J$1683,6,FALSE)</f>
        <v>2.500000000000056</v>
      </c>
      <c r="R56" s="133">
        <f t="shared" si="40"/>
        <v>2.4995602117316258</v>
      </c>
      <c r="S56" s="132">
        <f t="shared" si="48"/>
        <v>97214.284682244426</v>
      </c>
      <c r="T56" s="14">
        <f t="shared" si="41"/>
        <v>1142.4239689896799</v>
      </c>
      <c r="U56" s="15">
        <f t="shared" si="42"/>
        <v>2.3642153026377224E-3</v>
      </c>
      <c r="V56" s="14">
        <f t="shared" si="43"/>
        <v>483214.86106408888</v>
      </c>
      <c r="W56" s="14">
        <f t="shared" si="44"/>
        <v>5035279.3090301314</v>
      </c>
      <c r="X56" s="2">
        <f t="shared" si="45"/>
        <v>51.795673089489831</v>
      </c>
      <c r="Y56" s="109">
        <f>VLOOKUP(E56,'Appendix 4. LT MOH 2019'!$E$4:$Q$1683,13,FALSE)</f>
        <v>55.130627317979652</v>
      </c>
      <c r="Z56" s="129">
        <f t="shared" si="46"/>
        <v>-3.3349542284898206</v>
      </c>
    </row>
    <row r="57" spans="1:26" x14ac:dyDescent="0.2">
      <c r="B57" s="155" t="str">
        <f t="shared" si="49"/>
        <v>Male</v>
      </c>
      <c r="C57" s="13" t="str">
        <f t="shared" si="50"/>
        <v>MT</v>
      </c>
      <c r="D57" s="162" t="s">
        <v>123</v>
      </c>
      <c r="E57" s="20" t="str">
        <f t="shared" si="34"/>
        <v>MTMale25-29</v>
      </c>
      <c r="F57" s="21">
        <v>5</v>
      </c>
      <c r="G57" s="108">
        <f>VLOOKUP(E57,'Appendix 4. LT MOH 2019'!$E$4:$H$1683,4,FALSE)</f>
        <v>2.4789457110889271E-3</v>
      </c>
      <c r="H57" s="21">
        <f>VLOOKUP(E57,'Appendix 1a. Pop March 2021'!$E$5:$F$1684,2,FALSE)</f>
        <v>148930.98815781501</v>
      </c>
      <c r="I57" s="21">
        <f>VLOOKUP(E57,'Appendix 2a. Covid Deaths 2021'!$E$4:$F$1684,2,FALSE)</f>
        <v>13.6482803374432</v>
      </c>
      <c r="J57" s="22">
        <f t="shared" si="35"/>
        <v>369.19183434205132</v>
      </c>
      <c r="K57" s="22">
        <f t="shared" si="36"/>
        <v>382.80628133348824</v>
      </c>
      <c r="L57" s="78">
        <f t="shared" si="37"/>
        <v>0.96443515256852208</v>
      </c>
      <c r="M57" s="78">
        <f t="shared" si="38"/>
        <v>1.0368763491633006</v>
      </c>
      <c r="N57" s="77">
        <f>VLOOKUP(E57,'Appendix 4. LT MOH 2019'!$E$4:$L$1683,8,FALSE)</f>
        <v>0.98768161297625545</v>
      </c>
      <c r="O57" s="77">
        <f t="shared" si="47"/>
        <v>0.98723026841026218</v>
      </c>
      <c r="P57" s="78">
        <f t="shared" si="39"/>
        <v>1.2769731589737821E-2</v>
      </c>
      <c r="Q57" s="77">
        <f>VLOOKUP(E57,'Appendix 4. LT MOH 2019'!$E$4:$J$1683,6,FALSE)</f>
        <v>2.5000000000000147</v>
      </c>
      <c r="R57" s="133">
        <f t="shared" si="40"/>
        <v>2.4994297893024493</v>
      </c>
      <c r="S57" s="132">
        <f t="shared" si="48"/>
        <v>96071.860713254748</v>
      </c>
      <c r="T57" s="14">
        <f t="shared" si="41"/>
        <v>1226.811874634941</v>
      </c>
      <c r="U57" s="15">
        <f t="shared" si="42"/>
        <v>2.5703614741898824E-3</v>
      </c>
      <c r="V57" s="14">
        <f t="shared" si="43"/>
        <v>477291.57433843164</v>
      </c>
      <c r="W57" s="14">
        <f t="shared" si="44"/>
        <v>4552064.4479660429</v>
      </c>
      <c r="X57" s="2">
        <f t="shared" si="45"/>
        <v>47.381870343414803</v>
      </c>
      <c r="Y57" s="109">
        <f>VLOOKUP(E57,'Appendix 4. LT MOH 2019'!$E$4:$Q$1683,13,FALSE)</f>
        <v>50.737707708797018</v>
      </c>
      <c r="Z57" s="129">
        <f t="shared" si="46"/>
        <v>-3.3558373653822144</v>
      </c>
    </row>
    <row r="58" spans="1:26" x14ac:dyDescent="0.2">
      <c r="B58" s="155" t="str">
        <f t="shared" si="49"/>
        <v>Male</v>
      </c>
      <c r="C58" s="13" t="str">
        <f t="shared" si="50"/>
        <v>MT</v>
      </c>
      <c r="D58" s="162" t="s">
        <v>124</v>
      </c>
      <c r="E58" s="20" t="str">
        <f t="shared" si="34"/>
        <v>MTMale30-34</v>
      </c>
      <c r="F58" s="21">
        <v>5</v>
      </c>
      <c r="G58" s="108">
        <f>VLOOKUP(E58,'Appendix 4. LT MOH 2019'!$E$4:$H$1683,4,FALSE)</f>
        <v>2.3483365949119373E-3</v>
      </c>
      <c r="H58" s="21">
        <f>VLOOKUP(E58,'Appendix 1a. Pop March 2021'!$E$5:$F$1684,2,FALSE)</f>
        <v>151088.325377976</v>
      </c>
      <c r="I58" s="21">
        <f>VLOOKUP(E58,'Appendix 2a. Covid Deaths 2021'!$E$4:$F$1684,2,FALSE)</f>
        <v>88.713822193380906</v>
      </c>
      <c r="J58" s="22">
        <f t="shared" si="35"/>
        <v>354.80624354906303</v>
      </c>
      <c r="K58" s="22">
        <f t="shared" si="36"/>
        <v>443.31173582731265</v>
      </c>
      <c r="L58" s="78">
        <f t="shared" si="37"/>
        <v>0.80035382525328413</v>
      </c>
      <c r="M58" s="78">
        <f t="shared" si="38"/>
        <v>1.2494473924498766</v>
      </c>
      <c r="N58" s="77">
        <f>VLOOKUP(E58,'Appendix 4. LT MOH 2019'!$E$4:$L$1683,8,FALSE)</f>
        <v>0.98832684824902728</v>
      </c>
      <c r="O58" s="77">
        <f t="shared" si="47"/>
        <v>0.98543630787341452</v>
      </c>
      <c r="P58" s="78">
        <f t="shared" si="39"/>
        <v>1.4563692126585481E-2</v>
      </c>
      <c r="Q58" s="77">
        <f>VLOOKUP(E58,'Appendix 4. LT MOH 2019'!$E$4:$J$1683,6,FALSE)</f>
        <v>2.5000000000000426</v>
      </c>
      <c r="R58" s="133">
        <f t="shared" si="40"/>
        <v>2.4963441807623816</v>
      </c>
      <c r="S58" s="132">
        <f t="shared" si="48"/>
        <v>94845.048838619812</v>
      </c>
      <c r="T58" s="14">
        <f t="shared" si="41"/>
        <v>1381.2940910166228</v>
      </c>
      <c r="U58" s="15">
        <f t="shared" si="42"/>
        <v>2.9341355930162507E-3</v>
      </c>
      <c r="V58" s="14">
        <f t="shared" si="43"/>
        <v>470766.95920404675</v>
      </c>
      <c r="W58" s="14">
        <f t="shared" si="44"/>
        <v>4074772.8736276114</v>
      </c>
      <c r="X58" s="2">
        <f t="shared" si="45"/>
        <v>42.96242053247181</v>
      </c>
      <c r="Y58" s="109">
        <f>VLOOKUP(E58,'Appendix 4. LT MOH 2019'!$E$4:$Q$1683,13,FALSE)</f>
        <v>46.33932947120347</v>
      </c>
      <c r="Z58" s="129">
        <f t="shared" si="46"/>
        <v>-3.3769089387316598</v>
      </c>
    </row>
    <row r="59" spans="1:26" x14ac:dyDescent="0.2">
      <c r="B59" s="155" t="str">
        <f t="shared" si="49"/>
        <v>Male</v>
      </c>
      <c r="C59" s="13" t="str">
        <f t="shared" si="50"/>
        <v>MT</v>
      </c>
      <c r="D59" s="162" t="s">
        <v>125</v>
      </c>
      <c r="E59" s="20" t="str">
        <f t="shared" si="34"/>
        <v>MTMale35-39</v>
      </c>
      <c r="F59" s="21">
        <v>5</v>
      </c>
      <c r="G59" s="108">
        <f>VLOOKUP(E59,'Appendix 4. LT MOH 2019'!$E$4:$H$1683,4,FALSE)</f>
        <v>2.8477259563670465E-3</v>
      </c>
      <c r="H59" s="21">
        <f>VLOOKUP(E59,'Appendix 1a. Pop March 2021'!$E$5:$F$1684,2,FALSE)</f>
        <v>147772.14728109501</v>
      </c>
      <c r="I59" s="21">
        <f>VLOOKUP(E59,'Appendix 2a. Covid Deaths 2021'!$E$4:$F$1684,2,FALSE)</f>
        <v>105.77417261518499</v>
      </c>
      <c r="J59" s="22">
        <f t="shared" si="35"/>
        <v>420.81457944046832</v>
      </c>
      <c r="K59" s="22">
        <f t="shared" si="36"/>
        <v>526.28753619878387</v>
      </c>
      <c r="L59" s="78">
        <f t="shared" si="37"/>
        <v>0.79959062393893099</v>
      </c>
      <c r="M59" s="78">
        <f t="shared" si="38"/>
        <v>1.2506399775847989</v>
      </c>
      <c r="N59" s="77">
        <f>VLOOKUP(E59,'Appendix 4. LT MOH 2019'!$E$4:$L$1683,8,FALSE)</f>
        <v>0.98586202292885483</v>
      </c>
      <c r="O59" s="77">
        <f t="shared" si="47"/>
        <v>0.98234991960027085</v>
      </c>
      <c r="P59" s="78">
        <f t="shared" si="39"/>
        <v>1.7650080399729151E-2</v>
      </c>
      <c r="Q59" s="77">
        <f>VLOOKUP(E59,'Appendix 4. LT MOH 2019'!$E$4:$J$1683,6,FALSE)</f>
        <v>2.5000000000000084</v>
      </c>
      <c r="R59" s="133">
        <f t="shared" si="40"/>
        <v>2.4955469143893154</v>
      </c>
      <c r="S59" s="132">
        <f t="shared" si="48"/>
        <v>93463.75474760319</v>
      </c>
      <c r="T59" s="14">
        <f t="shared" si="41"/>
        <v>1649.6427857557635</v>
      </c>
      <c r="U59" s="15">
        <f t="shared" si="42"/>
        <v>3.561502467300825E-3</v>
      </c>
      <c r="V59" s="14">
        <f t="shared" si="43"/>
        <v>463187.32077307452</v>
      </c>
      <c r="W59" s="14">
        <f t="shared" si="44"/>
        <v>3604005.9144235644</v>
      </c>
      <c r="X59" s="2">
        <f t="shared" si="45"/>
        <v>38.560465756550258</v>
      </c>
      <c r="Y59" s="109">
        <f>VLOOKUP(E59,'Appendix 4. LT MOH 2019'!$E$4:$Q$1683,13,FALSE)</f>
        <v>41.857116827162564</v>
      </c>
      <c r="Z59" s="129">
        <f t="shared" si="46"/>
        <v>-3.296651070612306</v>
      </c>
    </row>
    <row r="60" spans="1:26" x14ac:dyDescent="0.2">
      <c r="B60" s="155" t="str">
        <f t="shared" si="49"/>
        <v>Male</v>
      </c>
      <c r="C60" s="13" t="str">
        <f t="shared" si="50"/>
        <v>MT</v>
      </c>
      <c r="D60" s="162" t="s">
        <v>126</v>
      </c>
      <c r="E60" s="20" t="str">
        <f t="shared" si="34"/>
        <v>MTMale40-44</v>
      </c>
      <c r="F60" s="21">
        <v>5</v>
      </c>
      <c r="G60" s="108">
        <f>VLOOKUP(E60,'Appendix 4. LT MOH 2019'!$E$4:$H$1683,4,FALSE)</f>
        <v>3.9511466748344114E-3</v>
      </c>
      <c r="H60" s="21">
        <f>VLOOKUP(E60,'Appendix 1a. Pop March 2021'!$E$5:$F$1684,2,FALSE)</f>
        <v>135274.91847550499</v>
      </c>
      <c r="I60" s="21">
        <f>VLOOKUP(E60,'Appendix 2a. Covid Deaths 2021'!$E$4:$F$1684,2,FALSE)</f>
        <v>214.96041531473099</v>
      </c>
      <c r="J60" s="22">
        <f t="shared" si="35"/>
        <v>534.49104432298759</v>
      </c>
      <c r="K60" s="22">
        <f t="shared" si="36"/>
        <v>748.60211950752682</v>
      </c>
      <c r="L60" s="78">
        <f t="shared" si="37"/>
        <v>0.71398548093158787</v>
      </c>
      <c r="M60" s="78">
        <f t="shared" si="38"/>
        <v>1.4005887048224406</v>
      </c>
      <c r="N60" s="77">
        <f>VLOOKUP(E60,'Appendix 4. LT MOH 2019'!$E$4:$L$1683,8,FALSE)</f>
        <v>0.98043750236948857</v>
      </c>
      <c r="O60" s="77">
        <f t="shared" si="47"/>
        <v>0.97270876611351975</v>
      </c>
      <c r="P60" s="78">
        <f t="shared" si="39"/>
        <v>2.7291233886480248E-2</v>
      </c>
      <c r="Q60" s="77">
        <f>VLOOKUP(E60,'Appendix 4. LT MOH 2019'!$E$4:$J$1683,6,FALSE)</f>
        <v>2.5000000000000226</v>
      </c>
      <c r="R60" s="133">
        <f t="shared" si="40"/>
        <v>2.4901269274432689</v>
      </c>
      <c r="S60" s="132">
        <f t="shared" si="48"/>
        <v>91814.111961847433</v>
      </c>
      <c r="T60" s="14">
        <f t="shared" si="41"/>
        <v>2505.7204036302624</v>
      </c>
      <c r="U60" s="15">
        <f t="shared" si="42"/>
        <v>5.5340606781346634E-3</v>
      </c>
      <c r="V60" s="14">
        <f t="shared" si="43"/>
        <v>452781.51964080962</v>
      </c>
      <c r="W60" s="14">
        <f t="shared" si="44"/>
        <v>3140818.59365049</v>
      </c>
      <c r="X60" s="2">
        <f t="shared" si="45"/>
        <v>34.208451473730207</v>
      </c>
      <c r="Y60" s="109">
        <f>VLOOKUP(E60,'Appendix 4. LT MOH 2019'!$E$4:$Q$1683,13,FALSE)</f>
        <v>37.421526452797323</v>
      </c>
      <c r="Z60" s="129">
        <f t="shared" si="46"/>
        <v>-3.213074979067116</v>
      </c>
    </row>
    <row r="61" spans="1:26" x14ac:dyDescent="0.2">
      <c r="B61" s="155" t="str">
        <f t="shared" si="49"/>
        <v>Male</v>
      </c>
      <c r="C61" s="13" t="str">
        <f t="shared" si="50"/>
        <v>MT</v>
      </c>
      <c r="D61" s="162" t="s">
        <v>127</v>
      </c>
      <c r="E61" s="20" t="str">
        <f t="shared" si="34"/>
        <v>MTMale45-49</v>
      </c>
      <c r="F61" s="21">
        <v>5</v>
      </c>
      <c r="G61" s="108">
        <f>VLOOKUP(E61,'Appendix 4. LT MOH 2019'!$E$4:$H$1683,4,FALSE)</f>
        <v>5.0819686495106415E-3</v>
      </c>
      <c r="H61" s="21">
        <f>VLOOKUP(E61,'Appendix 1a. Pop March 2021'!$E$5:$F$1684,2,FALSE)</f>
        <v>117936.384045942</v>
      </c>
      <c r="I61" s="21">
        <f>VLOOKUP(E61,'Appendix 2a. Covid Deaths 2021'!$E$4:$F$1684,2,FALSE)</f>
        <v>228.60869565217399</v>
      </c>
      <c r="J61" s="22">
        <f t="shared" si="35"/>
        <v>599.34900635812426</v>
      </c>
      <c r="K61" s="22">
        <f t="shared" si="36"/>
        <v>826.79591978598842</v>
      </c>
      <c r="L61" s="78">
        <f t="shared" si="37"/>
        <v>0.7249056169910254</v>
      </c>
      <c r="M61" s="78">
        <f t="shared" si="38"/>
        <v>1.3794899316008202</v>
      </c>
      <c r="N61" s="77">
        <f>VLOOKUP(E61,'Appendix 4. LT MOH 2019'!$E$4:$L$1683,8,FALSE)</f>
        <v>0.97490893674456436</v>
      </c>
      <c r="O61" s="77">
        <f t="shared" si="47"/>
        <v>0.96555278339731554</v>
      </c>
      <c r="P61" s="78">
        <f t="shared" si="39"/>
        <v>3.4447216602684461E-2</v>
      </c>
      <c r="Q61" s="77">
        <f>VLOOKUP(E61,'Appendix 4. LT MOH 2019'!$E$4:$J$1683,6,FALSE)</f>
        <v>2.4999999999999933</v>
      </c>
      <c r="R61" s="133">
        <f t="shared" si="40"/>
        <v>2.4879777999729962</v>
      </c>
      <c r="S61" s="132">
        <f t="shared" si="48"/>
        <v>89308.391558217176</v>
      </c>
      <c r="T61" s="14">
        <f t="shared" si="41"/>
        <v>3076.4255084432634</v>
      </c>
      <c r="U61" s="15">
        <f t="shared" si="42"/>
        <v>7.0107748365090209E-3</v>
      </c>
      <c r="V61" s="14">
        <f t="shared" si="43"/>
        <v>438813.90861714701</v>
      </c>
      <c r="W61" s="14">
        <f t="shared" si="44"/>
        <v>2688037.0740096802</v>
      </c>
      <c r="X61" s="2">
        <f t="shared" si="45"/>
        <v>30.09837068062566</v>
      </c>
      <c r="Y61" s="109">
        <f>VLOOKUP(E61,'Appendix 4. LT MOH 2019'!$E$4:$Q$1683,13,FALSE)</f>
        <v>33.118309548951508</v>
      </c>
      <c r="Z61" s="129">
        <f t="shared" si="46"/>
        <v>-3.0199388683258483</v>
      </c>
    </row>
    <row r="62" spans="1:26" x14ac:dyDescent="0.2">
      <c r="B62" s="155" t="str">
        <f t="shared" si="49"/>
        <v>Male</v>
      </c>
      <c r="C62" s="13" t="str">
        <f t="shared" si="50"/>
        <v>MT</v>
      </c>
      <c r="D62" s="162" t="s">
        <v>128</v>
      </c>
      <c r="E62" s="20" t="str">
        <f t="shared" si="34"/>
        <v>MTMale50-54</v>
      </c>
      <c r="F62" s="21">
        <v>5</v>
      </c>
      <c r="G62" s="108">
        <f>VLOOKUP(E62,'Appendix 4. LT MOH 2019'!$E$4:$H$1683,4,FALSE)</f>
        <v>6.9799497521824561E-3</v>
      </c>
      <c r="H62" s="21">
        <f>VLOOKUP(E62,'Appendix 1a. Pop March 2021'!$E$5:$F$1684,2,FALSE)</f>
        <v>105300.262082228</v>
      </c>
      <c r="I62" s="21">
        <f>VLOOKUP(E62,'Appendix 2a. Covid Deaths 2021'!$E$4:$F$1684,2,FALSE)</f>
        <v>266.141466580143</v>
      </c>
      <c r="J62" s="22">
        <f t="shared" si="35"/>
        <v>734.99053822559506</v>
      </c>
      <c r="K62" s="22">
        <f t="shared" si="36"/>
        <v>999.2743507420364</v>
      </c>
      <c r="L62" s="78">
        <f t="shared" si="37"/>
        <v>0.73552427086696393</v>
      </c>
      <c r="M62" s="78">
        <f t="shared" si="38"/>
        <v>1.3595744418077436</v>
      </c>
      <c r="N62" s="77">
        <f>VLOOKUP(E62,'Appendix 4. LT MOH 2019'!$E$4:$L$1683,8,FALSE)</f>
        <v>0.96569880282096121</v>
      </c>
      <c r="O62" s="77">
        <f t="shared" si="47"/>
        <v>0.95365469942209224</v>
      </c>
      <c r="P62" s="78">
        <f t="shared" si="39"/>
        <v>4.6345300577907755E-2</v>
      </c>
      <c r="Q62" s="77">
        <f>VLOOKUP(E62,'Appendix 4. LT MOH 2019'!$E$4:$J$1683,6,FALSE)</f>
        <v>2.4999999999999982</v>
      </c>
      <c r="R62" s="133">
        <f t="shared" si="40"/>
        <v>2.4843710998467774</v>
      </c>
      <c r="S62" s="132">
        <f t="shared" si="48"/>
        <v>86231.96604977391</v>
      </c>
      <c r="T62" s="14">
        <f t="shared" si="41"/>
        <v>3996.4463860007086</v>
      </c>
      <c r="U62" s="15">
        <f t="shared" si="42"/>
        <v>9.4903515346288058E-3</v>
      </c>
      <c r="V62" s="14">
        <f t="shared" si="43"/>
        <v>421106.25422233326</v>
      </c>
      <c r="W62" s="14">
        <f t="shared" si="44"/>
        <v>2249223.1653925334</v>
      </c>
      <c r="X62" s="2">
        <f t="shared" si="45"/>
        <v>26.083403503687489</v>
      </c>
      <c r="Y62" s="109">
        <f>VLOOKUP(E62,'Appendix 4. LT MOH 2019'!$E$4:$Q$1683,13,FALSE)</f>
        <v>28.906327703993348</v>
      </c>
      <c r="Z62" s="129">
        <f t="shared" si="46"/>
        <v>-2.8229242003058594</v>
      </c>
    </row>
    <row r="63" spans="1:26" x14ac:dyDescent="0.2">
      <c r="B63" s="155" t="str">
        <f t="shared" si="49"/>
        <v>Male</v>
      </c>
      <c r="C63" s="13" t="str">
        <f t="shared" si="50"/>
        <v>MT</v>
      </c>
      <c r="D63" s="162" t="s">
        <v>129</v>
      </c>
      <c r="E63" s="20" t="str">
        <f t="shared" si="34"/>
        <v>MTMale55-59</v>
      </c>
      <c r="F63" s="21">
        <v>5</v>
      </c>
      <c r="G63" s="108">
        <f>VLOOKUP(E63,'Appendix 4. LT MOH 2019'!$E$4:$H$1683,4,FALSE)</f>
        <v>1.0190225275936909E-2</v>
      </c>
      <c r="H63" s="21">
        <f>VLOOKUP(E63,'Appendix 1a. Pop March 2021'!$E$5:$F$1684,2,FALSE)</f>
        <v>90484.586684569804</v>
      </c>
      <c r="I63" s="21">
        <f>VLOOKUP(E63,'Appendix 2a. Covid Deaths 2021'!$E$4:$F$1684,2,FALSE)</f>
        <v>344.61907852044101</v>
      </c>
      <c r="J63" s="22">
        <f t="shared" si="35"/>
        <v>922.05832231580757</v>
      </c>
      <c r="K63" s="22">
        <f t="shared" si="36"/>
        <v>1263.1656547917396</v>
      </c>
      <c r="L63" s="78">
        <f t="shared" si="37"/>
        <v>0.72995835409080134</v>
      </c>
      <c r="M63" s="78">
        <f t="shared" si="38"/>
        <v>1.3699411677335329</v>
      </c>
      <c r="N63" s="77">
        <f>VLOOKUP(E63,'Appendix 4. LT MOH 2019'!$E$4:$L$1683,8,FALSE)</f>
        <v>0.95031463624428447</v>
      </c>
      <c r="O63" s="77">
        <f t="shared" si="47"/>
        <v>0.93256618731443186</v>
      </c>
      <c r="P63" s="78">
        <f t="shared" si="39"/>
        <v>6.743381268556814E-2</v>
      </c>
      <c r="Q63" s="77">
        <f>VLOOKUP(E63,'Appendix 4. LT MOH 2019'!$E$4:$J$1683,6,FALSE)</f>
        <v>2.4999999999999862</v>
      </c>
      <c r="R63" s="133">
        <f t="shared" si="40"/>
        <v>2.476561737649686</v>
      </c>
      <c r="S63" s="132">
        <f t="shared" si="48"/>
        <v>82235.519663773201</v>
      </c>
      <c r="T63" s="14">
        <f t="shared" si="41"/>
        <v>5545.4546291072375</v>
      </c>
      <c r="U63" s="15">
        <f t="shared" si="42"/>
        <v>1.3961929044504122E-2</v>
      </c>
      <c r="V63" s="14">
        <f t="shared" si="43"/>
        <v>397183.98592564918</v>
      </c>
      <c r="W63" s="14">
        <f t="shared" si="44"/>
        <v>1828116.9111702</v>
      </c>
      <c r="X63" s="2">
        <f t="shared" si="45"/>
        <v>22.230259122148297</v>
      </c>
      <c r="Y63" s="109">
        <f>VLOOKUP(E63,'Appendix 4. LT MOH 2019'!$E$4:$Q$1683,13,FALSE)</f>
        <v>24.844268861943526</v>
      </c>
      <c r="Z63" s="129">
        <f t="shared" si="46"/>
        <v>-2.6140097397952289</v>
      </c>
    </row>
    <row r="64" spans="1:26" x14ac:dyDescent="0.2">
      <c r="B64" s="155" t="str">
        <f t="shared" si="49"/>
        <v>Male</v>
      </c>
      <c r="C64" s="13" t="str">
        <f t="shared" si="50"/>
        <v>MT</v>
      </c>
      <c r="D64" s="162" t="s">
        <v>130</v>
      </c>
      <c r="E64" s="20" t="str">
        <f t="shared" si="34"/>
        <v>MTMale60-64</v>
      </c>
      <c r="F64" s="21">
        <v>5</v>
      </c>
      <c r="G64" s="108">
        <f>VLOOKUP(E64,'Appendix 4. LT MOH 2019'!$E$4:$H$1683,4,FALSE)</f>
        <v>1.5098652550529355E-2</v>
      </c>
      <c r="H64" s="21">
        <f>VLOOKUP(E64,'Appendix 1a. Pop March 2021'!$E$5:$F$1684,2,FALSE)</f>
        <v>71262.663574358798</v>
      </c>
      <c r="I64" s="21">
        <f>VLOOKUP(E64,'Appendix 2a. Covid Deaths 2021'!$E$4:$F$1684,2,FALSE)</f>
        <v>385.56391953277102</v>
      </c>
      <c r="J64" s="22">
        <f t="shared" si="35"/>
        <v>1075.9701971345078</v>
      </c>
      <c r="K64" s="22">
        <f t="shared" si="36"/>
        <v>1455.7126210102333</v>
      </c>
      <c r="L64" s="78">
        <f t="shared" si="37"/>
        <v>0.73913640756086019</v>
      </c>
      <c r="M64" s="78">
        <f t="shared" si="38"/>
        <v>1.3529302436880171</v>
      </c>
      <c r="N64" s="77">
        <f>VLOOKUP(E64,'Appendix 4. LT MOH 2019'!$E$4:$L$1683,8,FALSE)</f>
        <v>0.92725270266353654</v>
      </c>
      <c r="O64" s="77">
        <f t="shared" si="47"/>
        <v>0.90286190310425107</v>
      </c>
      <c r="P64" s="78">
        <f t="shared" si="39"/>
        <v>9.7138096895748927E-2</v>
      </c>
      <c r="Q64" s="77">
        <f>VLOOKUP(E64,'Appendix 4. LT MOH 2019'!$E$4:$J$1683,6,FALSE)</f>
        <v>2.4999999999999929</v>
      </c>
      <c r="R64" s="133">
        <f t="shared" si="40"/>
        <v>2.4669562751806988</v>
      </c>
      <c r="S64" s="132">
        <f t="shared" si="48"/>
        <v>76690.065034665968</v>
      </c>
      <c r="T64" s="14">
        <f t="shared" si="41"/>
        <v>7449.5269682786693</v>
      </c>
      <c r="U64" s="15">
        <f t="shared" si="42"/>
        <v>2.0433155590076541E-2</v>
      </c>
      <c r="V64" s="14">
        <f t="shared" si="43"/>
        <v>364580.34763345937</v>
      </c>
      <c r="W64" s="14">
        <f t="shared" si="44"/>
        <v>1430932.9252445509</v>
      </c>
      <c r="X64" s="2">
        <f t="shared" si="45"/>
        <v>18.658647956521236</v>
      </c>
      <c r="Y64" s="109">
        <f>VLOOKUP(E64,'Appendix 4. LT MOH 2019'!$E$4:$Q$1683,13,FALSE)</f>
        <v>21.012495766928069</v>
      </c>
      <c r="Z64" s="129">
        <f t="shared" si="46"/>
        <v>-2.3538478104068332</v>
      </c>
    </row>
    <row r="65" spans="2:26" x14ac:dyDescent="0.2">
      <c r="B65" s="155" t="str">
        <f t="shared" si="49"/>
        <v>Male</v>
      </c>
      <c r="C65" s="13" t="str">
        <f t="shared" si="50"/>
        <v>MT</v>
      </c>
      <c r="D65" s="162" t="s">
        <v>131</v>
      </c>
      <c r="E65" s="20" t="str">
        <f t="shared" si="34"/>
        <v>MTMale65-69</v>
      </c>
      <c r="F65" s="21">
        <v>5</v>
      </c>
      <c r="G65" s="108">
        <f>VLOOKUP(E65,'Appendix 4. LT MOH 2019'!$E$4:$H$1683,4,FALSE)</f>
        <v>2.326950160805499E-2</v>
      </c>
      <c r="H65" s="21">
        <f>VLOOKUP(E65,'Appendix 1a. Pop March 2021'!$E$5:$F$1684,2,FALSE)</f>
        <v>51623.791203633496</v>
      </c>
      <c r="I65" s="21">
        <f>VLOOKUP(E65,'Appendix 2a. Covid Deaths 2021'!$E$4:$F$1684,2,FALSE)</f>
        <v>392.38805970149298</v>
      </c>
      <c r="J65" s="22">
        <f t="shared" si="35"/>
        <v>1201.2598924268448</v>
      </c>
      <c r="K65" s="22">
        <f t="shared" si="36"/>
        <v>1584.5172775421322</v>
      </c>
      <c r="L65" s="78">
        <f t="shared" si="37"/>
        <v>0.75812356826440686</v>
      </c>
      <c r="M65" s="78">
        <f t="shared" si="38"/>
        <v>1.3190461843698218</v>
      </c>
      <c r="N65" s="77">
        <f>VLOOKUP(E65,'Appendix 4. LT MOH 2019'!$E$4:$L$1683,8,FALSE)</f>
        <v>0.89004876789066456</v>
      </c>
      <c r="O65" s="77">
        <f t="shared" si="47"/>
        <v>0.85757965680597403</v>
      </c>
      <c r="P65" s="78">
        <f t="shared" si="39"/>
        <v>0.14242034319402597</v>
      </c>
      <c r="Q65" s="77">
        <f>VLOOKUP(E65,'Appendix 4. LT MOH 2019'!$E$4:$J$1683,6,FALSE)</f>
        <v>2.4999999999999947</v>
      </c>
      <c r="R65" s="133">
        <f t="shared" si="40"/>
        <v>2.4541777191373986</v>
      </c>
      <c r="S65" s="132">
        <f t="shared" si="48"/>
        <v>69240.538066387293</v>
      </c>
      <c r="T65" s="14">
        <f t="shared" si="41"/>
        <v>9861.2611943538977</v>
      </c>
      <c r="U65" s="15">
        <f t="shared" si="42"/>
        <v>3.0711095278420104E-2</v>
      </c>
      <c r="V65" s="14">
        <f t="shared" si="43"/>
        <v>321097.67186594458</v>
      </c>
      <c r="W65" s="14">
        <f t="shared" si="44"/>
        <v>1066352.5776110915</v>
      </c>
      <c r="X65" s="2">
        <f t="shared" si="45"/>
        <v>15.400697443868518</v>
      </c>
      <c r="Y65" s="109">
        <f>VLOOKUP(E65,'Appendix 4. LT MOH 2019'!$E$4:$Q$1683,13,FALSE)</f>
        <v>17.464887364308417</v>
      </c>
      <c r="Z65" s="129">
        <f t="shared" si="46"/>
        <v>-2.0641899204398992</v>
      </c>
    </row>
    <row r="66" spans="2:26" x14ac:dyDescent="0.2">
      <c r="B66" s="155" t="str">
        <f t="shared" si="49"/>
        <v>Male</v>
      </c>
      <c r="C66" s="13" t="str">
        <f t="shared" si="50"/>
        <v>MT</v>
      </c>
      <c r="D66" s="162" t="s">
        <v>132</v>
      </c>
      <c r="E66" s="20" t="str">
        <f t="shared" si="34"/>
        <v>MTMale70-74</v>
      </c>
      <c r="F66" s="21">
        <v>5</v>
      </c>
      <c r="G66" s="108">
        <f>VLOOKUP(E66,'Appendix 4. LT MOH 2019'!$E$4:$H$1683,4,FALSE)</f>
        <v>3.2914627684443476E-2</v>
      </c>
      <c r="H66" s="21">
        <f>VLOOKUP(E66,'Appendix 1a. Pop March 2021'!$E$5:$F$1684,2,FALSE)</f>
        <v>34724.034846890798</v>
      </c>
      <c r="I66" s="21">
        <f>VLOOKUP(E66,'Appendix 2a. Covid Deaths 2021'!$E$4:$F$1684,2,FALSE)</f>
        <v>341.20700843608</v>
      </c>
      <c r="J66" s="22">
        <f t="shared" si="35"/>
        <v>1142.9286786870518</v>
      </c>
      <c r="K66" s="22">
        <f t="shared" si="36"/>
        <v>1472.9049854771354</v>
      </c>
      <c r="L66" s="78">
        <f t="shared" si="37"/>
        <v>0.77596904753283158</v>
      </c>
      <c r="M66" s="78">
        <f t="shared" si="38"/>
        <v>1.2887111968956333</v>
      </c>
      <c r="N66" s="77">
        <f>VLOOKUP(E66,'Appendix 4. LT MOH 2019'!$E$4:$L$1683,8,FALSE)</f>
        <v>0.84793940615730201</v>
      </c>
      <c r="O66" s="77">
        <f t="shared" si="47"/>
        <v>0.80850542751813637</v>
      </c>
      <c r="P66" s="78">
        <f t="shared" si="39"/>
        <v>0.19149457248186363</v>
      </c>
      <c r="Q66" s="77">
        <f>VLOOKUP(E66,'Appendix 4. LT MOH 2019'!$E$4:$J$1683,6,FALSE)</f>
        <v>2.5000000000000022</v>
      </c>
      <c r="R66" s="133">
        <f t="shared" si="40"/>
        <v>2.4416743598536792</v>
      </c>
      <c r="S66" s="132">
        <f t="shared" si="48"/>
        <v>59379.276872033399</v>
      </c>
      <c r="T66" s="14">
        <f t="shared" si="41"/>
        <v>11370.809238892249</v>
      </c>
      <c r="U66" s="15">
        <f t="shared" si="42"/>
        <v>4.2459103996354962E-2</v>
      </c>
      <c r="V66" s="14">
        <f t="shared" si="43"/>
        <v>267806.15153509629</v>
      </c>
      <c r="W66" s="14">
        <f t="shared" si="44"/>
        <v>745254.90574514703</v>
      </c>
      <c r="X66" s="2">
        <f t="shared" si="45"/>
        <v>12.5507575201905</v>
      </c>
      <c r="Y66" s="109">
        <f>VLOOKUP(E66,'Appendix 4. LT MOH 2019'!$E$4:$Q$1683,13,FALSE)</f>
        <v>14.313558879221706</v>
      </c>
      <c r="Z66" s="129">
        <f t="shared" si="46"/>
        <v>-1.7628013590312062</v>
      </c>
    </row>
    <row r="67" spans="2:26" x14ac:dyDescent="0.2">
      <c r="B67" s="155" t="str">
        <f t="shared" si="49"/>
        <v>Male</v>
      </c>
      <c r="C67" s="13" t="str">
        <f t="shared" si="50"/>
        <v>MT</v>
      </c>
      <c r="D67" s="162" t="s">
        <v>133</v>
      </c>
      <c r="E67" s="20" t="str">
        <f t="shared" si="34"/>
        <v>MTMale75-79</v>
      </c>
      <c r="F67" s="21">
        <v>5</v>
      </c>
      <c r="G67" s="108">
        <f>VLOOKUP(E67,'Appendix 4. LT MOH 2019'!$E$4:$H$1683,4,FALSE)</f>
        <v>5.2590382075240936E-2</v>
      </c>
      <c r="H67" s="21">
        <f>VLOOKUP(E67,'Appendix 1a. Pop March 2021'!$E$5:$F$1684,2,FALSE)</f>
        <v>21912.829570281399</v>
      </c>
      <c r="I67" s="21">
        <f>VLOOKUP(E67,'Appendix 2a. Covid Deaths 2021'!$E$4:$F$1684,2,FALSE)</f>
        <v>307.086307592472</v>
      </c>
      <c r="J67" s="22">
        <f t="shared" si="35"/>
        <v>1152.4040794507364</v>
      </c>
      <c r="K67" s="22">
        <f t="shared" si="36"/>
        <v>1443.3406007968454</v>
      </c>
      <c r="L67" s="78">
        <f t="shared" si="37"/>
        <v>0.79842836736838996</v>
      </c>
      <c r="M67" s="78">
        <f t="shared" si="38"/>
        <v>1.2524605097586745</v>
      </c>
      <c r="N67" s="77">
        <f>VLOOKUP(E67,'Appendix 4. LT MOH 2019'!$E$4:$L$1683,8,FALSE)</f>
        <v>0.76760274120673633</v>
      </c>
      <c r="O67" s="77">
        <f t="shared" si="47"/>
        <v>0.71802245036260004</v>
      </c>
      <c r="P67" s="78">
        <f t="shared" si="39"/>
        <v>0.28197754963739996</v>
      </c>
      <c r="Q67" s="77">
        <f>VLOOKUP(E67,'Appendix 4. LT MOH 2019'!$E$4:$J$1683,6,FALSE)</f>
        <v>2.4999999999999991</v>
      </c>
      <c r="R67" s="133">
        <f t="shared" si="40"/>
        <v>2.4194010339739824</v>
      </c>
      <c r="S67" s="132">
        <f t="shared" si="48"/>
        <v>48008.467633141147</v>
      </c>
      <c r="T67" s="14">
        <f t="shared" si="41"/>
        <v>13537.310065039566</v>
      </c>
      <c r="U67" s="15">
        <f t="shared" si="42"/>
        <v>6.6000897369515824E-2</v>
      </c>
      <c r="V67" s="14">
        <f t="shared" si="43"/>
        <v>205107.96980909104</v>
      </c>
      <c r="W67" s="14">
        <f t="shared" si="44"/>
        <v>477448.7542100508</v>
      </c>
      <c r="X67" s="2">
        <f t="shared" si="45"/>
        <v>9.9450946416056603</v>
      </c>
      <c r="Y67" s="109">
        <f>VLOOKUP(E67,'Appendix 4. LT MOH 2019'!$E$4:$Q$1683,13,FALSE)</f>
        <v>11.432079100744328</v>
      </c>
      <c r="Z67" s="129">
        <f t="shared" si="46"/>
        <v>-1.4869844591386681</v>
      </c>
    </row>
    <row r="68" spans="2:26" x14ac:dyDescent="0.2">
      <c r="B68" s="155" t="str">
        <f t="shared" si="49"/>
        <v>Male</v>
      </c>
      <c r="C68" s="13" t="str">
        <f t="shared" si="50"/>
        <v>MT</v>
      </c>
      <c r="D68" s="162" t="s">
        <v>134</v>
      </c>
      <c r="E68" s="20" t="str">
        <f t="shared" si="34"/>
        <v>MTMale80-84</v>
      </c>
      <c r="F68" s="21">
        <v>5</v>
      </c>
      <c r="G68" s="108">
        <f>VLOOKUP(E68,'Appendix 4. LT MOH 2019'!$E$4:$H$1683,4,FALSE)</f>
        <v>7.6479919846372216E-2</v>
      </c>
      <c r="H68" s="21">
        <f>VLOOKUP(E68,'Appendix 1a. Pop March 2021'!$E$5:$F$1684,2,FALSE)</f>
        <v>12854.650852037201</v>
      </c>
      <c r="I68" s="21">
        <f>VLOOKUP(E68,'Appendix 2a. Covid Deaths 2021'!$E$4:$F$1684,2,FALSE)</f>
        <v>187.663854639844</v>
      </c>
      <c r="J68" s="22">
        <f t="shared" si="35"/>
        <v>983.12266681690539</v>
      </c>
      <c r="K68" s="22">
        <f t="shared" si="36"/>
        <v>1156.4340048958329</v>
      </c>
      <c r="L68" s="78">
        <f t="shared" si="37"/>
        <v>0.85013296275861527</v>
      </c>
      <c r="M68" s="78">
        <f t="shared" si="38"/>
        <v>1.1762865855184321</v>
      </c>
      <c r="N68" s="77">
        <f>VLOOKUP(E68,'Appendix 4. LT MOH 2019'!$E$4:$L$1683,8,FALSE)</f>
        <v>0.67897946309665658</v>
      </c>
      <c r="O68" s="77">
        <f t="shared" si="47"/>
        <v>0.6341839102245479</v>
      </c>
      <c r="P68" s="78">
        <f t="shared" si="39"/>
        <v>0.3658160897754521</v>
      </c>
      <c r="Q68" s="77">
        <f>VLOOKUP(E68,'Appendix 4. LT MOH 2019'!$E$4:$J$1683,6,FALSE)</f>
        <v>2.5000000000000018</v>
      </c>
      <c r="R68" s="133">
        <f t="shared" si="40"/>
        <v>2.4193853018663285</v>
      </c>
      <c r="S68" s="132">
        <f t="shared" si="48"/>
        <v>34471.157568101582</v>
      </c>
      <c r="T68" s="14">
        <f t="shared" si="41"/>
        <v>12610.104071596403</v>
      </c>
      <c r="U68" s="15">
        <f t="shared" si="42"/>
        <v>9.0192019141167451E-2</v>
      </c>
      <c r="V68" s="14">
        <f t="shared" si="43"/>
        <v>139813.96792835096</v>
      </c>
      <c r="W68" s="14">
        <f t="shared" si="44"/>
        <v>272340.78440095973</v>
      </c>
      <c r="X68" s="2">
        <f t="shared" si="45"/>
        <v>7.9005407306940709</v>
      </c>
      <c r="Y68" s="109">
        <f>VLOOKUP(E68,'Appendix 4. LT MOH 2019'!$E$4:$Q$1683,13,FALSE)</f>
        <v>9.1363303845194022</v>
      </c>
      <c r="Z68" s="129">
        <f t="shared" si="46"/>
        <v>-1.2357896538253312</v>
      </c>
    </row>
    <row r="69" spans="2:26" x14ac:dyDescent="0.2">
      <c r="B69" s="155" t="str">
        <f t="shared" si="49"/>
        <v>Male</v>
      </c>
      <c r="C69" s="13" t="str">
        <f t="shared" si="50"/>
        <v>MT</v>
      </c>
      <c r="D69" s="162" t="s">
        <v>135</v>
      </c>
      <c r="E69" s="20" t="str">
        <f t="shared" si="34"/>
        <v>MTMale85-89</v>
      </c>
      <c r="F69" s="21">
        <v>5</v>
      </c>
      <c r="G69" s="108">
        <f>VLOOKUP(E69,'Appendix 4. LT MOH 2019'!$E$4:$H$1683,4,FALSE)</f>
        <v>0.12305768887301304</v>
      </c>
      <c r="H69" s="21">
        <f>VLOOKUP(E69,'Appendix 1a. Pop March 2021'!$E$5:$F$1684,2,FALSE)</f>
        <v>6119.34448941555</v>
      </c>
      <c r="I69" s="21">
        <f>VLOOKUP(E69,'Appendix 2a. Covid Deaths 2021'!$E$4:$F$1684,2,FALSE)</f>
        <v>143.30694354315401</v>
      </c>
      <c r="J69" s="22">
        <f t="shared" si="35"/>
        <v>753.0323902852856</v>
      </c>
      <c r="K69" s="22">
        <f t="shared" si="36"/>
        <v>878.70431255656365</v>
      </c>
      <c r="L69" s="78">
        <f t="shared" si="37"/>
        <v>0.85698041937948455</v>
      </c>
      <c r="M69" s="78">
        <f t="shared" si="38"/>
        <v>1.1668878044192328</v>
      </c>
      <c r="N69" s="77">
        <f>VLOOKUP(E69,'Appendix 4. LT MOH 2019'!$E$4:$L$1683,8,FALSE)</f>
        <v>0.52946800519019332</v>
      </c>
      <c r="O69" s="77">
        <f t="shared" si="47"/>
        <v>0.47615893598163217</v>
      </c>
      <c r="P69" s="78">
        <f t="shared" si="39"/>
        <v>0.52384106401836783</v>
      </c>
      <c r="Q69" s="77">
        <f>VLOOKUP(E69,'Appendix 4. LT MOH 2019'!$E$4:$J$1683,6,FALSE)</f>
        <v>2.4999999999999991</v>
      </c>
      <c r="R69" s="133">
        <f t="shared" si="40"/>
        <v>2.3796534672138394</v>
      </c>
      <c r="S69" s="132">
        <f t="shared" si="48"/>
        <v>21861.053496505177</v>
      </c>
      <c r="T69" s="14">
        <f t="shared" si="41"/>
        <v>11451.717524171732</v>
      </c>
      <c r="U69" s="15">
        <f t="shared" si="42"/>
        <v>0.14441406499944776</v>
      </c>
      <c r="V69" s="14">
        <f t="shared" si="43"/>
        <v>79297.799173615975</v>
      </c>
      <c r="W69" s="14">
        <f t="shared" si="44"/>
        <v>132526.8164726088</v>
      </c>
      <c r="X69" s="2">
        <f t="shared" si="45"/>
        <v>6.0622337571149183</v>
      </c>
      <c r="Y69" s="109">
        <f>VLOOKUP(E69,'Appendix 4. LT MOH 2019'!$E$4:$Q$1683,13,FALSE)</f>
        <v>7.2739780732877364</v>
      </c>
      <c r="Z69" s="129">
        <f t="shared" si="46"/>
        <v>-1.2117443161728181</v>
      </c>
    </row>
    <row r="70" spans="2:26" x14ac:dyDescent="0.2">
      <c r="B70" s="155" t="str">
        <f t="shared" si="49"/>
        <v>Male</v>
      </c>
      <c r="C70" s="13" t="str">
        <f t="shared" si="50"/>
        <v>MT</v>
      </c>
      <c r="D70" s="162" t="s">
        <v>8</v>
      </c>
      <c r="E70" s="20" t="str">
        <f t="shared" si="34"/>
        <v>MTMale90+</v>
      </c>
      <c r="F70" s="21" t="s">
        <v>19</v>
      </c>
      <c r="G70" s="108">
        <f>VLOOKUP(E70,'Appendix 4. LT MOH 2019'!$E$4:$H$1683,4,FALSE)</f>
        <v>0.15345528455284552</v>
      </c>
      <c r="H70" s="21">
        <f>VLOOKUP(E70,'Appendix 1a. Pop March 2021'!$E$5:$F$1684,2,FALSE)</f>
        <v>3257.7659795457798</v>
      </c>
      <c r="I70" s="21">
        <f>VLOOKUP(E70,'Appendix 2a. Covid Deaths 2021'!$E$4:$F$1684,2,FALSE)</f>
        <v>61.417261518494499</v>
      </c>
      <c r="J70" s="22">
        <f t="shared" si="35"/>
        <v>499.92140539777716</v>
      </c>
      <c r="K70" s="22">
        <f t="shared" si="36"/>
        <v>551.91386357349461</v>
      </c>
      <c r="L70" s="78">
        <f t="shared" si="37"/>
        <v>0.90579606419182845</v>
      </c>
      <c r="M70" s="78">
        <f t="shared" si="38"/>
        <v>1.1040012642274202</v>
      </c>
      <c r="N70" s="77">
        <f>VLOOKUP(E70,'Appendix 4. LT MOH 2019'!$E$4:$L$1683,8,FALSE)</f>
        <v>0</v>
      </c>
      <c r="O70" s="77">
        <v>0</v>
      </c>
      <c r="P70" s="78">
        <f t="shared" si="39"/>
        <v>1</v>
      </c>
      <c r="Q70" s="77">
        <f>VLOOKUP(E70,'Appendix 4. LT MOH 2019'!$E$4:$J$1683,6,FALSE)</f>
        <v>5.6454035634799542</v>
      </c>
      <c r="R70" s="133">
        <f>Q70*L70</f>
        <v>5.1135843285746656</v>
      </c>
      <c r="S70" s="132">
        <f t="shared" si="48"/>
        <v>10409.335972333445</v>
      </c>
      <c r="T70" s="14">
        <f t="shared" si="41"/>
        <v>10409.335972333445</v>
      </c>
      <c r="U70" s="15">
        <f t="shared" si="42"/>
        <v>0.19555754549934937</v>
      </c>
      <c r="V70" s="14">
        <f>T70*R70</f>
        <v>53229.017298992832</v>
      </c>
      <c r="W70" s="14">
        <f>V70</f>
        <v>53229.017298992832</v>
      </c>
      <c r="X70" s="2">
        <f t="shared" si="45"/>
        <v>5.1135843285746656</v>
      </c>
      <c r="Y70" s="109">
        <f>VLOOKUP(E70,'Appendix 4. LT MOH 2019'!$E$4:$Q$1683,13,FALSE)</f>
        <v>6.5165562913907289</v>
      </c>
      <c r="Z70" s="129">
        <f t="shared" si="46"/>
        <v>-1.4029719628160633</v>
      </c>
    </row>
    <row r="71" spans="2:26" x14ac:dyDescent="0.2">
      <c r="H71" s="43"/>
      <c r="I71" s="43"/>
      <c r="K71" s="9"/>
      <c r="L71" s="9"/>
      <c r="M71" s="9"/>
      <c r="N71" s="131"/>
      <c r="O71" s="131"/>
      <c r="P71" s="79"/>
      <c r="Q71" s="131"/>
      <c r="R71" s="111"/>
      <c r="S71" s="9"/>
      <c r="T71" s="9"/>
      <c r="U71" s="9"/>
      <c r="V71" s="111"/>
      <c r="W71" s="111"/>
      <c r="X71" s="9"/>
      <c r="Y71" s="131"/>
      <c r="Z71" s="9"/>
    </row>
    <row r="72" spans="2:26" x14ac:dyDescent="0.2">
      <c r="F72" s="43"/>
      <c r="H72" s="43"/>
      <c r="I72" s="43"/>
      <c r="N72" s="43"/>
      <c r="O72" s="43"/>
      <c r="Q72" s="43"/>
      <c r="R72" s="43"/>
      <c r="V72" s="43"/>
      <c r="W72" s="43"/>
    </row>
    <row r="73" spans="2:26" x14ac:dyDescent="0.2">
      <c r="F73" s="43"/>
    </row>
    <row r="74" spans="2:26" x14ac:dyDescent="0.2">
      <c r="F74" s="43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541966-4C65-FF43-B572-D6BEAFAC6A45}">
  <sheetPr>
    <tabColor theme="5"/>
  </sheetPr>
  <dimension ref="A1:AA74"/>
  <sheetViews>
    <sheetView zoomScaleNormal="100" workbookViewId="0">
      <pane xSplit="4" ySplit="1" topLeftCell="F2" activePane="bottomRight" state="frozen"/>
      <selection pane="topRight" activeCell="F1" sqref="F1"/>
      <selection pane="bottomLeft" activeCell="A4" sqref="A4"/>
      <selection pane="bottomRight" activeCell="D1" sqref="D1:D1048576"/>
    </sheetView>
  </sheetViews>
  <sheetFormatPr baseColWidth="10" defaultRowHeight="16" x14ac:dyDescent="0.2"/>
  <cols>
    <col min="1" max="1" width="5.83203125" customWidth="1"/>
    <col min="2" max="3" width="12.1640625" style="155" customWidth="1"/>
    <col min="4" max="4" width="12.1640625" style="9" customWidth="1"/>
    <col min="5" max="5" width="12.83203125" hidden="1" customWidth="1"/>
    <col min="6" max="6" width="13.33203125" customWidth="1"/>
    <col min="7" max="7" width="12.83203125" style="43" customWidth="1"/>
    <col min="10" max="10" width="14.6640625" style="43" customWidth="1"/>
    <col min="11" max="11" width="13.33203125" customWidth="1"/>
    <col min="17" max="17" width="11.5" customWidth="1"/>
    <col min="18" max="20" width="10.33203125" customWidth="1"/>
    <col min="21" max="21" width="8.33203125" customWidth="1"/>
    <col min="22" max="22" width="10" customWidth="1"/>
    <col min="23" max="23" width="8.33203125" customWidth="1"/>
    <col min="24" max="24" width="9.6640625" customWidth="1"/>
    <col min="25" max="25" width="10.5" style="43" customWidth="1"/>
    <col min="26" max="26" width="17.6640625" bestFit="1" customWidth="1"/>
  </cols>
  <sheetData>
    <row r="1" spans="1:27" ht="18" x14ac:dyDescent="0.2">
      <c r="B1" s="158" t="s">
        <v>67</v>
      </c>
      <c r="C1" s="158"/>
      <c r="D1" s="158"/>
      <c r="H1" s="43"/>
      <c r="I1" s="43"/>
      <c r="K1" s="12"/>
      <c r="N1" s="10"/>
      <c r="O1" s="12"/>
      <c r="Q1" s="12"/>
      <c r="R1" s="12"/>
      <c r="S1" s="10"/>
      <c r="T1" s="10"/>
      <c r="U1" s="12"/>
      <c r="V1" s="12"/>
      <c r="W1" s="12"/>
      <c r="Y1" s="12"/>
    </row>
    <row r="2" spans="1:27" s="3" customFormat="1" ht="100" customHeight="1" x14ac:dyDescent="0.2">
      <c r="B2" s="159" t="s">
        <v>32</v>
      </c>
      <c r="C2" s="159" t="s">
        <v>14</v>
      </c>
      <c r="D2" s="164" t="s">
        <v>30</v>
      </c>
      <c r="E2" s="42"/>
      <c r="F2" s="3" t="s">
        <v>31</v>
      </c>
      <c r="G2" s="110" t="s">
        <v>115</v>
      </c>
      <c r="H2" s="110" t="s">
        <v>119</v>
      </c>
      <c r="I2" s="110" t="s">
        <v>117</v>
      </c>
      <c r="J2" s="110" t="s">
        <v>20</v>
      </c>
      <c r="K2" s="4" t="s">
        <v>1827</v>
      </c>
      <c r="L2" s="3" t="s">
        <v>16</v>
      </c>
      <c r="M2" s="5" t="s">
        <v>114</v>
      </c>
      <c r="N2" s="3" t="s">
        <v>143</v>
      </c>
      <c r="O2" s="3" t="s">
        <v>21</v>
      </c>
      <c r="P2" s="5" t="s">
        <v>22</v>
      </c>
      <c r="Q2" s="3" t="s">
        <v>142</v>
      </c>
      <c r="R2" s="3" t="s">
        <v>23</v>
      </c>
      <c r="S2" s="5" t="s">
        <v>33</v>
      </c>
      <c r="T2" s="5" t="s">
        <v>34</v>
      </c>
      <c r="U2" s="5" t="s">
        <v>35</v>
      </c>
      <c r="V2" s="3" t="s">
        <v>36</v>
      </c>
      <c r="W2" s="3" t="s">
        <v>37</v>
      </c>
      <c r="X2" s="5" t="s">
        <v>80</v>
      </c>
      <c r="Y2" s="3" t="s">
        <v>25</v>
      </c>
      <c r="Z2" s="5" t="s">
        <v>24</v>
      </c>
    </row>
    <row r="3" spans="1:27" s="13" customFormat="1" ht="47" customHeight="1" x14ac:dyDescent="0.2">
      <c r="A3" s="12"/>
      <c r="B3" s="10" t="s">
        <v>17</v>
      </c>
      <c r="C3" s="10" t="s">
        <v>14</v>
      </c>
      <c r="D3" s="160" t="s">
        <v>0</v>
      </c>
      <c r="E3" s="10" t="s">
        <v>137</v>
      </c>
      <c r="F3" s="10" t="s">
        <v>9</v>
      </c>
      <c r="G3" s="12" t="s">
        <v>116</v>
      </c>
      <c r="H3" s="12" t="s">
        <v>136</v>
      </c>
      <c r="I3" s="12" t="s">
        <v>110</v>
      </c>
      <c r="J3" s="12" t="s">
        <v>1826</v>
      </c>
      <c r="K3" s="12" t="s">
        <v>1828</v>
      </c>
      <c r="L3" s="12" t="s">
        <v>26</v>
      </c>
      <c r="M3" s="12" t="s">
        <v>27</v>
      </c>
      <c r="N3" s="10" t="s">
        <v>1620</v>
      </c>
      <c r="O3" s="12" t="s">
        <v>111</v>
      </c>
      <c r="P3" s="12" t="s">
        <v>112</v>
      </c>
      <c r="Q3" s="12" t="s">
        <v>1621</v>
      </c>
      <c r="R3" s="12" t="s">
        <v>113</v>
      </c>
      <c r="S3" s="10" t="s">
        <v>104</v>
      </c>
      <c r="T3" s="10" t="s">
        <v>105</v>
      </c>
      <c r="U3" s="12" t="s">
        <v>106</v>
      </c>
      <c r="V3" s="12" t="s">
        <v>107</v>
      </c>
      <c r="W3" s="12" t="s">
        <v>108</v>
      </c>
      <c r="X3" s="10" t="s">
        <v>109</v>
      </c>
      <c r="Y3" s="12" t="s">
        <v>29</v>
      </c>
      <c r="Z3" s="12" t="s">
        <v>11</v>
      </c>
    </row>
    <row r="4" spans="1:27" s="11" customFormat="1" ht="17" customHeight="1" x14ac:dyDescent="0.2">
      <c r="A4" s="17"/>
      <c r="B4" s="13" t="s">
        <v>18</v>
      </c>
      <c r="C4" s="13" t="str">
        <f>$B$1</f>
        <v>GO</v>
      </c>
      <c r="D4" s="162">
        <v>0</v>
      </c>
      <c r="E4" s="20" t="str">
        <f t="shared" ref="E4:E23" si="0">_xlfn.CONCAT(C4,B4,D4)</f>
        <v>GOTotal0</v>
      </c>
      <c r="F4" s="21">
        <v>1</v>
      </c>
      <c r="G4" s="108">
        <f>VLOOKUP(E4,'Appendix 4. LT MOH 2019'!$E$4:$H$1683,4,FALSE)</f>
        <v>1.2331937946318641E-2</v>
      </c>
      <c r="H4" s="21">
        <f>VLOOKUP(E4,'Appendix 1a. Pop March 2021'!$E$5:$F$1684,2,FALSE)</f>
        <v>101063.5366643</v>
      </c>
      <c r="I4" s="21">
        <f>VLOOKUP(E4,'Appendix 2a. Covid Deaths 2021'!$E$4:$F$1684,2,FALSE)</f>
        <v>6.2147701582516897</v>
      </c>
      <c r="J4" s="22">
        <f t="shared" ref="J4:J23" si="1">G4*H4</f>
        <v>1246.3092627796464</v>
      </c>
      <c r="K4" s="22">
        <f t="shared" ref="K4:K23" si="2">G4*(H4-I4)+I4</f>
        <v>1252.4473927779559</v>
      </c>
      <c r="L4" s="77">
        <f t="shared" ref="L4:L23" si="3">J4/K4</f>
        <v>0.99509909155969012</v>
      </c>
      <c r="M4" s="77">
        <f t="shared" ref="M4:M23" si="4">K4/J4</f>
        <v>1.0049250456380463</v>
      </c>
      <c r="N4" s="77">
        <f>VLOOKUP(E4,'Appendix 4. LT MOH 2019'!$E$4:$L$1683,8,FALSE)</f>
        <v>0.98780472366280081</v>
      </c>
      <c r="O4" s="77">
        <f>EXP((1/L4)*LN(N4))</f>
        <v>0.98774503091001631</v>
      </c>
      <c r="P4" s="77">
        <f t="shared" ref="P4:P23" si="5">1-O4</f>
        <v>1.2254969089983692E-2</v>
      </c>
      <c r="Q4" s="77">
        <f>VLOOKUP(E4,'Appendix 4. LT MOH 2019'!$E$4:$J$1683,6,FALSE)</f>
        <v>9.1293669239669251E-2</v>
      </c>
      <c r="R4" s="18">
        <f t="shared" ref="R4:R22" si="6">F4+(Q4-F4)*M4*(1-N4)/(1-O4)</f>
        <v>9.12662678563535E-2</v>
      </c>
      <c r="S4" s="14">
        <v>100000</v>
      </c>
      <c r="T4" s="14">
        <f t="shared" ref="T4:T23" si="7">P4*S4</f>
        <v>1225.4969089983692</v>
      </c>
      <c r="U4" s="15">
        <f t="shared" ref="U4:U23" si="8">T4/V4</f>
        <v>1.2392983598906998E-2</v>
      </c>
      <c r="V4" s="14">
        <f t="shared" ref="V4:V22" si="9">(S5*F4)+R4*T4</f>
        <v>98886.349620155408</v>
      </c>
      <c r="W4" s="14">
        <f t="shared" ref="W4:W22" si="10">W5+V4</f>
        <v>7386133.7016761247</v>
      </c>
      <c r="X4" s="129">
        <f t="shared" ref="X4:X23" si="11">W4/S4</f>
        <v>73.86133701676124</v>
      </c>
      <c r="Y4" s="109">
        <f>VLOOKUP(E4,'Appendix 4. LT MOH 2019'!$E$4:$Q$1683,13,FALSE)</f>
        <v>76.053189756882617</v>
      </c>
      <c r="Z4" s="109">
        <f t="shared" ref="Z4:Z23" si="12">X4-Y4</f>
        <v>-2.1918527401213765</v>
      </c>
    </row>
    <row r="5" spans="1:27" s="11" customFormat="1" x14ac:dyDescent="0.2">
      <c r="A5" s="17"/>
      <c r="B5" s="13" t="str">
        <f>$B$4</f>
        <v>Total</v>
      </c>
      <c r="C5" s="13" t="str">
        <f>$C$4</f>
        <v>GO</v>
      </c>
      <c r="D5" s="163" t="s">
        <v>139</v>
      </c>
      <c r="E5" s="20" t="str">
        <f t="shared" si="0"/>
        <v>GOTotal01-04</v>
      </c>
      <c r="F5" s="21">
        <v>4</v>
      </c>
      <c r="G5" s="108">
        <f>VLOOKUP(E5,'Appendix 4. LT MOH 2019'!$E$4:$H$1683,4,FALSE)</f>
        <v>4.8703686290394523E-4</v>
      </c>
      <c r="H5" s="21">
        <f>VLOOKUP(E5,'Appendix 1a. Pop March 2021'!$E$5:$F$1684,2,FALSE)</f>
        <v>414980.78998226998</v>
      </c>
      <c r="I5" s="21">
        <f>VLOOKUP(E5,'Appendix 2a. Covid Deaths 2021'!$E$4:$F$1684,2,FALSE)</f>
        <v>1.03579502637528</v>
      </c>
      <c r="J5" s="22">
        <f t="shared" si="1"/>
        <v>202.11094211836573</v>
      </c>
      <c r="K5" s="22">
        <f t="shared" si="2"/>
        <v>203.14623267438071</v>
      </c>
      <c r="L5" s="77">
        <f t="shared" si="3"/>
        <v>0.99490371766984997</v>
      </c>
      <c r="M5" s="77">
        <f t="shared" si="4"/>
        <v>1.0051223874628652</v>
      </c>
      <c r="N5" s="77">
        <f>VLOOKUP(E5,'Appendix 4. LT MOH 2019'!$E$4:$L$1683,8,FALSE)</f>
        <v>0.99805422016749168</v>
      </c>
      <c r="O5" s="77">
        <f t="shared" ref="O5:O22" si="13">EXP((1/L5)*LN(N5))</f>
        <v>0.99804426288206927</v>
      </c>
      <c r="P5" s="77">
        <f t="shared" si="5"/>
        <v>1.9557371179307337E-3</v>
      </c>
      <c r="Q5" s="77">
        <f>VLOOKUP(E5,'Appendix 4. LT MOH 2019'!$E$4:$J$1683,6,FALSE)</f>
        <v>1.5016325958285091</v>
      </c>
      <c r="R5" s="18">
        <f t="shared" si="6"/>
        <v>1.5016201370628548</v>
      </c>
      <c r="S5" s="132">
        <f t="shared" ref="S5:S23" si="14">S4-T4</f>
        <v>98774.503091001636</v>
      </c>
      <c r="T5" s="14">
        <f t="shared" si="7"/>
        <v>193.17696200023587</v>
      </c>
      <c r="U5" s="15">
        <f t="shared" si="8"/>
        <v>4.89532264466854E-4</v>
      </c>
      <c r="V5" s="14">
        <f t="shared" si="9"/>
        <v>394615.3829321618</v>
      </c>
      <c r="W5" s="14">
        <f t="shared" si="10"/>
        <v>7287247.3520559696</v>
      </c>
      <c r="X5" s="129">
        <f t="shared" si="11"/>
        <v>73.776603516214891</v>
      </c>
      <c r="Y5" s="109">
        <f>VLOOKUP(E5,'Appendix 4. LT MOH 2019'!$E$4:$Q$1683,13,FALSE)</f>
        <v>75.991002961957577</v>
      </c>
      <c r="Z5" s="109">
        <f t="shared" si="12"/>
        <v>-2.2143994457426857</v>
      </c>
      <c r="AA5" s="19"/>
    </row>
    <row r="6" spans="1:27" s="11" customFormat="1" x14ac:dyDescent="0.2">
      <c r="A6" s="17"/>
      <c r="B6" s="13" t="str">
        <f t="shared" ref="B6:B23" si="15">$B$4</f>
        <v>Total</v>
      </c>
      <c r="C6" s="13" t="str">
        <f t="shared" ref="C6:C23" si="16">$C$4</f>
        <v>GO</v>
      </c>
      <c r="D6" s="163" t="s">
        <v>138</v>
      </c>
      <c r="E6" s="20" t="str">
        <f t="shared" si="0"/>
        <v>GOTotal05-09</v>
      </c>
      <c r="F6" s="21">
        <v>5</v>
      </c>
      <c r="G6" s="108">
        <f>VLOOKUP(E6,'Appendix 4. LT MOH 2019'!$E$4:$H$1683,4,FALSE)</f>
        <v>2.2631112860375873E-4</v>
      </c>
      <c r="H6" s="21">
        <f>VLOOKUP(E6,'Appendix 1a. Pop March 2021'!$E$5:$F$1684,2,FALSE)</f>
        <v>523280.91587287001</v>
      </c>
      <c r="I6" s="21">
        <f>VLOOKUP(E6,'Appendix 2a. Covid Deaths 2021'!$E$4:$F$1684,2,FALSE)</f>
        <v>1.03579502637528</v>
      </c>
      <c r="J6" s="22">
        <f t="shared" si="1"/>
        <v>118.42429464799774</v>
      </c>
      <c r="K6" s="22">
        <f t="shared" si="2"/>
        <v>119.45985526243159</v>
      </c>
      <c r="L6" s="77">
        <f t="shared" si="3"/>
        <v>0.99133130864624852</v>
      </c>
      <c r="M6" s="77">
        <f t="shared" si="4"/>
        <v>1.0087444946791697</v>
      </c>
      <c r="N6" s="77">
        <f>VLOOKUP(E6,'Appendix 4. LT MOH 2019'!$E$4:$L$1683,8,FALSE)</f>
        <v>0.99886908420405651</v>
      </c>
      <c r="O6" s="77">
        <f t="shared" si="13"/>
        <v>0.99885920055987987</v>
      </c>
      <c r="P6" s="77">
        <f t="shared" si="5"/>
        <v>1.1407994401201327E-3</v>
      </c>
      <c r="Q6" s="77">
        <f>VLOOKUP(E6,'Appendix 4. LT MOH 2019'!$E$4:$J$1683,6,FALSE)</f>
        <v>2.499999999999583</v>
      </c>
      <c r="R6" s="18">
        <f t="shared" si="6"/>
        <v>2.4999876337076357</v>
      </c>
      <c r="S6" s="132">
        <f t="shared" si="14"/>
        <v>98581.326129001405</v>
      </c>
      <c r="T6" s="14">
        <f t="shared" si="7"/>
        <v>112.46152165426501</v>
      </c>
      <c r="U6" s="15">
        <f t="shared" si="8"/>
        <v>2.2829010528028956E-4</v>
      </c>
      <c r="V6" s="14">
        <f t="shared" si="9"/>
        <v>492625.47545013938</v>
      </c>
      <c r="W6" s="14">
        <f t="shared" si="10"/>
        <v>6892631.9691238077</v>
      </c>
      <c r="X6" s="129">
        <f t="shared" si="11"/>
        <v>69.918231370759386</v>
      </c>
      <c r="Y6" s="109">
        <f>VLOOKUP(E6,'Appendix 4. LT MOH 2019'!$E$4:$Q$1683,13,FALSE)</f>
        <v>72.136225447535907</v>
      </c>
      <c r="Z6" s="109">
        <f t="shared" si="12"/>
        <v>-2.2179940767765203</v>
      </c>
    </row>
    <row r="7" spans="1:27" s="11" customFormat="1" x14ac:dyDescent="0.2">
      <c r="A7" s="17"/>
      <c r="B7" s="13" t="str">
        <f t="shared" si="15"/>
        <v>Total</v>
      </c>
      <c r="C7" s="13" t="str">
        <f t="shared" si="16"/>
        <v>GO</v>
      </c>
      <c r="D7" s="163" t="s">
        <v>120</v>
      </c>
      <c r="E7" s="20" t="str">
        <f t="shared" si="0"/>
        <v>GOTotal10-14</v>
      </c>
      <c r="F7" s="21">
        <v>5</v>
      </c>
      <c r="G7" s="108">
        <f>VLOOKUP(E7,'Appendix 4. LT MOH 2019'!$E$4:$H$1683,4,FALSE)</f>
        <v>2.7053709689467832E-4</v>
      </c>
      <c r="H7" s="21">
        <f>VLOOKUP(E7,'Appendix 1a. Pop March 2021'!$E$5:$F$1684,2,FALSE)</f>
        <v>497055.24692739302</v>
      </c>
      <c r="I7" s="21">
        <f>VLOOKUP(E7,'Appendix 2a. Covid Deaths 2021'!$E$4:$F$1684,2,FALSE)</f>
        <v>3.1073850791258502</v>
      </c>
      <c r="J7" s="22">
        <f t="shared" si="1"/>
        <v>134.4718835000044</v>
      </c>
      <c r="K7" s="22">
        <f t="shared" si="2"/>
        <v>137.578427916192</v>
      </c>
      <c r="L7" s="77">
        <f t="shared" si="3"/>
        <v>0.97741982908774039</v>
      </c>
      <c r="M7" s="77">
        <f t="shared" si="4"/>
        <v>1.0231018138166221</v>
      </c>
      <c r="N7" s="77">
        <f>VLOOKUP(E7,'Appendix 4. LT MOH 2019'!$E$4:$L$1683,8,FALSE)</f>
        <v>0.99864822877618298</v>
      </c>
      <c r="O7" s="77">
        <f t="shared" si="13"/>
        <v>0.99861702201296898</v>
      </c>
      <c r="P7" s="77">
        <f t="shared" si="5"/>
        <v>1.3829779870310199E-3</v>
      </c>
      <c r="Q7" s="77">
        <f>VLOOKUP(E7,'Appendix 4. LT MOH 2019'!$E$4:$J$1683,6,FALSE)</f>
        <v>2.499999999999885</v>
      </c>
      <c r="R7" s="18">
        <f t="shared" si="6"/>
        <v>2.4999609467367585</v>
      </c>
      <c r="S7" s="132">
        <f t="shared" si="14"/>
        <v>98468.864607347146</v>
      </c>
      <c r="T7" s="14">
        <f t="shared" si="7"/>
        <v>136.180272159899</v>
      </c>
      <c r="U7" s="15">
        <f t="shared" si="8"/>
        <v>2.7678699555702213E-4</v>
      </c>
      <c r="V7" s="14">
        <f t="shared" si="9"/>
        <v>492003.86703805201</v>
      </c>
      <c r="W7" s="14">
        <f t="shared" si="10"/>
        <v>6400006.4936736682</v>
      </c>
      <c r="X7" s="129">
        <f t="shared" si="11"/>
        <v>64.995229905353639</v>
      </c>
      <c r="Y7" s="109">
        <f>VLOOKUP(E7,'Appendix 4. LT MOH 2019'!$E$4:$Q$1683,13,FALSE)</f>
        <v>67.215067318381529</v>
      </c>
      <c r="Z7" s="109">
        <f t="shared" si="12"/>
        <v>-2.2198374130278893</v>
      </c>
      <c r="AA7" s="19"/>
    </row>
    <row r="8" spans="1:27" s="11" customFormat="1" x14ac:dyDescent="0.2">
      <c r="A8" s="17"/>
      <c r="B8" s="13" t="str">
        <f t="shared" si="15"/>
        <v>Total</v>
      </c>
      <c r="C8" s="13" t="str">
        <f t="shared" si="16"/>
        <v>GO</v>
      </c>
      <c r="D8" s="162" t="s">
        <v>121</v>
      </c>
      <c r="E8" s="20" t="str">
        <f t="shared" si="0"/>
        <v>GOTotal15-19</v>
      </c>
      <c r="F8" s="21">
        <v>5</v>
      </c>
      <c r="G8" s="108">
        <f>VLOOKUP(E8,'Appendix 4. LT MOH 2019'!$E$4:$H$1683,4,FALSE)</f>
        <v>1.1519291962727677E-3</v>
      </c>
      <c r="H8" s="21">
        <f>VLOOKUP(E8,'Appendix 1a. Pop March 2021'!$E$5:$F$1684,2,FALSE)</f>
        <v>518818.79009758902</v>
      </c>
      <c r="I8" s="21">
        <f>VLOOKUP(E8,'Appendix 2a. Covid Deaths 2021'!$E$4:$F$1684,2,FALSE)</f>
        <v>9.3221552373775403</v>
      </c>
      <c r="J8" s="22">
        <f t="shared" si="1"/>
        <v>597.64251188832543</v>
      </c>
      <c r="K8" s="22">
        <f t="shared" si="2"/>
        <v>606.95392866291286</v>
      </c>
      <c r="L8" s="77">
        <f t="shared" si="3"/>
        <v>0.98465877501592258</v>
      </c>
      <c r="M8" s="77">
        <f t="shared" si="4"/>
        <v>1.0155802450283646</v>
      </c>
      <c r="N8" s="77">
        <f>VLOOKUP(E8,'Appendix 4. LT MOH 2019'!$E$4:$L$1683,8,FALSE)</f>
        <v>0.99425689314978138</v>
      </c>
      <c r="O8" s="77">
        <f t="shared" si="13"/>
        <v>0.99416767557801267</v>
      </c>
      <c r="P8" s="77">
        <f t="shared" si="5"/>
        <v>5.8323244219873338E-3</v>
      </c>
      <c r="Q8" s="77">
        <f>VLOOKUP(E8,'Appendix 4. LT MOH 2019'!$E$4:$J$1683,6,FALSE)</f>
        <v>2.5000000000000995</v>
      </c>
      <c r="R8" s="18">
        <f t="shared" si="6"/>
        <v>2.4998879348255429</v>
      </c>
      <c r="S8" s="132">
        <f t="shared" si="14"/>
        <v>98332.684335187252</v>
      </c>
      <c r="T8" s="14">
        <f t="shared" si="7"/>
        <v>573.50811632768398</v>
      </c>
      <c r="U8" s="15">
        <f t="shared" si="8"/>
        <v>1.1698765872190148E-3</v>
      </c>
      <c r="V8" s="14">
        <f t="shared" si="9"/>
        <v>490229.58711482998</v>
      </c>
      <c r="W8" s="14">
        <f t="shared" si="10"/>
        <v>5908002.6266356166</v>
      </c>
      <c r="X8" s="129">
        <f t="shared" si="11"/>
        <v>60.081779182361892</v>
      </c>
      <c r="Y8" s="109">
        <f>VLOOKUP(E8,'Appendix 4. LT MOH 2019'!$E$4:$Q$1683,13,FALSE)</f>
        <v>62.302665697097495</v>
      </c>
      <c r="Z8" s="109">
        <f t="shared" si="12"/>
        <v>-2.2208865147356036</v>
      </c>
    </row>
    <row r="9" spans="1:27" s="11" customFormat="1" x14ac:dyDescent="0.2">
      <c r="A9" s="17"/>
      <c r="B9" s="13" t="str">
        <f t="shared" si="15"/>
        <v>Total</v>
      </c>
      <c r="C9" s="13" t="str">
        <f t="shared" si="16"/>
        <v>GO</v>
      </c>
      <c r="D9" s="162" t="s">
        <v>122</v>
      </c>
      <c r="E9" s="20" t="str">
        <f t="shared" si="0"/>
        <v>GOTotal20-24</v>
      </c>
      <c r="F9" s="21">
        <v>5</v>
      </c>
      <c r="G9" s="108">
        <f>VLOOKUP(E9,'Appendix 4. LT MOH 2019'!$E$4:$H$1683,4,FALSE)</f>
        <v>1.7181743314117291E-3</v>
      </c>
      <c r="H9" s="21">
        <f>VLOOKUP(E9,'Appendix 1a. Pop March 2021'!$E$5:$F$1684,2,FALSE)</f>
        <v>571194.145540845</v>
      </c>
      <c r="I9" s="21">
        <f>VLOOKUP(E9,'Appendix 2a. Covid Deaths 2021'!$E$4:$F$1684,2,FALSE)</f>
        <v>54.897136397890002</v>
      </c>
      <c r="J9" s="22">
        <f t="shared" si="1"/>
        <v>981.41111912093527</v>
      </c>
      <c r="K9" s="22">
        <f t="shared" si="2"/>
        <v>1036.2139326681984</v>
      </c>
      <c r="L9" s="77">
        <f t="shared" si="3"/>
        <v>0.94711245253559884</v>
      </c>
      <c r="M9" s="77">
        <f t="shared" si="4"/>
        <v>1.0558408321238002</v>
      </c>
      <c r="N9" s="77">
        <f>VLOOKUP(E9,'Appendix 4. LT MOH 2019'!$E$4:$L$1683,8,FALSE)</f>
        <v>0.99144587205061696</v>
      </c>
      <c r="O9" s="77">
        <f t="shared" si="13"/>
        <v>0.99097036536702987</v>
      </c>
      <c r="P9" s="77">
        <f t="shared" si="5"/>
        <v>9.0296346329701294E-3</v>
      </c>
      <c r="Q9" s="77">
        <f>VLOOKUP(E9,'Appendix 4. LT MOH 2019'!$E$4:$J$1683,6,FALSE)</f>
        <v>2.499999999999996</v>
      </c>
      <c r="R9" s="18">
        <f t="shared" si="6"/>
        <v>2.4994011553933664</v>
      </c>
      <c r="S9" s="132">
        <f t="shared" si="14"/>
        <v>97759.176218859575</v>
      </c>
      <c r="T9" s="14">
        <f t="shared" si="7"/>
        <v>882.72964327644422</v>
      </c>
      <c r="U9" s="15">
        <f t="shared" si="8"/>
        <v>1.8141193057647422E-3</v>
      </c>
      <c r="V9" s="14">
        <f t="shared" si="9"/>
        <v>486588.52836822078</v>
      </c>
      <c r="W9" s="14">
        <f t="shared" si="10"/>
        <v>5417773.0395207871</v>
      </c>
      <c r="X9" s="129">
        <f t="shared" si="11"/>
        <v>55.419585649859407</v>
      </c>
      <c r="Y9" s="109">
        <f>VLOOKUP(E9,'Appendix 4. LT MOH 2019'!$E$4:$Q$1683,13,FALSE)</f>
        <v>57.648102677612954</v>
      </c>
      <c r="Z9" s="109">
        <f t="shared" si="12"/>
        <v>-2.2285170277535471</v>
      </c>
    </row>
    <row r="10" spans="1:27" s="11" customFormat="1" x14ac:dyDescent="0.2">
      <c r="A10" s="17"/>
      <c r="B10" s="13" t="str">
        <f t="shared" si="15"/>
        <v>Total</v>
      </c>
      <c r="C10" s="13" t="str">
        <f t="shared" si="16"/>
        <v>GO</v>
      </c>
      <c r="D10" s="162" t="s">
        <v>123</v>
      </c>
      <c r="E10" s="20" t="str">
        <f t="shared" si="0"/>
        <v>GOTotal25-29</v>
      </c>
      <c r="F10" s="21">
        <v>5</v>
      </c>
      <c r="G10" s="108">
        <f>VLOOKUP(E10,'Appendix 4. LT MOH 2019'!$E$4:$H$1683,4,FALSE)</f>
        <v>1.4991567243425573E-3</v>
      </c>
      <c r="H10" s="21">
        <f>VLOOKUP(E10,'Appendix 1a. Pop March 2021'!$E$5:$F$1684,2,FALSE)</f>
        <v>593775.25322477706</v>
      </c>
      <c r="I10" s="21">
        <f>VLOOKUP(E10,'Appendix 2a. Covid Deaths 2021'!$E$4:$F$1684,2,FALSE)</f>
        <v>107.722682743029</v>
      </c>
      <c r="J10" s="22">
        <f t="shared" si="1"/>
        <v>890.16216362012926</v>
      </c>
      <c r="K10" s="22">
        <f t="shared" si="2"/>
        <v>997.72335317895977</v>
      </c>
      <c r="L10" s="77">
        <f t="shared" si="3"/>
        <v>0.89219337282612698</v>
      </c>
      <c r="M10" s="77">
        <f t="shared" si="4"/>
        <v>1.1208332525855722</v>
      </c>
      <c r="N10" s="77">
        <f>VLOOKUP(E10,'Appendix 4. LT MOH 2019'!$E$4:$L$1683,8,FALSE)</f>
        <v>0.99253220486651317</v>
      </c>
      <c r="O10" s="77">
        <f t="shared" si="13"/>
        <v>0.99163363162187279</v>
      </c>
      <c r="P10" s="77">
        <f t="shared" si="5"/>
        <v>8.3663683781272091E-3</v>
      </c>
      <c r="Q10" s="77">
        <f>VLOOKUP(E10,'Appendix 4. LT MOH 2019'!$E$4:$J$1683,6,FALSE)</f>
        <v>2.4999999999999774</v>
      </c>
      <c r="R10" s="18">
        <f t="shared" si="6"/>
        <v>2.4988690639682103</v>
      </c>
      <c r="S10" s="132">
        <f t="shared" si="14"/>
        <v>96876.446575583133</v>
      </c>
      <c r="T10" s="14">
        <f t="shared" si="7"/>
        <v>810.50403921528869</v>
      </c>
      <c r="U10" s="15">
        <f t="shared" si="8"/>
        <v>1.6803058843866683E-3</v>
      </c>
      <c r="V10" s="14">
        <f t="shared" si="9"/>
        <v>482355.05615165562</v>
      </c>
      <c r="W10" s="14">
        <f t="shared" si="10"/>
        <v>4931184.5111525664</v>
      </c>
      <c r="X10" s="129">
        <f t="shared" si="11"/>
        <v>50.901789707008398</v>
      </c>
      <c r="Y10" s="109">
        <f>VLOOKUP(E10,'Appendix 4. LT MOH 2019'!$E$4:$Q$1683,13,FALSE)</f>
        <v>53.123916778784505</v>
      </c>
      <c r="Z10" s="109">
        <f t="shared" si="12"/>
        <v>-2.2221270717761072</v>
      </c>
    </row>
    <row r="11" spans="1:27" s="11" customFormat="1" x14ac:dyDescent="0.2">
      <c r="A11" s="17"/>
      <c r="B11" s="13" t="str">
        <f t="shared" si="15"/>
        <v>Total</v>
      </c>
      <c r="C11" s="13" t="str">
        <f t="shared" si="16"/>
        <v>GO</v>
      </c>
      <c r="D11" s="162" t="s">
        <v>124</v>
      </c>
      <c r="E11" s="20" t="str">
        <f t="shared" si="0"/>
        <v>GOTotal30-34</v>
      </c>
      <c r="F11" s="21">
        <v>5</v>
      </c>
      <c r="G11" s="108">
        <f>VLOOKUP(E11,'Appendix 4. LT MOH 2019'!$E$4:$H$1683,4,FALSE)</f>
        <v>1.6571746741413009E-3</v>
      </c>
      <c r="H11" s="21">
        <f>VLOOKUP(E11,'Appendix 1a. Pop March 2021'!$E$5:$F$1684,2,FALSE)</f>
        <v>609892.26782179705</v>
      </c>
      <c r="I11" s="21">
        <f>VLOOKUP(E11,'Appendix 2a. Covid Deaths 2021'!$E$4:$F$1684,2,FALSE)</f>
        <v>170.90617935192199</v>
      </c>
      <c r="J11" s="22">
        <f t="shared" si="1"/>
        <v>1010.6980201888856</v>
      </c>
      <c r="K11" s="22">
        <f t="shared" si="2"/>
        <v>1181.3209781487312</v>
      </c>
      <c r="L11" s="77">
        <f t="shared" si="3"/>
        <v>0.85556596292124443</v>
      </c>
      <c r="M11" s="77">
        <f t="shared" si="4"/>
        <v>1.1688169508118345</v>
      </c>
      <c r="N11" s="77">
        <f>VLOOKUP(E11,'Appendix 4. LT MOH 2019'!$E$4:$L$1683,8,FALSE)</f>
        <v>0.99174831284671694</v>
      </c>
      <c r="O11" s="77">
        <f t="shared" si="13"/>
        <v>0.99036202125951212</v>
      </c>
      <c r="P11" s="77">
        <f t="shared" si="5"/>
        <v>9.6379787404878847E-3</v>
      </c>
      <c r="Q11" s="77">
        <f>VLOOKUP(E11,'Appendix 4. LT MOH 2019'!$E$4:$J$1683,6,FALSE)</f>
        <v>2.5000000000000466</v>
      </c>
      <c r="R11" s="18">
        <f t="shared" si="6"/>
        <v>2.4982535038604246</v>
      </c>
      <c r="S11" s="132">
        <f t="shared" si="14"/>
        <v>96065.942536367846</v>
      </c>
      <c r="T11" s="14">
        <f t="shared" si="7"/>
        <v>925.8815118504441</v>
      </c>
      <c r="U11" s="15">
        <f t="shared" si="8"/>
        <v>1.9369363445235141E-3</v>
      </c>
      <c r="V11" s="14">
        <f t="shared" si="9"/>
        <v>478013.39185372699</v>
      </c>
      <c r="W11" s="14">
        <f t="shared" si="10"/>
        <v>4448829.4550009109</v>
      </c>
      <c r="X11" s="129">
        <f t="shared" si="11"/>
        <v>46.310162972863253</v>
      </c>
      <c r="Y11" s="109">
        <f>VLOOKUP(E11,'Appendix 4. LT MOH 2019'!$E$4:$Q$1683,13,FALSE)</f>
        <v>48.504810252573094</v>
      </c>
      <c r="Z11" s="109">
        <f t="shared" si="12"/>
        <v>-2.1946472797098409</v>
      </c>
    </row>
    <row r="12" spans="1:27" s="11" customFormat="1" x14ac:dyDescent="0.2">
      <c r="A12" s="17"/>
      <c r="B12" s="13" t="str">
        <f t="shared" si="15"/>
        <v>Total</v>
      </c>
      <c r="C12" s="13" t="str">
        <f t="shared" si="16"/>
        <v>GO</v>
      </c>
      <c r="D12" s="162" t="s">
        <v>125</v>
      </c>
      <c r="E12" s="20" t="str">
        <f t="shared" si="0"/>
        <v>GOTotal35-39</v>
      </c>
      <c r="F12" s="21">
        <v>5</v>
      </c>
      <c r="G12" s="108">
        <f>VLOOKUP(E12,'Appendix 4. LT MOH 2019'!$E$4:$H$1683,4,FALSE)</f>
        <v>2.0556320384447655E-3</v>
      </c>
      <c r="H12" s="21">
        <f>VLOOKUP(E12,'Appendix 1a. Pop March 2021'!$E$5:$F$1684,2,FALSE)</f>
        <v>595914.18272616703</v>
      </c>
      <c r="I12" s="21">
        <f>VLOOKUP(E12,'Appendix 2a. Covid Deaths 2021'!$E$4:$F$1684,2,FALSE)</f>
        <v>295.20158251695602</v>
      </c>
      <c r="J12" s="22">
        <f t="shared" si="1"/>
        <v>1224.9802861755372</v>
      </c>
      <c r="K12" s="22">
        <f t="shared" si="2"/>
        <v>1519.5750428616716</v>
      </c>
      <c r="L12" s="77">
        <f t="shared" si="3"/>
        <v>0.80613345943655934</v>
      </c>
      <c r="M12" s="77">
        <f t="shared" si="4"/>
        <v>1.2404893858380996</v>
      </c>
      <c r="N12" s="77">
        <f>VLOOKUP(E12,'Appendix 4. LT MOH 2019'!$E$4:$L$1683,8,FALSE)</f>
        <v>0.98977439003641066</v>
      </c>
      <c r="O12" s="77">
        <f t="shared" si="13"/>
        <v>0.98733087680530884</v>
      </c>
      <c r="P12" s="77">
        <f t="shared" si="5"/>
        <v>1.2669123194691156E-2</v>
      </c>
      <c r="Q12" s="77">
        <f>VLOOKUP(E12,'Appendix 4. LT MOH 2019'!$E$4:$J$1683,6,FALSE)</f>
        <v>2.4999999999999512</v>
      </c>
      <c r="R12" s="18">
        <f t="shared" si="6"/>
        <v>2.4969142637928288</v>
      </c>
      <c r="S12" s="132">
        <f t="shared" si="14"/>
        <v>95140.061024517403</v>
      </c>
      <c r="T12" s="14">
        <f t="shared" si="7"/>
        <v>1205.3411538700454</v>
      </c>
      <c r="U12" s="15">
        <f t="shared" si="8"/>
        <v>2.5499976941084201E-3</v>
      </c>
      <c r="V12" s="14">
        <f t="shared" si="9"/>
        <v>472683.23287307139</v>
      </c>
      <c r="W12" s="14">
        <f t="shared" si="10"/>
        <v>3970816.0631471835</v>
      </c>
      <c r="X12" s="129">
        <f t="shared" si="11"/>
        <v>41.736530546516171</v>
      </c>
      <c r="Y12" s="109">
        <f>VLOOKUP(E12,'Appendix 4. LT MOH 2019'!$E$4:$Q$1683,13,FALSE)</f>
        <v>43.887586100873477</v>
      </c>
      <c r="Z12" s="109">
        <f t="shared" si="12"/>
        <v>-2.1510555543573062</v>
      </c>
    </row>
    <row r="13" spans="1:27" s="11" customFormat="1" x14ac:dyDescent="0.2">
      <c r="A13" s="17"/>
      <c r="B13" s="13" t="str">
        <f t="shared" si="15"/>
        <v>Total</v>
      </c>
      <c r="C13" s="13" t="str">
        <f t="shared" si="16"/>
        <v>GO</v>
      </c>
      <c r="D13" s="162" t="s">
        <v>126</v>
      </c>
      <c r="E13" s="20" t="str">
        <f t="shared" si="0"/>
        <v>GOTotal40-44</v>
      </c>
      <c r="F13" s="21">
        <v>5</v>
      </c>
      <c r="G13" s="108">
        <f>VLOOKUP(E13,'Appendix 4. LT MOH 2019'!$E$4:$H$1683,4,FALSE)</f>
        <v>2.651992801733824E-3</v>
      </c>
      <c r="H13" s="21">
        <f>VLOOKUP(E13,'Appendix 1a. Pop March 2021'!$E$5:$F$1684,2,FALSE)</f>
        <v>557945.37329601601</v>
      </c>
      <c r="I13" s="21">
        <f>VLOOKUP(E13,'Appendix 2a. Covid Deaths 2021'!$E$4:$F$1684,2,FALSE)</f>
        <v>438.141296156745</v>
      </c>
      <c r="J13" s="22">
        <f t="shared" si="1"/>
        <v>1479.6671137417259</v>
      </c>
      <c r="K13" s="22">
        <f t="shared" si="2"/>
        <v>1916.6464623349207</v>
      </c>
      <c r="L13" s="77">
        <f t="shared" si="3"/>
        <v>0.7720083712982454</v>
      </c>
      <c r="M13" s="77">
        <f t="shared" si="4"/>
        <v>1.2953227415375732</v>
      </c>
      <c r="N13" s="77">
        <f>VLOOKUP(E13,'Appendix 4. LT MOH 2019'!$E$4:$L$1683,8,FALSE)</f>
        <v>0.98682737028926282</v>
      </c>
      <c r="O13" s="77">
        <f t="shared" si="13"/>
        <v>0.98297048511156748</v>
      </c>
      <c r="P13" s="77">
        <f t="shared" si="5"/>
        <v>1.7029514888432518E-2</v>
      </c>
      <c r="Q13" s="77">
        <f>VLOOKUP(E13,'Appendix 4. LT MOH 2019'!$E$4:$J$1683,6,FALSE)</f>
        <v>2.5000000000000084</v>
      </c>
      <c r="R13" s="18">
        <f t="shared" si="6"/>
        <v>2.495112611551634</v>
      </c>
      <c r="S13" s="132">
        <f t="shared" si="14"/>
        <v>93934.719870647357</v>
      </c>
      <c r="T13" s="14">
        <f t="shared" si="7"/>
        <v>1599.6627105779271</v>
      </c>
      <c r="U13" s="15">
        <f t="shared" si="8"/>
        <v>3.4352101412168184E-3</v>
      </c>
      <c r="V13" s="14">
        <f t="shared" si="9"/>
        <v>465666.62440373894</v>
      </c>
      <c r="W13" s="14">
        <f t="shared" si="10"/>
        <v>3498132.8302741121</v>
      </c>
      <c r="X13" s="129">
        <f t="shared" si="11"/>
        <v>37.240041116758633</v>
      </c>
      <c r="Y13" s="109">
        <f>VLOOKUP(E13,'Appendix 4. LT MOH 2019'!$E$4:$Q$1683,13,FALSE)</f>
        <v>39.315171737622912</v>
      </c>
      <c r="Z13" s="109">
        <f t="shared" si="12"/>
        <v>-2.0751306208642788</v>
      </c>
    </row>
    <row r="14" spans="1:27" s="11" customFormat="1" x14ac:dyDescent="0.2">
      <c r="A14" s="17"/>
      <c r="B14" s="13" t="str">
        <f t="shared" si="15"/>
        <v>Total</v>
      </c>
      <c r="C14" s="13" t="str">
        <f t="shared" si="16"/>
        <v>GO</v>
      </c>
      <c r="D14" s="162" t="s">
        <v>127</v>
      </c>
      <c r="E14" s="20" t="str">
        <f t="shared" si="0"/>
        <v>GOTotal45-49</v>
      </c>
      <c r="F14" s="21">
        <v>5</v>
      </c>
      <c r="G14" s="108">
        <f>VLOOKUP(E14,'Appendix 4. LT MOH 2019'!$E$4:$H$1683,4,FALSE)</f>
        <v>3.6656486669016984E-3</v>
      </c>
      <c r="H14" s="21">
        <f>VLOOKUP(E14,'Appendix 1a. Pop March 2021'!$E$5:$F$1684,2,FALSE)</f>
        <v>489553.34355048102</v>
      </c>
      <c r="I14" s="21">
        <f>VLOOKUP(E14,'Appendix 2a. Covid Deaths 2021'!$E$4:$F$1684,2,FALSE)</f>
        <v>532.39864355689497</v>
      </c>
      <c r="J14" s="22">
        <f t="shared" si="1"/>
        <v>1794.5305611630899</v>
      </c>
      <c r="K14" s="22">
        <f t="shared" si="2"/>
        <v>2324.9776183419704</v>
      </c>
      <c r="L14" s="77">
        <f t="shared" si="3"/>
        <v>0.7718485317905287</v>
      </c>
      <c r="M14" s="77">
        <f t="shared" si="4"/>
        <v>1.2955909855528354</v>
      </c>
      <c r="N14" s="77">
        <f>VLOOKUP(E14,'Appendix 4. LT MOH 2019'!$E$4:$L$1683,8,FALSE)</f>
        <v>0.9818381936684113</v>
      </c>
      <c r="O14" s="77">
        <f t="shared" si="13"/>
        <v>0.97653315962300735</v>
      </c>
      <c r="P14" s="77">
        <f t="shared" si="5"/>
        <v>2.3466840376992648E-2</v>
      </c>
      <c r="Q14" s="77">
        <f>VLOOKUP(E14,'Appendix 4. LT MOH 2019'!$E$4:$J$1683,6,FALSE)</f>
        <v>2.5000000000000058</v>
      </c>
      <c r="R14" s="18">
        <f t="shared" si="6"/>
        <v>2.4932423595858029</v>
      </c>
      <c r="S14" s="132">
        <f t="shared" si="14"/>
        <v>92335.057160069424</v>
      </c>
      <c r="T14" s="14">
        <f t="shared" si="7"/>
        <v>2166.8120475758415</v>
      </c>
      <c r="U14" s="15">
        <f t="shared" si="8"/>
        <v>4.7492435732758697E-3</v>
      </c>
      <c r="V14" s="14">
        <f t="shared" si="9"/>
        <v>456243.61314474483</v>
      </c>
      <c r="W14" s="14">
        <f t="shared" si="10"/>
        <v>3032466.2058703732</v>
      </c>
      <c r="X14" s="129">
        <f t="shared" si="11"/>
        <v>32.841981140634118</v>
      </c>
      <c r="Y14" s="109">
        <f>VLOOKUP(E14,'Appendix 4. LT MOH 2019'!$E$4:$Q$1683,13,FALSE)</f>
        <v>34.80659773535821</v>
      </c>
      <c r="Z14" s="109">
        <f t="shared" si="12"/>
        <v>-1.9646165947240917</v>
      </c>
    </row>
    <row r="15" spans="1:27" s="11" customFormat="1" x14ac:dyDescent="0.2">
      <c r="A15" s="17"/>
      <c r="B15" s="13" t="str">
        <f t="shared" si="15"/>
        <v>Total</v>
      </c>
      <c r="C15" s="13" t="str">
        <f t="shared" si="16"/>
        <v>GO</v>
      </c>
      <c r="D15" s="162" t="s">
        <v>128</v>
      </c>
      <c r="E15" s="20" t="str">
        <f t="shared" si="0"/>
        <v>GOTotal50-54</v>
      </c>
      <c r="F15" s="21">
        <v>5</v>
      </c>
      <c r="G15" s="108">
        <f>VLOOKUP(E15,'Appendix 4. LT MOH 2019'!$E$4:$H$1683,4,FALSE)</f>
        <v>5.191279602795671E-3</v>
      </c>
      <c r="H15" s="21">
        <f>VLOOKUP(E15,'Appendix 1a. Pop March 2021'!$E$5:$F$1684,2,FALSE)</f>
        <v>436342.47632074897</v>
      </c>
      <c r="I15" s="21">
        <f>VLOOKUP(E15,'Appendix 2a. Covid Deaths 2021'!$E$4:$F$1684,2,FALSE)</f>
        <v>725.05651846269802</v>
      </c>
      <c r="J15" s="22">
        <f t="shared" si="1"/>
        <v>2265.1757971572574</v>
      </c>
      <c r="K15" s="22">
        <f t="shared" si="2"/>
        <v>2986.4683445047858</v>
      </c>
      <c r="L15" s="77">
        <f t="shared" si="3"/>
        <v>0.7584797613292189</v>
      </c>
      <c r="M15" s="77">
        <f t="shared" si="4"/>
        <v>1.3184267412060175</v>
      </c>
      <c r="N15" s="77">
        <f>VLOOKUP(E15,'Appendix 4. LT MOH 2019'!$E$4:$L$1683,8,FALSE)</f>
        <v>0.97437615336694994</v>
      </c>
      <c r="O15" s="77">
        <f t="shared" si="13"/>
        <v>0.9663554702837609</v>
      </c>
      <c r="P15" s="77">
        <f t="shared" si="5"/>
        <v>3.3644529716239102E-2</v>
      </c>
      <c r="Q15" s="77">
        <f>VLOOKUP(E15,'Appendix 4. LT MOH 2019'!$E$4:$J$1683,6,FALSE)</f>
        <v>2.4999999999999907</v>
      </c>
      <c r="R15" s="18">
        <f t="shared" si="6"/>
        <v>2.4896985558644107</v>
      </c>
      <c r="S15" s="132">
        <f t="shared" si="14"/>
        <v>90168.245112493576</v>
      </c>
      <c r="T15" s="14">
        <f t="shared" si="7"/>
        <v>3033.6682021484212</v>
      </c>
      <c r="U15" s="15">
        <f t="shared" si="8"/>
        <v>6.8445207284835129E-3</v>
      </c>
      <c r="V15" s="14">
        <f t="shared" si="9"/>
        <v>443225.8038935865</v>
      </c>
      <c r="W15" s="14">
        <f t="shared" si="10"/>
        <v>2576222.5927256285</v>
      </c>
      <c r="X15" s="129">
        <f t="shared" si="11"/>
        <v>28.571284597050131</v>
      </c>
      <c r="Y15" s="109">
        <f>VLOOKUP(E15,'Appendix 4. LT MOH 2019'!$E$4:$Q$1683,13,FALSE)</f>
        <v>30.404197395960004</v>
      </c>
      <c r="Z15" s="109">
        <f t="shared" si="12"/>
        <v>-1.8329127989098737</v>
      </c>
    </row>
    <row r="16" spans="1:27" s="11" customFormat="1" x14ac:dyDescent="0.2">
      <c r="A16" s="17"/>
      <c r="B16" s="13" t="str">
        <f t="shared" si="15"/>
        <v>Total</v>
      </c>
      <c r="C16" s="13" t="str">
        <f t="shared" si="16"/>
        <v>GO</v>
      </c>
      <c r="D16" s="162" t="s">
        <v>129</v>
      </c>
      <c r="E16" s="20" t="str">
        <f t="shared" si="0"/>
        <v>GOTotal55-59</v>
      </c>
      <c r="F16" s="21">
        <v>5</v>
      </c>
      <c r="G16" s="108">
        <f>VLOOKUP(E16,'Appendix 4. LT MOH 2019'!$E$4:$H$1683,4,FALSE)</f>
        <v>7.7753212104592637E-3</v>
      </c>
      <c r="H16" s="21">
        <f>VLOOKUP(E16,'Appendix 1a. Pop March 2021'!$E$5:$F$1684,2,FALSE)</f>
        <v>370085.55059090501</v>
      </c>
      <c r="I16" s="21">
        <f>VLOOKUP(E16,'Appendix 2a. Covid Deaths 2021'!$E$4:$F$1684,2,FALSE)</f>
        <v>869.03202712886196</v>
      </c>
      <c r="J16" s="22">
        <f t="shared" si="1"/>
        <v>2877.5340311939585</v>
      </c>
      <c r="K16" s="22">
        <f t="shared" si="2"/>
        <v>3739.8090551697173</v>
      </c>
      <c r="L16" s="77">
        <f t="shared" si="3"/>
        <v>0.76943340923147008</v>
      </c>
      <c r="M16" s="77">
        <f t="shared" si="4"/>
        <v>1.2996576285904011</v>
      </c>
      <c r="N16" s="77">
        <f>VLOOKUP(E16,'Appendix 4. LT MOH 2019'!$E$4:$L$1683,8,FALSE)</f>
        <v>0.96186467985664925</v>
      </c>
      <c r="O16" s="77">
        <f t="shared" si="13"/>
        <v>0.95072289389203646</v>
      </c>
      <c r="P16" s="77">
        <f t="shared" si="5"/>
        <v>4.9277106107963542E-2</v>
      </c>
      <c r="Q16" s="77">
        <f>VLOOKUP(E16,'Appendix 4. LT MOH 2019'!$E$4:$J$1683,6,FALSE)</f>
        <v>2.5000000000000115</v>
      </c>
      <c r="R16" s="18">
        <f t="shared" si="6"/>
        <v>2.485502718318465</v>
      </c>
      <c r="S16" s="132">
        <f t="shared" si="14"/>
        <v>87134.57691034516</v>
      </c>
      <c r="T16" s="14">
        <f t="shared" si="7"/>
        <v>4293.7397920835883</v>
      </c>
      <c r="U16" s="15">
        <f t="shared" si="8"/>
        <v>1.0105858854076499E-2</v>
      </c>
      <c r="V16" s="14">
        <f t="shared" si="9"/>
        <v>424876.28751628374</v>
      </c>
      <c r="W16" s="14">
        <f t="shared" si="10"/>
        <v>2132996.7888320419</v>
      </c>
      <c r="X16" s="129">
        <f t="shared" si="11"/>
        <v>24.479338334616958</v>
      </c>
      <c r="Y16" s="109">
        <f>VLOOKUP(E16,'Appendix 4. LT MOH 2019'!$E$4:$Q$1683,13,FALSE)</f>
        <v>26.13801346075358</v>
      </c>
      <c r="Z16" s="109">
        <f t="shared" si="12"/>
        <v>-1.6586751261366217</v>
      </c>
    </row>
    <row r="17" spans="1:26" s="11" customFormat="1" x14ac:dyDescent="0.2">
      <c r="A17" s="17"/>
      <c r="B17" s="13" t="str">
        <f t="shared" si="15"/>
        <v>Total</v>
      </c>
      <c r="C17" s="13" t="str">
        <f t="shared" si="16"/>
        <v>GO</v>
      </c>
      <c r="D17" s="162" t="s">
        <v>130</v>
      </c>
      <c r="E17" s="20" t="str">
        <f t="shared" si="0"/>
        <v>GOTotal60-64</v>
      </c>
      <c r="F17" s="21">
        <v>5</v>
      </c>
      <c r="G17" s="108">
        <f>VLOOKUP(E17,'Appendix 4. LT MOH 2019'!$E$4:$H$1683,4,FALSE)</f>
        <v>1.216221104800492E-2</v>
      </c>
      <c r="H17" s="21">
        <f>VLOOKUP(E17,'Appendix 1a. Pop March 2021'!$E$5:$F$1684,2,FALSE)</f>
        <v>295314.39857459703</v>
      </c>
      <c r="I17" s="21">
        <f>VLOOKUP(E17,'Appendix 2a. Covid Deaths 2021'!$E$4:$F$1684,2,FALSE)</f>
        <v>1039.9382064807801</v>
      </c>
      <c r="J17" s="22">
        <f t="shared" si="1"/>
        <v>3591.6760409788926</v>
      </c>
      <c r="K17" s="22">
        <f t="shared" si="2"/>
        <v>4618.9662995155704</v>
      </c>
      <c r="L17" s="77">
        <f t="shared" si="3"/>
        <v>0.77759303880515029</v>
      </c>
      <c r="M17" s="77">
        <f t="shared" si="4"/>
        <v>1.2860197430992955</v>
      </c>
      <c r="N17" s="77">
        <f>VLOOKUP(E17,'Appendix 4. LT MOH 2019'!$E$4:$L$1683,8,FALSE)</f>
        <v>0.94098337634068852</v>
      </c>
      <c r="O17" s="77">
        <f t="shared" si="13"/>
        <v>0.92475325274318165</v>
      </c>
      <c r="P17" s="77">
        <f t="shared" si="5"/>
        <v>7.5246747256818347E-2</v>
      </c>
      <c r="Q17" s="77">
        <f>VLOOKUP(E17,'Appendix 4. LT MOH 2019'!$E$4:$J$1683,6,FALSE)</f>
        <v>2.4999999999999956</v>
      </c>
      <c r="R17" s="18">
        <f t="shared" si="6"/>
        <v>2.4784111618174145</v>
      </c>
      <c r="S17" s="132">
        <f t="shared" si="14"/>
        <v>82840.837118261567</v>
      </c>
      <c r="T17" s="14">
        <f t="shared" si="7"/>
        <v>6233.5035331810841</v>
      </c>
      <c r="U17" s="15">
        <f t="shared" si="8"/>
        <v>1.564297324881736E-2</v>
      </c>
      <c r="V17" s="14">
        <f t="shared" si="9"/>
        <v>398485.85265926667</v>
      </c>
      <c r="W17" s="14">
        <f t="shared" si="10"/>
        <v>1708120.5013157583</v>
      </c>
      <c r="X17" s="129">
        <f t="shared" si="11"/>
        <v>20.619305172849558</v>
      </c>
      <c r="Y17" s="109">
        <f>VLOOKUP(E17,'Appendix 4. LT MOH 2019'!$E$4:$Q$1683,13,FALSE)</f>
        <v>22.075196444760245</v>
      </c>
      <c r="Z17" s="109">
        <f t="shared" si="12"/>
        <v>-1.4558912719106871</v>
      </c>
    </row>
    <row r="18" spans="1:26" s="11" customFormat="1" x14ac:dyDescent="0.2">
      <c r="A18" s="17"/>
      <c r="B18" s="13" t="str">
        <f t="shared" si="15"/>
        <v>Total</v>
      </c>
      <c r="C18" s="13" t="str">
        <f t="shared" si="16"/>
        <v>GO</v>
      </c>
      <c r="D18" s="162" t="s">
        <v>131</v>
      </c>
      <c r="E18" s="20" t="str">
        <f t="shared" si="0"/>
        <v>GOTotal65-69</v>
      </c>
      <c r="F18" s="21">
        <v>5</v>
      </c>
      <c r="G18" s="108">
        <f>VLOOKUP(E18,'Appendix 4. LT MOH 2019'!$E$4:$H$1683,4,FALSE)</f>
        <v>1.7947758688499429E-2</v>
      </c>
      <c r="H18" s="21">
        <f>VLOOKUP(E18,'Appendix 1a. Pop March 2021'!$E$5:$F$1684,2,FALSE)</f>
        <v>223867.631453376</v>
      </c>
      <c r="I18" s="21">
        <f>VLOOKUP(E18,'Appendix 2a. Covid Deaths 2021'!$E$4:$F$1684,2,FALSE)</f>
        <v>1061.68990203466</v>
      </c>
      <c r="J18" s="22">
        <f t="shared" si="1"/>
        <v>4017.9222274911172</v>
      </c>
      <c r="K18" s="22">
        <f t="shared" si="2"/>
        <v>5060.5571753620425</v>
      </c>
      <c r="L18" s="77">
        <f t="shared" si="3"/>
        <v>0.79396834938509842</v>
      </c>
      <c r="M18" s="77">
        <f t="shared" si="4"/>
        <v>1.2594960501567425</v>
      </c>
      <c r="N18" s="77">
        <f>VLOOKUP(E18,'Appendix 4. LT MOH 2019'!$E$4:$L$1683,8,FALSE)</f>
        <v>0.91411482265238764</v>
      </c>
      <c r="O18" s="77">
        <f t="shared" si="13"/>
        <v>0.893059922621663</v>
      </c>
      <c r="P18" s="77">
        <f t="shared" si="5"/>
        <v>0.106940077378337</v>
      </c>
      <c r="Q18" s="77">
        <f>VLOOKUP(E18,'Appendix 4. LT MOH 2019'!$E$4:$J$1683,6,FALSE)</f>
        <v>2.4999999999999982</v>
      </c>
      <c r="R18" s="18">
        <f t="shared" si="6"/>
        <v>2.4711996594683185</v>
      </c>
      <c r="S18" s="132">
        <f t="shared" si="14"/>
        <v>76607.333585080487</v>
      </c>
      <c r="T18" s="14">
        <f t="shared" si="7"/>
        <v>8192.3941813365818</v>
      </c>
      <c r="U18" s="15">
        <f t="shared" si="8"/>
        <v>2.2610951890326095E-2</v>
      </c>
      <c r="V18" s="14">
        <f t="shared" si="9"/>
        <v>362319.73872986872</v>
      </c>
      <c r="W18" s="14">
        <f t="shared" si="10"/>
        <v>1309634.6486564917</v>
      </c>
      <c r="X18" s="129">
        <f t="shared" si="11"/>
        <v>17.095421382888947</v>
      </c>
      <c r="Y18" s="109">
        <f>VLOOKUP(E18,'Appendix 4. LT MOH 2019'!$E$4:$Q$1683,13,FALSE)</f>
        <v>18.302914203314185</v>
      </c>
      <c r="Z18" s="109">
        <f t="shared" si="12"/>
        <v>-1.2074928204252373</v>
      </c>
    </row>
    <row r="19" spans="1:26" s="11" customFormat="1" x14ac:dyDescent="0.2">
      <c r="A19" s="17"/>
      <c r="B19" s="13" t="str">
        <f t="shared" si="15"/>
        <v>Total</v>
      </c>
      <c r="C19" s="13" t="str">
        <f t="shared" si="16"/>
        <v>GO</v>
      </c>
      <c r="D19" s="162" t="s">
        <v>132</v>
      </c>
      <c r="E19" s="20" t="str">
        <f t="shared" si="0"/>
        <v>GOTotal70-74</v>
      </c>
      <c r="F19" s="21">
        <v>5</v>
      </c>
      <c r="G19" s="108">
        <f>VLOOKUP(E19,'Appendix 4. LT MOH 2019'!$E$4:$H$1683,4,FALSE)</f>
        <v>2.7834876700247618E-2</v>
      </c>
      <c r="H19" s="21">
        <f>VLOOKUP(E19,'Appendix 1a. Pop March 2021'!$E$5:$F$1684,2,FALSE)</f>
        <v>159226.912610709</v>
      </c>
      <c r="I19" s="21">
        <f>VLOOKUP(E19,'Appendix 2a. Covid Deaths 2021'!$E$4:$F$1684,2,FALSE)</f>
        <v>981.93368500376801</v>
      </c>
      <c r="J19" s="22">
        <f t="shared" si="1"/>
        <v>4432.0614798801871</v>
      </c>
      <c r="K19" s="22">
        <f t="shared" si="2"/>
        <v>5386.6631618340552</v>
      </c>
      <c r="L19" s="77">
        <f t="shared" si="3"/>
        <v>0.8227842259160596</v>
      </c>
      <c r="M19" s="77">
        <f t="shared" si="4"/>
        <v>1.2153854783575055</v>
      </c>
      <c r="N19" s="77">
        <f>VLOOKUP(E19,'Appendix 4. LT MOH 2019'!$E$4:$L$1683,8,FALSE)</f>
        <v>0.8698802822484738</v>
      </c>
      <c r="O19" s="77">
        <f t="shared" si="13"/>
        <v>0.84415061129228808</v>
      </c>
      <c r="P19" s="77">
        <f t="shared" si="5"/>
        <v>0.15584938870771192</v>
      </c>
      <c r="Q19" s="77">
        <f>VLOOKUP(E19,'Appendix 4. LT MOH 2019'!$E$4:$J$1683,6,FALSE)</f>
        <v>2.4999999999999969</v>
      </c>
      <c r="R19" s="18">
        <f t="shared" si="6"/>
        <v>2.463165933557542</v>
      </c>
      <c r="S19" s="132">
        <f t="shared" si="14"/>
        <v>68414.939403743905</v>
      </c>
      <c r="T19" s="14">
        <f t="shared" si="7"/>
        <v>10662.426484548641</v>
      </c>
      <c r="U19" s="15">
        <f t="shared" si="8"/>
        <v>3.3846191101980609E-2</v>
      </c>
      <c r="V19" s="14">
        <f t="shared" si="9"/>
        <v>315025.89028177824</v>
      </c>
      <c r="W19" s="14">
        <f t="shared" si="10"/>
        <v>947314.90992662287</v>
      </c>
      <c r="X19" s="129">
        <f t="shared" si="11"/>
        <v>13.846608915870537</v>
      </c>
      <c r="Y19" s="109">
        <f>VLOOKUP(E19,'Appendix 4. LT MOH 2019'!$E$4:$Q$1683,13,FALSE)</f>
        <v>14.787668695121454</v>
      </c>
      <c r="Z19" s="109">
        <f t="shared" si="12"/>
        <v>-0.94105977925091722</v>
      </c>
    </row>
    <row r="20" spans="1:26" s="11" customFormat="1" x14ac:dyDescent="0.2">
      <c r="A20" s="17"/>
      <c r="B20" s="13" t="str">
        <f t="shared" si="15"/>
        <v>Total</v>
      </c>
      <c r="C20" s="13" t="str">
        <f t="shared" si="16"/>
        <v>GO</v>
      </c>
      <c r="D20" s="162" t="s">
        <v>133</v>
      </c>
      <c r="E20" s="20" t="str">
        <f t="shared" si="0"/>
        <v>GOTotal75-79</v>
      </c>
      <c r="F20" s="21">
        <v>5</v>
      </c>
      <c r="G20" s="108">
        <f>VLOOKUP(E20,'Appendix 4. LT MOH 2019'!$E$4:$H$1683,4,FALSE)</f>
        <v>4.4768349817803227E-2</v>
      </c>
      <c r="H20" s="21">
        <f>VLOOKUP(E20,'Appendix 1a. Pop March 2021'!$E$5:$F$1684,2,FALSE)</f>
        <v>104673.30115890301</v>
      </c>
      <c r="I20" s="21">
        <f>VLOOKUP(E20,'Appendix 2a. Covid Deaths 2021'!$E$4:$F$1684,2,FALSE)</f>
        <v>806.88432554634505</v>
      </c>
      <c r="J20" s="22">
        <f t="shared" si="1"/>
        <v>4686.0509628660375</v>
      </c>
      <c r="K20" s="22">
        <f t="shared" si="2"/>
        <v>5456.8124086638218</v>
      </c>
      <c r="L20" s="77">
        <f t="shared" si="3"/>
        <v>0.85875243858959849</v>
      </c>
      <c r="M20" s="77">
        <f t="shared" si="4"/>
        <v>1.1644799537831698</v>
      </c>
      <c r="N20" s="77">
        <f>VLOOKUP(E20,'Appendix 4. LT MOH 2019'!$E$4:$L$1683,8,FALSE)</f>
        <v>0.79868913857677903</v>
      </c>
      <c r="O20" s="77">
        <f t="shared" si="13"/>
        <v>0.76969892497841963</v>
      </c>
      <c r="P20" s="77">
        <f t="shared" si="5"/>
        <v>0.23030107502158037</v>
      </c>
      <c r="Q20" s="77">
        <f>VLOOKUP(E20,'Appendix 4. LT MOH 2019'!$E$4:$J$1683,6,FALSE)</f>
        <v>2.5000000000000031</v>
      </c>
      <c r="R20" s="18">
        <f t="shared" si="6"/>
        <v>2.4552608733568047</v>
      </c>
      <c r="S20" s="132">
        <f t="shared" si="14"/>
        <v>57752.512919195266</v>
      </c>
      <c r="T20" s="14">
        <f t="shared" si="7"/>
        <v>13300.465810488378</v>
      </c>
      <c r="U20" s="15">
        <f t="shared" si="8"/>
        <v>5.2175805399410975E-2</v>
      </c>
      <c r="V20" s="14">
        <f t="shared" si="9"/>
        <v>254916.34884544648</v>
      </c>
      <c r="W20" s="14">
        <f t="shared" si="10"/>
        <v>632289.01964484458</v>
      </c>
      <c r="X20" s="129">
        <f t="shared" si="11"/>
        <v>10.948251213406335</v>
      </c>
      <c r="Y20" s="109">
        <f>VLOOKUP(E20,'Appendix 4. LT MOH 2019'!$E$4:$Q$1683,13,FALSE)</f>
        <v>11.625700910658862</v>
      </c>
      <c r="Z20" s="109">
        <f t="shared" si="12"/>
        <v>-0.67744969725252702</v>
      </c>
    </row>
    <row r="21" spans="1:26" s="11" customFormat="1" x14ac:dyDescent="0.2">
      <c r="A21" s="17"/>
      <c r="B21" s="13" t="str">
        <f t="shared" si="15"/>
        <v>Total</v>
      </c>
      <c r="C21" s="13" t="str">
        <f t="shared" si="16"/>
        <v>GO</v>
      </c>
      <c r="D21" s="162" t="s">
        <v>134</v>
      </c>
      <c r="E21" s="20" t="str">
        <f t="shared" si="0"/>
        <v>GOTotal80-84</v>
      </c>
      <c r="F21" s="21">
        <v>5</v>
      </c>
      <c r="G21" s="108">
        <f>VLOOKUP(E21,'Appendix 4. LT MOH 2019'!$E$4:$H$1683,4,FALSE)</f>
        <v>7.0524828288803437E-2</v>
      </c>
      <c r="H21" s="21">
        <f>VLOOKUP(E21,'Appendix 1a. Pop March 2021'!$E$5:$F$1684,2,FALSE)</f>
        <v>65047.421997085999</v>
      </c>
      <c r="I21" s="21">
        <f>VLOOKUP(E21,'Appendix 2a. Covid Deaths 2021'!$E$4:$F$1684,2,FALSE)</f>
        <v>605.94009042953996</v>
      </c>
      <c r="J21" s="22">
        <f t="shared" si="1"/>
        <v>4587.4582669738256</v>
      </c>
      <c r="K21" s="22">
        <f t="shared" si="2"/>
        <v>5150.6645365725199</v>
      </c>
      <c r="L21" s="77">
        <f t="shared" si="3"/>
        <v>0.89065366893929443</v>
      </c>
      <c r="M21" s="77">
        <f t="shared" si="4"/>
        <v>1.1227708759016615</v>
      </c>
      <c r="N21" s="77">
        <f>VLOOKUP(E21,'Appendix 4. LT MOH 2019'!$E$4:$L$1683,8,FALSE)</f>
        <v>0.70022908867407951</v>
      </c>
      <c r="O21" s="77">
        <f t="shared" si="13"/>
        <v>0.67025512826009714</v>
      </c>
      <c r="P21" s="77">
        <f t="shared" si="5"/>
        <v>0.32974487173990286</v>
      </c>
      <c r="Q21" s="77">
        <f>VLOOKUP(E21,'Appendix 4. LT MOH 2019'!$E$4:$J$1683,6,FALSE)</f>
        <v>2.4999999999999991</v>
      </c>
      <c r="R21" s="18">
        <f t="shared" si="6"/>
        <v>2.4482237820462069</v>
      </c>
      <c r="S21" s="132">
        <f t="shared" si="14"/>
        <v>44452.047108706887</v>
      </c>
      <c r="T21" s="14">
        <f t="shared" si="7"/>
        <v>14657.834572436672</v>
      </c>
      <c r="U21" s="15">
        <f t="shared" si="8"/>
        <v>7.9292948743065139E-2</v>
      </c>
      <c r="V21" s="14">
        <f t="shared" si="9"/>
        <v>184856.72187488963</v>
      </c>
      <c r="W21" s="14">
        <f t="shared" si="10"/>
        <v>377372.67079939804</v>
      </c>
      <c r="X21" s="129">
        <f t="shared" si="11"/>
        <v>8.4894328910553476</v>
      </c>
      <c r="Y21" s="109">
        <f>VLOOKUP(E21,'Appendix 4. LT MOH 2019'!$E$4:$Q$1683,13,FALSE)</f>
        <v>8.9258482679761606</v>
      </c>
      <c r="Z21" s="109">
        <f t="shared" si="12"/>
        <v>-0.436415376920813</v>
      </c>
    </row>
    <row r="22" spans="1:26" s="11" customFormat="1" x14ac:dyDescent="0.2">
      <c r="A22" s="17"/>
      <c r="B22" s="13" t="str">
        <f t="shared" si="15"/>
        <v>Total</v>
      </c>
      <c r="C22" s="13" t="str">
        <f t="shared" si="16"/>
        <v>GO</v>
      </c>
      <c r="D22" s="162" t="s">
        <v>135</v>
      </c>
      <c r="E22" s="20" t="str">
        <f t="shared" si="0"/>
        <v>GOTotal85-89</v>
      </c>
      <c r="F22" s="21">
        <v>5</v>
      </c>
      <c r="G22" s="108">
        <f>VLOOKUP(E22,'Appendix 4. LT MOH 2019'!$E$4:$H$1683,4,FALSE)</f>
        <v>0.11572489068167181</v>
      </c>
      <c r="H22" s="21">
        <f>VLOOKUP(E22,'Appendix 1a. Pop March 2021'!$E$5:$F$1684,2,FALSE)</f>
        <v>32366.359100047401</v>
      </c>
      <c r="I22" s="21">
        <f>VLOOKUP(E22,'Appendix 2a. Covid Deaths 2021'!$E$4:$F$1684,2,FALSE)</f>
        <v>349.06292388846998</v>
      </c>
      <c r="J22" s="22">
        <f t="shared" si="1"/>
        <v>3745.5933686167191</v>
      </c>
      <c r="K22" s="22">
        <f t="shared" si="2"/>
        <v>4054.2610237971712</v>
      </c>
      <c r="L22" s="77">
        <f t="shared" si="3"/>
        <v>0.92386586522952641</v>
      </c>
      <c r="M22" s="77">
        <f t="shared" si="4"/>
        <v>1.0824082127458607</v>
      </c>
      <c r="N22" s="77">
        <f>VLOOKUP(E22,'Appendix 4. LT MOH 2019'!$E$4:$L$1683,8,FALSE)</f>
        <v>0.55121463876327692</v>
      </c>
      <c r="O22" s="77">
        <f t="shared" si="13"/>
        <v>0.52481162623504163</v>
      </c>
      <c r="P22" s="77">
        <f t="shared" si="5"/>
        <v>0.47518837376495837</v>
      </c>
      <c r="Q22" s="77">
        <f>VLOOKUP(E22,'Appendix 4. LT MOH 2019'!$E$4:$J$1683,6,FALSE)</f>
        <v>2.4999999999999996</v>
      </c>
      <c r="R22" s="18">
        <f t="shared" si="6"/>
        <v>2.4443347755230325</v>
      </c>
      <c r="S22" s="132">
        <f t="shared" si="14"/>
        <v>29794.212536270214</v>
      </c>
      <c r="T22" s="14">
        <f t="shared" si="7"/>
        <v>14157.863402717778</v>
      </c>
      <c r="U22" s="15">
        <f t="shared" si="8"/>
        <v>0.12552598948290472</v>
      </c>
      <c r="V22" s="14">
        <f t="shared" si="9"/>
        <v>112788.3035301301</v>
      </c>
      <c r="W22" s="14">
        <f t="shared" si="10"/>
        <v>192515.94892450841</v>
      </c>
      <c r="X22" s="129">
        <f t="shared" si="11"/>
        <v>6.461521635792443</v>
      </c>
      <c r="Y22" s="109">
        <f>VLOOKUP(E22,'Appendix 4. LT MOH 2019'!$E$4:$Q$1683,13,FALSE)</f>
        <v>6.6767799594613289</v>
      </c>
      <c r="Z22" s="109">
        <f t="shared" si="12"/>
        <v>-0.21525832366888586</v>
      </c>
    </row>
    <row r="23" spans="1:26" s="11" customFormat="1" x14ac:dyDescent="0.2">
      <c r="A23" s="17"/>
      <c r="B23" s="13" t="str">
        <f t="shared" si="15"/>
        <v>Total</v>
      </c>
      <c r="C23" s="13" t="str">
        <f t="shared" si="16"/>
        <v>GO</v>
      </c>
      <c r="D23" s="162" t="s">
        <v>8</v>
      </c>
      <c r="E23" s="20" t="str">
        <f t="shared" si="0"/>
        <v>GOTotal90+</v>
      </c>
      <c r="F23" s="21" t="s">
        <v>19</v>
      </c>
      <c r="G23" s="108">
        <f>VLOOKUP(E23,'Appendix 4. LT MOH 2019'!$E$4:$H$1683,4,FALSE)</f>
        <v>0.19695076230942266</v>
      </c>
      <c r="H23" s="21">
        <f>VLOOKUP(E23,'Appendix 1a. Pop March 2021'!$E$5:$F$1684,2,FALSE)</f>
        <v>17485.237184033602</v>
      </c>
      <c r="I23" s="21">
        <f>VLOOKUP(E23,'Appendix 2a. Covid Deaths 2021'!$E$4:$F$1684,2,FALSE)</f>
        <v>187.478899773926</v>
      </c>
      <c r="J23" s="22">
        <f t="shared" si="1"/>
        <v>3443.7307925564805</v>
      </c>
      <c r="K23" s="22">
        <f t="shared" si="2"/>
        <v>3594.285580103</v>
      </c>
      <c r="L23" s="77">
        <f t="shared" si="3"/>
        <v>0.95811273640025985</v>
      </c>
      <c r="M23" s="77">
        <f t="shared" si="4"/>
        <v>1.0437185124551371</v>
      </c>
      <c r="N23" s="77">
        <f>VLOOKUP(E23,'Appendix 4. LT MOH 2019'!$E$4:$L$1683,8,FALSE)</f>
        <v>0</v>
      </c>
      <c r="O23" s="77">
        <v>0</v>
      </c>
      <c r="P23" s="77">
        <f t="shared" si="5"/>
        <v>1</v>
      </c>
      <c r="Q23" s="77">
        <f>VLOOKUP(E23,'Appendix 4. LT MOH 2019'!$E$4:$J$1683,6,FALSE)</f>
        <v>5.3217805986445059</v>
      </c>
      <c r="R23" s="18">
        <f>Q23*L23</f>
        <v>5.0988657718891002</v>
      </c>
      <c r="S23" s="132">
        <f t="shared" si="14"/>
        <v>15636.349133552436</v>
      </c>
      <c r="T23" s="14">
        <f t="shared" si="7"/>
        <v>15636.349133552436</v>
      </c>
      <c r="U23" s="15">
        <f t="shared" si="8"/>
        <v>0.19612204845892733</v>
      </c>
      <c r="V23" s="14">
        <f>T23*R23</f>
        <v>79727.645394378298</v>
      </c>
      <c r="W23" s="14">
        <f>V23</f>
        <v>79727.645394378298</v>
      </c>
      <c r="X23" s="129">
        <f t="shared" si="11"/>
        <v>5.0988657718891002</v>
      </c>
      <c r="Y23" s="109">
        <f>VLOOKUP(E23,'Appendix 4. LT MOH 2019'!$E$4:$Q$1683,13,FALSE)</f>
        <v>5.0774111675126905</v>
      </c>
      <c r="Z23" s="109">
        <f t="shared" si="12"/>
        <v>2.1454604376409669E-2</v>
      </c>
    </row>
    <row r="24" spans="1:26" s="9" customFormat="1" x14ac:dyDescent="0.2">
      <c r="B24" s="157"/>
      <c r="C24" s="157"/>
      <c r="G24" s="111"/>
      <c r="H24" s="111"/>
      <c r="I24" s="130"/>
      <c r="J24" s="130"/>
      <c r="N24" s="111"/>
      <c r="O24" s="111"/>
      <c r="P24" s="23"/>
      <c r="Q24" s="111"/>
      <c r="R24" s="111"/>
      <c r="V24" s="111"/>
      <c r="W24" s="111"/>
      <c r="Y24" s="111"/>
    </row>
    <row r="25" spans="1:26" x14ac:dyDescent="0.2">
      <c r="H25" s="43"/>
      <c r="I25" s="43"/>
      <c r="K25" s="43"/>
      <c r="L25" s="75"/>
      <c r="M25" s="75"/>
      <c r="N25" s="131"/>
      <c r="O25" s="131"/>
      <c r="P25" s="76"/>
      <c r="Q25" s="131"/>
      <c r="R25" s="131"/>
      <c r="S25" s="75"/>
      <c r="T25" s="75"/>
      <c r="U25" s="75"/>
      <c r="V25" s="131"/>
      <c r="W25" s="131"/>
      <c r="X25" s="75"/>
      <c r="Y25" s="131"/>
      <c r="Z25" s="75"/>
    </row>
    <row r="26" spans="1:26" ht="16" customHeight="1" x14ac:dyDescent="0.2">
      <c r="H26" s="43"/>
      <c r="I26" s="43"/>
      <c r="K26" s="43"/>
      <c r="L26" s="75"/>
      <c r="M26" s="75"/>
      <c r="N26" s="131"/>
      <c r="O26" s="131"/>
      <c r="P26" s="75"/>
      <c r="Q26" s="131"/>
      <c r="R26" s="131"/>
      <c r="S26" s="75"/>
      <c r="T26" s="75"/>
      <c r="U26" s="75"/>
      <c r="V26" s="131"/>
      <c r="W26" s="131"/>
      <c r="X26" s="75"/>
      <c r="Y26" s="131"/>
      <c r="Z26" s="75"/>
    </row>
    <row r="27" spans="1:26" s="13" customFormat="1" ht="47" customHeight="1" x14ac:dyDescent="0.2">
      <c r="A27" s="12"/>
      <c r="B27" s="10" t="s">
        <v>17</v>
      </c>
      <c r="C27" s="10" t="s">
        <v>14</v>
      </c>
      <c r="D27" s="160" t="s">
        <v>0</v>
      </c>
      <c r="E27" s="10" t="s">
        <v>137</v>
      </c>
      <c r="F27" s="10" t="s">
        <v>9</v>
      </c>
      <c r="G27" s="12" t="s">
        <v>116</v>
      </c>
      <c r="H27" s="12" t="s">
        <v>118</v>
      </c>
      <c r="I27" s="12" t="s">
        <v>110</v>
      </c>
      <c r="J27" s="12" t="s">
        <v>38</v>
      </c>
      <c r="K27" s="12" t="s">
        <v>1828</v>
      </c>
      <c r="L27" s="12" t="s">
        <v>26</v>
      </c>
      <c r="M27" s="12" t="s">
        <v>27</v>
      </c>
      <c r="N27" s="10" t="s">
        <v>10</v>
      </c>
      <c r="O27" s="12" t="s">
        <v>111</v>
      </c>
      <c r="P27" s="12" t="s">
        <v>112</v>
      </c>
      <c r="Q27" s="12" t="s">
        <v>28</v>
      </c>
      <c r="R27" s="12" t="s">
        <v>113</v>
      </c>
      <c r="S27" s="10" t="s">
        <v>104</v>
      </c>
      <c r="T27" s="10" t="s">
        <v>105</v>
      </c>
      <c r="U27" s="12" t="s">
        <v>106</v>
      </c>
      <c r="V27" s="12" t="s">
        <v>107</v>
      </c>
      <c r="W27" s="12" t="s">
        <v>108</v>
      </c>
      <c r="X27" s="10" t="s">
        <v>109</v>
      </c>
      <c r="Y27" s="12" t="s">
        <v>29</v>
      </c>
      <c r="Z27" s="12" t="s">
        <v>11</v>
      </c>
    </row>
    <row r="28" spans="1:26" x14ac:dyDescent="0.2">
      <c r="B28" s="155" t="s">
        <v>69</v>
      </c>
      <c r="C28" s="13" t="str">
        <f>$C$4</f>
        <v>GO</v>
      </c>
      <c r="D28" s="162">
        <v>0</v>
      </c>
      <c r="E28" s="20" t="str">
        <f t="shared" ref="E28:E47" si="17">_xlfn.CONCAT(C28,B28,D28)</f>
        <v>GOFemale0</v>
      </c>
      <c r="F28" s="21">
        <v>1</v>
      </c>
      <c r="G28" s="108">
        <f>VLOOKUP(E28,'Appendix 4. LT MOH 2019'!$E$4:$H$1683,4,FALSE)</f>
        <v>1.1031339490985359E-2</v>
      </c>
      <c r="H28" s="21">
        <f>VLOOKUP(E28,'Appendix 1a. Pop March 2021'!$E$5:$F$1684,2,FALSE)</f>
        <v>49359.269089474903</v>
      </c>
      <c r="I28" s="21">
        <f>VLOOKUP(E28,'Appendix 2a. Covid Deaths 2021'!$E$4:$F$1684,2,FALSE)</f>
        <v>2.07159005275056</v>
      </c>
      <c r="J28" s="22">
        <f t="shared" ref="J28:J47" si="18">G28*H28</f>
        <v>544.49885435289741</v>
      </c>
      <c r="K28" s="22">
        <f t="shared" ref="K28:K47" si="19">G28*(H28-I28)+I28</f>
        <v>546.54759199248997</v>
      </c>
      <c r="L28" s="78">
        <f t="shared" ref="L28:L47" si="20">J28/K28</f>
        <v>0.99625149269778379</v>
      </c>
      <c r="M28" s="78">
        <f t="shared" ref="M28:M47" si="21">K28/J28</f>
        <v>1.0037626114788201</v>
      </c>
      <c r="N28" s="77">
        <f>VLOOKUP(E28,'Appendix 4. LT MOH 2019'!$E$4:$L$1683,8,FALSE)</f>
        <v>0.98907851120410906</v>
      </c>
      <c r="O28" s="77">
        <f>EXP((1/L28)*LN(N28))</f>
        <v>0.98903764395084048</v>
      </c>
      <c r="P28" s="78">
        <f t="shared" ref="P28:P47" si="22">1-O28</f>
        <v>1.0962356049159516E-2</v>
      </c>
      <c r="Q28" s="77">
        <f>VLOOKUP(E28,'Appendix 4. LT MOH 2019'!$E$4:$J$1683,6,FALSE)</f>
        <v>8.8214430542603195E-2</v>
      </c>
      <c r="R28" s="133">
        <f t="shared" ref="R28:R46" si="23">F28+(Q28-F28)*M28*(1-N28)/(1-O28)</f>
        <v>8.8195627689427236E-2</v>
      </c>
      <c r="S28" s="14">
        <v>100000</v>
      </c>
      <c r="T28" s="14">
        <f t="shared" ref="T28:T47" si="24">P28*S28</f>
        <v>1096.2356049159516</v>
      </c>
      <c r="U28" s="15">
        <f t="shared" ref="U28:U47" si="25">T28/V28</f>
        <v>1.1073036856768052E-2</v>
      </c>
      <c r="V28" s="14">
        <f t="shared" ref="V28:V46" si="26">(S29*F28)+R28*T28</f>
        <v>99000.447582355104</v>
      </c>
      <c r="W28" s="14">
        <f t="shared" ref="W28:W46" si="27">W29+V28</f>
        <v>7727444.240962632</v>
      </c>
      <c r="X28" s="129">
        <f t="shared" ref="X28:X47" si="28">W28/S28</f>
        <v>77.274442409626317</v>
      </c>
      <c r="Y28" s="109">
        <f>VLOOKUP(E28,'Appendix 4. LT MOH 2019'!$E$4:$Q$1683,13,FALSE)</f>
        <v>79.35862970862577</v>
      </c>
      <c r="Z28" s="129">
        <f t="shared" ref="Z28:Z47" si="29">X28-Y28</f>
        <v>-2.0841872989994528</v>
      </c>
    </row>
    <row r="29" spans="1:26" x14ac:dyDescent="0.2">
      <c r="B29" s="155" t="str">
        <f>$B$28</f>
        <v>Female</v>
      </c>
      <c r="C29" s="13" t="str">
        <f>$C$4</f>
        <v>GO</v>
      </c>
      <c r="D29" s="163" t="s">
        <v>139</v>
      </c>
      <c r="E29" s="20" t="str">
        <f t="shared" si="17"/>
        <v>GOFemale01-04</v>
      </c>
      <c r="F29" s="21">
        <v>4</v>
      </c>
      <c r="G29" s="108">
        <f>VLOOKUP(E29,'Appendix 4. LT MOH 2019'!$E$4:$H$1683,4,FALSE)</f>
        <v>4.5834709196019771E-4</v>
      </c>
      <c r="H29" s="21">
        <f>VLOOKUP(E29,'Appendix 1a. Pop March 2021'!$E$5:$F$1684,2,FALSE)</f>
        <v>202997.74147279499</v>
      </c>
      <c r="I29" s="21">
        <f>VLOOKUP(E29,'Appendix 2a. Covid Deaths 2021'!$E$4:$F$1684,2,FALSE)</f>
        <v>1.03579502637528</v>
      </c>
      <c r="J29" s="22">
        <f t="shared" si="18"/>
        <v>93.043424478543614</v>
      </c>
      <c r="K29" s="22">
        <f t="shared" si="19"/>
        <v>94.078744751280681</v>
      </c>
      <c r="L29" s="78">
        <f t="shared" si="20"/>
        <v>0.98899517339996212</v>
      </c>
      <c r="M29" s="78">
        <f t="shared" si="21"/>
        <v>1.0111272803912739</v>
      </c>
      <c r="N29" s="77">
        <f>VLOOKUP(E29,'Appendix 4. LT MOH 2019'!$E$4:$L$1683,8,FALSE)</f>
        <v>0.99816870728104268</v>
      </c>
      <c r="O29" s="77">
        <f t="shared" ref="O29:O46" si="30">EXP((1/L29)*LN(N29))</f>
        <v>0.99814834885090375</v>
      </c>
      <c r="P29" s="78">
        <f t="shared" si="22"/>
        <v>1.8516511490962451E-3</v>
      </c>
      <c r="Q29" s="77">
        <f>VLOOKUP(E29,'Appendix 4. LT MOH 2019'!$E$4:$J$1683,6,FALSE)</f>
        <v>1.5033005167893652</v>
      </c>
      <c r="R29" s="133">
        <f t="shared" si="23"/>
        <v>1.5032750631539411</v>
      </c>
      <c r="S29" s="80">
        <f t="shared" ref="S29:S47" si="31">S28-T28</f>
        <v>98903.764395084043</v>
      </c>
      <c r="T29" s="14">
        <f t="shared" si="24"/>
        <v>183.13526899210166</v>
      </c>
      <c r="U29" s="15">
        <f t="shared" si="25"/>
        <v>4.6344842516007163E-4</v>
      </c>
      <c r="V29" s="14">
        <f t="shared" si="26"/>
        <v>395157.81918742758</v>
      </c>
      <c r="W29" s="14">
        <f t="shared" si="27"/>
        <v>7628443.7933802772</v>
      </c>
      <c r="X29" s="129">
        <f t="shared" si="28"/>
        <v>77.129964061908296</v>
      </c>
      <c r="Y29" s="109">
        <f>VLOOKUP(E29,'Appendix 4. LT MOH 2019'!$E$4:$Q$1683,13,FALSE)</f>
        <v>79.233940356363163</v>
      </c>
      <c r="Z29" s="129">
        <f t="shared" si="29"/>
        <v>-2.103976294454867</v>
      </c>
    </row>
    <row r="30" spans="1:26" x14ac:dyDescent="0.2">
      <c r="B30" s="155" t="str">
        <f t="shared" ref="B30:B47" si="32">$B$28</f>
        <v>Female</v>
      </c>
      <c r="C30" s="13" t="str">
        <f t="shared" ref="C30:C47" si="33">$C$4</f>
        <v>GO</v>
      </c>
      <c r="D30" s="163" t="s">
        <v>138</v>
      </c>
      <c r="E30" s="20" t="str">
        <f t="shared" si="17"/>
        <v>GOFemale05-09</v>
      </c>
      <c r="F30" s="21">
        <v>5</v>
      </c>
      <c r="G30" s="108">
        <f>VLOOKUP(E30,'Appendix 4. LT MOH 2019'!$E$4:$H$1683,4,FALSE)</f>
        <v>2.0484724821863225E-4</v>
      </c>
      <c r="H30" s="21">
        <f>VLOOKUP(E30,'Appendix 1a. Pop March 2021'!$E$5:$F$1684,2,FALSE)</f>
        <v>256345.25291129001</v>
      </c>
      <c r="I30" s="21">
        <f>VLOOKUP(E30,'Appendix 2a. Covid Deaths 2021'!$E$4:$F$1684,2,FALSE)</f>
        <v>1.03579502637528</v>
      </c>
      <c r="J30" s="22">
        <f t="shared" si="18"/>
        <v>52.51161965278709</v>
      </c>
      <c r="K30" s="22">
        <f t="shared" si="19"/>
        <v>53.5472024994015</v>
      </c>
      <c r="L30" s="78">
        <f t="shared" si="20"/>
        <v>0.98066037443084009</v>
      </c>
      <c r="M30" s="78">
        <f t="shared" si="21"/>
        <v>1.0197210227652813</v>
      </c>
      <c r="N30" s="77">
        <f>VLOOKUP(E30,'Appendix 4. LT MOH 2019'!$E$4:$L$1683,8,FALSE)</f>
        <v>0.99897628802036187</v>
      </c>
      <c r="O30" s="77">
        <f t="shared" si="30"/>
        <v>0.99895610991410377</v>
      </c>
      <c r="P30" s="78">
        <f t="shared" si="22"/>
        <v>1.0438900858962263E-3</v>
      </c>
      <c r="Q30" s="77">
        <f>VLOOKUP(E30,'Appendix 4. LT MOH 2019'!$E$4:$J$1683,6,FALSE)</f>
        <v>2.4999999999999454</v>
      </c>
      <c r="R30" s="133">
        <f t="shared" si="23"/>
        <v>2.499974755490054</v>
      </c>
      <c r="S30" s="80">
        <f t="shared" si="31"/>
        <v>98720.629126091939</v>
      </c>
      <c r="T30" s="14">
        <f t="shared" si="24"/>
        <v>103.05348601816561</v>
      </c>
      <c r="U30" s="15">
        <f t="shared" si="25"/>
        <v>2.0888704583829556E-4</v>
      </c>
      <c r="V30" s="14">
        <f t="shared" si="26"/>
        <v>493345.50931387948</v>
      </c>
      <c r="W30" s="14">
        <f t="shared" si="27"/>
        <v>7233285.9741928494</v>
      </c>
      <c r="X30" s="129">
        <f t="shared" si="28"/>
        <v>73.270258083080691</v>
      </c>
      <c r="Y30" s="109">
        <f>VLOOKUP(E30,'Appendix 4. LT MOH 2019'!$E$4:$Q$1683,13,FALSE)</f>
        <v>75.376549069439207</v>
      </c>
      <c r="Z30" s="129">
        <f t="shared" si="29"/>
        <v>-2.1062909863585162</v>
      </c>
    </row>
    <row r="31" spans="1:26" x14ac:dyDescent="0.2">
      <c r="B31" s="155" t="str">
        <f t="shared" si="32"/>
        <v>Female</v>
      </c>
      <c r="C31" s="13" t="str">
        <f t="shared" si="33"/>
        <v>GO</v>
      </c>
      <c r="D31" s="163" t="s">
        <v>120</v>
      </c>
      <c r="E31" s="20" t="str">
        <f t="shared" si="17"/>
        <v>GOFemale10-14</v>
      </c>
      <c r="F31" s="21">
        <v>5</v>
      </c>
      <c r="G31" s="108">
        <f>VLOOKUP(E31,'Appendix 4. LT MOH 2019'!$E$4:$H$1683,4,FALSE)</f>
        <v>1.8556088871294967E-4</v>
      </c>
      <c r="H31" s="21">
        <f>VLOOKUP(E31,'Appendix 1a. Pop March 2021'!$E$5:$F$1684,2,FALSE)</f>
        <v>243549.82305740699</v>
      </c>
      <c r="I31" s="21">
        <f>VLOOKUP(E31,'Appendix 2a. Covid Deaths 2021'!$E$4:$F$1684,2,FALSE)</f>
        <v>3.1073850791258502</v>
      </c>
      <c r="J31" s="22">
        <f t="shared" si="18"/>
        <v>45.193321612414081</v>
      </c>
      <c r="K31" s="22">
        <f t="shared" si="19"/>
        <v>48.300130082403079</v>
      </c>
      <c r="L31" s="78">
        <f t="shared" si="20"/>
        <v>0.93567701650723123</v>
      </c>
      <c r="M31" s="78">
        <f t="shared" si="21"/>
        <v>1.0687448578494305</v>
      </c>
      <c r="N31" s="77">
        <f>VLOOKUP(E31,'Appendix 4. LT MOH 2019'!$E$4:$L$1683,8,FALSE)</f>
        <v>0.99907262576740219</v>
      </c>
      <c r="O31" s="77">
        <f t="shared" si="30"/>
        <v>0.99900890515995844</v>
      </c>
      <c r="P31" s="78">
        <f t="shared" si="22"/>
        <v>9.9109484004156201E-4</v>
      </c>
      <c r="Q31" s="77">
        <f>VLOOKUP(E31,'Appendix 4. LT MOH 2019'!$E$4:$J$1683,6,FALSE)</f>
        <v>2.5000000000002243</v>
      </c>
      <c r="R31" s="133">
        <f t="shared" si="23"/>
        <v>2.4999202842451491</v>
      </c>
      <c r="S31" s="80">
        <f t="shared" si="31"/>
        <v>98617.575640073774</v>
      </c>
      <c r="T31" s="14">
        <f t="shared" si="24"/>
        <v>97.739370354285555</v>
      </c>
      <c r="U31" s="15">
        <f t="shared" si="25"/>
        <v>1.9831724674192647E-4</v>
      </c>
      <c r="V31" s="14">
        <f t="shared" si="26"/>
        <v>492843.52198311541</v>
      </c>
      <c r="W31" s="14">
        <f t="shared" si="27"/>
        <v>6739940.4648789698</v>
      </c>
      <c r="X31" s="129">
        <f t="shared" si="28"/>
        <v>68.344211679648708</v>
      </c>
      <c r="Y31" s="109">
        <f>VLOOKUP(E31,'Appendix 4. LT MOH 2019'!$E$4:$Q$1683,13,FALSE)</f>
        <v>70.451230117639966</v>
      </c>
      <c r="Z31" s="129">
        <f t="shared" si="29"/>
        <v>-2.1070184379912575</v>
      </c>
    </row>
    <row r="32" spans="1:26" x14ac:dyDescent="0.2">
      <c r="B32" s="155" t="str">
        <f t="shared" si="32"/>
        <v>Female</v>
      </c>
      <c r="C32" s="13" t="str">
        <f t="shared" si="33"/>
        <v>GO</v>
      </c>
      <c r="D32" s="162" t="s">
        <v>121</v>
      </c>
      <c r="E32" s="20" t="str">
        <f t="shared" si="17"/>
        <v>GOFemale15-19</v>
      </c>
      <c r="F32" s="21">
        <v>5</v>
      </c>
      <c r="G32" s="108">
        <f>VLOOKUP(E32,'Appendix 4. LT MOH 2019'!$E$4:$H$1683,4,FALSE)</f>
        <v>4.2533940150879485E-4</v>
      </c>
      <c r="H32" s="21">
        <f>VLOOKUP(E32,'Appendix 1a. Pop March 2021'!$E$5:$F$1684,2,FALSE)</f>
        <v>254896.87398214001</v>
      </c>
      <c r="I32" s="21">
        <f>VLOOKUP(E32,'Appendix 2a. Covid Deaths 2021'!$E$4:$F$1684,2,FALSE)</f>
        <v>6.2147701582517003</v>
      </c>
      <c r="J32" s="22">
        <f t="shared" si="18"/>
        <v>108.41768382602613</v>
      </c>
      <c r="K32" s="22">
        <f t="shared" si="19"/>
        <v>114.62981059765821</v>
      </c>
      <c r="L32" s="78">
        <f t="shared" si="20"/>
        <v>0.94580705717611135</v>
      </c>
      <c r="M32" s="78">
        <f t="shared" si="21"/>
        <v>1.057298095222182</v>
      </c>
      <c r="N32" s="77">
        <f>VLOOKUP(E32,'Appendix 4. LT MOH 2019'!$E$4:$L$1683,8,FALSE)</f>
        <v>0.99787556201041361</v>
      </c>
      <c r="O32" s="77">
        <f t="shared" si="30"/>
        <v>0.99775397256012477</v>
      </c>
      <c r="P32" s="78">
        <f t="shared" si="22"/>
        <v>2.2460274398752311E-3</v>
      </c>
      <c r="Q32" s="77">
        <f>VLOOKUP(E32,'Appendix 4. LT MOH 2019'!$E$4:$J$1683,6,FALSE)</f>
        <v>2.5000000000001807</v>
      </c>
      <c r="R32" s="133">
        <f t="shared" si="23"/>
        <v>2.4998477312325846</v>
      </c>
      <c r="S32" s="80">
        <f t="shared" si="31"/>
        <v>98519.836269719483</v>
      </c>
      <c r="T32" s="14">
        <f t="shared" si="24"/>
        <v>221.278255633805</v>
      </c>
      <c r="U32" s="15">
        <f t="shared" si="25"/>
        <v>4.497105498527178E-4</v>
      </c>
      <c r="V32" s="14">
        <f t="shared" si="26"/>
        <v>492045.95201574569</v>
      </c>
      <c r="W32" s="14">
        <f t="shared" si="27"/>
        <v>6247096.9428958548</v>
      </c>
      <c r="X32" s="129">
        <f t="shared" si="28"/>
        <v>63.409534358066409</v>
      </c>
      <c r="Y32" s="109">
        <f>VLOOKUP(E32,'Appendix 4. LT MOH 2019'!$E$4:$Q$1683,13,FALSE)</f>
        <v>65.514304831388657</v>
      </c>
      <c r="Z32" s="129">
        <f t="shared" si="29"/>
        <v>-2.1047704733222474</v>
      </c>
    </row>
    <row r="33" spans="2:26" x14ac:dyDescent="0.2">
      <c r="B33" s="155" t="str">
        <f t="shared" si="32"/>
        <v>Female</v>
      </c>
      <c r="C33" s="13" t="str">
        <f t="shared" si="33"/>
        <v>GO</v>
      </c>
      <c r="D33" s="162" t="s">
        <v>122</v>
      </c>
      <c r="E33" s="20" t="str">
        <f t="shared" si="17"/>
        <v>GOFemale20-24</v>
      </c>
      <c r="F33" s="21">
        <v>5</v>
      </c>
      <c r="G33" s="108">
        <f>VLOOKUP(E33,'Appendix 4. LT MOH 2019'!$E$4:$H$1683,4,FALSE)</f>
        <v>6.154534773121468E-4</v>
      </c>
      <c r="H33" s="21">
        <f>VLOOKUP(E33,'Appendix 1a. Pop March 2021'!$E$5:$F$1684,2,FALSE)</f>
        <v>282476.81464595901</v>
      </c>
      <c r="I33" s="21">
        <f>VLOOKUP(E33,'Appendix 2a. Covid Deaths 2021'!$E$4:$F$1684,2,FALSE)</f>
        <v>33.145440844009002</v>
      </c>
      <c r="J33" s="22">
        <f t="shared" si="18"/>
        <v>173.85133783391422</v>
      </c>
      <c r="K33" s="22">
        <f t="shared" si="19"/>
        <v>206.97637920109872</v>
      </c>
      <c r="L33" s="78">
        <f t="shared" si="20"/>
        <v>0.83995738308379553</v>
      </c>
      <c r="M33" s="78">
        <f t="shared" si="21"/>
        <v>1.1905365916644826</v>
      </c>
      <c r="N33" s="77">
        <f>VLOOKUP(E33,'Appendix 4. LT MOH 2019'!$E$4:$L$1683,8,FALSE)</f>
        <v>0.9969274601268121</v>
      </c>
      <c r="O33" s="77">
        <f t="shared" si="30"/>
        <v>0.99634310048590125</v>
      </c>
      <c r="P33" s="78">
        <f t="shared" si="22"/>
        <v>3.6568995140987548E-3</v>
      </c>
      <c r="Q33" s="77">
        <f>VLOOKUP(E33,'Appendix 4. LT MOH 2019'!$E$4:$J$1683,6,FALSE)</f>
        <v>2.4999999999999805</v>
      </c>
      <c r="R33" s="133">
        <f t="shared" si="23"/>
        <v>2.4992673887568682</v>
      </c>
      <c r="S33" s="80">
        <f t="shared" si="31"/>
        <v>98298.558014085676</v>
      </c>
      <c r="T33" s="14">
        <f t="shared" si="24"/>
        <v>359.46794903831818</v>
      </c>
      <c r="U33" s="15">
        <f t="shared" si="25"/>
        <v>7.3272003719770484E-4</v>
      </c>
      <c r="V33" s="14">
        <f t="shared" si="26"/>
        <v>490593.85684757162</v>
      </c>
      <c r="W33" s="14">
        <f t="shared" si="27"/>
        <v>5755050.9908801094</v>
      </c>
      <c r="X33" s="129">
        <f t="shared" si="28"/>
        <v>58.546647144665542</v>
      </c>
      <c r="Y33" s="109">
        <f>VLOOKUP(E33,'Appendix 4. LT MOH 2019'!$E$4:$Q$1683,13,FALSE)</f>
        <v>60.648459818410757</v>
      </c>
      <c r="Z33" s="129">
        <f t="shared" si="29"/>
        <v>-2.101812673745215</v>
      </c>
    </row>
    <row r="34" spans="2:26" x14ac:dyDescent="0.2">
      <c r="B34" s="155" t="str">
        <f t="shared" si="32"/>
        <v>Female</v>
      </c>
      <c r="C34" s="13" t="str">
        <f t="shared" si="33"/>
        <v>GO</v>
      </c>
      <c r="D34" s="162" t="s">
        <v>123</v>
      </c>
      <c r="E34" s="20" t="str">
        <f t="shared" si="17"/>
        <v>GOFemale25-29</v>
      </c>
      <c r="F34" s="21">
        <v>5</v>
      </c>
      <c r="G34" s="108">
        <f>VLOOKUP(E34,'Appendix 4. LT MOH 2019'!$E$4:$H$1683,4,FALSE)</f>
        <v>5.4601813729812589E-4</v>
      </c>
      <c r="H34" s="21">
        <f>VLOOKUP(E34,'Appendix 1a. Pop March 2021'!$E$5:$F$1684,2,FALSE)</f>
        <v>295797.46141203202</v>
      </c>
      <c r="I34" s="21">
        <f>VLOOKUP(E34,'Appendix 2a. Covid Deaths 2021'!$E$4:$F$1684,2,FALSE)</f>
        <v>47.646571213263002</v>
      </c>
      <c r="J34" s="22">
        <f t="shared" si="18"/>
        <v>161.51077889771199</v>
      </c>
      <c r="K34" s="22">
        <f t="shared" si="19"/>
        <v>209.13133421891249</v>
      </c>
      <c r="L34" s="78">
        <f t="shared" si="20"/>
        <v>0.772293542241964</v>
      </c>
      <c r="M34" s="78">
        <f t="shared" si="21"/>
        <v>1.2948444410100923</v>
      </c>
      <c r="N34" s="77">
        <f>VLOOKUP(E34,'Appendix 4. LT MOH 2019'!$E$4:$L$1683,8,FALSE)</f>
        <v>0.99727363093091115</v>
      </c>
      <c r="O34" s="77">
        <f t="shared" si="30"/>
        <v>0.99647119597071132</v>
      </c>
      <c r="P34" s="78">
        <f t="shared" si="22"/>
        <v>3.5288040292886791E-3</v>
      </c>
      <c r="Q34" s="77">
        <f>VLOOKUP(E34,'Appendix 4. LT MOH 2019'!$E$4:$J$1683,6,FALSE)</f>
        <v>2.4999999999999725</v>
      </c>
      <c r="R34" s="133">
        <f t="shared" si="23"/>
        <v>2.498994132324198</v>
      </c>
      <c r="S34" s="80">
        <f t="shared" si="31"/>
        <v>97939.090065047363</v>
      </c>
      <c r="T34" s="14">
        <f t="shared" si="24"/>
        <v>345.60785564640599</v>
      </c>
      <c r="U34" s="15">
        <f t="shared" si="25"/>
        <v>7.0700875543711669E-4</v>
      </c>
      <c r="V34" s="14">
        <f t="shared" si="26"/>
        <v>488831.08305035031</v>
      </c>
      <c r="W34" s="14">
        <f t="shared" si="27"/>
        <v>5264457.1340325382</v>
      </c>
      <c r="X34" s="129">
        <f t="shared" si="28"/>
        <v>53.752359048221592</v>
      </c>
      <c r="Y34" s="109">
        <f>VLOOKUP(E34,'Appendix 4. LT MOH 2019'!$E$4:$Q$1683,13,FALSE)</f>
        <v>55.827673922247165</v>
      </c>
      <c r="Z34" s="129">
        <f t="shared" si="29"/>
        <v>-2.0753148740255725</v>
      </c>
    </row>
    <row r="35" spans="2:26" x14ac:dyDescent="0.2">
      <c r="B35" s="155" t="str">
        <f t="shared" si="32"/>
        <v>Female</v>
      </c>
      <c r="C35" s="13" t="str">
        <f t="shared" si="33"/>
        <v>GO</v>
      </c>
      <c r="D35" s="162" t="s">
        <v>124</v>
      </c>
      <c r="E35" s="20" t="str">
        <f t="shared" si="17"/>
        <v>GOFemale30-34</v>
      </c>
      <c r="F35" s="21">
        <v>5</v>
      </c>
      <c r="G35" s="108">
        <f>VLOOKUP(E35,'Appendix 4. LT MOH 2019'!$E$4:$H$1683,4,FALSE)</f>
        <v>8.8148808494218766E-4</v>
      </c>
      <c r="H35" s="21">
        <f>VLOOKUP(E35,'Appendix 1a. Pop March 2021'!$E$5:$F$1684,2,FALSE)</f>
        <v>302541.354254023</v>
      </c>
      <c r="I35" s="21">
        <f>VLOOKUP(E35,'Appendix 2a. Covid Deaths 2021'!$E$4:$F$1684,2,FALSE)</f>
        <v>70.434061793519206</v>
      </c>
      <c r="J35" s="22">
        <f t="shared" si="18"/>
        <v>266.68659897719471</v>
      </c>
      <c r="K35" s="22">
        <f t="shared" si="19"/>
        <v>337.05857398446886</v>
      </c>
      <c r="L35" s="78">
        <f t="shared" si="20"/>
        <v>0.79121737158207761</v>
      </c>
      <c r="M35" s="78">
        <f t="shared" si="21"/>
        <v>1.2638751826194758</v>
      </c>
      <c r="N35" s="77">
        <f>VLOOKUP(E35,'Appendix 4. LT MOH 2019'!$E$4:$L$1683,8,FALSE)</f>
        <v>0.99560225098368516</v>
      </c>
      <c r="O35" s="77">
        <f t="shared" si="30"/>
        <v>0.99444502267462054</v>
      </c>
      <c r="P35" s="78">
        <f t="shared" si="22"/>
        <v>5.5549773253794621E-3</v>
      </c>
      <c r="Q35" s="77">
        <f>VLOOKUP(E35,'Appendix 4. LT MOH 2019'!$E$4:$J$1683,6,FALSE)</f>
        <v>2.4999999999999956</v>
      </c>
      <c r="R35" s="133">
        <f t="shared" si="23"/>
        <v>2.4985470166928758</v>
      </c>
      <c r="S35" s="80">
        <f t="shared" si="31"/>
        <v>97593.482209400958</v>
      </c>
      <c r="T35" s="14">
        <f t="shared" si="24"/>
        <v>542.12958077804626</v>
      </c>
      <c r="U35" s="15">
        <f t="shared" si="25"/>
        <v>1.1140916404075146E-3</v>
      </c>
      <c r="V35" s="14">
        <f t="shared" si="26"/>
        <v>486611.29938982852</v>
      </c>
      <c r="W35" s="14">
        <f t="shared" si="27"/>
        <v>4775626.0509821875</v>
      </c>
      <c r="X35" s="129">
        <f t="shared" si="28"/>
        <v>48.933862619384662</v>
      </c>
      <c r="Y35" s="109">
        <f>VLOOKUP(E35,'Appendix 4. LT MOH 2019'!$E$4:$Q$1683,13,FALSE)</f>
        <v>50.973462315922376</v>
      </c>
      <c r="Z35" s="129">
        <f t="shared" si="29"/>
        <v>-2.0395996965377137</v>
      </c>
    </row>
    <row r="36" spans="2:26" x14ac:dyDescent="0.2">
      <c r="B36" s="155" t="str">
        <f t="shared" si="32"/>
        <v>Female</v>
      </c>
      <c r="C36" s="13" t="str">
        <f t="shared" si="33"/>
        <v>GO</v>
      </c>
      <c r="D36" s="162" t="s">
        <v>125</v>
      </c>
      <c r="E36" s="20" t="str">
        <f t="shared" si="17"/>
        <v>GOFemale35-39</v>
      </c>
      <c r="F36" s="21">
        <v>5</v>
      </c>
      <c r="G36" s="108">
        <f>VLOOKUP(E36,'Appendix 4. LT MOH 2019'!$E$4:$H$1683,4,FALSE)</f>
        <v>1.1934959570749487E-3</v>
      </c>
      <c r="H36" s="21">
        <f>VLOOKUP(E36,'Appendix 1a. Pop March 2021'!$E$5:$F$1684,2,FALSE)</f>
        <v>298625.01285246899</v>
      </c>
      <c r="I36" s="21">
        <f>VLOOKUP(E36,'Appendix 2a. Covid Deaths 2021'!$E$4:$F$1684,2,FALSE)</f>
        <v>120.152223059533</v>
      </c>
      <c r="J36" s="22">
        <f t="shared" si="18"/>
        <v>356.40774552087635</v>
      </c>
      <c r="K36" s="22">
        <f t="shared" si="19"/>
        <v>476.41656738795422</v>
      </c>
      <c r="L36" s="78">
        <f t="shared" si="20"/>
        <v>0.74810107355197697</v>
      </c>
      <c r="M36" s="78">
        <f t="shared" si="21"/>
        <v>1.3367177716401464</v>
      </c>
      <c r="N36" s="77">
        <f>VLOOKUP(E36,'Appendix 4. LT MOH 2019'!$E$4:$L$1683,8,FALSE)</f>
        <v>0.99405027265345969</v>
      </c>
      <c r="O36" s="77">
        <f t="shared" si="30"/>
        <v>0.99205487076785093</v>
      </c>
      <c r="P36" s="78">
        <f t="shared" si="22"/>
        <v>7.945129232149073E-3</v>
      </c>
      <c r="Q36" s="77">
        <f>VLOOKUP(E36,'Appendix 4. LT MOH 2019'!$E$4:$J$1683,6,FALSE)</f>
        <v>2.4999999999999889</v>
      </c>
      <c r="R36" s="133">
        <f t="shared" si="23"/>
        <v>2.497489956377144</v>
      </c>
      <c r="S36" s="80">
        <f t="shared" si="31"/>
        <v>97051.352628622917</v>
      </c>
      <c r="T36" s="14">
        <f t="shared" si="24"/>
        <v>771.08553878927967</v>
      </c>
      <c r="U36" s="15">
        <f t="shared" si="25"/>
        <v>1.5953699196938607E-3</v>
      </c>
      <c r="V36" s="14">
        <f t="shared" si="26"/>
        <v>483327.11383780203</v>
      </c>
      <c r="W36" s="14">
        <f t="shared" si="27"/>
        <v>4289014.7515923586</v>
      </c>
      <c r="X36" s="129">
        <f t="shared" si="28"/>
        <v>44.193250639223123</v>
      </c>
      <c r="Y36" s="109">
        <f>VLOOKUP(E36,'Appendix 4. LT MOH 2019'!$E$4:$Q$1683,13,FALSE)</f>
        <v>46.187578064462116</v>
      </c>
      <c r="Z36" s="129">
        <f t="shared" si="29"/>
        <v>-1.9943274252389926</v>
      </c>
    </row>
    <row r="37" spans="2:26" x14ac:dyDescent="0.2">
      <c r="B37" s="155" t="str">
        <f t="shared" si="32"/>
        <v>Female</v>
      </c>
      <c r="C37" s="13" t="str">
        <f t="shared" si="33"/>
        <v>GO</v>
      </c>
      <c r="D37" s="162" t="s">
        <v>126</v>
      </c>
      <c r="E37" s="20" t="str">
        <f t="shared" si="17"/>
        <v>GOFemale40-44</v>
      </c>
      <c r="F37" s="21">
        <v>5</v>
      </c>
      <c r="G37" s="108">
        <f>VLOOKUP(E37,'Appendix 4. LT MOH 2019'!$E$4:$H$1683,4,FALSE)</f>
        <v>1.6163281985420209E-3</v>
      </c>
      <c r="H37" s="21">
        <f>VLOOKUP(E37,'Appendix 1a. Pop March 2021'!$E$5:$F$1684,2,FALSE)</f>
        <v>283290.40644414403</v>
      </c>
      <c r="I37" s="21">
        <f>VLOOKUP(E37,'Appendix 2a. Covid Deaths 2021'!$E$4:$F$1684,2,FALSE)</f>
        <v>178.15674453654901</v>
      </c>
      <c r="J37" s="22">
        <f t="shared" si="18"/>
        <v>457.89027231210025</v>
      </c>
      <c r="K37" s="22">
        <f t="shared" si="19"/>
        <v>635.75905707869447</v>
      </c>
      <c r="L37" s="78">
        <f t="shared" si="20"/>
        <v>0.72022610958324484</v>
      </c>
      <c r="M37" s="78">
        <f t="shared" si="21"/>
        <v>1.3884528576430599</v>
      </c>
      <c r="N37" s="77">
        <f>VLOOKUP(E37,'Appendix 4. LT MOH 2019'!$E$4:$L$1683,8,FALSE)</f>
        <v>0.99195088404003839</v>
      </c>
      <c r="O37" s="77">
        <f t="shared" si="30"/>
        <v>0.98884168243181092</v>
      </c>
      <c r="P37" s="78">
        <f t="shared" si="22"/>
        <v>1.115831756818908E-2</v>
      </c>
      <c r="Q37" s="77">
        <f>VLOOKUP(E37,'Appendix 4. LT MOH 2019'!$E$4:$J$1683,6,FALSE)</f>
        <v>2.5000000000000555</v>
      </c>
      <c r="R37" s="133">
        <f t="shared" si="23"/>
        <v>2.4960790486978035</v>
      </c>
      <c r="S37" s="80">
        <f t="shared" si="31"/>
        <v>96280.267089833636</v>
      </c>
      <c r="T37" s="14">
        <f t="shared" si="24"/>
        <v>1074.3257957384276</v>
      </c>
      <c r="U37" s="15">
        <f t="shared" si="25"/>
        <v>2.2442039209887043E-3</v>
      </c>
      <c r="V37" s="14">
        <f t="shared" si="26"/>
        <v>478711.30858069425</v>
      </c>
      <c r="W37" s="14">
        <f t="shared" si="27"/>
        <v>3805687.6377545563</v>
      </c>
      <c r="X37" s="129">
        <f t="shared" si="28"/>
        <v>39.527181973889682</v>
      </c>
      <c r="Y37" s="109">
        <f>VLOOKUP(E37,'Appendix 4. LT MOH 2019'!$E$4:$Q$1683,13,FALSE)</f>
        <v>41.449063006486632</v>
      </c>
      <c r="Z37" s="129">
        <f t="shared" si="29"/>
        <v>-1.92188103259695</v>
      </c>
    </row>
    <row r="38" spans="2:26" x14ac:dyDescent="0.2">
      <c r="B38" s="155" t="str">
        <f t="shared" si="32"/>
        <v>Female</v>
      </c>
      <c r="C38" s="13" t="str">
        <f t="shared" si="33"/>
        <v>GO</v>
      </c>
      <c r="D38" s="162" t="s">
        <v>127</v>
      </c>
      <c r="E38" s="20" t="str">
        <f t="shared" si="17"/>
        <v>GOFemale45-49</v>
      </c>
      <c r="F38" s="21">
        <v>5</v>
      </c>
      <c r="G38" s="108">
        <f>VLOOKUP(E38,'Appendix 4. LT MOH 2019'!$E$4:$H$1683,4,FALSE)</f>
        <v>2.5946465726625384E-3</v>
      </c>
      <c r="H38" s="21">
        <f>VLOOKUP(E38,'Appendix 1a. Pop March 2021'!$E$5:$F$1684,2,FALSE)</f>
        <v>250848.61842101099</v>
      </c>
      <c r="I38" s="21">
        <f>VLOOKUP(E38,'Appendix 2a. Covid Deaths 2021'!$E$4:$F$1684,2,FALSE)</f>
        <v>194.729464958553</v>
      </c>
      <c r="J38" s="22">
        <f t="shared" si="18"/>
        <v>650.86350804320909</v>
      </c>
      <c r="K38" s="22">
        <f t="shared" si="19"/>
        <v>845.08771886291083</v>
      </c>
      <c r="L38" s="78">
        <f t="shared" si="20"/>
        <v>0.77017272114540269</v>
      </c>
      <c r="M38" s="78">
        <f t="shared" si="21"/>
        <v>1.29841004821983</v>
      </c>
      <c r="N38" s="77">
        <f>VLOOKUP(E38,'Appendix 4. LT MOH 2019'!$E$4:$L$1683,8,FALSE)</f>
        <v>0.987110377175896</v>
      </c>
      <c r="O38" s="77">
        <f t="shared" si="30"/>
        <v>0.98329626841363715</v>
      </c>
      <c r="P38" s="78">
        <f t="shared" si="22"/>
        <v>1.6703731586362847E-2</v>
      </c>
      <c r="Q38" s="77">
        <f>VLOOKUP(E38,'Appendix 4. LT MOH 2019'!$E$4:$J$1683,6,FALSE)</f>
        <v>2.5000000000000084</v>
      </c>
      <c r="R38" s="133">
        <f t="shared" si="23"/>
        <v>2.4951681146738873</v>
      </c>
      <c r="S38" s="80">
        <f t="shared" si="31"/>
        <v>95205.941294095202</v>
      </c>
      <c r="T38" s="14">
        <f t="shared" si="24"/>
        <v>1590.294488803585</v>
      </c>
      <c r="U38" s="15">
        <f t="shared" si="25"/>
        <v>3.3689376138271842E-3</v>
      </c>
      <c r="V38" s="14">
        <f t="shared" si="26"/>
        <v>472046.2861278624</v>
      </c>
      <c r="W38" s="14">
        <f t="shared" si="27"/>
        <v>3326976.329173862</v>
      </c>
      <c r="X38" s="129">
        <f t="shared" si="28"/>
        <v>34.945049478547674</v>
      </c>
      <c r="Y38" s="109">
        <f>VLOOKUP(E38,'Appendix 4. LT MOH 2019'!$E$4:$Q$1683,13,FALSE)</f>
        <v>36.765112449775813</v>
      </c>
      <c r="Z38" s="129">
        <f t="shared" si="29"/>
        <v>-1.8200629712281398</v>
      </c>
    </row>
    <row r="39" spans="2:26" x14ac:dyDescent="0.2">
      <c r="B39" s="155" t="str">
        <f t="shared" si="32"/>
        <v>Female</v>
      </c>
      <c r="C39" s="13" t="str">
        <f t="shared" si="33"/>
        <v>GO</v>
      </c>
      <c r="D39" s="162" t="s">
        <v>128</v>
      </c>
      <c r="E39" s="20" t="str">
        <f t="shared" si="17"/>
        <v>GOFemale50-54</v>
      </c>
      <c r="F39" s="21">
        <v>5</v>
      </c>
      <c r="G39" s="108">
        <f>VLOOKUP(E39,'Appendix 4. LT MOH 2019'!$E$4:$H$1683,4,FALSE)</f>
        <v>3.6874759990191408E-3</v>
      </c>
      <c r="H39" s="21">
        <f>VLOOKUP(E39,'Appendix 1a. Pop March 2021'!$E$5:$F$1684,2,FALSE)</f>
        <v>224653.247308641</v>
      </c>
      <c r="I39" s="21">
        <f>VLOOKUP(E39,'Appendix 2a. Covid Deaths 2021'!$E$4:$F$1684,2,FALSE)</f>
        <v>316.95327807083601</v>
      </c>
      <c r="J39" s="22">
        <f t="shared" si="18"/>
        <v>828.40345755232511</v>
      </c>
      <c r="K39" s="22">
        <f t="shared" si="19"/>
        <v>1144.1879780174645</v>
      </c>
      <c r="L39" s="78">
        <f t="shared" si="20"/>
        <v>0.72400992972125133</v>
      </c>
      <c r="M39" s="78">
        <f t="shared" si="21"/>
        <v>1.3811965263860493</v>
      </c>
      <c r="N39" s="77">
        <f>VLOOKUP(E39,'Appendix 4. LT MOH 2019'!$E$4:$L$1683,8,FALSE)</f>
        <v>0.98173103592132194</v>
      </c>
      <c r="O39" s="77">
        <f t="shared" si="30"/>
        <v>0.97485516607442735</v>
      </c>
      <c r="P39" s="78">
        <f t="shared" si="22"/>
        <v>2.5144833925572652E-2</v>
      </c>
      <c r="Q39" s="77">
        <f>VLOOKUP(E39,'Appendix 4. LT MOH 2019'!$E$4:$J$1683,6,FALSE)</f>
        <v>2.5000000000000009</v>
      </c>
      <c r="R39" s="133">
        <f t="shared" si="23"/>
        <v>2.4912312206127463</v>
      </c>
      <c r="S39" s="80">
        <f t="shared" si="31"/>
        <v>93615.646805291617</v>
      </c>
      <c r="T39" s="14">
        <f t="shared" si="24"/>
        <v>2353.9498917541237</v>
      </c>
      <c r="U39" s="15">
        <f t="shared" si="25"/>
        <v>5.0932255408516567E-3</v>
      </c>
      <c r="V39" s="14">
        <f t="shared" si="26"/>
        <v>462172.71802978334</v>
      </c>
      <c r="W39" s="14">
        <f t="shared" si="27"/>
        <v>2854930.0430459995</v>
      </c>
      <c r="X39" s="129">
        <f t="shared" si="28"/>
        <v>30.496291383681651</v>
      </c>
      <c r="Y39" s="109">
        <f>VLOOKUP(E39,'Appendix 4. LT MOH 2019'!$E$4:$Q$1683,13,FALSE)</f>
        <v>32.212544049843387</v>
      </c>
      <c r="Z39" s="129">
        <f t="shared" si="29"/>
        <v>-1.7162526661617363</v>
      </c>
    </row>
    <row r="40" spans="2:26" x14ac:dyDescent="0.2">
      <c r="B40" s="155" t="str">
        <f t="shared" si="32"/>
        <v>Female</v>
      </c>
      <c r="C40" s="13" t="str">
        <f t="shared" si="33"/>
        <v>GO</v>
      </c>
      <c r="D40" s="162" t="s">
        <v>129</v>
      </c>
      <c r="E40" s="20" t="str">
        <f t="shared" si="17"/>
        <v>GOFemale55-59</v>
      </c>
      <c r="F40" s="21">
        <v>5</v>
      </c>
      <c r="G40" s="108">
        <f>VLOOKUP(E40,'Appendix 4. LT MOH 2019'!$E$4:$H$1683,4,FALSE)</f>
        <v>5.6142740996286446E-3</v>
      </c>
      <c r="H40" s="21">
        <f>VLOOKUP(E40,'Appendix 1a. Pop March 2021'!$E$5:$F$1684,2,FALSE)</f>
        <v>192415.83155228599</v>
      </c>
      <c r="I40" s="21">
        <f>VLOOKUP(E40,'Appendix 2a. Covid Deaths 2021'!$E$4:$F$1684,2,FALSE)</f>
        <v>369.77882441597598</v>
      </c>
      <c r="J40" s="22">
        <f t="shared" si="18"/>
        <v>1080.2752194425075</v>
      </c>
      <c r="K40" s="22">
        <f t="shared" si="19"/>
        <v>1447.9780041819736</v>
      </c>
      <c r="L40" s="78">
        <f t="shared" si="20"/>
        <v>0.74605775524387363</v>
      </c>
      <c r="M40" s="78">
        <f t="shared" si="21"/>
        <v>1.3403788017364915</v>
      </c>
      <c r="N40" s="77">
        <f>VLOOKUP(E40,'Appendix 4. LT MOH 2019'!$E$4:$L$1683,8,FALSE)</f>
        <v>0.97231717689378139</v>
      </c>
      <c r="O40" s="77">
        <f t="shared" si="30"/>
        <v>0.96307042305057777</v>
      </c>
      <c r="P40" s="78">
        <f t="shared" si="22"/>
        <v>3.6929576949422227E-2</v>
      </c>
      <c r="Q40" s="77">
        <f>VLOOKUP(E40,'Appendix 4. LT MOH 2019'!$E$4:$J$1683,6,FALSE)</f>
        <v>2.4999999999999951</v>
      </c>
      <c r="R40" s="133">
        <f t="shared" si="23"/>
        <v>2.4880927207333499</v>
      </c>
      <c r="S40" s="80">
        <f t="shared" si="31"/>
        <v>91261.696913537497</v>
      </c>
      <c r="T40" s="14">
        <f t="shared" si="24"/>
        <v>3370.2558587033318</v>
      </c>
      <c r="U40" s="15">
        <f t="shared" si="25"/>
        <v>7.5255346369672571E-3</v>
      </c>
      <c r="V40" s="14">
        <f t="shared" si="26"/>
        <v>447842.71434321953</v>
      </c>
      <c r="W40" s="14">
        <f t="shared" si="27"/>
        <v>2392757.3250162164</v>
      </c>
      <c r="X40" s="129">
        <f t="shared" si="28"/>
        <v>26.218637237078173</v>
      </c>
      <c r="Y40" s="109">
        <f>VLOOKUP(E40,'Appendix 4. LT MOH 2019'!$E$4:$Q$1683,13,FALSE)</f>
        <v>27.765462700747921</v>
      </c>
      <c r="Z40" s="129">
        <f t="shared" si="29"/>
        <v>-1.546825463669748</v>
      </c>
    </row>
    <row r="41" spans="2:26" x14ac:dyDescent="0.2">
      <c r="B41" s="155" t="str">
        <f t="shared" si="32"/>
        <v>Female</v>
      </c>
      <c r="C41" s="13" t="str">
        <f t="shared" si="33"/>
        <v>GO</v>
      </c>
      <c r="D41" s="162" t="s">
        <v>130</v>
      </c>
      <c r="E41" s="20" t="str">
        <f t="shared" si="17"/>
        <v>GOFemale60-64</v>
      </c>
      <c r="F41" s="21">
        <v>5</v>
      </c>
      <c r="G41" s="108">
        <f>VLOOKUP(E41,'Appendix 4. LT MOH 2019'!$E$4:$H$1683,4,FALSE)</f>
        <v>9.1946756093705985E-3</v>
      </c>
      <c r="H41" s="21">
        <f>VLOOKUP(E41,'Appendix 1a. Pop March 2021'!$E$5:$F$1684,2,FALSE)</f>
        <v>155560.302858765</v>
      </c>
      <c r="I41" s="21">
        <f>VLOOKUP(E41,'Appendix 2a. Covid Deaths 2021'!$E$4:$F$1684,2,FALSE)</f>
        <v>477.50150715900497</v>
      </c>
      <c r="J41" s="22">
        <f t="shared" si="18"/>
        <v>1430.3265224817899</v>
      </c>
      <c r="K41" s="22">
        <f t="shared" si="19"/>
        <v>1903.4375581794825</v>
      </c>
      <c r="L41" s="78">
        <f t="shared" si="20"/>
        <v>0.75144388968020925</v>
      </c>
      <c r="M41" s="78">
        <f t="shared" si="21"/>
        <v>1.3307713506401235</v>
      </c>
      <c r="N41" s="77">
        <f>VLOOKUP(E41,'Appendix 4. LT MOH 2019'!$E$4:$L$1683,8,FALSE)</f>
        <v>0.9550596517626827</v>
      </c>
      <c r="O41" s="77">
        <f t="shared" si="30"/>
        <v>0.94064371639527089</v>
      </c>
      <c r="P41" s="78">
        <f t="shared" si="22"/>
        <v>5.935628360472911E-2</v>
      </c>
      <c r="Q41" s="77">
        <f>VLOOKUP(E41,'Appendix 4. LT MOH 2019'!$E$4:$J$1683,6,FALSE)</f>
        <v>2.5000000000000009</v>
      </c>
      <c r="R41" s="133">
        <f t="shared" si="23"/>
        <v>2.4810869090005108</v>
      </c>
      <c r="S41" s="80">
        <f t="shared" si="31"/>
        <v>87891.441054834169</v>
      </c>
      <c r="T41" s="14">
        <f t="shared" si="24"/>
        <v>5216.9093016790684</v>
      </c>
      <c r="U41" s="15">
        <f t="shared" si="25"/>
        <v>1.2237181033211957E-2</v>
      </c>
      <c r="V41" s="14">
        <f t="shared" si="26"/>
        <v>426316.26413961442</v>
      </c>
      <c r="W41" s="14">
        <f t="shared" si="27"/>
        <v>1944914.6106729968</v>
      </c>
      <c r="X41" s="129">
        <f t="shared" si="28"/>
        <v>22.128600775354148</v>
      </c>
      <c r="Y41" s="109">
        <f>VLOOKUP(E41,'Appendix 4. LT MOH 2019'!$E$4:$Q$1683,13,FALSE)</f>
        <v>23.484795189428183</v>
      </c>
      <c r="Z41" s="129">
        <f t="shared" si="29"/>
        <v>-1.3561944140740358</v>
      </c>
    </row>
    <row r="42" spans="2:26" x14ac:dyDescent="0.2">
      <c r="B42" s="155" t="str">
        <f t="shared" si="32"/>
        <v>Female</v>
      </c>
      <c r="C42" s="13" t="str">
        <f t="shared" si="33"/>
        <v>GO</v>
      </c>
      <c r="D42" s="162" t="s">
        <v>131</v>
      </c>
      <c r="E42" s="20" t="str">
        <f t="shared" si="17"/>
        <v>GOFemale65-69</v>
      </c>
      <c r="F42" s="21">
        <v>5</v>
      </c>
      <c r="G42" s="108">
        <f>VLOOKUP(E42,'Appendix 4. LT MOH 2019'!$E$4:$H$1683,4,FALSE)</f>
        <v>1.4028993853878895E-2</v>
      </c>
      <c r="H42" s="21">
        <f>VLOOKUP(E42,'Appendix 1a. Pop March 2021'!$E$5:$F$1684,2,FALSE)</f>
        <v>119710.238601308</v>
      </c>
      <c r="I42" s="21">
        <f>VLOOKUP(E42,'Appendix 2a. Covid Deaths 2021'!$E$4:$F$1684,2,FALSE)</f>
        <v>448.499246420497</v>
      </c>
      <c r="J42" s="22">
        <f t="shared" si="18"/>
        <v>1679.414201584126</v>
      </c>
      <c r="K42" s="22">
        <f t="shared" si="19"/>
        <v>2121.6214548331204</v>
      </c>
      <c r="L42" s="78">
        <f t="shared" si="20"/>
        <v>0.79157108717880265</v>
      </c>
      <c r="M42" s="78">
        <f t="shared" si="21"/>
        <v>1.2633104167107063</v>
      </c>
      <c r="N42" s="77">
        <f>VLOOKUP(E42,'Appendix 4. LT MOH 2019'!$E$4:$L$1683,8,FALSE)</f>
        <v>0.93223182887124045</v>
      </c>
      <c r="O42" s="77">
        <f t="shared" si="30"/>
        <v>0.91516469841770476</v>
      </c>
      <c r="P42" s="78">
        <f t="shared" si="22"/>
        <v>8.4835301582295242E-2</v>
      </c>
      <c r="Q42" s="77">
        <f>VLOOKUP(E42,'Appendix 4. LT MOH 2019'!$E$4:$J$1683,6,FALSE)</f>
        <v>2.4999999999999942</v>
      </c>
      <c r="R42" s="133">
        <f t="shared" si="23"/>
        <v>2.4771046100028604</v>
      </c>
      <c r="S42" s="80">
        <f t="shared" si="31"/>
        <v>82674.531753155097</v>
      </c>
      <c r="T42" s="14">
        <f t="shared" si="24"/>
        <v>7013.7188344539572</v>
      </c>
      <c r="U42" s="15">
        <f t="shared" si="25"/>
        <v>1.7725834483514721E-2</v>
      </c>
      <c r="V42" s="14">
        <f t="shared" si="26"/>
        <v>395677.77985159546</v>
      </c>
      <c r="W42" s="14">
        <f t="shared" si="27"/>
        <v>1518598.3465333823</v>
      </c>
      <c r="X42" s="129">
        <f t="shared" si="28"/>
        <v>18.368393679779484</v>
      </c>
      <c r="Y42" s="109">
        <f>VLOOKUP(E42,'Appendix 4. LT MOH 2019'!$E$4:$Q$1683,13,FALSE)</f>
        <v>19.472235085733239</v>
      </c>
      <c r="Z42" s="129">
        <f t="shared" si="29"/>
        <v>-1.1038414059537551</v>
      </c>
    </row>
    <row r="43" spans="2:26" x14ac:dyDescent="0.2">
      <c r="B43" s="155" t="str">
        <f t="shared" si="32"/>
        <v>Female</v>
      </c>
      <c r="C43" s="13" t="str">
        <f t="shared" si="33"/>
        <v>GO</v>
      </c>
      <c r="D43" s="162" t="s">
        <v>132</v>
      </c>
      <c r="E43" s="20" t="str">
        <f t="shared" si="17"/>
        <v>GOFemale70-74</v>
      </c>
      <c r="F43" s="21">
        <v>5</v>
      </c>
      <c r="G43" s="108">
        <f>VLOOKUP(E43,'Appendix 4. LT MOH 2019'!$E$4:$H$1683,4,FALSE)</f>
        <v>2.2737110120942074E-2</v>
      </c>
      <c r="H43" s="21">
        <f>VLOOKUP(E43,'Appendix 1a. Pop March 2021'!$E$5:$F$1684,2,FALSE)</f>
        <v>85515.305788676196</v>
      </c>
      <c r="I43" s="21">
        <f>VLOOKUP(E43,'Appendix 2a. Covid Deaths 2021'!$E$4:$F$1684,2,FALSE)</f>
        <v>438.14129615674398</v>
      </c>
      <c r="J43" s="22">
        <f t="shared" si="18"/>
        <v>1944.3709247431659</v>
      </c>
      <c r="K43" s="22">
        <f t="shared" si="19"/>
        <v>2372.5501540006617</v>
      </c>
      <c r="L43" s="78">
        <f t="shared" si="20"/>
        <v>0.81952784916454235</v>
      </c>
      <c r="M43" s="78">
        <f t="shared" si="21"/>
        <v>1.2202147871111859</v>
      </c>
      <c r="N43" s="77">
        <f>VLOOKUP(E43,'Appendix 4. LT MOH 2019'!$E$4:$L$1683,8,FALSE)</f>
        <v>0.89242907908209368</v>
      </c>
      <c r="O43" s="77">
        <f t="shared" si="30"/>
        <v>0.87034074141326112</v>
      </c>
      <c r="P43" s="78">
        <f t="shared" si="22"/>
        <v>0.12965925858673888</v>
      </c>
      <c r="Q43" s="77">
        <f>VLOOKUP(E43,'Appendix 4. LT MOH 2019'!$E$4:$J$1683,6,FALSE)</f>
        <v>2.4999999999999956</v>
      </c>
      <c r="R43" s="133">
        <f t="shared" si="23"/>
        <v>2.4691427785816771</v>
      </c>
      <c r="S43" s="80">
        <f t="shared" si="31"/>
        <v>75660.812918701136</v>
      </c>
      <c r="T43" s="14">
        <f t="shared" si="24"/>
        <v>9810.1249071087441</v>
      </c>
      <c r="U43" s="15">
        <f t="shared" si="25"/>
        <v>2.775329533303757E-2</v>
      </c>
      <c r="V43" s="14">
        <f t="shared" si="26"/>
        <v>353476.03912933375</v>
      </c>
      <c r="W43" s="14">
        <f t="shared" si="27"/>
        <v>1122920.5666817869</v>
      </c>
      <c r="X43" s="129">
        <f t="shared" si="28"/>
        <v>14.841508085412519</v>
      </c>
      <c r="Y43" s="109">
        <f>VLOOKUP(E43,'Appendix 4. LT MOH 2019'!$E$4:$Q$1683,13,FALSE)</f>
        <v>15.706024038337612</v>
      </c>
      <c r="Z43" s="129">
        <f t="shared" si="29"/>
        <v>-0.86451595292509253</v>
      </c>
    </row>
    <row r="44" spans="2:26" x14ac:dyDescent="0.2">
      <c r="B44" s="155" t="str">
        <f t="shared" si="32"/>
        <v>Female</v>
      </c>
      <c r="C44" s="13" t="str">
        <f t="shared" si="33"/>
        <v>GO</v>
      </c>
      <c r="D44" s="162" t="s">
        <v>133</v>
      </c>
      <c r="E44" s="20" t="str">
        <f t="shared" si="17"/>
        <v>GOFemale75-79</v>
      </c>
      <c r="F44" s="21">
        <v>5</v>
      </c>
      <c r="G44" s="108">
        <f>VLOOKUP(E44,'Appendix 4. LT MOH 2019'!$E$4:$H$1683,4,FALSE)</f>
        <v>3.7829351794057012E-2</v>
      </c>
      <c r="H44" s="21">
        <f>VLOOKUP(E44,'Appendix 1a. Pop March 2021'!$E$5:$F$1684,2,FALSE)</f>
        <v>56749.949773202497</v>
      </c>
      <c r="I44" s="21">
        <f>VLOOKUP(E44,'Appendix 2a. Covid Deaths 2021'!$E$4:$F$1684,2,FALSE)</f>
        <v>383.24415975885501</v>
      </c>
      <c r="J44" s="22">
        <f t="shared" si="18"/>
        <v>2146.813814265543</v>
      </c>
      <c r="K44" s="22">
        <f t="shared" si="19"/>
        <v>2515.5600958818627</v>
      </c>
      <c r="L44" s="78">
        <f t="shared" si="20"/>
        <v>0.85341384520291064</v>
      </c>
      <c r="M44" s="78">
        <f t="shared" si="21"/>
        <v>1.1717644442037809</v>
      </c>
      <c r="N44" s="77">
        <f>VLOOKUP(E44,'Appendix 4. LT MOH 2019'!$E$4:$L$1683,8,FALSE)</f>
        <v>0.82719590799910148</v>
      </c>
      <c r="O44" s="77">
        <f t="shared" si="30"/>
        <v>0.80067529064157217</v>
      </c>
      <c r="P44" s="78">
        <f t="shared" si="22"/>
        <v>0.19932470935842783</v>
      </c>
      <c r="Q44" s="77">
        <f>VLOOKUP(E44,'Appendix 4. LT MOH 2019'!$E$4:$J$1683,6,FALSE)</f>
        <v>2.4999999999999978</v>
      </c>
      <c r="R44" s="133">
        <f t="shared" si="23"/>
        <v>2.4603538684275703</v>
      </c>
      <c r="S44" s="80">
        <f t="shared" si="31"/>
        <v>65850.6880115924</v>
      </c>
      <c r="T44" s="14">
        <f t="shared" si="24"/>
        <v>13125.669248963162</v>
      </c>
      <c r="U44" s="15">
        <f t="shared" si="25"/>
        <v>4.4355632295202015E-2</v>
      </c>
      <c r="V44" s="14">
        <f t="shared" si="26"/>
        <v>295918.88492553349</v>
      </c>
      <c r="W44" s="14">
        <f t="shared" si="27"/>
        <v>769444.52755245322</v>
      </c>
      <c r="X44" s="129">
        <f t="shared" si="28"/>
        <v>11.68468471304354</v>
      </c>
      <c r="Y44" s="109">
        <f>VLOOKUP(E44,'Appendix 4. LT MOH 2019'!$E$4:$Q$1683,13,FALSE)</f>
        <v>12.297841473207759</v>
      </c>
      <c r="Z44" s="129">
        <f t="shared" si="29"/>
        <v>-0.61315676016421961</v>
      </c>
    </row>
    <row r="45" spans="2:26" x14ac:dyDescent="0.2">
      <c r="B45" s="155" t="str">
        <f t="shared" si="32"/>
        <v>Female</v>
      </c>
      <c r="C45" s="13" t="str">
        <f t="shared" si="33"/>
        <v>GO</v>
      </c>
      <c r="D45" s="162" t="s">
        <v>134</v>
      </c>
      <c r="E45" s="20" t="str">
        <f t="shared" si="17"/>
        <v>GOFemale80-84</v>
      </c>
      <c r="F45" s="21">
        <v>5</v>
      </c>
      <c r="G45" s="108">
        <f>VLOOKUP(E45,'Appendix 4. LT MOH 2019'!$E$4:$H$1683,4,FALSE)</f>
        <v>6.2346063681414876E-2</v>
      </c>
      <c r="H45" s="21">
        <f>VLOOKUP(E45,'Appendix 1a. Pop March 2021'!$E$5:$F$1684,2,FALSE)</f>
        <v>36162.127847477903</v>
      </c>
      <c r="I45" s="21">
        <f>VLOOKUP(E45,'Appendix 2a. Covid Deaths 2021'!$E$4:$F$1684,2,FALSE)</f>
        <v>281.73624717407699</v>
      </c>
      <c r="J45" s="22">
        <f t="shared" si="18"/>
        <v>2254.5663256343237</v>
      </c>
      <c r="K45" s="22">
        <f t="shared" si="19"/>
        <v>2518.7374268007229</v>
      </c>
      <c r="L45" s="78">
        <f t="shared" si="20"/>
        <v>0.89511764967817753</v>
      </c>
      <c r="M45" s="78">
        <f t="shared" si="21"/>
        <v>1.1171715811430274</v>
      </c>
      <c r="N45" s="77">
        <f>VLOOKUP(E45,'Appendix 4. LT MOH 2019'!$E$4:$L$1683,8,FALSE)</f>
        <v>0.73030563649666891</v>
      </c>
      <c r="O45" s="77">
        <f t="shared" si="30"/>
        <v>0.70390050512545821</v>
      </c>
      <c r="P45" s="78">
        <f t="shared" si="22"/>
        <v>0.29609949487454179</v>
      </c>
      <c r="Q45" s="77">
        <f>VLOOKUP(E45,'Appendix 4. LT MOH 2019'!$E$4:$J$1683,6,FALSE)</f>
        <v>2.4999999999999991</v>
      </c>
      <c r="R45" s="133">
        <f t="shared" si="23"/>
        <v>2.4561348151907656</v>
      </c>
      <c r="S45" s="80">
        <f t="shared" si="31"/>
        <v>52725.018762629239</v>
      </c>
      <c r="T45" s="14">
        <f t="shared" si="24"/>
        <v>15611.851422865257</v>
      </c>
      <c r="U45" s="15">
        <f t="shared" si="25"/>
        <v>6.9723577359475888E-2</v>
      </c>
      <c r="V45" s="14">
        <f t="shared" si="26"/>
        <v>223910.64850810476</v>
      </c>
      <c r="W45" s="14">
        <f t="shared" si="27"/>
        <v>473525.64262691973</v>
      </c>
      <c r="X45" s="129">
        <f t="shared" si="28"/>
        <v>8.9810426575428384</v>
      </c>
      <c r="Y45" s="109">
        <f>VLOOKUP(E45,'Appendix 4. LT MOH 2019'!$E$4:$Q$1683,13,FALSE)</f>
        <v>9.3446445134232992</v>
      </c>
      <c r="Z45" s="129">
        <f t="shared" si="29"/>
        <v>-0.36360185588046079</v>
      </c>
    </row>
    <row r="46" spans="2:26" x14ac:dyDescent="0.2">
      <c r="B46" s="155" t="str">
        <f t="shared" si="32"/>
        <v>Female</v>
      </c>
      <c r="C46" s="13" t="str">
        <f t="shared" si="33"/>
        <v>GO</v>
      </c>
      <c r="D46" s="162" t="s">
        <v>135</v>
      </c>
      <c r="E46" s="20" t="str">
        <f t="shared" si="17"/>
        <v>GOFemale85-89</v>
      </c>
      <c r="F46" s="21">
        <v>5</v>
      </c>
      <c r="G46" s="108">
        <f>VLOOKUP(E46,'Appendix 4. LT MOH 2019'!$E$4:$H$1683,4,FALSE)</f>
        <v>0.10889845712235378</v>
      </c>
      <c r="H46" s="21">
        <f>VLOOKUP(E46,'Appendix 1a. Pop March 2021'!$E$5:$F$1684,2,FALSE)</f>
        <v>18471.407660722001</v>
      </c>
      <c r="I46" s="21">
        <f>VLOOKUP(E46,'Appendix 2a. Covid Deaths 2021'!$E$4:$F$1684,2,FALSE)</f>
        <v>175.04935945742301</v>
      </c>
      <c r="J46" s="22">
        <f t="shared" si="18"/>
        <v>2011.5077951306521</v>
      </c>
      <c r="K46" s="22">
        <f t="shared" si="19"/>
        <v>2167.4945494229055</v>
      </c>
      <c r="L46" s="78">
        <f t="shared" si="20"/>
        <v>0.92803361174136068</v>
      </c>
      <c r="M46" s="78">
        <f t="shared" si="21"/>
        <v>1.0775471786238451</v>
      </c>
      <c r="N46" s="77">
        <f>VLOOKUP(E46,'Appendix 4. LT MOH 2019'!$E$4:$L$1683,8,FALSE)</f>
        <v>0.5720228442501587</v>
      </c>
      <c r="O46" s="77">
        <f t="shared" si="30"/>
        <v>0.54777406293886444</v>
      </c>
      <c r="P46" s="78">
        <f t="shared" si="22"/>
        <v>0.45222593706113556</v>
      </c>
      <c r="Q46" s="77">
        <f>VLOOKUP(E46,'Appendix 4. LT MOH 2019'!$E$4:$J$1683,6,FALSE)</f>
        <v>2.5</v>
      </c>
      <c r="R46" s="133">
        <f t="shared" si="23"/>
        <v>2.4505797937494496</v>
      </c>
      <c r="S46" s="80">
        <f t="shared" si="31"/>
        <v>37113.167339763982</v>
      </c>
      <c r="T46" s="14">
        <f t="shared" si="24"/>
        <v>16783.5368775315</v>
      </c>
      <c r="U46" s="15">
        <f t="shared" si="25"/>
        <v>0.11755025237594945</v>
      </c>
      <c r="V46" s="14">
        <f t="shared" si="26"/>
        <v>142777.54865088983</v>
      </c>
      <c r="W46" s="14">
        <f t="shared" si="27"/>
        <v>249614.99411881497</v>
      </c>
      <c r="X46" s="129">
        <f t="shared" si="28"/>
        <v>6.7257798784360601</v>
      </c>
      <c r="Y46" s="109">
        <f>VLOOKUP(E46,'Appendix 4. LT MOH 2019'!$E$4:$Q$1683,13,FALSE)</f>
        <v>6.8723013644774467</v>
      </c>
      <c r="Z46" s="129">
        <f t="shared" si="29"/>
        <v>-0.14652148604138659</v>
      </c>
    </row>
    <row r="47" spans="2:26" x14ac:dyDescent="0.2">
      <c r="B47" s="155" t="str">
        <f t="shared" si="32"/>
        <v>Female</v>
      </c>
      <c r="C47" s="13" t="str">
        <f t="shared" si="33"/>
        <v>GO</v>
      </c>
      <c r="D47" s="162" t="s">
        <v>8</v>
      </c>
      <c r="E47" s="20" t="str">
        <f t="shared" si="17"/>
        <v>GOFemale90+</v>
      </c>
      <c r="F47" s="21" t="s">
        <v>19</v>
      </c>
      <c r="G47" s="108">
        <f>VLOOKUP(E47,'Appendix 4. LT MOH 2019'!$E$4:$H$1683,4,FALSE)</f>
        <v>0.19441718460364191</v>
      </c>
      <c r="H47" s="21">
        <f>VLOOKUP(E47,'Appendix 1a. Pop March 2021'!$E$5:$F$1684,2,FALSE)</f>
        <v>10084.6830622503</v>
      </c>
      <c r="I47" s="21">
        <f>VLOOKUP(E47,'Appendix 2a. Covid Deaths 2021'!$E$4:$F$1684,2,FALSE)</f>
        <v>95.293142426526003</v>
      </c>
      <c r="J47" s="22">
        <f t="shared" si="18"/>
        <v>1960.6356885827374</v>
      </c>
      <c r="K47" s="22">
        <f t="shared" si="19"/>
        <v>2037.4022065466643</v>
      </c>
      <c r="L47" s="78">
        <f t="shared" si="20"/>
        <v>0.96232137291436248</v>
      </c>
      <c r="M47" s="78">
        <f t="shared" si="21"/>
        <v>1.039153891980523</v>
      </c>
      <c r="N47" s="77">
        <f>VLOOKUP(E47,'Appendix 4. LT MOH 2019'!$E$4:$L$1683,8,FALSE)</f>
        <v>0</v>
      </c>
      <c r="O47" s="77">
        <v>0</v>
      </c>
      <c r="P47" s="78">
        <f t="shared" si="22"/>
        <v>1</v>
      </c>
      <c r="Q47" s="77">
        <f>VLOOKUP(E47,'Appendix 4. LT MOH 2019'!$E$4:$J$1683,6,FALSE)</f>
        <v>5.4610214127354899</v>
      </c>
      <c r="R47" s="133">
        <f>Q47*L47</f>
        <v>5.2552576234183483</v>
      </c>
      <c r="S47" s="80">
        <f t="shared" si="31"/>
        <v>20329.630462232482</v>
      </c>
      <c r="T47" s="14">
        <f t="shared" si="24"/>
        <v>20329.630462232482</v>
      </c>
      <c r="U47" s="15">
        <f t="shared" si="25"/>
        <v>0.1902856285377571</v>
      </c>
      <c r="V47" s="14">
        <f>T47*R47</f>
        <v>106837.44546792514</v>
      </c>
      <c r="W47" s="14">
        <f>V47</f>
        <v>106837.44546792514</v>
      </c>
      <c r="X47" s="129">
        <f t="shared" si="28"/>
        <v>5.2552576234183483</v>
      </c>
      <c r="Y47" s="109">
        <f>VLOOKUP(E47,'Appendix 4. LT MOH 2019'!$E$4:$Q$1683,13,FALSE)</f>
        <v>5.1435782389231637</v>
      </c>
      <c r="Z47" s="129">
        <f t="shared" si="29"/>
        <v>0.11167938449518466</v>
      </c>
    </row>
    <row r="48" spans="2:26" x14ac:dyDescent="0.2">
      <c r="H48" s="43"/>
      <c r="I48" s="43"/>
      <c r="K48" s="43"/>
      <c r="L48" s="9"/>
      <c r="M48" s="9"/>
      <c r="N48" s="131"/>
      <c r="O48" s="131"/>
      <c r="P48" s="79"/>
      <c r="Q48" s="131"/>
      <c r="R48" s="111"/>
      <c r="S48" s="9"/>
      <c r="T48" s="9"/>
      <c r="U48" s="9"/>
      <c r="V48" s="111"/>
      <c r="W48" s="111"/>
      <c r="X48" s="9"/>
      <c r="Y48" s="131"/>
      <c r="Z48" s="9"/>
    </row>
    <row r="49" spans="1:26" x14ac:dyDescent="0.2">
      <c r="H49" s="43"/>
      <c r="I49" s="43"/>
      <c r="K49" s="43"/>
      <c r="L49" s="9"/>
      <c r="M49" s="9"/>
      <c r="N49" s="131"/>
      <c r="O49" s="131"/>
      <c r="P49" s="9"/>
      <c r="Q49" s="131"/>
      <c r="R49" s="111"/>
      <c r="S49" s="9"/>
      <c r="T49" s="9"/>
      <c r="U49" s="9"/>
      <c r="V49" s="111"/>
      <c r="W49" s="111"/>
      <c r="X49" s="9"/>
      <c r="Y49" s="131"/>
      <c r="Z49" s="9"/>
    </row>
    <row r="50" spans="1:26" s="13" customFormat="1" ht="47" customHeight="1" x14ac:dyDescent="0.2">
      <c r="A50" s="12"/>
      <c r="B50" s="10" t="s">
        <v>17</v>
      </c>
      <c r="C50" s="10" t="s">
        <v>14</v>
      </c>
      <c r="D50" s="160" t="s">
        <v>0</v>
      </c>
      <c r="E50" s="10" t="s">
        <v>137</v>
      </c>
      <c r="F50" s="10" t="s">
        <v>9</v>
      </c>
      <c r="G50" s="12" t="s">
        <v>116</v>
      </c>
      <c r="H50" s="12" t="s">
        <v>118</v>
      </c>
      <c r="I50" s="12" t="s">
        <v>110</v>
      </c>
      <c r="J50" s="12" t="s">
        <v>38</v>
      </c>
      <c r="K50" s="12" t="s">
        <v>1828</v>
      </c>
      <c r="L50" s="12" t="s">
        <v>26</v>
      </c>
      <c r="M50" s="12" t="s">
        <v>27</v>
      </c>
      <c r="N50" s="10" t="s">
        <v>10</v>
      </c>
      <c r="O50" s="12" t="s">
        <v>111</v>
      </c>
      <c r="P50" s="12" t="s">
        <v>112</v>
      </c>
      <c r="Q50" s="12" t="s">
        <v>28</v>
      </c>
      <c r="R50" s="12" t="s">
        <v>113</v>
      </c>
      <c r="S50" s="10" t="s">
        <v>104</v>
      </c>
      <c r="T50" s="10" t="s">
        <v>105</v>
      </c>
      <c r="U50" s="12" t="s">
        <v>106</v>
      </c>
      <c r="V50" s="12" t="s">
        <v>107</v>
      </c>
      <c r="W50" s="12" t="s">
        <v>108</v>
      </c>
      <c r="X50" s="10" t="s">
        <v>109</v>
      </c>
      <c r="Y50" s="12" t="s">
        <v>29</v>
      </c>
      <c r="Z50" s="12" t="s">
        <v>11</v>
      </c>
    </row>
    <row r="51" spans="1:26" x14ac:dyDescent="0.2">
      <c r="B51" s="155" t="s">
        <v>70</v>
      </c>
      <c r="C51" s="13" t="str">
        <f>$C$4</f>
        <v>GO</v>
      </c>
      <c r="D51" s="162">
        <v>0</v>
      </c>
      <c r="E51" s="20" t="str">
        <f t="shared" ref="E51:E70" si="34">_xlfn.CONCAT(C51,B51,D51)</f>
        <v>GOMale0</v>
      </c>
      <c r="F51" s="21">
        <v>1</v>
      </c>
      <c r="G51" s="108">
        <f>VLOOKUP(E51,'Appendix 4. LT MOH 2019'!$E$4:$H$1683,4,FALSE)</f>
        <v>1.3573615202449027E-2</v>
      </c>
      <c r="H51" s="21">
        <f>VLOOKUP(E51,'Appendix 1a. Pop March 2021'!$E$5:$F$1684,2,FALSE)</f>
        <v>51704.267570513897</v>
      </c>
      <c r="I51" s="21">
        <f>VLOOKUP(E51,'Appendix 2a. Covid Deaths 2021'!$E$4:$F$1684,2,FALSE)</f>
        <v>4.1431801055011297</v>
      </c>
      <c r="J51" s="22">
        <f t="shared" ref="J51:J70" si="35">G51*H51</f>
        <v>701.8138323266196</v>
      </c>
      <c r="K51" s="22">
        <f t="shared" ref="K51:K70" si="36">G51*(H51-I51)+I51</f>
        <v>705.90077449965418</v>
      </c>
      <c r="L51" s="78">
        <f t="shared" ref="L51:L70" si="37">J51/K51</f>
        <v>0.99421031634944523</v>
      </c>
      <c r="M51" s="78">
        <f t="shared" ref="M51:M70" si="38">K51/J51</f>
        <v>1.0058233992902159</v>
      </c>
      <c r="N51" s="77">
        <f>VLOOKUP(E51,'Appendix 4. LT MOH 2019'!$E$4:$L$1683,8,FALSE)</f>
        <v>0.986592920861041</v>
      </c>
      <c r="O51" s="77">
        <f>EXP((1/L51)*LN(N51))</f>
        <v>0.98651537486574692</v>
      </c>
      <c r="P51" s="78">
        <f t="shared" ref="P51:P70" si="39">1-O51</f>
        <v>1.3484625134253081E-2</v>
      </c>
      <c r="Q51" s="77">
        <f>VLOOKUP(E51,'Appendix 4. LT MOH 2019'!$E$4:$J$1683,6,FALSE)</f>
        <v>8.4878858742930316E-2</v>
      </c>
      <c r="R51" s="133">
        <f t="shared" ref="R51:R69" si="40">F51+(Q51-F51)*M51*(1-N51)/(1-O51)</f>
        <v>8.4842973606132355E-2</v>
      </c>
      <c r="S51" s="14">
        <v>100000</v>
      </c>
      <c r="T51" s="14">
        <f t="shared" ref="T51:T70" si="41">P51*S51</f>
        <v>1348.4625134253081</v>
      </c>
      <c r="U51" s="15">
        <f t="shared" ref="U51:U70" si="42">T51/V51</f>
        <v>1.3653112038371083E-2</v>
      </c>
      <c r="V51" s="14">
        <f t="shared" ref="V51:V69" si="43">(S52*F51)+R51*T51</f>
        <v>98765.945056010081</v>
      </c>
      <c r="W51" s="14">
        <f t="shared" ref="W51:W69" si="44">W52+V51</f>
        <v>7064748.0286540864</v>
      </c>
      <c r="X51" s="2">
        <f t="shared" ref="X51:X70" si="45">W51/S51</f>
        <v>70.647480286540869</v>
      </c>
      <c r="Y51" s="109">
        <f>VLOOKUP(E51,'Appendix 4. LT MOH 2019'!$E$4:$Q$1683,13,FALSE)</f>
        <v>72.896560715846789</v>
      </c>
      <c r="Z51" s="129">
        <f t="shared" ref="Z51:Z70" si="46">X51-Y51</f>
        <v>-2.2490804293059199</v>
      </c>
    </row>
    <row r="52" spans="1:26" x14ac:dyDescent="0.2">
      <c r="B52" s="155" t="str">
        <f>$B$51</f>
        <v>Male</v>
      </c>
      <c r="C52" s="13" t="str">
        <f>$C$4</f>
        <v>GO</v>
      </c>
      <c r="D52" s="163" t="s">
        <v>139</v>
      </c>
      <c r="E52" s="20" t="str">
        <f t="shared" si="34"/>
        <v>GOMale01-04</v>
      </c>
      <c r="F52" s="21">
        <v>4</v>
      </c>
      <c r="G52" s="108">
        <f>VLOOKUP(E52,'Appendix 4. LT MOH 2019'!$E$4:$H$1683,4,FALSE)</f>
        <v>5.1451498701911725E-4</v>
      </c>
      <c r="H52" s="21">
        <f>VLOOKUP(E52,'Appendix 1a. Pop March 2021'!$E$5:$F$1684,2,FALSE)</f>
        <v>211983.04841083899</v>
      </c>
      <c r="I52" s="21">
        <f>VLOOKUP(E52,'Appendix 2a. Covid Deaths 2021'!$E$4:$F$1684,2,FALSE)</f>
        <v>0</v>
      </c>
      <c r="J52" s="22">
        <f t="shared" si="35"/>
        <v>109.06845540137573</v>
      </c>
      <c r="K52" s="22">
        <f t="shared" si="36"/>
        <v>109.06845540137573</v>
      </c>
      <c r="L52" s="78">
        <f t="shared" si="37"/>
        <v>1</v>
      </c>
      <c r="M52" s="78">
        <f t="shared" si="38"/>
        <v>1</v>
      </c>
      <c r="N52" s="77">
        <f>VLOOKUP(E52,'Appendix 4. LT MOH 2019'!$E$4:$L$1683,8,FALSE)</f>
        <v>0.99794446921369684</v>
      </c>
      <c r="O52" s="77">
        <f t="shared" ref="O52:O69" si="47">EXP((1/L52)*LN(N52))</f>
        <v>0.99794446921369684</v>
      </c>
      <c r="P52" s="78">
        <f t="shared" si="39"/>
        <v>2.0555307863031613E-3</v>
      </c>
      <c r="Q52" s="77">
        <f>VLOOKUP(E52,'Appendix 4. LT MOH 2019'!$E$4:$J$1683,6,FALSE)</f>
        <v>1.6085869560373782</v>
      </c>
      <c r="R52" s="133">
        <f t="shared" si="40"/>
        <v>1.608586956037378</v>
      </c>
      <c r="S52" s="132">
        <f t="shared" ref="S52:S70" si="48">S51-T51</f>
        <v>98651.537486574685</v>
      </c>
      <c r="T52" s="14">
        <f t="shared" si="41"/>
        <v>202.78127241979465</v>
      </c>
      <c r="U52" s="15">
        <f t="shared" si="42"/>
        <v>5.1451498701911682E-4</v>
      </c>
      <c r="V52" s="14">
        <f t="shared" si="43"/>
        <v>394121.21616636269</v>
      </c>
      <c r="W52" s="14">
        <f t="shared" si="44"/>
        <v>6965982.0835980764</v>
      </c>
      <c r="X52" s="2">
        <f t="shared" si="45"/>
        <v>70.6119971474957</v>
      </c>
      <c r="Y52" s="109">
        <f>VLOOKUP(E52,'Appendix 4. LT MOH 2019'!$E$4:$Q$1683,13,FALSE)</f>
        <v>72.886018434686818</v>
      </c>
      <c r="Z52" s="129">
        <f t="shared" si="46"/>
        <v>-2.2740212871911183</v>
      </c>
    </row>
    <row r="53" spans="1:26" x14ac:dyDescent="0.2">
      <c r="B53" s="155" t="str">
        <f t="shared" ref="B53:B70" si="49">$B$51</f>
        <v>Male</v>
      </c>
      <c r="C53" s="13" t="str">
        <f t="shared" ref="C53:C70" si="50">$C$4</f>
        <v>GO</v>
      </c>
      <c r="D53" s="163" t="s">
        <v>138</v>
      </c>
      <c r="E53" s="20" t="str">
        <f t="shared" si="34"/>
        <v>GOMale05-09</v>
      </c>
      <c r="F53" s="21">
        <v>5</v>
      </c>
      <c r="G53" s="108">
        <f>VLOOKUP(E53,'Appendix 4. LT MOH 2019'!$E$4:$H$1683,4,FALSE)</f>
        <v>2.4692882276683745E-4</v>
      </c>
      <c r="H53" s="21">
        <f>VLOOKUP(E53,'Appendix 1a. Pop March 2021'!$E$5:$F$1684,2,FALSE)</f>
        <v>266935.66250396398</v>
      </c>
      <c r="I53" s="21">
        <f>VLOOKUP(E53,'Appendix 2a. Covid Deaths 2021'!$E$4:$F$1684,2,FALSE)</f>
        <v>0</v>
      </c>
      <c r="J53" s="22">
        <f t="shared" si="35"/>
        <v>65.914108896589653</v>
      </c>
      <c r="K53" s="22">
        <f t="shared" si="36"/>
        <v>65.914108896589653</v>
      </c>
      <c r="L53" s="78">
        <f t="shared" si="37"/>
        <v>1</v>
      </c>
      <c r="M53" s="78">
        <f t="shared" si="38"/>
        <v>1</v>
      </c>
      <c r="N53" s="77">
        <f>VLOOKUP(E53,'Appendix 4. LT MOH 2019'!$E$4:$L$1683,8,FALSE)</f>
        <v>0.99876611758899381</v>
      </c>
      <c r="O53" s="77">
        <f t="shared" si="47"/>
        <v>0.99876611758899381</v>
      </c>
      <c r="P53" s="78">
        <f t="shared" si="39"/>
        <v>1.233882411006193E-3</v>
      </c>
      <c r="Q53" s="77">
        <f>VLOOKUP(E53,'Appendix 4. LT MOH 2019'!$E$4:$J$1683,6,FALSE)</f>
        <v>2.5000000000001257</v>
      </c>
      <c r="R53" s="133">
        <f t="shared" si="40"/>
        <v>2.5000000000001257</v>
      </c>
      <c r="S53" s="132">
        <f t="shared" si="48"/>
        <v>98448.756214154884</v>
      </c>
      <c r="T53" s="14">
        <f t="shared" si="41"/>
        <v>121.47418867808236</v>
      </c>
      <c r="U53" s="15">
        <f t="shared" si="42"/>
        <v>2.4692882276682981E-4</v>
      </c>
      <c r="V53" s="14">
        <f t="shared" si="43"/>
        <v>491940.09559907921</v>
      </c>
      <c r="W53" s="14">
        <f t="shared" si="44"/>
        <v>6571860.8674317133</v>
      </c>
      <c r="X53" s="2">
        <f t="shared" si="45"/>
        <v>66.754127935715005</v>
      </c>
      <c r="Y53" s="109">
        <f>VLOOKUP(E53,'Appendix 4. LT MOH 2019'!$E$4:$Q$1683,13,FALSE)</f>
        <v>69.032833171671541</v>
      </c>
      <c r="Z53" s="129">
        <f t="shared" si="46"/>
        <v>-2.2787052359565365</v>
      </c>
    </row>
    <row r="54" spans="1:26" x14ac:dyDescent="0.2">
      <c r="B54" s="155" t="str">
        <f t="shared" si="49"/>
        <v>Male</v>
      </c>
      <c r="C54" s="13" t="str">
        <f t="shared" si="50"/>
        <v>GO</v>
      </c>
      <c r="D54" s="163" t="s">
        <v>120</v>
      </c>
      <c r="E54" s="20" t="str">
        <f t="shared" si="34"/>
        <v>GOMale10-14</v>
      </c>
      <c r="F54" s="21">
        <v>5</v>
      </c>
      <c r="G54" s="108">
        <f>VLOOKUP(E54,'Appendix 4. LT MOH 2019'!$E$4:$H$1683,4,FALSE)</f>
        <v>3.52052784183732E-4</v>
      </c>
      <c r="H54" s="21">
        <f>VLOOKUP(E54,'Appendix 1a. Pop March 2021'!$E$5:$F$1684,2,FALSE)</f>
        <v>253505.41318407399</v>
      </c>
      <c r="I54" s="21">
        <f>VLOOKUP(E54,'Appendix 2a. Covid Deaths 2021'!$E$4:$F$1684,2,FALSE)</f>
        <v>0</v>
      </c>
      <c r="J54" s="22">
        <f t="shared" si="35"/>
        <v>89.247286517100605</v>
      </c>
      <c r="K54" s="22">
        <f t="shared" si="36"/>
        <v>89.247286517100605</v>
      </c>
      <c r="L54" s="78">
        <f t="shared" si="37"/>
        <v>1</v>
      </c>
      <c r="M54" s="78">
        <f t="shared" si="38"/>
        <v>1</v>
      </c>
      <c r="N54" s="77">
        <f>VLOOKUP(E54,'Appendix 4. LT MOH 2019'!$E$4:$L$1683,8,FALSE)</f>
        <v>0.99824128398125878</v>
      </c>
      <c r="O54" s="77">
        <f t="shared" si="47"/>
        <v>0.99824128398125878</v>
      </c>
      <c r="P54" s="78">
        <f t="shared" si="39"/>
        <v>1.7587160187412243E-3</v>
      </c>
      <c r="Q54" s="77">
        <f>VLOOKUP(E54,'Appendix 4. LT MOH 2019'!$E$4:$J$1683,6,FALSE)</f>
        <v>2.5000000000000244</v>
      </c>
      <c r="R54" s="133">
        <f t="shared" si="40"/>
        <v>2.5000000000000249</v>
      </c>
      <c r="S54" s="132">
        <f t="shared" si="48"/>
        <v>98327.282025476801</v>
      </c>
      <c r="T54" s="14">
        <f t="shared" si="41"/>
        <v>172.92976597749211</v>
      </c>
      <c r="U54" s="15">
        <f t="shared" si="42"/>
        <v>3.5205278418373802E-4</v>
      </c>
      <c r="V54" s="14">
        <f t="shared" si="43"/>
        <v>491204.08571244031</v>
      </c>
      <c r="W54" s="14">
        <f t="shared" si="44"/>
        <v>6079920.7718326338</v>
      </c>
      <c r="X54" s="2">
        <f t="shared" si="45"/>
        <v>61.833507919575297</v>
      </c>
      <c r="Y54" s="109">
        <f>VLOOKUP(E54,'Appendix 4. LT MOH 2019'!$E$4:$Q$1683,13,FALSE)</f>
        <v>64.11502828337909</v>
      </c>
      <c r="Z54" s="129">
        <f t="shared" si="46"/>
        <v>-2.2815203638037929</v>
      </c>
    </row>
    <row r="55" spans="1:26" x14ac:dyDescent="0.2">
      <c r="B55" s="155" t="str">
        <f t="shared" si="49"/>
        <v>Male</v>
      </c>
      <c r="C55" s="13" t="str">
        <f t="shared" si="50"/>
        <v>GO</v>
      </c>
      <c r="D55" s="162" t="s">
        <v>121</v>
      </c>
      <c r="E55" s="20" t="str">
        <f t="shared" si="34"/>
        <v>GOMale15-19</v>
      </c>
      <c r="F55" s="21">
        <v>5</v>
      </c>
      <c r="G55" s="108">
        <f>VLOOKUP(E55,'Appendix 4. LT MOH 2019'!$E$4:$H$1683,4,FALSE)</f>
        <v>1.8545037146158075E-3</v>
      </c>
      <c r="H55" s="21">
        <f>VLOOKUP(E55,'Appendix 1a. Pop March 2021'!$E$5:$F$1684,2,FALSE)</f>
        <v>263921.91520690202</v>
      </c>
      <c r="I55" s="21">
        <f>VLOOKUP(E55,'Appendix 2a. Covid Deaths 2021'!$E$4:$F$1684,2,FALSE)</f>
        <v>3.1073850791258502</v>
      </c>
      <c r="J55" s="22">
        <f t="shared" si="35"/>
        <v>489.44417211971796</v>
      </c>
      <c r="K55" s="22">
        <f t="shared" si="36"/>
        <v>492.5457945416718</v>
      </c>
      <c r="L55" s="78">
        <f t="shared" si="37"/>
        <v>0.99370287502943766</v>
      </c>
      <c r="M55" s="78">
        <f t="shared" si="38"/>
        <v>1.0063370300406707</v>
      </c>
      <c r="N55" s="77">
        <f>VLOOKUP(E55,'Appendix 4. LT MOH 2019'!$E$4:$L$1683,8,FALSE)</f>
        <v>0.99077027283520103</v>
      </c>
      <c r="O55" s="77">
        <f t="shared" si="47"/>
        <v>0.99071205624063485</v>
      </c>
      <c r="P55" s="78">
        <f t="shared" si="39"/>
        <v>9.287943759365147E-3</v>
      </c>
      <c r="Q55" s="77">
        <f>VLOOKUP(E55,'Appendix 4. LT MOH 2019'!$E$4:$J$1683,6,FALSE)</f>
        <v>2.50000000000004</v>
      </c>
      <c r="R55" s="133">
        <f t="shared" si="40"/>
        <v>2.4999266619848104</v>
      </c>
      <c r="S55" s="132">
        <f t="shared" si="48"/>
        <v>98154.352259499312</v>
      </c>
      <c r="T55" s="14">
        <f t="shared" si="41"/>
        <v>911.652103523145</v>
      </c>
      <c r="U55" s="15">
        <f t="shared" si="42"/>
        <v>1.8662558457846745E-3</v>
      </c>
      <c r="V55" s="14">
        <f t="shared" si="43"/>
        <v>488492.56417993287</v>
      </c>
      <c r="W55" s="14">
        <f t="shared" si="44"/>
        <v>5588716.6861201935</v>
      </c>
      <c r="X55" s="2">
        <f t="shared" si="45"/>
        <v>56.93804255714317</v>
      </c>
      <c r="Y55" s="109">
        <f>VLOOKUP(E55,'Appendix 4. LT MOH 2019'!$E$4:$Q$1683,13,FALSE)</f>
        <v>59.223582536720507</v>
      </c>
      <c r="Z55" s="129">
        <f t="shared" si="46"/>
        <v>-2.2855399795773366</v>
      </c>
    </row>
    <row r="56" spans="1:26" x14ac:dyDescent="0.2">
      <c r="B56" s="155" t="str">
        <f t="shared" si="49"/>
        <v>Male</v>
      </c>
      <c r="C56" s="13" t="str">
        <f t="shared" si="50"/>
        <v>GO</v>
      </c>
      <c r="D56" s="162" t="s">
        <v>122</v>
      </c>
      <c r="E56" s="20" t="str">
        <f t="shared" si="34"/>
        <v>GOMale20-24</v>
      </c>
      <c r="F56" s="21">
        <v>5</v>
      </c>
      <c r="G56" s="108">
        <f>VLOOKUP(E56,'Appendix 4. LT MOH 2019'!$E$4:$H$1683,4,FALSE)</f>
        <v>2.8025460184933652E-3</v>
      </c>
      <c r="H56" s="21">
        <f>VLOOKUP(E56,'Appendix 1a. Pop March 2021'!$E$5:$F$1684,2,FALSE)</f>
        <v>288717.19239180599</v>
      </c>
      <c r="I56" s="21">
        <f>VLOOKUP(E56,'Appendix 2a. Covid Deaths 2021'!$E$4:$F$1684,2,FALSE)</f>
        <v>21.7516955538809</v>
      </c>
      <c r="J56" s="22">
        <f t="shared" si="35"/>
        <v>809.14321800823882</v>
      </c>
      <c r="K56" s="22">
        <f t="shared" si="36"/>
        <v>830.83395343434972</v>
      </c>
      <c r="L56" s="78">
        <f t="shared" si="37"/>
        <v>0.97389281536166195</v>
      </c>
      <c r="M56" s="78">
        <f t="shared" si="38"/>
        <v>1.0268070410075292</v>
      </c>
      <c r="N56" s="77">
        <f>VLOOKUP(E56,'Appendix 4. LT MOH 2019'!$E$4:$L$1683,8,FALSE)</f>
        <v>0.98608476512278698</v>
      </c>
      <c r="O56" s="77">
        <f t="shared" si="47"/>
        <v>0.98571441591222753</v>
      </c>
      <c r="P56" s="78">
        <f t="shared" si="39"/>
        <v>1.4285584087772474E-2</v>
      </c>
      <c r="Q56" s="77">
        <f>VLOOKUP(E56,'Appendix 4. LT MOH 2019'!$E$4:$J$1683,6,FALSE)</f>
        <v>2.4999999999999991</v>
      </c>
      <c r="R56" s="133">
        <f t="shared" si="40"/>
        <v>2.4995315099811535</v>
      </c>
      <c r="S56" s="132">
        <f t="shared" si="48"/>
        <v>97242.70015597617</v>
      </c>
      <c r="T56" s="14">
        <f t="shared" si="41"/>
        <v>1389.1687700002431</v>
      </c>
      <c r="U56" s="15">
        <f t="shared" si="42"/>
        <v>2.8776753056896373E-3</v>
      </c>
      <c r="V56" s="14">
        <f t="shared" si="43"/>
        <v>482739.92804317706</v>
      </c>
      <c r="W56" s="14">
        <f t="shared" si="44"/>
        <v>5100224.1219402608</v>
      </c>
      <c r="X56" s="2">
        <f t="shared" si="45"/>
        <v>52.448400895486863</v>
      </c>
      <c r="Y56" s="109">
        <f>VLOOKUP(E56,'Appendix 4. LT MOH 2019'!$E$4:$Q$1683,13,FALSE)</f>
        <v>54.752002903154903</v>
      </c>
      <c r="Z56" s="129">
        <f t="shared" si="46"/>
        <v>-2.3036020076680401</v>
      </c>
    </row>
    <row r="57" spans="1:26" x14ac:dyDescent="0.2">
      <c r="B57" s="155" t="str">
        <f t="shared" si="49"/>
        <v>Male</v>
      </c>
      <c r="C57" s="13" t="str">
        <f t="shared" si="50"/>
        <v>GO</v>
      </c>
      <c r="D57" s="162" t="s">
        <v>123</v>
      </c>
      <c r="E57" s="20" t="str">
        <f t="shared" si="34"/>
        <v>GOMale25-29</v>
      </c>
      <c r="F57" s="21">
        <v>5</v>
      </c>
      <c r="G57" s="108">
        <f>VLOOKUP(E57,'Appendix 4. LT MOH 2019'!$E$4:$H$1683,4,FALSE)</f>
        <v>2.4439357113802689E-3</v>
      </c>
      <c r="H57" s="21">
        <f>VLOOKUP(E57,'Appendix 1a. Pop March 2021'!$E$5:$F$1684,2,FALSE)</f>
        <v>297977.79181153199</v>
      </c>
      <c r="I57" s="21">
        <f>VLOOKUP(E57,'Appendix 2a. Covid Deaths 2021'!$E$4:$F$1684,2,FALSE)</f>
        <v>60.076111529766401</v>
      </c>
      <c r="J57" s="22">
        <f t="shared" si="35"/>
        <v>728.2385666064381</v>
      </c>
      <c r="K57" s="22">
        <f t="shared" si="36"/>
        <v>788.16785598183606</v>
      </c>
      <c r="L57" s="78">
        <f t="shared" si="37"/>
        <v>0.923963799182418</v>
      </c>
      <c r="M57" s="78">
        <f t="shared" si="38"/>
        <v>1.0822934847500125</v>
      </c>
      <c r="N57" s="77">
        <f>VLOOKUP(E57,'Appendix 4. LT MOH 2019'!$E$4:$L$1683,8,FALSE)</f>
        <v>0.98785452832300602</v>
      </c>
      <c r="O57" s="77">
        <f t="shared" si="47"/>
        <v>0.98686162883586614</v>
      </c>
      <c r="P57" s="78">
        <f t="shared" si="39"/>
        <v>1.3138371164133855E-2</v>
      </c>
      <c r="Q57" s="77">
        <f>VLOOKUP(E57,'Appendix 4. LT MOH 2019'!$E$4:$J$1683,6,FALSE)</f>
        <v>2.4999999999999845</v>
      </c>
      <c r="R57" s="133">
        <f t="shared" si="40"/>
        <v>2.4987453351313023</v>
      </c>
      <c r="S57" s="132">
        <f t="shared" si="48"/>
        <v>95853.531385975934</v>
      </c>
      <c r="T57" s="14">
        <f t="shared" si="41"/>
        <v>1259.3592727419057</v>
      </c>
      <c r="U57" s="15">
        <f t="shared" si="42"/>
        <v>2.6450588355566955E-3</v>
      </c>
      <c r="V57" s="14">
        <f t="shared" si="43"/>
        <v>476117.67867418838</v>
      </c>
      <c r="W57" s="14">
        <f t="shared" si="44"/>
        <v>4617484.1938970834</v>
      </c>
      <c r="X57" s="2">
        <f t="shared" si="45"/>
        <v>48.17229086014305</v>
      </c>
      <c r="Y57" s="109">
        <f>VLOOKUP(E57,'Appendix 4. LT MOH 2019'!$E$4:$Q$1683,13,FALSE)</f>
        <v>50.489362325913739</v>
      </c>
      <c r="Z57" s="129">
        <f t="shared" si="46"/>
        <v>-2.3170714657706881</v>
      </c>
    </row>
    <row r="58" spans="1:26" x14ac:dyDescent="0.2">
      <c r="B58" s="155" t="str">
        <f t="shared" si="49"/>
        <v>Male</v>
      </c>
      <c r="C58" s="13" t="str">
        <f t="shared" si="50"/>
        <v>GO</v>
      </c>
      <c r="D58" s="162" t="s">
        <v>124</v>
      </c>
      <c r="E58" s="20" t="str">
        <f t="shared" si="34"/>
        <v>GOMale30-34</v>
      </c>
      <c r="F58" s="21">
        <v>5</v>
      </c>
      <c r="G58" s="108">
        <f>VLOOKUP(E58,'Appendix 4. LT MOH 2019'!$E$4:$H$1683,4,FALSE)</f>
        <v>2.4226985184771796E-3</v>
      </c>
      <c r="H58" s="21">
        <f>VLOOKUP(E58,'Appendix 1a. Pop March 2021'!$E$5:$F$1684,2,FALSE)</f>
        <v>307350.90977119701</v>
      </c>
      <c r="I58" s="21">
        <f>VLOOKUP(E58,'Appendix 2a. Covid Deaths 2021'!$E$4:$F$1684,2,FALSE)</f>
        <v>100.472117558402</v>
      </c>
      <c r="J58" s="22">
        <f t="shared" si="35"/>
        <v>744.6185937552923</v>
      </c>
      <c r="K58" s="22">
        <f t="shared" si="36"/>
        <v>844.84729766333726</v>
      </c>
      <c r="L58" s="78">
        <f t="shared" si="37"/>
        <v>0.88136471030296759</v>
      </c>
      <c r="M58" s="78">
        <f t="shared" si="38"/>
        <v>1.134604084223263</v>
      </c>
      <c r="N58" s="77">
        <f>VLOOKUP(E58,'Appendix 4. LT MOH 2019'!$E$4:$L$1683,8,FALSE)</f>
        <v>0.98795943406077058</v>
      </c>
      <c r="O58" s="77">
        <f t="shared" si="47"/>
        <v>0.98634983385564112</v>
      </c>
      <c r="P58" s="78">
        <f t="shared" si="39"/>
        <v>1.3650166144358877E-2</v>
      </c>
      <c r="Q58" s="77">
        <f>VLOOKUP(E58,'Appendix 4. LT MOH 2019'!$E$4:$J$1683,6,FALSE)</f>
        <v>2.50000000000002</v>
      </c>
      <c r="R58" s="133">
        <f t="shared" si="40"/>
        <v>2.4979653825212207</v>
      </c>
      <c r="S58" s="132">
        <f t="shared" si="48"/>
        <v>94594.172113234032</v>
      </c>
      <c r="T58" s="14">
        <f t="shared" si="41"/>
        <v>1291.2261656337239</v>
      </c>
      <c r="U58" s="15">
        <f t="shared" si="42"/>
        <v>2.7488093494947492E-3</v>
      </c>
      <c r="V58" s="14">
        <f t="shared" si="43"/>
        <v>469740.1680007602</v>
      </c>
      <c r="W58" s="14">
        <f t="shared" si="44"/>
        <v>4141366.5152228954</v>
      </c>
      <c r="X58" s="2">
        <f t="shared" si="45"/>
        <v>43.780355836990353</v>
      </c>
      <c r="Y58" s="109">
        <f>VLOOKUP(E58,'Appendix 4. LT MOH 2019'!$E$4:$Q$1683,13,FALSE)</f>
        <v>46.07938183204066</v>
      </c>
      <c r="Z58" s="129">
        <f t="shared" si="46"/>
        <v>-2.2990259950503074</v>
      </c>
    </row>
    <row r="59" spans="1:26" x14ac:dyDescent="0.2">
      <c r="B59" s="155" t="str">
        <f t="shared" si="49"/>
        <v>Male</v>
      </c>
      <c r="C59" s="13" t="str">
        <f t="shared" si="50"/>
        <v>GO</v>
      </c>
      <c r="D59" s="162" t="s">
        <v>125</v>
      </c>
      <c r="E59" s="20" t="str">
        <f t="shared" si="34"/>
        <v>GOMale35-39</v>
      </c>
      <c r="F59" s="21">
        <v>5</v>
      </c>
      <c r="G59" s="108">
        <f>VLOOKUP(E59,'Appendix 4. LT MOH 2019'!$E$4:$H$1683,4,FALSE)</f>
        <v>2.9280108449943401E-3</v>
      </c>
      <c r="H59" s="21">
        <f>VLOOKUP(E59,'Appendix 1a. Pop March 2021'!$E$5:$F$1684,2,FALSE)</f>
        <v>297288.82653642498</v>
      </c>
      <c r="I59" s="21">
        <f>VLOOKUP(E59,'Appendix 2a. Covid Deaths 2021'!$E$4:$F$1684,2,FALSE)</f>
        <v>175.04935945742301</v>
      </c>
      <c r="J59" s="22">
        <f t="shared" si="35"/>
        <v>870.46490819429346</v>
      </c>
      <c r="K59" s="22">
        <f t="shared" si="36"/>
        <v>1045.0017212288158</v>
      </c>
      <c r="L59" s="78">
        <f t="shared" si="37"/>
        <v>0.83297940138387072</v>
      </c>
      <c r="M59" s="78">
        <f t="shared" si="38"/>
        <v>1.2005098785620023</v>
      </c>
      <c r="N59" s="77">
        <f>VLOOKUP(E59,'Appendix 4. LT MOH 2019'!$E$4:$L$1683,8,FALSE)</f>
        <v>0.98546633261433525</v>
      </c>
      <c r="O59" s="77">
        <f t="shared" si="47"/>
        <v>0.98257771056371868</v>
      </c>
      <c r="P59" s="78">
        <f t="shared" si="39"/>
        <v>1.7422289436281324E-2</v>
      </c>
      <c r="Q59" s="77">
        <f>VLOOKUP(E59,'Appendix 4. LT MOH 2019'!$E$4:$J$1683,6,FALSE)</f>
        <v>2.4999999999999902</v>
      </c>
      <c r="R59" s="133">
        <f t="shared" si="40"/>
        <v>2.4963377614582445</v>
      </c>
      <c r="S59" s="132">
        <f t="shared" si="48"/>
        <v>93302.94594760031</v>
      </c>
      <c r="T59" s="14">
        <f t="shared" si="41"/>
        <v>1625.5509295568042</v>
      </c>
      <c r="U59" s="15">
        <f t="shared" si="42"/>
        <v>3.5151234929005812E-3</v>
      </c>
      <c r="V59" s="14">
        <f t="shared" si="43"/>
        <v>462444.89925884374</v>
      </c>
      <c r="W59" s="14">
        <f t="shared" si="44"/>
        <v>3671626.3472221354</v>
      </c>
      <c r="X59" s="2">
        <f t="shared" si="45"/>
        <v>39.35166580146516</v>
      </c>
      <c r="Y59" s="109">
        <f>VLOOKUP(E59,'Appendix 4. LT MOH 2019'!$E$4:$Q$1683,13,FALSE)</f>
        <v>41.610497181972391</v>
      </c>
      <c r="Z59" s="129">
        <f t="shared" si="46"/>
        <v>-2.2588313805072318</v>
      </c>
    </row>
    <row r="60" spans="1:26" x14ac:dyDescent="0.2">
      <c r="B60" s="155" t="str">
        <f t="shared" si="49"/>
        <v>Male</v>
      </c>
      <c r="C60" s="13" t="str">
        <f t="shared" si="50"/>
        <v>GO</v>
      </c>
      <c r="D60" s="162" t="s">
        <v>126</v>
      </c>
      <c r="E60" s="20" t="str">
        <f t="shared" si="34"/>
        <v>GOMale40-44</v>
      </c>
      <c r="F60" s="21">
        <v>5</v>
      </c>
      <c r="G60" s="108">
        <f>VLOOKUP(E60,'Appendix 4. LT MOH 2019'!$E$4:$H$1683,4,FALSE)</f>
        <v>3.725627399436428E-3</v>
      </c>
      <c r="H60" s="21">
        <f>VLOOKUP(E60,'Appendix 1a. Pop March 2021'!$E$5:$F$1684,2,FALSE)</f>
        <v>274654.79717330303</v>
      </c>
      <c r="I60" s="21">
        <f>VLOOKUP(E60,'Appendix 2a. Covid Deaths 2021'!$E$4:$F$1684,2,FALSE)</f>
        <v>259.98455162019599</v>
      </c>
      <c r="J60" s="22">
        <f t="shared" si="35"/>
        <v>1023.2614377355126</v>
      </c>
      <c r="K60" s="22">
        <f t="shared" si="36"/>
        <v>1282.2773837867621</v>
      </c>
      <c r="L60" s="78">
        <f t="shared" si="37"/>
        <v>0.79800318610756771</v>
      </c>
      <c r="M60" s="78">
        <f t="shared" si="38"/>
        <v>1.2531278288219816</v>
      </c>
      <c r="N60" s="77">
        <f>VLOOKUP(E60,'Appendix 4. LT MOH 2019'!$E$4:$L$1683,8,FALSE)</f>
        <v>0.98154376563392953</v>
      </c>
      <c r="O60" s="77">
        <f t="shared" si="47"/>
        <v>0.97692625394327037</v>
      </c>
      <c r="P60" s="78">
        <f t="shared" si="39"/>
        <v>2.3073746056729627E-2</v>
      </c>
      <c r="Q60" s="77">
        <f>VLOOKUP(E60,'Appendix 4. LT MOH 2019'!$E$4:$J$1683,6,FALSE)</f>
        <v>2.4999999999999738</v>
      </c>
      <c r="R60" s="133">
        <f t="shared" si="40"/>
        <v>2.494119415793961</v>
      </c>
      <c r="S60" s="132">
        <f t="shared" si="48"/>
        <v>91677.395018043506</v>
      </c>
      <c r="T60" s="14">
        <f t="shared" si="41"/>
        <v>2115.3409317888259</v>
      </c>
      <c r="U60" s="15">
        <f t="shared" si="42"/>
        <v>4.6687385527568858E-3</v>
      </c>
      <c r="V60" s="14">
        <f t="shared" si="43"/>
        <v>453086.18332027161</v>
      </c>
      <c r="W60" s="14">
        <f t="shared" si="44"/>
        <v>3209181.4479632918</v>
      </c>
      <c r="X60" s="2">
        <f t="shared" si="45"/>
        <v>35.005155276627093</v>
      </c>
      <c r="Y60" s="109">
        <f>VLOOKUP(E60,'Appendix 4. LT MOH 2019'!$E$4:$Q$1683,13,FALSE)</f>
        <v>37.187299187803298</v>
      </c>
      <c r="Z60" s="129">
        <f t="shared" si="46"/>
        <v>-2.1821439111762047</v>
      </c>
    </row>
    <row r="61" spans="1:26" x14ac:dyDescent="0.2">
      <c r="B61" s="155" t="str">
        <f t="shared" si="49"/>
        <v>Male</v>
      </c>
      <c r="C61" s="13" t="str">
        <f t="shared" si="50"/>
        <v>GO</v>
      </c>
      <c r="D61" s="162" t="s">
        <v>127</v>
      </c>
      <c r="E61" s="20" t="str">
        <f t="shared" si="34"/>
        <v>GOMale45-49</v>
      </c>
      <c r="F61" s="21">
        <v>5</v>
      </c>
      <c r="G61" s="108">
        <f>VLOOKUP(E61,'Appendix 4. LT MOH 2019'!$E$4:$H$1683,4,FALSE)</f>
        <v>4.7911077041011881E-3</v>
      </c>
      <c r="H61" s="21">
        <f>VLOOKUP(E61,'Appendix 1a. Pop March 2021'!$E$5:$F$1684,2,FALSE)</f>
        <v>238704.72395758401</v>
      </c>
      <c r="I61" s="21">
        <f>VLOOKUP(E61,'Appendix 2a. Covid Deaths 2021'!$E$4:$F$1684,2,FALSE)</f>
        <v>337.669178598342</v>
      </c>
      <c r="J61" s="22">
        <f t="shared" si="35"/>
        <v>1143.6600419585282</v>
      </c>
      <c r="K61" s="22">
        <f t="shared" si="36"/>
        <v>1479.7114111538503</v>
      </c>
      <c r="L61" s="78">
        <f t="shared" si="37"/>
        <v>0.77289398009489174</v>
      </c>
      <c r="M61" s="78">
        <f t="shared" si="38"/>
        <v>1.2938385157007244</v>
      </c>
      <c r="N61" s="77">
        <f>VLOOKUP(E61,'Appendix 4. LT MOH 2019'!$E$4:$L$1683,8,FALSE)</f>
        <v>0.97632799924249603</v>
      </c>
      <c r="O61" s="77">
        <f t="shared" si="47"/>
        <v>0.96947937268766582</v>
      </c>
      <c r="P61" s="78">
        <f t="shared" si="39"/>
        <v>3.0520627312334181E-2</v>
      </c>
      <c r="Q61" s="77">
        <f>VLOOKUP(E61,'Appendix 4. LT MOH 2019'!$E$4:$J$1683,6,FALSE)</f>
        <v>2.4999999999999853</v>
      </c>
      <c r="R61" s="133">
        <f t="shared" si="40"/>
        <v>2.4912256872765788</v>
      </c>
      <c r="S61" s="132">
        <f t="shared" si="48"/>
        <v>89562.054086254677</v>
      </c>
      <c r="T61" s="14">
        <f t="shared" si="41"/>
        <v>2733.4900740936955</v>
      </c>
      <c r="U61" s="15">
        <f t="shared" si="42"/>
        <v>6.1990570356337781E-3</v>
      </c>
      <c r="V61" s="14">
        <f t="shared" si="43"/>
        <v>440952.56074930268</v>
      </c>
      <c r="W61" s="14">
        <f t="shared" si="44"/>
        <v>2756095.26464302</v>
      </c>
      <c r="X61" s="2">
        <f t="shared" si="45"/>
        <v>30.77302427642741</v>
      </c>
      <c r="Y61" s="109">
        <f>VLOOKUP(E61,'Appendix 4. LT MOH 2019'!$E$4:$Q$1683,13,FALSE)</f>
        <v>32.83953390799698</v>
      </c>
      <c r="Z61" s="129">
        <f t="shared" si="46"/>
        <v>-2.0665096315695699</v>
      </c>
    </row>
    <row r="62" spans="1:26" x14ac:dyDescent="0.2">
      <c r="B62" s="155" t="str">
        <f t="shared" si="49"/>
        <v>Male</v>
      </c>
      <c r="C62" s="13" t="str">
        <f t="shared" si="50"/>
        <v>GO</v>
      </c>
      <c r="D62" s="162" t="s">
        <v>128</v>
      </c>
      <c r="E62" s="20" t="str">
        <f t="shared" si="34"/>
        <v>GOMale50-54</v>
      </c>
      <c r="F62" s="21">
        <v>5</v>
      </c>
      <c r="G62" s="108">
        <f>VLOOKUP(E62,'Appendix 4. LT MOH 2019'!$E$4:$H$1683,4,FALSE)</f>
        <v>6.7861313653715932E-3</v>
      </c>
      <c r="H62" s="21">
        <f>VLOOKUP(E62,'Appendix 1a. Pop March 2021'!$E$5:$F$1684,2,FALSE)</f>
        <v>211689.22420935801</v>
      </c>
      <c r="I62" s="21">
        <f>VLOOKUP(E62,'Appendix 2a. Covid Deaths 2021'!$E$4:$F$1684,2,FALSE)</f>
        <v>408.10324039186099</v>
      </c>
      <c r="J62" s="22">
        <f t="shared" si="35"/>
        <v>1436.5508841183041</v>
      </c>
      <c r="K62" s="22">
        <f t="shared" si="36"/>
        <v>1841.8846823102319</v>
      </c>
      <c r="L62" s="78">
        <f t="shared" si="37"/>
        <v>0.77993530100726649</v>
      </c>
      <c r="M62" s="78">
        <f t="shared" si="38"/>
        <v>1.2821576337274716</v>
      </c>
      <c r="N62" s="77">
        <f>VLOOKUP(E62,'Appendix 4. LT MOH 2019'!$E$4:$L$1683,8,FALSE)</f>
        <v>0.96663538482694067</v>
      </c>
      <c r="O62" s="77">
        <f t="shared" si="47"/>
        <v>0.95742429604080048</v>
      </c>
      <c r="P62" s="78">
        <f t="shared" si="39"/>
        <v>4.2575703959199518E-2</v>
      </c>
      <c r="Q62" s="77">
        <f>VLOOKUP(E62,'Appendix 4. LT MOH 2019'!$E$4:$J$1683,6,FALSE)</f>
        <v>2.5000000000000115</v>
      </c>
      <c r="R62" s="133">
        <f t="shared" si="40"/>
        <v>2.4880805211399286</v>
      </c>
      <c r="S62" s="132">
        <f t="shared" si="48"/>
        <v>86828.564012160976</v>
      </c>
      <c r="T62" s="14">
        <f t="shared" si="41"/>
        <v>3696.7872365841708</v>
      </c>
      <c r="U62" s="15">
        <f t="shared" si="42"/>
        <v>8.7012549624446347E-3</v>
      </c>
      <c r="V62" s="14">
        <f t="shared" si="43"/>
        <v>424856.78819202777</v>
      </c>
      <c r="W62" s="14">
        <f t="shared" si="44"/>
        <v>2315142.7038937174</v>
      </c>
      <c r="X62" s="2">
        <f t="shared" si="45"/>
        <v>26.663376623036914</v>
      </c>
      <c r="Y62" s="109">
        <f>VLOOKUP(E62,'Appendix 4. LT MOH 2019'!$E$4:$Q$1683,13,FALSE)</f>
        <v>28.575144758253916</v>
      </c>
      <c r="Z62" s="129">
        <f t="shared" si="46"/>
        <v>-1.9117681352170024</v>
      </c>
    </row>
    <row r="63" spans="1:26" x14ac:dyDescent="0.2">
      <c r="B63" s="155" t="str">
        <f t="shared" si="49"/>
        <v>Male</v>
      </c>
      <c r="C63" s="13" t="str">
        <f t="shared" si="50"/>
        <v>GO</v>
      </c>
      <c r="D63" s="162" t="s">
        <v>129</v>
      </c>
      <c r="E63" s="20" t="str">
        <f t="shared" si="34"/>
        <v>GOMale55-59</v>
      </c>
      <c r="F63" s="21">
        <v>5</v>
      </c>
      <c r="G63" s="108">
        <f>VLOOKUP(E63,'Appendix 4. LT MOH 2019'!$E$4:$H$1683,4,FALSE)</f>
        <v>1.0116277685871726E-2</v>
      </c>
      <c r="H63" s="21">
        <f>VLOOKUP(E63,'Appendix 1a. Pop March 2021'!$E$5:$F$1684,2,FALSE)</f>
        <v>177669.717584837</v>
      </c>
      <c r="I63" s="21">
        <f>VLOOKUP(E63,'Appendix 2a. Covid Deaths 2021'!$E$4:$F$1684,2,FALSE)</f>
        <v>499.25320271288598</v>
      </c>
      <c r="J63" s="22">
        <f t="shared" si="35"/>
        <v>1797.3561994586178</v>
      </c>
      <c r="K63" s="22">
        <f t="shared" si="36"/>
        <v>2291.5588181372996</v>
      </c>
      <c r="L63" s="78">
        <f t="shared" si="37"/>
        <v>0.78433779889603883</v>
      </c>
      <c r="M63" s="78">
        <f t="shared" si="38"/>
        <v>1.274960866870763</v>
      </c>
      <c r="N63" s="77">
        <f>VLOOKUP(E63,'Appendix 4. LT MOH 2019'!$E$4:$L$1683,8,FALSE)</f>
        <v>0.95066629521288948</v>
      </c>
      <c r="O63" s="77">
        <f t="shared" si="47"/>
        <v>0.93753325886108019</v>
      </c>
      <c r="P63" s="78">
        <f t="shared" si="39"/>
        <v>6.2466741138919812E-2</v>
      </c>
      <c r="Q63" s="77">
        <f>VLOOKUP(E63,'Appendix 4. LT MOH 2019'!$E$4:$J$1683,6,FALSE)</f>
        <v>2.4999999999999973</v>
      </c>
      <c r="R63" s="133">
        <f t="shared" si="40"/>
        <v>2.4827187286174932</v>
      </c>
      <c r="S63" s="132">
        <f t="shared" si="48"/>
        <v>83131.7767755768</v>
      </c>
      <c r="T63" s="14">
        <f t="shared" si="41"/>
        <v>5192.9711802584216</v>
      </c>
      <c r="U63" s="15">
        <f t="shared" si="42"/>
        <v>1.2899012783016528E-2</v>
      </c>
      <c r="V63" s="14">
        <f t="shared" si="43"/>
        <v>402586.71478299034</v>
      </c>
      <c r="W63" s="14">
        <f t="shared" si="44"/>
        <v>1890285.9157016894</v>
      </c>
      <c r="X63" s="2">
        <f t="shared" si="45"/>
        <v>22.738427939591862</v>
      </c>
      <c r="Y63" s="109">
        <f>VLOOKUP(E63,'Appendix 4. LT MOH 2019'!$E$4:$Q$1683,13,FALSE)</f>
        <v>24.475160611280767</v>
      </c>
      <c r="Z63" s="129">
        <f t="shared" si="46"/>
        <v>-1.7367326716889053</v>
      </c>
    </row>
    <row r="64" spans="1:26" x14ac:dyDescent="0.2">
      <c r="B64" s="155" t="str">
        <f t="shared" si="49"/>
        <v>Male</v>
      </c>
      <c r="C64" s="13" t="str">
        <f t="shared" si="50"/>
        <v>GO</v>
      </c>
      <c r="D64" s="162" t="s">
        <v>130</v>
      </c>
      <c r="E64" s="20" t="str">
        <f t="shared" si="34"/>
        <v>GOMale60-64</v>
      </c>
      <c r="F64" s="21">
        <v>5</v>
      </c>
      <c r="G64" s="108">
        <f>VLOOKUP(E64,'Appendix 4. LT MOH 2019'!$E$4:$H$1683,4,FALSE)</f>
        <v>1.5460885639862197E-2</v>
      </c>
      <c r="H64" s="21">
        <f>VLOOKUP(E64,'Appendix 1a. Pop March 2021'!$E$5:$F$1684,2,FALSE)</f>
        <v>139754.08966602801</v>
      </c>
      <c r="I64" s="21">
        <f>VLOOKUP(E64,'Appendix 2a. Covid Deaths 2021'!$E$4:$F$1684,2,FALSE)</f>
        <v>562.43669932177795</v>
      </c>
      <c r="J64" s="22">
        <f t="shared" si="35"/>
        <v>2160.7219980295063</v>
      </c>
      <c r="K64" s="22">
        <f t="shared" si="36"/>
        <v>2714.4629278634084</v>
      </c>
      <c r="L64" s="78">
        <f t="shared" si="37"/>
        <v>0.79600350251614627</v>
      </c>
      <c r="M64" s="78">
        <f t="shared" si="38"/>
        <v>1.2562758792380011</v>
      </c>
      <c r="N64" s="77">
        <f>VLOOKUP(E64,'Appendix 4. LT MOH 2019'!$E$4:$L$1683,8,FALSE)</f>
        <v>0.92557236469541304</v>
      </c>
      <c r="O64" s="77">
        <f t="shared" si="47"/>
        <v>0.90740709266594932</v>
      </c>
      <c r="P64" s="78">
        <f t="shared" si="39"/>
        <v>9.2592907334050678E-2</v>
      </c>
      <c r="Q64" s="77">
        <f>VLOOKUP(E64,'Appendix 4. LT MOH 2019'!$E$4:$J$1683,6,FALSE)</f>
        <v>2.4999999999999973</v>
      </c>
      <c r="R64" s="133">
        <f t="shared" si="40"/>
        <v>2.4754642209109434</v>
      </c>
      <c r="S64" s="132">
        <f t="shared" si="48"/>
        <v>77938.805595318379</v>
      </c>
      <c r="T64" s="14">
        <f t="shared" si="41"/>
        <v>7216.5806042139056</v>
      </c>
      <c r="U64" s="15">
        <f t="shared" si="42"/>
        <v>1.942680034172627E-2</v>
      </c>
      <c r="V64" s="14">
        <f t="shared" si="43"/>
        <v>371475.51203857374</v>
      </c>
      <c r="W64" s="14">
        <f t="shared" si="44"/>
        <v>1487699.2009186991</v>
      </c>
      <c r="X64" s="2">
        <f t="shared" si="45"/>
        <v>19.088042080645668</v>
      </c>
      <c r="Y64" s="109">
        <f>VLOOKUP(E64,'Appendix 4. LT MOH 2019'!$E$4:$Q$1683,13,FALSE)</f>
        <v>20.615535621634415</v>
      </c>
      <c r="Z64" s="129">
        <f t="shared" si="46"/>
        <v>-1.5274935409887469</v>
      </c>
    </row>
    <row r="65" spans="2:26" x14ac:dyDescent="0.2">
      <c r="B65" s="155" t="str">
        <f t="shared" si="49"/>
        <v>Male</v>
      </c>
      <c r="C65" s="13" t="str">
        <f t="shared" si="50"/>
        <v>GO</v>
      </c>
      <c r="D65" s="162" t="s">
        <v>131</v>
      </c>
      <c r="E65" s="20" t="str">
        <f t="shared" si="34"/>
        <v>GOMale65-69</v>
      </c>
      <c r="F65" s="21">
        <v>5</v>
      </c>
      <c r="G65" s="108">
        <f>VLOOKUP(E65,'Appendix 4. LT MOH 2019'!$E$4:$H$1683,4,FALSE)</f>
        <v>2.2420327215586389E-2</v>
      </c>
      <c r="H65" s="21">
        <f>VLOOKUP(E65,'Appendix 1a. Pop March 2021'!$E$5:$F$1684,2,FALSE)</f>
        <v>104157.328889015</v>
      </c>
      <c r="I65" s="21">
        <f>VLOOKUP(E65,'Appendix 2a. Covid Deaths 2021'!$E$4:$F$1684,2,FALSE)</f>
        <v>613.19065561416699</v>
      </c>
      <c r="J65" s="22">
        <f t="shared" si="35"/>
        <v>2335.2413955931656</v>
      </c>
      <c r="K65" s="22">
        <f t="shared" si="36"/>
        <v>2934.6841160629233</v>
      </c>
      <c r="L65" s="78">
        <f t="shared" si="37"/>
        <v>0.79573858829005739</v>
      </c>
      <c r="M65" s="78">
        <f t="shared" si="38"/>
        <v>1.256694113765269</v>
      </c>
      <c r="N65" s="77">
        <f>VLOOKUP(E65,'Appendix 4. LT MOH 2019'!$E$4:$L$1683,8,FALSE)</f>
        <v>0.89384825600902507</v>
      </c>
      <c r="O65" s="77">
        <f t="shared" si="47"/>
        <v>0.86846735983651846</v>
      </c>
      <c r="P65" s="78">
        <f t="shared" si="39"/>
        <v>0.13153264016348154</v>
      </c>
      <c r="Q65" s="77">
        <f>VLOOKUP(E65,'Appendix 4. LT MOH 2019'!$E$4:$J$1683,6,FALSE)</f>
        <v>2.4999999999999978</v>
      </c>
      <c r="R65" s="133">
        <f t="shared" si="40"/>
        <v>2.4645025053558327</v>
      </c>
      <c r="S65" s="132">
        <f t="shared" si="48"/>
        <v>70722.224991104478</v>
      </c>
      <c r="T65" s="14">
        <f t="shared" si="41"/>
        <v>9302.2809713157276</v>
      </c>
      <c r="U65" s="15">
        <f t="shared" si="42"/>
        <v>2.8186576517525982E-2</v>
      </c>
      <c r="V65" s="14">
        <f t="shared" si="43"/>
        <v>330025.21485827526</v>
      </c>
      <c r="W65" s="14">
        <f t="shared" si="44"/>
        <v>1116223.6888801255</v>
      </c>
      <c r="X65" s="2">
        <f t="shared" si="45"/>
        <v>15.783209436927718</v>
      </c>
      <c r="Y65" s="109">
        <f>VLOOKUP(E65,'Appendix 4. LT MOH 2019'!$E$4:$Q$1683,13,FALSE)</f>
        <v>17.072252060049212</v>
      </c>
      <c r="Z65" s="129">
        <f t="shared" si="46"/>
        <v>-1.2890426231214942</v>
      </c>
    </row>
    <row r="66" spans="2:26" x14ac:dyDescent="0.2">
      <c r="B66" s="155" t="str">
        <f t="shared" si="49"/>
        <v>Male</v>
      </c>
      <c r="C66" s="13" t="str">
        <f t="shared" si="50"/>
        <v>GO</v>
      </c>
      <c r="D66" s="162" t="s">
        <v>132</v>
      </c>
      <c r="E66" s="20" t="str">
        <f t="shared" si="34"/>
        <v>GOMale70-74</v>
      </c>
      <c r="F66" s="21">
        <v>5</v>
      </c>
      <c r="G66" s="108">
        <f>VLOOKUP(E66,'Appendix 4. LT MOH 2019'!$E$4:$H$1683,4,FALSE)</f>
        <v>3.3650424805751214E-2</v>
      </c>
      <c r="H66" s="21">
        <f>VLOOKUP(E66,'Appendix 1a. Pop March 2021'!$E$5:$F$1684,2,FALSE)</f>
        <v>73711.1602437478</v>
      </c>
      <c r="I66" s="21">
        <f>VLOOKUP(E66,'Appendix 2a. Covid Deaths 2021'!$E$4:$F$1684,2,FALSE)</f>
        <v>543.79238884702295</v>
      </c>
      <c r="J66" s="22">
        <f t="shared" si="35"/>
        <v>2480.4118551269135</v>
      </c>
      <c r="K66" s="22">
        <f t="shared" si="36"/>
        <v>3005.9053990830998</v>
      </c>
      <c r="L66" s="78">
        <f t="shared" si="37"/>
        <v>0.82517961339818635</v>
      </c>
      <c r="M66" s="78">
        <f t="shared" si="38"/>
        <v>1.2118573747621839</v>
      </c>
      <c r="N66" s="77">
        <f>VLOOKUP(E66,'Appendix 4. LT MOH 2019'!$E$4:$L$1683,8,FALSE)</f>
        <v>0.84480391171840985</v>
      </c>
      <c r="O66" s="77">
        <f t="shared" si="47"/>
        <v>0.81515203444462836</v>
      </c>
      <c r="P66" s="78">
        <f t="shared" si="39"/>
        <v>0.18484796555537164</v>
      </c>
      <c r="Q66" s="77">
        <f>VLOOKUP(E66,'Appendix 4. LT MOH 2019'!$E$4:$J$1683,6,FALSE)</f>
        <v>2.4999999999999987</v>
      </c>
      <c r="R66" s="133">
        <f t="shared" si="40"/>
        <v>2.4563484705766263</v>
      </c>
      <c r="S66" s="132">
        <f t="shared" si="48"/>
        <v>61419.944019788752</v>
      </c>
      <c r="T66" s="14">
        <f t="shared" si="41"/>
        <v>11353.351696582766</v>
      </c>
      <c r="U66" s="15">
        <f t="shared" si="42"/>
        <v>4.0806991244029991E-2</v>
      </c>
      <c r="V66" s="14">
        <f t="shared" si="43"/>
        <v>278220.74969184957</v>
      </c>
      <c r="W66" s="14">
        <f t="shared" si="44"/>
        <v>786198.47402185015</v>
      </c>
      <c r="X66" s="2">
        <f t="shared" si="45"/>
        <v>12.800377573912256</v>
      </c>
      <c r="Y66" s="109">
        <f>VLOOKUP(E66,'Appendix 4. LT MOH 2019'!$E$4:$Q$1683,13,FALSE)</f>
        <v>13.802825409218094</v>
      </c>
      <c r="Z66" s="129">
        <f t="shared" si="46"/>
        <v>-1.0024478353058388</v>
      </c>
    </row>
    <row r="67" spans="2:26" x14ac:dyDescent="0.2">
      <c r="B67" s="155" t="str">
        <f t="shared" si="49"/>
        <v>Male</v>
      </c>
      <c r="C67" s="13" t="str">
        <f t="shared" si="50"/>
        <v>GO</v>
      </c>
      <c r="D67" s="162" t="s">
        <v>133</v>
      </c>
      <c r="E67" s="20" t="str">
        <f t="shared" si="34"/>
        <v>GOMale75-79</v>
      </c>
      <c r="F67" s="21">
        <v>5</v>
      </c>
      <c r="G67" s="108">
        <f>VLOOKUP(E67,'Appendix 4. LT MOH 2019'!$E$4:$H$1683,4,FALSE)</f>
        <v>5.2902310318832871E-2</v>
      </c>
      <c r="H67" s="21">
        <f>VLOOKUP(E67,'Appendix 1a. Pop March 2021'!$E$5:$F$1684,2,FALSE)</f>
        <v>47923.221096806999</v>
      </c>
      <c r="I67" s="21">
        <f>VLOOKUP(E67,'Appendix 2a. Covid Deaths 2021'!$E$4:$F$1684,2,FALSE)</f>
        <v>423.64016578749101</v>
      </c>
      <c r="J67" s="22">
        <f t="shared" si="35"/>
        <v>2535.2491139413219</v>
      </c>
      <c r="K67" s="22">
        <f t="shared" si="36"/>
        <v>2936.4777362148016</v>
      </c>
      <c r="L67" s="78">
        <f t="shared" si="37"/>
        <v>0.86336398286789873</v>
      </c>
      <c r="M67" s="78">
        <f t="shared" si="38"/>
        <v>1.1582600384582034</v>
      </c>
      <c r="N67" s="77">
        <f>VLOOKUP(E67,'Appendix 4. LT MOH 2019'!$E$4:$L$1683,8,FALSE)</f>
        <v>0.7663853369103335</v>
      </c>
      <c r="O67" s="77">
        <f t="shared" si="47"/>
        <v>0.73478417478926872</v>
      </c>
      <c r="P67" s="78">
        <f t="shared" si="39"/>
        <v>0.26521582521073128</v>
      </c>
      <c r="Q67" s="77">
        <f>VLOOKUP(E67,'Appendix 4. LT MOH 2019'!$E$4:$J$1683,6,FALSE)</f>
        <v>2.4999999999999991</v>
      </c>
      <c r="R67" s="133">
        <f t="shared" si="40"/>
        <v>2.4493742177749125</v>
      </c>
      <c r="S67" s="132">
        <f t="shared" si="48"/>
        <v>50066.592323205987</v>
      </c>
      <c r="T67" s="14">
        <f t="shared" si="41"/>
        <v>13278.45259848834</v>
      </c>
      <c r="U67" s="15">
        <f t="shared" si="42"/>
        <v>6.1342375228385822E-2</v>
      </c>
      <c r="V67" s="14">
        <f t="shared" si="43"/>
        <v>216464.5980702719</v>
      </c>
      <c r="W67" s="14">
        <f t="shared" si="44"/>
        <v>507977.72433000058</v>
      </c>
      <c r="X67" s="2">
        <f t="shared" si="45"/>
        <v>10.146041517080675</v>
      </c>
      <c r="Y67" s="109">
        <f>VLOOKUP(E67,'Appendix 4. LT MOH 2019'!$E$4:$Q$1683,13,FALSE)</f>
        <v>10.879229490340657</v>
      </c>
      <c r="Z67" s="129">
        <f t="shared" si="46"/>
        <v>-0.73318797325998197</v>
      </c>
    </row>
    <row r="68" spans="2:26" x14ac:dyDescent="0.2">
      <c r="B68" s="155" t="str">
        <f t="shared" si="49"/>
        <v>Male</v>
      </c>
      <c r="C68" s="13" t="str">
        <f t="shared" si="50"/>
        <v>GO</v>
      </c>
      <c r="D68" s="162" t="s">
        <v>134</v>
      </c>
      <c r="E68" s="20" t="str">
        <f t="shared" si="34"/>
        <v>GOMale80-84</v>
      </c>
      <c r="F68" s="21">
        <v>5</v>
      </c>
      <c r="G68" s="108">
        <f>VLOOKUP(E68,'Appendix 4. LT MOH 2019'!$E$4:$H$1683,4,FALSE)</f>
        <v>8.0673073382672406E-2</v>
      </c>
      <c r="H68" s="21">
        <f>VLOOKUP(E68,'Appendix 1a. Pop March 2021'!$E$5:$F$1684,2,FALSE)</f>
        <v>28885.247277257498</v>
      </c>
      <c r="I68" s="21">
        <f>VLOOKUP(E68,'Appendix 2a. Covid Deaths 2021'!$E$4:$F$1684,2,FALSE)</f>
        <v>324.20384325546303</v>
      </c>
      <c r="J68" s="22">
        <f t="shared" si="35"/>
        <v>2330.2616732748324</v>
      </c>
      <c r="K68" s="22">
        <f t="shared" si="36"/>
        <v>2628.3109960924035</v>
      </c>
      <c r="L68" s="78">
        <f t="shared" si="37"/>
        <v>0.88660043531351851</v>
      </c>
      <c r="M68" s="78">
        <f t="shared" si="38"/>
        <v>1.1279037999190484</v>
      </c>
      <c r="N68" s="77">
        <f>VLOOKUP(E68,'Appendix 4. LT MOH 2019'!$E$4:$L$1683,8,FALSE)</f>
        <v>0.66433287883198266</v>
      </c>
      <c r="O68" s="77">
        <f t="shared" si="47"/>
        <v>0.63047549160663308</v>
      </c>
      <c r="P68" s="78">
        <f t="shared" si="39"/>
        <v>0.36952450839336692</v>
      </c>
      <c r="Q68" s="77">
        <f>VLOOKUP(E68,'Appendix 4. LT MOH 2019'!$E$4:$J$1683,6,FALSE)</f>
        <v>2.5000000000000004</v>
      </c>
      <c r="R68" s="133">
        <f t="shared" si="40"/>
        <v>2.4385987067584018</v>
      </c>
      <c r="S68" s="132">
        <f t="shared" si="48"/>
        <v>36788.13972471765</v>
      </c>
      <c r="T68" s="14">
        <f t="shared" si="41"/>
        <v>13594.119246482782</v>
      </c>
      <c r="U68" s="15">
        <f t="shared" si="42"/>
        <v>9.1161849973641296E-2</v>
      </c>
      <c r="V68" s="14">
        <f t="shared" si="43"/>
        <v>149120.70400516674</v>
      </c>
      <c r="W68" s="14">
        <f t="shared" si="44"/>
        <v>291513.12625972868</v>
      </c>
      <c r="X68" s="2">
        <f t="shared" si="45"/>
        <v>7.9241062049099318</v>
      </c>
      <c r="Y68" s="109">
        <f>VLOOKUP(E68,'Appendix 4. LT MOH 2019'!$E$4:$Q$1683,13,FALSE)</f>
        <v>8.4334418167776342</v>
      </c>
      <c r="Z68" s="129">
        <f t="shared" si="46"/>
        <v>-0.50933561186770238</v>
      </c>
    </row>
    <row r="69" spans="2:26" x14ac:dyDescent="0.2">
      <c r="B69" s="155" t="str">
        <f t="shared" si="49"/>
        <v>Male</v>
      </c>
      <c r="C69" s="13" t="str">
        <f t="shared" si="50"/>
        <v>GO</v>
      </c>
      <c r="D69" s="162" t="s">
        <v>135</v>
      </c>
      <c r="E69" s="20" t="str">
        <f t="shared" si="34"/>
        <v>GOMale85-89</v>
      </c>
      <c r="F69" s="21">
        <v>5</v>
      </c>
      <c r="G69" s="108">
        <f>VLOOKUP(E69,'Appendix 4. LT MOH 2019'!$E$4:$H$1683,4,FALSE)</f>
        <v>0.12465764144299241</v>
      </c>
      <c r="H69" s="21">
        <f>VLOOKUP(E69,'Appendix 1a. Pop March 2021'!$E$5:$F$1684,2,FALSE)</f>
        <v>13894.8768523653</v>
      </c>
      <c r="I69" s="21">
        <f>VLOOKUP(E69,'Appendix 2a. Covid Deaths 2021'!$E$4:$F$1684,2,FALSE)</f>
        <v>174.013564431047</v>
      </c>
      <c r="J69" s="22">
        <f t="shared" si="35"/>
        <v>1732.1025765566885</v>
      </c>
      <c r="K69" s="22">
        <f t="shared" si="36"/>
        <v>1884.4240204666728</v>
      </c>
      <c r="L69" s="78">
        <f t="shared" si="37"/>
        <v>0.91916816902373055</v>
      </c>
      <c r="M69" s="78">
        <f t="shared" si="38"/>
        <v>1.0879401982143515</v>
      </c>
      <c r="N69" s="77">
        <f>VLOOKUP(E69,'Appendix 4. LT MOH 2019'!$E$4:$L$1683,8,FALSE)</f>
        <v>0.52480386600244611</v>
      </c>
      <c r="O69" s="77">
        <f t="shared" si="47"/>
        <v>0.49587647872902457</v>
      </c>
      <c r="P69" s="78">
        <f t="shared" si="39"/>
        <v>0.50412352127097537</v>
      </c>
      <c r="Q69" s="77">
        <f>VLOOKUP(E69,'Appendix 4. LT MOH 2019'!$E$4:$J$1683,6,FALSE)</f>
        <v>2.4999999999999996</v>
      </c>
      <c r="R69" s="133">
        <f t="shared" si="40"/>
        <v>2.4362187321244639</v>
      </c>
      <c r="S69" s="132">
        <f t="shared" si="48"/>
        <v>23194.020478234866</v>
      </c>
      <c r="T69" s="14">
        <f t="shared" si="41"/>
        <v>11692.651275918874</v>
      </c>
      <c r="U69" s="15">
        <f t="shared" si="42"/>
        <v>0.13597259992236957</v>
      </c>
      <c r="V69" s="14">
        <f t="shared" si="43"/>
        <v>85992.702078172544</v>
      </c>
      <c r="W69" s="14">
        <f t="shared" si="44"/>
        <v>142392.42225456197</v>
      </c>
      <c r="X69" s="2">
        <f t="shared" si="45"/>
        <v>6.1391867092719945</v>
      </c>
      <c r="Y69" s="109">
        <f>VLOOKUP(E69,'Appendix 4. LT MOH 2019'!$E$4:$Q$1683,13,FALSE)</f>
        <v>6.4314288150387764</v>
      </c>
      <c r="Z69" s="129">
        <f t="shared" si="46"/>
        <v>-0.29224210576678189</v>
      </c>
    </row>
    <row r="70" spans="2:26" x14ac:dyDescent="0.2">
      <c r="B70" s="155" t="str">
        <f t="shared" si="49"/>
        <v>Male</v>
      </c>
      <c r="C70" s="13" t="str">
        <f t="shared" si="50"/>
        <v>GO</v>
      </c>
      <c r="D70" s="162" t="s">
        <v>8</v>
      </c>
      <c r="E70" s="20" t="str">
        <f t="shared" si="34"/>
        <v>GOMale90+</v>
      </c>
      <c r="F70" s="21" t="s">
        <v>19</v>
      </c>
      <c r="G70" s="108">
        <f>VLOOKUP(E70,'Appendix 4. LT MOH 2019'!$E$4:$H$1683,4,FALSE)</f>
        <v>0.20035123664569005</v>
      </c>
      <c r="H70" s="21">
        <f>VLOOKUP(E70,'Appendix 1a. Pop March 2021'!$E$5:$F$1684,2,FALSE)</f>
        <v>7400.5066819122203</v>
      </c>
      <c r="I70" s="21">
        <f>VLOOKUP(E70,'Appendix 2a. Covid Deaths 2021'!$E$4:$F$1684,2,FALSE)</f>
        <v>92.185757347400099</v>
      </c>
      <c r="J70" s="22">
        <f t="shared" si="35"/>
        <v>1482.7006655258056</v>
      </c>
      <c r="K70" s="22">
        <f t="shared" si="36"/>
        <v>1556.4168923875347</v>
      </c>
      <c r="L70" s="78">
        <f t="shared" si="37"/>
        <v>0.95263722257045869</v>
      </c>
      <c r="M70" s="78">
        <f t="shared" si="38"/>
        <v>1.0497175381219563</v>
      </c>
      <c r="N70" s="77">
        <f>VLOOKUP(E70,'Appendix 4. LT MOH 2019'!$E$4:$L$1683,8,FALSE)</f>
        <v>0</v>
      </c>
      <c r="O70" s="77">
        <v>0</v>
      </c>
      <c r="P70" s="78">
        <f t="shared" si="39"/>
        <v>1</v>
      </c>
      <c r="Q70" s="77">
        <f>VLOOKUP(E70,'Appendix 4. LT MOH 2019'!$E$4:$J$1683,6,FALSE)</f>
        <v>5.1475415120492833</v>
      </c>
      <c r="R70" s="133">
        <f>Q70*L70</f>
        <v>4.9037396491047689</v>
      </c>
      <c r="S70" s="132">
        <f t="shared" si="48"/>
        <v>11501.369202315993</v>
      </c>
      <c r="T70" s="14">
        <f t="shared" si="41"/>
        <v>11501.369202315993</v>
      </c>
      <c r="U70" s="15">
        <f t="shared" si="42"/>
        <v>0.20392599761746344</v>
      </c>
      <c r="V70" s="14">
        <f>T70*R70</f>
        <v>56399.720176389419</v>
      </c>
      <c r="W70" s="14">
        <f>V70</f>
        <v>56399.720176389419</v>
      </c>
      <c r="X70" s="2">
        <f t="shared" si="45"/>
        <v>4.9037396491047689</v>
      </c>
      <c r="Y70" s="109">
        <f>VLOOKUP(E70,'Appendix 4. LT MOH 2019'!$E$4:$Q$1683,13,FALSE)</f>
        <v>4.9912344777209636</v>
      </c>
      <c r="Z70" s="129">
        <f t="shared" si="46"/>
        <v>-8.7494828616194731E-2</v>
      </c>
    </row>
    <row r="71" spans="2:26" x14ac:dyDescent="0.2">
      <c r="H71" s="43"/>
      <c r="I71" s="43"/>
      <c r="K71" s="9"/>
      <c r="L71" s="9"/>
      <c r="M71" s="9"/>
      <c r="N71" s="131"/>
      <c r="O71" s="131"/>
      <c r="P71" s="79"/>
      <c r="Q71" s="131"/>
      <c r="R71" s="111"/>
      <c r="S71" s="9"/>
      <c r="T71" s="9"/>
      <c r="U71" s="9"/>
      <c r="V71" s="111"/>
      <c r="W71" s="111"/>
      <c r="X71" s="9"/>
      <c r="Y71" s="131"/>
      <c r="Z71" s="9"/>
    </row>
    <row r="72" spans="2:26" x14ac:dyDescent="0.2">
      <c r="F72" s="43"/>
      <c r="H72" s="43"/>
      <c r="I72" s="43"/>
      <c r="N72" s="43"/>
      <c r="O72" s="43"/>
      <c r="Q72" s="43"/>
      <c r="R72" s="43"/>
      <c r="V72" s="43"/>
      <c r="W72" s="43"/>
    </row>
    <row r="73" spans="2:26" x14ac:dyDescent="0.2">
      <c r="F73" s="43"/>
    </row>
    <row r="74" spans="2:26" x14ac:dyDescent="0.2">
      <c r="F74" s="43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6E9B73-1D68-3F49-8555-36F3945BB5AB}">
  <sheetPr>
    <tabColor theme="5"/>
  </sheetPr>
  <dimension ref="A1:AA74"/>
  <sheetViews>
    <sheetView zoomScaleNormal="100" workbookViewId="0">
      <pane xSplit="4" ySplit="1" topLeftCell="E2" activePane="bottomRight" state="frozen"/>
      <selection pane="topRight" activeCell="F1" sqref="F1"/>
      <selection pane="bottomLeft" activeCell="A4" sqref="A4"/>
      <selection pane="bottomRight" activeCell="B1" sqref="B1"/>
    </sheetView>
  </sheetViews>
  <sheetFormatPr baseColWidth="10" defaultRowHeight="16" x14ac:dyDescent="0.2"/>
  <cols>
    <col min="1" max="1" width="5.83203125" customWidth="1"/>
    <col min="2" max="3" width="12.1640625" style="155" customWidth="1"/>
    <col min="4" max="4" width="12.1640625" style="9" customWidth="1"/>
    <col min="5" max="5" width="12.83203125" hidden="1" customWidth="1"/>
    <col min="6" max="6" width="13.33203125" customWidth="1"/>
    <col min="7" max="7" width="12.83203125" style="43" customWidth="1"/>
    <col min="10" max="10" width="14.6640625" style="43" customWidth="1"/>
    <col min="11" max="11" width="13.33203125" customWidth="1"/>
    <col min="17" max="17" width="11.5" customWidth="1"/>
    <col min="18" max="20" width="10.33203125" customWidth="1"/>
    <col min="21" max="21" width="8.33203125" customWidth="1"/>
    <col min="22" max="22" width="10" customWidth="1"/>
    <col min="23" max="23" width="8.33203125" customWidth="1"/>
    <col min="24" max="24" width="10.1640625" customWidth="1"/>
    <col min="25" max="25" width="10.5" style="43" customWidth="1"/>
    <col min="26" max="26" width="17.6640625" customWidth="1"/>
  </cols>
  <sheetData>
    <row r="1" spans="1:27" ht="18" x14ac:dyDescent="0.2">
      <c r="B1" s="158" t="s">
        <v>68</v>
      </c>
      <c r="C1" s="158"/>
      <c r="D1" s="158"/>
      <c r="H1" s="43"/>
      <c r="I1" s="43"/>
      <c r="K1" s="12"/>
      <c r="N1" s="10"/>
      <c r="O1" s="12"/>
      <c r="Q1" s="12"/>
      <c r="R1" s="12"/>
      <c r="S1" s="10"/>
      <c r="T1" s="10"/>
      <c r="U1" s="12"/>
      <c r="V1" s="12"/>
      <c r="W1" s="12"/>
      <c r="Y1" s="12"/>
    </row>
    <row r="2" spans="1:27" s="3" customFormat="1" ht="100" customHeight="1" x14ac:dyDescent="0.2">
      <c r="B2" s="159" t="s">
        <v>32</v>
      </c>
      <c r="C2" s="159" t="s">
        <v>14</v>
      </c>
      <c r="D2" s="164" t="s">
        <v>30</v>
      </c>
      <c r="E2" s="42"/>
      <c r="F2" s="3" t="s">
        <v>31</v>
      </c>
      <c r="G2" s="110" t="s">
        <v>115</v>
      </c>
      <c r="H2" s="110" t="s">
        <v>119</v>
      </c>
      <c r="I2" s="110" t="s">
        <v>117</v>
      </c>
      <c r="J2" s="110" t="s">
        <v>20</v>
      </c>
      <c r="K2" s="4" t="s">
        <v>1827</v>
      </c>
      <c r="L2" s="3" t="s">
        <v>16</v>
      </c>
      <c r="M2" s="5" t="s">
        <v>114</v>
      </c>
      <c r="N2" s="3" t="s">
        <v>143</v>
      </c>
      <c r="O2" s="3" t="s">
        <v>21</v>
      </c>
      <c r="P2" s="5" t="s">
        <v>22</v>
      </c>
      <c r="Q2" s="3" t="s">
        <v>142</v>
      </c>
      <c r="R2" s="3" t="s">
        <v>23</v>
      </c>
      <c r="S2" s="5" t="s">
        <v>33</v>
      </c>
      <c r="T2" s="5" t="s">
        <v>34</v>
      </c>
      <c r="U2" s="5" t="s">
        <v>35</v>
      </c>
      <c r="V2" s="3" t="s">
        <v>36</v>
      </c>
      <c r="W2" s="3" t="s">
        <v>37</v>
      </c>
      <c r="X2" s="5" t="s">
        <v>80</v>
      </c>
      <c r="Y2" s="3" t="s">
        <v>25</v>
      </c>
      <c r="Z2" s="5" t="s">
        <v>24</v>
      </c>
    </row>
    <row r="3" spans="1:27" s="13" customFormat="1" ht="47" customHeight="1" x14ac:dyDescent="0.2">
      <c r="A3" s="12"/>
      <c r="B3" s="10" t="s">
        <v>17</v>
      </c>
      <c r="C3" s="10" t="s">
        <v>14</v>
      </c>
      <c r="D3" s="160" t="s">
        <v>0</v>
      </c>
      <c r="E3" s="10" t="s">
        <v>137</v>
      </c>
      <c r="F3" s="10" t="s">
        <v>9</v>
      </c>
      <c r="G3" s="12" t="s">
        <v>116</v>
      </c>
      <c r="H3" s="12" t="s">
        <v>136</v>
      </c>
      <c r="I3" s="12" t="s">
        <v>110</v>
      </c>
      <c r="J3" s="12" t="s">
        <v>1826</v>
      </c>
      <c r="K3" s="12" t="s">
        <v>1828</v>
      </c>
      <c r="L3" s="12" t="s">
        <v>26</v>
      </c>
      <c r="M3" s="12" t="s">
        <v>27</v>
      </c>
      <c r="N3" s="10" t="s">
        <v>1620</v>
      </c>
      <c r="O3" s="12" t="s">
        <v>111</v>
      </c>
      <c r="P3" s="12" t="s">
        <v>112</v>
      </c>
      <c r="Q3" s="12" t="s">
        <v>1621</v>
      </c>
      <c r="R3" s="12" t="s">
        <v>113</v>
      </c>
      <c r="S3" s="10" t="s">
        <v>104</v>
      </c>
      <c r="T3" s="10" t="s">
        <v>105</v>
      </c>
      <c r="U3" s="12" t="s">
        <v>106</v>
      </c>
      <c r="V3" s="12" t="s">
        <v>107</v>
      </c>
      <c r="W3" s="12" t="s">
        <v>108</v>
      </c>
      <c r="X3" s="10" t="s">
        <v>109</v>
      </c>
      <c r="Y3" s="12" t="s">
        <v>29</v>
      </c>
      <c r="Z3" s="12" t="s">
        <v>11</v>
      </c>
    </row>
    <row r="4" spans="1:27" s="11" customFormat="1" ht="17" customHeight="1" x14ac:dyDescent="0.2">
      <c r="A4" s="17"/>
      <c r="B4" s="13" t="s">
        <v>18</v>
      </c>
      <c r="C4" s="13" t="str">
        <f>$B$1</f>
        <v>DF</v>
      </c>
      <c r="D4" s="162">
        <v>0</v>
      </c>
      <c r="E4" s="20" t="str">
        <f t="shared" ref="E4:E23" si="0">_xlfn.CONCAT(C4,B4,D4)</f>
        <v>DFTotal0</v>
      </c>
      <c r="F4" s="21">
        <v>1</v>
      </c>
      <c r="G4" s="108">
        <f>VLOOKUP(E4,'Appendix 4. LT MOH 2019'!$E$4:$H$1683,4,FALSE)</f>
        <v>8.317972350230414E-3</v>
      </c>
      <c r="H4" s="21">
        <f>VLOOKUP(E4,'Appendix 1a. Pop March 2021'!$E$5:$F$1684,2,FALSE)</f>
        <v>43158.944410533302</v>
      </c>
      <c r="I4" s="21">
        <f>VLOOKUP(E4,'Appendix 2a. Covid Deaths 2021'!$E$4:$F$1684,2,FALSE)</f>
        <v>0</v>
      </c>
      <c r="J4" s="22">
        <f t="shared" ref="J4:J23" si="1">G4*H4</f>
        <v>358.99490627194746</v>
      </c>
      <c r="K4" s="22">
        <f t="shared" ref="K4:K23" si="2">G4*(H4-I4)+I4</f>
        <v>358.99490627194746</v>
      </c>
      <c r="L4" s="77">
        <f t="shared" ref="L4:L23" si="3">J4/K4</f>
        <v>1</v>
      </c>
      <c r="M4" s="77">
        <f t="shared" ref="M4:M23" si="4">K4/J4</f>
        <v>1</v>
      </c>
      <c r="N4" s="77">
        <f>VLOOKUP(E4,'Appendix 4. LT MOH 2019'!$E$4:$L$1683,8,FALSE)</f>
        <v>0.99174521692115003</v>
      </c>
      <c r="O4" s="77">
        <f>EXP((1/L4)*LN(N4))</f>
        <v>0.99174521692115003</v>
      </c>
      <c r="P4" s="77">
        <f t="shared" ref="P4:P23" si="5">1-O4</f>
        <v>8.2547830788499699E-3</v>
      </c>
      <c r="Q4" s="77">
        <f>VLOOKUP(E4,'Appendix 4. LT MOH 2019'!$E$4:$J$1683,6,FALSE)</f>
        <v>7.9719520704995245E-2</v>
      </c>
      <c r="R4" s="18">
        <f t="shared" ref="R4:R22" si="6">F4+(Q4-F4)*M4*(1-N4)/(1-O4)</f>
        <v>7.9719520704995217E-2</v>
      </c>
      <c r="S4" s="14">
        <v>100000</v>
      </c>
      <c r="T4" s="14">
        <f t="shared" ref="T4:T23" si="7">P4*S4</f>
        <v>825.47830788499698</v>
      </c>
      <c r="U4" s="15">
        <f t="shared" ref="U4:U23" si="8">T4/V4</f>
        <v>8.3179723502303654E-3</v>
      </c>
      <c r="V4" s="14">
        <f t="shared" ref="V4:V22" si="9">(S5*F4)+R4*T4</f>
        <v>99240.32842717196</v>
      </c>
      <c r="W4" s="14">
        <f t="shared" ref="W4:W22" si="10">W5+V4</f>
        <v>7677432.9564488335</v>
      </c>
      <c r="X4" s="129">
        <f t="shared" ref="X4:X23" si="11">W4/S4</f>
        <v>76.77432956448834</v>
      </c>
      <c r="Y4" s="109">
        <f>VLOOKUP(E4,'Appendix 4. LT MOH 2019'!$E$4:$Q$1683,13,FALSE)</f>
        <v>79.305282331826547</v>
      </c>
      <c r="Z4" s="109">
        <f t="shared" ref="Z4:Z23" si="12">X4-Y4</f>
        <v>-2.5309527673382064</v>
      </c>
    </row>
    <row r="5" spans="1:27" s="11" customFormat="1" x14ac:dyDescent="0.2">
      <c r="A5" s="17"/>
      <c r="B5" s="13" t="str">
        <f>$B$4</f>
        <v>Total</v>
      </c>
      <c r="C5" s="13" t="str">
        <f>$C$4</f>
        <v>DF</v>
      </c>
      <c r="D5" s="163" t="s">
        <v>139</v>
      </c>
      <c r="E5" s="20" t="str">
        <f t="shared" si="0"/>
        <v>DFTotal01-04</v>
      </c>
      <c r="F5" s="21">
        <v>4</v>
      </c>
      <c r="G5" s="108">
        <f>VLOOKUP(E5,'Appendix 4. LT MOH 2019'!$E$4:$H$1683,4,FALSE)</f>
        <v>4.5431383262832829E-4</v>
      </c>
      <c r="H5" s="21">
        <f>VLOOKUP(E5,'Appendix 1a. Pop March 2021'!$E$5:$F$1684,2,FALSE)</f>
        <v>162958.86550432799</v>
      </c>
      <c r="I5" s="21">
        <f>VLOOKUP(E5,'Appendix 2a. Covid Deaths 2021'!$E$4:$F$1684,2,FALSE)</f>
        <v>1.07699330493001</v>
      </c>
      <c r="J5" s="22">
        <f t="shared" si="1"/>
        <v>74.034466748035527</v>
      </c>
      <c r="K5" s="22">
        <f t="shared" si="2"/>
        <v>75.110970760009465</v>
      </c>
      <c r="L5" s="77">
        <f t="shared" si="3"/>
        <v>0.98566781921360691</v>
      </c>
      <c r="M5" s="77">
        <f t="shared" si="4"/>
        <v>1.0145405789932633</v>
      </c>
      <c r="N5" s="77">
        <f>VLOOKUP(E5,'Appendix 4. LT MOH 2019'!$E$4:$L$1683,8,FALSE)</f>
        <v>0.99818479982936714</v>
      </c>
      <c r="O5" s="77">
        <f t="shared" ref="O5:O22" si="13">EXP((1/L5)*LN(N5))</f>
        <v>0.99815843008597771</v>
      </c>
      <c r="P5" s="77">
        <f t="shared" si="5"/>
        <v>1.8415699140222896E-3</v>
      </c>
      <c r="Q5" s="77">
        <f>VLOOKUP(E5,'Appendix 4. LT MOH 2019'!$E$4:$J$1683,6,FALSE)</f>
        <v>1.5079019262848874</v>
      </c>
      <c r="R5" s="18">
        <f t="shared" si="6"/>
        <v>1.507869017927479</v>
      </c>
      <c r="S5" s="132">
        <f t="shared" ref="S5:S23" si="14">S4-T4</f>
        <v>99174.521692114999</v>
      </c>
      <c r="T5" s="14">
        <f t="shared" si="7"/>
        <v>182.63681538574991</v>
      </c>
      <c r="U5" s="15">
        <f t="shared" si="8"/>
        <v>4.6092132043569072E-4</v>
      </c>
      <c r="V5" s="14">
        <f t="shared" si="9"/>
        <v>396242.93190237012</v>
      </c>
      <c r="W5" s="14">
        <f t="shared" si="10"/>
        <v>7578192.6280216612</v>
      </c>
      <c r="X5" s="129">
        <f t="shared" si="11"/>
        <v>76.412696514413085</v>
      </c>
      <c r="Y5" s="109">
        <f>VLOOKUP(E5,'Appendix 4. LT MOH 2019'!$E$4:$Q$1683,13,FALSE)</f>
        <v>78.964715646096423</v>
      </c>
      <c r="Z5" s="109">
        <f t="shared" si="12"/>
        <v>-2.5520191316833376</v>
      </c>
      <c r="AA5" s="19"/>
    </row>
    <row r="6" spans="1:27" s="11" customFormat="1" x14ac:dyDescent="0.2">
      <c r="A6" s="17"/>
      <c r="B6" s="13" t="str">
        <f t="shared" ref="B6:B23" si="15">$B$4</f>
        <v>Total</v>
      </c>
      <c r="C6" s="13" t="str">
        <f t="shared" ref="C6:C23" si="16">$C$4</f>
        <v>DF</v>
      </c>
      <c r="D6" s="163" t="s">
        <v>138</v>
      </c>
      <c r="E6" s="20" t="str">
        <f t="shared" si="0"/>
        <v>DFTotal05-09</v>
      </c>
      <c r="F6" s="21">
        <v>5</v>
      </c>
      <c r="G6" s="108">
        <f>VLOOKUP(E6,'Appendix 4. LT MOH 2019'!$E$4:$H$1683,4,FALSE)</f>
        <v>1.8757503001200481E-4</v>
      </c>
      <c r="H6" s="21">
        <f>VLOOKUP(E6,'Appendix 1a. Pop March 2021'!$E$5:$F$1684,2,FALSE)</f>
        <v>190373.254856107</v>
      </c>
      <c r="I6" s="21">
        <f>VLOOKUP(E6,'Appendix 2a. Covid Deaths 2021'!$E$4:$F$1684,2,FALSE)</f>
        <v>0</v>
      </c>
      <c r="J6" s="22">
        <f t="shared" si="1"/>
        <v>35.709268993117313</v>
      </c>
      <c r="K6" s="22">
        <f t="shared" si="2"/>
        <v>35.709268993117313</v>
      </c>
      <c r="L6" s="77">
        <f t="shared" si="3"/>
        <v>1</v>
      </c>
      <c r="M6" s="77">
        <f t="shared" si="4"/>
        <v>1</v>
      </c>
      <c r="N6" s="77">
        <f>VLOOKUP(E6,'Appendix 4. LT MOH 2019'!$E$4:$L$1683,8,FALSE)</f>
        <v>0.99906256444869412</v>
      </c>
      <c r="O6" s="77">
        <f t="shared" si="13"/>
        <v>0.99906256444869412</v>
      </c>
      <c r="P6" s="77">
        <f t="shared" si="5"/>
        <v>9.374355513058763E-4</v>
      </c>
      <c r="Q6" s="77">
        <f>VLOOKUP(E6,'Appendix 4. LT MOH 2019'!$E$4:$J$1683,6,FALSE)</f>
        <v>2.4999999999994458</v>
      </c>
      <c r="R6" s="18">
        <f t="shared" si="6"/>
        <v>2.4999999999994458</v>
      </c>
      <c r="S6" s="132">
        <f t="shared" si="14"/>
        <v>98991.884876729251</v>
      </c>
      <c r="T6" s="14">
        <f t="shared" si="7"/>
        <v>92.798512174224527</v>
      </c>
      <c r="U6" s="15">
        <f t="shared" si="8"/>
        <v>1.8757503001201053E-4</v>
      </c>
      <c r="V6" s="14">
        <f t="shared" si="9"/>
        <v>494727.4281032107</v>
      </c>
      <c r="W6" s="14">
        <f t="shared" si="10"/>
        <v>7181949.6961192908</v>
      </c>
      <c r="X6" s="129">
        <f t="shared" si="11"/>
        <v>72.550893490539082</v>
      </c>
      <c r="Y6" s="109">
        <f>VLOOKUP(E6,'Appendix 4. LT MOH 2019'!$E$4:$Q$1683,13,FALSE)</f>
        <v>75.105570948145626</v>
      </c>
      <c r="Z6" s="109">
        <f t="shared" si="12"/>
        <v>-2.5546774576065445</v>
      </c>
    </row>
    <row r="7" spans="1:27" s="11" customFormat="1" x14ac:dyDescent="0.2">
      <c r="A7" s="17"/>
      <c r="B7" s="13" t="str">
        <f t="shared" si="15"/>
        <v>Total</v>
      </c>
      <c r="C7" s="13" t="str">
        <f t="shared" si="16"/>
        <v>DF</v>
      </c>
      <c r="D7" s="163" t="s">
        <v>120</v>
      </c>
      <c r="E7" s="20" t="str">
        <f t="shared" si="0"/>
        <v>DFTotal10-14</v>
      </c>
      <c r="F7" s="21">
        <v>5</v>
      </c>
      <c r="G7" s="108">
        <f>VLOOKUP(E7,'Appendix 4. LT MOH 2019'!$E$4:$H$1683,4,FALSE)</f>
        <v>1.7827235324197657E-4</v>
      </c>
      <c r="H7" s="21">
        <f>VLOOKUP(E7,'Appendix 1a. Pop March 2021'!$E$5:$F$1684,2,FALSE)</f>
        <v>202596.69513607299</v>
      </c>
      <c r="I7" s="21">
        <f>VLOOKUP(E7,'Appendix 2a. Covid Deaths 2021'!$E$4:$F$1684,2,FALSE)</f>
        <v>1.07699330493001</v>
      </c>
      <c r="J7" s="22">
        <f t="shared" si="1"/>
        <v>36.117389600955036</v>
      </c>
      <c r="K7" s="22">
        <f t="shared" si="2"/>
        <v>37.194190907754162</v>
      </c>
      <c r="L7" s="77">
        <f t="shared" si="3"/>
        <v>0.97104920740258294</v>
      </c>
      <c r="M7" s="77">
        <f t="shared" si="4"/>
        <v>1.0298139294864945</v>
      </c>
      <c r="N7" s="77">
        <f>VLOOKUP(E7,'Appendix 4. LT MOH 2019'!$E$4:$L$1683,8,FALSE)</f>
        <v>0.99910903531971562</v>
      </c>
      <c r="O7" s="77">
        <f t="shared" si="13"/>
        <v>0.99908248435129399</v>
      </c>
      <c r="P7" s="77">
        <f t="shared" si="5"/>
        <v>9.1751564870601321E-4</v>
      </c>
      <c r="Q7" s="77">
        <f>VLOOKUP(E7,'Appendix 4. LT MOH 2019'!$E$4:$J$1683,6,FALSE)</f>
        <v>2.5000000000000719</v>
      </c>
      <c r="R7" s="18">
        <f t="shared" si="6"/>
        <v>2.4999667860398032</v>
      </c>
      <c r="S7" s="132">
        <f t="shared" si="14"/>
        <v>98899.086364555027</v>
      </c>
      <c r="T7" s="14">
        <f t="shared" si="7"/>
        <v>90.741459382206727</v>
      </c>
      <c r="U7" s="15">
        <f t="shared" si="8"/>
        <v>1.8358735299478149E-4</v>
      </c>
      <c r="V7" s="14">
        <f t="shared" si="9"/>
        <v>494268.57516043639</v>
      </c>
      <c r="W7" s="14">
        <f t="shared" si="10"/>
        <v>6687222.2680160804</v>
      </c>
      <c r="X7" s="129">
        <f t="shared" si="11"/>
        <v>67.616623305963614</v>
      </c>
      <c r="Y7" s="109">
        <f>VLOOKUP(E7,'Appendix 4. LT MOH 2019'!$E$4:$Q$1683,13,FALSE)</f>
        <v>70.173697856160842</v>
      </c>
      <c r="Z7" s="109">
        <f t="shared" si="12"/>
        <v>-2.5570745501972283</v>
      </c>
      <c r="AA7" s="19"/>
    </row>
    <row r="8" spans="1:27" s="11" customFormat="1" x14ac:dyDescent="0.2">
      <c r="A8" s="17"/>
      <c r="B8" s="13" t="str">
        <f t="shared" si="15"/>
        <v>Total</v>
      </c>
      <c r="C8" s="13" t="str">
        <f t="shared" si="16"/>
        <v>DF</v>
      </c>
      <c r="D8" s="162" t="s">
        <v>121</v>
      </c>
      <c r="E8" s="20" t="str">
        <f t="shared" si="0"/>
        <v>DFTotal15-19</v>
      </c>
      <c r="F8" s="21">
        <v>5</v>
      </c>
      <c r="G8" s="108">
        <f>VLOOKUP(E8,'Appendix 4. LT MOH 2019'!$E$4:$H$1683,4,FALSE)</f>
        <v>6.8432846097032766E-4</v>
      </c>
      <c r="H8" s="21">
        <f>VLOOKUP(E8,'Appendix 1a. Pop March 2021'!$E$5:$F$1684,2,FALSE)</f>
        <v>238046.66719478101</v>
      </c>
      <c r="I8" s="21">
        <f>VLOOKUP(E8,'Appendix 2a. Covid Deaths 2021'!$E$4:$F$1684,2,FALSE)</f>
        <v>3.2309799147900198</v>
      </c>
      <c r="J8" s="22">
        <f t="shared" si="1"/>
        <v>162.90210940052029</v>
      </c>
      <c r="K8" s="22">
        <f t="shared" si="2"/>
        <v>166.1308782637978</v>
      </c>
      <c r="L8" s="77">
        <f t="shared" si="3"/>
        <v>0.98056490823969178</v>
      </c>
      <c r="M8" s="77">
        <f t="shared" si="4"/>
        <v>1.0198203011315161</v>
      </c>
      <c r="N8" s="77">
        <f>VLOOKUP(E8,'Appendix 4. LT MOH 2019'!$E$4:$L$1683,8,FALSE)</f>
        <v>0.99658420151544813</v>
      </c>
      <c r="O8" s="77">
        <f t="shared" si="13"/>
        <v>0.99651661741295483</v>
      </c>
      <c r="P8" s="77">
        <f t="shared" si="5"/>
        <v>3.4833825870451696E-3</v>
      </c>
      <c r="Q8" s="77">
        <f>VLOOKUP(E8,'Appendix 4. LT MOH 2019'!$E$4:$J$1683,6,FALSE)</f>
        <v>2.5000000000000586</v>
      </c>
      <c r="R8" s="18">
        <f t="shared" si="6"/>
        <v>2.4999152748283735</v>
      </c>
      <c r="S8" s="132">
        <f t="shared" si="14"/>
        <v>98808.344905172824</v>
      </c>
      <c r="T8" s="14">
        <f t="shared" si="7"/>
        <v>344.18726809743231</v>
      </c>
      <c r="U8" s="15">
        <f t="shared" si="8"/>
        <v>6.9789207114697252E-4</v>
      </c>
      <c r="V8" s="14">
        <f t="shared" si="9"/>
        <v>493181.22719429521</v>
      </c>
      <c r="W8" s="14">
        <f t="shared" si="10"/>
        <v>6192953.692855644</v>
      </c>
      <c r="X8" s="129">
        <f t="shared" si="11"/>
        <v>62.676423725132452</v>
      </c>
      <c r="Y8" s="109">
        <f>VLOOKUP(E8,'Appendix 4. LT MOH 2019'!$E$4:$Q$1683,13,FALSE)</f>
        <v>65.2340464992444</v>
      </c>
      <c r="Z8" s="109">
        <f t="shared" si="12"/>
        <v>-2.5576227741119482</v>
      </c>
    </row>
    <row r="9" spans="1:27" s="11" customFormat="1" x14ac:dyDescent="0.2">
      <c r="A9" s="17"/>
      <c r="B9" s="13" t="str">
        <f t="shared" si="15"/>
        <v>Total</v>
      </c>
      <c r="C9" s="13" t="str">
        <f t="shared" si="16"/>
        <v>DF</v>
      </c>
      <c r="D9" s="162" t="s">
        <v>122</v>
      </c>
      <c r="E9" s="20" t="str">
        <f t="shared" si="0"/>
        <v>DFTotal20-24</v>
      </c>
      <c r="F9" s="21">
        <v>5</v>
      </c>
      <c r="G9" s="108">
        <f>VLOOKUP(E9,'Appendix 4. LT MOH 2019'!$E$4:$H$1683,4,FALSE)</f>
        <v>9.3969619144319014E-4</v>
      </c>
      <c r="H9" s="21">
        <f>VLOOKUP(E9,'Appendix 1a. Pop March 2021'!$E$5:$F$1684,2,FALSE)</f>
        <v>254480.75817940899</v>
      </c>
      <c r="I9" s="21">
        <f>VLOOKUP(E9,'Appendix 2a. Covid Deaths 2021'!$E$4:$F$1684,2,FALSE)</f>
        <v>10.7699330493001</v>
      </c>
      <c r="J9" s="22">
        <f t="shared" si="1"/>
        <v>239.13459925676608</v>
      </c>
      <c r="K9" s="22">
        <f t="shared" si="2"/>
        <v>249.89441184099766</v>
      </c>
      <c r="L9" s="77">
        <f t="shared" si="3"/>
        <v>0.95694256424158131</v>
      </c>
      <c r="M9" s="77">
        <f t="shared" si="4"/>
        <v>1.0449947963099997</v>
      </c>
      <c r="N9" s="77">
        <f>VLOOKUP(E9,'Appendix 4. LT MOH 2019'!$E$4:$L$1683,8,FALSE)</f>
        <v>0.9953125310346197</v>
      </c>
      <c r="O9" s="77">
        <f t="shared" si="13"/>
        <v>0.99510213665881719</v>
      </c>
      <c r="P9" s="77">
        <f t="shared" si="5"/>
        <v>4.8978633411828065E-3</v>
      </c>
      <c r="Q9" s="77">
        <f>VLOOKUP(E9,'Appendix 4. LT MOH 2019'!$E$4:$J$1683,6,FALSE)</f>
        <v>2.5000000000000351</v>
      </c>
      <c r="R9" s="18">
        <f t="shared" si="6"/>
        <v>2.4997359381692981</v>
      </c>
      <c r="S9" s="132">
        <f t="shared" si="14"/>
        <v>98464.15763707539</v>
      </c>
      <c r="T9" s="14">
        <f t="shared" si="7"/>
        <v>482.26398811107663</v>
      </c>
      <c r="U9" s="15">
        <f t="shared" si="8"/>
        <v>9.8197771857736968E-4</v>
      </c>
      <c r="V9" s="14">
        <f t="shared" si="9"/>
        <v>491115.00086758763</v>
      </c>
      <c r="W9" s="14">
        <f t="shared" si="10"/>
        <v>5699772.4656613488</v>
      </c>
      <c r="X9" s="129">
        <f t="shared" si="11"/>
        <v>57.886774258201484</v>
      </c>
      <c r="Y9" s="109">
        <f>VLOOKUP(E9,'Appendix 4. LT MOH 2019'!$E$4:$Q$1683,13,FALSE)</f>
        <v>60.449067829741189</v>
      </c>
      <c r="Z9" s="109">
        <f t="shared" si="12"/>
        <v>-2.5622935715397048</v>
      </c>
    </row>
    <row r="10" spans="1:27" s="11" customFormat="1" x14ac:dyDescent="0.2">
      <c r="A10" s="17"/>
      <c r="B10" s="13" t="str">
        <f t="shared" si="15"/>
        <v>Total</v>
      </c>
      <c r="C10" s="13" t="str">
        <f t="shared" si="16"/>
        <v>DF</v>
      </c>
      <c r="D10" s="162" t="s">
        <v>123</v>
      </c>
      <c r="E10" s="20" t="str">
        <f t="shared" si="0"/>
        <v>DFTotal25-29</v>
      </c>
      <c r="F10" s="21">
        <v>5</v>
      </c>
      <c r="G10" s="108">
        <f>VLOOKUP(E10,'Appendix 4. LT MOH 2019'!$E$4:$H$1683,4,FALSE)</f>
        <v>9.9289997714754018E-4</v>
      </c>
      <c r="H10" s="21">
        <f>VLOOKUP(E10,'Appendix 1a. Pop March 2021'!$E$5:$F$1684,2,FALSE)</f>
        <v>254834.67405633</v>
      </c>
      <c r="I10" s="21">
        <f>VLOOKUP(E10,'Appendix 2a. Covid Deaths 2021'!$E$4:$F$1684,2,FALSE)</f>
        <v>46.310712111990298</v>
      </c>
      <c r="J10" s="22">
        <f t="shared" si="1"/>
        <v>253.02534204693092</v>
      </c>
      <c r="K10" s="22">
        <f t="shared" si="2"/>
        <v>299.29007225392354</v>
      </c>
      <c r="L10" s="77">
        <f t="shared" si="3"/>
        <v>0.84541842681724266</v>
      </c>
      <c r="M10" s="77">
        <f t="shared" si="4"/>
        <v>1.1828462312617345</v>
      </c>
      <c r="N10" s="77">
        <f>VLOOKUP(E10,'Appendix 4. LT MOH 2019'!$E$4:$L$1683,8,FALSE)</f>
        <v>0.99504779273047417</v>
      </c>
      <c r="O10" s="77">
        <f t="shared" si="13"/>
        <v>0.99414495593163699</v>
      </c>
      <c r="P10" s="77">
        <f t="shared" si="5"/>
        <v>5.8550440683630134E-3</v>
      </c>
      <c r="Q10" s="77">
        <f>VLOOKUP(E10,'Appendix 4. LT MOH 2019'!$E$4:$J$1683,6,FALSE)</f>
        <v>2.4999999999999227</v>
      </c>
      <c r="R10" s="18">
        <f t="shared" si="6"/>
        <v>2.4988660901644137</v>
      </c>
      <c r="S10" s="132">
        <f t="shared" si="14"/>
        <v>97981.893648964309</v>
      </c>
      <c r="T10" s="14">
        <f t="shared" si="7"/>
        <v>573.68830521634413</v>
      </c>
      <c r="U10" s="15">
        <f t="shared" si="8"/>
        <v>1.1744485972736056E-3</v>
      </c>
      <c r="V10" s="14">
        <f t="shared" si="9"/>
        <v>488474.59697096882</v>
      </c>
      <c r="W10" s="14">
        <f t="shared" si="10"/>
        <v>5208657.4647937613</v>
      </c>
      <c r="X10" s="129">
        <f t="shared" si="11"/>
        <v>53.159387625785264</v>
      </c>
      <c r="Y10" s="109">
        <f>VLOOKUP(E10,'Appendix 4. LT MOH 2019'!$E$4:$Q$1683,13,FALSE)</f>
        <v>55.721981561413259</v>
      </c>
      <c r="Z10" s="109">
        <f t="shared" si="12"/>
        <v>-2.5625939356279943</v>
      </c>
    </row>
    <row r="11" spans="1:27" s="11" customFormat="1" x14ac:dyDescent="0.2">
      <c r="A11" s="17"/>
      <c r="B11" s="13" t="str">
        <f t="shared" si="15"/>
        <v>Total</v>
      </c>
      <c r="C11" s="13" t="str">
        <f t="shared" si="16"/>
        <v>DF</v>
      </c>
      <c r="D11" s="162" t="s">
        <v>124</v>
      </c>
      <c r="E11" s="20" t="str">
        <f t="shared" si="0"/>
        <v>DFTotal30-34</v>
      </c>
      <c r="F11" s="21">
        <v>5</v>
      </c>
      <c r="G11" s="108">
        <f>VLOOKUP(E11,'Appendix 4. LT MOH 2019'!$E$4:$H$1683,4,FALSE)</f>
        <v>9.8684454601440943E-4</v>
      </c>
      <c r="H11" s="21">
        <f>VLOOKUP(E11,'Appendix 1a. Pop March 2021'!$E$5:$F$1684,2,FALSE)</f>
        <v>265219.40170386998</v>
      </c>
      <c r="I11" s="21">
        <f>VLOOKUP(E11,'Appendix 2a. Covid Deaths 2021'!$E$4:$F$1684,2,FALSE)</f>
        <v>68.927571515520398</v>
      </c>
      <c r="J11" s="22">
        <f t="shared" si="1"/>
        <v>261.73032006866885</v>
      </c>
      <c r="K11" s="22">
        <f t="shared" si="2"/>
        <v>330.58987078616917</v>
      </c>
      <c r="L11" s="77">
        <f t="shared" si="3"/>
        <v>0.79170701584489933</v>
      </c>
      <c r="M11" s="77">
        <f t="shared" si="4"/>
        <v>1.2630935181656981</v>
      </c>
      <c r="N11" s="77">
        <f>VLOOKUP(E11,'Appendix 4. LT MOH 2019'!$E$4:$L$1683,8,FALSE)</f>
        <v>0.99507792058798494</v>
      </c>
      <c r="O11" s="77">
        <f t="shared" si="13"/>
        <v>0.99378698371180052</v>
      </c>
      <c r="P11" s="77">
        <f t="shared" si="5"/>
        <v>6.2130162881994799E-3</v>
      </c>
      <c r="Q11" s="77">
        <f>VLOOKUP(E11,'Appendix 4. LT MOH 2019'!$E$4:$J$1683,6,FALSE)</f>
        <v>2.5000000000000959</v>
      </c>
      <c r="R11" s="18">
        <f t="shared" si="6"/>
        <v>2.4983782784293576</v>
      </c>
      <c r="S11" s="132">
        <f t="shared" si="14"/>
        <v>97408.205343747963</v>
      </c>
      <c r="T11" s="14">
        <f t="shared" si="7"/>
        <v>605.19876640498569</v>
      </c>
      <c r="U11" s="15">
        <f t="shared" si="8"/>
        <v>1.2464779634329196E-3</v>
      </c>
      <c r="V11" s="14">
        <f t="shared" si="9"/>
        <v>485527.04833883338</v>
      </c>
      <c r="W11" s="14">
        <f t="shared" si="10"/>
        <v>4720182.8678227924</v>
      </c>
      <c r="X11" s="129">
        <f t="shared" si="11"/>
        <v>48.457754161115467</v>
      </c>
      <c r="Y11" s="109">
        <f>VLOOKUP(E11,'Appendix 4. LT MOH 2019'!$E$4:$Q$1683,13,FALSE)</f>
        <v>50.986859576230771</v>
      </c>
      <c r="Z11" s="109">
        <f t="shared" si="12"/>
        <v>-2.5291054151153034</v>
      </c>
    </row>
    <row r="12" spans="1:27" s="11" customFormat="1" x14ac:dyDescent="0.2">
      <c r="A12" s="17"/>
      <c r="B12" s="13" t="str">
        <f t="shared" si="15"/>
        <v>Total</v>
      </c>
      <c r="C12" s="13" t="str">
        <f t="shared" si="16"/>
        <v>DF</v>
      </c>
      <c r="D12" s="162" t="s">
        <v>125</v>
      </c>
      <c r="E12" s="20" t="str">
        <f t="shared" si="0"/>
        <v>DFTotal35-39</v>
      </c>
      <c r="F12" s="21">
        <v>5</v>
      </c>
      <c r="G12" s="108">
        <f>VLOOKUP(E12,'Appendix 4. LT MOH 2019'!$E$4:$H$1683,4,FALSE)</f>
        <v>1.4967964249178916E-3</v>
      </c>
      <c r="H12" s="21">
        <f>VLOOKUP(E12,'Appendix 1a. Pop March 2021'!$E$5:$F$1684,2,FALSE)</f>
        <v>279604.95751894999</v>
      </c>
      <c r="I12" s="21">
        <f>VLOOKUP(E12,'Appendix 2a. Covid Deaths 2021'!$E$4:$F$1684,2,FALSE)</f>
        <v>124.931223371881</v>
      </c>
      <c r="J12" s="22">
        <f t="shared" si="1"/>
        <v>418.51170080368331</v>
      </c>
      <c r="K12" s="22">
        <f t="shared" si="2"/>
        <v>543.25592756706067</v>
      </c>
      <c r="L12" s="77">
        <f t="shared" si="3"/>
        <v>0.77037668540123083</v>
      </c>
      <c r="M12" s="77">
        <f t="shared" si="4"/>
        <v>1.2980662823137954</v>
      </c>
      <c r="N12" s="77">
        <f>VLOOKUP(E12,'Appendix 4. LT MOH 2019'!$E$4:$L$1683,8,FALSE)</f>
        <v>0.99254391846587098</v>
      </c>
      <c r="O12" s="77">
        <f t="shared" si="13"/>
        <v>0.99033228555182651</v>
      </c>
      <c r="P12" s="77">
        <f t="shared" si="5"/>
        <v>9.6677144481734922E-3</v>
      </c>
      <c r="Q12" s="77">
        <f>VLOOKUP(E12,'Appendix 4. LT MOH 2019'!$E$4:$J$1683,6,FALSE)</f>
        <v>2.4999999999999449</v>
      </c>
      <c r="R12" s="18">
        <f t="shared" si="6"/>
        <v>2.4972140288379752</v>
      </c>
      <c r="S12" s="132">
        <f t="shared" si="14"/>
        <v>96803.006577342981</v>
      </c>
      <c r="T12" s="14">
        <f t="shared" si="7"/>
        <v>935.86382531441234</v>
      </c>
      <c r="U12" s="15">
        <f t="shared" si="8"/>
        <v>1.9429452759401826E-3</v>
      </c>
      <c r="V12" s="14">
        <f t="shared" si="9"/>
        <v>481672.76603379991</v>
      </c>
      <c r="W12" s="14">
        <f t="shared" si="10"/>
        <v>4234655.8194839591</v>
      </c>
      <c r="X12" s="129">
        <f t="shared" si="11"/>
        <v>43.745085707648798</v>
      </c>
      <c r="Y12" s="109">
        <f>VLOOKUP(E12,'Appendix 4. LT MOH 2019'!$E$4:$Q$1683,13,FALSE)</f>
        <v>46.226696244631988</v>
      </c>
      <c r="Z12" s="109">
        <f t="shared" si="12"/>
        <v>-2.4816105369831902</v>
      </c>
    </row>
    <row r="13" spans="1:27" s="11" customFormat="1" x14ac:dyDescent="0.2">
      <c r="A13" s="17"/>
      <c r="B13" s="13" t="str">
        <f t="shared" si="15"/>
        <v>Total</v>
      </c>
      <c r="C13" s="13" t="str">
        <f t="shared" si="16"/>
        <v>DF</v>
      </c>
      <c r="D13" s="162" t="s">
        <v>126</v>
      </c>
      <c r="E13" s="20" t="str">
        <f t="shared" si="0"/>
        <v>DFTotal40-44</v>
      </c>
      <c r="F13" s="21">
        <v>5</v>
      </c>
      <c r="G13" s="108">
        <f>VLOOKUP(E13,'Appendix 4. LT MOH 2019'!$E$4:$H$1683,4,FALSE)</f>
        <v>1.7945320489099511E-3</v>
      </c>
      <c r="H13" s="21">
        <f>VLOOKUP(E13,'Appendix 1a. Pop March 2021'!$E$5:$F$1684,2,FALSE)</f>
        <v>263513.05611031002</v>
      </c>
      <c r="I13" s="21">
        <f>VLOOKUP(E13,'Appendix 2a. Covid Deaths 2021'!$E$4:$F$1684,2,FALSE)</f>
        <v>200.32075471698101</v>
      </c>
      <c r="J13" s="22">
        <f t="shared" si="1"/>
        <v>472.88262449615758</v>
      </c>
      <c r="K13" s="22">
        <f t="shared" si="2"/>
        <v>672.84389719873707</v>
      </c>
      <c r="L13" s="77">
        <f t="shared" si="3"/>
        <v>0.70281179106315472</v>
      </c>
      <c r="M13" s="77">
        <f t="shared" si="4"/>
        <v>1.4228560373002335</v>
      </c>
      <c r="N13" s="77">
        <f>VLOOKUP(E13,'Appendix 4. LT MOH 2019'!$E$4:$L$1683,8,FALSE)</f>
        <v>0.9910674142838185</v>
      </c>
      <c r="O13" s="77">
        <f t="shared" si="13"/>
        <v>0.9873142615635726</v>
      </c>
      <c r="P13" s="77">
        <f t="shared" si="5"/>
        <v>1.2685738436427396E-2</v>
      </c>
      <c r="Q13" s="77">
        <f>VLOOKUP(E13,'Appendix 4. LT MOH 2019'!$E$4:$J$1683,6,FALSE)</f>
        <v>2.4999999999999902</v>
      </c>
      <c r="R13" s="18">
        <f t="shared" si="6"/>
        <v>2.4952613955695555</v>
      </c>
      <c r="S13" s="132">
        <f t="shared" si="14"/>
        <v>95867.142752028565</v>
      </c>
      <c r="T13" s="14">
        <f t="shared" si="7"/>
        <v>1216.1454975998809</v>
      </c>
      <c r="U13" s="15">
        <f t="shared" si="8"/>
        <v>2.5533741033284983E-3</v>
      </c>
      <c r="V13" s="14">
        <f t="shared" si="9"/>
        <v>476289.58718370012</v>
      </c>
      <c r="W13" s="14">
        <f t="shared" si="10"/>
        <v>3752983.0534501588</v>
      </c>
      <c r="X13" s="129">
        <f t="shared" si="11"/>
        <v>39.147751207707138</v>
      </c>
      <c r="Y13" s="109">
        <f>VLOOKUP(E13,'Appendix 4. LT MOH 2019'!$E$4:$Q$1683,13,FALSE)</f>
        <v>41.555175223095731</v>
      </c>
      <c r="Z13" s="109">
        <f t="shared" si="12"/>
        <v>-2.4074240153885924</v>
      </c>
    </row>
    <row r="14" spans="1:27" s="11" customFormat="1" x14ac:dyDescent="0.2">
      <c r="A14" s="17"/>
      <c r="B14" s="13" t="str">
        <f t="shared" si="15"/>
        <v>Total</v>
      </c>
      <c r="C14" s="13" t="str">
        <f t="shared" si="16"/>
        <v>DF</v>
      </c>
      <c r="D14" s="162" t="s">
        <v>127</v>
      </c>
      <c r="E14" s="20" t="str">
        <f t="shared" si="0"/>
        <v>DFTotal45-49</v>
      </c>
      <c r="F14" s="21">
        <v>5</v>
      </c>
      <c r="G14" s="108">
        <f>VLOOKUP(E14,'Appendix 4. LT MOH 2019'!$E$4:$H$1683,4,FALSE)</f>
        <v>2.6722418474995793E-3</v>
      </c>
      <c r="H14" s="21">
        <f>VLOOKUP(E14,'Appendix 1a. Pop March 2021'!$E$5:$F$1684,2,FALSE)</f>
        <v>219851.88336743999</v>
      </c>
      <c r="I14" s="21">
        <f>VLOOKUP(E14,'Appendix 2a. Covid Deaths 2021'!$E$4:$F$1684,2,FALSE)</f>
        <v>240.16950699939099</v>
      </c>
      <c r="J14" s="22">
        <f t="shared" si="1"/>
        <v>587.49740298606991</v>
      </c>
      <c r="K14" s="22">
        <f t="shared" si="2"/>
        <v>827.02511897836371</v>
      </c>
      <c r="L14" s="77">
        <f t="shared" si="3"/>
        <v>0.71037431573035426</v>
      </c>
      <c r="M14" s="77">
        <f t="shared" si="4"/>
        <v>1.4077085528801447</v>
      </c>
      <c r="N14" s="77">
        <f>VLOOKUP(E14,'Appendix 4. LT MOH 2019'!$E$4:$L$1683,8,FALSE)</f>
        <v>0.98672745935881212</v>
      </c>
      <c r="O14" s="77">
        <f t="shared" si="13"/>
        <v>0.98136681646791035</v>
      </c>
      <c r="P14" s="77">
        <f t="shared" si="5"/>
        <v>1.8633183532089648E-2</v>
      </c>
      <c r="Q14" s="77">
        <f>VLOOKUP(E14,'Appendix 4. LT MOH 2019'!$E$4:$J$1683,6,FALSE)</f>
        <v>2.5000000000000084</v>
      </c>
      <c r="R14" s="18">
        <f t="shared" si="6"/>
        <v>2.4931995723016822</v>
      </c>
      <c r="S14" s="132">
        <f t="shared" si="14"/>
        <v>94650.997254428687</v>
      </c>
      <c r="T14" s="14">
        <f t="shared" si="7"/>
        <v>1763.649403337083</v>
      </c>
      <c r="U14" s="15">
        <f t="shared" si="8"/>
        <v>3.7617789993943415E-3</v>
      </c>
      <c r="V14" s="14">
        <f t="shared" si="9"/>
        <v>468833.8691935481</v>
      </c>
      <c r="W14" s="14">
        <f t="shared" si="10"/>
        <v>3276693.4662664589</v>
      </c>
      <c r="X14" s="129">
        <f t="shared" si="11"/>
        <v>34.618689304017273</v>
      </c>
      <c r="Y14" s="109">
        <f>VLOOKUP(E14,'Appendix 4. LT MOH 2019'!$E$4:$Q$1683,13,FALSE)</f>
        <v>36.907183265447614</v>
      </c>
      <c r="Z14" s="109">
        <f t="shared" si="12"/>
        <v>-2.2884939614303406</v>
      </c>
    </row>
    <row r="15" spans="1:27" s="11" customFormat="1" x14ac:dyDescent="0.2">
      <c r="A15" s="17"/>
      <c r="B15" s="13" t="str">
        <f t="shared" si="15"/>
        <v>Total</v>
      </c>
      <c r="C15" s="13" t="str">
        <f t="shared" si="16"/>
        <v>DF</v>
      </c>
      <c r="D15" s="162" t="s">
        <v>128</v>
      </c>
      <c r="E15" s="20" t="str">
        <f t="shared" si="0"/>
        <v>DFTotal50-54</v>
      </c>
      <c r="F15" s="21">
        <v>5</v>
      </c>
      <c r="G15" s="108">
        <f>VLOOKUP(E15,'Appendix 4. LT MOH 2019'!$E$4:$H$1683,4,FALSE)</f>
        <v>4.0564579142491394E-3</v>
      </c>
      <c r="H15" s="21">
        <f>VLOOKUP(E15,'Appendix 1a. Pop March 2021'!$E$5:$F$1684,2,FALSE)</f>
        <v>189043.56754317501</v>
      </c>
      <c r="I15" s="21">
        <f>VLOOKUP(E15,'Appendix 2a. Covid Deaths 2021'!$E$4:$F$1684,2,FALSE)</f>
        <v>268.17133292757097</v>
      </c>
      <c r="J15" s="22">
        <f t="shared" si="1"/>
        <v>766.84727569840402</v>
      </c>
      <c r="K15" s="22">
        <f t="shared" si="2"/>
        <v>1033.9307829001461</v>
      </c>
      <c r="L15" s="77">
        <f t="shared" si="3"/>
        <v>0.74168144365275546</v>
      </c>
      <c r="M15" s="77">
        <f t="shared" si="4"/>
        <v>1.3482877434212654</v>
      </c>
      <c r="N15" s="77">
        <f>VLOOKUP(E15,'Appendix 4. LT MOH 2019'!$E$4:$L$1683,8,FALSE)</f>
        <v>0.97992133111699942</v>
      </c>
      <c r="O15" s="77">
        <f t="shared" si="13"/>
        <v>0.97302325190495409</v>
      </c>
      <c r="P15" s="77">
        <f t="shared" si="5"/>
        <v>2.697674809504591E-2</v>
      </c>
      <c r="Q15" s="77">
        <f>VLOOKUP(E15,'Appendix 4. LT MOH 2019'!$E$4:$J$1683,6,FALSE)</f>
        <v>2.5000000000000124</v>
      </c>
      <c r="R15" s="18">
        <f t="shared" si="6"/>
        <v>2.4911891655934011</v>
      </c>
      <c r="S15" s="132">
        <f t="shared" si="14"/>
        <v>92887.347851091603</v>
      </c>
      <c r="T15" s="14">
        <f t="shared" si="7"/>
        <v>2505.7985841958021</v>
      </c>
      <c r="U15" s="15">
        <f t="shared" si="8"/>
        <v>5.4693826996262164E-3</v>
      </c>
      <c r="V15" s="14">
        <f t="shared" si="9"/>
        <v>458150.16461858689</v>
      </c>
      <c r="W15" s="14">
        <f t="shared" si="10"/>
        <v>2807859.5970729105</v>
      </c>
      <c r="X15" s="129">
        <f t="shared" si="11"/>
        <v>30.228655054014581</v>
      </c>
      <c r="Y15" s="109">
        <f>VLOOKUP(E15,'Appendix 4. LT MOH 2019'!$E$4:$Q$1683,13,FALSE)</f>
        <v>32.369996713992165</v>
      </c>
      <c r="Z15" s="109">
        <f t="shared" si="12"/>
        <v>-2.1413416599775843</v>
      </c>
    </row>
    <row r="16" spans="1:27" s="11" customFormat="1" x14ac:dyDescent="0.2">
      <c r="A16" s="17"/>
      <c r="B16" s="13" t="str">
        <f t="shared" si="15"/>
        <v>Total</v>
      </c>
      <c r="C16" s="13" t="str">
        <f t="shared" si="16"/>
        <v>DF</v>
      </c>
      <c r="D16" s="162" t="s">
        <v>129</v>
      </c>
      <c r="E16" s="20" t="str">
        <f t="shared" si="0"/>
        <v>DFTotal55-59</v>
      </c>
      <c r="F16" s="21">
        <v>5</v>
      </c>
      <c r="G16" s="108">
        <f>VLOOKUP(E16,'Appendix 4. LT MOH 2019'!$E$4:$H$1683,4,FALSE)</f>
        <v>5.9355936622955997E-3</v>
      </c>
      <c r="H16" s="21">
        <f>VLOOKUP(E16,'Appendix 1a. Pop March 2021'!$E$5:$F$1684,2,FALSE)</f>
        <v>156107.341662625</v>
      </c>
      <c r="I16" s="21">
        <f>VLOOKUP(E16,'Appendix 2a. Covid Deaths 2021'!$E$4:$F$1684,2,FALSE)</f>
        <v>354.330797321972</v>
      </c>
      <c r="J16" s="22">
        <f t="shared" si="1"/>
        <v>926.58974781049073</v>
      </c>
      <c r="K16" s="22">
        <f t="shared" si="2"/>
        <v>1278.8173814975223</v>
      </c>
      <c r="L16" s="77">
        <f t="shared" si="3"/>
        <v>0.72456768356200674</v>
      </c>
      <c r="M16" s="77">
        <f t="shared" si="4"/>
        <v>1.3801333163024272</v>
      </c>
      <c r="N16" s="77">
        <f>VLOOKUP(E16,'Appendix 4. LT MOH 2019'!$E$4:$L$1683,8,FALSE)</f>
        <v>0.97075598319060674</v>
      </c>
      <c r="O16" s="77">
        <f t="shared" si="13"/>
        <v>0.9598650670136657</v>
      </c>
      <c r="P16" s="77">
        <f t="shared" si="5"/>
        <v>4.0134932986334304E-2</v>
      </c>
      <c r="Q16" s="77">
        <f>VLOOKUP(E16,'Appendix 4. LT MOH 2019'!$E$4:$J$1683,6,FALSE)</f>
        <v>2.4999999999999849</v>
      </c>
      <c r="R16" s="18">
        <f t="shared" si="6"/>
        <v>2.4859406196782095</v>
      </c>
      <c r="S16" s="132">
        <f t="shared" si="14"/>
        <v>90381.549266895803</v>
      </c>
      <c r="T16" s="14">
        <f t="shared" si="7"/>
        <v>3627.4574230279354</v>
      </c>
      <c r="U16" s="15">
        <f t="shared" si="8"/>
        <v>8.1923100432666086E-3</v>
      </c>
      <c r="V16" s="14">
        <f t="shared" si="9"/>
        <v>442788.1029733977</v>
      </c>
      <c r="W16" s="14">
        <f t="shared" si="10"/>
        <v>2349709.4324543234</v>
      </c>
      <c r="X16" s="129">
        <f t="shared" si="11"/>
        <v>25.997667129113434</v>
      </c>
      <c r="Y16" s="109">
        <f>VLOOKUP(E16,'Appendix 4. LT MOH 2019'!$E$4:$Q$1683,13,FALSE)</f>
        <v>27.982035409866779</v>
      </c>
      <c r="Z16" s="109">
        <f t="shared" si="12"/>
        <v>-1.984368280753344</v>
      </c>
    </row>
    <row r="17" spans="1:26" s="11" customFormat="1" x14ac:dyDescent="0.2">
      <c r="A17" s="17"/>
      <c r="B17" s="13" t="str">
        <f t="shared" si="15"/>
        <v>Total</v>
      </c>
      <c r="C17" s="13" t="str">
        <f t="shared" si="16"/>
        <v>DF</v>
      </c>
      <c r="D17" s="162" t="s">
        <v>130</v>
      </c>
      <c r="E17" s="20" t="str">
        <f t="shared" si="0"/>
        <v>DFTotal60-64</v>
      </c>
      <c r="F17" s="21">
        <v>5</v>
      </c>
      <c r="G17" s="108">
        <f>VLOOKUP(E17,'Appendix 4. LT MOH 2019'!$E$4:$H$1683,4,FALSE)</f>
        <v>8.9389397499257343E-3</v>
      </c>
      <c r="H17" s="21">
        <f>VLOOKUP(E17,'Appendix 1a. Pop March 2021'!$E$5:$F$1684,2,FALSE)</f>
        <v>120054.03583930399</v>
      </c>
      <c r="I17" s="21">
        <f>VLOOKUP(E17,'Appendix 2a. Covid Deaths 2021'!$E$4:$F$1684,2,FALSE)</f>
        <v>443.72124163116302</v>
      </c>
      <c r="J17" s="22">
        <f t="shared" si="1"/>
        <v>1073.1557931029631</v>
      </c>
      <c r="K17" s="22">
        <f t="shared" si="2"/>
        <v>1512.910637289423</v>
      </c>
      <c r="L17" s="77">
        <f t="shared" si="3"/>
        <v>0.70933191072386259</v>
      </c>
      <c r="M17" s="77">
        <f t="shared" si="4"/>
        <v>1.4097772634809491</v>
      </c>
      <c r="N17" s="77">
        <f>VLOOKUP(E17,'Appendix 4. LT MOH 2019'!$E$4:$L$1683,8,FALSE)</f>
        <v>0.95628227649148756</v>
      </c>
      <c r="O17" s="77">
        <f t="shared" si="13"/>
        <v>0.93892463649641134</v>
      </c>
      <c r="P17" s="77">
        <f t="shared" si="5"/>
        <v>6.1075363503588664E-2</v>
      </c>
      <c r="Q17" s="77">
        <f>VLOOKUP(E17,'Appendix 4. LT MOH 2019'!$E$4:$J$1683,6,FALSE)</f>
        <v>2.5000000000000089</v>
      </c>
      <c r="R17" s="18">
        <f t="shared" si="6"/>
        <v>2.4772048385014593</v>
      </c>
      <c r="S17" s="132">
        <f t="shared" si="14"/>
        <v>86754.091843867864</v>
      </c>
      <c r="T17" s="14">
        <f t="shared" si="7"/>
        <v>5298.5376947879467</v>
      </c>
      <c r="U17" s="15">
        <f t="shared" si="8"/>
        <v>1.2603462595977439E-2</v>
      </c>
      <c r="V17" s="14">
        <f t="shared" si="9"/>
        <v>420403.33395991073</v>
      </c>
      <c r="W17" s="14">
        <f t="shared" si="10"/>
        <v>1906921.3294809258</v>
      </c>
      <c r="X17" s="129">
        <f t="shared" si="11"/>
        <v>21.980765275173759</v>
      </c>
      <c r="Y17" s="109">
        <f>VLOOKUP(E17,'Appendix 4. LT MOH 2019'!$E$4:$Q$1683,13,FALSE)</f>
        <v>23.749681538005429</v>
      </c>
      <c r="Z17" s="109">
        <f t="shared" si="12"/>
        <v>-1.7689162628316701</v>
      </c>
    </row>
    <row r="18" spans="1:26" s="11" customFormat="1" x14ac:dyDescent="0.2">
      <c r="A18" s="17"/>
      <c r="B18" s="13" t="str">
        <f t="shared" si="15"/>
        <v>Total</v>
      </c>
      <c r="C18" s="13" t="str">
        <f t="shared" si="16"/>
        <v>DF</v>
      </c>
      <c r="D18" s="162" t="s">
        <v>131</v>
      </c>
      <c r="E18" s="20" t="str">
        <f t="shared" si="0"/>
        <v>DFTotal65-69</v>
      </c>
      <c r="F18" s="21">
        <v>5</v>
      </c>
      <c r="G18" s="108">
        <f>VLOOKUP(E18,'Appendix 4. LT MOH 2019'!$E$4:$H$1683,4,FALSE)</f>
        <v>1.3555587488623844E-2</v>
      </c>
      <c r="H18" s="21">
        <f>VLOOKUP(E18,'Appendix 1a. Pop March 2021'!$E$5:$F$1684,2,FALSE)</f>
        <v>90574.849075402599</v>
      </c>
      <c r="I18" s="21">
        <f>VLOOKUP(E18,'Appendix 2a. Covid Deaths 2021'!$E$4:$F$1684,2,FALSE)</f>
        <v>530.95769933049303</v>
      </c>
      <c r="J18" s="22">
        <f t="shared" si="1"/>
        <v>1227.7952909105204</v>
      </c>
      <c r="K18" s="22">
        <f t="shared" si="2"/>
        <v>1751.5555466949804</v>
      </c>
      <c r="L18" s="77">
        <f t="shared" si="3"/>
        <v>0.70097422444138524</v>
      </c>
      <c r="M18" s="77">
        <f t="shared" si="4"/>
        <v>1.4265859786740547</v>
      </c>
      <c r="N18" s="77">
        <f>VLOOKUP(E18,'Appendix 4. LT MOH 2019'!$E$4:$L$1683,8,FALSE)</f>
        <v>0.93444369802404503</v>
      </c>
      <c r="O18" s="77">
        <f t="shared" si="13"/>
        <v>0.9078028077134509</v>
      </c>
      <c r="P18" s="77">
        <f t="shared" si="5"/>
        <v>9.2197192286549101E-2</v>
      </c>
      <c r="Q18" s="77">
        <f>VLOOKUP(E18,'Appendix 4. LT MOH 2019'!$E$4:$J$1683,6,FALSE)</f>
        <v>2.5</v>
      </c>
      <c r="R18" s="18">
        <f t="shared" si="6"/>
        <v>2.4640848898642731</v>
      </c>
      <c r="S18" s="132">
        <f t="shared" si="14"/>
        <v>81455.554149079922</v>
      </c>
      <c r="T18" s="14">
        <f t="shared" si="7"/>
        <v>7509.973388690134</v>
      </c>
      <c r="U18" s="15">
        <f t="shared" si="8"/>
        <v>1.9343979387584181E-2</v>
      </c>
      <c r="V18" s="14">
        <f t="shared" si="9"/>
        <v>388233.1157523031</v>
      </c>
      <c r="W18" s="14">
        <f t="shared" si="10"/>
        <v>1486517.995521015</v>
      </c>
      <c r="X18" s="129">
        <f t="shared" si="11"/>
        <v>18.249436899052832</v>
      </c>
      <c r="Y18" s="109">
        <f>VLOOKUP(E18,'Appendix 4. LT MOH 2019'!$E$4:$Q$1683,13,FALSE)</f>
        <v>19.721139155656601</v>
      </c>
      <c r="Z18" s="109">
        <f t="shared" si="12"/>
        <v>-1.4717022566037699</v>
      </c>
    </row>
    <row r="19" spans="1:26" s="11" customFormat="1" x14ac:dyDescent="0.2">
      <c r="A19" s="17"/>
      <c r="B19" s="13" t="str">
        <f t="shared" si="15"/>
        <v>Total</v>
      </c>
      <c r="C19" s="13" t="str">
        <f t="shared" si="16"/>
        <v>DF</v>
      </c>
      <c r="D19" s="162" t="s">
        <v>132</v>
      </c>
      <c r="E19" s="20" t="str">
        <f t="shared" si="0"/>
        <v>DFTotal70-74</v>
      </c>
      <c r="F19" s="21">
        <v>5</v>
      </c>
      <c r="G19" s="108">
        <f>VLOOKUP(E19,'Appendix 4. LT MOH 2019'!$E$4:$H$1683,4,FALSE)</f>
        <v>2.0803593189652171E-2</v>
      </c>
      <c r="H19" s="21">
        <f>VLOOKUP(E19,'Appendix 1a. Pop March 2021'!$E$5:$F$1684,2,FALSE)</f>
        <v>63698.301963149097</v>
      </c>
      <c r="I19" s="21">
        <f>VLOOKUP(E19,'Appendix 2a. Covid Deaths 2021'!$E$4:$F$1684,2,FALSE)</f>
        <v>443.72124163116302</v>
      </c>
      <c r="J19" s="22">
        <f t="shared" si="1"/>
        <v>1325.153560912976</v>
      </c>
      <c r="K19" s="22">
        <f t="shared" si="2"/>
        <v>1759.6438063436372</v>
      </c>
      <c r="L19" s="77">
        <f t="shared" si="3"/>
        <v>0.75308057013340202</v>
      </c>
      <c r="M19" s="77">
        <f t="shared" si="4"/>
        <v>1.3278791667973298</v>
      </c>
      <c r="N19" s="77">
        <f>VLOOKUP(E19,'Appendix 4. LT MOH 2019'!$E$4:$L$1683,8,FALSE)</f>
        <v>0.90112445080631154</v>
      </c>
      <c r="O19" s="77">
        <f t="shared" si="13"/>
        <v>0.8708826593990634</v>
      </c>
      <c r="P19" s="77">
        <f t="shared" si="5"/>
        <v>0.1291173406009366</v>
      </c>
      <c r="Q19" s="77">
        <f>VLOOKUP(E19,'Appendix 4. LT MOH 2019'!$E$4:$J$1683,6,FALSE)</f>
        <v>2.499999999999996</v>
      </c>
      <c r="R19" s="18">
        <f t="shared" si="6"/>
        <v>2.4578398751695008</v>
      </c>
      <c r="S19" s="132">
        <f t="shared" si="14"/>
        <v>73945.580760389785</v>
      </c>
      <c r="T19" s="14">
        <f t="shared" si="7"/>
        <v>9547.6567369733129</v>
      </c>
      <c r="U19" s="15">
        <f t="shared" si="8"/>
        <v>2.7637818816780631E-2</v>
      </c>
      <c r="V19" s="14">
        <f t="shared" si="9"/>
        <v>345456.23155964608</v>
      </c>
      <c r="W19" s="14">
        <f t="shared" si="10"/>
        <v>1098284.879768712</v>
      </c>
      <c r="X19" s="129">
        <f t="shared" si="11"/>
        <v>14.852610101576579</v>
      </c>
      <c r="Y19" s="109">
        <f>VLOOKUP(E19,'Appendix 4. LT MOH 2019'!$E$4:$Q$1683,13,FALSE)</f>
        <v>15.929295624842949</v>
      </c>
      <c r="Z19" s="109">
        <f t="shared" si="12"/>
        <v>-1.0766855232663701</v>
      </c>
    </row>
    <row r="20" spans="1:26" s="11" customFormat="1" x14ac:dyDescent="0.2">
      <c r="A20" s="17"/>
      <c r="B20" s="13" t="str">
        <f t="shared" si="15"/>
        <v>Total</v>
      </c>
      <c r="C20" s="13" t="str">
        <f t="shared" si="16"/>
        <v>DF</v>
      </c>
      <c r="D20" s="162" t="s">
        <v>133</v>
      </c>
      <c r="E20" s="20" t="str">
        <f t="shared" si="0"/>
        <v>DFTotal75-79</v>
      </c>
      <c r="F20" s="21">
        <v>5</v>
      </c>
      <c r="G20" s="108">
        <f>VLOOKUP(E20,'Appendix 4. LT MOH 2019'!$E$4:$H$1683,4,FALSE)</f>
        <v>3.7044119655784725E-2</v>
      </c>
      <c r="H20" s="21">
        <f>VLOOKUP(E20,'Appendix 1a. Pop March 2021'!$E$5:$F$1684,2,FALSE)</f>
        <v>40178.206475886203</v>
      </c>
      <c r="I20" s="21">
        <f>VLOOKUP(E20,'Appendix 2a. Covid Deaths 2021'!$E$4:$F$1684,2,FALSE)</f>
        <v>317.71302495435202</v>
      </c>
      <c r="J20" s="22">
        <f t="shared" si="1"/>
        <v>1488.3662882475533</v>
      </c>
      <c r="K20" s="22">
        <f t="shared" si="2"/>
        <v>1794.3099138892949</v>
      </c>
      <c r="L20" s="77">
        <f t="shared" si="3"/>
        <v>0.82949231720032857</v>
      </c>
      <c r="M20" s="77">
        <f t="shared" si="4"/>
        <v>1.2055566751662783</v>
      </c>
      <c r="N20" s="77">
        <f>VLOOKUP(E20,'Appendix 4. LT MOH 2019'!$E$4:$L$1683,8,FALSE)</f>
        <v>0.83047880985123146</v>
      </c>
      <c r="O20" s="77">
        <f t="shared" si="13"/>
        <v>0.7993666066830668</v>
      </c>
      <c r="P20" s="77">
        <f t="shared" si="5"/>
        <v>0.2006333933169332</v>
      </c>
      <c r="Q20" s="77">
        <f>VLOOKUP(E20,'Appendix 4. LT MOH 2019'!$E$4:$J$1683,6,FALSE)</f>
        <v>2.5000000000000009</v>
      </c>
      <c r="R20" s="18">
        <f t="shared" si="6"/>
        <v>2.4534722387520493</v>
      </c>
      <c r="S20" s="132">
        <f t="shared" si="14"/>
        <v>64397.924023416475</v>
      </c>
      <c r="T20" s="14">
        <f t="shared" si="7"/>
        <v>12920.374019384099</v>
      </c>
      <c r="U20" s="15">
        <f t="shared" si="8"/>
        <v>4.4693640242729794E-2</v>
      </c>
      <c r="V20" s="14">
        <f t="shared" si="9"/>
        <v>289087.528991014</v>
      </c>
      <c r="W20" s="14">
        <f t="shared" si="10"/>
        <v>752828.6482090659</v>
      </c>
      <c r="X20" s="129">
        <f t="shared" si="11"/>
        <v>11.690262685103345</v>
      </c>
      <c r="Y20" s="109">
        <f>VLOOKUP(E20,'Appendix 4. LT MOH 2019'!$E$4:$Q$1683,13,FALSE)</f>
        <v>12.402820151896481</v>
      </c>
      <c r="Z20" s="109">
        <f t="shared" si="12"/>
        <v>-0.71255746679313603</v>
      </c>
    </row>
    <row r="21" spans="1:26" s="11" customFormat="1" x14ac:dyDescent="0.2">
      <c r="A21" s="17"/>
      <c r="B21" s="13" t="str">
        <f t="shared" si="15"/>
        <v>Total</v>
      </c>
      <c r="C21" s="13" t="str">
        <f t="shared" si="16"/>
        <v>DF</v>
      </c>
      <c r="D21" s="162" t="s">
        <v>134</v>
      </c>
      <c r="E21" s="20" t="str">
        <f t="shared" si="0"/>
        <v>DFTotal80-84</v>
      </c>
      <c r="F21" s="21">
        <v>5</v>
      </c>
      <c r="G21" s="108">
        <f>VLOOKUP(E21,'Appendix 4. LT MOH 2019'!$E$4:$H$1683,4,FALSE)</f>
        <v>6.0772532188841204E-2</v>
      </c>
      <c r="H21" s="21">
        <f>VLOOKUP(E21,'Appendix 1a. Pop March 2021'!$E$5:$F$1684,2,FALSE)</f>
        <v>25524.245306297398</v>
      </c>
      <c r="I21" s="21">
        <f>VLOOKUP(E21,'Appendix 2a. Covid Deaths 2021'!$E$4:$F$1684,2,FALSE)</f>
        <v>229.399573950091</v>
      </c>
      <c r="J21" s="22">
        <f t="shared" si="1"/>
        <v>1551.1730194728377</v>
      </c>
      <c r="K21" s="22">
        <f t="shared" si="2"/>
        <v>1766.6314004309404</v>
      </c>
      <c r="L21" s="77">
        <f t="shared" si="3"/>
        <v>0.87803999130461219</v>
      </c>
      <c r="M21" s="77">
        <f t="shared" si="4"/>
        <v>1.1389002891704019</v>
      </c>
      <c r="N21" s="77">
        <f>VLOOKUP(E21,'Appendix 4. LT MOH 2019'!$E$4:$L$1683,8,FALSE)</f>
        <v>0.73621460506706415</v>
      </c>
      <c r="O21" s="77">
        <f t="shared" si="13"/>
        <v>0.70555570111605392</v>
      </c>
      <c r="P21" s="77">
        <f t="shared" si="5"/>
        <v>0.29444429888394608</v>
      </c>
      <c r="Q21" s="77">
        <f>VLOOKUP(E21,'Appendix 4. LT MOH 2019'!$E$4:$J$1683,6,FALSE)</f>
        <v>2.4999999999999987</v>
      </c>
      <c r="R21" s="18">
        <f t="shared" si="6"/>
        <v>2.4492182077665161</v>
      </c>
      <c r="S21" s="132">
        <f t="shared" si="14"/>
        <v>51477.550004032375</v>
      </c>
      <c r="T21" s="14">
        <f t="shared" si="7"/>
        <v>15157.271119200588</v>
      </c>
      <c r="U21" s="15">
        <f t="shared" si="8"/>
        <v>6.9298346792056931E-2</v>
      </c>
      <c r="V21" s="14">
        <f t="shared" si="9"/>
        <v>218724.85882935859</v>
      </c>
      <c r="W21" s="14">
        <f t="shared" si="10"/>
        <v>463741.11921805196</v>
      </c>
      <c r="X21" s="129">
        <f t="shared" si="11"/>
        <v>9.008608979676108</v>
      </c>
      <c r="Y21" s="109">
        <f>VLOOKUP(E21,'Appendix 4. LT MOH 2019'!$E$4:$Q$1683,13,FALSE)</f>
        <v>9.42422977495408</v>
      </c>
      <c r="Z21" s="109">
        <f t="shared" si="12"/>
        <v>-0.41562079527797202</v>
      </c>
    </row>
    <row r="22" spans="1:26" s="11" customFormat="1" x14ac:dyDescent="0.2">
      <c r="A22" s="17"/>
      <c r="B22" s="13" t="str">
        <f t="shared" si="15"/>
        <v>Total</v>
      </c>
      <c r="C22" s="13" t="str">
        <f t="shared" si="16"/>
        <v>DF</v>
      </c>
      <c r="D22" s="162" t="s">
        <v>135</v>
      </c>
      <c r="E22" s="20" t="str">
        <f t="shared" si="0"/>
        <v>DFTotal85-89</v>
      </c>
      <c r="F22" s="21">
        <v>5</v>
      </c>
      <c r="G22" s="108">
        <f>VLOOKUP(E22,'Appendix 4. LT MOH 2019'!$E$4:$H$1683,4,FALSE)</f>
        <v>0.1034161779763567</v>
      </c>
      <c r="H22" s="21">
        <f>VLOOKUP(E22,'Appendix 1a. Pop March 2021'!$E$5:$F$1684,2,FALSE)</f>
        <v>12219.575909236901</v>
      </c>
      <c r="I22" s="21">
        <f>VLOOKUP(E22,'Appendix 2a. Covid Deaths 2021'!$E$4:$F$1684,2,FALSE)</f>
        <v>136.778149726111</v>
      </c>
      <c r="J22" s="22">
        <f t="shared" si="1"/>
        <v>1263.701837025244</v>
      </c>
      <c r="K22" s="22">
        <f t="shared" si="2"/>
        <v>1386.3349132760029</v>
      </c>
      <c r="L22" s="77">
        <f t="shared" si="3"/>
        <v>0.91154152212688011</v>
      </c>
      <c r="M22" s="77">
        <f t="shared" si="4"/>
        <v>1.0970427300631591</v>
      </c>
      <c r="N22" s="77">
        <f>VLOOKUP(E22,'Appendix 4. LT MOH 2019'!$E$4:$L$1683,8,FALSE)</f>
        <v>0.58914241337228646</v>
      </c>
      <c r="O22" s="77">
        <f t="shared" si="13"/>
        <v>0.55965686972153805</v>
      </c>
      <c r="P22" s="77">
        <f t="shared" si="5"/>
        <v>0.44034313027846195</v>
      </c>
      <c r="Q22" s="77">
        <f>VLOOKUP(E22,'Appendix 4. LT MOH 2019'!$E$4:$J$1683,6,FALSE)</f>
        <v>2.5</v>
      </c>
      <c r="R22" s="18">
        <f t="shared" si="6"/>
        <v>2.4410391720191109</v>
      </c>
      <c r="S22" s="132">
        <f t="shared" si="14"/>
        <v>36320.278884831787</v>
      </c>
      <c r="T22" s="14">
        <f t="shared" si="7"/>
        <v>15993.385296733553</v>
      </c>
      <c r="U22" s="15">
        <f t="shared" si="8"/>
        <v>0.11369035873546234</v>
      </c>
      <c r="V22" s="14">
        <f t="shared" si="9"/>
        <v>140674.94794301226</v>
      </c>
      <c r="W22" s="14">
        <f t="shared" si="10"/>
        <v>245016.26038869336</v>
      </c>
      <c r="X22" s="129">
        <f t="shared" si="11"/>
        <v>6.745990612176108</v>
      </c>
      <c r="Y22" s="109">
        <f>VLOOKUP(E22,'Appendix 4. LT MOH 2019'!$E$4:$Q$1683,13,FALSE)</f>
        <v>6.9051784999882333</v>
      </c>
      <c r="Z22" s="109">
        <f t="shared" si="12"/>
        <v>-0.15918788781212534</v>
      </c>
    </row>
    <row r="23" spans="1:26" s="11" customFormat="1" x14ac:dyDescent="0.2">
      <c r="A23" s="17"/>
      <c r="B23" s="13" t="str">
        <f t="shared" si="15"/>
        <v>Total</v>
      </c>
      <c r="C23" s="13" t="str">
        <f t="shared" si="16"/>
        <v>DF</v>
      </c>
      <c r="D23" s="162" t="s">
        <v>8</v>
      </c>
      <c r="E23" s="20" t="str">
        <f t="shared" si="0"/>
        <v>DFTotal90+</v>
      </c>
      <c r="F23" s="21" t="s">
        <v>19</v>
      </c>
      <c r="G23" s="108">
        <f>VLOOKUP(E23,'Appendix 4. LT MOH 2019'!$E$4:$H$1683,4,FALSE)</f>
        <v>0.20091324200913241</v>
      </c>
      <c r="H23" s="21">
        <f>VLOOKUP(E23,'Appendix 1a. Pop March 2021'!$E$5:$F$1684,2,FALSE)</f>
        <v>6349.0888382676903</v>
      </c>
      <c r="I23" s="21">
        <f>VLOOKUP(E23,'Appendix 2a. Covid Deaths 2021'!$E$4:$F$1684,2,FALSE)</f>
        <v>117.39227023737099</v>
      </c>
      <c r="J23" s="22">
        <f t="shared" si="1"/>
        <v>1275.6160223003578</v>
      </c>
      <c r="K23" s="22">
        <f t="shared" si="2"/>
        <v>1369.4226309375263</v>
      </c>
      <c r="L23" s="77">
        <f t="shared" si="3"/>
        <v>0.93149915408295314</v>
      </c>
      <c r="M23" s="77">
        <f t="shared" si="4"/>
        <v>1.0735382803267115</v>
      </c>
      <c r="N23" s="77">
        <f>VLOOKUP(E23,'Appendix 4. LT MOH 2019'!$E$4:$L$1683,8,FALSE)</f>
        <v>0</v>
      </c>
      <c r="O23" s="77">
        <v>0</v>
      </c>
      <c r="P23" s="77">
        <f t="shared" si="5"/>
        <v>1</v>
      </c>
      <c r="Q23" s="77">
        <f>VLOOKUP(E23,'Appendix 4. LT MOH 2019'!$E$4:$J$1683,6,FALSE)</f>
        <v>5.5106498513651427</v>
      </c>
      <c r="R23" s="18">
        <f>Q23*L23</f>
        <v>5.1331656749939816</v>
      </c>
      <c r="S23" s="132">
        <f t="shared" si="14"/>
        <v>20326.893588098232</v>
      </c>
      <c r="T23" s="14">
        <f t="shared" si="7"/>
        <v>20326.893588098232</v>
      </c>
      <c r="U23" s="15">
        <f t="shared" si="8"/>
        <v>0.19481155749004195</v>
      </c>
      <c r="V23" s="14">
        <f>T23*R23</f>
        <v>104341.31244568109</v>
      </c>
      <c r="W23" s="14">
        <f>V23</f>
        <v>104341.31244568109</v>
      </c>
      <c r="X23" s="129">
        <f t="shared" si="11"/>
        <v>5.1331656749939816</v>
      </c>
      <c r="Y23" s="109">
        <f>VLOOKUP(E23,'Appendix 4. LT MOH 2019'!$E$4:$Q$1683,13,FALSE)</f>
        <v>4.9772727272727275</v>
      </c>
      <c r="Z23" s="109">
        <f t="shared" si="12"/>
        <v>0.15589294772125406</v>
      </c>
    </row>
    <row r="24" spans="1:26" s="9" customFormat="1" x14ac:dyDescent="0.2">
      <c r="B24" s="157"/>
      <c r="C24" s="157"/>
      <c r="G24" s="111"/>
      <c r="H24" s="111"/>
      <c r="I24" s="130"/>
      <c r="J24" s="130"/>
      <c r="N24" s="111"/>
      <c r="O24" s="111"/>
      <c r="P24" s="23"/>
      <c r="Q24" s="111"/>
      <c r="R24" s="111"/>
      <c r="V24" s="111"/>
      <c r="W24" s="111"/>
      <c r="Y24" s="111"/>
    </row>
    <row r="25" spans="1:26" x14ac:dyDescent="0.2">
      <c r="H25" s="43"/>
      <c r="I25" s="43"/>
      <c r="K25" s="43"/>
      <c r="L25" s="75"/>
      <c r="M25" s="75"/>
      <c r="N25" s="131"/>
      <c r="O25" s="131"/>
      <c r="P25" s="76"/>
      <c r="Q25" s="131"/>
      <c r="R25" s="131"/>
      <c r="S25" s="75"/>
      <c r="T25" s="75"/>
      <c r="U25" s="75"/>
      <c r="V25" s="131"/>
      <c r="W25" s="131"/>
      <c r="X25" s="75"/>
      <c r="Y25" s="131"/>
      <c r="Z25" s="75"/>
    </row>
    <row r="26" spans="1:26" ht="16" customHeight="1" x14ac:dyDescent="0.2">
      <c r="H26" s="43"/>
      <c r="I26" s="43"/>
      <c r="K26" s="43"/>
      <c r="L26" s="75"/>
      <c r="M26" s="75"/>
      <c r="N26" s="131"/>
      <c r="O26" s="131"/>
      <c r="P26" s="75"/>
      <c r="Q26" s="131"/>
      <c r="R26" s="131"/>
      <c r="S26" s="75"/>
      <c r="T26" s="75"/>
      <c r="U26" s="75"/>
      <c r="V26" s="131"/>
      <c r="W26" s="131"/>
      <c r="X26" s="75"/>
      <c r="Y26" s="131"/>
      <c r="Z26" s="75"/>
    </row>
    <row r="27" spans="1:26" s="13" customFormat="1" ht="47" customHeight="1" x14ac:dyDescent="0.2">
      <c r="A27" s="12"/>
      <c r="B27" s="10" t="s">
        <v>17</v>
      </c>
      <c r="C27" s="10" t="s">
        <v>14</v>
      </c>
      <c r="D27" s="160" t="s">
        <v>0</v>
      </c>
      <c r="E27" s="10" t="s">
        <v>137</v>
      </c>
      <c r="F27" s="10" t="s">
        <v>9</v>
      </c>
      <c r="G27" s="12" t="s">
        <v>116</v>
      </c>
      <c r="H27" s="12" t="s">
        <v>118</v>
      </c>
      <c r="I27" s="12" t="s">
        <v>110</v>
      </c>
      <c r="J27" s="12" t="s">
        <v>38</v>
      </c>
      <c r="K27" s="12" t="s">
        <v>1828</v>
      </c>
      <c r="L27" s="12" t="s">
        <v>26</v>
      </c>
      <c r="M27" s="12" t="s">
        <v>27</v>
      </c>
      <c r="N27" s="10" t="s">
        <v>10</v>
      </c>
      <c r="O27" s="12" t="s">
        <v>111</v>
      </c>
      <c r="P27" s="12" t="s">
        <v>112</v>
      </c>
      <c r="Q27" s="12" t="s">
        <v>28</v>
      </c>
      <c r="R27" s="12" t="s">
        <v>113</v>
      </c>
      <c r="S27" s="10" t="s">
        <v>104</v>
      </c>
      <c r="T27" s="10" t="s">
        <v>105</v>
      </c>
      <c r="U27" s="12" t="s">
        <v>106</v>
      </c>
      <c r="V27" s="12" t="s">
        <v>107</v>
      </c>
      <c r="W27" s="12" t="s">
        <v>108</v>
      </c>
      <c r="X27" s="10" t="s">
        <v>109</v>
      </c>
      <c r="Y27" s="12" t="s">
        <v>29</v>
      </c>
      <c r="Z27" s="12" t="s">
        <v>11</v>
      </c>
    </row>
    <row r="28" spans="1:26" x14ac:dyDescent="0.2">
      <c r="B28" s="155" t="s">
        <v>69</v>
      </c>
      <c r="C28" s="13" t="str">
        <f>$C$4</f>
        <v>DF</v>
      </c>
      <c r="D28" s="162">
        <v>0</v>
      </c>
      <c r="E28" s="20" t="str">
        <f t="shared" ref="E28:E47" si="17">_xlfn.CONCAT(C28,B28,D28)</f>
        <v>DFFemale0</v>
      </c>
      <c r="F28" s="21">
        <v>1</v>
      </c>
      <c r="G28" s="108">
        <f>VLOOKUP(E28,'Appendix 4. LT MOH 2019'!$E$4:$H$1683,4,FALSE)</f>
        <v>7.0356029842289164E-3</v>
      </c>
      <c r="H28" s="21">
        <f>VLOOKUP(E28,'Appendix 1a. Pop March 2021'!$E$5:$F$1684,2,FALSE)</f>
        <v>21059.972670316201</v>
      </c>
      <c r="I28" s="21">
        <f>VLOOKUP(E28,'Appendix 2a. Covid Deaths 2021'!$E$4:$F$1684,2,FALSE)</f>
        <v>0</v>
      </c>
      <c r="J28" s="22">
        <f t="shared" ref="J28:J47" si="18">G28*H28</f>
        <v>148.16960656705609</v>
      </c>
      <c r="K28" s="22">
        <f t="shared" ref="K28:K47" si="19">G28*(H28-I28)+I28</f>
        <v>148.16960656705609</v>
      </c>
      <c r="L28" s="78">
        <f t="shared" ref="L28:L47" si="20">J28/K28</f>
        <v>1</v>
      </c>
      <c r="M28" s="78">
        <f t="shared" ref="M28:M47" si="21">K28/J28</f>
        <v>1</v>
      </c>
      <c r="N28" s="77">
        <f>VLOOKUP(E28,'Appendix 4. LT MOH 2019'!$E$4:$L$1683,8,FALSE)</f>
        <v>0.99300976793757323</v>
      </c>
      <c r="O28" s="77">
        <f>EXP((1/L28)*LN(N28))</f>
        <v>0.99300976793757323</v>
      </c>
      <c r="P28" s="78">
        <f t="shared" ref="P28:P47" si="22">1-O28</f>
        <v>6.9902320624267711E-3</v>
      </c>
      <c r="Q28" s="77">
        <f>VLOOKUP(E28,'Appendix 4. LT MOH 2019'!$E$4:$J$1683,6,FALSE)</f>
        <v>7.7461106450287157E-2</v>
      </c>
      <c r="R28" s="133">
        <f t="shared" ref="R28:R46" si="23">F28+(Q28-F28)*M28*(1-N28)/(1-O28)</f>
        <v>7.7461106450287143E-2</v>
      </c>
      <c r="S28" s="14">
        <v>100000</v>
      </c>
      <c r="T28" s="14">
        <f t="shared" ref="T28:T47" si="24">P28*S28</f>
        <v>699.02320624267713</v>
      </c>
      <c r="U28" s="15">
        <f t="shared" ref="U28:U47" si="25">T28/V28</f>
        <v>7.0356029842289494E-3</v>
      </c>
      <c r="V28" s="14">
        <f t="shared" ref="V28:V46" si="26">(S29*F28)+R28*T28</f>
        <v>99355.123904747306</v>
      </c>
      <c r="W28" s="14">
        <f t="shared" ref="W28:W46" si="27">W29+V28</f>
        <v>7997267.7743872432</v>
      </c>
      <c r="X28" s="129">
        <f t="shared" ref="X28:X47" si="28">W28/S28</f>
        <v>79.972677743872438</v>
      </c>
      <c r="Y28" s="109">
        <f>VLOOKUP(E28,'Appendix 4. LT MOH 2019'!$E$4:$Q$1683,13,FALSE)</f>
        <v>82.21908861403395</v>
      </c>
      <c r="Z28" s="129">
        <f t="shared" ref="Z28:Z47" si="29">X28-Y28</f>
        <v>-2.2464108701615118</v>
      </c>
    </row>
    <row r="29" spans="1:26" x14ac:dyDescent="0.2">
      <c r="B29" s="155" t="str">
        <f>$B$28</f>
        <v>Female</v>
      </c>
      <c r="C29" s="13" t="str">
        <f>$C$4</f>
        <v>DF</v>
      </c>
      <c r="D29" s="163" t="s">
        <v>139</v>
      </c>
      <c r="E29" s="20" t="str">
        <f t="shared" si="17"/>
        <v>DFFemale01-04</v>
      </c>
      <c r="F29" s="21">
        <v>4</v>
      </c>
      <c r="G29" s="108">
        <f>VLOOKUP(E29,'Appendix 4. LT MOH 2019'!$E$4:$H$1683,4,FALSE)</f>
        <v>3.9079242619065627E-4</v>
      </c>
      <c r="H29" s="21">
        <f>VLOOKUP(E29,'Appendix 1a. Pop March 2021'!$E$5:$F$1684,2,FALSE)</f>
        <v>79366.266760117898</v>
      </c>
      <c r="I29" s="21">
        <f>VLOOKUP(E29,'Appendix 2a. Covid Deaths 2021'!$E$4:$F$1684,2,FALSE)</f>
        <v>1.07699330493001</v>
      </c>
      <c r="J29" s="22">
        <f t="shared" si="18"/>
        <v>31.01573594488131</v>
      </c>
      <c r="K29" s="22">
        <f t="shared" si="19"/>
        <v>32.092308368984696</v>
      </c>
      <c r="L29" s="78">
        <f t="shared" si="20"/>
        <v>0.96645388010967048</v>
      </c>
      <c r="M29" s="78">
        <f t="shared" si="21"/>
        <v>1.0347105232652414</v>
      </c>
      <c r="N29" s="77">
        <f>VLOOKUP(E29,'Appendix 4. LT MOH 2019'!$E$4:$L$1683,8,FALSE)</f>
        <v>0.9984383504283445</v>
      </c>
      <c r="O29" s="77">
        <f t="shared" ref="O29:O46" si="30">EXP((1/L29)*LN(N29))</f>
        <v>0.99838418857083921</v>
      </c>
      <c r="P29" s="78">
        <f t="shared" si="22"/>
        <v>1.615811429160785E-3</v>
      </c>
      <c r="Q29" s="77">
        <f>VLOOKUP(E29,'Appendix 4. LT MOH 2019'!$E$4:$J$1683,6,FALSE)</f>
        <v>1.5091252340059738</v>
      </c>
      <c r="R29" s="133">
        <f t="shared" si="23"/>
        <v>1.5090576884534861</v>
      </c>
      <c r="S29" s="80">
        <f t="shared" ref="S29:S47" si="31">S28-T28</f>
        <v>99300.97679375732</v>
      </c>
      <c r="T29" s="14">
        <f t="shared" si="24"/>
        <v>160.45165323018296</v>
      </c>
      <c r="U29" s="15">
        <f t="shared" si="25"/>
        <v>4.0435973346106773E-4</v>
      </c>
      <c r="V29" s="14">
        <f t="shared" si="26"/>
        <v>396804.23136304063</v>
      </c>
      <c r="W29" s="14">
        <f t="shared" si="27"/>
        <v>7897912.6504824962</v>
      </c>
      <c r="X29" s="129">
        <f t="shared" si="28"/>
        <v>79.535095277924881</v>
      </c>
      <c r="Y29" s="109">
        <f>VLOOKUP(E29,'Appendix 4. LT MOH 2019'!$E$4:$Q$1683,13,FALSE)</f>
        <v>81.797319621223323</v>
      </c>
      <c r="Z29" s="129">
        <f t="shared" si="29"/>
        <v>-2.2622243432984419</v>
      </c>
    </row>
    <row r="30" spans="1:26" x14ac:dyDescent="0.2">
      <c r="B30" s="155" t="str">
        <f t="shared" ref="B30:B47" si="32">$B$28</f>
        <v>Female</v>
      </c>
      <c r="C30" s="13" t="str">
        <f t="shared" ref="C30:C47" si="33">$C$4</f>
        <v>DF</v>
      </c>
      <c r="D30" s="163" t="s">
        <v>138</v>
      </c>
      <c r="E30" s="20" t="str">
        <f t="shared" si="17"/>
        <v>DFFemale05-09</v>
      </c>
      <c r="F30" s="21">
        <v>5</v>
      </c>
      <c r="G30" s="108">
        <f>VLOOKUP(E30,'Appendix 4. LT MOH 2019'!$E$4:$H$1683,4,FALSE)</f>
        <v>1.9833180911665215E-4</v>
      </c>
      <c r="H30" s="21">
        <f>VLOOKUP(E30,'Appendix 1a. Pop March 2021'!$E$5:$F$1684,2,FALSE)</f>
        <v>92598.643226558401</v>
      </c>
      <c r="I30" s="21">
        <f>VLOOKUP(E30,'Appendix 2a. Covid Deaths 2021'!$E$4:$F$1684,2,FALSE)</f>
        <v>0</v>
      </c>
      <c r="J30" s="22">
        <f t="shared" si="18"/>
        <v>18.365256432870755</v>
      </c>
      <c r="K30" s="22">
        <f t="shared" si="19"/>
        <v>18.365256432870755</v>
      </c>
      <c r="L30" s="78">
        <f t="shared" si="20"/>
        <v>1</v>
      </c>
      <c r="M30" s="78">
        <f t="shared" si="21"/>
        <v>1</v>
      </c>
      <c r="N30" s="77">
        <f>VLOOKUP(E30,'Appendix 4. LT MOH 2019'!$E$4:$L$1683,8,FALSE)</f>
        <v>0.99900883240457261</v>
      </c>
      <c r="O30" s="77">
        <f t="shared" si="30"/>
        <v>0.99900883240457261</v>
      </c>
      <c r="P30" s="78">
        <f t="shared" si="22"/>
        <v>9.9116759542738908E-4</v>
      </c>
      <c r="Q30" s="77">
        <f>VLOOKUP(E30,'Appendix 4. LT MOH 2019'!$E$4:$J$1683,6,FALSE)</f>
        <v>2.5000000000006115</v>
      </c>
      <c r="R30" s="133">
        <f t="shared" si="23"/>
        <v>2.5000000000006115</v>
      </c>
      <c r="S30" s="80">
        <f t="shared" si="31"/>
        <v>99140.525140527141</v>
      </c>
      <c r="T30" s="14">
        <f t="shared" si="24"/>
        <v>98.264875912944902</v>
      </c>
      <c r="U30" s="15">
        <f t="shared" si="25"/>
        <v>1.9833180911664727E-4</v>
      </c>
      <c r="V30" s="14">
        <f t="shared" si="26"/>
        <v>495456.96351285337</v>
      </c>
      <c r="W30" s="14">
        <f t="shared" si="27"/>
        <v>7501108.4191194559</v>
      </c>
      <c r="X30" s="129">
        <f t="shared" si="28"/>
        <v>75.661374684943212</v>
      </c>
      <c r="Y30" s="109">
        <f>VLOOKUP(E30,'Appendix 4. LT MOH 2019'!$E$4:$Q$1683,13,FALSE)</f>
        <v>77.922897754635372</v>
      </c>
      <c r="Z30" s="129">
        <f t="shared" si="29"/>
        <v>-2.26152306969216</v>
      </c>
    </row>
    <row r="31" spans="1:26" x14ac:dyDescent="0.2">
      <c r="B31" s="155" t="str">
        <f t="shared" si="32"/>
        <v>Female</v>
      </c>
      <c r="C31" s="13" t="str">
        <f t="shared" si="33"/>
        <v>DF</v>
      </c>
      <c r="D31" s="163" t="s">
        <v>120</v>
      </c>
      <c r="E31" s="20" t="str">
        <f t="shared" si="17"/>
        <v>DFFemale10-14</v>
      </c>
      <c r="F31" s="21">
        <v>5</v>
      </c>
      <c r="G31" s="108">
        <f>VLOOKUP(E31,'Appendix 4. LT MOH 2019'!$E$4:$H$1683,4,FALSE)</f>
        <v>1.9161309483890128E-4</v>
      </c>
      <c r="H31" s="21">
        <f>VLOOKUP(E31,'Appendix 1a. Pop March 2021'!$E$5:$F$1684,2,FALSE)</f>
        <v>99066.114322050606</v>
      </c>
      <c r="I31" s="21">
        <f>VLOOKUP(E31,'Appendix 2a. Covid Deaths 2021'!$E$4:$F$1684,2,FALSE)</f>
        <v>0</v>
      </c>
      <c r="J31" s="22">
        <f t="shared" si="18"/>
        <v>18.982364758912521</v>
      </c>
      <c r="K31" s="22">
        <f t="shared" si="19"/>
        <v>18.982364758912521</v>
      </c>
      <c r="L31" s="78">
        <f t="shared" si="20"/>
        <v>1</v>
      </c>
      <c r="M31" s="78">
        <f t="shared" si="21"/>
        <v>1</v>
      </c>
      <c r="N31" s="77">
        <f>VLOOKUP(E31,'Appendix 4. LT MOH 2019'!$E$4:$L$1683,8,FALSE)</f>
        <v>0.99904239325078759</v>
      </c>
      <c r="O31" s="77">
        <f t="shared" si="30"/>
        <v>0.99904239325078759</v>
      </c>
      <c r="P31" s="78">
        <f t="shared" si="22"/>
        <v>9.5760674921241407E-4</v>
      </c>
      <c r="Q31" s="77">
        <f>VLOOKUP(E31,'Appendix 4. LT MOH 2019'!$E$4:$J$1683,6,FALSE)</f>
        <v>2.4999999999997424</v>
      </c>
      <c r="R31" s="133">
        <f t="shared" si="23"/>
        <v>2.4999999999997424</v>
      </c>
      <c r="S31" s="80">
        <f t="shared" si="31"/>
        <v>99042.26026461419</v>
      </c>
      <c r="T31" s="14">
        <f t="shared" si="24"/>
        <v>94.843536886647044</v>
      </c>
      <c r="U31" s="15">
        <f t="shared" si="25"/>
        <v>1.9161309483891044E-4</v>
      </c>
      <c r="V31" s="14">
        <f t="shared" si="26"/>
        <v>494974.19248085428</v>
      </c>
      <c r="W31" s="14">
        <f t="shared" si="27"/>
        <v>7005651.4556066021</v>
      </c>
      <c r="X31" s="129">
        <f t="shared" si="28"/>
        <v>70.73396181477878</v>
      </c>
      <c r="Y31" s="109">
        <f>VLOOKUP(E31,'Appendix 4. LT MOH 2019'!$E$4:$Q$1683,13,FALSE)</f>
        <v>72.997728656808377</v>
      </c>
      <c r="Z31" s="129">
        <f t="shared" si="29"/>
        <v>-2.2637668420295967</v>
      </c>
    </row>
    <row r="32" spans="1:26" x14ac:dyDescent="0.2">
      <c r="B32" s="155" t="str">
        <f t="shared" si="32"/>
        <v>Female</v>
      </c>
      <c r="C32" s="13" t="str">
        <f t="shared" si="33"/>
        <v>DF</v>
      </c>
      <c r="D32" s="162" t="s">
        <v>121</v>
      </c>
      <c r="E32" s="20" t="str">
        <f t="shared" si="17"/>
        <v>DFFemale15-19</v>
      </c>
      <c r="F32" s="21">
        <v>5</v>
      </c>
      <c r="G32" s="108">
        <f>VLOOKUP(E32,'Appendix 4. LT MOH 2019'!$E$4:$H$1683,4,FALSE)</f>
        <v>3.2127970780456046E-4</v>
      </c>
      <c r="H32" s="21">
        <f>VLOOKUP(E32,'Appendix 1a. Pop March 2021'!$E$5:$F$1684,2,FALSE)</f>
        <v>117395.835403233</v>
      </c>
      <c r="I32" s="21">
        <f>VLOOKUP(E32,'Appendix 2a. Covid Deaths 2021'!$E$4:$F$1684,2,FALSE)</f>
        <v>1.07699330493001</v>
      </c>
      <c r="J32" s="22">
        <f t="shared" si="18"/>
        <v>37.716899695822974</v>
      </c>
      <c r="K32" s="22">
        <f t="shared" si="19"/>
        <v>38.793546984658661</v>
      </c>
      <c r="L32" s="78">
        <f t="shared" si="20"/>
        <v>0.97224674275694722</v>
      </c>
      <c r="M32" s="78">
        <f t="shared" si="21"/>
        <v>1.0285454875007907</v>
      </c>
      <c r="N32" s="77">
        <f>VLOOKUP(E32,'Appendix 4. LT MOH 2019'!$E$4:$L$1683,8,FALSE)</f>
        <v>0.99839489068360765</v>
      </c>
      <c r="O32" s="77">
        <f t="shared" si="30"/>
        <v>0.99834910989697967</v>
      </c>
      <c r="P32" s="78">
        <f t="shared" si="22"/>
        <v>1.6508901030203305E-3</v>
      </c>
      <c r="Q32" s="77">
        <f>VLOOKUP(E32,'Appendix 4. LT MOH 2019'!$E$4:$J$1683,6,FALSE)</f>
        <v>2.5000000000000577</v>
      </c>
      <c r="R32" s="133">
        <f t="shared" si="23"/>
        <v>2.4999426956094881</v>
      </c>
      <c r="S32" s="80">
        <f t="shared" si="31"/>
        <v>98947.416727727541</v>
      </c>
      <c r="T32" s="14">
        <f t="shared" si="24"/>
        <v>163.35131099523369</v>
      </c>
      <c r="U32" s="15">
        <f t="shared" si="25"/>
        <v>3.3045079583059596E-4</v>
      </c>
      <c r="V32" s="14">
        <f t="shared" si="26"/>
        <v>494328.69600040233</v>
      </c>
      <c r="W32" s="14">
        <f t="shared" si="27"/>
        <v>6510677.2631257474</v>
      </c>
      <c r="X32" s="129">
        <f t="shared" si="28"/>
        <v>65.799365748386364</v>
      </c>
      <c r="Y32" s="109">
        <f>VLOOKUP(E32,'Appendix 4. LT MOH 2019'!$E$4:$Q$1683,13,FALSE)</f>
        <v>68.065302466710705</v>
      </c>
      <c r="Z32" s="129">
        <f t="shared" si="29"/>
        <v>-2.2659367183243404</v>
      </c>
    </row>
    <row r="33" spans="2:26" x14ac:dyDescent="0.2">
      <c r="B33" s="155" t="str">
        <f t="shared" si="32"/>
        <v>Female</v>
      </c>
      <c r="C33" s="13" t="str">
        <f t="shared" si="33"/>
        <v>DF</v>
      </c>
      <c r="D33" s="162" t="s">
        <v>122</v>
      </c>
      <c r="E33" s="20" t="str">
        <f t="shared" si="17"/>
        <v>DFFemale20-24</v>
      </c>
      <c r="F33" s="21">
        <v>5</v>
      </c>
      <c r="G33" s="108">
        <f>VLOOKUP(E33,'Appendix 4. LT MOH 2019'!$E$4:$H$1683,4,FALSE)</f>
        <v>3.0182684670373311E-4</v>
      </c>
      <c r="H33" s="21">
        <f>VLOOKUP(E33,'Appendix 1a. Pop March 2021'!$E$5:$F$1684,2,FALSE)</f>
        <v>126862.102530413</v>
      </c>
      <c r="I33" s="21">
        <f>VLOOKUP(E33,'Appendix 2a. Covid Deaths 2021'!$E$4:$F$1684,2,FALSE)</f>
        <v>2.1539866098600098</v>
      </c>
      <c r="J33" s="22">
        <f t="shared" si="18"/>
        <v>38.290388372960237</v>
      </c>
      <c r="K33" s="22">
        <f t="shared" si="19"/>
        <v>40.443724851833956</v>
      </c>
      <c r="L33" s="78">
        <f t="shared" si="20"/>
        <v>0.94675721668163626</v>
      </c>
      <c r="M33" s="78">
        <f t="shared" si="21"/>
        <v>1.0562369975958341</v>
      </c>
      <c r="N33" s="77">
        <f>VLOOKUP(E33,'Appendix 4. LT MOH 2019'!$E$4:$L$1683,8,FALSE)</f>
        <v>0.99849200365093849</v>
      </c>
      <c r="O33" s="77">
        <f t="shared" si="30"/>
        <v>0.99840726603486163</v>
      </c>
      <c r="P33" s="78">
        <f t="shared" si="22"/>
        <v>1.592733965138371E-3</v>
      </c>
      <c r="Q33" s="77">
        <f>VLOOKUP(E33,'Appendix 4. LT MOH 2019'!$E$4:$J$1683,6,FALSE)</f>
        <v>2.5000000000000289</v>
      </c>
      <c r="R33" s="133">
        <f t="shared" si="23"/>
        <v>2.4998939386907955</v>
      </c>
      <c r="S33" s="80">
        <f t="shared" si="31"/>
        <v>98784.065416732308</v>
      </c>
      <c r="T33" s="14">
        <f t="shared" si="24"/>
        <v>157.33673620368026</v>
      </c>
      <c r="U33" s="15">
        <f t="shared" si="25"/>
        <v>3.18800686138973E-4</v>
      </c>
      <c r="V33" s="14">
        <f t="shared" si="26"/>
        <v>493526.96855581214</v>
      </c>
      <c r="W33" s="14">
        <f t="shared" si="27"/>
        <v>6016348.5671253446</v>
      </c>
      <c r="X33" s="129">
        <f t="shared" si="28"/>
        <v>60.90403894337274</v>
      </c>
      <c r="Y33" s="109">
        <f>VLOOKUP(E33,'Appendix 4. LT MOH 2019'!$E$4:$Q$1683,13,FALSE)</f>
        <v>63.170711136970773</v>
      </c>
      <c r="Z33" s="129">
        <f t="shared" si="29"/>
        <v>-2.2666721935980334</v>
      </c>
    </row>
    <row r="34" spans="2:26" x14ac:dyDescent="0.2">
      <c r="B34" s="155" t="str">
        <f t="shared" si="32"/>
        <v>Female</v>
      </c>
      <c r="C34" s="13" t="str">
        <f t="shared" si="33"/>
        <v>DF</v>
      </c>
      <c r="D34" s="162" t="s">
        <v>123</v>
      </c>
      <c r="E34" s="20" t="str">
        <f t="shared" si="17"/>
        <v>DFFemale25-29</v>
      </c>
      <c r="F34" s="21">
        <v>5</v>
      </c>
      <c r="G34" s="108">
        <f>VLOOKUP(E34,'Appendix 4. LT MOH 2019'!$E$4:$H$1683,4,FALSE)</f>
        <v>4.5545777366064535E-4</v>
      </c>
      <c r="H34" s="21">
        <f>VLOOKUP(E34,'Appendix 1a. Pop March 2021'!$E$5:$F$1684,2,FALSE)</f>
        <v>129733.574473926</v>
      </c>
      <c r="I34" s="21">
        <f>VLOOKUP(E34,'Appendix 2a. Covid Deaths 2021'!$E$4:$F$1684,2,FALSE)</f>
        <v>14.0009129640901</v>
      </c>
      <c r="J34" s="22">
        <f t="shared" si="18"/>
        <v>59.088164998931866</v>
      </c>
      <c r="K34" s="22">
        <f t="shared" si="19"/>
        <v>73.082701138374119</v>
      </c>
      <c r="L34" s="78">
        <f t="shared" si="20"/>
        <v>0.80851096194508287</v>
      </c>
      <c r="M34" s="78">
        <f t="shared" si="21"/>
        <v>1.2368416101548463</v>
      </c>
      <c r="N34" s="77">
        <f>VLOOKUP(E34,'Appendix 4. LT MOH 2019'!$E$4:$L$1683,8,FALSE)</f>
        <v>0.99772530120481928</v>
      </c>
      <c r="O34" s="77">
        <f t="shared" si="30"/>
        <v>0.99718731618011136</v>
      </c>
      <c r="P34" s="78">
        <f t="shared" si="22"/>
        <v>2.8126838198886395E-3</v>
      </c>
      <c r="Q34" s="77">
        <f>VLOOKUP(E34,'Appendix 4. LT MOH 2019'!$E$4:$J$1683,6,FALSE)</f>
        <v>2.5000000000001412</v>
      </c>
      <c r="R34" s="133">
        <f t="shared" si="23"/>
        <v>2.4993259991094194</v>
      </c>
      <c r="S34" s="80">
        <f t="shared" si="31"/>
        <v>98626.728680528628</v>
      </c>
      <c r="T34" s="14">
        <f t="shared" si="24"/>
        <v>277.40580396826971</v>
      </c>
      <c r="U34" s="15">
        <f t="shared" si="25"/>
        <v>5.6332921104274123E-4</v>
      </c>
      <c r="V34" s="14">
        <f t="shared" si="26"/>
        <v>492439.94192096358</v>
      </c>
      <c r="W34" s="14">
        <f t="shared" si="27"/>
        <v>5522821.5985695329</v>
      </c>
      <c r="X34" s="129">
        <f t="shared" si="28"/>
        <v>55.997209604903738</v>
      </c>
      <c r="Y34" s="109">
        <f>VLOOKUP(E34,'Appendix 4. LT MOH 2019'!$E$4:$Q$1683,13,FALSE)</f>
        <v>58.262340524642376</v>
      </c>
      <c r="Z34" s="129">
        <f t="shared" si="29"/>
        <v>-2.2651309197386382</v>
      </c>
    </row>
    <row r="35" spans="2:26" x14ac:dyDescent="0.2">
      <c r="B35" s="155" t="str">
        <f t="shared" si="32"/>
        <v>Female</v>
      </c>
      <c r="C35" s="13" t="str">
        <f t="shared" si="33"/>
        <v>DF</v>
      </c>
      <c r="D35" s="162" t="s">
        <v>124</v>
      </c>
      <c r="E35" s="20" t="str">
        <f t="shared" si="17"/>
        <v>DFFemale30-34</v>
      </c>
      <c r="F35" s="21">
        <v>5</v>
      </c>
      <c r="G35" s="108">
        <f>VLOOKUP(E35,'Appendix 4. LT MOH 2019'!$E$4:$H$1683,4,FALSE)</f>
        <v>4.9729371319846339E-4</v>
      </c>
      <c r="H35" s="21">
        <f>VLOOKUP(E35,'Appendix 1a. Pop March 2021'!$E$5:$F$1684,2,FALSE)</f>
        <v>135731.85734454199</v>
      </c>
      <c r="I35" s="21">
        <f>VLOOKUP(E35,'Appendix 2a. Covid Deaths 2021'!$E$4:$F$1684,2,FALSE)</f>
        <v>21.5398660986001</v>
      </c>
      <c r="J35" s="22">
        <f t="shared" si="18"/>
        <v>67.498599338191411</v>
      </c>
      <c r="K35" s="22">
        <f t="shared" si="19"/>
        <v>89.027753796797541</v>
      </c>
      <c r="L35" s="78">
        <f t="shared" si="20"/>
        <v>0.75817479897622031</v>
      </c>
      <c r="M35" s="78">
        <f t="shared" si="21"/>
        <v>1.3189570549566161</v>
      </c>
      <c r="N35" s="77">
        <f>VLOOKUP(E35,'Appendix 4. LT MOH 2019'!$E$4:$L$1683,8,FALSE)</f>
        <v>0.99751661885858045</v>
      </c>
      <c r="O35" s="77">
        <f t="shared" si="30"/>
        <v>0.99672582489338157</v>
      </c>
      <c r="P35" s="78">
        <f t="shared" si="22"/>
        <v>3.2741751066184266E-3</v>
      </c>
      <c r="Q35" s="77">
        <f>VLOOKUP(E35,'Appendix 4. LT MOH 2019'!$E$4:$J$1683,6,FALSE)</f>
        <v>2.4999999999999636</v>
      </c>
      <c r="R35" s="133">
        <f t="shared" si="23"/>
        <v>2.499008933578013</v>
      </c>
      <c r="S35" s="80">
        <f t="shared" si="31"/>
        <v>98349.322876560356</v>
      </c>
      <c r="T35" s="14">
        <f t="shared" si="24"/>
        <v>322.01290471521207</v>
      </c>
      <c r="U35" s="15">
        <f t="shared" si="25"/>
        <v>6.5590922783192096E-4</v>
      </c>
      <c r="V35" s="14">
        <f t="shared" si="26"/>
        <v>490941.26298483642</v>
      </c>
      <c r="W35" s="14">
        <f t="shared" si="27"/>
        <v>5030381.6566485697</v>
      </c>
      <c r="X35" s="129">
        <f t="shared" si="28"/>
        <v>51.148106662231662</v>
      </c>
      <c r="Y35" s="109">
        <f>VLOOKUP(E35,'Appendix 4. LT MOH 2019'!$E$4:$Q$1683,13,FALSE)</f>
        <v>53.38947223980955</v>
      </c>
      <c r="Z35" s="129">
        <f t="shared" si="29"/>
        <v>-2.2413655775778878</v>
      </c>
    </row>
    <row r="36" spans="2:26" x14ac:dyDescent="0.2">
      <c r="B36" s="155" t="str">
        <f t="shared" si="32"/>
        <v>Female</v>
      </c>
      <c r="C36" s="13" t="str">
        <f t="shared" si="33"/>
        <v>DF</v>
      </c>
      <c r="D36" s="162" t="s">
        <v>125</v>
      </c>
      <c r="E36" s="20" t="str">
        <f t="shared" si="17"/>
        <v>DFFemale35-39</v>
      </c>
      <c r="F36" s="21">
        <v>5</v>
      </c>
      <c r="G36" s="108">
        <f>VLOOKUP(E36,'Appendix 4. LT MOH 2019'!$E$4:$H$1683,4,FALSE)</f>
        <v>8.969950665271341E-4</v>
      </c>
      <c r="H36" s="21">
        <f>VLOOKUP(E36,'Appendix 1a. Pop March 2021'!$E$5:$F$1684,2,FALSE)</f>
        <v>146773.50759106199</v>
      </c>
      <c r="I36" s="21">
        <f>VLOOKUP(E36,'Appendix 2a. Covid Deaths 2021'!$E$4:$F$1684,2,FALSE)</f>
        <v>47.387705416920298</v>
      </c>
      <c r="J36" s="22">
        <f t="shared" si="18"/>
        <v>131.65511220606547</v>
      </c>
      <c r="K36" s="22">
        <f t="shared" si="19"/>
        <v>179.00031108501275</v>
      </c>
      <c r="L36" s="78">
        <f t="shared" si="20"/>
        <v>0.73550214191269425</v>
      </c>
      <c r="M36" s="78">
        <f t="shared" si="21"/>
        <v>1.3596153471415753</v>
      </c>
      <c r="N36" s="77">
        <f>VLOOKUP(E36,'Appendix 4. LT MOH 2019'!$E$4:$L$1683,8,FALSE)</f>
        <v>0.99552505966587113</v>
      </c>
      <c r="O36" s="77">
        <f t="shared" si="30"/>
        <v>0.99392070264854093</v>
      </c>
      <c r="P36" s="78">
        <f t="shared" si="22"/>
        <v>6.0792973514590676E-3</v>
      </c>
      <c r="Q36" s="77">
        <f>VLOOKUP(E36,'Appendix 4. LT MOH 2019'!$E$4:$J$1683,6,FALSE)</f>
        <v>2.4999999999999614</v>
      </c>
      <c r="R36" s="133">
        <f t="shared" si="23"/>
        <v>2.4979848804548452</v>
      </c>
      <c r="S36" s="80">
        <f t="shared" si="31"/>
        <v>98027.309971845141</v>
      </c>
      <c r="T36" s="14">
        <f t="shared" si="24"/>
        <v>595.93716588249526</v>
      </c>
      <c r="U36" s="15">
        <f t="shared" si="25"/>
        <v>1.2195695212419628E-3</v>
      </c>
      <c r="V36" s="14">
        <f t="shared" si="26"/>
        <v>488645.50605988881</v>
      </c>
      <c r="W36" s="14">
        <f t="shared" si="27"/>
        <v>4539440.3936637333</v>
      </c>
      <c r="X36" s="129">
        <f t="shared" si="28"/>
        <v>46.307915569319675</v>
      </c>
      <c r="Y36" s="109">
        <f>VLOOKUP(E36,'Appendix 4. LT MOH 2019'!$E$4:$Q$1683,13,FALSE)</f>
        <v>48.51616482143465</v>
      </c>
      <c r="Z36" s="129">
        <f t="shared" si="29"/>
        <v>-2.2082492521149746</v>
      </c>
    </row>
    <row r="37" spans="2:26" x14ac:dyDescent="0.2">
      <c r="B37" s="155" t="str">
        <f t="shared" si="32"/>
        <v>Female</v>
      </c>
      <c r="C37" s="13" t="str">
        <f t="shared" si="33"/>
        <v>DF</v>
      </c>
      <c r="D37" s="162" t="s">
        <v>126</v>
      </c>
      <c r="E37" s="20" t="str">
        <f t="shared" si="17"/>
        <v>DFFemale40-44</v>
      </c>
      <c r="F37" s="21">
        <v>5</v>
      </c>
      <c r="G37" s="108">
        <f>VLOOKUP(E37,'Appendix 4. LT MOH 2019'!$E$4:$H$1683,4,FALSE)</f>
        <v>1.1070055499872843E-3</v>
      </c>
      <c r="H37" s="21">
        <f>VLOOKUP(E37,'Appendix 1a. Pop March 2021'!$E$5:$F$1684,2,FALSE)</f>
        <v>140095.797517534</v>
      </c>
      <c r="I37" s="21">
        <f>VLOOKUP(E37,'Appendix 2a. Covid Deaths 2021'!$E$4:$F$1684,2,FALSE)</f>
        <v>76.466524650030394</v>
      </c>
      <c r="J37" s="22">
        <f t="shared" si="18"/>
        <v>155.08682538180494</v>
      </c>
      <c r="K37" s="22">
        <f t="shared" si="19"/>
        <v>231.46870116465954</v>
      </c>
      <c r="L37" s="78">
        <f t="shared" si="20"/>
        <v>0.67001207766522641</v>
      </c>
      <c r="M37" s="78">
        <f t="shared" si="21"/>
        <v>1.4925104088939321</v>
      </c>
      <c r="N37" s="77">
        <f>VLOOKUP(E37,'Appendix 4. LT MOH 2019'!$E$4:$L$1683,8,FALSE)</f>
        <v>0.99448024823964676</v>
      </c>
      <c r="O37" s="77">
        <f t="shared" si="30"/>
        <v>0.99177292155754093</v>
      </c>
      <c r="P37" s="78">
        <f t="shared" si="22"/>
        <v>8.2270784424590682E-3</v>
      </c>
      <c r="Q37" s="77">
        <f>VLOOKUP(E37,'Appendix 4. LT MOH 2019'!$E$4:$J$1683,6,FALSE)</f>
        <v>2.5000000000000191</v>
      </c>
      <c r="R37" s="133">
        <f t="shared" si="23"/>
        <v>2.4965940174093753</v>
      </c>
      <c r="S37" s="80">
        <f t="shared" si="31"/>
        <v>97431.372805962645</v>
      </c>
      <c r="T37" s="14">
        <f t="shared" si="24"/>
        <v>801.57554683112801</v>
      </c>
      <c r="U37" s="15">
        <f t="shared" si="25"/>
        <v>1.6522214256019861E-3</v>
      </c>
      <c r="V37" s="14">
        <f t="shared" si="26"/>
        <v>485150.19501037785</v>
      </c>
      <c r="W37" s="14">
        <f t="shared" si="27"/>
        <v>4050794.8876038445</v>
      </c>
      <c r="X37" s="129">
        <f t="shared" si="28"/>
        <v>41.575878189370464</v>
      </c>
      <c r="Y37" s="109">
        <f>VLOOKUP(E37,'Appendix 4. LT MOH 2019'!$E$4:$Q$1683,13,FALSE)</f>
        <v>43.723010033397948</v>
      </c>
      <c r="Z37" s="129">
        <f t="shared" si="29"/>
        <v>-2.1471318440274842</v>
      </c>
    </row>
    <row r="38" spans="2:26" x14ac:dyDescent="0.2">
      <c r="B38" s="155" t="str">
        <f t="shared" si="32"/>
        <v>Female</v>
      </c>
      <c r="C38" s="13" t="str">
        <f t="shared" si="33"/>
        <v>DF</v>
      </c>
      <c r="D38" s="162" t="s">
        <v>127</v>
      </c>
      <c r="E38" s="20" t="str">
        <f t="shared" si="17"/>
        <v>DFFemale45-49</v>
      </c>
      <c r="F38" s="21">
        <v>5</v>
      </c>
      <c r="G38" s="108">
        <f>VLOOKUP(E38,'Appendix 4. LT MOH 2019'!$E$4:$H$1683,4,FALSE)</f>
        <v>1.8825573817971182E-3</v>
      </c>
      <c r="H38" s="21">
        <f>VLOOKUP(E38,'Appendix 1a. Pop March 2021'!$E$5:$F$1684,2,FALSE)</f>
        <v>116996.161197241</v>
      </c>
      <c r="I38" s="21">
        <f>VLOOKUP(E38,'Appendix 2a. Covid Deaths 2021'!$E$4:$F$1684,2,FALSE)</f>
        <v>85.082471089470502</v>
      </c>
      <c r="J38" s="22">
        <f t="shared" si="18"/>
        <v>220.25198690379162</v>
      </c>
      <c r="K38" s="22">
        <f t="shared" si="19"/>
        <v>305.17428535925109</v>
      </c>
      <c r="L38" s="78">
        <f t="shared" si="20"/>
        <v>0.72172524839211483</v>
      </c>
      <c r="M38" s="78">
        <f t="shared" si="21"/>
        <v>1.3855688189208228</v>
      </c>
      <c r="N38" s="77">
        <f>VLOOKUP(E38,'Appendix 4. LT MOH 2019'!$E$4:$L$1683,8,FALSE)</f>
        <v>0.99063130585183046</v>
      </c>
      <c r="O38" s="77">
        <f t="shared" si="30"/>
        <v>0.98704252009872262</v>
      </c>
      <c r="P38" s="78">
        <f t="shared" si="22"/>
        <v>1.295747990127738E-2</v>
      </c>
      <c r="Q38" s="77">
        <f>VLOOKUP(E38,'Appendix 4. LT MOH 2019'!$E$4:$J$1683,6,FALSE)</f>
        <v>2.5000000000000053</v>
      </c>
      <c r="R38" s="133">
        <f t="shared" si="23"/>
        <v>2.4954677559580909</v>
      </c>
      <c r="S38" s="80">
        <f t="shared" si="31"/>
        <v>96629.797259131519</v>
      </c>
      <c r="T38" s="14">
        <f t="shared" si="24"/>
        <v>1252.0786558497048</v>
      </c>
      <c r="U38" s="15">
        <f t="shared" si="25"/>
        <v>2.6084259302629272E-3</v>
      </c>
      <c r="V38" s="14">
        <f t="shared" si="26"/>
        <v>480013.11493000539</v>
      </c>
      <c r="W38" s="14">
        <f t="shared" si="27"/>
        <v>3565644.6925934665</v>
      </c>
      <c r="X38" s="129">
        <f t="shared" si="28"/>
        <v>36.90005354178173</v>
      </c>
      <c r="Y38" s="109">
        <f>VLOOKUP(E38,'Appendix 4. LT MOH 2019'!$E$4:$Q$1683,13,FALSE)</f>
        <v>38.951813755343842</v>
      </c>
      <c r="Z38" s="129">
        <f t="shared" si="29"/>
        <v>-2.0517602135621118</v>
      </c>
    </row>
    <row r="39" spans="2:26" x14ac:dyDescent="0.2">
      <c r="B39" s="155" t="str">
        <f t="shared" si="32"/>
        <v>Female</v>
      </c>
      <c r="C39" s="13" t="str">
        <f t="shared" si="33"/>
        <v>DF</v>
      </c>
      <c r="D39" s="162" t="s">
        <v>128</v>
      </c>
      <c r="E39" s="20" t="str">
        <f t="shared" si="17"/>
        <v>DFFemale50-54</v>
      </c>
      <c r="F39" s="21">
        <v>5</v>
      </c>
      <c r="G39" s="108">
        <f>VLOOKUP(E39,'Appendix 4. LT MOH 2019'!$E$4:$H$1683,4,FALSE)</f>
        <v>2.8881616539400551E-3</v>
      </c>
      <c r="H39" s="21">
        <f>VLOOKUP(E39,'Appendix 1a. Pop March 2021'!$E$5:$F$1684,2,FALSE)</f>
        <v>100600.69223060401</v>
      </c>
      <c r="I39" s="21">
        <f>VLOOKUP(E39,'Appendix 2a. Covid Deaths 2021'!$E$4:$F$1684,2,FALSE)</f>
        <v>99.083384053560593</v>
      </c>
      <c r="J39" s="22">
        <f t="shared" si="18"/>
        <v>290.5510616602557</v>
      </c>
      <c r="K39" s="22">
        <f t="shared" si="19"/>
        <v>389.34827688345024</v>
      </c>
      <c r="L39" s="78">
        <f t="shared" si="20"/>
        <v>0.74624976893690209</v>
      </c>
      <c r="M39" s="78">
        <f t="shared" si="21"/>
        <v>1.3400339157552936</v>
      </c>
      <c r="N39" s="77">
        <f>VLOOKUP(E39,'Appendix 4. LT MOH 2019'!$E$4:$L$1683,8,FALSE)</f>
        <v>0.98566271273852502</v>
      </c>
      <c r="O39" s="77">
        <f t="shared" si="30"/>
        <v>0.98083452932964021</v>
      </c>
      <c r="P39" s="78">
        <f t="shared" si="22"/>
        <v>1.9165470670359785E-2</v>
      </c>
      <c r="Q39" s="77">
        <f>VLOOKUP(E39,'Appendix 4. LT MOH 2019'!$E$4:$J$1683,6,FALSE)</f>
        <v>2.4999999999999711</v>
      </c>
      <c r="R39" s="133">
        <f t="shared" si="23"/>
        <v>2.4938717236910977</v>
      </c>
      <c r="S39" s="80">
        <f t="shared" si="31"/>
        <v>95377.718603281814</v>
      </c>
      <c r="T39" s="14">
        <f t="shared" si="24"/>
        <v>1827.9588684970265</v>
      </c>
      <c r="U39" s="15">
        <f t="shared" si="25"/>
        <v>3.8702728481662314E-3</v>
      </c>
      <c r="V39" s="14">
        <f t="shared" si="26"/>
        <v>472307.49360813905</v>
      </c>
      <c r="W39" s="14">
        <f t="shared" si="27"/>
        <v>3085631.5776634612</v>
      </c>
      <c r="X39" s="129">
        <f t="shared" si="28"/>
        <v>32.351702502950083</v>
      </c>
      <c r="Y39" s="109">
        <f>VLOOKUP(E39,'Appendix 4. LT MOH 2019'!$E$4:$Q$1683,13,FALSE)</f>
        <v>34.296549372119244</v>
      </c>
      <c r="Z39" s="129">
        <f t="shared" si="29"/>
        <v>-1.9448468691691616</v>
      </c>
    </row>
    <row r="40" spans="2:26" x14ac:dyDescent="0.2">
      <c r="B40" s="155" t="str">
        <f t="shared" si="32"/>
        <v>Female</v>
      </c>
      <c r="C40" s="13" t="str">
        <f t="shared" si="33"/>
        <v>DF</v>
      </c>
      <c r="D40" s="162" t="s">
        <v>129</v>
      </c>
      <c r="E40" s="20" t="str">
        <f t="shared" si="17"/>
        <v>DFFemale55-59</v>
      </c>
      <c r="F40" s="21">
        <v>5</v>
      </c>
      <c r="G40" s="108">
        <f>VLOOKUP(E40,'Appendix 4. LT MOH 2019'!$E$4:$H$1683,4,FALSE)</f>
        <v>4.3029044605108445E-3</v>
      </c>
      <c r="H40" s="21">
        <f>VLOOKUP(E40,'Appendix 1a. Pop March 2021'!$E$5:$F$1684,2,FALSE)</f>
        <v>85181.054152600802</v>
      </c>
      <c r="I40" s="21">
        <f>VLOOKUP(E40,'Appendix 2a. Covid Deaths 2021'!$E$4:$F$1684,2,FALSE)</f>
        <v>159.39500912964101</v>
      </c>
      <c r="J40" s="22">
        <f t="shared" si="18"/>
        <v>366.52593786424177</v>
      </c>
      <c r="K40" s="22">
        <f t="shared" si="19"/>
        <v>525.23508549811572</v>
      </c>
      <c r="L40" s="78">
        <f t="shared" si="20"/>
        <v>0.69783216693652628</v>
      </c>
      <c r="M40" s="78">
        <f t="shared" si="21"/>
        <v>1.4330093214103132</v>
      </c>
      <c r="N40" s="77">
        <f>VLOOKUP(E40,'Appendix 4. LT MOH 2019'!$E$4:$L$1683,8,FALSE)</f>
        <v>0.97871445189713635</v>
      </c>
      <c r="O40" s="77">
        <f t="shared" si="30"/>
        <v>0.96963874924558269</v>
      </c>
      <c r="P40" s="78">
        <f t="shared" si="22"/>
        <v>3.0361250754417313E-2</v>
      </c>
      <c r="Q40" s="77">
        <f>VLOOKUP(E40,'Appendix 4. LT MOH 2019'!$E$4:$J$1683,6,FALSE)</f>
        <v>2.4999999999999964</v>
      </c>
      <c r="R40" s="133">
        <f t="shared" si="23"/>
        <v>2.4883784359333903</v>
      </c>
      <c r="S40" s="80">
        <f t="shared" si="31"/>
        <v>93549.759734784791</v>
      </c>
      <c r="T40" s="14">
        <f t="shared" si="24"/>
        <v>2840.2877133232932</v>
      </c>
      <c r="U40" s="15">
        <f t="shared" si="25"/>
        <v>6.1662934917858913E-3</v>
      </c>
      <c r="V40" s="14">
        <f t="shared" si="26"/>
        <v>460615.07080498768</v>
      </c>
      <c r="W40" s="14">
        <f t="shared" si="27"/>
        <v>2613324.0840553222</v>
      </c>
      <c r="X40" s="129">
        <f t="shared" si="28"/>
        <v>27.935123419495056</v>
      </c>
      <c r="Y40" s="109">
        <f>VLOOKUP(E40,'Appendix 4. LT MOH 2019'!$E$4:$Q$1683,13,FALSE)</f>
        <v>29.759056735317717</v>
      </c>
      <c r="Z40" s="129">
        <f t="shared" si="29"/>
        <v>-1.8239333158226607</v>
      </c>
    </row>
    <row r="41" spans="2:26" x14ac:dyDescent="0.2">
      <c r="B41" s="155" t="str">
        <f t="shared" si="32"/>
        <v>Female</v>
      </c>
      <c r="C41" s="13" t="str">
        <f t="shared" si="33"/>
        <v>DF</v>
      </c>
      <c r="D41" s="162" t="s">
        <v>130</v>
      </c>
      <c r="E41" s="20" t="str">
        <f t="shared" si="17"/>
        <v>DFFemale60-64</v>
      </c>
      <c r="F41" s="21">
        <v>5</v>
      </c>
      <c r="G41" s="108">
        <f>VLOOKUP(E41,'Appendix 4. LT MOH 2019'!$E$4:$H$1683,4,FALSE)</f>
        <v>6.7700125430161127E-3</v>
      </c>
      <c r="H41" s="21">
        <f>VLOOKUP(E41,'Appendix 1a. Pop March 2021'!$E$5:$F$1684,2,FALSE)</f>
        <v>67103.902229875603</v>
      </c>
      <c r="I41" s="21">
        <f>VLOOKUP(E41,'Appendix 2a. Covid Deaths 2021'!$E$4:$F$1684,2,FALSE)</f>
        <v>189.55082166768099</v>
      </c>
      <c r="J41" s="22">
        <f t="shared" si="18"/>
        <v>454.29425978158474</v>
      </c>
      <c r="K41" s="22">
        <f t="shared" si="19"/>
        <v>642.56182000903652</v>
      </c>
      <c r="L41" s="78">
        <f t="shared" si="20"/>
        <v>0.70700475134858753</v>
      </c>
      <c r="M41" s="78">
        <f t="shared" si="21"/>
        <v>1.4144176514974389</v>
      </c>
      <c r="N41" s="77">
        <f>VLOOKUP(E41,'Appendix 4. LT MOH 2019'!$E$4:$L$1683,8,FALSE)</f>
        <v>0.96671331546447181</v>
      </c>
      <c r="O41" s="77">
        <f t="shared" si="30"/>
        <v>0.95324559750154048</v>
      </c>
      <c r="P41" s="78">
        <f t="shared" si="22"/>
        <v>4.6754402498459524E-2</v>
      </c>
      <c r="Q41" s="77">
        <f>VLOOKUP(E41,'Appendix 4. LT MOH 2019'!$E$4:$J$1683,6,FALSE)</f>
        <v>2.4999999999999942</v>
      </c>
      <c r="R41" s="133">
        <f t="shared" si="23"/>
        <v>2.4825218775692166</v>
      </c>
      <c r="S41" s="80">
        <f t="shared" si="31"/>
        <v>90709.472021461494</v>
      </c>
      <c r="T41" s="14">
        <f t="shared" si="24"/>
        <v>4241.0671653141635</v>
      </c>
      <c r="U41" s="15">
        <f t="shared" si="25"/>
        <v>9.5763130088301913E-3</v>
      </c>
      <c r="V41" s="14">
        <f t="shared" si="26"/>
        <v>442870.56630286959</v>
      </c>
      <c r="W41" s="14">
        <f t="shared" si="27"/>
        <v>2152709.0132503347</v>
      </c>
      <c r="X41" s="129">
        <f t="shared" si="28"/>
        <v>23.731909857671891</v>
      </c>
      <c r="Y41" s="109">
        <f>VLOOKUP(E41,'Appendix 4. LT MOH 2019'!$E$4:$Q$1683,13,FALSE)</f>
        <v>25.351899685836727</v>
      </c>
      <c r="Z41" s="129">
        <f t="shared" si="29"/>
        <v>-1.6199898281648366</v>
      </c>
    </row>
    <row r="42" spans="2:26" x14ac:dyDescent="0.2">
      <c r="B42" s="155" t="str">
        <f t="shared" si="32"/>
        <v>Female</v>
      </c>
      <c r="C42" s="13" t="str">
        <f t="shared" si="33"/>
        <v>DF</v>
      </c>
      <c r="D42" s="162" t="s">
        <v>131</v>
      </c>
      <c r="E42" s="20" t="str">
        <f t="shared" si="17"/>
        <v>DFFemale65-69</v>
      </c>
      <c r="F42" s="21">
        <v>5</v>
      </c>
      <c r="G42" s="108">
        <f>VLOOKUP(E42,'Appendix 4. LT MOH 2019'!$E$4:$H$1683,4,FALSE)</f>
        <v>1.0174204284540687E-2</v>
      </c>
      <c r="H42" s="21">
        <f>VLOOKUP(E42,'Appendix 1a. Pop March 2021'!$E$5:$F$1684,2,FALSE)</f>
        <v>51501.062933368601</v>
      </c>
      <c r="I42" s="21">
        <f>VLOOKUP(E42,'Appendix 2a. Covid Deaths 2021'!$E$4:$F$1684,2,FALSE)</f>
        <v>245.55447352404099</v>
      </c>
      <c r="J42" s="22">
        <f t="shared" si="18"/>
        <v>523.98233515507843</v>
      </c>
      <c r="K42" s="22">
        <f t="shared" si="19"/>
        <v>767.03848730250297</v>
      </c>
      <c r="L42" s="78">
        <f t="shared" si="20"/>
        <v>0.6831239159821082</v>
      </c>
      <c r="M42" s="78">
        <f t="shared" si="21"/>
        <v>1.4638632561448648</v>
      </c>
      <c r="N42" s="77">
        <f>VLOOKUP(E42,'Appendix 4. LT MOH 2019'!$E$4:$L$1683,8,FALSE)</f>
        <v>0.95039081357011534</v>
      </c>
      <c r="O42" s="77">
        <f t="shared" si="30"/>
        <v>0.9282220611870815</v>
      </c>
      <c r="P42" s="78">
        <f t="shared" si="22"/>
        <v>7.1777938812918496E-2</v>
      </c>
      <c r="Q42" s="77">
        <f>VLOOKUP(E42,'Appendix 4. LT MOH 2019'!$E$4:$J$1683,6,FALSE)</f>
        <v>2.4999999999999969</v>
      </c>
      <c r="R42" s="133">
        <f t="shared" si="23"/>
        <v>2.4706342093763758</v>
      </c>
      <c r="S42" s="80">
        <f t="shared" si="31"/>
        <v>86468.404856147332</v>
      </c>
      <c r="T42" s="14">
        <f t="shared" si="24"/>
        <v>6206.5238730152078</v>
      </c>
      <c r="U42" s="15">
        <f t="shared" si="25"/>
        <v>1.4896487144536419E-2</v>
      </c>
      <c r="V42" s="14">
        <f t="shared" si="26"/>
        <v>416643.45511764317</v>
      </c>
      <c r="W42" s="14">
        <f t="shared" si="27"/>
        <v>1709838.446947465</v>
      </c>
      <c r="X42" s="129">
        <f t="shared" si="28"/>
        <v>19.774141199806195</v>
      </c>
      <c r="Y42" s="109">
        <f>VLOOKUP(E42,'Appendix 4. LT MOH 2019'!$E$4:$Q$1683,13,FALSE)</f>
        <v>21.138755482391584</v>
      </c>
      <c r="Z42" s="129">
        <f t="shared" si="29"/>
        <v>-1.3646142825853893</v>
      </c>
    </row>
    <row r="43" spans="2:26" x14ac:dyDescent="0.2">
      <c r="B43" s="155" t="str">
        <f t="shared" si="32"/>
        <v>Female</v>
      </c>
      <c r="C43" s="13" t="str">
        <f t="shared" si="33"/>
        <v>DF</v>
      </c>
      <c r="D43" s="162" t="s">
        <v>132</v>
      </c>
      <c r="E43" s="20" t="str">
        <f t="shared" si="17"/>
        <v>DFFemale70-74</v>
      </c>
      <c r="F43" s="21">
        <v>5</v>
      </c>
      <c r="G43" s="108">
        <f>VLOOKUP(E43,'Appendix 4. LT MOH 2019'!$E$4:$H$1683,4,FALSE)</f>
        <v>1.712267257378914E-2</v>
      </c>
      <c r="H43" s="21">
        <f>VLOOKUP(E43,'Appendix 1a. Pop March 2021'!$E$5:$F$1684,2,FALSE)</f>
        <v>37090.264329190402</v>
      </c>
      <c r="I43" s="21">
        <f>VLOOKUP(E43,'Appendix 2a. Covid Deaths 2021'!$E$4:$F$1684,2,FALSE)</f>
        <v>196.01278149726099</v>
      </c>
      <c r="J43" s="22">
        <f t="shared" si="18"/>
        <v>635.08445178401814</v>
      </c>
      <c r="K43" s="22">
        <f t="shared" si="19"/>
        <v>827.74097060342399</v>
      </c>
      <c r="L43" s="78">
        <f t="shared" si="20"/>
        <v>0.76725023206358978</v>
      </c>
      <c r="M43" s="78">
        <f t="shared" si="21"/>
        <v>1.3033557478508782</v>
      </c>
      <c r="N43" s="77">
        <f>VLOOKUP(E43,'Appendix 4. LT MOH 2019'!$E$4:$L$1683,8,FALSE)</f>
        <v>0.91790102193133538</v>
      </c>
      <c r="O43" s="77">
        <f t="shared" si="30"/>
        <v>0.89435463414132088</v>
      </c>
      <c r="P43" s="78">
        <f t="shared" si="22"/>
        <v>0.10564536585867912</v>
      </c>
      <c r="Q43" s="77">
        <f>VLOOKUP(E43,'Appendix 4. LT MOH 2019'!$E$4:$J$1683,6,FALSE)</f>
        <v>2.4999999999999947</v>
      </c>
      <c r="R43" s="133">
        <f t="shared" si="23"/>
        <v>2.4678450377649312</v>
      </c>
      <c r="S43" s="80">
        <f t="shared" si="31"/>
        <v>80261.880983132127</v>
      </c>
      <c r="T43" s="14">
        <f t="shared" si="24"/>
        <v>8479.2957809687541</v>
      </c>
      <c r="U43" s="15">
        <f t="shared" si="25"/>
        <v>2.2323422896373648E-2</v>
      </c>
      <c r="V43" s="14">
        <f t="shared" si="26"/>
        <v>379838.51402762171</v>
      </c>
      <c r="W43" s="14">
        <f t="shared" si="27"/>
        <v>1293194.9918298218</v>
      </c>
      <c r="X43" s="129">
        <f t="shared" si="28"/>
        <v>16.112193933027815</v>
      </c>
      <c r="Y43" s="109">
        <f>VLOOKUP(E43,'Appendix 4. LT MOH 2019'!$E$4:$Q$1683,13,FALSE)</f>
        <v>17.11167470924476</v>
      </c>
      <c r="Z43" s="129">
        <f t="shared" si="29"/>
        <v>-0.99948077621694509</v>
      </c>
    </row>
    <row r="44" spans="2:26" x14ac:dyDescent="0.2">
      <c r="B44" s="155" t="str">
        <f t="shared" si="32"/>
        <v>Female</v>
      </c>
      <c r="C44" s="13" t="str">
        <f t="shared" si="33"/>
        <v>DF</v>
      </c>
      <c r="D44" s="162" t="s">
        <v>133</v>
      </c>
      <c r="E44" s="20" t="str">
        <f t="shared" si="17"/>
        <v>DFFemale75-79</v>
      </c>
      <c r="F44" s="21">
        <v>5</v>
      </c>
      <c r="G44" s="108">
        <f>VLOOKUP(E44,'Appendix 4. LT MOH 2019'!$E$4:$H$1683,4,FALSE)</f>
        <v>3.1990029081844618E-2</v>
      </c>
      <c r="H44" s="21">
        <f>VLOOKUP(E44,'Appendix 1a. Pop March 2021'!$E$5:$F$1684,2,FALSE)</f>
        <v>23924.972013193001</v>
      </c>
      <c r="I44" s="21">
        <f>VLOOKUP(E44,'Appendix 2a. Covid Deaths 2021'!$E$4:$F$1684,2,FALSE)</f>
        <v>129.239196591601</v>
      </c>
      <c r="J44" s="22">
        <f t="shared" si="18"/>
        <v>765.36055048436265</v>
      </c>
      <c r="K44" s="22">
        <f t="shared" si="19"/>
        <v>890.46538141848418</v>
      </c>
      <c r="L44" s="78">
        <f t="shared" si="20"/>
        <v>0.85950623848528129</v>
      </c>
      <c r="M44" s="78">
        <f t="shared" si="21"/>
        <v>1.1634586873532327</v>
      </c>
      <c r="N44" s="77">
        <f>VLOOKUP(E44,'Appendix 4. LT MOH 2019'!$E$4:$L$1683,8,FALSE)</f>
        <v>0.8518945951144451</v>
      </c>
      <c r="O44" s="77">
        <f t="shared" si="30"/>
        <v>0.82986381337233017</v>
      </c>
      <c r="P44" s="78">
        <f t="shared" si="22"/>
        <v>0.17013618662766983</v>
      </c>
      <c r="Q44" s="77">
        <f>VLOOKUP(E44,'Appendix 4. LT MOH 2019'!$E$4:$J$1683,6,FALSE)</f>
        <v>2.4999999999999991</v>
      </c>
      <c r="R44" s="133">
        <f t="shared" si="23"/>
        <v>2.4679913283944095</v>
      </c>
      <c r="S44" s="80">
        <f t="shared" si="31"/>
        <v>71782.585202163376</v>
      </c>
      <c r="T44" s="14">
        <f t="shared" si="24"/>
        <v>12212.815312571878</v>
      </c>
      <c r="U44" s="15">
        <f t="shared" si="25"/>
        <v>3.7235331458400897E-2</v>
      </c>
      <c r="V44" s="14">
        <f t="shared" si="26"/>
        <v>327989.97173466731</v>
      </c>
      <c r="W44" s="14">
        <f t="shared" si="27"/>
        <v>913356.47780220024</v>
      </c>
      <c r="X44" s="129">
        <f t="shared" si="28"/>
        <v>12.723928446292202</v>
      </c>
      <c r="Y44" s="109">
        <f>VLOOKUP(E44,'Appendix 4. LT MOH 2019'!$E$4:$Q$1683,13,FALSE)</f>
        <v>13.418573310334329</v>
      </c>
      <c r="Z44" s="129">
        <f t="shared" si="29"/>
        <v>-0.694644864042127</v>
      </c>
    </row>
    <row r="45" spans="2:26" x14ac:dyDescent="0.2">
      <c r="B45" s="155" t="str">
        <f t="shared" si="32"/>
        <v>Female</v>
      </c>
      <c r="C45" s="13" t="str">
        <f t="shared" si="33"/>
        <v>DF</v>
      </c>
      <c r="D45" s="162" t="s">
        <v>134</v>
      </c>
      <c r="E45" s="20" t="str">
        <f t="shared" si="17"/>
        <v>DFFemale80-84</v>
      </c>
      <c r="F45" s="21">
        <v>5</v>
      </c>
      <c r="G45" s="108">
        <f>VLOOKUP(E45,'Appendix 4. LT MOH 2019'!$E$4:$H$1683,4,FALSE)</f>
        <v>4.9822820694542878E-2</v>
      </c>
      <c r="H45" s="21">
        <f>VLOOKUP(E45,'Appendix 1a. Pop March 2021'!$E$5:$F$1684,2,FALSE)</f>
        <v>15536.872995726</v>
      </c>
      <c r="I45" s="21">
        <f>VLOOKUP(E45,'Appendix 2a. Covid Deaths 2021'!$E$4:$F$1684,2,FALSE)</f>
        <v>104.468350578211</v>
      </c>
      <c r="J45" s="22">
        <f t="shared" si="18"/>
        <v>774.09083741994175</v>
      </c>
      <c r="K45" s="22">
        <f t="shared" si="19"/>
        <v>873.35428009904001</v>
      </c>
      <c r="L45" s="78">
        <f t="shared" si="20"/>
        <v>0.88634229551397903</v>
      </c>
      <c r="M45" s="78">
        <f t="shared" si="21"/>
        <v>1.1282322924915957</v>
      </c>
      <c r="N45" s="77">
        <f>VLOOKUP(E45,'Appendix 4. LT MOH 2019'!$E$4:$L$1683,8,FALSE)</f>
        <v>0.77847802111233655</v>
      </c>
      <c r="O45" s="77">
        <f t="shared" si="30"/>
        <v>0.75387723050713684</v>
      </c>
      <c r="P45" s="78">
        <f t="shared" si="22"/>
        <v>0.24612276949286316</v>
      </c>
      <c r="Q45" s="77">
        <f>VLOOKUP(E45,'Appendix 4. LT MOH 2019'!$E$4:$J$1683,6,FALSE)</f>
        <v>2.4999999999999996</v>
      </c>
      <c r="R45" s="133">
        <f t="shared" si="23"/>
        <v>2.4613457077469763</v>
      </c>
      <c r="S45" s="80">
        <f t="shared" si="31"/>
        <v>59569.769889591495</v>
      </c>
      <c r="T45" s="14">
        <f t="shared" si="24"/>
        <v>14661.476743278829</v>
      </c>
      <c r="U45" s="15">
        <f t="shared" si="25"/>
        <v>5.6254326602047267E-2</v>
      </c>
      <c r="V45" s="14">
        <f t="shared" si="26"/>
        <v>260628.42858286481</v>
      </c>
      <c r="W45" s="14">
        <f t="shared" si="27"/>
        <v>585366.50606753293</v>
      </c>
      <c r="X45" s="129">
        <f t="shared" si="28"/>
        <v>9.8265698718069547</v>
      </c>
      <c r="Y45" s="109">
        <f>VLOOKUP(E45,'Appendix 4. LT MOH 2019'!$E$4:$Q$1683,13,FALSE)</f>
        <v>10.316812517594983</v>
      </c>
      <c r="Z45" s="129">
        <f t="shared" si="29"/>
        <v>-0.49024264578802779</v>
      </c>
    </row>
    <row r="46" spans="2:26" x14ac:dyDescent="0.2">
      <c r="B46" s="155" t="str">
        <f t="shared" si="32"/>
        <v>Female</v>
      </c>
      <c r="C46" s="13" t="str">
        <f t="shared" si="33"/>
        <v>DF</v>
      </c>
      <c r="D46" s="162" t="s">
        <v>135</v>
      </c>
      <c r="E46" s="20" t="str">
        <f t="shared" si="17"/>
        <v>DFFemale85-89</v>
      </c>
      <c r="F46" s="21">
        <v>5</v>
      </c>
      <c r="G46" s="108">
        <f>VLOOKUP(E46,'Appendix 4. LT MOH 2019'!$E$4:$H$1683,4,FALSE)</f>
        <v>9.612893941574327E-2</v>
      </c>
      <c r="H46" s="21">
        <f>VLOOKUP(E46,'Appendix 1a. Pop March 2021'!$E$5:$F$1684,2,FALSE)</f>
        <v>7868.2150132529096</v>
      </c>
      <c r="I46" s="21">
        <f>VLOOKUP(E46,'Appendix 2a. Covid Deaths 2021'!$E$4:$F$1684,2,FALSE)</f>
        <v>74.312538040170395</v>
      </c>
      <c r="J46" s="22">
        <f t="shared" si="18"/>
        <v>756.3631643190306</v>
      </c>
      <c r="K46" s="22">
        <f t="shared" si="19"/>
        <v>823.53211689210718</v>
      </c>
      <c r="L46" s="78">
        <f t="shared" si="20"/>
        <v>0.91843796836174085</v>
      </c>
      <c r="M46" s="78">
        <f t="shared" si="21"/>
        <v>1.0888051609884388</v>
      </c>
      <c r="N46" s="77">
        <f>VLOOKUP(E46,'Appendix 4. LT MOH 2019'!$E$4:$L$1683,8,FALSE)</f>
        <v>0.61248404687318714</v>
      </c>
      <c r="O46" s="77">
        <f t="shared" si="30"/>
        <v>0.58639154411872563</v>
      </c>
      <c r="P46" s="78">
        <f t="shared" si="22"/>
        <v>0.41360845588127437</v>
      </c>
      <c r="Q46" s="77">
        <f>VLOOKUP(E46,'Appendix 4. LT MOH 2019'!$E$4:$J$1683,6,FALSE)</f>
        <v>2.5000000000000004</v>
      </c>
      <c r="R46" s="133">
        <f t="shared" si="23"/>
        <v>2.4497053691103581</v>
      </c>
      <c r="S46" s="80">
        <f t="shared" si="31"/>
        <v>44908.293146312666</v>
      </c>
      <c r="T46" s="14">
        <f t="shared" si="24"/>
        <v>18574.449784509998</v>
      </c>
      <c r="U46" s="15">
        <f t="shared" si="25"/>
        <v>0.10483902252473019</v>
      </c>
      <c r="V46" s="14">
        <f t="shared" si="26"/>
        <v>177171.14617439819</v>
      </c>
      <c r="W46" s="14">
        <f t="shared" si="27"/>
        <v>324738.07748466812</v>
      </c>
      <c r="X46" s="129">
        <f t="shared" si="28"/>
        <v>7.2311382761010536</v>
      </c>
      <c r="Y46" s="109">
        <f>VLOOKUP(E46,'Appendix 4. LT MOH 2019'!$E$4:$Q$1683,13,FALSE)</f>
        <v>7.5411473485479368</v>
      </c>
      <c r="Z46" s="129">
        <f t="shared" si="29"/>
        <v>-0.31000907244688314</v>
      </c>
    </row>
    <row r="47" spans="2:26" x14ac:dyDescent="0.2">
      <c r="B47" s="155" t="str">
        <f t="shared" si="32"/>
        <v>Female</v>
      </c>
      <c r="C47" s="13" t="str">
        <f t="shared" si="33"/>
        <v>DF</v>
      </c>
      <c r="D47" s="162" t="s">
        <v>8</v>
      </c>
      <c r="E47" s="20" t="str">
        <f t="shared" si="17"/>
        <v>DFFemale90+</v>
      </c>
      <c r="F47" s="21" t="s">
        <v>19</v>
      </c>
      <c r="G47" s="108">
        <f>VLOOKUP(E47,'Appendix 4. LT MOH 2019'!$E$4:$H$1683,4,FALSE)</f>
        <v>0.17449999999999999</v>
      </c>
      <c r="H47" s="21">
        <f>VLOOKUP(E47,'Appendix 1a. Pop March 2021'!$E$5:$F$1684,2,FALSE)</f>
        <v>4470.2128317802299</v>
      </c>
      <c r="I47" s="21">
        <f>VLOOKUP(E47,'Appendix 2a. Covid Deaths 2021'!$E$4:$F$1684,2,FALSE)</f>
        <v>63.542604990870402</v>
      </c>
      <c r="J47" s="22">
        <f t="shared" si="18"/>
        <v>780.05213914565002</v>
      </c>
      <c r="K47" s="22">
        <f t="shared" si="19"/>
        <v>832.50655956561354</v>
      </c>
      <c r="L47" s="78">
        <f t="shared" si="20"/>
        <v>0.93699218364437475</v>
      </c>
      <c r="M47" s="78">
        <f t="shared" si="21"/>
        <v>1.0672447619686218</v>
      </c>
      <c r="N47" s="77">
        <f>VLOOKUP(E47,'Appendix 4. LT MOH 2019'!$E$4:$L$1683,8,FALSE)</f>
        <v>0</v>
      </c>
      <c r="O47" s="77">
        <v>0</v>
      </c>
      <c r="P47" s="78">
        <f t="shared" si="22"/>
        <v>1</v>
      </c>
      <c r="Q47" s="77">
        <f>VLOOKUP(E47,'Appendix 4. LT MOH 2019'!$E$4:$J$1683,6,FALSE)</f>
        <v>5.9805183890897151</v>
      </c>
      <c r="R47" s="133">
        <f>Q47*L47</f>
        <v>5.6036989847185108</v>
      </c>
      <c r="S47" s="80">
        <f t="shared" si="31"/>
        <v>26333.843361802668</v>
      </c>
      <c r="T47" s="14">
        <f t="shared" si="24"/>
        <v>26333.843361802668</v>
      </c>
      <c r="U47" s="15">
        <f t="shared" si="25"/>
        <v>0.17845355411256675</v>
      </c>
      <c r="V47" s="14">
        <f>T47*R47</f>
        <v>147566.93131026989</v>
      </c>
      <c r="W47" s="14">
        <f>V47</f>
        <v>147566.93131026989</v>
      </c>
      <c r="X47" s="129">
        <f t="shared" si="28"/>
        <v>5.6036989847185099</v>
      </c>
      <c r="Y47" s="109">
        <f>VLOOKUP(E47,'Appendix 4. LT MOH 2019'!$E$4:$Q$1683,13,FALSE)</f>
        <v>5.7306590257879657</v>
      </c>
      <c r="Z47" s="129">
        <f t="shared" si="29"/>
        <v>-0.1269600410694558</v>
      </c>
    </row>
    <row r="48" spans="2:26" x14ac:dyDescent="0.2">
      <c r="H48" s="43"/>
      <c r="I48" s="43"/>
      <c r="K48" s="43"/>
      <c r="L48" s="9"/>
      <c r="M48" s="9"/>
      <c r="N48" s="131"/>
      <c r="O48" s="131"/>
      <c r="P48" s="79"/>
      <c r="Q48" s="131"/>
      <c r="R48" s="111"/>
      <c r="S48" s="9"/>
      <c r="T48" s="9"/>
      <c r="U48" s="9"/>
      <c r="V48" s="111"/>
      <c r="W48" s="111"/>
      <c r="X48" s="9"/>
      <c r="Y48" s="131"/>
      <c r="Z48" s="9"/>
    </row>
    <row r="49" spans="1:26" x14ac:dyDescent="0.2">
      <c r="H49" s="43"/>
      <c r="I49" s="43"/>
      <c r="K49" s="43"/>
      <c r="L49" s="9"/>
      <c r="M49" s="9"/>
      <c r="N49" s="131"/>
      <c r="O49" s="131"/>
      <c r="P49" s="9"/>
      <c r="Q49" s="131"/>
      <c r="R49" s="111"/>
      <c r="S49" s="9"/>
      <c r="T49" s="9"/>
      <c r="U49" s="9"/>
      <c r="V49" s="111"/>
      <c r="W49" s="111"/>
      <c r="X49" s="9"/>
      <c r="Y49" s="131"/>
      <c r="Z49" s="9"/>
    </row>
    <row r="50" spans="1:26" s="13" customFormat="1" ht="47" customHeight="1" x14ac:dyDescent="0.2">
      <c r="A50" s="12"/>
      <c r="B50" s="10" t="s">
        <v>17</v>
      </c>
      <c r="C50" s="10" t="s">
        <v>14</v>
      </c>
      <c r="D50" s="160" t="s">
        <v>0</v>
      </c>
      <c r="E50" s="10" t="s">
        <v>137</v>
      </c>
      <c r="F50" s="10" t="s">
        <v>9</v>
      </c>
      <c r="G50" s="12" t="s">
        <v>116</v>
      </c>
      <c r="H50" s="12" t="s">
        <v>118</v>
      </c>
      <c r="I50" s="12" t="s">
        <v>110</v>
      </c>
      <c r="J50" s="12" t="s">
        <v>38</v>
      </c>
      <c r="K50" s="12" t="s">
        <v>1828</v>
      </c>
      <c r="L50" s="12" t="s">
        <v>26</v>
      </c>
      <c r="M50" s="12" t="s">
        <v>27</v>
      </c>
      <c r="N50" s="10" t="s">
        <v>10</v>
      </c>
      <c r="O50" s="12" t="s">
        <v>111</v>
      </c>
      <c r="P50" s="12" t="s">
        <v>112</v>
      </c>
      <c r="Q50" s="12" t="s">
        <v>28</v>
      </c>
      <c r="R50" s="12" t="s">
        <v>113</v>
      </c>
      <c r="S50" s="10" t="s">
        <v>104</v>
      </c>
      <c r="T50" s="10" t="s">
        <v>105</v>
      </c>
      <c r="U50" s="12" t="s">
        <v>106</v>
      </c>
      <c r="V50" s="12" t="s">
        <v>107</v>
      </c>
      <c r="W50" s="12" t="s">
        <v>108</v>
      </c>
      <c r="X50" s="10" t="s">
        <v>109</v>
      </c>
      <c r="Y50" s="12" t="s">
        <v>29</v>
      </c>
      <c r="Z50" s="12" t="s">
        <v>11</v>
      </c>
    </row>
    <row r="51" spans="1:26" x14ac:dyDescent="0.2">
      <c r="B51" s="155" t="s">
        <v>70</v>
      </c>
      <c r="C51" s="13" t="str">
        <f>$C$4</f>
        <v>DF</v>
      </c>
      <c r="D51" s="162">
        <v>0</v>
      </c>
      <c r="E51" s="20" t="str">
        <f t="shared" ref="E51:E70" si="34">_xlfn.CONCAT(C51,B51,D51)</f>
        <v>DFMale0</v>
      </c>
      <c r="F51" s="21">
        <v>1</v>
      </c>
      <c r="G51" s="108">
        <f>VLOOKUP(E51,'Appendix 4. LT MOH 2019'!$E$4:$H$1683,4,FALSE)</f>
        <v>9.5400954009540097E-3</v>
      </c>
      <c r="H51" s="21">
        <f>VLOOKUP(E51,'Appendix 1a. Pop March 2021'!$E$5:$F$1684,2,FALSE)</f>
        <v>22098.971739470799</v>
      </c>
      <c r="I51" s="21">
        <f>VLOOKUP(E51,'Appendix 2a. Covid Deaths 2021'!$E$4:$F$1684,2,FALSE)</f>
        <v>0</v>
      </c>
      <c r="J51" s="22">
        <f t="shared" ref="J51:J70" si="35">G51*H51</f>
        <v>210.82629865753799</v>
      </c>
      <c r="K51" s="22">
        <f t="shared" ref="K51:K70" si="36">G51*(H51-I51)+I51</f>
        <v>210.82629865753799</v>
      </c>
      <c r="L51" s="78">
        <f t="shared" ref="L51:L70" si="37">J51/K51</f>
        <v>1</v>
      </c>
      <c r="M51" s="78">
        <f t="shared" ref="M51:M70" si="38">K51/J51</f>
        <v>1</v>
      </c>
      <c r="N51" s="77">
        <f>VLOOKUP(E51,'Appendix 4. LT MOH 2019'!$E$4:$L$1683,8,FALSE)</f>
        <v>0.99054352996204109</v>
      </c>
      <c r="O51" s="77">
        <f>EXP((1/L51)*LN(N51))</f>
        <v>0.99054352996204109</v>
      </c>
      <c r="P51" s="78">
        <f t="shared" ref="P51:P70" si="39">1-O51</f>
        <v>9.4564700379589084E-3</v>
      </c>
      <c r="Q51" s="77">
        <f>VLOOKUP(E51,'Appendix 4. LT MOH 2019'!$E$4:$J$1683,6,FALSE)</f>
        <v>7.3050131027349433E-2</v>
      </c>
      <c r="R51" s="133">
        <f t="shared" ref="R51:R69" si="40">F51+(Q51-F51)*M51*(1-N51)/(1-O51)</f>
        <v>7.3050131027349585E-2</v>
      </c>
      <c r="S51" s="14">
        <v>100000</v>
      </c>
      <c r="T51" s="14">
        <f t="shared" ref="T51:T70" si="41">P51*S51</f>
        <v>945.6470037958909</v>
      </c>
      <c r="U51" s="15">
        <f t="shared" ref="U51:U70" si="42">T51/V51</f>
        <v>9.5400954009540271E-3</v>
      </c>
      <c r="V51" s="14">
        <f t="shared" ref="V51:V69" si="43">(S52*F51)+R51*T51</f>
        <v>99123.432633737015</v>
      </c>
      <c r="W51" s="14">
        <f t="shared" ref="W51:W69" si="44">W52+V51</f>
        <v>7336307.7470903033</v>
      </c>
      <c r="X51" s="2">
        <f t="shared" ref="X51:X70" si="45">W51/S51</f>
        <v>73.363077470903036</v>
      </c>
      <c r="Y51" s="109">
        <f>VLOOKUP(E51,'Appendix 4. LT MOH 2019'!$E$4:$Q$1683,13,FALSE)</f>
        <v>76.121948534864956</v>
      </c>
      <c r="Z51" s="129">
        <f t="shared" ref="Z51:Z70" si="46">X51-Y51</f>
        <v>-2.7588710639619194</v>
      </c>
    </row>
    <row r="52" spans="1:26" x14ac:dyDescent="0.2">
      <c r="B52" s="155" t="str">
        <f>$B$51</f>
        <v>Male</v>
      </c>
      <c r="C52" s="13" t="str">
        <f>$C$4</f>
        <v>DF</v>
      </c>
      <c r="D52" s="163" t="s">
        <v>139</v>
      </c>
      <c r="E52" s="20" t="str">
        <f t="shared" si="34"/>
        <v>DFMale01-04</v>
      </c>
      <c r="F52" s="21">
        <v>4</v>
      </c>
      <c r="G52" s="108">
        <f>VLOOKUP(E52,'Appendix 4. LT MOH 2019'!$E$4:$H$1683,4,FALSE)</f>
        <v>5.1461876323946523E-4</v>
      </c>
      <c r="H52" s="21">
        <f>VLOOKUP(E52,'Appendix 1a. Pop March 2021'!$E$5:$F$1684,2,FALSE)</f>
        <v>83592.598735763793</v>
      </c>
      <c r="I52" s="21">
        <f>VLOOKUP(E52,'Appendix 2a. Covid Deaths 2021'!$E$4:$F$1684,2,FALSE)</f>
        <v>0</v>
      </c>
      <c r="J52" s="22">
        <f t="shared" si="35"/>
        <v>43.018319777371644</v>
      </c>
      <c r="K52" s="22">
        <f t="shared" si="36"/>
        <v>43.018319777371644</v>
      </c>
      <c r="L52" s="78">
        <f t="shared" si="37"/>
        <v>1</v>
      </c>
      <c r="M52" s="78">
        <f t="shared" si="38"/>
        <v>1</v>
      </c>
      <c r="N52" s="77">
        <f>VLOOKUP(E52,'Appendix 4. LT MOH 2019'!$E$4:$L$1683,8,FALSE)</f>
        <v>0.99794404202872999</v>
      </c>
      <c r="O52" s="77">
        <f t="shared" ref="O52:O69" si="47">EXP((1/L52)*LN(N52))</f>
        <v>0.99794404202872999</v>
      </c>
      <c r="P52" s="78">
        <f t="shared" si="39"/>
        <v>2.055957971270006E-3</v>
      </c>
      <c r="Q52" s="77">
        <f>VLOOKUP(E52,'Appendix 4. LT MOH 2019'!$E$4:$J$1683,6,FALSE)</f>
        <v>1.6209834626831565</v>
      </c>
      <c r="R52" s="133">
        <f t="shared" si="40"/>
        <v>1.6209834626831565</v>
      </c>
      <c r="S52" s="132">
        <f t="shared" ref="S52:S70" si="48">S51-T51</f>
        <v>99054.352996204107</v>
      </c>
      <c r="T52" s="14">
        <f t="shared" si="41"/>
        <v>203.65158663153883</v>
      </c>
      <c r="U52" s="15">
        <f t="shared" si="42"/>
        <v>5.1461876323945373E-4</v>
      </c>
      <c r="V52" s="14">
        <f t="shared" si="43"/>
        <v>395732.92149236915</v>
      </c>
      <c r="W52" s="14">
        <f t="shared" si="44"/>
        <v>7237184.3144565662</v>
      </c>
      <c r="X52" s="2">
        <f t="shared" si="45"/>
        <v>73.062758935328205</v>
      </c>
      <c r="Y52" s="109">
        <f>VLOOKUP(E52,'Appendix 4. LT MOH 2019'!$E$4:$Q$1683,13,FALSE)</f>
        <v>75.847968247702042</v>
      </c>
      <c r="Z52" s="129">
        <f t="shared" si="46"/>
        <v>-2.7852093123738371</v>
      </c>
    </row>
    <row r="53" spans="1:26" x14ac:dyDescent="0.2">
      <c r="B53" s="155" t="str">
        <f t="shared" ref="B53:B70" si="49">$B$51</f>
        <v>Male</v>
      </c>
      <c r="C53" s="13" t="str">
        <f t="shared" ref="C53:C70" si="50">$C$4</f>
        <v>DF</v>
      </c>
      <c r="D53" s="163" t="s">
        <v>138</v>
      </c>
      <c r="E53" s="20" t="str">
        <f t="shared" si="34"/>
        <v>DFMale05-09</v>
      </c>
      <c r="F53" s="21">
        <v>5</v>
      </c>
      <c r="G53" s="108">
        <f>VLOOKUP(E53,'Appendix 4. LT MOH 2019'!$E$4:$H$1683,4,FALSE)</f>
        <v>1.7738821933531592E-4</v>
      </c>
      <c r="H53" s="21">
        <f>VLOOKUP(E53,'Appendix 1a. Pop March 2021'!$E$5:$F$1684,2,FALSE)</f>
        <v>97774.611461653796</v>
      </c>
      <c r="I53" s="21">
        <f>VLOOKUP(E53,'Appendix 2a. Covid Deaths 2021'!$E$4:$F$1684,2,FALSE)</f>
        <v>0</v>
      </c>
      <c r="J53" s="22">
        <f t="shared" si="35"/>
        <v>17.344064223385136</v>
      </c>
      <c r="K53" s="22">
        <f t="shared" si="36"/>
        <v>17.344064223385136</v>
      </c>
      <c r="L53" s="78">
        <f t="shared" si="37"/>
        <v>1</v>
      </c>
      <c r="M53" s="78">
        <f t="shared" si="38"/>
        <v>1</v>
      </c>
      <c r="N53" s="77">
        <f>VLOOKUP(E53,'Appendix 4. LT MOH 2019'!$E$4:$L$1683,8,FALSE)</f>
        <v>0.99911345206122393</v>
      </c>
      <c r="O53" s="77">
        <f t="shared" si="47"/>
        <v>0.99911345206122393</v>
      </c>
      <c r="P53" s="78">
        <f t="shared" si="39"/>
        <v>8.8654793877607219E-4</v>
      </c>
      <c r="Q53" s="77">
        <f>VLOOKUP(E53,'Appendix 4. LT MOH 2019'!$E$4:$J$1683,6,FALSE)</f>
        <v>2.5000000000002451</v>
      </c>
      <c r="R53" s="133">
        <f t="shared" si="40"/>
        <v>2.5000000000002451</v>
      </c>
      <c r="S53" s="132">
        <f t="shared" si="48"/>
        <v>98850.701409572561</v>
      </c>
      <c r="T53" s="14">
        <f t="shared" si="41"/>
        <v>87.635885581225523</v>
      </c>
      <c r="U53" s="15">
        <f t="shared" si="42"/>
        <v>1.7738821933532185E-4</v>
      </c>
      <c r="V53" s="14">
        <f t="shared" si="43"/>
        <v>494034.41733390978</v>
      </c>
      <c r="W53" s="14">
        <f t="shared" si="44"/>
        <v>6841451.3929641973</v>
      </c>
      <c r="X53" s="2">
        <f t="shared" si="45"/>
        <v>69.209942826988183</v>
      </c>
      <c r="Y53" s="109">
        <f>VLOOKUP(E53,'Appendix 4. LT MOH 2019'!$E$4:$Q$1683,13,FALSE)</f>
        <v>72.000890209881277</v>
      </c>
      <c r="Z53" s="129">
        <f t="shared" si="46"/>
        <v>-2.7909473828930942</v>
      </c>
    </row>
    <row r="54" spans="1:26" x14ac:dyDescent="0.2">
      <c r="B54" s="155" t="str">
        <f t="shared" si="49"/>
        <v>Male</v>
      </c>
      <c r="C54" s="13" t="str">
        <f t="shared" si="50"/>
        <v>DF</v>
      </c>
      <c r="D54" s="163" t="s">
        <v>120</v>
      </c>
      <c r="E54" s="20" t="str">
        <f t="shared" si="34"/>
        <v>DFMale10-14</v>
      </c>
      <c r="F54" s="21">
        <v>5</v>
      </c>
      <c r="G54" s="108">
        <f>VLOOKUP(E54,'Appendix 4. LT MOH 2019'!$E$4:$H$1683,4,FALSE)</f>
        <v>1.6547159404302261E-4</v>
      </c>
      <c r="H54" s="21">
        <f>VLOOKUP(E54,'Appendix 1a. Pop March 2021'!$E$5:$F$1684,2,FALSE)</f>
        <v>103530.562992508</v>
      </c>
      <c r="I54" s="21">
        <f>VLOOKUP(E54,'Appendix 2a. Covid Deaths 2021'!$E$4:$F$1684,2,FALSE)</f>
        <v>1.07699330493001</v>
      </c>
      <c r="J54" s="22">
        <f t="shared" si="35"/>
        <v>17.131367290541863</v>
      </c>
      <c r="K54" s="22">
        <f t="shared" si="36"/>
        <v>18.208182383672934</v>
      </c>
      <c r="L54" s="78">
        <f t="shared" si="37"/>
        <v>0.9408609233782369</v>
      </c>
      <c r="M54" s="78">
        <f t="shared" si="38"/>
        <v>1.0628563426881621</v>
      </c>
      <c r="N54" s="77">
        <f>VLOOKUP(E54,'Appendix 4. LT MOH 2019'!$E$4:$L$1683,8,FALSE)</f>
        <v>0.99917298414886291</v>
      </c>
      <c r="O54" s="77">
        <f t="shared" si="47"/>
        <v>0.99912102380960788</v>
      </c>
      <c r="P54" s="78">
        <f t="shared" si="39"/>
        <v>8.7897619039212227E-4</v>
      </c>
      <c r="Q54" s="77">
        <f>VLOOKUP(E54,'Appendix 4. LT MOH 2019'!$E$4:$J$1683,6,FALSE)</f>
        <v>2.4999999999998894</v>
      </c>
      <c r="R54" s="133">
        <f t="shared" si="40"/>
        <v>2.4999350025265952</v>
      </c>
      <c r="S54" s="132">
        <f t="shared" si="48"/>
        <v>98763.065523991332</v>
      </c>
      <c r="T54" s="14">
        <f t="shared" si="41"/>
        <v>86.810383085725448</v>
      </c>
      <c r="U54" s="15">
        <f t="shared" si="42"/>
        <v>1.7587253397294039E-4</v>
      </c>
      <c r="V54" s="14">
        <f t="shared" si="43"/>
        <v>493598.29601978679</v>
      </c>
      <c r="W54" s="14">
        <f t="shared" si="44"/>
        <v>6347416.9756302871</v>
      </c>
      <c r="X54" s="2">
        <f t="shared" si="45"/>
        <v>64.269136867652051</v>
      </c>
      <c r="Y54" s="109">
        <f>VLOOKUP(E54,'Appendix 4. LT MOH 2019'!$E$4:$Q$1683,13,FALSE)</f>
        <v>67.062560754734378</v>
      </c>
      <c r="Z54" s="129">
        <f t="shared" si="46"/>
        <v>-2.7934238870823265</v>
      </c>
    </row>
    <row r="55" spans="1:26" x14ac:dyDescent="0.2">
      <c r="B55" s="155" t="str">
        <f t="shared" si="49"/>
        <v>Male</v>
      </c>
      <c r="C55" s="13" t="str">
        <f t="shared" si="50"/>
        <v>DF</v>
      </c>
      <c r="D55" s="162" t="s">
        <v>121</v>
      </c>
      <c r="E55" s="20" t="str">
        <f t="shared" si="34"/>
        <v>DFMale15-19</v>
      </c>
      <c r="F55" s="21">
        <v>5</v>
      </c>
      <c r="G55" s="108">
        <f>VLOOKUP(E55,'Appendix 4. LT MOH 2019'!$E$4:$H$1683,4,FALSE)</f>
        <v>1.0381135992881506E-3</v>
      </c>
      <c r="H55" s="21">
        <f>VLOOKUP(E55,'Appendix 1a. Pop March 2021'!$E$5:$F$1684,2,FALSE)</f>
        <v>120650.831736808</v>
      </c>
      <c r="I55" s="21">
        <f>VLOOKUP(E55,'Appendix 2a. Covid Deaths 2021'!$E$4:$F$1684,2,FALSE)</f>
        <v>2.1539866098600098</v>
      </c>
      <c r="J55" s="22">
        <f t="shared" si="35"/>
        <v>125.24926919140678</v>
      </c>
      <c r="K55" s="22">
        <f t="shared" si="36"/>
        <v>127.40101971847442</v>
      </c>
      <c r="L55" s="78">
        <f t="shared" si="37"/>
        <v>0.98311041362288554</v>
      </c>
      <c r="M55" s="78">
        <f t="shared" si="38"/>
        <v>1.0171797451670501</v>
      </c>
      <c r="N55" s="77">
        <f>VLOOKUP(E55,'Appendix 4. LT MOH 2019'!$E$4:$L$1683,8,FALSE)</f>
        <v>0.99482286813105536</v>
      </c>
      <c r="O55" s="77">
        <f t="shared" si="47"/>
        <v>0.99473416091012135</v>
      </c>
      <c r="P55" s="78">
        <f t="shared" si="39"/>
        <v>5.2658390898786545E-3</v>
      </c>
      <c r="Q55" s="77">
        <f>VLOOKUP(E55,'Appendix 4. LT MOH 2019'!$E$4:$J$1683,6,FALSE)</f>
        <v>2.5000000000000711</v>
      </c>
      <c r="R55" s="133">
        <f t="shared" si="40"/>
        <v>2.4998886287320432</v>
      </c>
      <c r="S55" s="132">
        <f t="shared" si="48"/>
        <v>98676.255140905603</v>
      </c>
      <c r="T55" s="14">
        <f t="shared" si="41"/>
        <v>519.61328156382024</v>
      </c>
      <c r="U55" s="15">
        <f t="shared" si="42"/>
        <v>1.055948168401702E-3</v>
      </c>
      <c r="V55" s="14">
        <f t="shared" si="43"/>
        <v>492082.18463062838</v>
      </c>
      <c r="W55" s="14">
        <f t="shared" si="44"/>
        <v>5853818.6796105001</v>
      </c>
      <c r="X55" s="2">
        <f t="shared" si="45"/>
        <v>59.323478290207603</v>
      </c>
      <c r="Y55" s="109">
        <f>VLOOKUP(E55,'Appendix 4. LT MOH 2019'!$E$4:$Q$1683,13,FALSE)</f>
        <v>62.115999210318378</v>
      </c>
      <c r="Z55" s="129">
        <f t="shared" si="46"/>
        <v>-2.7925209201107748</v>
      </c>
    </row>
    <row r="56" spans="1:26" x14ac:dyDescent="0.2">
      <c r="B56" s="155" t="str">
        <f t="shared" si="49"/>
        <v>Male</v>
      </c>
      <c r="C56" s="13" t="str">
        <f t="shared" si="50"/>
        <v>DF</v>
      </c>
      <c r="D56" s="162" t="s">
        <v>122</v>
      </c>
      <c r="E56" s="20" t="str">
        <f t="shared" si="34"/>
        <v>DFMale20-24</v>
      </c>
      <c r="F56" s="21">
        <v>5</v>
      </c>
      <c r="G56" s="108">
        <f>VLOOKUP(E56,'Appendix 4. LT MOH 2019'!$E$4:$H$1683,4,FALSE)</f>
        <v>1.5809014331909458E-3</v>
      </c>
      <c r="H56" s="21">
        <f>VLOOKUP(E56,'Appendix 1a. Pop March 2021'!$E$5:$F$1684,2,FALSE)</f>
        <v>127618.363938129</v>
      </c>
      <c r="I56" s="21">
        <f>VLOOKUP(E56,'Appendix 2a. Covid Deaths 2021'!$E$4:$F$1684,2,FALSE)</f>
        <v>8.6159464394400498</v>
      </c>
      <c r="J56" s="22">
        <f t="shared" si="35"/>
        <v>201.75205445127185</v>
      </c>
      <c r="K56" s="22">
        <f t="shared" si="36"/>
        <v>210.35437992863748</v>
      </c>
      <c r="L56" s="78">
        <f t="shared" si="37"/>
        <v>0.95910555568044764</v>
      </c>
      <c r="M56" s="78">
        <f t="shared" si="38"/>
        <v>1.0426381059700351</v>
      </c>
      <c r="N56" s="77">
        <f>VLOOKUP(E56,'Appendix 4. LT MOH 2019'!$E$4:$L$1683,8,FALSE)</f>
        <v>0.992126610466041</v>
      </c>
      <c r="O56" s="77">
        <f t="shared" si="47"/>
        <v>0.9917922854473612</v>
      </c>
      <c r="P56" s="78">
        <f t="shared" si="39"/>
        <v>8.2077145526388007E-3</v>
      </c>
      <c r="Q56" s="77">
        <f>VLOOKUP(E56,'Appendix 4. LT MOH 2019'!$E$4:$J$1683,6,FALSE)</f>
        <v>2.4999999999999942</v>
      </c>
      <c r="R56" s="133">
        <f t="shared" si="40"/>
        <v>2.4995792377391828</v>
      </c>
      <c r="S56" s="132">
        <f t="shared" si="48"/>
        <v>98156.641859341777</v>
      </c>
      <c r="T56" s="14">
        <f t="shared" si="41"/>
        <v>805.64169782707438</v>
      </c>
      <c r="U56" s="15">
        <f t="shared" si="42"/>
        <v>1.6483084717286004E-3</v>
      </c>
      <c r="V56" s="14">
        <f t="shared" si="43"/>
        <v>488768.76606851903</v>
      </c>
      <c r="W56" s="14">
        <f t="shared" si="44"/>
        <v>5361736.4949798714</v>
      </c>
      <c r="X56" s="2">
        <f t="shared" si="45"/>
        <v>54.624286175796705</v>
      </c>
      <c r="Y56" s="109">
        <f>VLOOKUP(E56,'Appendix 4. LT MOH 2019'!$E$4:$Q$1683,13,FALSE)</f>
        <v>57.426245284567294</v>
      </c>
      <c r="Z56" s="129">
        <f t="shared" si="46"/>
        <v>-2.8019591087705891</v>
      </c>
    </row>
    <row r="57" spans="1:26" x14ac:dyDescent="0.2">
      <c r="B57" s="155" t="str">
        <f t="shared" si="49"/>
        <v>Male</v>
      </c>
      <c r="C57" s="13" t="str">
        <f t="shared" si="50"/>
        <v>DF</v>
      </c>
      <c r="D57" s="162" t="s">
        <v>123</v>
      </c>
      <c r="E57" s="20" t="str">
        <f t="shared" si="34"/>
        <v>DFMale25-29</v>
      </c>
      <c r="F57" s="21">
        <v>5</v>
      </c>
      <c r="G57" s="108">
        <f>VLOOKUP(E57,'Appendix 4. LT MOH 2019'!$E$4:$H$1683,4,FALSE)</f>
        <v>1.5531699151792181E-3</v>
      </c>
      <c r="H57" s="21">
        <f>VLOOKUP(E57,'Appendix 1a. Pop March 2021'!$E$5:$F$1684,2,FALSE)</f>
        <v>125100.944494068</v>
      </c>
      <c r="I57" s="21">
        <f>VLOOKUP(E57,'Appendix 2a. Covid Deaths 2021'!$E$4:$F$1684,2,FALSE)</f>
        <v>32.3097991479002</v>
      </c>
      <c r="J57" s="22">
        <f t="shared" si="35"/>
        <v>194.30302334869165</v>
      </c>
      <c r="K57" s="22">
        <f t="shared" si="36"/>
        <v>226.56263988858987</v>
      </c>
      <c r="L57" s="78">
        <f t="shared" si="37"/>
        <v>0.85761281491175423</v>
      </c>
      <c r="M57" s="78">
        <f t="shared" si="38"/>
        <v>1.1660273524514637</v>
      </c>
      <c r="N57" s="77">
        <f>VLOOKUP(E57,'Appendix 4. LT MOH 2019'!$E$4:$L$1683,8,FALSE)</f>
        <v>0.99226418800027261</v>
      </c>
      <c r="O57" s="77">
        <f t="shared" si="47"/>
        <v>0.9909856366715083</v>
      </c>
      <c r="P57" s="78">
        <f t="shared" si="39"/>
        <v>9.0143633284917035E-3</v>
      </c>
      <c r="Q57" s="77">
        <f>VLOOKUP(E57,'Appendix 4. LT MOH 2019'!$E$4:$J$1683,6,FALSE)</f>
        <v>2.4999999999999805</v>
      </c>
      <c r="R57" s="133">
        <f t="shared" si="40"/>
        <v>2.49839005362852</v>
      </c>
      <c r="S57" s="132">
        <f t="shared" si="48"/>
        <v>97351.000161514705</v>
      </c>
      <c r="T57" s="14">
        <f t="shared" si="41"/>
        <v>877.55728584794804</v>
      </c>
      <c r="U57" s="15">
        <f t="shared" si="42"/>
        <v>1.8110406113315772E-3</v>
      </c>
      <c r="V57" s="14">
        <f t="shared" si="43"/>
        <v>484559.69477278559</v>
      </c>
      <c r="W57" s="14">
        <f t="shared" si="44"/>
        <v>4872967.7289113523</v>
      </c>
      <c r="X57" s="2">
        <f t="shared" si="45"/>
        <v>50.055651414229217</v>
      </c>
      <c r="Y57" s="109">
        <f>VLOOKUP(E57,'Appendix 4. LT MOH 2019'!$E$4:$Q$1683,13,FALSE)</f>
        <v>52.862132922496933</v>
      </c>
      <c r="Z57" s="129">
        <f t="shared" si="46"/>
        <v>-2.8064815082677157</v>
      </c>
    </row>
    <row r="58" spans="1:26" x14ac:dyDescent="0.2">
      <c r="B58" s="155" t="str">
        <f t="shared" si="49"/>
        <v>Male</v>
      </c>
      <c r="C58" s="13" t="str">
        <f t="shared" si="50"/>
        <v>DF</v>
      </c>
      <c r="D58" s="162" t="s">
        <v>124</v>
      </c>
      <c r="E58" s="20" t="str">
        <f t="shared" si="34"/>
        <v>DFMale30-34</v>
      </c>
      <c r="F58" s="21">
        <v>5</v>
      </c>
      <c r="G58" s="108">
        <f>VLOOKUP(E58,'Appendix 4. LT MOH 2019'!$E$4:$H$1683,4,FALSE)</f>
        <v>1.5061737834015062E-3</v>
      </c>
      <c r="H58" s="21">
        <f>VLOOKUP(E58,'Appendix 1a. Pop March 2021'!$E$5:$F$1684,2,FALSE)</f>
        <v>129487.34700855199</v>
      </c>
      <c r="I58" s="21">
        <f>VLOOKUP(E58,'Appendix 2a. Covid Deaths 2021'!$E$4:$F$1684,2,FALSE)</f>
        <v>47.387705416920298</v>
      </c>
      <c r="J58" s="22">
        <f t="shared" si="35"/>
        <v>195.03044734649447</v>
      </c>
      <c r="K58" s="22">
        <f t="shared" si="36"/>
        <v>242.34677864386026</v>
      </c>
      <c r="L58" s="78">
        <f t="shared" si="37"/>
        <v>0.8047577460606592</v>
      </c>
      <c r="M58" s="78">
        <f t="shared" si="38"/>
        <v>1.2426099716281878</v>
      </c>
      <c r="N58" s="77">
        <f>VLOOKUP(E58,'Appendix 4. LT MOH 2019'!$E$4:$L$1683,8,FALSE)</f>
        <v>0.99249738170046653</v>
      </c>
      <c r="O58" s="77">
        <f t="shared" si="47"/>
        <v>0.99068567256487206</v>
      </c>
      <c r="P58" s="78">
        <f t="shared" si="39"/>
        <v>9.3143274351279448E-3</v>
      </c>
      <c r="Q58" s="77">
        <f>VLOOKUP(E58,'Appendix 4. LT MOH 2019'!$E$4:$J$1683,6,FALSE)</f>
        <v>2.5000000000000111</v>
      </c>
      <c r="R58" s="133">
        <f t="shared" si="40"/>
        <v>2.4977183330595718</v>
      </c>
      <c r="S58" s="132">
        <f t="shared" si="48"/>
        <v>96473.442875666762</v>
      </c>
      <c r="T58" s="14">
        <f t="shared" si="41"/>
        <v>898.58523573807145</v>
      </c>
      <c r="U58" s="15">
        <f t="shared" si="42"/>
        <v>1.8715897419432071E-3</v>
      </c>
      <c r="V58" s="14">
        <f t="shared" si="43"/>
        <v>480118.70101676311</v>
      </c>
      <c r="W58" s="14">
        <f t="shared" si="44"/>
        <v>4388408.0341385668</v>
      </c>
      <c r="X58" s="2">
        <f t="shared" si="45"/>
        <v>45.488249442846858</v>
      </c>
      <c r="Y58" s="109">
        <f>VLOOKUP(E58,'Appendix 4. LT MOH 2019'!$E$4:$Q$1683,13,FALSE)</f>
        <v>48.254762221130463</v>
      </c>
      <c r="Z58" s="129">
        <f t="shared" si="46"/>
        <v>-2.7665127782836052</v>
      </c>
    </row>
    <row r="59" spans="1:26" x14ac:dyDescent="0.2">
      <c r="B59" s="155" t="str">
        <f t="shared" si="49"/>
        <v>Male</v>
      </c>
      <c r="C59" s="13" t="str">
        <f t="shared" si="50"/>
        <v>DF</v>
      </c>
      <c r="D59" s="162" t="s">
        <v>125</v>
      </c>
      <c r="E59" s="20" t="str">
        <f t="shared" si="34"/>
        <v>DFMale35-39</v>
      </c>
      <c r="F59" s="21">
        <v>5</v>
      </c>
      <c r="G59" s="108">
        <f>VLOOKUP(E59,'Appendix 4. LT MOH 2019'!$E$4:$H$1683,4,FALSE)</f>
        <v>2.1683392043336351E-3</v>
      </c>
      <c r="H59" s="21">
        <f>VLOOKUP(E59,'Appendix 1a. Pop March 2021'!$E$5:$F$1684,2,FALSE)</f>
        <v>132830.807118861</v>
      </c>
      <c r="I59" s="21">
        <f>VLOOKUP(E59,'Appendix 2a. Covid Deaths 2021'!$E$4:$F$1684,2,FALSE)</f>
        <v>77.543517954960393</v>
      </c>
      <c r="J59" s="22">
        <f t="shared" si="35"/>
        <v>288.0222466191056</v>
      </c>
      <c r="K59" s="22">
        <f t="shared" si="36"/>
        <v>365.39762392404231</v>
      </c>
      <c r="L59" s="78">
        <f t="shared" si="37"/>
        <v>0.78824334850896227</v>
      </c>
      <c r="M59" s="78">
        <f t="shared" si="38"/>
        <v>1.2686437530891896</v>
      </c>
      <c r="N59" s="77">
        <f>VLOOKUP(E59,'Appendix 4. LT MOH 2019'!$E$4:$L$1683,8,FALSE)</f>
        <v>0.98921675829269118</v>
      </c>
      <c r="O59" s="77">
        <f t="shared" si="47"/>
        <v>0.98633977469423484</v>
      </c>
      <c r="P59" s="78">
        <f t="shared" si="39"/>
        <v>1.3660225305765161E-2</v>
      </c>
      <c r="Q59" s="77">
        <f>VLOOKUP(E59,'Appendix 4. LT MOH 2019'!$E$4:$J$1683,6,FALSE)</f>
        <v>2.4999999999999978</v>
      </c>
      <c r="R59" s="133">
        <f t="shared" si="40"/>
        <v>2.4963640928648134</v>
      </c>
      <c r="S59" s="132">
        <f t="shared" si="48"/>
        <v>95574.857639928698</v>
      </c>
      <c r="T59" s="14">
        <f t="shared" si="41"/>
        <v>1305.5740889278568</v>
      </c>
      <c r="U59" s="15">
        <f t="shared" si="42"/>
        <v>2.7508610777810518E-3</v>
      </c>
      <c r="V59" s="14">
        <f t="shared" si="43"/>
        <v>474605.60603117844</v>
      </c>
      <c r="W59" s="14">
        <f t="shared" si="44"/>
        <v>3908289.3331218041</v>
      </c>
      <c r="X59" s="2">
        <f t="shared" si="45"/>
        <v>40.892442109053398</v>
      </c>
      <c r="Y59" s="109">
        <f>VLOOKUP(E59,'Appendix 4. LT MOH 2019'!$E$4:$Q$1683,13,FALSE)</f>
        <v>43.600637709227883</v>
      </c>
      <c r="Z59" s="129">
        <f t="shared" si="46"/>
        <v>-2.7081956001744842</v>
      </c>
    </row>
    <row r="60" spans="1:26" x14ac:dyDescent="0.2">
      <c r="B60" s="155" t="str">
        <f t="shared" si="49"/>
        <v>Male</v>
      </c>
      <c r="C60" s="13" t="str">
        <f t="shared" si="50"/>
        <v>DF</v>
      </c>
      <c r="D60" s="162" t="s">
        <v>126</v>
      </c>
      <c r="E60" s="20" t="str">
        <f t="shared" si="34"/>
        <v>DFMale40-44</v>
      </c>
      <c r="F60" s="21">
        <v>5</v>
      </c>
      <c r="G60" s="108">
        <f>VLOOKUP(E60,'Appendix 4. LT MOH 2019'!$E$4:$H$1683,4,FALSE)</f>
        <v>2.5759829968119022E-3</v>
      </c>
      <c r="H60" s="21">
        <f>VLOOKUP(E60,'Appendix 1a. Pop March 2021'!$E$5:$F$1684,2,FALSE)</f>
        <v>123417.242877635</v>
      </c>
      <c r="I60" s="21">
        <f>VLOOKUP(E60,'Appendix 2a. Covid Deaths 2021'!$E$4:$F$1684,2,FALSE)</f>
        <v>123.854230066951</v>
      </c>
      <c r="J60" s="22">
        <f t="shared" si="35"/>
        <v>317.92071916619261</v>
      </c>
      <c r="K60" s="22">
        <f t="shared" si="36"/>
        <v>441.45590284240791</v>
      </c>
      <c r="L60" s="78">
        <f t="shared" si="37"/>
        <v>0.7201641593626732</v>
      </c>
      <c r="M60" s="78">
        <f t="shared" si="38"/>
        <v>1.3885722956346154</v>
      </c>
      <c r="N60" s="77">
        <f>VLOOKUP(E60,'Appendix 4. LT MOH 2019'!$E$4:$L$1683,8,FALSE)</f>
        <v>0.98720250036956481</v>
      </c>
      <c r="O60" s="77">
        <f t="shared" si="47"/>
        <v>0.98227404594734569</v>
      </c>
      <c r="P60" s="78">
        <f t="shared" si="39"/>
        <v>1.7725954052654314E-2</v>
      </c>
      <c r="Q60" s="77">
        <f>VLOOKUP(E60,'Appendix 4. LT MOH 2019'!$E$4:$J$1683,6,FALSE)</f>
        <v>2.4999999999999916</v>
      </c>
      <c r="R60" s="133">
        <f t="shared" si="40"/>
        <v>2.4937521857172404</v>
      </c>
      <c r="S60" s="132">
        <f t="shared" si="48"/>
        <v>94269.283551000844</v>
      </c>
      <c r="T60" s="14">
        <f t="shared" si="41"/>
        <v>1671.012988801682</v>
      </c>
      <c r="U60" s="15">
        <f t="shared" si="42"/>
        <v>3.5769726659421216E-3</v>
      </c>
      <c r="V60" s="14">
        <f t="shared" si="43"/>
        <v>467158.44510418194</v>
      </c>
      <c r="W60" s="14">
        <f t="shared" si="44"/>
        <v>3433683.7270906256</v>
      </c>
      <c r="X60" s="2">
        <f t="shared" si="45"/>
        <v>36.42420518909492</v>
      </c>
      <c r="Y60" s="109">
        <f>VLOOKUP(E60,'Appendix 4. LT MOH 2019'!$E$4:$Q$1683,13,FALSE)</f>
        <v>39.048667028411728</v>
      </c>
      <c r="Z60" s="129">
        <f t="shared" si="46"/>
        <v>-2.6244618393168082</v>
      </c>
    </row>
    <row r="61" spans="1:26" x14ac:dyDescent="0.2">
      <c r="B61" s="155" t="str">
        <f t="shared" si="49"/>
        <v>Male</v>
      </c>
      <c r="C61" s="13" t="str">
        <f t="shared" si="50"/>
        <v>DF</v>
      </c>
      <c r="D61" s="162" t="s">
        <v>127</v>
      </c>
      <c r="E61" s="20" t="str">
        <f t="shared" si="34"/>
        <v>DFMale45-49</v>
      </c>
      <c r="F61" s="21">
        <v>5</v>
      </c>
      <c r="G61" s="108">
        <f>VLOOKUP(E61,'Appendix 4. LT MOH 2019'!$E$4:$H$1683,4,FALSE)</f>
        <v>3.5664142164649458E-3</v>
      </c>
      <c r="H61" s="21">
        <f>VLOOKUP(E61,'Appendix 1a. Pop March 2021'!$E$5:$F$1684,2,FALSE)</f>
        <v>102855.682023787</v>
      </c>
      <c r="I61" s="21">
        <f>VLOOKUP(E61,'Appendix 2a. Covid Deaths 2021'!$E$4:$F$1684,2,FALSE)</f>
        <v>155.08703590992101</v>
      </c>
      <c r="J61" s="22">
        <f t="shared" si="35"/>
        <v>366.82596661383189</v>
      </c>
      <c r="K61" s="22">
        <f t="shared" si="36"/>
        <v>521.3598979140944</v>
      </c>
      <c r="L61" s="78">
        <f t="shared" si="37"/>
        <v>0.70359451902891579</v>
      </c>
      <c r="M61" s="78">
        <f t="shared" si="38"/>
        <v>1.4212731522982525</v>
      </c>
      <c r="N61" s="77">
        <f>VLOOKUP(E61,'Appendix 4. LT MOH 2019'!$E$4:$L$1683,8,FALSE)</f>
        <v>0.9823255152518614</v>
      </c>
      <c r="O61" s="77">
        <f t="shared" si="47"/>
        <v>0.97497357053306788</v>
      </c>
      <c r="P61" s="78">
        <f t="shared" si="39"/>
        <v>2.5026429466932121E-2</v>
      </c>
      <c r="Q61" s="77">
        <f>VLOOKUP(E61,'Appendix 4. LT MOH 2019'!$E$4:$J$1683,6,FALSE)</f>
        <v>2.4999999999999907</v>
      </c>
      <c r="R61" s="133">
        <f t="shared" si="40"/>
        <v>2.4906257915830246</v>
      </c>
      <c r="S61" s="132">
        <f t="shared" si="48"/>
        <v>92598.270562199163</v>
      </c>
      <c r="T61" s="14">
        <f t="shared" si="41"/>
        <v>2317.4040869847745</v>
      </c>
      <c r="U61" s="15">
        <f t="shared" si="42"/>
        <v>5.0689526243119952E-3</v>
      </c>
      <c r="V61" s="14">
        <f t="shared" si="43"/>
        <v>457176.11876463611</v>
      </c>
      <c r="W61" s="14">
        <f t="shared" si="44"/>
        <v>2966525.2819864438</v>
      </c>
      <c r="X61" s="2">
        <f t="shared" si="45"/>
        <v>32.036508500380684</v>
      </c>
      <c r="Y61" s="109">
        <f>VLOOKUP(E61,'Appendix 4. LT MOH 2019'!$E$4:$Q$1683,13,FALSE)</f>
        <v>34.522461971813819</v>
      </c>
      <c r="Z61" s="129">
        <f t="shared" si="46"/>
        <v>-2.4859534714331346</v>
      </c>
    </row>
    <row r="62" spans="1:26" x14ac:dyDescent="0.2">
      <c r="B62" s="155" t="str">
        <f t="shared" si="49"/>
        <v>Male</v>
      </c>
      <c r="C62" s="13" t="str">
        <f t="shared" si="50"/>
        <v>DF</v>
      </c>
      <c r="D62" s="162" t="s">
        <v>128</v>
      </c>
      <c r="E62" s="20" t="str">
        <f t="shared" si="34"/>
        <v>DFMale50-54</v>
      </c>
      <c r="F62" s="21">
        <v>5</v>
      </c>
      <c r="G62" s="108">
        <f>VLOOKUP(E62,'Appendix 4. LT MOH 2019'!$E$4:$H$1683,4,FALSE)</f>
        <v>5.3920520677450774E-3</v>
      </c>
      <c r="H62" s="21">
        <f>VLOOKUP(E62,'Appendix 1a. Pop March 2021'!$E$5:$F$1684,2,FALSE)</f>
        <v>88442.865355137299</v>
      </c>
      <c r="I62" s="21">
        <f>VLOOKUP(E62,'Appendix 2a. Covid Deaths 2021'!$E$4:$F$1684,2,FALSE)</f>
        <v>169.087948874011</v>
      </c>
      <c r="J62" s="22">
        <f t="shared" si="35"/>
        <v>476.88853501546754</v>
      </c>
      <c r="K62" s="22">
        <f t="shared" si="36"/>
        <v>645.06475286512159</v>
      </c>
      <c r="L62" s="78">
        <f t="shared" si="37"/>
        <v>0.73928785117667328</v>
      </c>
      <c r="M62" s="78">
        <f t="shared" si="38"/>
        <v>1.3526530950134907</v>
      </c>
      <c r="N62" s="77">
        <f>VLOOKUP(E62,'Appendix 4. LT MOH 2019'!$E$4:$L$1683,8,FALSE)</f>
        <v>0.97339833358724059</v>
      </c>
      <c r="O62" s="77">
        <f t="shared" si="47"/>
        <v>0.96418693351357088</v>
      </c>
      <c r="P62" s="78">
        <f t="shared" si="39"/>
        <v>3.5813066486429124E-2</v>
      </c>
      <c r="Q62" s="77">
        <f>VLOOKUP(E62,'Appendix 4. LT MOH 2019'!$E$4:$J$1683,6,FALSE)</f>
        <v>2.500000000000012</v>
      </c>
      <c r="R62" s="133">
        <f t="shared" si="40"/>
        <v>2.488149582264167</v>
      </c>
      <c r="S62" s="132">
        <f t="shared" si="48"/>
        <v>90280.866475214381</v>
      </c>
      <c r="T62" s="14">
        <f t="shared" si="41"/>
        <v>3233.2346735292826</v>
      </c>
      <c r="U62" s="15">
        <f t="shared" si="42"/>
        <v>7.2938397826510133E-3</v>
      </c>
      <c r="V62" s="14">
        <f t="shared" si="43"/>
        <v>443282.93051072938</v>
      </c>
      <c r="W62" s="14">
        <f t="shared" si="44"/>
        <v>2509349.1632218077</v>
      </c>
      <c r="X62" s="2">
        <f t="shared" si="45"/>
        <v>27.794916699328777</v>
      </c>
      <c r="Y62" s="109">
        <f>VLOOKUP(E62,'Appendix 4. LT MOH 2019'!$E$4:$Q$1683,13,FALSE)</f>
        <v>30.098625887879415</v>
      </c>
      <c r="Z62" s="129">
        <f t="shared" si="46"/>
        <v>-2.3037091885506378</v>
      </c>
    </row>
    <row r="63" spans="1:26" x14ac:dyDescent="0.2">
      <c r="B63" s="155" t="str">
        <f t="shared" si="49"/>
        <v>Male</v>
      </c>
      <c r="C63" s="13" t="str">
        <f t="shared" si="50"/>
        <v>DF</v>
      </c>
      <c r="D63" s="162" t="s">
        <v>129</v>
      </c>
      <c r="E63" s="20" t="str">
        <f t="shared" si="34"/>
        <v>DFMale55-59</v>
      </c>
      <c r="F63" s="21">
        <v>5</v>
      </c>
      <c r="G63" s="108">
        <f>VLOOKUP(E63,'Appendix 4. LT MOH 2019'!$E$4:$H$1683,4,FALSE)</f>
        <v>7.9197385422208715E-3</v>
      </c>
      <c r="H63" s="21">
        <f>VLOOKUP(E63,'Appendix 1a. Pop March 2021'!$E$5:$F$1684,2,FALSE)</f>
        <v>70926.003949452206</v>
      </c>
      <c r="I63" s="21">
        <f>VLOOKUP(E63,'Appendix 2a. Covid Deaths 2021'!$E$4:$F$1684,2,FALSE)</f>
        <v>194.93578819233099</v>
      </c>
      <c r="J63" s="22">
        <f t="shared" si="35"/>
        <v>561.71540712418641</v>
      </c>
      <c r="K63" s="22">
        <f t="shared" si="36"/>
        <v>755.10735484151235</v>
      </c>
      <c r="L63" s="78">
        <f t="shared" si="37"/>
        <v>0.7438881418948482</v>
      </c>
      <c r="M63" s="78">
        <f t="shared" si="38"/>
        <v>1.3442881310794632</v>
      </c>
      <c r="N63" s="77">
        <f>VLOOKUP(E63,'Appendix 4. LT MOH 2019'!$E$4:$L$1683,8,FALSE)</f>
        <v>0.9611701136575368</v>
      </c>
      <c r="O63" s="77">
        <f t="shared" si="47"/>
        <v>0.9481533671104122</v>
      </c>
      <c r="P63" s="78">
        <f t="shared" si="39"/>
        <v>5.1846632889587796E-2</v>
      </c>
      <c r="Q63" s="77">
        <f>VLOOKUP(E63,'Appendix 4. LT MOH 2019'!$E$4:$J$1683,6,FALSE)</f>
        <v>2.5000000000000102</v>
      </c>
      <c r="R63" s="133">
        <f t="shared" si="40"/>
        <v>2.483030602368177</v>
      </c>
      <c r="S63" s="132">
        <f t="shared" si="48"/>
        <v>87047.6318016851</v>
      </c>
      <c r="T63" s="14">
        <f t="shared" si="41"/>
        <v>4513.1266099299755</v>
      </c>
      <c r="U63" s="15">
        <f t="shared" si="42"/>
        <v>1.064721109674986E-2</v>
      </c>
      <c r="V63" s="14">
        <f t="shared" si="43"/>
        <v>423878.75744359393</v>
      </c>
      <c r="W63" s="14">
        <f t="shared" si="44"/>
        <v>2066066.2327110781</v>
      </c>
      <c r="X63" s="2">
        <f t="shared" si="45"/>
        <v>23.734893068866722</v>
      </c>
      <c r="Y63" s="109">
        <f>VLOOKUP(E63,'Appendix 4. LT MOH 2019'!$E$4:$Q$1683,13,FALSE)</f>
        <v>25.852859189896996</v>
      </c>
      <c r="Z63" s="129">
        <f t="shared" si="46"/>
        <v>-2.1179661210302747</v>
      </c>
    </row>
    <row r="64" spans="1:26" x14ac:dyDescent="0.2">
      <c r="B64" s="155" t="str">
        <f t="shared" si="49"/>
        <v>Male</v>
      </c>
      <c r="C64" s="13" t="str">
        <f t="shared" si="50"/>
        <v>DF</v>
      </c>
      <c r="D64" s="162" t="s">
        <v>130</v>
      </c>
      <c r="E64" s="20" t="str">
        <f t="shared" si="34"/>
        <v>DFMale60-64</v>
      </c>
      <c r="F64" s="21">
        <v>5</v>
      </c>
      <c r="G64" s="108">
        <f>VLOOKUP(E64,'Appendix 4. LT MOH 2019'!$E$4:$H$1683,4,FALSE)</f>
        <v>1.1697102308746243E-2</v>
      </c>
      <c r="H64" s="21">
        <f>VLOOKUP(E64,'Appendix 1a. Pop March 2021'!$E$5:$F$1684,2,FALSE)</f>
        <v>52950.111054365101</v>
      </c>
      <c r="I64" s="21">
        <f>VLOOKUP(E64,'Appendix 2a. Covid Deaths 2021'!$E$4:$F$1684,2,FALSE)</f>
        <v>254.17041996348101</v>
      </c>
      <c r="J64" s="22">
        <f t="shared" si="35"/>
        <v>619.36286626238393</v>
      </c>
      <c r="K64" s="22">
        <f t="shared" si="36"/>
        <v>870.56022881969511</v>
      </c>
      <c r="L64" s="78">
        <f t="shared" si="37"/>
        <v>0.71145320651980115</v>
      </c>
      <c r="M64" s="78">
        <f t="shared" si="38"/>
        <v>1.4055738182580921</v>
      </c>
      <c r="N64" s="77">
        <f>VLOOKUP(E64,'Appendix 4. LT MOH 2019'!$E$4:$L$1683,8,FALSE)</f>
        <v>0.94317617372990803</v>
      </c>
      <c r="O64" s="77">
        <f t="shared" si="47"/>
        <v>0.92106087504198575</v>
      </c>
      <c r="P64" s="78">
        <f t="shared" si="39"/>
        <v>7.8939124958014251E-2</v>
      </c>
      <c r="Q64" s="77">
        <f>VLOOKUP(E64,'Appendix 4. LT MOH 2019'!$E$4:$J$1683,6,FALSE)</f>
        <v>2.4999999999999987</v>
      </c>
      <c r="R64" s="133">
        <f t="shared" si="40"/>
        <v>2.4705166005777048</v>
      </c>
      <c r="S64" s="132">
        <f t="shared" si="48"/>
        <v>82534.505191755132</v>
      </c>
      <c r="T64" s="14">
        <f t="shared" si="41"/>
        <v>6515.2016186798346</v>
      </c>
      <c r="U64" s="15">
        <f t="shared" si="42"/>
        <v>1.6444538306884148E-2</v>
      </c>
      <c r="V64" s="14">
        <f t="shared" si="43"/>
        <v>396192.43162043579</v>
      </c>
      <c r="W64" s="14">
        <f t="shared" si="44"/>
        <v>1642187.4752674843</v>
      </c>
      <c r="X64" s="2">
        <f t="shared" si="45"/>
        <v>19.896980922732087</v>
      </c>
      <c r="Y64" s="109">
        <f>VLOOKUP(E64,'Appendix 4. LT MOH 2019'!$E$4:$Q$1683,13,FALSE)</f>
        <v>21.796281020466242</v>
      </c>
      <c r="Z64" s="129">
        <f t="shared" si="46"/>
        <v>-1.8993000977341552</v>
      </c>
    </row>
    <row r="65" spans="2:26" x14ac:dyDescent="0.2">
      <c r="B65" s="155" t="str">
        <f t="shared" si="49"/>
        <v>Male</v>
      </c>
      <c r="C65" s="13" t="str">
        <f t="shared" si="50"/>
        <v>DF</v>
      </c>
      <c r="D65" s="162" t="s">
        <v>131</v>
      </c>
      <c r="E65" s="20" t="str">
        <f t="shared" si="34"/>
        <v>DFMale65-69</v>
      </c>
      <c r="F65" s="21">
        <v>5</v>
      </c>
      <c r="G65" s="108">
        <f>VLOOKUP(E65,'Appendix 4. LT MOH 2019'!$E$4:$H$1683,4,FALSE)</f>
        <v>1.8010267795199111E-2</v>
      </c>
      <c r="H65" s="21">
        <f>VLOOKUP(E65,'Appendix 1a. Pop March 2021'!$E$5:$F$1684,2,FALSE)</f>
        <v>39073.785083693001</v>
      </c>
      <c r="I65" s="21">
        <f>VLOOKUP(E65,'Appendix 2a. Covid Deaths 2021'!$E$4:$F$1684,2,FALSE)</f>
        <v>285.40322580645199</v>
      </c>
      <c r="J65" s="22">
        <f t="shared" si="35"/>
        <v>703.72933312936743</v>
      </c>
      <c r="K65" s="22">
        <f t="shared" si="36"/>
        <v>983.99237040943149</v>
      </c>
      <c r="L65" s="78">
        <f t="shared" si="37"/>
        <v>0.71517763174987947</v>
      </c>
      <c r="M65" s="78">
        <f t="shared" si="38"/>
        <v>1.3982540219458821</v>
      </c>
      <c r="N65" s="77">
        <f>VLOOKUP(E65,'Appendix 4. LT MOH 2019'!$E$4:$L$1683,8,FALSE)</f>
        <v>0.91382858660293431</v>
      </c>
      <c r="O65" s="77">
        <f t="shared" si="47"/>
        <v>0.88161498789845405</v>
      </c>
      <c r="P65" s="78">
        <f t="shared" si="39"/>
        <v>0.11838501210154595</v>
      </c>
      <c r="Q65" s="77">
        <f>VLOOKUP(E65,'Appendix 4. LT MOH 2019'!$E$4:$J$1683,6,FALSE)</f>
        <v>2.5000000000000058</v>
      </c>
      <c r="R65" s="133">
        <f t="shared" si="40"/>
        <v>2.4555578611619988</v>
      </c>
      <c r="S65" s="132">
        <f t="shared" si="48"/>
        <v>76019.303573075304</v>
      </c>
      <c r="T65" s="14">
        <f t="shared" si="41"/>
        <v>8999.5461734496148</v>
      </c>
      <c r="U65" s="15">
        <f t="shared" si="42"/>
        <v>2.5194860831870908E-2</v>
      </c>
      <c r="V65" s="14">
        <f t="shared" si="43"/>
        <v>357197.69335123297</v>
      </c>
      <c r="W65" s="14">
        <f t="shared" si="44"/>
        <v>1245995.0436470485</v>
      </c>
      <c r="X65" s="2">
        <f t="shared" si="45"/>
        <v>16.390508529840808</v>
      </c>
      <c r="Y65" s="109">
        <f>VLOOKUP(E65,'Appendix 4. LT MOH 2019'!$E$4:$Q$1683,13,FALSE)</f>
        <v>17.958830023405586</v>
      </c>
      <c r="Z65" s="129">
        <f t="shared" si="46"/>
        <v>-1.5683214935647776</v>
      </c>
    </row>
    <row r="66" spans="2:26" x14ac:dyDescent="0.2">
      <c r="B66" s="155" t="str">
        <f t="shared" si="49"/>
        <v>Male</v>
      </c>
      <c r="C66" s="13" t="str">
        <f t="shared" si="50"/>
        <v>DF</v>
      </c>
      <c r="D66" s="162" t="s">
        <v>132</v>
      </c>
      <c r="E66" s="20" t="str">
        <f t="shared" si="34"/>
        <v>DFMale70-74</v>
      </c>
      <c r="F66" s="21">
        <v>5</v>
      </c>
      <c r="G66" s="108">
        <f>VLOOKUP(E66,'Appendix 4. LT MOH 2019'!$E$4:$H$1683,4,FALSE)</f>
        <v>2.5919454152105177E-2</v>
      </c>
      <c r="H66" s="21">
        <f>VLOOKUP(E66,'Appendix 1a. Pop March 2021'!$E$5:$F$1684,2,FALSE)</f>
        <v>26608.037184103101</v>
      </c>
      <c r="I66" s="21">
        <f>VLOOKUP(E66,'Appendix 2a. Covid Deaths 2021'!$E$4:$F$1684,2,FALSE)</f>
        <v>247.70846013390101</v>
      </c>
      <c r="J66" s="22">
        <f t="shared" si="35"/>
        <v>689.66579987087005</v>
      </c>
      <c r="K66" s="22">
        <f t="shared" si="36"/>
        <v>930.95379192924179</v>
      </c>
      <c r="L66" s="78">
        <f t="shared" si="37"/>
        <v>0.74081636043573784</v>
      </c>
      <c r="M66" s="78">
        <f t="shared" si="38"/>
        <v>1.3498621971736882</v>
      </c>
      <c r="N66" s="77">
        <f>VLOOKUP(E66,'Appendix 4. LT MOH 2019'!$E$4:$L$1683,8,FALSE)</f>
        <v>0.8782894094203606</v>
      </c>
      <c r="O66" s="77">
        <f t="shared" si="47"/>
        <v>0.83930263959065088</v>
      </c>
      <c r="P66" s="78">
        <f t="shared" si="39"/>
        <v>0.16069736040934912</v>
      </c>
      <c r="Q66" s="77">
        <f>VLOOKUP(E66,'Appendix 4. LT MOH 2019'!$E$4:$J$1683,6,FALSE)</f>
        <v>2.5000000000000027</v>
      </c>
      <c r="R66" s="133">
        <f t="shared" si="40"/>
        <v>2.4440693238421609</v>
      </c>
      <c r="S66" s="132">
        <f t="shared" si="48"/>
        <v>67019.757399625683</v>
      </c>
      <c r="T66" s="14">
        <f t="shared" si="41"/>
        <v>10769.898109394791</v>
      </c>
      <c r="U66" s="15">
        <f t="shared" si="42"/>
        <v>3.5015897165975751E-2</v>
      </c>
      <c r="V66" s="14">
        <f t="shared" si="43"/>
        <v>307571.67404123198</v>
      </c>
      <c r="W66" s="14">
        <f t="shared" si="44"/>
        <v>888797.3502958155</v>
      </c>
      <c r="X66" s="2">
        <f t="shared" si="45"/>
        <v>13.26172139054594</v>
      </c>
      <c r="Y66" s="109">
        <f>VLOOKUP(E66,'Appendix 4. LT MOH 2019'!$E$4:$Q$1683,13,FALSE)</f>
        <v>14.416553334003508</v>
      </c>
      <c r="Z66" s="129">
        <f t="shared" si="46"/>
        <v>-1.1548319434575678</v>
      </c>
    </row>
    <row r="67" spans="2:26" x14ac:dyDescent="0.2">
      <c r="B67" s="155" t="str">
        <f t="shared" si="49"/>
        <v>Male</v>
      </c>
      <c r="C67" s="13" t="str">
        <f t="shared" si="50"/>
        <v>DF</v>
      </c>
      <c r="D67" s="162" t="s">
        <v>133</v>
      </c>
      <c r="E67" s="20" t="str">
        <f t="shared" si="34"/>
        <v>DFMale75-79</v>
      </c>
      <c r="F67" s="21">
        <v>5</v>
      </c>
      <c r="G67" s="108">
        <f>VLOOKUP(E67,'Appendix 4. LT MOH 2019'!$E$4:$H$1683,4,FALSE)</f>
        <v>4.4371570070940974E-2</v>
      </c>
      <c r="H67" s="21">
        <f>VLOOKUP(E67,'Appendix 1a. Pop March 2021'!$E$5:$F$1684,2,FALSE)</f>
        <v>16253.1609715819</v>
      </c>
      <c r="I67" s="21">
        <f>VLOOKUP(E67,'Appendix 2a. Covid Deaths 2021'!$E$4:$F$1684,2,FALSE)</f>
        <v>188.47382836275099</v>
      </c>
      <c r="J67" s="22">
        <f t="shared" si="35"/>
        <v>721.17827092482935</v>
      </c>
      <c r="K67" s="22">
        <f t="shared" si="36"/>
        <v>901.28921960584398</v>
      </c>
      <c r="L67" s="78">
        <f t="shared" si="37"/>
        <v>0.80016298346519488</v>
      </c>
      <c r="M67" s="78">
        <f t="shared" si="38"/>
        <v>1.2497453902071158</v>
      </c>
      <c r="N67" s="77">
        <f>VLOOKUP(E67,'Appendix 4. LT MOH 2019'!$E$4:$L$1683,8,FALSE)</f>
        <v>0.80029518961414503</v>
      </c>
      <c r="O67" s="77">
        <f t="shared" si="47"/>
        <v>0.75698520511199252</v>
      </c>
      <c r="P67" s="78">
        <f t="shared" si="39"/>
        <v>0.24301479488800748</v>
      </c>
      <c r="Q67" s="77">
        <f>VLOOKUP(E67,'Appendix 4. LT MOH 2019'!$E$4:$J$1683,6,FALSE)</f>
        <v>2.4999999999999991</v>
      </c>
      <c r="R67" s="133">
        <f t="shared" si="40"/>
        <v>2.4324591400193696</v>
      </c>
      <c r="S67" s="132">
        <f t="shared" si="48"/>
        <v>56249.859290230888</v>
      </c>
      <c r="T67" s="14">
        <f t="shared" si="41"/>
        <v>13669.548017894742</v>
      </c>
      <c r="U67" s="15">
        <f t="shared" si="42"/>
        <v>5.5532916205121623E-2</v>
      </c>
      <c r="V67" s="14">
        <f t="shared" si="43"/>
        <v>246152.17337774247</v>
      </c>
      <c r="W67" s="14">
        <f t="shared" si="44"/>
        <v>581225.67625458352</v>
      </c>
      <c r="X67" s="2">
        <f t="shared" si="45"/>
        <v>10.33292675908128</v>
      </c>
      <c r="Y67" s="109">
        <f>VLOOKUP(E67,'Appendix 4. LT MOH 2019'!$E$4:$Q$1683,13,FALSE)</f>
        <v>11.067911904878832</v>
      </c>
      <c r="Z67" s="129">
        <f t="shared" si="46"/>
        <v>-0.73498514579755181</v>
      </c>
    </row>
    <row r="68" spans="2:26" x14ac:dyDescent="0.2">
      <c r="B68" s="155" t="str">
        <f t="shared" si="49"/>
        <v>Male</v>
      </c>
      <c r="C68" s="13" t="str">
        <f t="shared" si="50"/>
        <v>DF</v>
      </c>
      <c r="D68" s="162" t="s">
        <v>134</v>
      </c>
      <c r="E68" s="20" t="str">
        <f t="shared" si="34"/>
        <v>DFMale80-84</v>
      </c>
      <c r="F68" s="21">
        <v>5</v>
      </c>
      <c r="G68" s="108">
        <f>VLOOKUP(E68,'Appendix 4. LT MOH 2019'!$E$4:$H$1683,4,FALSE)</f>
        <v>7.7584330794341683E-2</v>
      </c>
      <c r="H68" s="21">
        <f>VLOOKUP(E68,'Appendix 1a. Pop March 2021'!$E$5:$F$1684,2,FALSE)</f>
        <v>9987.3048389955293</v>
      </c>
      <c r="I68" s="21">
        <f>VLOOKUP(E68,'Appendix 2a. Covid Deaths 2021'!$E$4:$F$1684,2,FALSE)</f>
        <v>124.931223371881</v>
      </c>
      <c r="J68" s="22">
        <f t="shared" si="35"/>
        <v>774.85836237255853</v>
      </c>
      <c r="K68" s="22">
        <f t="shared" si="36"/>
        <v>890.09688038381364</v>
      </c>
      <c r="L68" s="78">
        <f t="shared" si="37"/>
        <v>0.87053261217861611</v>
      </c>
      <c r="M68" s="78">
        <f t="shared" si="38"/>
        <v>1.1487220421270325</v>
      </c>
      <c r="N68" s="77">
        <f>VLOOKUP(E68,'Appendix 4. LT MOH 2019'!$E$4:$L$1683,8,FALSE)</f>
        <v>0.67509683299156986</v>
      </c>
      <c r="O68" s="77">
        <f t="shared" si="47"/>
        <v>0.63677945689084314</v>
      </c>
      <c r="P68" s="78">
        <f t="shared" si="39"/>
        <v>0.36322054310915686</v>
      </c>
      <c r="Q68" s="77">
        <f>VLOOKUP(E68,'Appendix 4. LT MOH 2019'!$E$4:$J$1683,6,FALSE)</f>
        <v>2.4999999999999996</v>
      </c>
      <c r="R68" s="133">
        <f t="shared" si="40"/>
        <v>2.4311514272796702</v>
      </c>
      <c r="S68" s="132">
        <f t="shared" si="48"/>
        <v>42580.311272336148</v>
      </c>
      <c r="T68" s="14">
        <f t="shared" si="41"/>
        <v>15466.04378609489</v>
      </c>
      <c r="U68" s="15">
        <f t="shared" si="42"/>
        <v>8.9310492834894742E-2</v>
      </c>
      <c r="V68" s="14">
        <f t="shared" si="43"/>
        <v>173171.63185614077</v>
      </c>
      <c r="W68" s="14">
        <f t="shared" si="44"/>
        <v>335073.50287684111</v>
      </c>
      <c r="X68" s="2">
        <f t="shared" si="45"/>
        <v>7.8692121514511761</v>
      </c>
      <c r="Y68" s="109">
        <f>VLOOKUP(E68,'Appendix 4. LT MOH 2019'!$E$4:$Q$1683,13,FALSE)</f>
        <v>8.2059395284004797</v>
      </c>
      <c r="Z68" s="129">
        <f t="shared" si="46"/>
        <v>-0.33672737694930355</v>
      </c>
    </row>
    <row r="69" spans="2:26" x14ac:dyDescent="0.2">
      <c r="B69" s="155" t="str">
        <f t="shared" si="49"/>
        <v>Male</v>
      </c>
      <c r="C69" s="13" t="str">
        <f t="shared" si="50"/>
        <v>DF</v>
      </c>
      <c r="D69" s="162" t="s">
        <v>135</v>
      </c>
      <c r="E69" s="20" t="str">
        <f t="shared" si="34"/>
        <v>DFMale85-89</v>
      </c>
      <c r="F69" s="21">
        <v>5</v>
      </c>
      <c r="G69" s="108">
        <f>VLOOKUP(E69,'Appendix 4. LT MOH 2019'!$E$4:$H$1683,4,FALSE)</f>
        <v>0.11676331049024775</v>
      </c>
      <c r="H69" s="21">
        <f>VLOOKUP(E69,'Appendix 1a. Pop March 2021'!$E$5:$F$1684,2,FALSE)</f>
        <v>4351.3404421463902</v>
      </c>
      <c r="I69" s="21">
        <f>VLOOKUP(E69,'Appendix 2a. Covid Deaths 2021'!$E$4:$F$1684,2,FALSE)</f>
        <v>62.465611685940402</v>
      </c>
      <c r="J69" s="22">
        <f t="shared" si="35"/>
        <v>508.07691509511091</v>
      </c>
      <c r="K69" s="22">
        <f t="shared" si="36"/>
        <v>563.24883516880254</v>
      </c>
      <c r="L69" s="78">
        <f t="shared" si="37"/>
        <v>0.90204698770986913</v>
      </c>
      <c r="M69" s="78">
        <f t="shared" si="38"/>
        <v>1.1085897005640644</v>
      </c>
      <c r="N69" s="77">
        <f>VLOOKUP(E69,'Appendix 4. LT MOH 2019'!$E$4:$L$1683,8,FALSE)</f>
        <v>0.54809752116698962</v>
      </c>
      <c r="O69" s="77">
        <f t="shared" si="47"/>
        <v>0.51345275533289148</v>
      </c>
      <c r="P69" s="78">
        <f t="shared" si="39"/>
        <v>0.48654724466710852</v>
      </c>
      <c r="Q69" s="77">
        <f>VLOOKUP(E69,'Appendix 4. LT MOH 2019'!$E$4:$J$1683,6,FALSE)</f>
        <v>2.5</v>
      </c>
      <c r="R69" s="133">
        <f t="shared" si="40"/>
        <v>2.4258695369017671</v>
      </c>
      <c r="S69" s="132">
        <f t="shared" si="48"/>
        <v>27114.26748624126</v>
      </c>
      <c r="T69" s="14">
        <f t="shared" si="41"/>
        <v>13192.372136597653</v>
      </c>
      <c r="U69" s="15">
        <f t="shared" si="42"/>
        <v>0.12983027257259555</v>
      </c>
      <c r="V69" s="14">
        <f t="shared" si="43"/>
        <v>101612.45043386196</v>
      </c>
      <c r="W69" s="14">
        <f t="shared" si="44"/>
        <v>161901.87102070032</v>
      </c>
      <c r="X69" s="2">
        <f t="shared" si="45"/>
        <v>5.9710951477060945</v>
      </c>
      <c r="Y69" s="109">
        <f>VLOOKUP(E69,'Appendix 4. LT MOH 2019'!$E$4:$Q$1683,13,FALSE)</f>
        <v>5.9520312487849187</v>
      </c>
      <c r="Z69" s="129">
        <f t="shared" si="46"/>
        <v>1.906389892117577E-2</v>
      </c>
    </row>
    <row r="70" spans="2:26" x14ac:dyDescent="0.2">
      <c r="B70" s="155" t="str">
        <f t="shared" si="49"/>
        <v>Male</v>
      </c>
      <c r="C70" s="13" t="str">
        <f t="shared" si="50"/>
        <v>DF</v>
      </c>
      <c r="D70" s="162" t="s">
        <v>8</v>
      </c>
      <c r="E70" s="20" t="str">
        <f t="shared" si="34"/>
        <v>DFMale90+</v>
      </c>
      <c r="F70" s="21" t="s">
        <v>19</v>
      </c>
      <c r="G70" s="108">
        <f>VLOOKUP(E70,'Appendix 4. LT MOH 2019'!$E$4:$H$1683,4,FALSE)</f>
        <v>0.26328217237308149</v>
      </c>
      <c r="H70" s="21">
        <f>VLOOKUP(E70,'Appendix 1a. Pop March 2021'!$E$5:$F$1684,2,FALSE)</f>
        <v>1878.8739457822701</v>
      </c>
      <c r="I70" s="21">
        <f>VLOOKUP(E70,'Appendix 2a. Covid Deaths 2021'!$E$4:$F$1684,2,FALSE)</f>
        <v>53.849665246500301</v>
      </c>
      <c r="J70" s="22">
        <f t="shared" si="35"/>
        <v>494.67401406073941</v>
      </c>
      <c r="K70" s="22">
        <f t="shared" si="36"/>
        <v>534.34602245957785</v>
      </c>
      <c r="L70" s="78">
        <f t="shared" si="37"/>
        <v>0.92575595825298851</v>
      </c>
      <c r="M70" s="78">
        <f t="shared" si="38"/>
        <v>1.0801982866922282</v>
      </c>
      <c r="N70" s="77">
        <f>VLOOKUP(E70,'Appendix 4. LT MOH 2019'!$E$4:$L$1683,8,FALSE)</f>
        <v>0</v>
      </c>
      <c r="O70" s="77">
        <v>0</v>
      </c>
      <c r="P70" s="78">
        <f t="shared" si="39"/>
        <v>1</v>
      </c>
      <c r="Q70" s="77">
        <f>VLOOKUP(E70,'Appendix 4. LT MOH 2019'!$E$4:$J$1683,6,FALSE)</f>
        <v>4.6778493292752037</v>
      </c>
      <c r="R70" s="133">
        <f>Q70*L70</f>
        <v>4.3305468883862659</v>
      </c>
      <c r="S70" s="132">
        <f t="shared" si="48"/>
        <v>13921.895349643608</v>
      </c>
      <c r="T70" s="14">
        <f t="shared" si="41"/>
        <v>13921.895349643608</v>
      </c>
      <c r="U70" s="15">
        <f t="shared" si="42"/>
        <v>0.23091771680889012</v>
      </c>
      <c r="V70" s="14">
        <f>T70*R70</f>
        <v>60289.420586838351</v>
      </c>
      <c r="W70" s="14">
        <f>V70</f>
        <v>60289.420586838351</v>
      </c>
      <c r="X70" s="2">
        <f t="shared" si="45"/>
        <v>4.3305468883862659</v>
      </c>
      <c r="Y70" s="109">
        <f>VLOOKUP(E70,'Appendix 4. LT MOH 2019'!$E$4:$Q$1683,13,FALSE)</f>
        <v>3.7982062780269055</v>
      </c>
      <c r="Z70" s="129">
        <f t="shared" si="46"/>
        <v>0.53234061035936042</v>
      </c>
    </row>
    <row r="71" spans="2:26" x14ac:dyDescent="0.2">
      <c r="H71" s="43"/>
      <c r="I71" s="43"/>
      <c r="K71" s="9"/>
      <c r="L71" s="9"/>
      <c r="M71" s="9"/>
      <c r="N71" s="131"/>
      <c r="O71" s="131"/>
      <c r="P71" s="79"/>
      <c r="Q71" s="131"/>
      <c r="R71" s="111"/>
      <c r="S71" s="9"/>
      <c r="T71" s="9"/>
      <c r="U71" s="9"/>
      <c r="V71" s="111"/>
      <c r="W71" s="111"/>
      <c r="X71" s="9"/>
      <c r="Y71" s="131"/>
      <c r="Z71" s="9"/>
    </row>
    <row r="72" spans="2:26" x14ac:dyDescent="0.2">
      <c r="F72" s="43"/>
      <c r="H72" s="43"/>
      <c r="I72" s="43"/>
      <c r="N72" s="43"/>
      <c r="O72" s="43"/>
      <c r="Q72" s="43"/>
      <c r="R72" s="43"/>
      <c r="V72" s="43"/>
      <c r="W72" s="43"/>
    </row>
    <row r="73" spans="2:26" x14ac:dyDescent="0.2">
      <c r="F73" s="43"/>
    </row>
    <row r="74" spans="2:26" x14ac:dyDescent="0.2">
      <c r="F74" s="43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C6E6D-3FFD-A045-8AA1-6AD30B680B5C}">
  <dimension ref="B2:F1684"/>
  <sheetViews>
    <sheetView workbookViewId="0">
      <selection activeCell="A2" sqref="A2"/>
    </sheetView>
  </sheetViews>
  <sheetFormatPr baseColWidth="10" defaultRowHeight="16" x14ac:dyDescent="0.2"/>
  <cols>
    <col min="2" max="2" width="13" style="7" customWidth="1"/>
    <col min="3" max="3" width="14.83203125" style="7" customWidth="1"/>
    <col min="4" max="4" width="16.33203125" style="7" customWidth="1"/>
    <col min="5" max="5" width="17.5" style="7" hidden="1" customWidth="1"/>
    <col min="6" max="6" width="22" customWidth="1"/>
  </cols>
  <sheetData>
    <row r="2" spans="2:6" x14ac:dyDescent="0.2">
      <c r="B2" s="41" t="s">
        <v>1838</v>
      </c>
    </row>
    <row r="3" spans="2:6" x14ac:dyDescent="0.2">
      <c r="B3" s="253" t="s">
        <v>1831</v>
      </c>
    </row>
    <row r="4" spans="2:6" ht="17" x14ac:dyDescent="0.2">
      <c r="B4" s="168" t="s">
        <v>14</v>
      </c>
      <c r="C4" s="168" t="s">
        <v>17</v>
      </c>
      <c r="D4" s="168" t="s">
        <v>1829</v>
      </c>
      <c r="E4" s="168" t="s">
        <v>101</v>
      </c>
      <c r="F4" s="168" t="s">
        <v>1830</v>
      </c>
    </row>
    <row r="5" spans="2:6" x14ac:dyDescent="0.2">
      <c r="B5" s="9" t="s">
        <v>81</v>
      </c>
      <c r="C5" s="9" t="s">
        <v>69</v>
      </c>
      <c r="D5" s="169">
        <v>0</v>
      </c>
      <c r="E5" s="9" t="str">
        <f t="shared" ref="E5:E36" si="0">_xlfn.CONCAT(B5,C5,D5)</f>
        <v>BrazilFemale0</v>
      </c>
      <c r="F5" s="118">
        <v>1429662.62842222</v>
      </c>
    </row>
    <row r="6" spans="2:6" x14ac:dyDescent="0.2">
      <c r="B6" s="9" t="s">
        <v>81</v>
      </c>
      <c r="C6" s="9" t="s">
        <v>69</v>
      </c>
      <c r="D6" s="163" t="s">
        <v>139</v>
      </c>
      <c r="E6" s="9" t="str">
        <f t="shared" si="0"/>
        <v>BrazilFemale01-04</v>
      </c>
      <c r="F6" s="118">
        <v>5754824.4484617999</v>
      </c>
    </row>
    <row r="7" spans="2:6" x14ac:dyDescent="0.2">
      <c r="B7" s="9" t="s">
        <v>81</v>
      </c>
      <c r="C7" s="9" t="s">
        <v>69</v>
      </c>
      <c r="D7" s="163" t="s">
        <v>138</v>
      </c>
      <c r="E7" s="9" t="str">
        <f t="shared" si="0"/>
        <v>BrazilFemale05-09</v>
      </c>
      <c r="F7" s="118">
        <v>7170981.7140148701</v>
      </c>
    </row>
    <row r="8" spans="2:6" x14ac:dyDescent="0.2">
      <c r="B8" s="9" t="s">
        <v>81</v>
      </c>
      <c r="C8" s="9" t="s">
        <v>69</v>
      </c>
      <c r="D8" s="163" t="s">
        <v>120</v>
      </c>
      <c r="E8" s="9" t="str">
        <f t="shared" si="0"/>
        <v>BrazilFemale10-14</v>
      </c>
      <c r="F8" s="118">
        <v>7189212.1053199396</v>
      </c>
    </row>
    <row r="9" spans="2:6" x14ac:dyDescent="0.2">
      <c r="B9" s="9" t="s">
        <v>81</v>
      </c>
      <c r="C9" s="9" t="s">
        <v>69</v>
      </c>
      <c r="D9" s="162" t="s">
        <v>121</v>
      </c>
      <c r="E9" s="9" t="str">
        <f t="shared" si="0"/>
        <v>BrazilFemale15-19</v>
      </c>
      <c r="F9" s="118">
        <v>7660721.6875794102</v>
      </c>
    </row>
    <row r="10" spans="2:6" x14ac:dyDescent="0.2">
      <c r="B10" s="9" t="s">
        <v>81</v>
      </c>
      <c r="C10" s="9" t="s">
        <v>69</v>
      </c>
      <c r="D10" s="162" t="s">
        <v>122</v>
      </c>
      <c r="E10" s="9" t="str">
        <f t="shared" si="0"/>
        <v>BrazilFemale20-24</v>
      </c>
      <c r="F10" s="118">
        <v>8455239.2275501397</v>
      </c>
    </row>
    <row r="11" spans="2:6" x14ac:dyDescent="0.2">
      <c r="B11" s="9" t="s">
        <v>81</v>
      </c>
      <c r="C11" s="9" t="s">
        <v>69</v>
      </c>
      <c r="D11" s="162" t="s">
        <v>123</v>
      </c>
      <c r="E11" s="9" t="str">
        <f t="shared" si="0"/>
        <v>BrazilFemale25-29</v>
      </c>
      <c r="F11" s="118">
        <v>8502383.9755429309</v>
      </c>
    </row>
    <row r="12" spans="2:6" x14ac:dyDescent="0.2">
      <c r="B12" s="9" t="s">
        <v>81</v>
      </c>
      <c r="C12" s="9" t="s">
        <v>69</v>
      </c>
      <c r="D12" s="162" t="s">
        <v>124</v>
      </c>
      <c r="E12" s="9" t="str">
        <f t="shared" si="0"/>
        <v>BrazilFemale30-34</v>
      </c>
      <c r="F12" s="118">
        <v>8644222.3157193791</v>
      </c>
    </row>
    <row r="13" spans="2:6" x14ac:dyDescent="0.2">
      <c r="B13" s="9" t="s">
        <v>81</v>
      </c>
      <c r="C13" s="9" t="s">
        <v>69</v>
      </c>
      <c r="D13" s="162" t="s">
        <v>125</v>
      </c>
      <c r="E13" s="9" t="str">
        <f t="shared" si="0"/>
        <v>BrazilFemale35-39</v>
      </c>
      <c r="F13" s="118">
        <v>8703669.3207600508</v>
      </c>
    </row>
    <row r="14" spans="2:6" x14ac:dyDescent="0.2">
      <c r="B14" s="9" t="s">
        <v>81</v>
      </c>
      <c r="C14" s="9" t="s">
        <v>69</v>
      </c>
      <c r="D14" s="162" t="s">
        <v>126</v>
      </c>
      <c r="E14" s="9" t="str">
        <f t="shared" si="0"/>
        <v>BrazilFemale40-44</v>
      </c>
      <c r="F14" s="118">
        <v>8133660.0100217704</v>
      </c>
    </row>
    <row r="15" spans="2:6" x14ac:dyDescent="0.2">
      <c r="B15" s="9" t="s">
        <v>81</v>
      </c>
      <c r="C15" s="9" t="s">
        <v>69</v>
      </c>
      <c r="D15" s="162" t="s">
        <v>127</v>
      </c>
      <c r="E15" s="9" t="str">
        <f t="shared" si="0"/>
        <v>BrazilFemale45-49</v>
      </c>
      <c r="F15" s="118">
        <v>7171299.4180535404</v>
      </c>
    </row>
    <row r="16" spans="2:6" x14ac:dyDescent="0.2">
      <c r="B16" s="9" t="s">
        <v>81</v>
      </c>
      <c r="C16" s="9" t="s">
        <v>69</v>
      </c>
      <c r="D16" s="162" t="s">
        <v>128</v>
      </c>
      <c r="E16" s="9" t="str">
        <f t="shared" si="0"/>
        <v>BrazilFemale50-54</v>
      </c>
      <c r="F16" s="118">
        <v>6622865.4166960297</v>
      </c>
    </row>
    <row r="17" spans="2:6" x14ac:dyDescent="0.2">
      <c r="B17" s="9" t="s">
        <v>81</v>
      </c>
      <c r="C17" s="9" t="s">
        <v>69</v>
      </c>
      <c r="D17" s="162" t="s">
        <v>129</v>
      </c>
      <c r="E17" s="9" t="str">
        <f t="shared" si="0"/>
        <v>BrazilFemale55-59</v>
      </c>
      <c r="F17" s="118">
        <v>6027016.8845874099</v>
      </c>
    </row>
    <row r="18" spans="2:6" x14ac:dyDescent="0.2">
      <c r="B18" s="9" t="s">
        <v>81</v>
      </c>
      <c r="C18" s="9" t="s">
        <v>69</v>
      </c>
      <c r="D18" s="162" t="s">
        <v>130</v>
      </c>
      <c r="E18" s="9" t="str">
        <f t="shared" si="0"/>
        <v>BrazilFemale60-64</v>
      </c>
      <c r="F18" s="118">
        <v>5135071.5682794098</v>
      </c>
    </row>
    <row r="19" spans="2:6" x14ac:dyDescent="0.2">
      <c r="B19" s="9" t="s">
        <v>81</v>
      </c>
      <c r="C19" s="9" t="s">
        <v>69</v>
      </c>
      <c r="D19" s="162" t="s">
        <v>131</v>
      </c>
      <c r="E19" s="9" t="str">
        <f t="shared" si="0"/>
        <v>BrazilFemale65-69</v>
      </c>
      <c r="F19" s="118">
        <v>4112007.0693250801</v>
      </c>
    </row>
    <row r="20" spans="2:6" x14ac:dyDescent="0.2">
      <c r="B20" s="9" t="s">
        <v>81</v>
      </c>
      <c r="C20" s="9" t="s">
        <v>69</v>
      </c>
      <c r="D20" s="162" t="s">
        <v>132</v>
      </c>
      <c r="E20" s="9" t="str">
        <f t="shared" si="0"/>
        <v>BrazilFemale70-74</v>
      </c>
      <c r="F20" s="118">
        <v>3097980.8282691799</v>
      </c>
    </row>
    <row r="21" spans="2:6" x14ac:dyDescent="0.2">
      <c r="B21" s="170" t="s">
        <v>81</v>
      </c>
      <c r="C21" s="170" t="s">
        <v>69</v>
      </c>
      <c r="D21" s="171" t="s">
        <v>133</v>
      </c>
      <c r="E21" s="170" t="str">
        <f t="shared" si="0"/>
        <v>BrazilFemale75-79</v>
      </c>
      <c r="F21" s="172">
        <v>2132843.0308815101</v>
      </c>
    </row>
    <row r="22" spans="2:6" x14ac:dyDescent="0.2">
      <c r="B22" s="170" t="s">
        <v>81</v>
      </c>
      <c r="C22" s="170" t="s">
        <v>69</v>
      </c>
      <c r="D22" s="171" t="s">
        <v>134</v>
      </c>
      <c r="E22" s="170" t="str">
        <f t="shared" si="0"/>
        <v>BrazilFemale80-84</v>
      </c>
      <c r="F22" s="172">
        <v>1444107.9735318499</v>
      </c>
    </row>
    <row r="23" spans="2:6" x14ac:dyDescent="0.2">
      <c r="B23" s="170" t="s">
        <v>81</v>
      </c>
      <c r="C23" s="170" t="s">
        <v>69</v>
      </c>
      <c r="D23" s="171" t="s">
        <v>135</v>
      </c>
      <c r="E23" s="170" t="str">
        <f t="shared" si="0"/>
        <v>BrazilFemale85-89</v>
      </c>
      <c r="F23" s="172">
        <v>812231.20463282103</v>
      </c>
    </row>
    <row r="24" spans="2:6" x14ac:dyDescent="0.2">
      <c r="B24" s="170" t="s">
        <v>81</v>
      </c>
      <c r="C24" s="170" t="s">
        <v>69</v>
      </c>
      <c r="D24" s="171" t="s">
        <v>8</v>
      </c>
      <c r="E24" s="170" t="str">
        <f t="shared" si="0"/>
        <v>BrazilFemale90+</v>
      </c>
      <c r="F24" s="172">
        <v>568964.88322076399</v>
      </c>
    </row>
    <row r="25" spans="2:6" x14ac:dyDescent="0.2">
      <c r="B25" s="170" t="s">
        <v>81</v>
      </c>
      <c r="C25" s="170" t="s">
        <v>70</v>
      </c>
      <c r="D25" s="171">
        <v>0</v>
      </c>
      <c r="E25" s="170" t="str">
        <f t="shared" si="0"/>
        <v>BrazilMale0</v>
      </c>
      <c r="F25" s="172">
        <v>1498608.05801969</v>
      </c>
    </row>
    <row r="26" spans="2:6" x14ac:dyDescent="0.2">
      <c r="B26" s="170" t="s">
        <v>81</v>
      </c>
      <c r="C26" s="170" t="s">
        <v>70</v>
      </c>
      <c r="D26" s="173" t="s">
        <v>139</v>
      </c>
      <c r="E26" s="170" t="str">
        <f t="shared" si="0"/>
        <v>BrazilMale01-04</v>
      </c>
      <c r="F26" s="172">
        <v>6029179.1765407696</v>
      </c>
    </row>
    <row r="27" spans="2:6" x14ac:dyDescent="0.2">
      <c r="B27" s="9" t="s">
        <v>81</v>
      </c>
      <c r="C27" s="9" t="s">
        <v>70</v>
      </c>
      <c r="D27" s="163" t="s">
        <v>138</v>
      </c>
      <c r="E27" s="9" t="str">
        <f t="shared" si="0"/>
        <v>BrazilMale05-09</v>
      </c>
      <c r="F27" s="118">
        <v>7505373.0361937601</v>
      </c>
    </row>
    <row r="28" spans="2:6" x14ac:dyDescent="0.2">
      <c r="B28" s="9" t="s">
        <v>81</v>
      </c>
      <c r="C28" s="9" t="s">
        <v>70</v>
      </c>
      <c r="D28" s="163" t="s">
        <v>120</v>
      </c>
      <c r="E28" s="9" t="str">
        <f t="shared" si="0"/>
        <v>BrazilMale10-14</v>
      </c>
      <c r="F28" s="118">
        <v>7510534.1604151102</v>
      </c>
    </row>
    <row r="29" spans="2:6" x14ac:dyDescent="0.2">
      <c r="B29" s="9" t="s">
        <v>81</v>
      </c>
      <c r="C29" s="9" t="s">
        <v>70</v>
      </c>
      <c r="D29" s="162" t="s">
        <v>121</v>
      </c>
      <c r="E29" s="9" t="str">
        <f t="shared" si="0"/>
        <v>BrazilMale15-19</v>
      </c>
      <c r="F29" s="118">
        <v>7955339.0266089998</v>
      </c>
    </row>
    <row r="30" spans="2:6" x14ac:dyDescent="0.2">
      <c r="B30" s="9" t="s">
        <v>81</v>
      </c>
      <c r="C30" s="9" t="s">
        <v>70</v>
      </c>
      <c r="D30" s="162" t="s">
        <v>122</v>
      </c>
      <c r="E30" s="9" t="str">
        <f t="shared" si="0"/>
        <v>BrazilMale20-24</v>
      </c>
      <c r="F30" s="118">
        <v>8660843.03191185</v>
      </c>
    </row>
    <row r="31" spans="2:6" x14ac:dyDescent="0.2">
      <c r="B31" s="9" t="s">
        <v>81</v>
      </c>
      <c r="C31" s="9" t="s">
        <v>70</v>
      </c>
      <c r="D31" s="162" t="s">
        <v>123</v>
      </c>
      <c r="E31" s="9" t="str">
        <f t="shared" si="0"/>
        <v>BrazilMale25-29</v>
      </c>
      <c r="F31" s="118">
        <v>8500375.8095754106</v>
      </c>
    </row>
    <row r="32" spans="2:6" x14ac:dyDescent="0.2">
      <c r="B32" s="9" t="s">
        <v>81</v>
      </c>
      <c r="C32" s="9" t="s">
        <v>70</v>
      </c>
      <c r="D32" s="162" t="s">
        <v>124</v>
      </c>
      <c r="E32" s="9" t="str">
        <f t="shared" si="0"/>
        <v>BrazilMale30-34</v>
      </c>
      <c r="F32" s="118">
        <v>8514647.5219235905</v>
      </c>
    </row>
    <row r="33" spans="2:6" x14ac:dyDescent="0.2">
      <c r="B33" s="9" t="s">
        <v>81</v>
      </c>
      <c r="C33" s="9" t="s">
        <v>70</v>
      </c>
      <c r="D33" s="162" t="s">
        <v>125</v>
      </c>
      <c r="E33" s="9" t="str">
        <f t="shared" si="0"/>
        <v>BrazilMale35-39</v>
      </c>
      <c r="F33" s="118">
        <v>8387595.3676912496</v>
      </c>
    </row>
    <row r="34" spans="2:6" x14ac:dyDescent="0.2">
      <c r="B34" s="9" t="s">
        <v>81</v>
      </c>
      <c r="C34" s="9" t="s">
        <v>70</v>
      </c>
      <c r="D34" s="162" t="s">
        <v>126</v>
      </c>
      <c r="E34" s="9" t="str">
        <f t="shared" si="0"/>
        <v>BrazilMale40-44</v>
      </c>
      <c r="F34" s="118">
        <v>7682878.9790528296</v>
      </c>
    </row>
    <row r="35" spans="2:6" x14ac:dyDescent="0.2">
      <c r="B35" s="9" t="s">
        <v>81</v>
      </c>
      <c r="C35" s="9" t="s">
        <v>70</v>
      </c>
      <c r="D35" s="162" t="s">
        <v>127</v>
      </c>
      <c r="E35" s="9" t="str">
        <f t="shared" si="0"/>
        <v>BrazilMale45-49</v>
      </c>
      <c r="F35" s="118">
        <v>6665858.9212846998</v>
      </c>
    </row>
    <row r="36" spans="2:6" x14ac:dyDescent="0.2">
      <c r="B36" s="9" t="s">
        <v>81</v>
      </c>
      <c r="C36" s="9" t="s">
        <v>70</v>
      </c>
      <c r="D36" s="162" t="s">
        <v>128</v>
      </c>
      <c r="E36" s="9" t="str">
        <f t="shared" si="0"/>
        <v>BrazilMale50-54</v>
      </c>
      <c r="F36" s="118">
        <v>6083973.6936799502</v>
      </c>
    </row>
    <row r="37" spans="2:6" x14ac:dyDescent="0.2">
      <c r="B37" s="9" t="s">
        <v>81</v>
      </c>
      <c r="C37" s="9" t="s">
        <v>70</v>
      </c>
      <c r="D37" s="162" t="s">
        <v>129</v>
      </c>
      <c r="E37" s="9" t="str">
        <f t="shared" ref="E37:E65" si="1">_xlfn.CONCAT(B37,C37,D37)</f>
        <v>BrazilMale55-59</v>
      </c>
      <c r="F37" s="118">
        <v>5380486.2410587799</v>
      </c>
    </row>
    <row r="38" spans="2:6" x14ac:dyDescent="0.2">
      <c r="B38" s="9" t="s">
        <v>81</v>
      </c>
      <c r="C38" s="9" t="s">
        <v>70</v>
      </c>
      <c r="D38" s="162" t="s">
        <v>130</v>
      </c>
      <c r="E38" s="9" t="str">
        <f t="shared" si="1"/>
        <v>BrazilMale60-64</v>
      </c>
      <c r="F38" s="118">
        <v>4439982.4240958998</v>
      </c>
    </row>
    <row r="39" spans="2:6" x14ac:dyDescent="0.2">
      <c r="B39" s="9" t="s">
        <v>81</v>
      </c>
      <c r="C39" s="9" t="s">
        <v>70</v>
      </c>
      <c r="D39" s="162" t="s">
        <v>131</v>
      </c>
      <c r="E39" s="9" t="str">
        <f t="shared" si="1"/>
        <v>BrazilMale65-69</v>
      </c>
      <c r="F39" s="118">
        <v>3419108.9668551101</v>
      </c>
    </row>
    <row r="40" spans="2:6" x14ac:dyDescent="0.2">
      <c r="B40" s="9" t="s">
        <v>81</v>
      </c>
      <c r="C40" s="9" t="s">
        <v>70</v>
      </c>
      <c r="D40" s="162" t="s">
        <v>132</v>
      </c>
      <c r="E40" s="9" t="str">
        <f t="shared" si="1"/>
        <v>BrazilMale70-74</v>
      </c>
      <c r="F40" s="118">
        <v>2465734.2528783898</v>
      </c>
    </row>
    <row r="41" spans="2:6" x14ac:dyDescent="0.2">
      <c r="B41" s="9" t="s">
        <v>81</v>
      </c>
      <c r="C41" s="9" t="s">
        <v>70</v>
      </c>
      <c r="D41" s="162" t="s">
        <v>133</v>
      </c>
      <c r="E41" s="9" t="str">
        <f t="shared" si="1"/>
        <v>BrazilMale75-79</v>
      </c>
      <c r="F41" s="118">
        <v>1587196.9608948999</v>
      </c>
    </row>
    <row r="42" spans="2:6" x14ac:dyDescent="0.2">
      <c r="B42" s="9" t="s">
        <v>81</v>
      </c>
      <c r="C42" s="9" t="s">
        <v>70</v>
      </c>
      <c r="D42" s="162" t="s">
        <v>134</v>
      </c>
      <c r="E42" s="9" t="str">
        <f t="shared" si="1"/>
        <v>BrazilMale80-84</v>
      </c>
      <c r="F42" s="118">
        <v>973266.84963399905</v>
      </c>
    </row>
    <row r="43" spans="2:6" x14ac:dyDescent="0.2">
      <c r="B43" s="9" t="s">
        <v>81</v>
      </c>
      <c r="C43" s="9" t="s">
        <v>70</v>
      </c>
      <c r="D43" s="162" t="s">
        <v>135</v>
      </c>
      <c r="E43" s="9" t="str">
        <f t="shared" si="1"/>
        <v>BrazilMale85-89</v>
      </c>
      <c r="F43" s="118">
        <v>485918.47133588599</v>
      </c>
    </row>
    <row r="44" spans="2:6" x14ac:dyDescent="0.2">
      <c r="B44" s="9" t="s">
        <v>81</v>
      </c>
      <c r="C44" s="9" t="s">
        <v>70</v>
      </c>
      <c r="D44" s="162" t="s">
        <v>8</v>
      </c>
      <c r="E44" s="9" t="str">
        <f t="shared" si="1"/>
        <v>BrazilMale90+</v>
      </c>
      <c r="F44" s="118">
        <v>273338.86398978299</v>
      </c>
    </row>
    <row r="45" spans="2:6" x14ac:dyDescent="0.2">
      <c r="B45" s="9" t="s">
        <v>81</v>
      </c>
      <c r="C45" s="9" t="s">
        <v>18</v>
      </c>
      <c r="D45" s="162">
        <v>0</v>
      </c>
      <c r="E45" s="9" t="str">
        <f t="shared" si="1"/>
        <v>BrazilTotal0</v>
      </c>
      <c r="F45" s="118">
        <v>2928270.6867727898</v>
      </c>
    </row>
    <row r="46" spans="2:6" x14ac:dyDescent="0.2">
      <c r="B46" s="9" t="s">
        <v>81</v>
      </c>
      <c r="C46" s="9" t="s">
        <v>18</v>
      </c>
      <c r="D46" s="163" t="s">
        <v>139</v>
      </c>
      <c r="E46" s="9" t="str">
        <f t="shared" si="1"/>
        <v>BrazilTotal01-04</v>
      </c>
      <c r="F46" s="118">
        <v>11784003.628298599</v>
      </c>
    </row>
    <row r="47" spans="2:6" x14ac:dyDescent="0.2">
      <c r="B47" s="9" t="s">
        <v>81</v>
      </c>
      <c r="C47" s="9" t="s">
        <v>18</v>
      </c>
      <c r="D47" s="163" t="s">
        <v>138</v>
      </c>
      <c r="E47" s="9" t="str">
        <f t="shared" si="1"/>
        <v>BrazilTotal05-09</v>
      </c>
      <c r="F47" s="118">
        <v>14676354.762303799</v>
      </c>
    </row>
    <row r="48" spans="2:6" x14ac:dyDescent="0.2">
      <c r="B48" s="9" t="s">
        <v>81</v>
      </c>
      <c r="C48" s="9" t="s">
        <v>18</v>
      </c>
      <c r="D48" s="163" t="s">
        <v>120</v>
      </c>
      <c r="E48" s="9" t="str">
        <f t="shared" si="1"/>
        <v>BrazilTotal10-14</v>
      </c>
      <c r="F48" s="118">
        <v>14699746.340356801</v>
      </c>
    </row>
    <row r="49" spans="2:6" x14ac:dyDescent="0.2">
      <c r="B49" s="9" t="s">
        <v>81</v>
      </c>
      <c r="C49" s="9" t="s">
        <v>18</v>
      </c>
      <c r="D49" s="162" t="s">
        <v>121</v>
      </c>
      <c r="E49" s="9" t="str">
        <f t="shared" si="1"/>
        <v>BrazilTotal15-19</v>
      </c>
      <c r="F49" s="118">
        <v>15616061.0138632</v>
      </c>
    </row>
    <row r="50" spans="2:6" x14ac:dyDescent="0.2">
      <c r="B50" s="9" t="s">
        <v>81</v>
      </c>
      <c r="C50" s="9" t="s">
        <v>18</v>
      </c>
      <c r="D50" s="162" t="s">
        <v>122</v>
      </c>
      <c r="E50" s="9" t="str">
        <f t="shared" si="1"/>
        <v>BrazilTotal20-24</v>
      </c>
      <c r="F50" s="118">
        <v>17116085.242320199</v>
      </c>
    </row>
    <row r="51" spans="2:6" x14ac:dyDescent="0.2">
      <c r="B51" s="9" t="s">
        <v>81</v>
      </c>
      <c r="C51" s="9" t="s">
        <v>18</v>
      </c>
      <c r="D51" s="162" t="s">
        <v>123</v>
      </c>
      <c r="E51" s="9" t="str">
        <f t="shared" si="1"/>
        <v>BrazilTotal25-29</v>
      </c>
      <c r="F51" s="118">
        <v>17002763.131814498</v>
      </c>
    </row>
    <row r="52" spans="2:6" x14ac:dyDescent="0.2">
      <c r="B52" s="9" t="s">
        <v>81</v>
      </c>
      <c r="C52" s="9" t="s">
        <v>18</v>
      </c>
      <c r="D52" s="162" t="s">
        <v>124</v>
      </c>
      <c r="E52" s="9" t="str">
        <f t="shared" si="1"/>
        <v>BrazilTotal30-34</v>
      </c>
      <c r="F52" s="118">
        <v>17158871.173696201</v>
      </c>
    </row>
    <row r="53" spans="2:6" x14ac:dyDescent="0.2">
      <c r="B53" s="9" t="s">
        <v>81</v>
      </c>
      <c r="C53" s="9" t="s">
        <v>18</v>
      </c>
      <c r="D53" s="162" t="s">
        <v>125</v>
      </c>
      <c r="E53" s="9" t="str">
        <f t="shared" si="1"/>
        <v>BrazilTotal35-39</v>
      </c>
      <c r="F53" s="118">
        <v>17091268.862728301</v>
      </c>
    </row>
    <row r="54" spans="2:6" x14ac:dyDescent="0.2">
      <c r="B54" s="9" t="s">
        <v>81</v>
      </c>
      <c r="C54" s="9" t="s">
        <v>18</v>
      </c>
      <c r="D54" s="162" t="s">
        <v>126</v>
      </c>
      <c r="E54" s="9" t="str">
        <f t="shared" si="1"/>
        <v>BrazilTotal40-44</v>
      </c>
      <c r="F54" s="118">
        <v>15816540.193487801</v>
      </c>
    </row>
    <row r="55" spans="2:6" x14ac:dyDescent="0.2">
      <c r="B55" s="9" t="s">
        <v>81</v>
      </c>
      <c r="C55" s="9" t="s">
        <v>18</v>
      </c>
      <c r="D55" s="162" t="s">
        <v>127</v>
      </c>
      <c r="E55" s="9" t="str">
        <f t="shared" si="1"/>
        <v>BrazilTotal45-49</v>
      </c>
      <c r="F55" s="118">
        <v>13837158.3568427</v>
      </c>
    </row>
    <row r="56" spans="2:6" x14ac:dyDescent="0.2">
      <c r="B56" s="9" t="s">
        <v>81</v>
      </c>
      <c r="C56" s="9" t="s">
        <v>18</v>
      </c>
      <c r="D56" s="162" t="s">
        <v>128</v>
      </c>
      <c r="E56" s="9" t="str">
        <f t="shared" si="1"/>
        <v>BrazilTotal50-54</v>
      </c>
      <c r="F56" s="118">
        <v>12706839.1194086</v>
      </c>
    </row>
    <row r="57" spans="2:6" x14ac:dyDescent="0.2">
      <c r="B57" s="9" t="s">
        <v>81</v>
      </c>
      <c r="C57" s="9" t="s">
        <v>18</v>
      </c>
      <c r="D57" s="162" t="s">
        <v>129</v>
      </c>
      <c r="E57" s="9" t="str">
        <f t="shared" si="1"/>
        <v>BrazilTotal55-59</v>
      </c>
      <c r="F57" s="118">
        <v>11407504.2505599</v>
      </c>
    </row>
    <row r="58" spans="2:6" x14ac:dyDescent="0.2">
      <c r="B58" s="9" t="s">
        <v>81</v>
      </c>
      <c r="C58" s="9" t="s">
        <v>18</v>
      </c>
      <c r="D58" s="162" t="s">
        <v>130</v>
      </c>
      <c r="E58" s="9" t="str">
        <f t="shared" si="1"/>
        <v>BrazilTotal60-64</v>
      </c>
      <c r="F58" s="118">
        <v>9575054.0460889805</v>
      </c>
    </row>
    <row r="59" spans="2:6" x14ac:dyDescent="0.2">
      <c r="B59" s="9" t="s">
        <v>81</v>
      </c>
      <c r="C59" s="9" t="s">
        <v>18</v>
      </c>
      <c r="D59" s="162" t="s">
        <v>131</v>
      </c>
      <c r="E59" s="9" t="str">
        <f t="shared" si="1"/>
        <v>BrazilTotal65-69</v>
      </c>
      <c r="F59" s="118">
        <v>7531116.0660020905</v>
      </c>
    </row>
    <row r="60" spans="2:6" x14ac:dyDescent="0.2">
      <c r="B60" s="9" t="s">
        <v>81</v>
      </c>
      <c r="C60" s="9" t="s">
        <v>18</v>
      </c>
      <c r="D60" s="162" t="s">
        <v>132</v>
      </c>
      <c r="E60" s="9" t="str">
        <f t="shared" si="1"/>
        <v>BrazilTotal70-74</v>
      </c>
      <c r="F60" s="118">
        <v>5563715.6778576104</v>
      </c>
    </row>
    <row r="61" spans="2:6" x14ac:dyDescent="0.2">
      <c r="B61" s="9" t="s">
        <v>81</v>
      </c>
      <c r="C61" s="9" t="s">
        <v>18</v>
      </c>
      <c r="D61" s="162" t="s">
        <v>133</v>
      </c>
      <c r="E61" s="9" t="str">
        <f t="shared" si="1"/>
        <v>BrazilTotal75-79</v>
      </c>
      <c r="F61" s="118">
        <v>3720039.9918399402</v>
      </c>
    </row>
    <row r="62" spans="2:6" x14ac:dyDescent="0.2">
      <c r="B62" s="9" t="s">
        <v>81</v>
      </c>
      <c r="C62" s="9" t="s">
        <v>18</v>
      </c>
      <c r="D62" s="162" t="s">
        <v>134</v>
      </c>
      <c r="E62" s="9" t="str">
        <f t="shared" si="1"/>
        <v>BrazilTotal80-84</v>
      </c>
      <c r="F62" s="118">
        <v>2417374.8390793302</v>
      </c>
    </row>
    <row r="63" spans="2:6" x14ac:dyDescent="0.2">
      <c r="B63" s="9" t="s">
        <v>81</v>
      </c>
      <c r="C63" s="9" t="s">
        <v>18</v>
      </c>
      <c r="D63" s="162" t="s">
        <v>135</v>
      </c>
      <c r="E63" s="9" t="str">
        <f t="shared" si="1"/>
        <v>BrazilTotal85-89</v>
      </c>
      <c r="F63" s="118">
        <v>1298149.6920452199</v>
      </c>
    </row>
    <row r="64" spans="2:6" x14ac:dyDescent="0.2">
      <c r="B64" s="9" t="s">
        <v>81</v>
      </c>
      <c r="C64" s="9" t="s">
        <v>18</v>
      </c>
      <c r="D64" s="162" t="s">
        <v>8</v>
      </c>
      <c r="E64" s="9" t="str">
        <f t="shared" si="1"/>
        <v>BrazilTotal90+</v>
      </c>
      <c r="F64" s="118">
        <v>842304.34991833998</v>
      </c>
    </row>
    <row r="65" spans="2:6" x14ac:dyDescent="0.2">
      <c r="B65" s="9" t="s">
        <v>12</v>
      </c>
      <c r="C65" s="9" t="s">
        <v>69</v>
      </c>
      <c r="D65" s="162">
        <v>0</v>
      </c>
      <c r="E65" s="9" t="str">
        <f t="shared" si="1"/>
        <v>ACFemale0</v>
      </c>
      <c r="F65" s="118">
        <v>8168.9877685714</v>
      </c>
    </row>
    <row r="66" spans="2:6" x14ac:dyDescent="0.2">
      <c r="B66" s="9" t="s">
        <v>12</v>
      </c>
      <c r="C66" s="9" t="s">
        <v>69</v>
      </c>
      <c r="D66" s="163" t="s">
        <v>139</v>
      </c>
      <c r="E66" s="9" t="str">
        <f t="shared" ref="E66:E129" si="2">_xlfn.CONCAT(B66,C66,D66)</f>
        <v>ACFemale01-04</v>
      </c>
      <c r="F66" s="118">
        <v>32412.597476727598</v>
      </c>
    </row>
    <row r="67" spans="2:6" x14ac:dyDescent="0.2">
      <c r="B67" s="9" t="s">
        <v>12</v>
      </c>
      <c r="C67" s="9" t="s">
        <v>69</v>
      </c>
      <c r="D67" s="163" t="s">
        <v>138</v>
      </c>
      <c r="E67" s="9" t="str">
        <f t="shared" si="2"/>
        <v>ACFemale05-09</v>
      </c>
      <c r="F67" s="118">
        <v>41303.485069298898</v>
      </c>
    </row>
    <row r="68" spans="2:6" x14ac:dyDescent="0.2">
      <c r="B68" s="9" t="s">
        <v>12</v>
      </c>
      <c r="C68" s="9" t="s">
        <v>69</v>
      </c>
      <c r="D68" s="163" t="s">
        <v>120</v>
      </c>
      <c r="E68" s="9" t="str">
        <f t="shared" si="2"/>
        <v>ACFemale10-14</v>
      </c>
      <c r="F68" s="118">
        <v>43300.776993632797</v>
      </c>
    </row>
    <row r="69" spans="2:6" x14ac:dyDescent="0.2">
      <c r="B69" s="9" t="s">
        <v>12</v>
      </c>
      <c r="C69" s="9" t="s">
        <v>69</v>
      </c>
      <c r="D69" s="162" t="s">
        <v>121</v>
      </c>
      <c r="E69" s="9" t="str">
        <f t="shared" si="2"/>
        <v>ACFemale15-19</v>
      </c>
      <c r="F69" s="118">
        <v>45521.331807983202</v>
      </c>
    </row>
    <row r="70" spans="2:6" x14ac:dyDescent="0.2">
      <c r="B70" s="9" t="s">
        <v>12</v>
      </c>
      <c r="C70" s="9" t="s">
        <v>69</v>
      </c>
      <c r="D70" s="162" t="s">
        <v>122</v>
      </c>
      <c r="E70" s="9" t="str">
        <f t="shared" si="2"/>
        <v>ACFemale20-24</v>
      </c>
      <c r="F70" s="118">
        <v>43765.182929215</v>
      </c>
    </row>
    <row r="71" spans="2:6" x14ac:dyDescent="0.2">
      <c r="B71" s="9" t="s">
        <v>12</v>
      </c>
      <c r="C71" s="9" t="s">
        <v>69</v>
      </c>
      <c r="D71" s="162" t="s">
        <v>123</v>
      </c>
      <c r="E71" s="9" t="str">
        <f t="shared" si="2"/>
        <v>ACFemale25-29</v>
      </c>
      <c r="F71" s="118">
        <v>39017.111928091501</v>
      </c>
    </row>
    <row r="72" spans="2:6" x14ac:dyDescent="0.2">
      <c r="B72" s="9" t="s">
        <v>12</v>
      </c>
      <c r="C72" s="9" t="s">
        <v>69</v>
      </c>
      <c r="D72" s="162" t="s">
        <v>124</v>
      </c>
      <c r="E72" s="9" t="str">
        <f t="shared" si="2"/>
        <v>ACFemale30-34</v>
      </c>
      <c r="F72" s="118">
        <v>35333.192100739099</v>
      </c>
    </row>
    <row r="73" spans="2:6" x14ac:dyDescent="0.2">
      <c r="B73" s="9" t="s">
        <v>12</v>
      </c>
      <c r="C73" s="9" t="s">
        <v>69</v>
      </c>
      <c r="D73" s="162" t="s">
        <v>125</v>
      </c>
      <c r="E73" s="9" t="str">
        <f t="shared" si="2"/>
        <v>ACFemale35-39</v>
      </c>
      <c r="F73" s="118">
        <v>34081.986125160198</v>
      </c>
    </row>
    <row r="74" spans="2:6" x14ac:dyDescent="0.2">
      <c r="B74" s="9" t="s">
        <v>12</v>
      </c>
      <c r="C74" s="9" t="s">
        <v>69</v>
      </c>
      <c r="D74" s="162" t="s">
        <v>126</v>
      </c>
      <c r="E74" s="9" t="str">
        <f t="shared" si="2"/>
        <v>ACFemale40-44</v>
      </c>
      <c r="F74" s="118">
        <v>30352.9346865812</v>
      </c>
    </row>
    <row r="75" spans="2:6" x14ac:dyDescent="0.2">
      <c r="B75" s="9" t="s">
        <v>12</v>
      </c>
      <c r="C75" s="9" t="s">
        <v>69</v>
      </c>
      <c r="D75" s="162" t="s">
        <v>127</v>
      </c>
      <c r="E75" s="9" t="str">
        <f t="shared" si="2"/>
        <v>ACFemale45-49</v>
      </c>
      <c r="F75" s="118">
        <v>24357.9236832032</v>
      </c>
    </row>
    <row r="76" spans="2:6" x14ac:dyDescent="0.2">
      <c r="B76" s="9" t="s">
        <v>12</v>
      </c>
      <c r="C76" s="9" t="s">
        <v>69</v>
      </c>
      <c r="D76" s="162" t="s">
        <v>128</v>
      </c>
      <c r="E76" s="9" t="str">
        <f t="shared" si="2"/>
        <v>ACFemale50-54</v>
      </c>
      <c r="F76" s="118">
        <v>20093.888948468</v>
      </c>
    </row>
    <row r="77" spans="2:6" x14ac:dyDescent="0.2">
      <c r="B77" s="9" t="s">
        <v>12</v>
      </c>
      <c r="C77" s="9" t="s">
        <v>69</v>
      </c>
      <c r="D77" s="162" t="s">
        <v>129</v>
      </c>
      <c r="E77" s="9" t="str">
        <f t="shared" si="2"/>
        <v>ACFemale55-59</v>
      </c>
      <c r="F77" s="118">
        <v>15479.9521728487</v>
      </c>
    </row>
    <row r="78" spans="2:6" x14ac:dyDescent="0.2">
      <c r="B78" s="9" t="s">
        <v>12</v>
      </c>
      <c r="C78" s="9" t="s">
        <v>69</v>
      </c>
      <c r="D78" s="162" t="s">
        <v>130</v>
      </c>
      <c r="E78" s="9" t="str">
        <f t="shared" si="2"/>
        <v>ACFemale60-64</v>
      </c>
      <c r="F78" s="118">
        <v>12242.316640634601</v>
      </c>
    </row>
    <row r="79" spans="2:6" x14ac:dyDescent="0.2">
      <c r="B79" s="9" t="s">
        <v>12</v>
      </c>
      <c r="C79" s="9" t="s">
        <v>69</v>
      </c>
      <c r="D79" s="162" t="s">
        <v>131</v>
      </c>
      <c r="E79" s="9" t="str">
        <f t="shared" si="2"/>
        <v>ACFemale65-69</v>
      </c>
      <c r="F79" s="118">
        <v>9299.4347572403294</v>
      </c>
    </row>
    <row r="80" spans="2:6" x14ac:dyDescent="0.2">
      <c r="B80" s="9" t="s">
        <v>12</v>
      </c>
      <c r="C80" s="9" t="s">
        <v>69</v>
      </c>
      <c r="D80" s="162" t="s">
        <v>132</v>
      </c>
      <c r="E80" s="9" t="str">
        <f t="shared" si="2"/>
        <v>ACFemale70-74</v>
      </c>
      <c r="F80" s="118">
        <v>6585.0599117941201</v>
      </c>
    </row>
    <row r="81" spans="2:6" x14ac:dyDescent="0.2">
      <c r="B81" s="9" t="s">
        <v>12</v>
      </c>
      <c r="C81" s="9" t="s">
        <v>69</v>
      </c>
      <c r="D81" s="162" t="s">
        <v>133</v>
      </c>
      <c r="E81" s="9" t="str">
        <f t="shared" si="2"/>
        <v>ACFemale75-79</v>
      </c>
      <c r="F81" s="118">
        <v>4768.7634088349796</v>
      </c>
    </row>
    <row r="82" spans="2:6" x14ac:dyDescent="0.2">
      <c r="B82" s="9" t="s">
        <v>12</v>
      </c>
      <c r="C82" s="9" t="s">
        <v>69</v>
      </c>
      <c r="D82" s="162" t="s">
        <v>134</v>
      </c>
      <c r="E82" s="9" t="str">
        <f t="shared" si="2"/>
        <v>ACFemale80-84</v>
      </c>
      <c r="F82" s="118">
        <v>2853.4158061778198</v>
      </c>
    </row>
    <row r="83" spans="2:6" x14ac:dyDescent="0.2">
      <c r="B83" s="9" t="s">
        <v>12</v>
      </c>
      <c r="C83" s="9" t="s">
        <v>69</v>
      </c>
      <c r="D83" s="162" t="s">
        <v>135</v>
      </c>
      <c r="E83" s="9" t="str">
        <f t="shared" si="2"/>
        <v>ACFemale85-89</v>
      </c>
      <c r="F83" s="118">
        <v>1470.18936613644</v>
      </c>
    </row>
    <row r="84" spans="2:6" x14ac:dyDescent="0.2">
      <c r="B84" s="9" t="s">
        <v>12</v>
      </c>
      <c r="C84" s="9" t="s">
        <v>69</v>
      </c>
      <c r="D84" s="162" t="s">
        <v>8</v>
      </c>
      <c r="E84" s="9" t="str">
        <f t="shared" si="2"/>
        <v>ACFemale90+</v>
      </c>
      <c r="F84" s="118">
        <v>955.76212328752899</v>
      </c>
    </row>
    <row r="85" spans="2:6" x14ac:dyDescent="0.2">
      <c r="B85" s="9" t="s">
        <v>12</v>
      </c>
      <c r="C85" s="9" t="s">
        <v>70</v>
      </c>
      <c r="D85" s="162">
        <v>0</v>
      </c>
      <c r="E85" s="9" t="str">
        <f t="shared" si="2"/>
        <v>ACMale0</v>
      </c>
      <c r="F85" s="118">
        <v>8558.9883254766191</v>
      </c>
    </row>
    <row r="86" spans="2:6" x14ac:dyDescent="0.2">
      <c r="B86" s="9" t="s">
        <v>12</v>
      </c>
      <c r="C86" s="9" t="s">
        <v>70</v>
      </c>
      <c r="D86" s="163" t="s">
        <v>139</v>
      </c>
      <c r="E86" s="9" t="str">
        <f t="shared" si="2"/>
        <v>ACMale01-04</v>
      </c>
      <c r="F86" s="118">
        <v>33996.260702394698</v>
      </c>
    </row>
    <row r="87" spans="2:6" x14ac:dyDescent="0.2">
      <c r="B87" s="9" t="s">
        <v>12</v>
      </c>
      <c r="C87" s="9" t="s">
        <v>70</v>
      </c>
      <c r="D87" s="163" t="s">
        <v>138</v>
      </c>
      <c r="E87" s="9" t="str">
        <f t="shared" si="2"/>
        <v>ACMale05-09</v>
      </c>
      <c r="F87" s="118">
        <v>43212.825078759401</v>
      </c>
    </row>
    <row r="88" spans="2:6" x14ac:dyDescent="0.2">
      <c r="B88" s="9" t="s">
        <v>12</v>
      </c>
      <c r="C88" s="9" t="s">
        <v>70</v>
      </c>
      <c r="D88" s="163" t="s">
        <v>120</v>
      </c>
      <c r="E88" s="9" t="str">
        <f t="shared" si="2"/>
        <v>ACMale10-14</v>
      </c>
      <c r="F88" s="118">
        <v>44931.569551327397</v>
      </c>
    </row>
    <row r="89" spans="2:6" x14ac:dyDescent="0.2">
      <c r="B89" s="9" t="s">
        <v>12</v>
      </c>
      <c r="C89" s="9" t="s">
        <v>70</v>
      </c>
      <c r="D89" s="162" t="s">
        <v>121</v>
      </c>
      <c r="E89" s="9" t="str">
        <f t="shared" si="2"/>
        <v>ACMale15-19</v>
      </c>
      <c r="F89" s="118">
        <v>46997.6642461089</v>
      </c>
    </row>
    <row r="90" spans="2:6" x14ac:dyDescent="0.2">
      <c r="B90" s="9" t="s">
        <v>12</v>
      </c>
      <c r="C90" s="9" t="s">
        <v>70</v>
      </c>
      <c r="D90" s="162" t="s">
        <v>122</v>
      </c>
      <c r="E90" s="9" t="str">
        <f t="shared" si="2"/>
        <v>ACMale20-24</v>
      </c>
      <c r="F90" s="118">
        <v>44838.156923334202</v>
      </c>
    </row>
    <row r="91" spans="2:6" x14ac:dyDescent="0.2">
      <c r="B91" s="9" t="s">
        <v>12</v>
      </c>
      <c r="C91" s="9" t="s">
        <v>70</v>
      </c>
      <c r="D91" s="162" t="s">
        <v>123</v>
      </c>
      <c r="E91" s="9" t="str">
        <f t="shared" si="2"/>
        <v>ACMale25-29</v>
      </c>
      <c r="F91" s="118">
        <v>38736.230392933801</v>
      </c>
    </row>
    <row r="92" spans="2:6" x14ac:dyDescent="0.2">
      <c r="B92" s="9" t="s">
        <v>12</v>
      </c>
      <c r="C92" s="9" t="s">
        <v>70</v>
      </c>
      <c r="D92" s="162" t="s">
        <v>124</v>
      </c>
      <c r="E92" s="9" t="str">
        <f t="shared" si="2"/>
        <v>ACMale30-34</v>
      </c>
      <c r="F92" s="118">
        <v>34996.923218584998</v>
      </c>
    </row>
    <row r="93" spans="2:6" x14ac:dyDescent="0.2">
      <c r="B93" s="9" t="s">
        <v>12</v>
      </c>
      <c r="C93" s="9" t="s">
        <v>70</v>
      </c>
      <c r="D93" s="162" t="s">
        <v>125</v>
      </c>
      <c r="E93" s="9" t="str">
        <f t="shared" si="2"/>
        <v>ACMale35-39</v>
      </c>
      <c r="F93" s="118">
        <v>33129.708523114998</v>
      </c>
    </row>
    <row r="94" spans="2:6" x14ac:dyDescent="0.2">
      <c r="B94" s="9" t="s">
        <v>12</v>
      </c>
      <c r="C94" s="9" t="s">
        <v>70</v>
      </c>
      <c r="D94" s="162" t="s">
        <v>126</v>
      </c>
      <c r="E94" s="9" t="str">
        <f t="shared" si="2"/>
        <v>ACMale40-44</v>
      </c>
      <c r="F94" s="118">
        <v>29032.4964277832</v>
      </c>
    </row>
    <row r="95" spans="2:6" x14ac:dyDescent="0.2">
      <c r="B95" s="9" t="s">
        <v>12</v>
      </c>
      <c r="C95" s="9" t="s">
        <v>70</v>
      </c>
      <c r="D95" s="162" t="s">
        <v>127</v>
      </c>
      <c r="E95" s="9" t="str">
        <f t="shared" si="2"/>
        <v>ACMale45-49</v>
      </c>
      <c r="F95" s="118">
        <v>23570.085909427598</v>
      </c>
    </row>
    <row r="96" spans="2:6" x14ac:dyDescent="0.2">
      <c r="B96" s="9" t="s">
        <v>12</v>
      </c>
      <c r="C96" s="9" t="s">
        <v>70</v>
      </c>
      <c r="D96" s="162" t="s">
        <v>128</v>
      </c>
      <c r="E96" s="9" t="str">
        <f t="shared" si="2"/>
        <v>ACMale50-54</v>
      </c>
      <c r="F96" s="118">
        <v>19369.389551574699</v>
      </c>
    </row>
    <row r="97" spans="2:6" x14ac:dyDescent="0.2">
      <c r="B97" s="9" t="s">
        <v>12</v>
      </c>
      <c r="C97" s="9" t="s">
        <v>70</v>
      </c>
      <c r="D97" s="162" t="s">
        <v>129</v>
      </c>
      <c r="E97" s="9" t="str">
        <f t="shared" si="2"/>
        <v>ACMale55-59</v>
      </c>
      <c r="F97" s="118">
        <v>15007.174175607301</v>
      </c>
    </row>
    <row r="98" spans="2:6" x14ac:dyDescent="0.2">
      <c r="B98" s="9" t="s">
        <v>12</v>
      </c>
      <c r="C98" s="9" t="s">
        <v>70</v>
      </c>
      <c r="D98" s="162" t="s">
        <v>130</v>
      </c>
      <c r="E98" s="9" t="str">
        <f t="shared" si="2"/>
        <v>ACMale60-64</v>
      </c>
      <c r="F98" s="118">
        <v>11699.794601916899</v>
      </c>
    </row>
    <row r="99" spans="2:6" x14ac:dyDescent="0.2">
      <c r="B99" s="9" t="s">
        <v>12</v>
      </c>
      <c r="C99" s="9" t="s">
        <v>70</v>
      </c>
      <c r="D99" s="162" t="s">
        <v>131</v>
      </c>
      <c r="E99" s="9" t="str">
        <f t="shared" si="2"/>
        <v>ACMale65-69</v>
      </c>
      <c r="F99" s="118">
        <v>8846.5183290550394</v>
      </c>
    </row>
    <row r="100" spans="2:6" x14ac:dyDescent="0.2">
      <c r="B100" s="9" t="s">
        <v>12</v>
      </c>
      <c r="C100" s="9" t="s">
        <v>70</v>
      </c>
      <c r="D100" s="162" t="s">
        <v>132</v>
      </c>
      <c r="E100" s="9" t="str">
        <f t="shared" si="2"/>
        <v>ACMale70-74</v>
      </c>
      <c r="F100" s="118">
        <v>6198.3958710896404</v>
      </c>
    </row>
    <row r="101" spans="2:6" x14ac:dyDescent="0.2">
      <c r="B101" s="9" t="s">
        <v>12</v>
      </c>
      <c r="C101" s="9" t="s">
        <v>70</v>
      </c>
      <c r="D101" s="162" t="s">
        <v>133</v>
      </c>
      <c r="E101" s="9" t="str">
        <f t="shared" si="2"/>
        <v>ACMale75-79</v>
      </c>
      <c r="F101" s="118">
        <v>3971.8601315893002</v>
      </c>
    </row>
    <row r="102" spans="2:6" x14ac:dyDescent="0.2">
      <c r="B102" s="9" t="s">
        <v>12</v>
      </c>
      <c r="C102" s="9" t="s">
        <v>70</v>
      </c>
      <c r="D102" s="162" t="s">
        <v>134</v>
      </c>
      <c r="E102" s="9" t="str">
        <f t="shared" si="2"/>
        <v>ACMale80-84</v>
      </c>
      <c r="F102" s="118">
        <v>2283.9705209010999</v>
      </c>
    </row>
    <row r="103" spans="2:6" x14ac:dyDescent="0.2">
      <c r="B103" s="9" t="s">
        <v>12</v>
      </c>
      <c r="C103" s="9" t="s">
        <v>70</v>
      </c>
      <c r="D103" s="162" t="s">
        <v>135</v>
      </c>
      <c r="E103" s="9" t="str">
        <f t="shared" si="2"/>
        <v>ACMale85-89</v>
      </c>
      <c r="F103" s="118">
        <v>1186.2697079007501</v>
      </c>
    </row>
    <row r="104" spans="2:6" x14ac:dyDescent="0.2">
      <c r="B104" s="9" t="s">
        <v>12</v>
      </c>
      <c r="C104" s="9" t="s">
        <v>70</v>
      </c>
      <c r="D104" s="162" t="s">
        <v>8</v>
      </c>
      <c r="E104" s="9" t="str">
        <f t="shared" si="2"/>
        <v>ACMale90+</v>
      </c>
      <c r="F104" s="118">
        <v>755.254981637068</v>
      </c>
    </row>
    <row r="105" spans="2:6" x14ac:dyDescent="0.2">
      <c r="B105" s="9" t="s">
        <v>12</v>
      </c>
      <c r="C105" s="9" t="s">
        <v>18</v>
      </c>
      <c r="D105" s="162">
        <v>0</v>
      </c>
      <c r="E105" s="9" t="str">
        <f t="shared" si="2"/>
        <v>ACTotal0</v>
      </c>
      <c r="F105" s="118">
        <v>16727.976107021499</v>
      </c>
    </row>
    <row r="106" spans="2:6" x14ac:dyDescent="0.2">
      <c r="B106" s="9" t="s">
        <v>12</v>
      </c>
      <c r="C106" s="9" t="s">
        <v>18</v>
      </c>
      <c r="D106" s="163" t="s">
        <v>139</v>
      </c>
      <c r="E106" s="9" t="str">
        <f t="shared" si="2"/>
        <v>ACTotal01-04</v>
      </c>
      <c r="F106" s="118">
        <v>66408.858179128496</v>
      </c>
    </row>
    <row r="107" spans="2:6" x14ac:dyDescent="0.2">
      <c r="B107" s="9" t="s">
        <v>12</v>
      </c>
      <c r="C107" s="9" t="s">
        <v>18</v>
      </c>
      <c r="D107" s="163" t="s">
        <v>138</v>
      </c>
      <c r="E107" s="9" t="str">
        <f t="shared" si="2"/>
        <v>ACTotal05-09</v>
      </c>
      <c r="F107" s="118">
        <v>84516.310300005105</v>
      </c>
    </row>
    <row r="108" spans="2:6" x14ac:dyDescent="0.2">
      <c r="B108" s="9" t="s">
        <v>12</v>
      </c>
      <c r="C108" s="9" t="s">
        <v>18</v>
      </c>
      <c r="D108" s="163" t="s">
        <v>120</v>
      </c>
      <c r="E108" s="9" t="str">
        <f t="shared" si="2"/>
        <v>ACTotal10-14</v>
      </c>
      <c r="F108" s="118">
        <v>88232.348983091797</v>
      </c>
    </row>
    <row r="109" spans="2:6" x14ac:dyDescent="0.2">
      <c r="B109" s="9" t="s">
        <v>12</v>
      </c>
      <c r="C109" s="9" t="s">
        <v>18</v>
      </c>
      <c r="D109" s="162" t="s">
        <v>121</v>
      </c>
      <c r="E109" s="9" t="str">
        <f t="shared" si="2"/>
        <v>ACTotal15-19</v>
      </c>
      <c r="F109" s="118">
        <v>92518.996098632793</v>
      </c>
    </row>
    <row r="110" spans="2:6" x14ac:dyDescent="0.2">
      <c r="B110" s="9" t="s">
        <v>12</v>
      </c>
      <c r="C110" s="9" t="s">
        <v>18</v>
      </c>
      <c r="D110" s="162" t="s">
        <v>122</v>
      </c>
      <c r="E110" s="9" t="str">
        <f t="shared" si="2"/>
        <v>ACTotal20-24</v>
      </c>
      <c r="F110" s="118">
        <v>88603.368984147295</v>
      </c>
    </row>
    <row r="111" spans="2:6" x14ac:dyDescent="0.2">
      <c r="B111" s="9" t="s">
        <v>12</v>
      </c>
      <c r="C111" s="9" t="s">
        <v>18</v>
      </c>
      <c r="D111" s="162" t="s">
        <v>123</v>
      </c>
      <c r="E111" s="9" t="str">
        <f t="shared" si="2"/>
        <v>ACTotal25-29</v>
      </c>
      <c r="F111" s="118">
        <v>77753.3808824281</v>
      </c>
    </row>
    <row r="112" spans="2:6" x14ac:dyDescent="0.2">
      <c r="B112" s="9" t="s">
        <v>12</v>
      </c>
      <c r="C112" s="9" t="s">
        <v>18</v>
      </c>
      <c r="D112" s="162" t="s">
        <v>124</v>
      </c>
      <c r="E112" s="9" t="str">
        <f t="shared" si="2"/>
        <v>ACTotal30-34</v>
      </c>
      <c r="F112" s="118">
        <v>70330.116348128096</v>
      </c>
    </row>
    <row r="113" spans="2:6" x14ac:dyDescent="0.2">
      <c r="B113" s="9" t="s">
        <v>12</v>
      </c>
      <c r="C113" s="9" t="s">
        <v>18</v>
      </c>
      <c r="D113" s="162" t="s">
        <v>125</v>
      </c>
      <c r="E113" s="9" t="str">
        <f t="shared" si="2"/>
        <v>ACTotal35-39</v>
      </c>
      <c r="F113" s="118">
        <v>67211.716959163401</v>
      </c>
    </row>
    <row r="114" spans="2:6" x14ac:dyDescent="0.2">
      <c r="B114" s="9" t="s">
        <v>12</v>
      </c>
      <c r="C114" s="9" t="s">
        <v>18</v>
      </c>
      <c r="D114" s="162" t="s">
        <v>126</v>
      </c>
      <c r="E114" s="9" t="str">
        <f t="shared" si="2"/>
        <v>ACTotal40-44</v>
      </c>
      <c r="F114" s="118">
        <v>59385.437211306496</v>
      </c>
    </row>
    <row r="115" spans="2:6" x14ac:dyDescent="0.2">
      <c r="B115" s="9" t="s">
        <v>12</v>
      </c>
      <c r="C115" s="9" t="s">
        <v>18</v>
      </c>
      <c r="D115" s="162" t="s">
        <v>127</v>
      </c>
      <c r="E115" s="9" t="str">
        <f t="shared" si="2"/>
        <v>ACTotal45-49</v>
      </c>
      <c r="F115" s="118">
        <v>47928.041643989702</v>
      </c>
    </row>
    <row r="116" spans="2:6" x14ac:dyDescent="0.2">
      <c r="B116" s="9" t="s">
        <v>12</v>
      </c>
      <c r="C116" s="9" t="s">
        <v>18</v>
      </c>
      <c r="D116" s="162" t="s">
        <v>128</v>
      </c>
      <c r="E116" s="9" t="str">
        <f t="shared" si="2"/>
        <v>ACTotal50-54</v>
      </c>
      <c r="F116" s="118">
        <v>39463.285410987097</v>
      </c>
    </row>
    <row r="117" spans="2:6" x14ac:dyDescent="0.2">
      <c r="B117" s="9" t="s">
        <v>12</v>
      </c>
      <c r="C117" s="9" t="s">
        <v>18</v>
      </c>
      <c r="D117" s="162" t="s">
        <v>129</v>
      </c>
      <c r="E117" s="9" t="str">
        <f t="shared" si="2"/>
        <v>ACTotal55-59</v>
      </c>
      <c r="F117" s="118">
        <v>30487.1349411148</v>
      </c>
    </row>
    <row r="118" spans="2:6" x14ac:dyDescent="0.2">
      <c r="B118" s="9" t="s">
        <v>12</v>
      </c>
      <c r="C118" s="9" t="s">
        <v>18</v>
      </c>
      <c r="D118" s="162" t="s">
        <v>130</v>
      </c>
      <c r="E118" s="9" t="str">
        <f t="shared" si="2"/>
        <v>ACTotal60-64</v>
      </c>
      <c r="F118" s="118">
        <v>23942.111644021301</v>
      </c>
    </row>
    <row r="119" spans="2:6" x14ac:dyDescent="0.2">
      <c r="B119" s="9" t="s">
        <v>12</v>
      </c>
      <c r="C119" s="9" t="s">
        <v>18</v>
      </c>
      <c r="D119" s="162" t="s">
        <v>131</v>
      </c>
      <c r="E119" s="9" t="str">
        <f t="shared" si="2"/>
        <v>ACTotal65-69</v>
      </c>
      <c r="F119" s="118">
        <v>18145.982855345999</v>
      </c>
    </row>
    <row r="120" spans="2:6" x14ac:dyDescent="0.2">
      <c r="B120" s="9" t="s">
        <v>12</v>
      </c>
      <c r="C120" s="9" t="s">
        <v>18</v>
      </c>
      <c r="D120" s="162" t="s">
        <v>132</v>
      </c>
      <c r="E120" s="9" t="str">
        <f t="shared" si="2"/>
        <v>ACTotal70-74</v>
      </c>
      <c r="F120" s="118">
        <v>12783.461249198799</v>
      </c>
    </row>
    <row r="121" spans="2:6" x14ac:dyDescent="0.2">
      <c r="B121" s="9" t="s">
        <v>12</v>
      </c>
      <c r="C121" s="9" t="s">
        <v>18</v>
      </c>
      <c r="D121" s="162" t="s">
        <v>133</v>
      </c>
      <c r="E121" s="9" t="str">
        <f t="shared" si="2"/>
        <v>ACTotal75-79</v>
      </c>
      <c r="F121" s="118">
        <v>8740.62405980535</v>
      </c>
    </row>
    <row r="122" spans="2:6" x14ac:dyDescent="0.2">
      <c r="B122" s="9" t="s">
        <v>12</v>
      </c>
      <c r="C122" s="9" t="s">
        <v>18</v>
      </c>
      <c r="D122" s="162" t="s">
        <v>134</v>
      </c>
      <c r="E122" s="9" t="str">
        <f t="shared" si="2"/>
        <v>ACTotal80-84</v>
      </c>
      <c r="F122" s="118">
        <v>5137.4754369859002</v>
      </c>
    </row>
    <row r="123" spans="2:6" x14ac:dyDescent="0.2">
      <c r="B123" s="9" t="s">
        <v>12</v>
      </c>
      <c r="C123" s="9" t="s">
        <v>18</v>
      </c>
      <c r="D123" s="162" t="s">
        <v>135</v>
      </c>
      <c r="E123" s="9" t="str">
        <f t="shared" si="2"/>
        <v>ACTotal85-89</v>
      </c>
      <c r="F123" s="118">
        <v>2656.5348234386802</v>
      </c>
    </row>
    <row r="124" spans="2:6" x14ac:dyDescent="0.2">
      <c r="B124" s="9" t="s">
        <v>12</v>
      </c>
      <c r="C124" s="9" t="s">
        <v>18</v>
      </c>
      <c r="D124" s="162" t="s">
        <v>8</v>
      </c>
      <c r="E124" s="9" t="str">
        <f t="shared" si="2"/>
        <v>ACTotal90+</v>
      </c>
      <c r="F124" s="118">
        <v>1711.0304080088899</v>
      </c>
    </row>
    <row r="125" spans="2:6" x14ac:dyDescent="0.2">
      <c r="B125" s="9" t="s">
        <v>53</v>
      </c>
      <c r="C125" s="9" t="s">
        <v>69</v>
      </c>
      <c r="D125" s="162">
        <v>0</v>
      </c>
      <c r="E125" s="9" t="str">
        <f t="shared" si="2"/>
        <v>ALFemale0</v>
      </c>
      <c r="F125" s="118">
        <v>24489.463143577999</v>
      </c>
    </row>
    <row r="126" spans="2:6" x14ac:dyDescent="0.2">
      <c r="B126" s="9" t="s">
        <v>53</v>
      </c>
      <c r="C126" s="9" t="s">
        <v>69</v>
      </c>
      <c r="D126" s="163" t="s">
        <v>139</v>
      </c>
      <c r="E126" s="9" t="str">
        <f t="shared" si="2"/>
        <v>ALFemale01-04</v>
      </c>
      <c r="F126" s="118">
        <v>98172.250263979193</v>
      </c>
    </row>
    <row r="127" spans="2:6" x14ac:dyDescent="0.2">
      <c r="B127" s="9" t="s">
        <v>53</v>
      </c>
      <c r="C127" s="9" t="s">
        <v>69</v>
      </c>
      <c r="D127" s="163" t="s">
        <v>138</v>
      </c>
      <c r="E127" s="9" t="str">
        <f t="shared" si="2"/>
        <v>ALFemale05-09</v>
      </c>
      <c r="F127" s="118">
        <v>126232.53913763299</v>
      </c>
    </row>
    <row r="128" spans="2:6" x14ac:dyDescent="0.2">
      <c r="B128" s="9" t="s">
        <v>53</v>
      </c>
      <c r="C128" s="9" t="s">
        <v>69</v>
      </c>
      <c r="D128" s="163" t="s">
        <v>120</v>
      </c>
      <c r="E128" s="9" t="str">
        <f t="shared" si="2"/>
        <v>ALFemale10-14</v>
      </c>
      <c r="F128" s="118">
        <v>135257.75183982801</v>
      </c>
    </row>
    <row r="129" spans="2:6" x14ac:dyDescent="0.2">
      <c r="B129" s="9" t="s">
        <v>53</v>
      </c>
      <c r="C129" s="9" t="s">
        <v>69</v>
      </c>
      <c r="D129" s="162" t="s">
        <v>121</v>
      </c>
      <c r="E129" s="9" t="str">
        <f t="shared" si="2"/>
        <v>ALFemale15-19</v>
      </c>
      <c r="F129" s="118">
        <v>148603.937650362</v>
      </c>
    </row>
    <row r="130" spans="2:6" x14ac:dyDescent="0.2">
      <c r="B130" s="9" t="s">
        <v>53</v>
      </c>
      <c r="C130" s="9" t="s">
        <v>69</v>
      </c>
      <c r="D130" s="162" t="s">
        <v>122</v>
      </c>
      <c r="E130" s="9" t="str">
        <f t="shared" ref="E130:E193" si="3">_xlfn.CONCAT(B130,C130,D130)</f>
        <v>ALFemale20-24</v>
      </c>
      <c r="F130" s="118">
        <v>157642.08246337101</v>
      </c>
    </row>
    <row r="131" spans="2:6" x14ac:dyDescent="0.2">
      <c r="B131" s="9" t="s">
        <v>53</v>
      </c>
      <c r="C131" s="9" t="s">
        <v>69</v>
      </c>
      <c r="D131" s="162" t="s">
        <v>123</v>
      </c>
      <c r="E131" s="9" t="str">
        <f t="shared" si="3"/>
        <v>ALFemale25-29</v>
      </c>
      <c r="F131" s="118">
        <v>144590.08183939601</v>
      </c>
    </row>
    <row r="132" spans="2:6" x14ac:dyDescent="0.2">
      <c r="B132" s="9" t="s">
        <v>53</v>
      </c>
      <c r="C132" s="9" t="s">
        <v>69</v>
      </c>
      <c r="D132" s="162" t="s">
        <v>124</v>
      </c>
      <c r="E132" s="9" t="str">
        <f t="shared" si="3"/>
        <v>ALFemale30-34</v>
      </c>
      <c r="F132" s="118">
        <v>138165.573206156</v>
      </c>
    </row>
    <row r="133" spans="2:6" x14ac:dyDescent="0.2">
      <c r="B133" s="9" t="s">
        <v>53</v>
      </c>
      <c r="C133" s="9" t="s">
        <v>69</v>
      </c>
      <c r="D133" s="162" t="s">
        <v>125</v>
      </c>
      <c r="E133" s="9" t="str">
        <f t="shared" si="3"/>
        <v>ALFemale35-39</v>
      </c>
      <c r="F133" s="118">
        <v>135658.367568146</v>
      </c>
    </row>
    <row r="134" spans="2:6" x14ac:dyDescent="0.2">
      <c r="B134" s="9" t="s">
        <v>53</v>
      </c>
      <c r="C134" s="9" t="s">
        <v>69</v>
      </c>
      <c r="D134" s="162" t="s">
        <v>126</v>
      </c>
      <c r="E134" s="9" t="str">
        <f t="shared" si="3"/>
        <v>ALFemale40-44</v>
      </c>
      <c r="F134" s="118">
        <v>126773.6538383</v>
      </c>
    </row>
    <row r="135" spans="2:6" x14ac:dyDescent="0.2">
      <c r="B135" s="9" t="s">
        <v>53</v>
      </c>
      <c r="C135" s="9" t="s">
        <v>69</v>
      </c>
      <c r="D135" s="162" t="s">
        <v>127</v>
      </c>
      <c r="E135" s="9" t="str">
        <f t="shared" si="3"/>
        <v>ALFemale45-49</v>
      </c>
      <c r="F135" s="118">
        <v>109950.39491102401</v>
      </c>
    </row>
    <row r="136" spans="2:6" x14ac:dyDescent="0.2">
      <c r="B136" s="9" t="s">
        <v>53</v>
      </c>
      <c r="C136" s="9" t="s">
        <v>69</v>
      </c>
      <c r="D136" s="162" t="s">
        <v>128</v>
      </c>
      <c r="E136" s="9" t="str">
        <f t="shared" si="3"/>
        <v>ALFemale50-54</v>
      </c>
      <c r="F136" s="118">
        <v>99218.834727641995</v>
      </c>
    </row>
    <row r="137" spans="2:6" x14ac:dyDescent="0.2">
      <c r="B137" s="9" t="s">
        <v>53</v>
      </c>
      <c r="C137" s="9" t="s">
        <v>69</v>
      </c>
      <c r="D137" s="162" t="s">
        <v>129</v>
      </c>
      <c r="E137" s="9" t="str">
        <f t="shared" si="3"/>
        <v>ALFemale55-59</v>
      </c>
      <c r="F137" s="118">
        <v>82492.339981555793</v>
      </c>
    </row>
    <row r="138" spans="2:6" x14ac:dyDescent="0.2">
      <c r="B138" s="9" t="s">
        <v>53</v>
      </c>
      <c r="C138" s="9" t="s">
        <v>69</v>
      </c>
      <c r="D138" s="162" t="s">
        <v>130</v>
      </c>
      <c r="E138" s="9" t="str">
        <f t="shared" si="3"/>
        <v>ALFemale60-64</v>
      </c>
      <c r="F138" s="118">
        <v>67108.575562796497</v>
      </c>
    </row>
    <row r="139" spans="2:6" x14ac:dyDescent="0.2">
      <c r="B139" s="9" t="s">
        <v>53</v>
      </c>
      <c r="C139" s="9" t="s">
        <v>69</v>
      </c>
      <c r="D139" s="162" t="s">
        <v>131</v>
      </c>
      <c r="E139" s="9" t="str">
        <f t="shared" si="3"/>
        <v>ALFemale65-69</v>
      </c>
      <c r="F139" s="118">
        <v>54464.789398430701</v>
      </c>
    </row>
    <row r="140" spans="2:6" x14ac:dyDescent="0.2">
      <c r="B140" s="9" t="s">
        <v>53</v>
      </c>
      <c r="C140" s="9" t="s">
        <v>69</v>
      </c>
      <c r="D140" s="162" t="s">
        <v>132</v>
      </c>
      <c r="E140" s="9" t="str">
        <f t="shared" si="3"/>
        <v>ALFemale70-74</v>
      </c>
      <c r="F140" s="118">
        <v>40350.869778852903</v>
      </c>
    </row>
    <row r="141" spans="2:6" x14ac:dyDescent="0.2">
      <c r="B141" s="9" t="s">
        <v>53</v>
      </c>
      <c r="C141" s="9" t="s">
        <v>69</v>
      </c>
      <c r="D141" s="162" t="s">
        <v>133</v>
      </c>
      <c r="E141" s="9" t="str">
        <f t="shared" si="3"/>
        <v>ALFemale75-79</v>
      </c>
      <c r="F141" s="118">
        <v>28005.094272476399</v>
      </c>
    </row>
    <row r="142" spans="2:6" x14ac:dyDescent="0.2">
      <c r="B142" s="9" t="s">
        <v>53</v>
      </c>
      <c r="C142" s="9" t="s">
        <v>69</v>
      </c>
      <c r="D142" s="162" t="s">
        <v>134</v>
      </c>
      <c r="E142" s="9" t="str">
        <f t="shared" si="3"/>
        <v>ALFemale80-84</v>
      </c>
      <c r="F142" s="118">
        <v>17992.192960196298</v>
      </c>
    </row>
    <row r="143" spans="2:6" x14ac:dyDescent="0.2">
      <c r="B143" s="9" t="s">
        <v>53</v>
      </c>
      <c r="C143" s="9" t="s">
        <v>69</v>
      </c>
      <c r="D143" s="162" t="s">
        <v>135</v>
      </c>
      <c r="E143" s="9" t="str">
        <f t="shared" si="3"/>
        <v>ALFemale85-89</v>
      </c>
      <c r="F143" s="118">
        <v>9502.9311061141307</v>
      </c>
    </row>
    <row r="144" spans="2:6" x14ac:dyDescent="0.2">
      <c r="B144" s="9" t="s">
        <v>53</v>
      </c>
      <c r="C144" s="9" t="s">
        <v>69</v>
      </c>
      <c r="D144" s="162" t="s">
        <v>8</v>
      </c>
      <c r="E144" s="9" t="str">
        <f t="shared" si="3"/>
        <v>ALFemale90+</v>
      </c>
      <c r="F144" s="118">
        <v>5934.7998641734002</v>
      </c>
    </row>
    <row r="145" spans="2:6" x14ac:dyDescent="0.2">
      <c r="B145" s="9" t="s">
        <v>53</v>
      </c>
      <c r="C145" s="9" t="s">
        <v>70</v>
      </c>
      <c r="D145" s="162">
        <v>0</v>
      </c>
      <c r="E145" s="9" t="str">
        <f t="shared" si="3"/>
        <v>ALMale0</v>
      </c>
      <c r="F145" s="118">
        <v>25686.792932357301</v>
      </c>
    </row>
    <row r="146" spans="2:6" x14ac:dyDescent="0.2">
      <c r="B146" s="9" t="s">
        <v>53</v>
      </c>
      <c r="C146" s="9" t="s">
        <v>70</v>
      </c>
      <c r="D146" s="163" t="s">
        <v>139</v>
      </c>
      <c r="E146" s="9" t="str">
        <f t="shared" si="3"/>
        <v>ALMale01-04</v>
      </c>
      <c r="F146" s="118">
        <v>102868.92646241499</v>
      </c>
    </row>
    <row r="147" spans="2:6" x14ac:dyDescent="0.2">
      <c r="B147" s="9" t="s">
        <v>53</v>
      </c>
      <c r="C147" s="9" t="s">
        <v>70</v>
      </c>
      <c r="D147" s="163" t="s">
        <v>138</v>
      </c>
      <c r="E147" s="9" t="str">
        <f t="shared" si="3"/>
        <v>ALMale05-09</v>
      </c>
      <c r="F147" s="118">
        <v>132031.27016559901</v>
      </c>
    </row>
    <row r="148" spans="2:6" x14ac:dyDescent="0.2">
      <c r="B148" s="9" t="s">
        <v>53</v>
      </c>
      <c r="C148" s="9" t="s">
        <v>70</v>
      </c>
      <c r="D148" s="163" t="s">
        <v>120</v>
      </c>
      <c r="E148" s="9" t="str">
        <f t="shared" si="3"/>
        <v>ALMale10-14</v>
      </c>
      <c r="F148" s="118">
        <v>141139.335523293</v>
      </c>
    </row>
    <row r="149" spans="2:6" x14ac:dyDescent="0.2">
      <c r="B149" s="9" t="s">
        <v>53</v>
      </c>
      <c r="C149" s="9" t="s">
        <v>70</v>
      </c>
      <c r="D149" s="162" t="s">
        <v>121</v>
      </c>
      <c r="E149" s="9" t="str">
        <f t="shared" si="3"/>
        <v>ALMale15-19</v>
      </c>
      <c r="F149" s="118">
        <v>152052.685057922</v>
      </c>
    </row>
    <row r="150" spans="2:6" x14ac:dyDescent="0.2">
      <c r="B150" s="9" t="s">
        <v>53</v>
      </c>
      <c r="C150" s="9" t="s">
        <v>70</v>
      </c>
      <c r="D150" s="162" t="s">
        <v>122</v>
      </c>
      <c r="E150" s="9" t="str">
        <f t="shared" si="3"/>
        <v>ALMale20-24</v>
      </c>
      <c r="F150" s="118">
        <v>156371.262064476</v>
      </c>
    </row>
    <row r="151" spans="2:6" x14ac:dyDescent="0.2">
      <c r="B151" s="9" t="s">
        <v>53</v>
      </c>
      <c r="C151" s="9" t="s">
        <v>70</v>
      </c>
      <c r="D151" s="162" t="s">
        <v>123</v>
      </c>
      <c r="E151" s="9" t="str">
        <f t="shared" si="3"/>
        <v>ALMale25-29</v>
      </c>
      <c r="F151" s="118">
        <v>135745.31532577099</v>
      </c>
    </row>
    <row r="152" spans="2:6" x14ac:dyDescent="0.2">
      <c r="B152" s="9" t="s">
        <v>53</v>
      </c>
      <c r="C152" s="9" t="s">
        <v>70</v>
      </c>
      <c r="D152" s="162" t="s">
        <v>124</v>
      </c>
      <c r="E152" s="9" t="str">
        <f t="shared" si="3"/>
        <v>ALMale30-34</v>
      </c>
      <c r="F152" s="118">
        <v>120862.999966905</v>
      </c>
    </row>
    <row r="153" spans="2:6" x14ac:dyDescent="0.2">
      <c r="B153" s="9" t="s">
        <v>53</v>
      </c>
      <c r="C153" s="9" t="s">
        <v>70</v>
      </c>
      <c r="D153" s="162" t="s">
        <v>125</v>
      </c>
      <c r="E153" s="9" t="str">
        <f t="shared" si="3"/>
        <v>ALMale35-39</v>
      </c>
      <c r="F153" s="118">
        <v>118072.653343581</v>
      </c>
    </row>
    <row r="154" spans="2:6" x14ac:dyDescent="0.2">
      <c r="B154" s="9" t="s">
        <v>53</v>
      </c>
      <c r="C154" s="9" t="s">
        <v>70</v>
      </c>
      <c r="D154" s="162" t="s">
        <v>126</v>
      </c>
      <c r="E154" s="9" t="str">
        <f t="shared" si="3"/>
        <v>ALMale40-44</v>
      </c>
      <c r="F154" s="118">
        <v>109868.870465067</v>
      </c>
    </row>
    <row r="155" spans="2:6" x14ac:dyDescent="0.2">
      <c r="B155" s="9" t="s">
        <v>53</v>
      </c>
      <c r="C155" s="9" t="s">
        <v>70</v>
      </c>
      <c r="D155" s="162" t="s">
        <v>127</v>
      </c>
      <c r="E155" s="9" t="str">
        <f t="shared" si="3"/>
        <v>ALMale45-49</v>
      </c>
      <c r="F155" s="118">
        <v>93365.101705687601</v>
      </c>
    </row>
    <row r="156" spans="2:6" x14ac:dyDescent="0.2">
      <c r="B156" s="9" t="s">
        <v>53</v>
      </c>
      <c r="C156" s="9" t="s">
        <v>70</v>
      </c>
      <c r="D156" s="162" t="s">
        <v>128</v>
      </c>
      <c r="E156" s="9" t="str">
        <f t="shared" si="3"/>
        <v>ALMale50-54</v>
      </c>
      <c r="F156" s="118">
        <v>83671.596225223198</v>
      </c>
    </row>
    <row r="157" spans="2:6" x14ac:dyDescent="0.2">
      <c r="B157" s="9" t="s">
        <v>53</v>
      </c>
      <c r="C157" s="9" t="s">
        <v>70</v>
      </c>
      <c r="D157" s="162" t="s">
        <v>129</v>
      </c>
      <c r="E157" s="9" t="str">
        <f t="shared" si="3"/>
        <v>ALMale55-59</v>
      </c>
      <c r="F157" s="118">
        <v>69592.571700693996</v>
      </c>
    </row>
    <row r="158" spans="2:6" x14ac:dyDescent="0.2">
      <c r="B158" s="9" t="s">
        <v>53</v>
      </c>
      <c r="C158" s="9" t="s">
        <v>70</v>
      </c>
      <c r="D158" s="162" t="s">
        <v>130</v>
      </c>
      <c r="E158" s="9" t="str">
        <f t="shared" si="3"/>
        <v>ALMale60-64</v>
      </c>
      <c r="F158" s="118">
        <v>54686.865436800297</v>
      </c>
    </row>
    <row r="159" spans="2:6" x14ac:dyDescent="0.2">
      <c r="B159" s="9" t="s">
        <v>53</v>
      </c>
      <c r="C159" s="9" t="s">
        <v>70</v>
      </c>
      <c r="D159" s="162" t="s">
        <v>131</v>
      </c>
      <c r="E159" s="9" t="str">
        <f t="shared" si="3"/>
        <v>ALMale65-69</v>
      </c>
      <c r="F159" s="118">
        <v>42379.009634225302</v>
      </c>
    </row>
    <row r="160" spans="2:6" x14ac:dyDescent="0.2">
      <c r="B160" s="9" t="s">
        <v>53</v>
      </c>
      <c r="C160" s="9" t="s">
        <v>70</v>
      </c>
      <c r="D160" s="162" t="s">
        <v>132</v>
      </c>
      <c r="E160" s="9" t="str">
        <f t="shared" si="3"/>
        <v>ALMale70-74</v>
      </c>
      <c r="F160" s="118">
        <v>31307.669492542202</v>
      </c>
    </row>
    <row r="161" spans="2:6" x14ac:dyDescent="0.2">
      <c r="B161" s="9" t="s">
        <v>53</v>
      </c>
      <c r="C161" s="9" t="s">
        <v>70</v>
      </c>
      <c r="D161" s="162" t="s">
        <v>133</v>
      </c>
      <c r="E161" s="9" t="str">
        <f t="shared" si="3"/>
        <v>ALMale75-79</v>
      </c>
      <c r="F161" s="118">
        <v>20213.704772990699</v>
      </c>
    </row>
    <row r="162" spans="2:6" x14ac:dyDescent="0.2">
      <c r="B162" s="9" t="s">
        <v>53</v>
      </c>
      <c r="C162" s="9" t="s">
        <v>70</v>
      </c>
      <c r="D162" s="162" t="s">
        <v>134</v>
      </c>
      <c r="E162" s="9" t="str">
        <f t="shared" si="3"/>
        <v>ALMale80-84</v>
      </c>
      <c r="F162" s="118">
        <v>11390.556789493199</v>
      </c>
    </row>
    <row r="163" spans="2:6" x14ac:dyDescent="0.2">
      <c r="B163" s="9" t="s">
        <v>53</v>
      </c>
      <c r="C163" s="9" t="s">
        <v>70</v>
      </c>
      <c r="D163" s="162" t="s">
        <v>135</v>
      </c>
      <c r="E163" s="9" t="str">
        <f t="shared" si="3"/>
        <v>ALMale85-89</v>
      </c>
      <c r="F163" s="118">
        <v>5238.0289201412197</v>
      </c>
    </row>
    <row r="164" spans="2:6" x14ac:dyDescent="0.2">
      <c r="B164" s="9" t="s">
        <v>53</v>
      </c>
      <c r="C164" s="9" t="s">
        <v>70</v>
      </c>
      <c r="D164" s="162" t="s">
        <v>8</v>
      </c>
      <c r="E164" s="9" t="str">
        <f t="shared" si="3"/>
        <v>ALMale90+</v>
      </c>
      <c r="F164" s="118">
        <v>3001.9345057758201</v>
      </c>
    </row>
    <row r="165" spans="2:6" x14ac:dyDescent="0.2">
      <c r="B165" s="9" t="s">
        <v>53</v>
      </c>
      <c r="C165" s="9" t="s">
        <v>18</v>
      </c>
      <c r="D165" s="162">
        <v>0</v>
      </c>
      <c r="E165" s="9" t="str">
        <f t="shared" si="3"/>
        <v>ALTotal0</v>
      </c>
      <c r="F165" s="118">
        <v>50176.2560997045</v>
      </c>
    </row>
    <row r="166" spans="2:6" x14ac:dyDescent="0.2">
      <c r="B166" s="9" t="s">
        <v>53</v>
      </c>
      <c r="C166" s="9" t="s">
        <v>18</v>
      </c>
      <c r="D166" s="163" t="s">
        <v>139</v>
      </c>
      <c r="E166" s="9" t="str">
        <f t="shared" si="3"/>
        <v>ALTotal01-04</v>
      </c>
      <c r="F166" s="118">
        <v>201041.177004072</v>
      </c>
    </row>
    <row r="167" spans="2:6" x14ac:dyDescent="0.2">
      <c r="B167" s="9" t="s">
        <v>53</v>
      </c>
      <c r="C167" s="9" t="s">
        <v>18</v>
      </c>
      <c r="D167" s="163" t="s">
        <v>138</v>
      </c>
      <c r="E167" s="9" t="str">
        <f t="shared" si="3"/>
        <v>ALTotal05-09</v>
      </c>
      <c r="F167" s="118">
        <v>258263.81110524799</v>
      </c>
    </row>
    <row r="168" spans="2:6" x14ac:dyDescent="0.2">
      <c r="B168" s="9" t="s">
        <v>53</v>
      </c>
      <c r="C168" s="9" t="s">
        <v>18</v>
      </c>
      <c r="D168" s="163" t="s">
        <v>120</v>
      </c>
      <c r="E168" s="9" t="str">
        <f t="shared" si="3"/>
        <v>ALTotal10-14</v>
      </c>
      <c r="F168" s="118">
        <v>276397.11226115201</v>
      </c>
    </row>
    <row r="169" spans="2:6" x14ac:dyDescent="0.2">
      <c r="B169" s="9" t="s">
        <v>53</v>
      </c>
      <c r="C169" s="9" t="s">
        <v>18</v>
      </c>
      <c r="D169" s="162" t="s">
        <v>121</v>
      </c>
      <c r="E169" s="9" t="str">
        <f t="shared" si="3"/>
        <v>ALTotal15-19</v>
      </c>
      <c r="F169" s="118">
        <v>300656.752062193</v>
      </c>
    </row>
    <row r="170" spans="2:6" x14ac:dyDescent="0.2">
      <c r="B170" s="9" t="s">
        <v>53</v>
      </c>
      <c r="C170" s="9" t="s">
        <v>18</v>
      </c>
      <c r="D170" s="162" t="s">
        <v>122</v>
      </c>
      <c r="E170" s="9" t="str">
        <f t="shared" si="3"/>
        <v>ALTotal20-24</v>
      </c>
      <c r="F170" s="118">
        <v>314013.35238296399</v>
      </c>
    </row>
    <row r="171" spans="2:6" x14ac:dyDescent="0.2">
      <c r="B171" s="9" t="s">
        <v>53</v>
      </c>
      <c r="C171" s="9" t="s">
        <v>18</v>
      </c>
      <c r="D171" s="162" t="s">
        <v>123</v>
      </c>
      <c r="E171" s="9" t="str">
        <f t="shared" si="3"/>
        <v>ALTotal25-29</v>
      </c>
      <c r="F171" s="118">
        <v>280335.814556333</v>
      </c>
    </row>
    <row r="172" spans="2:6" x14ac:dyDescent="0.2">
      <c r="B172" s="9" t="s">
        <v>53</v>
      </c>
      <c r="C172" s="9" t="s">
        <v>18</v>
      </c>
      <c r="D172" s="162" t="s">
        <v>124</v>
      </c>
      <c r="E172" s="9" t="str">
        <f t="shared" si="3"/>
        <v>ALTotal30-34</v>
      </c>
      <c r="F172" s="118">
        <v>259028.615032236</v>
      </c>
    </row>
    <row r="173" spans="2:6" x14ac:dyDescent="0.2">
      <c r="B173" s="9" t="s">
        <v>53</v>
      </c>
      <c r="C173" s="9" t="s">
        <v>18</v>
      </c>
      <c r="D173" s="162" t="s">
        <v>125</v>
      </c>
      <c r="E173" s="9" t="str">
        <f t="shared" si="3"/>
        <v>ALTotal35-39</v>
      </c>
      <c r="F173" s="118">
        <v>253731.23028250699</v>
      </c>
    </row>
    <row r="174" spans="2:6" x14ac:dyDescent="0.2">
      <c r="B174" s="9" t="s">
        <v>53</v>
      </c>
      <c r="C174" s="9" t="s">
        <v>18</v>
      </c>
      <c r="D174" s="162" t="s">
        <v>126</v>
      </c>
      <c r="E174" s="9" t="str">
        <f t="shared" si="3"/>
        <v>ALTotal40-44</v>
      </c>
      <c r="F174" s="118">
        <v>236642.53688457</v>
      </c>
    </row>
    <row r="175" spans="2:6" x14ac:dyDescent="0.2">
      <c r="B175" s="9" t="s">
        <v>53</v>
      </c>
      <c r="C175" s="9" t="s">
        <v>18</v>
      </c>
      <c r="D175" s="162" t="s">
        <v>127</v>
      </c>
      <c r="E175" s="9" t="str">
        <f t="shared" si="3"/>
        <v>ALTotal45-49</v>
      </c>
      <c r="F175" s="118">
        <v>203315.512538468</v>
      </c>
    </row>
    <row r="176" spans="2:6" x14ac:dyDescent="0.2">
      <c r="B176" s="9" t="s">
        <v>53</v>
      </c>
      <c r="C176" s="9" t="s">
        <v>18</v>
      </c>
      <c r="D176" s="162" t="s">
        <v>128</v>
      </c>
      <c r="E176" s="9" t="str">
        <f t="shared" si="3"/>
        <v>ALTotal50-54</v>
      </c>
      <c r="F176" s="118">
        <v>182890.55621157799</v>
      </c>
    </row>
    <row r="177" spans="2:6" x14ac:dyDescent="0.2">
      <c r="B177" s="9" t="s">
        <v>53</v>
      </c>
      <c r="C177" s="9" t="s">
        <v>18</v>
      </c>
      <c r="D177" s="162" t="s">
        <v>129</v>
      </c>
      <c r="E177" s="9" t="str">
        <f t="shared" si="3"/>
        <v>ALTotal55-59</v>
      </c>
      <c r="F177" s="118">
        <v>152084.991292183</v>
      </c>
    </row>
    <row r="178" spans="2:6" x14ac:dyDescent="0.2">
      <c r="B178" s="9" t="s">
        <v>53</v>
      </c>
      <c r="C178" s="9" t="s">
        <v>18</v>
      </c>
      <c r="D178" s="162" t="s">
        <v>130</v>
      </c>
      <c r="E178" s="9" t="str">
        <f t="shared" si="3"/>
        <v>ALTotal60-64</v>
      </c>
      <c r="F178" s="118">
        <v>121795.459098839</v>
      </c>
    </row>
    <row r="179" spans="2:6" x14ac:dyDescent="0.2">
      <c r="B179" s="9" t="s">
        <v>53</v>
      </c>
      <c r="C179" s="9" t="s">
        <v>18</v>
      </c>
      <c r="D179" s="162" t="s">
        <v>131</v>
      </c>
      <c r="E179" s="9" t="str">
        <f t="shared" si="3"/>
        <v>ALTotal65-69</v>
      </c>
      <c r="F179" s="118">
        <v>96843.867440600603</v>
      </c>
    </row>
    <row r="180" spans="2:6" x14ac:dyDescent="0.2">
      <c r="B180" s="9" t="s">
        <v>53</v>
      </c>
      <c r="C180" s="9" t="s">
        <v>18</v>
      </c>
      <c r="D180" s="162" t="s">
        <v>132</v>
      </c>
      <c r="E180" s="9" t="str">
        <f t="shared" si="3"/>
        <v>ALTotal70-74</v>
      </c>
      <c r="F180" s="118">
        <v>71658.840382542199</v>
      </c>
    </row>
    <row r="181" spans="2:6" x14ac:dyDescent="0.2">
      <c r="B181" s="9" t="s">
        <v>53</v>
      </c>
      <c r="C181" s="9" t="s">
        <v>18</v>
      </c>
      <c r="D181" s="162" t="s">
        <v>133</v>
      </c>
      <c r="E181" s="9" t="str">
        <f t="shared" si="3"/>
        <v>ALTotal75-79</v>
      </c>
      <c r="F181" s="118">
        <v>48218.7990466068</v>
      </c>
    </row>
    <row r="182" spans="2:6" x14ac:dyDescent="0.2">
      <c r="B182" s="9" t="s">
        <v>53</v>
      </c>
      <c r="C182" s="9" t="s">
        <v>18</v>
      </c>
      <c r="D182" s="162" t="s">
        <v>134</v>
      </c>
      <c r="E182" s="9" t="str">
        <f t="shared" si="3"/>
        <v>ALTotal80-84</v>
      </c>
      <c r="F182" s="118">
        <v>29382.7534243341</v>
      </c>
    </row>
    <row r="183" spans="2:6" x14ac:dyDescent="0.2">
      <c r="B183" s="9" t="s">
        <v>53</v>
      </c>
      <c r="C183" s="9" t="s">
        <v>18</v>
      </c>
      <c r="D183" s="162" t="s">
        <v>135</v>
      </c>
      <c r="E183" s="9" t="str">
        <f t="shared" si="3"/>
        <v>ALTotal85-89</v>
      </c>
      <c r="F183" s="118">
        <v>14740.998336242201</v>
      </c>
    </row>
    <row r="184" spans="2:6" x14ac:dyDescent="0.2">
      <c r="B184" s="9" t="s">
        <v>53</v>
      </c>
      <c r="C184" s="9" t="s">
        <v>18</v>
      </c>
      <c r="D184" s="162" t="s">
        <v>8</v>
      </c>
      <c r="E184" s="9" t="str">
        <f t="shared" si="3"/>
        <v>ALTotal90+</v>
      </c>
      <c r="F184" s="118">
        <v>8936.9175013098393</v>
      </c>
    </row>
    <row r="185" spans="2:6" x14ac:dyDescent="0.2">
      <c r="B185" s="9" t="s">
        <v>15</v>
      </c>
      <c r="C185" s="9" t="s">
        <v>69</v>
      </c>
      <c r="D185" s="162">
        <v>0</v>
      </c>
      <c r="E185" s="9" t="str">
        <f t="shared" si="3"/>
        <v>AMFemale0</v>
      </c>
      <c r="F185" s="118">
        <v>39487.255867391199</v>
      </c>
    </row>
    <row r="186" spans="2:6" x14ac:dyDescent="0.2">
      <c r="B186" s="9" t="s">
        <v>15</v>
      </c>
      <c r="C186" s="9" t="s">
        <v>69</v>
      </c>
      <c r="D186" s="163" t="s">
        <v>139</v>
      </c>
      <c r="E186" s="9" t="str">
        <f t="shared" si="3"/>
        <v>AMFemale01-04</v>
      </c>
      <c r="F186" s="118">
        <v>157907.954229077</v>
      </c>
    </row>
    <row r="187" spans="2:6" x14ac:dyDescent="0.2">
      <c r="B187" s="9" t="s">
        <v>15</v>
      </c>
      <c r="C187" s="9" t="s">
        <v>69</v>
      </c>
      <c r="D187" s="163" t="s">
        <v>138</v>
      </c>
      <c r="E187" s="9" t="str">
        <f t="shared" si="3"/>
        <v>AMFemale05-09</v>
      </c>
      <c r="F187" s="118">
        <v>199364.72513268999</v>
      </c>
    </row>
    <row r="188" spans="2:6" x14ac:dyDescent="0.2">
      <c r="B188" s="9" t="s">
        <v>15</v>
      </c>
      <c r="C188" s="9" t="s">
        <v>69</v>
      </c>
      <c r="D188" s="163" t="s">
        <v>120</v>
      </c>
      <c r="E188" s="9" t="str">
        <f t="shared" si="3"/>
        <v>AMFemale10-14</v>
      </c>
      <c r="F188" s="118">
        <v>195057.28868833499</v>
      </c>
    </row>
    <row r="189" spans="2:6" x14ac:dyDescent="0.2">
      <c r="B189" s="9" t="s">
        <v>15</v>
      </c>
      <c r="C189" s="9" t="s">
        <v>69</v>
      </c>
      <c r="D189" s="162" t="s">
        <v>121</v>
      </c>
      <c r="E189" s="9" t="str">
        <f t="shared" si="3"/>
        <v>AMFemale15-19</v>
      </c>
      <c r="F189" s="118">
        <v>189575.58724915501</v>
      </c>
    </row>
    <row r="190" spans="2:6" x14ac:dyDescent="0.2">
      <c r="B190" s="9" t="s">
        <v>15</v>
      </c>
      <c r="C190" s="9" t="s">
        <v>69</v>
      </c>
      <c r="D190" s="162" t="s">
        <v>122</v>
      </c>
      <c r="E190" s="9" t="str">
        <f t="shared" si="3"/>
        <v>AMFemale20-24</v>
      </c>
      <c r="F190" s="118">
        <v>201277.160109566</v>
      </c>
    </row>
    <row r="191" spans="2:6" x14ac:dyDescent="0.2">
      <c r="B191" s="9" t="s">
        <v>15</v>
      </c>
      <c r="C191" s="9" t="s">
        <v>69</v>
      </c>
      <c r="D191" s="162" t="s">
        <v>123</v>
      </c>
      <c r="E191" s="9" t="str">
        <f t="shared" si="3"/>
        <v>AMFemale25-29</v>
      </c>
      <c r="F191" s="118">
        <v>188774.167380381</v>
      </c>
    </row>
    <row r="192" spans="2:6" x14ac:dyDescent="0.2">
      <c r="B192" s="9" t="s">
        <v>15</v>
      </c>
      <c r="C192" s="9" t="s">
        <v>69</v>
      </c>
      <c r="D192" s="162" t="s">
        <v>124</v>
      </c>
      <c r="E192" s="9" t="str">
        <f t="shared" si="3"/>
        <v>AMFemale30-34</v>
      </c>
      <c r="F192" s="118">
        <v>173413.69462639501</v>
      </c>
    </row>
    <row r="193" spans="2:6" x14ac:dyDescent="0.2">
      <c r="B193" s="9" t="s">
        <v>15</v>
      </c>
      <c r="C193" s="9" t="s">
        <v>69</v>
      </c>
      <c r="D193" s="162" t="s">
        <v>125</v>
      </c>
      <c r="E193" s="9" t="str">
        <f t="shared" si="3"/>
        <v>AMFemale35-39</v>
      </c>
      <c r="F193" s="118">
        <v>163420.437785641</v>
      </c>
    </row>
    <row r="194" spans="2:6" x14ac:dyDescent="0.2">
      <c r="B194" s="9" t="s">
        <v>15</v>
      </c>
      <c r="C194" s="9" t="s">
        <v>69</v>
      </c>
      <c r="D194" s="162" t="s">
        <v>126</v>
      </c>
      <c r="E194" s="9" t="str">
        <f t="shared" ref="E194:E257" si="4">_xlfn.CONCAT(B194,C194,D194)</f>
        <v>AMFemale40-44</v>
      </c>
      <c r="F194" s="118">
        <v>144900.02459391</v>
      </c>
    </row>
    <row r="195" spans="2:6" x14ac:dyDescent="0.2">
      <c r="B195" s="9" t="s">
        <v>15</v>
      </c>
      <c r="C195" s="9" t="s">
        <v>69</v>
      </c>
      <c r="D195" s="162" t="s">
        <v>127</v>
      </c>
      <c r="E195" s="9" t="str">
        <f t="shared" si="4"/>
        <v>AMFemale45-49</v>
      </c>
      <c r="F195" s="118">
        <v>117928.528126331</v>
      </c>
    </row>
    <row r="196" spans="2:6" x14ac:dyDescent="0.2">
      <c r="B196" s="9" t="s">
        <v>15</v>
      </c>
      <c r="C196" s="9" t="s">
        <v>69</v>
      </c>
      <c r="D196" s="162" t="s">
        <v>128</v>
      </c>
      <c r="E196" s="9" t="str">
        <f t="shared" si="4"/>
        <v>AMFemale50-54</v>
      </c>
      <c r="F196" s="118">
        <v>93971.231523657698</v>
      </c>
    </row>
    <row r="197" spans="2:6" x14ac:dyDescent="0.2">
      <c r="B197" s="9" t="s">
        <v>15</v>
      </c>
      <c r="C197" s="9" t="s">
        <v>69</v>
      </c>
      <c r="D197" s="162" t="s">
        <v>129</v>
      </c>
      <c r="E197" s="9" t="str">
        <f t="shared" si="4"/>
        <v>AMFemale55-59</v>
      </c>
      <c r="F197" s="118">
        <v>75554.535510579502</v>
      </c>
    </row>
    <row r="198" spans="2:6" x14ac:dyDescent="0.2">
      <c r="B198" s="9" t="s">
        <v>15</v>
      </c>
      <c r="C198" s="9" t="s">
        <v>69</v>
      </c>
      <c r="D198" s="162" t="s">
        <v>130</v>
      </c>
      <c r="E198" s="9" t="str">
        <f t="shared" si="4"/>
        <v>AMFemale60-64</v>
      </c>
      <c r="F198" s="118">
        <v>59290.6153412903</v>
      </c>
    </row>
    <row r="199" spans="2:6" x14ac:dyDescent="0.2">
      <c r="B199" s="9" t="s">
        <v>15</v>
      </c>
      <c r="C199" s="9" t="s">
        <v>69</v>
      </c>
      <c r="D199" s="162" t="s">
        <v>131</v>
      </c>
      <c r="E199" s="9" t="str">
        <f t="shared" si="4"/>
        <v>AMFemale65-69</v>
      </c>
      <c r="F199" s="118">
        <v>43794.544115718803</v>
      </c>
    </row>
    <row r="200" spans="2:6" x14ac:dyDescent="0.2">
      <c r="B200" s="9" t="s">
        <v>15</v>
      </c>
      <c r="C200" s="9" t="s">
        <v>69</v>
      </c>
      <c r="D200" s="162" t="s">
        <v>132</v>
      </c>
      <c r="E200" s="9" t="str">
        <f t="shared" si="4"/>
        <v>AMFemale70-74</v>
      </c>
      <c r="F200" s="118">
        <v>29941.889131577998</v>
      </c>
    </row>
    <row r="201" spans="2:6" x14ac:dyDescent="0.2">
      <c r="B201" s="9" t="s">
        <v>15</v>
      </c>
      <c r="C201" s="9" t="s">
        <v>69</v>
      </c>
      <c r="D201" s="162" t="s">
        <v>133</v>
      </c>
      <c r="E201" s="9" t="str">
        <f t="shared" si="4"/>
        <v>AMFemale75-79</v>
      </c>
      <c r="F201" s="118">
        <v>19888.9638146049</v>
      </c>
    </row>
    <row r="202" spans="2:6" x14ac:dyDescent="0.2">
      <c r="B202" s="9" t="s">
        <v>15</v>
      </c>
      <c r="C202" s="9" t="s">
        <v>69</v>
      </c>
      <c r="D202" s="162" t="s">
        <v>134</v>
      </c>
      <c r="E202" s="9" t="str">
        <f t="shared" si="4"/>
        <v>AMFemale80-84</v>
      </c>
      <c r="F202" s="118">
        <v>12321.833973406299</v>
      </c>
    </row>
    <row r="203" spans="2:6" x14ac:dyDescent="0.2">
      <c r="B203" s="9" t="s">
        <v>15</v>
      </c>
      <c r="C203" s="9" t="s">
        <v>69</v>
      </c>
      <c r="D203" s="162" t="s">
        <v>135</v>
      </c>
      <c r="E203" s="9" t="str">
        <f t="shared" si="4"/>
        <v>AMFemale85-89</v>
      </c>
      <c r="F203" s="118">
        <v>6562.5219720126697</v>
      </c>
    </row>
    <row r="204" spans="2:6" x14ac:dyDescent="0.2">
      <c r="B204" s="9" t="s">
        <v>15</v>
      </c>
      <c r="C204" s="9" t="s">
        <v>69</v>
      </c>
      <c r="D204" s="162" t="s">
        <v>8</v>
      </c>
      <c r="E204" s="9" t="str">
        <f t="shared" si="4"/>
        <v>AMFemale90+</v>
      </c>
      <c r="F204" s="118">
        <v>4280.2872186207396</v>
      </c>
    </row>
    <row r="205" spans="2:6" x14ac:dyDescent="0.2">
      <c r="B205" s="9" t="s">
        <v>15</v>
      </c>
      <c r="C205" s="9" t="s">
        <v>70</v>
      </c>
      <c r="D205" s="162">
        <v>0</v>
      </c>
      <c r="E205" s="9" t="str">
        <f t="shared" si="4"/>
        <v>AMMale0</v>
      </c>
      <c r="F205" s="118">
        <v>41320.253854865601</v>
      </c>
    </row>
    <row r="206" spans="2:6" x14ac:dyDescent="0.2">
      <c r="B206" s="9" t="s">
        <v>15</v>
      </c>
      <c r="C206" s="9" t="s">
        <v>70</v>
      </c>
      <c r="D206" s="163" t="s">
        <v>139</v>
      </c>
      <c r="E206" s="9" t="str">
        <f t="shared" si="4"/>
        <v>AMMale01-04</v>
      </c>
      <c r="F206" s="118">
        <v>165223.61834838701</v>
      </c>
    </row>
    <row r="207" spans="2:6" x14ac:dyDescent="0.2">
      <c r="B207" s="9" t="s">
        <v>15</v>
      </c>
      <c r="C207" s="9" t="s">
        <v>70</v>
      </c>
      <c r="D207" s="163" t="s">
        <v>138</v>
      </c>
      <c r="E207" s="9" t="str">
        <f t="shared" si="4"/>
        <v>AMMale05-09</v>
      </c>
      <c r="F207" s="118">
        <v>208555.384866532</v>
      </c>
    </row>
    <row r="208" spans="2:6" x14ac:dyDescent="0.2">
      <c r="B208" s="9" t="s">
        <v>15</v>
      </c>
      <c r="C208" s="9" t="s">
        <v>70</v>
      </c>
      <c r="D208" s="163" t="s">
        <v>120</v>
      </c>
      <c r="E208" s="9" t="str">
        <f t="shared" si="4"/>
        <v>AMMale10-14</v>
      </c>
      <c r="F208" s="118">
        <v>203790.975269616</v>
      </c>
    </row>
    <row r="209" spans="2:6" x14ac:dyDescent="0.2">
      <c r="B209" s="9" t="s">
        <v>15</v>
      </c>
      <c r="C209" s="9" t="s">
        <v>70</v>
      </c>
      <c r="D209" s="162" t="s">
        <v>121</v>
      </c>
      <c r="E209" s="9" t="str">
        <f t="shared" si="4"/>
        <v>AMMale15-19</v>
      </c>
      <c r="F209" s="118">
        <v>197106.600393064</v>
      </c>
    </row>
    <row r="210" spans="2:6" x14ac:dyDescent="0.2">
      <c r="B210" s="9" t="s">
        <v>15</v>
      </c>
      <c r="C210" s="9" t="s">
        <v>70</v>
      </c>
      <c r="D210" s="162" t="s">
        <v>122</v>
      </c>
      <c r="E210" s="9" t="str">
        <f t="shared" si="4"/>
        <v>AMMale20-24</v>
      </c>
      <c r="F210" s="118">
        <v>205329.09583236201</v>
      </c>
    </row>
    <row r="211" spans="2:6" x14ac:dyDescent="0.2">
      <c r="B211" s="9" t="s">
        <v>15</v>
      </c>
      <c r="C211" s="9" t="s">
        <v>70</v>
      </c>
      <c r="D211" s="162" t="s">
        <v>123</v>
      </c>
      <c r="E211" s="9" t="str">
        <f t="shared" si="4"/>
        <v>AMMale25-29</v>
      </c>
      <c r="F211" s="118">
        <v>186449.53930556099</v>
      </c>
    </row>
    <row r="212" spans="2:6" x14ac:dyDescent="0.2">
      <c r="B212" s="9" t="s">
        <v>15</v>
      </c>
      <c r="C212" s="9" t="s">
        <v>70</v>
      </c>
      <c r="D212" s="162" t="s">
        <v>124</v>
      </c>
      <c r="E212" s="9" t="str">
        <f t="shared" si="4"/>
        <v>AMMale30-34</v>
      </c>
      <c r="F212" s="118">
        <v>171886.81581254399</v>
      </c>
    </row>
    <row r="213" spans="2:6" x14ac:dyDescent="0.2">
      <c r="B213" s="9" t="s">
        <v>15</v>
      </c>
      <c r="C213" s="9" t="s">
        <v>70</v>
      </c>
      <c r="D213" s="162" t="s">
        <v>125</v>
      </c>
      <c r="E213" s="9" t="str">
        <f t="shared" si="4"/>
        <v>AMMale35-39</v>
      </c>
      <c r="F213" s="118">
        <v>161394.29705670101</v>
      </c>
    </row>
    <row r="214" spans="2:6" x14ac:dyDescent="0.2">
      <c r="B214" s="9" t="s">
        <v>15</v>
      </c>
      <c r="C214" s="9" t="s">
        <v>70</v>
      </c>
      <c r="D214" s="162" t="s">
        <v>126</v>
      </c>
      <c r="E214" s="9" t="str">
        <f t="shared" si="4"/>
        <v>AMMale40-44</v>
      </c>
      <c r="F214" s="118">
        <v>142452.55163758199</v>
      </c>
    </row>
    <row r="215" spans="2:6" x14ac:dyDescent="0.2">
      <c r="B215" s="9" t="s">
        <v>15</v>
      </c>
      <c r="C215" s="9" t="s">
        <v>70</v>
      </c>
      <c r="D215" s="162" t="s">
        <v>127</v>
      </c>
      <c r="E215" s="9" t="str">
        <f t="shared" si="4"/>
        <v>AMMale45-49</v>
      </c>
      <c r="F215" s="118">
        <v>116327.014554365</v>
      </c>
    </row>
    <row r="216" spans="2:6" x14ac:dyDescent="0.2">
      <c r="B216" s="9" t="s">
        <v>15</v>
      </c>
      <c r="C216" s="9" t="s">
        <v>70</v>
      </c>
      <c r="D216" s="162" t="s">
        <v>128</v>
      </c>
      <c r="E216" s="9" t="str">
        <f t="shared" si="4"/>
        <v>AMMale50-54</v>
      </c>
      <c r="F216" s="118">
        <v>96317.654172533206</v>
      </c>
    </row>
    <row r="217" spans="2:6" x14ac:dyDescent="0.2">
      <c r="B217" s="9" t="s">
        <v>15</v>
      </c>
      <c r="C217" s="9" t="s">
        <v>70</v>
      </c>
      <c r="D217" s="162" t="s">
        <v>129</v>
      </c>
      <c r="E217" s="9" t="str">
        <f t="shared" si="4"/>
        <v>AMMale55-59</v>
      </c>
      <c r="F217" s="118">
        <v>76465.410538488301</v>
      </c>
    </row>
    <row r="218" spans="2:6" x14ac:dyDescent="0.2">
      <c r="B218" s="9" t="s">
        <v>15</v>
      </c>
      <c r="C218" s="9" t="s">
        <v>70</v>
      </c>
      <c r="D218" s="162" t="s">
        <v>130</v>
      </c>
      <c r="E218" s="9" t="str">
        <f t="shared" si="4"/>
        <v>AMMale60-64</v>
      </c>
      <c r="F218" s="118">
        <v>57832.1209711794</v>
      </c>
    </row>
    <row r="219" spans="2:6" x14ac:dyDescent="0.2">
      <c r="B219" s="9" t="s">
        <v>15</v>
      </c>
      <c r="C219" s="9" t="s">
        <v>70</v>
      </c>
      <c r="D219" s="162" t="s">
        <v>131</v>
      </c>
      <c r="E219" s="9" t="str">
        <f t="shared" si="4"/>
        <v>AMMale65-69</v>
      </c>
      <c r="F219" s="118">
        <v>41258.115027134299</v>
      </c>
    </row>
    <row r="220" spans="2:6" x14ac:dyDescent="0.2">
      <c r="B220" s="9" t="s">
        <v>15</v>
      </c>
      <c r="C220" s="9" t="s">
        <v>70</v>
      </c>
      <c r="D220" s="162" t="s">
        <v>132</v>
      </c>
      <c r="E220" s="9" t="str">
        <f t="shared" si="4"/>
        <v>AMMale70-74</v>
      </c>
      <c r="F220" s="118">
        <v>26867.026612245201</v>
      </c>
    </row>
    <row r="221" spans="2:6" x14ac:dyDescent="0.2">
      <c r="B221" s="9" t="s">
        <v>15</v>
      </c>
      <c r="C221" s="9" t="s">
        <v>70</v>
      </c>
      <c r="D221" s="162" t="s">
        <v>133</v>
      </c>
      <c r="E221" s="9" t="str">
        <f t="shared" si="4"/>
        <v>AMMale75-79</v>
      </c>
      <c r="F221" s="118">
        <v>17128.526917262599</v>
      </c>
    </row>
    <row r="222" spans="2:6" x14ac:dyDescent="0.2">
      <c r="B222" s="9" t="s">
        <v>15</v>
      </c>
      <c r="C222" s="9" t="s">
        <v>70</v>
      </c>
      <c r="D222" s="162" t="s">
        <v>134</v>
      </c>
      <c r="E222" s="9" t="str">
        <f t="shared" si="4"/>
        <v>AMMale80-84</v>
      </c>
      <c r="F222" s="118">
        <v>9556.5580599597706</v>
      </c>
    </row>
    <row r="223" spans="2:6" x14ac:dyDescent="0.2">
      <c r="B223" s="9" t="s">
        <v>15</v>
      </c>
      <c r="C223" s="9" t="s">
        <v>70</v>
      </c>
      <c r="D223" s="162" t="s">
        <v>135</v>
      </c>
      <c r="E223" s="9" t="str">
        <f t="shared" si="4"/>
        <v>AMMale85-89</v>
      </c>
      <c r="F223" s="118">
        <v>4614.4759978919801</v>
      </c>
    </row>
    <row r="224" spans="2:6" x14ac:dyDescent="0.2">
      <c r="B224" s="9" t="s">
        <v>15</v>
      </c>
      <c r="C224" s="9" t="s">
        <v>70</v>
      </c>
      <c r="D224" s="162" t="s">
        <v>8</v>
      </c>
      <c r="E224" s="9" t="str">
        <f t="shared" si="4"/>
        <v>AMMale90+</v>
      </c>
      <c r="F224" s="118">
        <v>2415.3774845548</v>
      </c>
    </row>
    <row r="225" spans="2:6" x14ac:dyDescent="0.2">
      <c r="B225" s="9" t="s">
        <v>15</v>
      </c>
      <c r="C225" s="9" t="s">
        <v>18</v>
      </c>
      <c r="D225" s="162">
        <v>0</v>
      </c>
      <c r="E225" s="9" t="str">
        <f t="shared" si="4"/>
        <v>AMTotal0</v>
      </c>
      <c r="F225" s="118">
        <v>80807.5097260693</v>
      </c>
    </row>
    <row r="226" spans="2:6" x14ac:dyDescent="0.2">
      <c r="B226" s="9" t="s">
        <v>15</v>
      </c>
      <c r="C226" s="9" t="s">
        <v>18</v>
      </c>
      <c r="D226" s="163" t="s">
        <v>139</v>
      </c>
      <c r="E226" s="9" t="str">
        <f t="shared" si="4"/>
        <v>AMTotal01-04</v>
      </c>
      <c r="F226" s="118">
        <v>323131.57257792703</v>
      </c>
    </row>
    <row r="227" spans="2:6" x14ac:dyDescent="0.2">
      <c r="B227" s="9" t="s">
        <v>15</v>
      </c>
      <c r="C227" s="9" t="s">
        <v>18</v>
      </c>
      <c r="D227" s="163" t="s">
        <v>138</v>
      </c>
      <c r="E227" s="9" t="str">
        <f t="shared" si="4"/>
        <v>AMTotal05-09</v>
      </c>
      <c r="F227" s="118">
        <v>407920.11001336703</v>
      </c>
    </row>
    <row r="228" spans="2:6" x14ac:dyDescent="0.2">
      <c r="B228" s="9" t="s">
        <v>15</v>
      </c>
      <c r="C228" s="9" t="s">
        <v>18</v>
      </c>
      <c r="D228" s="163" t="s">
        <v>120</v>
      </c>
      <c r="E228" s="9" t="str">
        <f t="shared" si="4"/>
        <v>AMTotal10-14</v>
      </c>
      <c r="F228" s="118">
        <v>398848.26564336498</v>
      </c>
    </row>
    <row r="229" spans="2:6" x14ac:dyDescent="0.2">
      <c r="B229" s="9" t="s">
        <v>15</v>
      </c>
      <c r="C229" s="9" t="s">
        <v>18</v>
      </c>
      <c r="D229" s="162" t="s">
        <v>121</v>
      </c>
      <c r="E229" s="9" t="str">
        <f t="shared" si="4"/>
        <v>AMTotal15-19</v>
      </c>
      <c r="F229" s="118">
        <v>386682.18793929101</v>
      </c>
    </row>
    <row r="230" spans="2:6" x14ac:dyDescent="0.2">
      <c r="B230" s="9" t="s">
        <v>15</v>
      </c>
      <c r="C230" s="9" t="s">
        <v>18</v>
      </c>
      <c r="D230" s="162" t="s">
        <v>122</v>
      </c>
      <c r="E230" s="9" t="str">
        <f t="shared" si="4"/>
        <v>AMTotal20-24</v>
      </c>
      <c r="F230" s="118">
        <v>406606.49329753098</v>
      </c>
    </row>
    <row r="231" spans="2:6" x14ac:dyDescent="0.2">
      <c r="B231" s="9" t="s">
        <v>15</v>
      </c>
      <c r="C231" s="9" t="s">
        <v>18</v>
      </c>
      <c r="D231" s="162" t="s">
        <v>123</v>
      </c>
      <c r="E231" s="9" t="str">
        <f t="shared" si="4"/>
        <v>AMTotal25-29</v>
      </c>
      <c r="F231" s="118">
        <v>375223.77010488597</v>
      </c>
    </row>
    <row r="232" spans="2:6" x14ac:dyDescent="0.2">
      <c r="B232" s="9" t="s">
        <v>15</v>
      </c>
      <c r="C232" s="9" t="s">
        <v>18</v>
      </c>
      <c r="D232" s="162" t="s">
        <v>124</v>
      </c>
      <c r="E232" s="9" t="str">
        <f t="shared" si="4"/>
        <v>AMTotal30-34</v>
      </c>
      <c r="F232" s="118">
        <v>345300.56599012797</v>
      </c>
    </row>
    <row r="233" spans="2:6" x14ac:dyDescent="0.2">
      <c r="B233" s="9" t="s">
        <v>15</v>
      </c>
      <c r="C233" s="9" t="s">
        <v>18</v>
      </c>
      <c r="D233" s="162" t="s">
        <v>125</v>
      </c>
      <c r="E233" s="9" t="str">
        <f t="shared" si="4"/>
        <v>AMTotal35-39</v>
      </c>
      <c r="F233" s="118">
        <v>324814.736099631</v>
      </c>
    </row>
    <row r="234" spans="2:6" x14ac:dyDescent="0.2">
      <c r="B234" s="9" t="s">
        <v>15</v>
      </c>
      <c r="C234" s="9" t="s">
        <v>18</v>
      </c>
      <c r="D234" s="162" t="s">
        <v>126</v>
      </c>
      <c r="E234" s="9" t="str">
        <f t="shared" si="4"/>
        <v>AMTotal40-44</v>
      </c>
      <c r="F234" s="118">
        <v>287352.58996322501</v>
      </c>
    </row>
    <row r="235" spans="2:6" x14ac:dyDescent="0.2">
      <c r="B235" s="9" t="s">
        <v>15</v>
      </c>
      <c r="C235" s="9" t="s">
        <v>18</v>
      </c>
      <c r="D235" s="162" t="s">
        <v>127</v>
      </c>
      <c r="E235" s="9" t="str">
        <f t="shared" si="4"/>
        <v>AMTotal45-49</v>
      </c>
      <c r="F235" s="118">
        <v>234255.75735479</v>
      </c>
    </row>
    <row r="236" spans="2:6" x14ac:dyDescent="0.2">
      <c r="B236" s="9" t="s">
        <v>15</v>
      </c>
      <c r="C236" s="9" t="s">
        <v>18</v>
      </c>
      <c r="D236" s="162" t="s">
        <v>128</v>
      </c>
      <c r="E236" s="9" t="str">
        <f t="shared" si="4"/>
        <v>AMTotal50-54</v>
      </c>
      <c r="F236" s="118">
        <v>190289.23391188099</v>
      </c>
    </row>
    <row r="237" spans="2:6" x14ac:dyDescent="0.2">
      <c r="B237" s="9" t="s">
        <v>15</v>
      </c>
      <c r="C237" s="9" t="s">
        <v>18</v>
      </c>
      <c r="D237" s="162" t="s">
        <v>129</v>
      </c>
      <c r="E237" s="9" t="str">
        <f t="shared" si="4"/>
        <v>AMTotal55-59</v>
      </c>
      <c r="F237" s="118">
        <v>152019.975494788</v>
      </c>
    </row>
    <row r="238" spans="2:6" x14ac:dyDescent="0.2">
      <c r="B238" s="9" t="s">
        <v>15</v>
      </c>
      <c r="C238" s="9" t="s">
        <v>18</v>
      </c>
      <c r="D238" s="162" t="s">
        <v>130</v>
      </c>
      <c r="E238" s="9" t="str">
        <f t="shared" si="4"/>
        <v>AMTotal60-64</v>
      </c>
      <c r="F238" s="118">
        <v>117122.736461982</v>
      </c>
    </row>
    <row r="239" spans="2:6" x14ac:dyDescent="0.2">
      <c r="B239" s="9" t="s">
        <v>15</v>
      </c>
      <c r="C239" s="9" t="s">
        <v>18</v>
      </c>
      <c r="D239" s="162" t="s">
        <v>131</v>
      </c>
      <c r="E239" s="9" t="str">
        <f t="shared" si="4"/>
        <v>AMTotal65-69</v>
      </c>
      <c r="F239" s="118">
        <v>85052.662841539903</v>
      </c>
    </row>
    <row r="240" spans="2:6" x14ac:dyDescent="0.2">
      <c r="B240" s="9" t="s">
        <v>15</v>
      </c>
      <c r="C240" s="9" t="s">
        <v>18</v>
      </c>
      <c r="D240" s="162" t="s">
        <v>132</v>
      </c>
      <c r="E240" s="9" t="str">
        <f t="shared" si="4"/>
        <v>AMTotal70-74</v>
      </c>
      <c r="F240" s="118">
        <v>56808.938800805503</v>
      </c>
    </row>
    <row r="241" spans="2:6" x14ac:dyDescent="0.2">
      <c r="B241" s="9" t="s">
        <v>15</v>
      </c>
      <c r="C241" s="9" t="s">
        <v>18</v>
      </c>
      <c r="D241" s="162" t="s">
        <v>133</v>
      </c>
      <c r="E241" s="9" t="str">
        <f t="shared" si="4"/>
        <v>AMTotal75-79</v>
      </c>
      <c r="F241" s="118">
        <v>37017.536880806801</v>
      </c>
    </row>
    <row r="242" spans="2:6" x14ac:dyDescent="0.2">
      <c r="B242" s="9" t="s">
        <v>15</v>
      </c>
      <c r="C242" s="9" t="s">
        <v>18</v>
      </c>
      <c r="D242" s="162" t="s">
        <v>134</v>
      </c>
      <c r="E242" s="9" t="str">
        <f t="shared" si="4"/>
        <v>AMTotal80-84</v>
      </c>
      <c r="F242" s="118">
        <v>21878.3940721092</v>
      </c>
    </row>
    <row r="243" spans="2:6" x14ac:dyDescent="0.2">
      <c r="B243" s="9" t="s">
        <v>15</v>
      </c>
      <c r="C243" s="9" t="s">
        <v>18</v>
      </c>
      <c r="D243" s="162" t="s">
        <v>135</v>
      </c>
      <c r="E243" s="9" t="str">
        <f t="shared" si="4"/>
        <v>AMTotal85-89</v>
      </c>
      <c r="F243" s="118">
        <v>11177.0497148824</v>
      </c>
    </row>
    <row r="244" spans="2:6" x14ac:dyDescent="0.2">
      <c r="B244" s="9" t="s">
        <v>15</v>
      </c>
      <c r="C244" s="9" t="s">
        <v>18</v>
      </c>
      <c r="D244" s="162" t="s">
        <v>8</v>
      </c>
      <c r="E244" s="9" t="str">
        <f t="shared" si="4"/>
        <v>AMTotal90+</v>
      </c>
      <c r="F244" s="118">
        <v>6695.6706987887401</v>
      </c>
    </row>
    <row r="245" spans="2:6" x14ac:dyDescent="0.2">
      <c r="B245" s="9" t="s">
        <v>44</v>
      </c>
      <c r="C245" s="9" t="s">
        <v>69</v>
      </c>
      <c r="D245" s="162">
        <v>0</v>
      </c>
      <c r="E245" s="9" t="str">
        <f t="shared" si="4"/>
        <v>APFemale0</v>
      </c>
      <c r="F245" s="118">
        <v>7728.99172520303</v>
      </c>
    </row>
    <row r="246" spans="2:6" x14ac:dyDescent="0.2">
      <c r="B246" s="9" t="s">
        <v>44</v>
      </c>
      <c r="C246" s="9" t="s">
        <v>69</v>
      </c>
      <c r="D246" s="163" t="s">
        <v>139</v>
      </c>
      <c r="E246" s="9" t="str">
        <f t="shared" si="4"/>
        <v>APFemale01-04</v>
      </c>
      <c r="F246" s="118">
        <v>31267.537205172801</v>
      </c>
    </row>
    <row r="247" spans="2:6" x14ac:dyDescent="0.2">
      <c r="B247" s="9" t="s">
        <v>44</v>
      </c>
      <c r="C247" s="9" t="s">
        <v>69</v>
      </c>
      <c r="D247" s="163" t="s">
        <v>138</v>
      </c>
      <c r="E247" s="9" t="str">
        <f t="shared" si="4"/>
        <v>APFemale05-09</v>
      </c>
      <c r="F247" s="118">
        <v>39492.8961730956</v>
      </c>
    </row>
    <row r="248" spans="2:6" x14ac:dyDescent="0.2">
      <c r="B248" s="9" t="s">
        <v>44</v>
      </c>
      <c r="C248" s="9" t="s">
        <v>69</v>
      </c>
      <c r="D248" s="163" t="s">
        <v>120</v>
      </c>
      <c r="E248" s="9" t="str">
        <f t="shared" si="4"/>
        <v>APFemale10-14</v>
      </c>
      <c r="F248" s="118">
        <v>39850.625817234599</v>
      </c>
    </row>
    <row r="249" spans="2:6" x14ac:dyDescent="0.2">
      <c r="B249" s="9" t="s">
        <v>44</v>
      </c>
      <c r="C249" s="9" t="s">
        <v>69</v>
      </c>
      <c r="D249" s="162" t="s">
        <v>121</v>
      </c>
      <c r="E249" s="9" t="str">
        <f t="shared" si="4"/>
        <v>APFemale15-19</v>
      </c>
      <c r="F249" s="118">
        <v>41374.753640073897</v>
      </c>
    </row>
    <row r="250" spans="2:6" x14ac:dyDescent="0.2">
      <c r="B250" s="9" t="s">
        <v>44</v>
      </c>
      <c r="C250" s="9" t="s">
        <v>69</v>
      </c>
      <c r="D250" s="162" t="s">
        <v>122</v>
      </c>
      <c r="E250" s="9" t="str">
        <f t="shared" si="4"/>
        <v>APFemale20-24</v>
      </c>
      <c r="F250" s="118">
        <v>42728.2411138518</v>
      </c>
    </row>
    <row r="251" spans="2:6" x14ac:dyDescent="0.2">
      <c r="B251" s="9" t="s">
        <v>44</v>
      </c>
      <c r="C251" s="9" t="s">
        <v>69</v>
      </c>
      <c r="D251" s="162" t="s">
        <v>123</v>
      </c>
      <c r="E251" s="9" t="str">
        <f t="shared" si="4"/>
        <v>APFemale25-29</v>
      </c>
      <c r="F251" s="118">
        <v>40565.6251976196</v>
      </c>
    </row>
    <row r="252" spans="2:6" x14ac:dyDescent="0.2">
      <c r="B252" s="9" t="s">
        <v>44</v>
      </c>
      <c r="C252" s="9" t="s">
        <v>69</v>
      </c>
      <c r="D252" s="162" t="s">
        <v>124</v>
      </c>
      <c r="E252" s="9" t="str">
        <f t="shared" si="4"/>
        <v>APFemale30-34</v>
      </c>
      <c r="F252" s="118">
        <v>37789.377005959403</v>
      </c>
    </row>
    <row r="253" spans="2:6" x14ac:dyDescent="0.2">
      <c r="B253" s="9" t="s">
        <v>44</v>
      </c>
      <c r="C253" s="9" t="s">
        <v>69</v>
      </c>
      <c r="D253" s="162" t="s">
        <v>125</v>
      </c>
      <c r="E253" s="9" t="str">
        <f t="shared" si="4"/>
        <v>APFemale35-39</v>
      </c>
      <c r="F253" s="118">
        <v>35067.233441534103</v>
      </c>
    </row>
    <row r="254" spans="2:6" x14ac:dyDescent="0.2">
      <c r="B254" s="9" t="s">
        <v>44</v>
      </c>
      <c r="C254" s="9" t="s">
        <v>69</v>
      </c>
      <c r="D254" s="162" t="s">
        <v>126</v>
      </c>
      <c r="E254" s="9" t="str">
        <f t="shared" si="4"/>
        <v>APFemale40-44</v>
      </c>
      <c r="F254" s="118">
        <v>29956.174990674801</v>
      </c>
    </row>
    <row r="255" spans="2:6" x14ac:dyDescent="0.2">
      <c r="B255" s="9" t="s">
        <v>44</v>
      </c>
      <c r="C255" s="9" t="s">
        <v>69</v>
      </c>
      <c r="D255" s="162" t="s">
        <v>127</v>
      </c>
      <c r="E255" s="9" t="str">
        <f t="shared" si="4"/>
        <v>APFemale45-49</v>
      </c>
      <c r="F255" s="118">
        <v>24590.2561894623</v>
      </c>
    </row>
    <row r="256" spans="2:6" x14ac:dyDescent="0.2">
      <c r="B256" s="9" t="s">
        <v>44</v>
      </c>
      <c r="C256" s="9" t="s">
        <v>69</v>
      </c>
      <c r="D256" s="162" t="s">
        <v>128</v>
      </c>
      <c r="E256" s="9" t="str">
        <f t="shared" si="4"/>
        <v>APFemale50-54</v>
      </c>
      <c r="F256" s="118">
        <v>19007.379621438398</v>
      </c>
    </row>
    <row r="257" spans="2:6" x14ac:dyDescent="0.2">
      <c r="B257" s="9" t="s">
        <v>44</v>
      </c>
      <c r="C257" s="9" t="s">
        <v>69</v>
      </c>
      <c r="D257" s="162" t="s">
        <v>129</v>
      </c>
      <c r="E257" s="9" t="str">
        <f t="shared" si="4"/>
        <v>APFemale55-59</v>
      </c>
      <c r="F257" s="118">
        <v>14386.052723655401</v>
      </c>
    </row>
    <row r="258" spans="2:6" x14ac:dyDescent="0.2">
      <c r="B258" s="9" t="s">
        <v>44</v>
      </c>
      <c r="C258" s="9" t="s">
        <v>69</v>
      </c>
      <c r="D258" s="162" t="s">
        <v>130</v>
      </c>
      <c r="E258" s="9" t="str">
        <f t="shared" ref="E258:E321" si="5">_xlfn.CONCAT(B258,C258,D258)</f>
        <v>APFemale60-64</v>
      </c>
      <c r="F258" s="118">
        <v>11044.9180088295</v>
      </c>
    </row>
    <row r="259" spans="2:6" x14ac:dyDescent="0.2">
      <c r="B259" s="9" t="s">
        <v>44</v>
      </c>
      <c r="C259" s="9" t="s">
        <v>69</v>
      </c>
      <c r="D259" s="162" t="s">
        <v>131</v>
      </c>
      <c r="E259" s="9" t="str">
        <f t="shared" si="5"/>
        <v>APFemale65-69</v>
      </c>
      <c r="F259" s="118">
        <v>7850.6137085747296</v>
      </c>
    </row>
    <row r="260" spans="2:6" x14ac:dyDescent="0.2">
      <c r="B260" s="9" t="s">
        <v>44</v>
      </c>
      <c r="C260" s="9" t="s">
        <v>69</v>
      </c>
      <c r="D260" s="162" t="s">
        <v>132</v>
      </c>
      <c r="E260" s="9" t="str">
        <f t="shared" si="5"/>
        <v>APFemale70-74</v>
      </c>
      <c r="F260" s="118">
        <v>4913.3762643657901</v>
      </c>
    </row>
    <row r="261" spans="2:6" x14ac:dyDescent="0.2">
      <c r="B261" s="9" t="s">
        <v>44</v>
      </c>
      <c r="C261" s="9" t="s">
        <v>69</v>
      </c>
      <c r="D261" s="162" t="s">
        <v>133</v>
      </c>
      <c r="E261" s="9" t="str">
        <f t="shared" si="5"/>
        <v>APFemale75-79</v>
      </c>
      <c r="F261" s="118">
        <v>3565.9742189478802</v>
      </c>
    </row>
    <row r="262" spans="2:6" x14ac:dyDescent="0.2">
      <c r="B262" s="9" t="s">
        <v>44</v>
      </c>
      <c r="C262" s="9" t="s">
        <v>69</v>
      </c>
      <c r="D262" s="162" t="s">
        <v>134</v>
      </c>
      <c r="E262" s="9" t="str">
        <f t="shared" si="5"/>
        <v>APFemale80-84</v>
      </c>
      <c r="F262" s="118">
        <v>2225.5435162212498</v>
      </c>
    </row>
    <row r="263" spans="2:6" x14ac:dyDescent="0.2">
      <c r="B263" s="9" t="s">
        <v>44</v>
      </c>
      <c r="C263" s="9" t="s">
        <v>69</v>
      </c>
      <c r="D263" s="162" t="s">
        <v>135</v>
      </c>
      <c r="E263" s="9" t="str">
        <f t="shared" si="5"/>
        <v>APFemale85-89</v>
      </c>
      <c r="F263" s="118">
        <v>1219.90695675804</v>
      </c>
    </row>
    <row r="264" spans="2:6" x14ac:dyDescent="0.2">
      <c r="B264" s="9" t="s">
        <v>44</v>
      </c>
      <c r="C264" s="9" t="s">
        <v>69</v>
      </c>
      <c r="D264" s="162" t="s">
        <v>8</v>
      </c>
      <c r="E264" s="9" t="str">
        <f t="shared" si="5"/>
        <v>APFemale90+</v>
      </c>
      <c r="F264" s="118">
        <v>914.43965253281397</v>
      </c>
    </row>
    <row r="265" spans="2:6" x14ac:dyDescent="0.2">
      <c r="B265" s="9" t="s">
        <v>44</v>
      </c>
      <c r="C265" s="9" t="s">
        <v>70</v>
      </c>
      <c r="D265" s="162">
        <v>0</v>
      </c>
      <c r="E265" s="9" t="str">
        <f t="shared" si="5"/>
        <v>APMale0</v>
      </c>
      <c r="F265" s="118">
        <v>8107.3247735606001</v>
      </c>
    </row>
    <row r="266" spans="2:6" x14ac:dyDescent="0.2">
      <c r="B266" s="9" t="s">
        <v>44</v>
      </c>
      <c r="C266" s="9" t="s">
        <v>70</v>
      </c>
      <c r="D266" s="163" t="s">
        <v>139</v>
      </c>
      <c r="E266" s="9" t="str">
        <f t="shared" si="5"/>
        <v>APMale01-04</v>
      </c>
      <c r="F266" s="118">
        <v>32780.863246939101</v>
      </c>
    </row>
    <row r="267" spans="2:6" x14ac:dyDescent="0.2">
      <c r="B267" s="9" t="s">
        <v>44</v>
      </c>
      <c r="C267" s="9" t="s">
        <v>70</v>
      </c>
      <c r="D267" s="163" t="s">
        <v>138</v>
      </c>
      <c r="E267" s="9" t="str">
        <f t="shared" si="5"/>
        <v>APMale05-09</v>
      </c>
      <c r="F267" s="118">
        <v>41350.881368190203</v>
      </c>
    </row>
    <row r="268" spans="2:6" x14ac:dyDescent="0.2">
      <c r="B268" s="9" t="s">
        <v>44</v>
      </c>
      <c r="C268" s="9" t="s">
        <v>70</v>
      </c>
      <c r="D268" s="163" t="s">
        <v>120</v>
      </c>
      <c r="E268" s="9" t="str">
        <f t="shared" si="5"/>
        <v>APMale10-14</v>
      </c>
      <c r="F268" s="118">
        <v>41392.287234918898</v>
      </c>
    </row>
    <row r="269" spans="2:6" x14ac:dyDescent="0.2">
      <c r="B269" s="9" t="s">
        <v>44</v>
      </c>
      <c r="C269" s="9" t="s">
        <v>70</v>
      </c>
      <c r="D269" s="162" t="s">
        <v>121</v>
      </c>
      <c r="E269" s="9" t="str">
        <f t="shared" si="5"/>
        <v>APMale15-19</v>
      </c>
      <c r="F269" s="118">
        <v>42236.4960477969</v>
      </c>
    </row>
    <row r="270" spans="2:6" x14ac:dyDescent="0.2">
      <c r="B270" s="9" t="s">
        <v>44</v>
      </c>
      <c r="C270" s="9" t="s">
        <v>70</v>
      </c>
      <c r="D270" s="162" t="s">
        <v>122</v>
      </c>
      <c r="E270" s="9" t="str">
        <f t="shared" si="5"/>
        <v>APMale20-24</v>
      </c>
      <c r="F270" s="118">
        <v>42529.392392438502</v>
      </c>
    </row>
    <row r="271" spans="2:6" x14ac:dyDescent="0.2">
      <c r="B271" s="9" t="s">
        <v>44</v>
      </c>
      <c r="C271" s="9" t="s">
        <v>70</v>
      </c>
      <c r="D271" s="162" t="s">
        <v>123</v>
      </c>
      <c r="E271" s="9" t="str">
        <f t="shared" si="5"/>
        <v>APMale25-29</v>
      </c>
      <c r="F271" s="118">
        <v>40005.1436326365</v>
      </c>
    </row>
    <row r="272" spans="2:6" x14ac:dyDescent="0.2">
      <c r="B272" s="9" t="s">
        <v>44</v>
      </c>
      <c r="C272" s="9" t="s">
        <v>70</v>
      </c>
      <c r="D272" s="162" t="s">
        <v>124</v>
      </c>
      <c r="E272" s="9" t="str">
        <f t="shared" si="5"/>
        <v>APMale30-34</v>
      </c>
      <c r="F272" s="118">
        <v>37274.107055235603</v>
      </c>
    </row>
    <row r="273" spans="2:6" x14ac:dyDescent="0.2">
      <c r="B273" s="9" t="s">
        <v>44</v>
      </c>
      <c r="C273" s="9" t="s">
        <v>70</v>
      </c>
      <c r="D273" s="162" t="s">
        <v>125</v>
      </c>
      <c r="E273" s="9" t="str">
        <f t="shared" si="5"/>
        <v>APMale35-39</v>
      </c>
      <c r="F273" s="118">
        <v>33545.051268187803</v>
      </c>
    </row>
    <row r="274" spans="2:6" x14ac:dyDescent="0.2">
      <c r="B274" s="9" t="s">
        <v>44</v>
      </c>
      <c r="C274" s="9" t="s">
        <v>70</v>
      </c>
      <c r="D274" s="162" t="s">
        <v>126</v>
      </c>
      <c r="E274" s="9" t="str">
        <f t="shared" si="5"/>
        <v>APMale40-44</v>
      </c>
      <c r="F274" s="118">
        <v>28617.847635951199</v>
      </c>
    </row>
    <row r="275" spans="2:6" x14ac:dyDescent="0.2">
      <c r="B275" s="9" t="s">
        <v>44</v>
      </c>
      <c r="C275" s="9" t="s">
        <v>70</v>
      </c>
      <c r="D275" s="162" t="s">
        <v>127</v>
      </c>
      <c r="E275" s="9" t="str">
        <f t="shared" si="5"/>
        <v>APMale45-49</v>
      </c>
      <c r="F275" s="118">
        <v>24085.0136521776</v>
      </c>
    </row>
    <row r="276" spans="2:6" x14ac:dyDescent="0.2">
      <c r="B276" s="9" t="s">
        <v>44</v>
      </c>
      <c r="C276" s="9" t="s">
        <v>70</v>
      </c>
      <c r="D276" s="162" t="s">
        <v>128</v>
      </c>
      <c r="E276" s="9" t="str">
        <f t="shared" si="5"/>
        <v>APMale50-54</v>
      </c>
      <c r="F276" s="118">
        <v>19437.7207116639</v>
      </c>
    </row>
    <row r="277" spans="2:6" x14ac:dyDescent="0.2">
      <c r="B277" s="9" t="s">
        <v>44</v>
      </c>
      <c r="C277" s="9" t="s">
        <v>70</v>
      </c>
      <c r="D277" s="162" t="s">
        <v>129</v>
      </c>
      <c r="E277" s="9" t="str">
        <f t="shared" si="5"/>
        <v>APMale55-59</v>
      </c>
      <c r="F277" s="118">
        <v>14943.5133347909</v>
      </c>
    </row>
    <row r="278" spans="2:6" x14ac:dyDescent="0.2">
      <c r="B278" s="9" t="s">
        <v>44</v>
      </c>
      <c r="C278" s="9" t="s">
        <v>70</v>
      </c>
      <c r="D278" s="162" t="s">
        <v>130</v>
      </c>
      <c r="E278" s="9" t="str">
        <f t="shared" si="5"/>
        <v>APMale60-64</v>
      </c>
      <c r="F278" s="118">
        <v>11375.8098719727</v>
      </c>
    </row>
    <row r="279" spans="2:6" x14ac:dyDescent="0.2">
      <c r="B279" s="9" t="s">
        <v>44</v>
      </c>
      <c r="C279" s="9" t="s">
        <v>70</v>
      </c>
      <c r="D279" s="162" t="s">
        <v>131</v>
      </c>
      <c r="E279" s="9" t="str">
        <f t="shared" si="5"/>
        <v>APMale65-69</v>
      </c>
      <c r="F279" s="118">
        <v>7818.6300643672403</v>
      </c>
    </row>
    <row r="280" spans="2:6" x14ac:dyDescent="0.2">
      <c r="B280" s="9" t="s">
        <v>44</v>
      </c>
      <c r="C280" s="9" t="s">
        <v>70</v>
      </c>
      <c r="D280" s="162" t="s">
        <v>132</v>
      </c>
      <c r="E280" s="9" t="str">
        <f t="shared" si="5"/>
        <v>APMale70-74</v>
      </c>
      <c r="F280" s="118">
        <v>4782.9646242294002</v>
      </c>
    </row>
    <row r="281" spans="2:6" x14ac:dyDescent="0.2">
      <c r="B281" s="9" t="s">
        <v>44</v>
      </c>
      <c r="C281" s="9" t="s">
        <v>70</v>
      </c>
      <c r="D281" s="162" t="s">
        <v>133</v>
      </c>
      <c r="E281" s="9" t="str">
        <f t="shared" si="5"/>
        <v>APMale75-79</v>
      </c>
      <c r="F281" s="118">
        <v>3176.5656853239898</v>
      </c>
    </row>
    <row r="282" spans="2:6" x14ac:dyDescent="0.2">
      <c r="B282" s="9" t="s">
        <v>44</v>
      </c>
      <c r="C282" s="9" t="s">
        <v>70</v>
      </c>
      <c r="D282" s="162" t="s">
        <v>134</v>
      </c>
      <c r="E282" s="9" t="str">
        <f t="shared" si="5"/>
        <v>APMale80-84</v>
      </c>
      <c r="F282" s="118">
        <v>1805.27256274348</v>
      </c>
    </row>
    <row r="283" spans="2:6" x14ac:dyDescent="0.2">
      <c r="B283" s="9" t="s">
        <v>44</v>
      </c>
      <c r="C283" s="9" t="s">
        <v>70</v>
      </c>
      <c r="D283" s="162" t="s">
        <v>135</v>
      </c>
      <c r="E283" s="9" t="str">
        <f t="shared" si="5"/>
        <v>APMale85-89</v>
      </c>
      <c r="F283" s="118">
        <v>892.40019043554696</v>
      </c>
    </row>
    <row r="284" spans="2:6" x14ac:dyDescent="0.2">
      <c r="B284" s="9" t="s">
        <v>44</v>
      </c>
      <c r="C284" s="9" t="s">
        <v>70</v>
      </c>
      <c r="D284" s="162" t="s">
        <v>8</v>
      </c>
      <c r="E284" s="9" t="str">
        <f t="shared" si="5"/>
        <v>APMale90+</v>
      </c>
      <c r="F284" s="118">
        <v>563.82054213686899</v>
      </c>
    </row>
    <row r="285" spans="2:6" x14ac:dyDescent="0.2">
      <c r="B285" s="9" t="s">
        <v>44</v>
      </c>
      <c r="C285" s="9" t="s">
        <v>18</v>
      </c>
      <c r="D285" s="162">
        <v>0</v>
      </c>
      <c r="E285" s="9" t="str">
        <f t="shared" si="5"/>
        <v>APTotal0</v>
      </c>
      <c r="F285" s="118">
        <v>15836.316498967601</v>
      </c>
    </row>
    <row r="286" spans="2:6" x14ac:dyDescent="0.2">
      <c r="B286" s="9" t="s">
        <v>44</v>
      </c>
      <c r="C286" s="9" t="s">
        <v>18</v>
      </c>
      <c r="D286" s="163" t="s">
        <v>139</v>
      </c>
      <c r="E286" s="9" t="str">
        <f t="shared" si="5"/>
        <v>APTotal01-04</v>
      </c>
      <c r="F286" s="118">
        <v>64048.400453053102</v>
      </c>
    </row>
    <row r="287" spans="2:6" x14ac:dyDescent="0.2">
      <c r="B287" s="9" t="s">
        <v>44</v>
      </c>
      <c r="C287" s="9" t="s">
        <v>18</v>
      </c>
      <c r="D287" s="163" t="s">
        <v>138</v>
      </c>
      <c r="E287" s="9" t="str">
        <f t="shared" si="5"/>
        <v>APTotal05-09</v>
      </c>
      <c r="F287" s="118">
        <v>80843.777647184994</v>
      </c>
    </row>
    <row r="288" spans="2:6" x14ac:dyDescent="0.2">
      <c r="B288" s="9" t="s">
        <v>44</v>
      </c>
      <c r="C288" s="9" t="s">
        <v>18</v>
      </c>
      <c r="D288" s="163" t="s">
        <v>120</v>
      </c>
      <c r="E288" s="9" t="str">
        <f t="shared" si="5"/>
        <v>APTotal10-14</v>
      </c>
      <c r="F288" s="118">
        <v>81242.913089482303</v>
      </c>
    </row>
    <row r="289" spans="2:6" x14ac:dyDescent="0.2">
      <c r="B289" s="9" t="s">
        <v>44</v>
      </c>
      <c r="C289" s="9" t="s">
        <v>18</v>
      </c>
      <c r="D289" s="162" t="s">
        <v>121</v>
      </c>
      <c r="E289" s="9" t="str">
        <f t="shared" si="5"/>
        <v>APTotal15-19</v>
      </c>
      <c r="F289" s="118">
        <v>83611.250940554499</v>
      </c>
    </row>
    <row r="290" spans="2:6" x14ac:dyDescent="0.2">
      <c r="B290" s="9" t="s">
        <v>44</v>
      </c>
      <c r="C290" s="9" t="s">
        <v>18</v>
      </c>
      <c r="D290" s="162" t="s">
        <v>122</v>
      </c>
      <c r="E290" s="9" t="str">
        <f t="shared" si="5"/>
        <v>APTotal20-24</v>
      </c>
      <c r="F290" s="118">
        <v>85257.695322918604</v>
      </c>
    </row>
    <row r="291" spans="2:6" x14ac:dyDescent="0.2">
      <c r="B291" s="9" t="s">
        <v>44</v>
      </c>
      <c r="C291" s="9" t="s">
        <v>18</v>
      </c>
      <c r="D291" s="162" t="s">
        <v>123</v>
      </c>
      <c r="E291" s="9" t="str">
        <f t="shared" si="5"/>
        <v>APTotal25-29</v>
      </c>
      <c r="F291" s="118">
        <v>80570.770887214501</v>
      </c>
    </row>
    <row r="292" spans="2:6" x14ac:dyDescent="0.2">
      <c r="B292" s="9" t="s">
        <v>44</v>
      </c>
      <c r="C292" s="9" t="s">
        <v>18</v>
      </c>
      <c r="D292" s="162" t="s">
        <v>124</v>
      </c>
      <c r="E292" s="9" t="str">
        <f t="shared" si="5"/>
        <v>APTotal30-34</v>
      </c>
      <c r="F292" s="118">
        <v>75063.515152714797</v>
      </c>
    </row>
    <row r="293" spans="2:6" x14ac:dyDescent="0.2">
      <c r="B293" s="9" t="s">
        <v>44</v>
      </c>
      <c r="C293" s="9" t="s">
        <v>18</v>
      </c>
      <c r="D293" s="162" t="s">
        <v>125</v>
      </c>
      <c r="E293" s="9" t="str">
        <f t="shared" si="5"/>
        <v>APTotal35-39</v>
      </c>
      <c r="F293" s="118">
        <v>68612.305249176105</v>
      </c>
    </row>
    <row r="294" spans="2:6" x14ac:dyDescent="0.2">
      <c r="B294" s="9" t="s">
        <v>44</v>
      </c>
      <c r="C294" s="9" t="s">
        <v>18</v>
      </c>
      <c r="D294" s="162" t="s">
        <v>126</v>
      </c>
      <c r="E294" s="9" t="str">
        <f t="shared" si="5"/>
        <v>APTotal40-44</v>
      </c>
      <c r="F294" s="118">
        <v>58574.029711845898</v>
      </c>
    </row>
    <row r="295" spans="2:6" x14ac:dyDescent="0.2">
      <c r="B295" s="9" t="s">
        <v>44</v>
      </c>
      <c r="C295" s="9" t="s">
        <v>18</v>
      </c>
      <c r="D295" s="162" t="s">
        <v>127</v>
      </c>
      <c r="E295" s="9" t="str">
        <f t="shared" si="5"/>
        <v>APTotal45-49</v>
      </c>
      <c r="F295" s="118">
        <v>48675.354660432</v>
      </c>
    </row>
    <row r="296" spans="2:6" x14ac:dyDescent="0.2">
      <c r="B296" s="9" t="s">
        <v>44</v>
      </c>
      <c r="C296" s="9" t="s">
        <v>18</v>
      </c>
      <c r="D296" s="162" t="s">
        <v>128</v>
      </c>
      <c r="E296" s="9" t="str">
        <f t="shared" si="5"/>
        <v>APTotal50-54</v>
      </c>
      <c r="F296" s="118">
        <v>38445.154342296002</v>
      </c>
    </row>
    <row r="297" spans="2:6" x14ac:dyDescent="0.2">
      <c r="B297" s="9" t="s">
        <v>44</v>
      </c>
      <c r="C297" s="9" t="s">
        <v>18</v>
      </c>
      <c r="D297" s="162" t="s">
        <v>129</v>
      </c>
      <c r="E297" s="9" t="str">
        <f t="shared" si="5"/>
        <v>APTotal55-59</v>
      </c>
      <c r="F297" s="118">
        <v>29329.568517162199</v>
      </c>
    </row>
    <row r="298" spans="2:6" x14ac:dyDescent="0.2">
      <c r="B298" s="9" t="s">
        <v>44</v>
      </c>
      <c r="C298" s="9" t="s">
        <v>18</v>
      </c>
      <c r="D298" s="162" t="s">
        <v>130</v>
      </c>
      <c r="E298" s="9" t="str">
        <f t="shared" si="5"/>
        <v>APTotal60-64</v>
      </c>
      <c r="F298" s="118">
        <v>22420.727909908699</v>
      </c>
    </row>
    <row r="299" spans="2:6" x14ac:dyDescent="0.2">
      <c r="B299" s="9" t="s">
        <v>44</v>
      </c>
      <c r="C299" s="9" t="s">
        <v>18</v>
      </c>
      <c r="D299" s="162" t="s">
        <v>131</v>
      </c>
      <c r="E299" s="9" t="str">
        <f t="shared" si="5"/>
        <v>APTotal65-69</v>
      </c>
      <c r="F299" s="118">
        <v>15669.247396938599</v>
      </c>
    </row>
    <row r="300" spans="2:6" x14ac:dyDescent="0.2">
      <c r="B300" s="9" t="s">
        <v>44</v>
      </c>
      <c r="C300" s="9" t="s">
        <v>18</v>
      </c>
      <c r="D300" s="162" t="s">
        <v>132</v>
      </c>
      <c r="E300" s="9" t="str">
        <f t="shared" si="5"/>
        <v>APTotal70-74</v>
      </c>
      <c r="F300" s="118">
        <v>9696.3431622710505</v>
      </c>
    </row>
    <row r="301" spans="2:6" x14ac:dyDescent="0.2">
      <c r="B301" s="9" t="s">
        <v>44</v>
      </c>
      <c r="C301" s="9" t="s">
        <v>18</v>
      </c>
      <c r="D301" s="162" t="s">
        <v>133</v>
      </c>
      <c r="E301" s="9" t="str">
        <f t="shared" si="5"/>
        <v>APTotal75-79</v>
      </c>
      <c r="F301" s="118">
        <v>6742.5445540594401</v>
      </c>
    </row>
    <row r="302" spans="2:6" x14ac:dyDescent="0.2">
      <c r="B302" s="9" t="s">
        <v>44</v>
      </c>
      <c r="C302" s="9" t="s">
        <v>18</v>
      </c>
      <c r="D302" s="162" t="s">
        <v>134</v>
      </c>
      <c r="E302" s="9" t="str">
        <f t="shared" si="5"/>
        <v>APTotal80-84</v>
      </c>
      <c r="F302" s="118">
        <v>4030.8176192467499</v>
      </c>
    </row>
    <row r="303" spans="2:6" x14ac:dyDescent="0.2">
      <c r="B303" s="9" t="s">
        <v>44</v>
      </c>
      <c r="C303" s="9" t="s">
        <v>18</v>
      </c>
      <c r="D303" s="162" t="s">
        <v>135</v>
      </c>
      <c r="E303" s="9" t="str">
        <f t="shared" si="5"/>
        <v>APTotal85-89</v>
      </c>
      <c r="F303" s="118">
        <v>2112.30819164391</v>
      </c>
    </row>
    <row r="304" spans="2:6" x14ac:dyDescent="0.2">
      <c r="B304" s="9" t="s">
        <v>44</v>
      </c>
      <c r="C304" s="9" t="s">
        <v>18</v>
      </c>
      <c r="D304" s="162" t="s">
        <v>8</v>
      </c>
      <c r="E304" s="9" t="str">
        <f t="shared" si="5"/>
        <v>APTotal90+</v>
      </c>
      <c r="F304" s="118">
        <v>1478.2617268347899</v>
      </c>
    </row>
    <row r="305" spans="2:6" x14ac:dyDescent="0.2">
      <c r="B305" s="9" t="s">
        <v>55</v>
      </c>
      <c r="C305" s="9" t="s">
        <v>69</v>
      </c>
      <c r="D305" s="162">
        <v>0</v>
      </c>
      <c r="E305" s="9" t="str">
        <f t="shared" si="5"/>
        <v>BAFemale0</v>
      </c>
      <c r="F305" s="118">
        <v>99148.562552579402</v>
      </c>
    </row>
    <row r="306" spans="2:6" x14ac:dyDescent="0.2">
      <c r="B306" s="9" t="s">
        <v>55</v>
      </c>
      <c r="C306" s="9" t="s">
        <v>69</v>
      </c>
      <c r="D306" s="163" t="s">
        <v>139</v>
      </c>
      <c r="E306" s="9" t="str">
        <f t="shared" si="5"/>
        <v>BAFemale01-04</v>
      </c>
      <c r="F306" s="118">
        <v>400533.57305482001</v>
      </c>
    </row>
    <row r="307" spans="2:6" x14ac:dyDescent="0.2">
      <c r="B307" s="9" t="s">
        <v>55</v>
      </c>
      <c r="C307" s="9" t="s">
        <v>69</v>
      </c>
      <c r="D307" s="163" t="s">
        <v>138</v>
      </c>
      <c r="E307" s="9" t="str">
        <f t="shared" si="5"/>
        <v>BAFemale05-09</v>
      </c>
      <c r="F307" s="118">
        <v>501286.750189566</v>
      </c>
    </row>
    <row r="308" spans="2:6" x14ac:dyDescent="0.2">
      <c r="B308" s="9" t="s">
        <v>55</v>
      </c>
      <c r="C308" s="9" t="s">
        <v>69</v>
      </c>
      <c r="D308" s="163" t="s">
        <v>120</v>
      </c>
      <c r="E308" s="9" t="str">
        <f t="shared" si="5"/>
        <v>BAFemale10-14</v>
      </c>
      <c r="F308" s="118">
        <v>536558.02164747403</v>
      </c>
    </row>
    <row r="309" spans="2:6" x14ac:dyDescent="0.2">
      <c r="B309" s="9" t="s">
        <v>55</v>
      </c>
      <c r="C309" s="9" t="s">
        <v>69</v>
      </c>
      <c r="D309" s="162" t="s">
        <v>121</v>
      </c>
      <c r="E309" s="9" t="str">
        <f t="shared" si="5"/>
        <v>BAFemale15-19</v>
      </c>
      <c r="F309" s="118">
        <v>583284.25193409296</v>
      </c>
    </row>
    <row r="310" spans="2:6" x14ac:dyDescent="0.2">
      <c r="B310" s="9" t="s">
        <v>55</v>
      </c>
      <c r="C310" s="9" t="s">
        <v>69</v>
      </c>
      <c r="D310" s="162" t="s">
        <v>122</v>
      </c>
      <c r="E310" s="9" t="str">
        <f t="shared" si="5"/>
        <v>BAFemale20-24</v>
      </c>
      <c r="F310" s="118">
        <v>620954.75410130795</v>
      </c>
    </row>
    <row r="311" spans="2:6" x14ac:dyDescent="0.2">
      <c r="B311" s="9" t="s">
        <v>55</v>
      </c>
      <c r="C311" s="9" t="s">
        <v>69</v>
      </c>
      <c r="D311" s="162" t="s">
        <v>123</v>
      </c>
      <c r="E311" s="9" t="str">
        <f t="shared" si="5"/>
        <v>BAFemale25-29</v>
      </c>
      <c r="F311" s="118">
        <v>610966.45918870997</v>
      </c>
    </row>
    <row r="312" spans="2:6" x14ac:dyDescent="0.2">
      <c r="B312" s="9" t="s">
        <v>55</v>
      </c>
      <c r="C312" s="9" t="s">
        <v>69</v>
      </c>
      <c r="D312" s="162" t="s">
        <v>124</v>
      </c>
      <c r="E312" s="9" t="str">
        <f t="shared" si="5"/>
        <v>BAFemale30-34</v>
      </c>
      <c r="F312" s="118">
        <v>615815.13037265697</v>
      </c>
    </row>
    <row r="313" spans="2:6" x14ac:dyDescent="0.2">
      <c r="B313" s="9" t="s">
        <v>55</v>
      </c>
      <c r="C313" s="9" t="s">
        <v>69</v>
      </c>
      <c r="D313" s="162" t="s">
        <v>125</v>
      </c>
      <c r="E313" s="9" t="str">
        <f t="shared" si="5"/>
        <v>BAFemale35-39</v>
      </c>
      <c r="F313" s="118">
        <v>648034.76418008201</v>
      </c>
    </row>
    <row r="314" spans="2:6" x14ac:dyDescent="0.2">
      <c r="B314" s="9" t="s">
        <v>55</v>
      </c>
      <c r="C314" s="9" t="s">
        <v>69</v>
      </c>
      <c r="D314" s="162" t="s">
        <v>126</v>
      </c>
      <c r="E314" s="9" t="str">
        <f t="shared" si="5"/>
        <v>BAFemale40-44</v>
      </c>
      <c r="F314" s="118">
        <v>598596.81111887796</v>
      </c>
    </row>
    <row r="315" spans="2:6" x14ac:dyDescent="0.2">
      <c r="B315" s="9" t="s">
        <v>55</v>
      </c>
      <c r="C315" s="9" t="s">
        <v>69</v>
      </c>
      <c r="D315" s="162" t="s">
        <v>127</v>
      </c>
      <c r="E315" s="9" t="str">
        <f t="shared" si="5"/>
        <v>BAFemale45-49</v>
      </c>
      <c r="F315" s="118">
        <v>503059.17777831602</v>
      </c>
    </row>
    <row r="316" spans="2:6" x14ac:dyDescent="0.2">
      <c r="B316" s="9" t="s">
        <v>55</v>
      </c>
      <c r="C316" s="9" t="s">
        <v>69</v>
      </c>
      <c r="D316" s="162" t="s">
        <v>128</v>
      </c>
      <c r="E316" s="9" t="str">
        <f t="shared" si="5"/>
        <v>BAFemale50-54</v>
      </c>
      <c r="F316" s="118">
        <v>454286.83523687202</v>
      </c>
    </row>
    <row r="317" spans="2:6" x14ac:dyDescent="0.2">
      <c r="B317" s="9" t="s">
        <v>55</v>
      </c>
      <c r="C317" s="9" t="s">
        <v>69</v>
      </c>
      <c r="D317" s="162" t="s">
        <v>129</v>
      </c>
      <c r="E317" s="9" t="str">
        <f t="shared" si="5"/>
        <v>BAFemale55-59</v>
      </c>
      <c r="F317" s="118">
        <v>391628.89141161198</v>
      </c>
    </row>
    <row r="318" spans="2:6" x14ac:dyDescent="0.2">
      <c r="B318" s="9" t="s">
        <v>55</v>
      </c>
      <c r="C318" s="9" t="s">
        <v>69</v>
      </c>
      <c r="D318" s="162" t="s">
        <v>130</v>
      </c>
      <c r="E318" s="9" t="str">
        <f t="shared" si="5"/>
        <v>BAFemale60-64</v>
      </c>
      <c r="F318" s="118">
        <v>329823.38531098497</v>
      </c>
    </row>
    <row r="319" spans="2:6" x14ac:dyDescent="0.2">
      <c r="B319" s="9" t="s">
        <v>55</v>
      </c>
      <c r="C319" s="9" t="s">
        <v>69</v>
      </c>
      <c r="D319" s="162" t="s">
        <v>131</v>
      </c>
      <c r="E319" s="9" t="str">
        <f t="shared" si="5"/>
        <v>BAFemale65-69</v>
      </c>
      <c r="F319" s="118">
        <v>260935.00700328601</v>
      </c>
    </row>
    <row r="320" spans="2:6" x14ac:dyDescent="0.2">
      <c r="B320" s="9" t="s">
        <v>55</v>
      </c>
      <c r="C320" s="9" t="s">
        <v>69</v>
      </c>
      <c r="D320" s="162" t="s">
        <v>132</v>
      </c>
      <c r="E320" s="9" t="str">
        <f t="shared" si="5"/>
        <v>BAFemale70-74</v>
      </c>
      <c r="F320" s="118">
        <v>202113.23775677601</v>
      </c>
    </row>
    <row r="321" spans="2:6" x14ac:dyDescent="0.2">
      <c r="B321" s="9" t="s">
        <v>55</v>
      </c>
      <c r="C321" s="9" t="s">
        <v>69</v>
      </c>
      <c r="D321" s="162" t="s">
        <v>133</v>
      </c>
      <c r="E321" s="9" t="str">
        <f t="shared" si="5"/>
        <v>BAFemale75-79</v>
      </c>
      <c r="F321" s="118">
        <v>146672.725916931</v>
      </c>
    </row>
    <row r="322" spans="2:6" x14ac:dyDescent="0.2">
      <c r="B322" s="9" t="s">
        <v>55</v>
      </c>
      <c r="C322" s="9" t="s">
        <v>69</v>
      </c>
      <c r="D322" s="162" t="s">
        <v>134</v>
      </c>
      <c r="E322" s="9" t="str">
        <f t="shared" ref="E322:E385" si="6">_xlfn.CONCAT(B322,C322,D322)</f>
        <v>BAFemale80-84</v>
      </c>
      <c r="F322" s="118">
        <v>100003.559794734</v>
      </c>
    </row>
    <row r="323" spans="2:6" x14ac:dyDescent="0.2">
      <c r="B323" s="9" t="s">
        <v>55</v>
      </c>
      <c r="C323" s="9" t="s">
        <v>69</v>
      </c>
      <c r="D323" s="162" t="s">
        <v>135</v>
      </c>
      <c r="E323" s="9" t="str">
        <f t="shared" si="6"/>
        <v>BAFemale85-89</v>
      </c>
      <c r="F323" s="118">
        <v>56289.491118735001</v>
      </c>
    </row>
    <row r="324" spans="2:6" x14ac:dyDescent="0.2">
      <c r="B324" s="9" t="s">
        <v>55</v>
      </c>
      <c r="C324" s="9" t="s">
        <v>69</v>
      </c>
      <c r="D324" s="162" t="s">
        <v>8</v>
      </c>
      <c r="E324" s="9" t="str">
        <f t="shared" si="6"/>
        <v>BAFemale90+</v>
      </c>
      <c r="F324" s="118">
        <v>39622.347371218602</v>
      </c>
    </row>
    <row r="325" spans="2:6" x14ac:dyDescent="0.2">
      <c r="B325" s="9" t="s">
        <v>55</v>
      </c>
      <c r="C325" s="9" t="s">
        <v>70</v>
      </c>
      <c r="D325" s="162">
        <v>0</v>
      </c>
      <c r="E325" s="9" t="str">
        <f t="shared" si="6"/>
        <v>BAMale0</v>
      </c>
      <c r="F325" s="118">
        <v>104002.187861033</v>
      </c>
    </row>
    <row r="326" spans="2:6" x14ac:dyDescent="0.2">
      <c r="B326" s="9" t="s">
        <v>55</v>
      </c>
      <c r="C326" s="9" t="s">
        <v>70</v>
      </c>
      <c r="D326" s="163" t="s">
        <v>139</v>
      </c>
      <c r="E326" s="9" t="str">
        <f t="shared" si="6"/>
        <v>BAMale01-04</v>
      </c>
      <c r="F326" s="118">
        <v>419900.58981299202</v>
      </c>
    </row>
    <row r="327" spans="2:6" x14ac:dyDescent="0.2">
      <c r="B327" s="9" t="s">
        <v>55</v>
      </c>
      <c r="C327" s="9" t="s">
        <v>70</v>
      </c>
      <c r="D327" s="163" t="s">
        <v>138</v>
      </c>
      <c r="E327" s="9" t="str">
        <f t="shared" si="6"/>
        <v>BAMale05-09</v>
      </c>
      <c r="F327" s="118">
        <v>524855.53671420005</v>
      </c>
    </row>
    <row r="328" spans="2:6" x14ac:dyDescent="0.2">
      <c r="B328" s="9" t="s">
        <v>55</v>
      </c>
      <c r="C328" s="9" t="s">
        <v>70</v>
      </c>
      <c r="D328" s="163" t="s">
        <v>120</v>
      </c>
      <c r="E328" s="9" t="str">
        <f t="shared" si="6"/>
        <v>BAMale10-14</v>
      </c>
      <c r="F328" s="118">
        <v>560698.86433311703</v>
      </c>
    </row>
    <row r="329" spans="2:6" x14ac:dyDescent="0.2">
      <c r="B329" s="9" t="s">
        <v>55</v>
      </c>
      <c r="C329" s="9" t="s">
        <v>70</v>
      </c>
      <c r="D329" s="162" t="s">
        <v>121</v>
      </c>
      <c r="E329" s="9" t="str">
        <f t="shared" si="6"/>
        <v>BAMale15-19</v>
      </c>
      <c r="F329" s="118">
        <v>604101.99750954495</v>
      </c>
    </row>
    <row r="330" spans="2:6" x14ac:dyDescent="0.2">
      <c r="B330" s="9" t="s">
        <v>55</v>
      </c>
      <c r="C330" s="9" t="s">
        <v>70</v>
      </c>
      <c r="D330" s="162" t="s">
        <v>122</v>
      </c>
      <c r="E330" s="9" t="str">
        <f t="shared" si="6"/>
        <v>BAMale20-24</v>
      </c>
      <c r="F330" s="118">
        <v>631193.95360835502</v>
      </c>
    </row>
    <row r="331" spans="2:6" x14ac:dyDescent="0.2">
      <c r="B331" s="9" t="s">
        <v>55</v>
      </c>
      <c r="C331" s="9" t="s">
        <v>70</v>
      </c>
      <c r="D331" s="162" t="s">
        <v>123</v>
      </c>
      <c r="E331" s="9" t="str">
        <f t="shared" si="6"/>
        <v>BAMale25-29</v>
      </c>
      <c r="F331" s="118">
        <v>591651.87486639596</v>
      </c>
    </row>
    <row r="332" spans="2:6" x14ac:dyDescent="0.2">
      <c r="B332" s="9" t="s">
        <v>55</v>
      </c>
      <c r="C332" s="9" t="s">
        <v>70</v>
      </c>
      <c r="D332" s="162" t="s">
        <v>124</v>
      </c>
      <c r="E332" s="9" t="str">
        <f t="shared" si="6"/>
        <v>BAMale30-34</v>
      </c>
      <c r="F332" s="118">
        <v>571312.38644177106</v>
      </c>
    </row>
    <row r="333" spans="2:6" x14ac:dyDescent="0.2">
      <c r="B333" s="9" t="s">
        <v>55</v>
      </c>
      <c r="C333" s="9" t="s">
        <v>70</v>
      </c>
      <c r="D333" s="162" t="s">
        <v>125</v>
      </c>
      <c r="E333" s="9" t="str">
        <f t="shared" si="6"/>
        <v>BAMale35-39</v>
      </c>
      <c r="F333" s="118">
        <v>595347.59688880702</v>
      </c>
    </row>
    <row r="334" spans="2:6" x14ac:dyDescent="0.2">
      <c r="B334" s="9" t="s">
        <v>55</v>
      </c>
      <c r="C334" s="9" t="s">
        <v>70</v>
      </c>
      <c r="D334" s="162" t="s">
        <v>126</v>
      </c>
      <c r="E334" s="9" t="str">
        <f t="shared" si="6"/>
        <v>BAMale40-44</v>
      </c>
      <c r="F334" s="118">
        <v>551539.08250674699</v>
      </c>
    </row>
    <row r="335" spans="2:6" x14ac:dyDescent="0.2">
      <c r="B335" s="9" t="s">
        <v>55</v>
      </c>
      <c r="C335" s="9" t="s">
        <v>70</v>
      </c>
      <c r="D335" s="162" t="s">
        <v>127</v>
      </c>
      <c r="E335" s="9" t="str">
        <f t="shared" si="6"/>
        <v>BAMale45-49</v>
      </c>
      <c r="F335" s="118">
        <v>460042.32978244399</v>
      </c>
    </row>
    <row r="336" spans="2:6" x14ac:dyDescent="0.2">
      <c r="B336" s="9" t="s">
        <v>55</v>
      </c>
      <c r="C336" s="9" t="s">
        <v>70</v>
      </c>
      <c r="D336" s="162" t="s">
        <v>128</v>
      </c>
      <c r="E336" s="9" t="str">
        <f t="shared" si="6"/>
        <v>BAMale50-54</v>
      </c>
      <c r="F336" s="118">
        <v>412985.94158562599</v>
      </c>
    </row>
    <row r="337" spans="2:6" x14ac:dyDescent="0.2">
      <c r="B337" s="9" t="s">
        <v>55</v>
      </c>
      <c r="C337" s="9" t="s">
        <v>70</v>
      </c>
      <c r="D337" s="162" t="s">
        <v>129</v>
      </c>
      <c r="E337" s="9" t="str">
        <f t="shared" si="6"/>
        <v>BAMale55-59</v>
      </c>
      <c r="F337" s="118">
        <v>350118.68061066902</v>
      </c>
    </row>
    <row r="338" spans="2:6" x14ac:dyDescent="0.2">
      <c r="B338" s="9" t="s">
        <v>55</v>
      </c>
      <c r="C338" s="9" t="s">
        <v>70</v>
      </c>
      <c r="D338" s="162" t="s">
        <v>130</v>
      </c>
      <c r="E338" s="9" t="str">
        <f t="shared" si="6"/>
        <v>BAMale60-64</v>
      </c>
      <c r="F338" s="118">
        <v>285293.098792025</v>
      </c>
    </row>
    <row r="339" spans="2:6" x14ac:dyDescent="0.2">
      <c r="B339" s="9" t="s">
        <v>55</v>
      </c>
      <c r="C339" s="9" t="s">
        <v>70</v>
      </c>
      <c r="D339" s="162" t="s">
        <v>131</v>
      </c>
      <c r="E339" s="9" t="str">
        <f t="shared" si="6"/>
        <v>BAMale65-69</v>
      </c>
      <c r="F339" s="118">
        <v>215807.67692757599</v>
      </c>
    </row>
    <row r="340" spans="2:6" x14ac:dyDescent="0.2">
      <c r="B340" s="9" t="s">
        <v>55</v>
      </c>
      <c r="C340" s="9" t="s">
        <v>70</v>
      </c>
      <c r="D340" s="162" t="s">
        <v>132</v>
      </c>
      <c r="E340" s="9" t="str">
        <f t="shared" si="6"/>
        <v>BAMale70-74</v>
      </c>
      <c r="F340" s="118">
        <v>161988.69989602501</v>
      </c>
    </row>
    <row r="341" spans="2:6" x14ac:dyDescent="0.2">
      <c r="B341" s="9" t="s">
        <v>55</v>
      </c>
      <c r="C341" s="9" t="s">
        <v>70</v>
      </c>
      <c r="D341" s="162" t="s">
        <v>133</v>
      </c>
      <c r="E341" s="9" t="str">
        <f t="shared" si="6"/>
        <v>BAMale75-79</v>
      </c>
      <c r="F341" s="118">
        <v>108467.559039208</v>
      </c>
    </row>
    <row r="342" spans="2:6" x14ac:dyDescent="0.2">
      <c r="B342" s="9" t="s">
        <v>55</v>
      </c>
      <c r="C342" s="9" t="s">
        <v>70</v>
      </c>
      <c r="D342" s="162" t="s">
        <v>134</v>
      </c>
      <c r="E342" s="9" t="str">
        <f t="shared" si="6"/>
        <v>BAMale80-84</v>
      </c>
      <c r="F342" s="118">
        <v>65757.5664909755</v>
      </c>
    </row>
    <row r="343" spans="2:6" x14ac:dyDescent="0.2">
      <c r="B343" s="9" t="s">
        <v>55</v>
      </c>
      <c r="C343" s="9" t="s">
        <v>70</v>
      </c>
      <c r="D343" s="162" t="s">
        <v>135</v>
      </c>
      <c r="E343" s="9" t="str">
        <f t="shared" si="6"/>
        <v>BAMale85-89</v>
      </c>
      <c r="F343" s="118">
        <v>31968.3747901067</v>
      </c>
    </row>
    <row r="344" spans="2:6" x14ac:dyDescent="0.2">
      <c r="B344" s="9" t="s">
        <v>55</v>
      </c>
      <c r="C344" s="9" t="s">
        <v>70</v>
      </c>
      <c r="D344" s="162" t="s">
        <v>8</v>
      </c>
      <c r="E344" s="9" t="str">
        <f t="shared" si="6"/>
        <v>BAMale90+</v>
      </c>
      <c r="F344" s="118">
        <v>19585.105888553499</v>
      </c>
    </row>
    <row r="345" spans="2:6" x14ac:dyDescent="0.2">
      <c r="B345" s="9" t="s">
        <v>55</v>
      </c>
      <c r="C345" s="9" t="s">
        <v>18</v>
      </c>
      <c r="D345" s="162">
        <v>0</v>
      </c>
      <c r="E345" s="9" t="str">
        <f t="shared" si="6"/>
        <v>BATotal0</v>
      </c>
      <c r="F345" s="118">
        <v>203150.75048219899</v>
      </c>
    </row>
    <row r="346" spans="2:6" x14ac:dyDescent="0.2">
      <c r="B346" s="9" t="s">
        <v>55</v>
      </c>
      <c r="C346" s="9" t="s">
        <v>18</v>
      </c>
      <c r="D346" s="163" t="s">
        <v>139</v>
      </c>
      <c r="E346" s="9" t="str">
        <f t="shared" si="6"/>
        <v>BATotal01-04</v>
      </c>
      <c r="F346" s="118">
        <v>820434.16350191704</v>
      </c>
    </row>
    <row r="347" spans="2:6" x14ac:dyDescent="0.2">
      <c r="B347" s="9" t="s">
        <v>55</v>
      </c>
      <c r="C347" s="9" t="s">
        <v>18</v>
      </c>
      <c r="D347" s="163" t="s">
        <v>138</v>
      </c>
      <c r="E347" s="9" t="str">
        <f t="shared" si="6"/>
        <v>BATotal05-09</v>
      </c>
      <c r="F347" s="118">
        <v>1026142.28980851</v>
      </c>
    </row>
    <row r="348" spans="2:6" x14ac:dyDescent="0.2">
      <c r="B348" s="9" t="s">
        <v>55</v>
      </c>
      <c r="C348" s="9" t="s">
        <v>18</v>
      </c>
      <c r="D348" s="163" t="s">
        <v>120</v>
      </c>
      <c r="E348" s="9" t="str">
        <f t="shared" si="6"/>
        <v>BATotal10-14</v>
      </c>
      <c r="F348" s="118">
        <v>1097256.91194637</v>
      </c>
    </row>
    <row r="349" spans="2:6" x14ac:dyDescent="0.2">
      <c r="B349" s="9" t="s">
        <v>55</v>
      </c>
      <c r="C349" s="9" t="s">
        <v>18</v>
      </c>
      <c r="D349" s="162" t="s">
        <v>121</v>
      </c>
      <c r="E349" s="9" t="str">
        <f t="shared" si="6"/>
        <v>BATotal15-19</v>
      </c>
      <c r="F349" s="118">
        <v>1187386.3823402</v>
      </c>
    </row>
    <row r="350" spans="2:6" x14ac:dyDescent="0.2">
      <c r="B350" s="9" t="s">
        <v>55</v>
      </c>
      <c r="C350" s="9" t="s">
        <v>18</v>
      </c>
      <c r="D350" s="162" t="s">
        <v>122</v>
      </c>
      <c r="E350" s="9" t="str">
        <f t="shared" si="6"/>
        <v>BATotal20-24</v>
      </c>
      <c r="F350" s="118">
        <v>1252148.72619812</v>
      </c>
    </row>
    <row r="351" spans="2:6" x14ac:dyDescent="0.2">
      <c r="B351" s="9" t="s">
        <v>55</v>
      </c>
      <c r="C351" s="9" t="s">
        <v>18</v>
      </c>
      <c r="D351" s="162" t="s">
        <v>123</v>
      </c>
      <c r="E351" s="9" t="str">
        <f t="shared" si="6"/>
        <v>BATotal25-29</v>
      </c>
      <c r="F351" s="118">
        <v>1202619.3308786701</v>
      </c>
    </row>
    <row r="352" spans="2:6" x14ac:dyDescent="0.2">
      <c r="B352" s="9" t="s">
        <v>55</v>
      </c>
      <c r="C352" s="9" t="s">
        <v>18</v>
      </c>
      <c r="D352" s="162" t="s">
        <v>124</v>
      </c>
      <c r="E352" s="9" t="str">
        <f t="shared" si="6"/>
        <v>BATotal30-34</v>
      </c>
      <c r="F352" s="118">
        <v>1187127.5174113901</v>
      </c>
    </row>
    <row r="353" spans="2:6" x14ac:dyDescent="0.2">
      <c r="B353" s="9" t="s">
        <v>55</v>
      </c>
      <c r="C353" s="9" t="s">
        <v>18</v>
      </c>
      <c r="D353" s="162" t="s">
        <v>125</v>
      </c>
      <c r="E353" s="9" t="str">
        <f t="shared" si="6"/>
        <v>BATotal35-39</v>
      </c>
      <c r="F353" s="118">
        <v>1243382.73937113</v>
      </c>
    </row>
    <row r="354" spans="2:6" x14ac:dyDescent="0.2">
      <c r="B354" s="9" t="s">
        <v>55</v>
      </c>
      <c r="C354" s="9" t="s">
        <v>18</v>
      </c>
      <c r="D354" s="162" t="s">
        <v>126</v>
      </c>
      <c r="E354" s="9" t="str">
        <f t="shared" si="6"/>
        <v>BATotal40-44</v>
      </c>
      <c r="F354" s="118">
        <v>1150136.16134094</v>
      </c>
    </row>
    <row r="355" spans="2:6" x14ac:dyDescent="0.2">
      <c r="B355" s="9" t="s">
        <v>55</v>
      </c>
      <c r="C355" s="9" t="s">
        <v>18</v>
      </c>
      <c r="D355" s="162" t="s">
        <v>127</v>
      </c>
      <c r="E355" s="9" t="str">
        <f t="shared" si="6"/>
        <v>BATotal45-49</v>
      </c>
      <c r="F355" s="118">
        <v>963101.62290146598</v>
      </c>
    </row>
    <row r="356" spans="2:6" x14ac:dyDescent="0.2">
      <c r="B356" s="9" t="s">
        <v>55</v>
      </c>
      <c r="C356" s="9" t="s">
        <v>18</v>
      </c>
      <c r="D356" s="162" t="s">
        <v>128</v>
      </c>
      <c r="E356" s="9" t="str">
        <f t="shared" si="6"/>
        <v>BATotal50-54</v>
      </c>
      <c r="F356" s="118">
        <v>867272.95132790005</v>
      </c>
    </row>
    <row r="357" spans="2:6" x14ac:dyDescent="0.2">
      <c r="B357" s="9" t="s">
        <v>55</v>
      </c>
      <c r="C357" s="9" t="s">
        <v>18</v>
      </c>
      <c r="D357" s="162" t="s">
        <v>129</v>
      </c>
      <c r="E357" s="9" t="str">
        <f t="shared" si="6"/>
        <v>BATotal55-59</v>
      </c>
      <c r="F357" s="118">
        <v>741747.61073026003</v>
      </c>
    </row>
    <row r="358" spans="2:6" x14ac:dyDescent="0.2">
      <c r="B358" s="9" t="s">
        <v>55</v>
      </c>
      <c r="C358" s="9" t="s">
        <v>18</v>
      </c>
      <c r="D358" s="162" t="s">
        <v>130</v>
      </c>
      <c r="E358" s="9" t="str">
        <f t="shared" si="6"/>
        <v>BATotal60-64</v>
      </c>
      <c r="F358" s="118">
        <v>615116.48726726405</v>
      </c>
    </row>
    <row r="359" spans="2:6" x14ac:dyDescent="0.2">
      <c r="B359" s="9" t="s">
        <v>55</v>
      </c>
      <c r="C359" s="9" t="s">
        <v>18</v>
      </c>
      <c r="D359" s="162" t="s">
        <v>131</v>
      </c>
      <c r="E359" s="9" t="str">
        <f t="shared" si="6"/>
        <v>BATotal65-69</v>
      </c>
      <c r="F359" s="118">
        <v>476742.78026798199</v>
      </c>
    </row>
    <row r="360" spans="2:6" x14ac:dyDescent="0.2">
      <c r="B360" s="9" t="s">
        <v>55</v>
      </c>
      <c r="C360" s="9" t="s">
        <v>18</v>
      </c>
      <c r="D360" s="162" t="s">
        <v>132</v>
      </c>
      <c r="E360" s="9" t="str">
        <f t="shared" si="6"/>
        <v>BATotal70-74</v>
      </c>
      <c r="F360" s="118">
        <v>364102.36446267302</v>
      </c>
    </row>
    <row r="361" spans="2:6" x14ac:dyDescent="0.2">
      <c r="B361" s="9" t="s">
        <v>55</v>
      </c>
      <c r="C361" s="9" t="s">
        <v>18</v>
      </c>
      <c r="D361" s="162" t="s">
        <v>133</v>
      </c>
      <c r="E361" s="9" t="str">
        <f t="shared" si="6"/>
        <v>BATotal75-79</v>
      </c>
      <c r="F361" s="118">
        <v>255140.29186293599</v>
      </c>
    </row>
    <row r="362" spans="2:6" x14ac:dyDescent="0.2">
      <c r="B362" s="9" t="s">
        <v>55</v>
      </c>
      <c r="C362" s="9" t="s">
        <v>18</v>
      </c>
      <c r="D362" s="162" t="s">
        <v>134</v>
      </c>
      <c r="E362" s="9" t="str">
        <f t="shared" si="6"/>
        <v>BATotal80-84</v>
      </c>
      <c r="F362" s="118">
        <v>165761.20140824901</v>
      </c>
    </row>
    <row r="363" spans="2:6" x14ac:dyDescent="0.2">
      <c r="B363" s="9" t="s">
        <v>55</v>
      </c>
      <c r="C363" s="9" t="s">
        <v>18</v>
      </c>
      <c r="D363" s="162" t="s">
        <v>135</v>
      </c>
      <c r="E363" s="9" t="str">
        <f t="shared" si="6"/>
        <v>BATotal85-89</v>
      </c>
      <c r="F363" s="118">
        <v>88258.036443161895</v>
      </c>
    </row>
    <row r="364" spans="2:6" x14ac:dyDescent="0.2">
      <c r="B364" s="9" t="s">
        <v>55</v>
      </c>
      <c r="C364" s="9" t="s">
        <v>18</v>
      </c>
      <c r="D364" s="162" t="s">
        <v>8</v>
      </c>
      <c r="E364" s="9" t="str">
        <f t="shared" si="6"/>
        <v>BATotal90+</v>
      </c>
      <c r="F364" s="118">
        <v>59208.335185686199</v>
      </c>
    </row>
    <row r="365" spans="2:6" x14ac:dyDescent="0.2">
      <c r="B365" s="9" t="s">
        <v>49</v>
      </c>
      <c r="C365" s="9" t="s">
        <v>69</v>
      </c>
      <c r="D365" s="162">
        <v>0</v>
      </c>
      <c r="E365" s="9" t="str">
        <f t="shared" si="6"/>
        <v>CEFemale0</v>
      </c>
      <c r="F365" s="118">
        <v>63731.873555537299</v>
      </c>
    </row>
    <row r="366" spans="2:6" x14ac:dyDescent="0.2">
      <c r="B366" s="9" t="s">
        <v>49</v>
      </c>
      <c r="C366" s="9" t="s">
        <v>69</v>
      </c>
      <c r="D366" s="163" t="s">
        <v>139</v>
      </c>
      <c r="E366" s="9" t="str">
        <f t="shared" si="6"/>
        <v>CEFemale01-04</v>
      </c>
      <c r="F366" s="118">
        <v>256401.921386879</v>
      </c>
    </row>
    <row r="367" spans="2:6" x14ac:dyDescent="0.2">
      <c r="B367" s="9" t="s">
        <v>49</v>
      </c>
      <c r="C367" s="9" t="s">
        <v>69</v>
      </c>
      <c r="D367" s="163" t="s">
        <v>138</v>
      </c>
      <c r="E367" s="9" t="str">
        <f t="shared" si="6"/>
        <v>CEFemale05-09</v>
      </c>
      <c r="F367" s="118">
        <v>314790.89473403501</v>
      </c>
    </row>
    <row r="368" spans="2:6" x14ac:dyDescent="0.2">
      <c r="B368" s="9" t="s">
        <v>49</v>
      </c>
      <c r="C368" s="9" t="s">
        <v>69</v>
      </c>
      <c r="D368" s="163" t="s">
        <v>120</v>
      </c>
      <c r="E368" s="9" t="str">
        <f t="shared" si="6"/>
        <v>CEFemale10-14</v>
      </c>
      <c r="F368" s="118">
        <v>328004.76457366301</v>
      </c>
    </row>
    <row r="369" spans="2:6" x14ac:dyDescent="0.2">
      <c r="B369" s="9" t="s">
        <v>49</v>
      </c>
      <c r="C369" s="9" t="s">
        <v>69</v>
      </c>
      <c r="D369" s="162" t="s">
        <v>121</v>
      </c>
      <c r="E369" s="9" t="str">
        <f t="shared" si="6"/>
        <v>CEFemale15-19</v>
      </c>
      <c r="F369" s="118">
        <v>349846.624560686</v>
      </c>
    </row>
    <row r="370" spans="2:6" x14ac:dyDescent="0.2">
      <c r="B370" s="9" t="s">
        <v>49</v>
      </c>
      <c r="C370" s="9" t="s">
        <v>69</v>
      </c>
      <c r="D370" s="162" t="s">
        <v>122</v>
      </c>
      <c r="E370" s="9" t="str">
        <f t="shared" si="6"/>
        <v>CEFemale20-24</v>
      </c>
      <c r="F370" s="118">
        <v>402360.880413001</v>
      </c>
    </row>
    <row r="371" spans="2:6" x14ac:dyDescent="0.2">
      <c r="B371" s="9" t="s">
        <v>49</v>
      </c>
      <c r="C371" s="9" t="s">
        <v>69</v>
      </c>
      <c r="D371" s="162" t="s">
        <v>123</v>
      </c>
      <c r="E371" s="9" t="str">
        <f t="shared" si="6"/>
        <v>CEFemale25-29</v>
      </c>
      <c r="F371" s="118">
        <v>407052.97394145001</v>
      </c>
    </row>
    <row r="372" spans="2:6" x14ac:dyDescent="0.2">
      <c r="B372" s="9" t="s">
        <v>49</v>
      </c>
      <c r="C372" s="9" t="s">
        <v>69</v>
      </c>
      <c r="D372" s="162" t="s">
        <v>124</v>
      </c>
      <c r="E372" s="9" t="str">
        <f t="shared" si="6"/>
        <v>CEFemale30-34</v>
      </c>
      <c r="F372" s="118">
        <v>405534.24916920299</v>
      </c>
    </row>
    <row r="373" spans="2:6" x14ac:dyDescent="0.2">
      <c r="B373" s="9" t="s">
        <v>49</v>
      </c>
      <c r="C373" s="9" t="s">
        <v>69</v>
      </c>
      <c r="D373" s="162" t="s">
        <v>125</v>
      </c>
      <c r="E373" s="9" t="str">
        <f t="shared" si="6"/>
        <v>CEFemale35-39</v>
      </c>
      <c r="F373" s="118">
        <v>377631.82926914998</v>
      </c>
    </row>
    <row r="374" spans="2:6" x14ac:dyDescent="0.2">
      <c r="B374" s="9" t="s">
        <v>49</v>
      </c>
      <c r="C374" s="9" t="s">
        <v>69</v>
      </c>
      <c r="D374" s="162" t="s">
        <v>126</v>
      </c>
      <c r="E374" s="9" t="str">
        <f t="shared" si="6"/>
        <v>CEFemale40-44</v>
      </c>
      <c r="F374" s="118">
        <v>340275.05696243898</v>
      </c>
    </row>
    <row r="375" spans="2:6" x14ac:dyDescent="0.2">
      <c r="B375" s="9" t="s">
        <v>49</v>
      </c>
      <c r="C375" s="9" t="s">
        <v>69</v>
      </c>
      <c r="D375" s="162" t="s">
        <v>127</v>
      </c>
      <c r="E375" s="9" t="str">
        <f t="shared" si="6"/>
        <v>CEFemale45-49</v>
      </c>
      <c r="F375" s="118">
        <v>298558.58410866401</v>
      </c>
    </row>
    <row r="376" spans="2:6" x14ac:dyDescent="0.2">
      <c r="B376" s="9" t="s">
        <v>49</v>
      </c>
      <c r="C376" s="9" t="s">
        <v>69</v>
      </c>
      <c r="D376" s="162" t="s">
        <v>128</v>
      </c>
      <c r="E376" s="9" t="str">
        <f t="shared" si="6"/>
        <v>CEFemale50-54</v>
      </c>
      <c r="F376" s="118">
        <v>277356.66350467899</v>
      </c>
    </row>
    <row r="377" spans="2:6" x14ac:dyDescent="0.2">
      <c r="B377" s="9" t="s">
        <v>49</v>
      </c>
      <c r="C377" s="9" t="s">
        <v>69</v>
      </c>
      <c r="D377" s="162" t="s">
        <v>129</v>
      </c>
      <c r="E377" s="9" t="str">
        <f t="shared" si="6"/>
        <v>CEFemale55-59</v>
      </c>
      <c r="F377" s="118">
        <v>245962.03631973901</v>
      </c>
    </row>
    <row r="378" spans="2:6" x14ac:dyDescent="0.2">
      <c r="B378" s="9" t="s">
        <v>49</v>
      </c>
      <c r="C378" s="9" t="s">
        <v>69</v>
      </c>
      <c r="D378" s="162" t="s">
        <v>130</v>
      </c>
      <c r="E378" s="9" t="str">
        <f t="shared" si="6"/>
        <v>CEFemale60-64</v>
      </c>
      <c r="F378" s="118">
        <v>194176.32640310301</v>
      </c>
    </row>
    <row r="379" spans="2:6" x14ac:dyDescent="0.2">
      <c r="B379" s="9" t="s">
        <v>49</v>
      </c>
      <c r="C379" s="9" t="s">
        <v>69</v>
      </c>
      <c r="D379" s="162" t="s">
        <v>131</v>
      </c>
      <c r="E379" s="9" t="str">
        <f t="shared" si="6"/>
        <v>CEFemale65-69</v>
      </c>
      <c r="F379" s="118">
        <v>156377.89441271799</v>
      </c>
    </row>
    <row r="380" spans="2:6" x14ac:dyDescent="0.2">
      <c r="B380" s="9" t="s">
        <v>49</v>
      </c>
      <c r="C380" s="9" t="s">
        <v>69</v>
      </c>
      <c r="D380" s="162" t="s">
        <v>132</v>
      </c>
      <c r="E380" s="9" t="str">
        <f t="shared" si="6"/>
        <v>CEFemale70-74</v>
      </c>
      <c r="F380" s="118">
        <v>125920.62929218799</v>
      </c>
    </row>
    <row r="381" spans="2:6" x14ac:dyDescent="0.2">
      <c r="B381" s="9" t="s">
        <v>49</v>
      </c>
      <c r="C381" s="9" t="s">
        <v>69</v>
      </c>
      <c r="D381" s="162" t="s">
        <v>133</v>
      </c>
      <c r="E381" s="9" t="str">
        <f t="shared" si="6"/>
        <v>CEFemale75-79</v>
      </c>
      <c r="F381" s="118">
        <v>88153.236377934794</v>
      </c>
    </row>
    <row r="382" spans="2:6" x14ac:dyDescent="0.2">
      <c r="B382" s="9" t="s">
        <v>49</v>
      </c>
      <c r="C382" s="9" t="s">
        <v>69</v>
      </c>
      <c r="D382" s="162" t="s">
        <v>134</v>
      </c>
      <c r="E382" s="9" t="str">
        <f t="shared" si="6"/>
        <v>CEFemale80-84</v>
      </c>
      <c r="F382" s="118">
        <v>63535.482243994702</v>
      </c>
    </row>
    <row r="383" spans="2:6" x14ac:dyDescent="0.2">
      <c r="B383" s="9" t="s">
        <v>49</v>
      </c>
      <c r="C383" s="9" t="s">
        <v>69</v>
      </c>
      <c r="D383" s="162" t="s">
        <v>135</v>
      </c>
      <c r="E383" s="9" t="str">
        <f t="shared" si="6"/>
        <v>CEFemale85-89</v>
      </c>
      <c r="F383" s="118">
        <v>33497.115986912002</v>
      </c>
    </row>
    <row r="384" spans="2:6" x14ac:dyDescent="0.2">
      <c r="B384" s="9" t="s">
        <v>49</v>
      </c>
      <c r="C384" s="9" t="s">
        <v>69</v>
      </c>
      <c r="D384" s="162" t="s">
        <v>8</v>
      </c>
      <c r="E384" s="9" t="str">
        <f t="shared" si="6"/>
        <v>CEFemale90+</v>
      </c>
      <c r="F384" s="118">
        <v>21572.372301073301</v>
      </c>
    </row>
    <row r="385" spans="2:6" x14ac:dyDescent="0.2">
      <c r="B385" s="9" t="s">
        <v>49</v>
      </c>
      <c r="C385" s="9" t="s">
        <v>70</v>
      </c>
      <c r="D385" s="162">
        <v>0</v>
      </c>
      <c r="E385" s="9" t="str">
        <f t="shared" si="6"/>
        <v>CEMale0</v>
      </c>
      <c r="F385" s="118">
        <v>66805.195004547306</v>
      </c>
    </row>
    <row r="386" spans="2:6" x14ac:dyDescent="0.2">
      <c r="B386" s="9" t="s">
        <v>49</v>
      </c>
      <c r="C386" s="9" t="s">
        <v>70</v>
      </c>
      <c r="D386" s="163" t="s">
        <v>139</v>
      </c>
      <c r="E386" s="9" t="str">
        <f t="shared" ref="E386:E449" si="7">_xlfn.CONCAT(B386,C386,D386)</f>
        <v>CEMale01-04</v>
      </c>
      <c r="F386" s="118">
        <v>268666.26315698499</v>
      </c>
    </row>
    <row r="387" spans="2:6" x14ac:dyDescent="0.2">
      <c r="B387" s="9" t="s">
        <v>49</v>
      </c>
      <c r="C387" s="9" t="s">
        <v>70</v>
      </c>
      <c r="D387" s="163" t="s">
        <v>138</v>
      </c>
      <c r="E387" s="9" t="str">
        <f t="shared" si="7"/>
        <v>CEMale05-09</v>
      </c>
      <c r="F387" s="118">
        <v>329359.18407938798</v>
      </c>
    </row>
    <row r="388" spans="2:6" x14ac:dyDescent="0.2">
      <c r="B388" s="9" t="s">
        <v>49</v>
      </c>
      <c r="C388" s="9" t="s">
        <v>70</v>
      </c>
      <c r="D388" s="163" t="s">
        <v>120</v>
      </c>
      <c r="E388" s="9" t="str">
        <f t="shared" si="7"/>
        <v>CEMale10-14</v>
      </c>
      <c r="F388" s="118">
        <v>342248.65612101398</v>
      </c>
    </row>
    <row r="389" spans="2:6" x14ac:dyDescent="0.2">
      <c r="B389" s="9" t="s">
        <v>49</v>
      </c>
      <c r="C389" s="9" t="s">
        <v>70</v>
      </c>
      <c r="D389" s="162" t="s">
        <v>121</v>
      </c>
      <c r="E389" s="9" t="str">
        <f t="shared" si="7"/>
        <v>CEMale15-19</v>
      </c>
      <c r="F389" s="118">
        <v>361577.98753155</v>
      </c>
    </row>
    <row r="390" spans="2:6" x14ac:dyDescent="0.2">
      <c r="B390" s="9" t="s">
        <v>49</v>
      </c>
      <c r="C390" s="9" t="s">
        <v>70</v>
      </c>
      <c r="D390" s="162" t="s">
        <v>122</v>
      </c>
      <c r="E390" s="9" t="str">
        <f t="shared" si="7"/>
        <v>CEMale20-24</v>
      </c>
      <c r="F390" s="118">
        <v>409221.58604378998</v>
      </c>
    </row>
    <row r="391" spans="2:6" x14ac:dyDescent="0.2">
      <c r="B391" s="9" t="s">
        <v>49</v>
      </c>
      <c r="C391" s="9" t="s">
        <v>70</v>
      </c>
      <c r="D391" s="162" t="s">
        <v>123</v>
      </c>
      <c r="E391" s="9" t="str">
        <f t="shared" si="7"/>
        <v>CEMale25-29</v>
      </c>
      <c r="F391" s="118">
        <v>397582.568723879</v>
      </c>
    </row>
    <row r="392" spans="2:6" x14ac:dyDescent="0.2">
      <c r="B392" s="9" t="s">
        <v>49</v>
      </c>
      <c r="C392" s="9" t="s">
        <v>70</v>
      </c>
      <c r="D392" s="162" t="s">
        <v>124</v>
      </c>
      <c r="E392" s="9" t="str">
        <f t="shared" si="7"/>
        <v>CEMale30-34</v>
      </c>
      <c r="F392" s="118">
        <v>381224.90293169499</v>
      </c>
    </row>
    <row r="393" spans="2:6" x14ac:dyDescent="0.2">
      <c r="B393" s="9" t="s">
        <v>49</v>
      </c>
      <c r="C393" s="9" t="s">
        <v>70</v>
      </c>
      <c r="D393" s="162" t="s">
        <v>125</v>
      </c>
      <c r="E393" s="9" t="str">
        <f t="shared" si="7"/>
        <v>CEMale35-39</v>
      </c>
      <c r="F393" s="118">
        <v>351653.26775598602</v>
      </c>
    </row>
    <row r="394" spans="2:6" x14ac:dyDescent="0.2">
      <c r="B394" s="9" t="s">
        <v>49</v>
      </c>
      <c r="C394" s="9" t="s">
        <v>70</v>
      </c>
      <c r="D394" s="162" t="s">
        <v>126</v>
      </c>
      <c r="E394" s="9" t="str">
        <f t="shared" si="7"/>
        <v>CEMale40-44</v>
      </c>
      <c r="F394" s="118">
        <v>311782.914368522</v>
      </c>
    </row>
    <row r="395" spans="2:6" x14ac:dyDescent="0.2">
      <c r="B395" s="9" t="s">
        <v>49</v>
      </c>
      <c r="C395" s="9" t="s">
        <v>70</v>
      </c>
      <c r="D395" s="162" t="s">
        <v>127</v>
      </c>
      <c r="E395" s="9" t="str">
        <f t="shared" si="7"/>
        <v>CEMale45-49</v>
      </c>
      <c r="F395" s="118">
        <v>267860.17791089899</v>
      </c>
    </row>
    <row r="396" spans="2:6" x14ac:dyDescent="0.2">
      <c r="B396" s="9" t="s">
        <v>49</v>
      </c>
      <c r="C396" s="9" t="s">
        <v>70</v>
      </c>
      <c r="D396" s="162" t="s">
        <v>128</v>
      </c>
      <c r="E396" s="9" t="str">
        <f t="shared" si="7"/>
        <v>CEMale50-54</v>
      </c>
      <c r="F396" s="118">
        <v>244479.910713572</v>
      </c>
    </row>
    <row r="397" spans="2:6" x14ac:dyDescent="0.2">
      <c r="B397" s="9" t="s">
        <v>49</v>
      </c>
      <c r="C397" s="9" t="s">
        <v>70</v>
      </c>
      <c r="D397" s="162" t="s">
        <v>129</v>
      </c>
      <c r="E397" s="9" t="str">
        <f t="shared" si="7"/>
        <v>CEMale55-59</v>
      </c>
      <c r="F397" s="118">
        <v>214846.86166272601</v>
      </c>
    </row>
    <row r="398" spans="2:6" x14ac:dyDescent="0.2">
      <c r="B398" s="9" t="s">
        <v>49</v>
      </c>
      <c r="C398" s="9" t="s">
        <v>70</v>
      </c>
      <c r="D398" s="162" t="s">
        <v>130</v>
      </c>
      <c r="E398" s="9" t="str">
        <f t="shared" si="7"/>
        <v>CEMale60-64</v>
      </c>
      <c r="F398" s="118">
        <v>160219.40499789201</v>
      </c>
    </row>
    <row r="399" spans="2:6" x14ac:dyDescent="0.2">
      <c r="B399" s="9" t="s">
        <v>49</v>
      </c>
      <c r="C399" s="9" t="s">
        <v>70</v>
      </c>
      <c r="D399" s="162" t="s">
        <v>131</v>
      </c>
      <c r="E399" s="9" t="str">
        <f t="shared" si="7"/>
        <v>CEMale65-69</v>
      </c>
      <c r="F399" s="118">
        <v>123997.669804164</v>
      </c>
    </row>
    <row r="400" spans="2:6" x14ac:dyDescent="0.2">
      <c r="B400" s="9" t="s">
        <v>49</v>
      </c>
      <c r="C400" s="9" t="s">
        <v>70</v>
      </c>
      <c r="D400" s="162" t="s">
        <v>132</v>
      </c>
      <c r="E400" s="9" t="str">
        <f t="shared" si="7"/>
        <v>CEMale70-74</v>
      </c>
      <c r="F400" s="118">
        <v>98813.074633826298</v>
      </c>
    </row>
    <row r="401" spans="2:6" x14ac:dyDescent="0.2">
      <c r="B401" s="9" t="s">
        <v>49</v>
      </c>
      <c r="C401" s="9" t="s">
        <v>70</v>
      </c>
      <c r="D401" s="162" t="s">
        <v>133</v>
      </c>
      <c r="E401" s="9" t="str">
        <f t="shared" si="7"/>
        <v>CEMale75-79</v>
      </c>
      <c r="F401" s="118">
        <v>66732.325174996295</v>
      </c>
    </row>
    <row r="402" spans="2:6" x14ac:dyDescent="0.2">
      <c r="B402" s="9" t="s">
        <v>49</v>
      </c>
      <c r="C402" s="9" t="s">
        <v>70</v>
      </c>
      <c r="D402" s="162" t="s">
        <v>134</v>
      </c>
      <c r="E402" s="9" t="str">
        <f t="shared" si="7"/>
        <v>CEMale80-84</v>
      </c>
      <c r="F402" s="118">
        <v>43176.408215883501</v>
      </c>
    </row>
    <row r="403" spans="2:6" x14ac:dyDescent="0.2">
      <c r="B403" s="9" t="s">
        <v>49</v>
      </c>
      <c r="C403" s="9" t="s">
        <v>70</v>
      </c>
      <c r="D403" s="162" t="s">
        <v>135</v>
      </c>
      <c r="E403" s="9" t="str">
        <f t="shared" si="7"/>
        <v>CEMale85-89</v>
      </c>
      <c r="F403" s="118">
        <v>20313.839241377798</v>
      </c>
    </row>
    <row r="404" spans="2:6" x14ac:dyDescent="0.2">
      <c r="B404" s="9" t="s">
        <v>49</v>
      </c>
      <c r="C404" s="9" t="s">
        <v>70</v>
      </c>
      <c r="D404" s="162" t="s">
        <v>8</v>
      </c>
      <c r="E404" s="9" t="str">
        <f t="shared" si="7"/>
        <v>CEMale90+</v>
      </c>
      <c r="F404" s="118">
        <v>11848.655186734</v>
      </c>
    </row>
    <row r="405" spans="2:6" x14ac:dyDescent="0.2">
      <c r="B405" s="9" t="s">
        <v>49</v>
      </c>
      <c r="C405" s="9" t="s">
        <v>18</v>
      </c>
      <c r="D405" s="162">
        <v>0</v>
      </c>
      <c r="E405" s="9" t="str">
        <f t="shared" si="7"/>
        <v>CETotal0</v>
      </c>
      <c r="F405" s="118">
        <v>130537.068587129</v>
      </c>
    </row>
    <row r="406" spans="2:6" x14ac:dyDescent="0.2">
      <c r="B406" s="9" t="s">
        <v>49</v>
      </c>
      <c r="C406" s="9" t="s">
        <v>18</v>
      </c>
      <c r="D406" s="163" t="s">
        <v>139</v>
      </c>
      <c r="E406" s="9" t="str">
        <f t="shared" si="7"/>
        <v>CETotal01-04</v>
      </c>
      <c r="F406" s="118">
        <v>525068.18478226895</v>
      </c>
    </row>
    <row r="407" spans="2:6" x14ac:dyDescent="0.2">
      <c r="B407" s="9" t="s">
        <v>49</v>
      </c>
      <c r="C407" s="9" t="s">
        <v>18</v>
      </c>
      <c r="D407" s="163" t="s">
        <v>138</v>
      </c>
      <c r="E407" s="9" t="str">
        <f t="shared" si="7"/>
        <v>CETotal05-09</v>
      </c>
      <c r="F407" s="118">
        <v>644150.08026365598</v>
      </c>
    </row>
    <row r="408" spans="2:6" x14ac:dyDescent="0.2">
      <c r="B408" s="9" t="s">
        <v>49</v>
      </c>
      <c r="C408" s="9" t="s">
        <v>18</v>
      </c>
      <c r="D408" s="163" t="s">
        <v>120</v>
      </c>
      <c r="E408" s="9" t="str">
        <f t="shared" si="7"/>
        <v>CETotal10-14</v>
      </c>
      <c r="F408" s="118">
        <v>670253.43264651694</v>
      </c>
    </row>
    <row r="409" spans="2:6" x14ac:dyDescent="0.2">
      <c r="B409" s="9" t="s">
        <v>49</v>
      </c>
      <c r="C409" s="9" t="s">
        <v>18</v>
      </c>
      <c r="D409" s="162" t="s">
        <v>121</v>
      </c>
      <c r="E409" s="9" t="str">
        <f t="shared" si="7"/>
        <v>CETotal15-19</v>
      </c>
      <c r="F409" s="118">
        <v>711424.66424009297</v>
      </c>
    </row>
    <row r="410" spans="2:6" x14ac:dyDescent="0.2">
      <c r="B410" s="9" t="s">
        <v>49</v>
      </c>
      <c r="C410" s="9" t="s">
        <v>18</v>
      </c>
      <c r="D410" s="162" t="s">
        <v>122</v>
      </c>
      <c r="E410" s="9" t="str">
        <f t="shared" si="7"/>
        <v>CETotal20-24</v>
      </c>
      <c r="F410" s="118">
        <v>811582.49626532604</v>
      </c>
    </row>
    <row r="411" spans="2:6" x14ac:dyDescent="0.2">
      <c r="B411" s="9" t="s">
        <v>49</v>
      </c>
      <c r="C411" s="9" t="s">
        <v>18</v>
      </c>
      <c r="D411" s="162" t="s">
        <v>123</v>
      </c>
      <c r="E411" s="9" t="str">
        <f t="shared" si="7"/>
        <v>CETotal25-29</v>
      </c>
      <c r="F411" s="118">
        <v>804636.28045007901</v>
      </c>
    </row>
    <row r="412" spans="2:6" x14ac:dyDescent="0.2">
      <c r="B412" s="9" t="s">
        <v>49</v>
      </c>
      <c r="C412" s="9" t="s">
        <v>18</v>
      </c>
      <c r="D412" s="162" t="s">
        <v>124</v>
      </c>
      <c r="E412" s="9" t="str">
        <f t="shared" si="7"/>
        <v>CETotal30-34</v>
      </c>
      <c r="F412" s="118">
        <v>786759.18368657702</v>
      </c>
    </row>
    <row r="413" spans="2:6" x14ac:dyDescent="0.2">
      <c r="B413" s="9" t="s">
        <v>49</v>
      </c>
      <c r="C413" s="9" t="s">
        <v>18</v>
      </c>
      <c r="D413" s="162" t="s">
        <v>125</v>
      </c>
      <c r="E413" s="9" t="str">
        <f t="shared" si="7"/>
        <v>CETotal35-39</v>
      </c>
      <c r="F413" s="118">
        <v>729285.12069989205</v>
      </c>
    </row>
    <row r="414" spans="2:6" x14ac:dyDescent="0.2">
      <c r="B414" s="9" t="s">
        <v>49</v>
      </c>
      <c r="C414" s="9" t="s">
        <v>18</v>
      </c>
      <c r="D414" s="162" t="s">
        <v>126</v>
      </c>
      <c r="E414" s="9" t="str">
        <f t="shared" si="7"/>
        <v>CETotal40-44</v>
      </c>
      <c r="F414" s="118">
        <v>652057.97874456202</v>
      </c>
    </row>
    <row r="415" spans="2:6" x14ac:dyDescent="0.2">
      <c r="B415" s="9" t="s">
        <v>49</v>
      </c>
      <c r="C415" s="9" t="s">
        <v>18</v>
      </c>
      <c r="D415" s="162" t="s">
        <v>127</v>
      </c>
      <c r="E415" s="9" t="str">
        <f t="shared" si="7"/>
        <v>CETotal45-49</v>
      </c>
      <c r="F415" s="118">
        <v>566418.77187224105</v>
      </c>
    </row>
    <row r="416" spans="2:6" x14ac:dyDescent="0.2">
      <c r="B416" s="9" t="s">
        <v>49</v>
      </c>
      <c r="C416" s="9" t="s">
        <v>18</v>
      </c>
      <c r="D416" s="162" t="s">
        <v>128</v>
      </c>
      <c r="E416" s="9" t="str">
        <f t="shared" si="7"/>
        <v>CETotal50-54</v>
      </c>
      <c r="F416" s="118">
        <v>521836.640640611</v>
      </c>
    </row>
    <row r="417" spans="2:6" x14ac:dyDescent="0.2">
      <c r="B417" s="9" t="s">
        <v>49</v>
      </c>
      <c r="C417" s="9" t="s">
        <v>18</v>
      </c>
      <c r="D417" s="162" t="s">
        <v>129</v>
      </c>
      <c r="E417" s="9" t="str">
        <f t="shared" si="7"/>
        <v>CETotal55-59</v>
      </c>
      <c r="F417" s="118">
        <v>460808.90164405497</v>
      </c>
    </row>
    <row r="418" spans="2:6" x14ac:dyDescent="0.2">
      <c r="B418" s="9" t="s">
        <v>49</v>
      </c>
      <c r="C418" s="9" t="s">
        <v>18</v>
      </c>
      <c r="D418" s="162" t="s">
        <v>130</v>
      </c>
      <c r="E418" s="9" t="str">
        <f t="shared" si="7"/>
        <v>CETotal60-64</v>
      </c>
      <c r="F418" s="118">
        <v>354396.11984155799</v>
      </c>
    </row>
    <row r="419" spans="2:6" x14ac:dyDescent="0.2">
      <c r="B419" s="9" t="s">
        <v>49</v>
      </c>
      <c r="C419" s="9" t="s">
        <v>18</v>
      </c>
      <c r="D419" s="162" t="s">
        <v>131</v>
      </c>
      <c r="E419" s="9" t="str">
        <f t="shared" si="7"/>
        <v>CETotal65-69</v>
      </c>
      <c r="F419" s="118">
        <v>280375.69004900299</v>
      </c>
    </row>
    <row r="420" spans="2:6" x14ac:dyDescent="0.2">
      <c r="B420" s="9" t="s">
        <v>49</v>
      </c>
      <c r="C420" s="9" t="s">
        <v>18</v>
      </c>
      <c r="D420" s="162" t="s">
        <v>132</v>
      </c>
      <c r="E420" s="9" t="str">
        <f t="shared" si="7"/>
        <v>CETotal70-74</v>
      </c>
      <c r="F420" s="118">
        <v>224734.156731731</v>
      </c>
    </row>
    <row r="421" spans="2:6" x14ac:dyDescent="0.2">
      <c r="B421" s="9" t="s">
        <v>49</v>
      </c>
      <c r="C421" s="9" t="s">
        <v>18</v>
      </c>
      <c r="D421" s="162" t="s">
        <v>133</v>
      </c>
      <c r="E421" s="9" t="str">
        <f t="shared" si="7"/>
        <v>CETotal75-79</v>
      </c>
      <c r="F421" s="118">
        <v>154885.57246851199</v>
      </c>
    </row>
    <row r="422" spans="2:6" x14ac:dyDescent="0.2">
      <c r="B422" s="9" t="s">
        <v>49</v>
      </c>
      <c r="C422" s="9" t="s">
        <v>18</v>
      </c>
      <c r="D422" s="162" t="s">
        <v>134</v>
      </c>
      <c r="E422" s="9" t="str">
        <f t="shared" si="7"/>
        <v>CETotal80-84</v>
      </c>
      <c r="F422" s="118">
        <v>106711.89047174199</v>
      </c>
    </row>
    <row r="423" spans="2:6" x14ac:dyDescent="0.2">
      <c r="B423" s="9" t="s">
        <v>49</v>
      </c>
      <c r="C423" s="9" t="s">
        <v>18</v>
      </c>
      <c r="D423" s="162" t="s">
        <v>135</v>
      </c>
      <c r="E423" s="9" t="str">
        <f t="shared" si="7"/>
        <v>CETotal85-89</v>
      </c>
      <c r="F423" s="118">
        <v>53811.041045630103</v>
      </c>
    </row>
    <row r="424" spans="2:6" x14ac:dyDescent="0.2">
      <c r="B424" s="9" t="s">
        <v>49</v>
      </c>
      <c r="C424" s="9" t="s">
        <v>18</v>
      </c>
      <c r="D424" s="162" t="s">
        <v>8</v>
      </c>
      <c r="E424" s="9" t="str">
        <f t="shared" si="7"/>
        <v>CETotal90+</v>
      </c>
      <c r="F424" s="118">
        <v>33421.477285902802</v>
      </c>
    </row>
    <row r="425" spans="2:6" x14ac:dyDescent="0.2">
      <c r="B425" s="9" t="s">
        <v>68</v>
      </c>
      <c r="C425" s="9" t="s">
        <v>69</v>
      </c>
      <c r="D425" s="162">
        <v>0</v>
      </c>
      <c r="E425" s="9" t="str">
        <f t="shared" si="7"/>
        <v>DFFemale0</v>
      </c>
      <c r="F425" s="118">
        <v>21059.972670316201</v>
      </c>
    </row>
    <row r="426" spans="2:6" x14ac:dyDescent="0.2">
      <c r="B426" s="9" t="s">
        <v>68</v>
      </c>
      <c r="C426" s="9" t="s">
        <v>69</v>
      </c>
      <c r="D426" s="163" t="s">
        <v>139</v>
      </c>
      <c r="E426" s="9" t="str">
        <f t="shared" si="7"/>
        <v>DFFemale01-04</v>
      </c>
      <c r="F426" s="118">
        <v>79366.266760117898</v>
      </c>
    </row>
    <row r="427" spans="2:6" x14ac:dyDescent="0.2">
      <c r="B427" s="9" t="s">
        <v>68</v>
      </c>
      <c r="C427" s="9" t="s">
        <v>69</v>
      </c>
      <c r="D427" s="163" t="s">
        <v>138</v>
      </c>
      <c r="E427" s="9" t="str">
        <f t="shared" si="7"/>
        <v>DFFemale05-09</v>
      </c>
      <c r="F427" s="118">
        <v>92598.643226558401</v>
      </c>
    </row>
    <row r="428" spans="2:6" x14ac:dyDescent="0.2">
      <c r="B428" s="9" t="s">
        <v>68</v>
      </c>
      <c r="C428" s="9" t="s">
        <v>69</v>
      </c>
      <c r="D428" s="163" t="s">
        <v>120</v>
      </c>
      <c r="E428" s="9" t="str">
        <f t="shared" si="7"/>
        <v>DFFemale10-14</v>
      </c>
      <c r="F428" s="118">
        <v>99066.114322050606</v>
      </c>
    </row>
    <row r="429" spans="2:6" x14ac:dyDescent="0.2">
      <c r="B429" s="9" t="s">
        <v>68</v>
      </c>
      <c r="C429" s="9" t="s">
        <v>69</v>
      </c>
      <c r="D429" s="162" t="s">
        <v>121</v>
      </c>
      <c r="E429" s="9" t="str">
        <f t="shared" si="7"/>
        <v>DFFemale15-19</v>
      </c>
      <c r="F429" s="118">
        <v>117395.835403233</v>
      </c>
    </row>
    <row r="430" spans="2:6" x14ac:dyDescent="0.2">
      <c r="B430" s="9" t="s">
        <v>68</v>
      </c>
      <c r="C430" s="9" t="s">
        <v>69</v>
      </c>
      <c r="D430" s="162" t="s">
        <v>122</v>
      </c>
      <c r="E430" s="9" t="str">
        <f t="shared" si="7"/>
        <v>DFFemale20-24</v>
      </c>
      <c r="F430" s="118">
        <v>126862.102530413</v>
      </c>
    </row>
    <row r="431" spans="2:6" x14ac:dyDescent="0.2">
      <c r="B431" s="9" t="s">
        <v>68</v>
      </c>
      <c r="C431" s="9" t="s">
        <v>69</v>
      </c>
      <c r="D431" s="162" t="s">
        <v>123</v>
      </c>
      <c r="E431" s="9" t="str">
        <f t="shared" si="7"/>
        <v>DFFemale25-29</v>
      </c>
      <c r="F431" s="118">
        <v>129733.574473926</v>
      </c>
    </row>
    <row r="432" spans="2:6" x14ac:dyDescent="0.2">
      <c r="B432" s="9" t="s">
        <v>68</v>
      </c>
      <c r="C432" s="9" t="s">
        <v>69</v>
      </c>
      <c r="D432" s="162" t="s">
        <v>124</v>
      </c>
      <c r="E432" s="9" t="str">
        <f t="shared" si="7"/>
        <v>DFFemale30-34</v>
      </c>
      <c r="F432" s="118">
        <v>135731.85734454199</v>
      </c>
    </row>
    <row r="433" spans="2:6" x14ac:dyDescent="0.2">
      <c r="B433" s="9" t="s">
        <v>68</v>
      </c>
      <c r="C433" s="9" t="s">
        <v>69</v>
      </c>
      <c r="D433" s="162" t="s">
        <v>125</v>
      </c>
      <c r="E433" s="9" t="str">
        <f t="shared" si="7"/>
        <v>DFFemale35-39</v>
      </c>
      <c r="F433" s="118">
        <v>146773.50759106199</v>
      </c>
    </row>
    <row r="434" spans="2:6" x14ac:dyDescent="0.2">
      <c r="B434" s="9" t="s">
        <v>68</v>
      </c>
      <c r="C434" s="9" t="s">
        <v>69</v>
      </c>
      <c r="D434" s="162" t="s">
        <v>126</v>
      </c>
      <c r="E434" s="9" t="str">
        <f t="shared" si="7"/>
        <v>DFFemale40-44</v>
      </c>
      <c r="F434" s="118">
        <v>140095.797517534</v>
      </c>
    </row>
    <row r="435" spans="2:6" x14ac:dyDescent="0.2">
      <c r="B435" s="9" t="s">
        <v>68</v>
      </c>
      <c r="C435" s="9" t="s">
        <v>69</v>
      </c>
      <c r="D435" s="162" t="s">
        <v>127</v>
      </c>
      <c r="E435" s="9" t="str">
        <f t="shared" si="7"/>
        <v>DFFemale45-49</v>
      </c>
      <c r="F435" s="118">
        <v>116996.161197241</v>
      </c>
    </row>
    <row r="436" spans="2:6" x14ac:dyDescent="0.2">
      <c r="B436" s="9" t="s">
        <v>68</v>
      </c>
      <c r="C436" s="9" t="s">
        <v>69</v>
      </c>
      <c r="D436" s="162" t="s">
        <v>128</v>
      </c>
      <c r="E436" s="9" t="str">
        <f t="shared" si="7"/>
        <v>DFFemale50-54</v>
      </c>
      <c r="F436" s="118">
        <v>100600.69223060401</v>
      </c>
    </row>
    <row r="437" spans="2:6" x14ac:dyDescent="0.2">
      <c r="B437" s="9" t="s">
        <v>68</v>
      </c>
      <c r="C437" s="9" t="s">
        <v>69</v>
      </c>
      <c r="D437" s="162" t="s">
        <v>129</v>
      </c>
      <c r="E437" s="9" t="str">
        <f t="shared" si="7"/>
        <v>DFFemale55-59</v>
      </c>
      <c r="F437" s="118">
        <v>85181.054152600802</v>
      </c>
    </row>
    <row r="438" spans="2:6" x14ac:dyDescent="0.2">
      <c r="B438" s="9" t="s">
        <v>68</v>
      </c>
      <c r="C438" s="9" t="s">
        <v>69</v>
      </c>
      <c r="D438" s="162" t="s">
        <v>130</v>
      </c>
      <c r="E438" s="9" t="str">
        <f t="shared" si="7"/>
        <v>DFFemale60-64</v>
      </c>
      <c r="F438" s="118">
        <v>67103.902229875603</v>
      </c>
    </row>
    <row r="439" spans="2:6" x14ac:dyDescent="0.2">
      <c r="B439" s="9" t="s">
        <v>68</v>
      </c>
      <c r="C439" s="9" t="s">
        <v>69</v>
      </c>
      <c r="D439" s="162" t="s">
        <v>131</v>
      </c>
      <c r="E439" s="9" t="str">
        <f t="shared" si="7"/>
        <v>DFFemale65-69</v>
      </c>
      <c r="F439" s="118">
        <v>51501.062933368601</v>
      </c>
    </row>
    <row r="440" spans="2:6" x14ac:dyDescent="0.2">
      <c r="B440" s="9" t="s">
        <v>68</v>
      </c>
      <c r="C440" s="9" t="s">
        <v>69</v>
      </c>
      <c r="D440" s="162" t="s">
        <v>132</v>
      </c>
      <c r="E440" s="9" t="str">
        <f t="shared" si="7"/>
        <v>DFFemale70-74</v>
      </c>
      <c r="F440" s="118">
        <v>37090.264329190402</v>
      </c>
    </row>
    <row r="441" spans="2:6" x14ac:dyDescent="0.2">
      <c r="B441" s="9" t="s">
        <v>68</v>
      </c>
      <c r="C441" s="9" t="s">
        <v>69</v>
      </c>
      <c r="D441" s="162" t="s">
        <v>133</v>
      </c>
      <c r="E441" s="9" t="str">
        <f t="shared" si="7"/>
        <v>DFFemale75-79</v>
      </c>
      <c r="F441" s="118">
        <v>23924.972013193001</v>
      </c>
    </row>
    <row r="442" spans="2:6" x14ac:dyDescent="0.2">
      <c r="B442" s="9" t="s">
        <v>68</v>
      </c>
      <c r="C442" s="9" t="s">
        <v>69</v>
      </c>
      <c r="D442" s="162" t="s">
        <v>134</v>
      </c>
      <c r="E442" s="9" t="str">
        <f t="shared" si="7"/>
        <v>DFFemale80-84</v>
      </c>
      <c r="F442" s="118">
        <v>15536.872995726</v>
      </c>
    </row>
    <row r="443" spans="2:6" x14ac:dyDescent="0.2">
      <c r="B443" s="9" t="s">
        <v>68</v>
      </c>
      <c r="C443" s="9" t="s">
        <v>69</v>
      </c>
      <c r="D443" s="162" t="s">
        <v>135</v>
      </c>
      <c r="E443" s="9" t="str">
        <f t="shared" si="7"/>
        <v>DFFemale85-89</v>
      </c>
      <c r="F443" s="118">
        <v>7868.2150132529096</v>
      </c>
    </row>
    <row r="444" spans="2:6" x14ac:dyDescent="0.2">
      <c r="B444" s="9" t="s">
        <v>68</v>
      </c>
      <c r="C444" s="9" t="s">
        <v>69</v>
      </c>
      <c r="D444" s="162" t="s">
        <v>8</v>
      </c>
      <c r="E444" s="9" t="str">
        <f t="shared" si="7"/>
        <v>DFFemale90+</v>
      </c>
      <c r="F444" s="118">
        <v>4470.2128317802299</v>
      </c>
    </row>
    <row r="445" spans="2:6" x14ac:dyDescent="0.2">
      <c r="B445" s="9" t="s">
        <v>68</v>
      </c>
      <c r="C445" s="9" t="s">
        <v>70</v>
      </c>
      <c r="D445" s="162">
        <v>0</v>
      </c>
      <c r="E445" s="9" t="str">
        <f t="shared" si="7"/>
        <v>DFMale0</v>
      </c>
      <c r="F445" s="118">
        <v>22098.971739470799</v>
      </c>
    </row>
    <row r="446" spans="2:6" x14ac:dyDescent="0.2">
      <c r="B446" s="9" t="s">
        <v>68</v>
      </c>
      <c r="C446" s="9" t="s">
        <v>70</v>
      </c>
      <c r="D446" s="163" t="s">
        <v>139</v>
      </c>
      <c r="E446" s="9" t="str">
        <f t="shared" si="7"/>
        <v>DFMale01-04</v>
      </c>
      <c r="F446" s="118">
        <v>83592.598735763793</v>
      </c>
    </row>
    <row r="447" spans="2:6" x14ac:dyDescent="0.2">
      <c r="B447" s="9" t="s">
        <v>68</v>
      </c>
      <c r="C447" s="9" t="s">
        <v>70</v>
      </c>
      <c r="D447" s="163" t="s">
        <v>138</v>
      </c>
      <c r="E447" s="9" t="str">
        <f t="shared" si="7"/>
        <v>DFMale05-09</v>
      </c>
      <c r="F447" s="118">
        <v>97774.611461653796</v>
      </c>
    </row>
    <row r="448" spans="2:6" x14ac:dyDescent="0.2">
      <c r="B448" s="9" t="s">
        <v>68</v>
      </c>
      <c r="C448" s="9" t="s">
        <v>70</v>
      </c>
      <c r="D448" s="163" t="s">
        <v>120</v>
      </c>
      <c r="E448" s="9" t="str">
        <f t="shared" si="7"/>
        <v>DFMale10-14</v>
      </c>
      <c r="F448" s="118">
        <v>103530.562992508</v>
      </c>
    </row>
    <row r="449" spans="2:6" x14ac:dyDescent="0.2">
      <c r="B449" s="9" t="s">
        <v>68</v>
      </c>
      <c r="C449" s="9" t="s">
        <v>70</v>
      </c>
      <c r="D449" s="162" t="s">
        <v>121</v>
      </c>
      <c r="E449" s="9" t="str">
        <f t="shared" si="7"/>
        <v>DFMale15-19</v>
      </c>
      <c r="F449" s="118">
        <v>120650.831736808</v>
      </c>
    </row>
    <row r="450" spans="2:6" x14ac:dyDescent="0.2">
      <c r="B450" s="9" t="s">
        <v>68</v>
      </c>
      <c r="C450" s="9" t="s">
        <v>70</v>
      </c>
      <c r="D450" s="162" t="s">
        <v>122</v>
      </c>
      <c r="E450" s="9" t="str">
        <f t="shared" ref="E450:E513" si="8">_xlfn.CONCAT(B450,C450,D450)</f>
        <v>DFMale20-24</v>
      </c>
      <c r="F450" s="118">
        <v>127618.363938129</v>
      </c>
    </row>
    <row r="451" spans="2:6" x14ac:dyDescent="0.2">
      <c r="B451" s="9" t="s">
        <v>68</v>
      </c>
      <c r="C451" s="9" t="s">
        <v>70</v>
      </c>
      <c r="D451" s="162" t="s">
        <v>123</v>
      </c>
      <c r="E451" s="9" t="str">
        <f t="shared" si="8"/>
        <v>DFMale25-29</v>
      </c>
      <c r="F451" s="118">
        <v>125100.944494068</v>
      </c>
    </row>
    <row r="452" spans="2:6" x14ac:dyDescent="0.2">
      <c r="B452" s="9" t="s">
        <v>68</v>
      </c>
      <c r="C452" s="9" t="s">
        <v>70</v>
      </c>
      <c r="D452" s="162" t="s">
        <v>124</v>
      </c>
      <c r="E452" s="9" t="str">
        <f t="shared" si="8"/>
        <v>DFMale30-34</v>
      </c>
      <c r="F452" s="118">
        <v>129487.34700855199</v>
      </c>
    </row>
    <row r="453" spans="2:6" x14ac:dyDescent="0.2">
      <c r="B453" s="9" t="s">
        <v>68</v>
      </c>
      <c r="C453" s="9" t="s">
        <v>70</v>
      </c>
      <c r="D453" s="162" t="s">
        <v>125</v>
      </c>
      <c r="E453" s="9" t="str">
        <f t="shared" si="8"/>
        <v>DFMale35-39</v>
      </c>
      <c r="F453" s="118">
        <v>132830.807118861</v>
      </c>
    </row>
    <row r="454" spans="2:6" x14ac:dyDescent="0.2">
      <c r="B454" s="9" t="s">
        <v>68</v>
      </c>
      <c r="C454" s="9" t="s">
        <v>70</v>
      </c>
      <c r="D454" s="162" t="s">
        <v>126</v>
      </c>
      <c r="E454" s="9" t="str">
        <f t="shared" si="8"/>
        <v>DFMale40-44</v>
      </c>
      <c r="F454" s="118">
        <v>123417.242877635</v>
      </c>
    </row>
    <row r="455" spans="2:6" x14ac:dyDescent="0.2">
      <c r="B455" s="9" t="s">
        <v>68</v>
      </c>
      <c r="C455" s="9" t="s">
        <v>70</v>
      </c>
      <c r="D455" s="162" t="s">
        <v>127</v>
      </c>
      <c r="E455" s="9" t="str">
        <f t="shared" si="8"/>
        <v>DFMale45-49</v>
      </c>
      <c r="F455" s="118">
        <v>102855.682023787</v>
      </c>
    </row>
    <row r="456" spans="2:6" x14ac:dyDescent="0.2">
      <c r="B456" s="9" t="s">
        <v>68</v>
      </c>
      <c r="C456" s="9" t="s">
        <v>70</v>
      </c>
      <c r="D456" s="162" t="s">
        <v>128</v>
      </c>
      <c r="E456" s="9" t="str">
        <f t="shared" si="8"/>
        <v>DFMale50-54</v>
      </c>
      <c r="F456" s="118">
        <v>88442.865355137299</v>
      </c>
    </row>
    <row r="457" spans="2:6" x14ac:dyDescent="0.2">
      <c r="B457" s="9" t="s">
        <v>68</v>
      </c>
      <c r="C457" s="9" t="s">
        <v>70</v>
      </c>
      <c r="D457" s="162" t="s">
        <v>129</v>
      </c>
      <c r="E457" s="9" t="str">
        <f t="shared" si="8"/>
        <v>DFMale55-59</v>
      </c>
      <c r="F457" s="118">
        <v>70926.003949452206</v>
      </c>
    </row>
    <row r="458" spans="2:6" x14ac:dyDescent="0.2">
      <c r="B458" s="9" t="s">
        <v>68</v>
      </c>
      <c r="C458" s="9" t="s">
        <v>70</v>
      </c>
      <c r="D458" s="162" t="s">
        <v>130</v>
      </c>
      <c r="E458" s="9" t="str">
        <f t="shared" si="8"/>
        <v>DFMale60-64</v>
      </c>
      <c r="F458" s="118">
        <v>52950.111054365101</v>
      </c>
    </row>
    <row r="459" spans="2:6" x14ac:dyDescent="0.2">
      <c r="B459" s="9" t="s">
        <v>68</v>
      </c>
      <c r="C459" s="9" t="s">
        <v>70</v>
      </c>
      <c r="D459" s="162" t="s">
        <v>131</v>
      </c>
      <c r="E459" s="9" t="str">
        <f t="shared" si="8"/>
        <v>DFMale65-69</v>
      </c>
      <c r="F459" s="118">
        <v>39073.785083693001</v>
      </c>
    </row>
    <row r="460" spans="2:6" x14ac:dyDescent="0.2">
      <c r="B460" s="9" t="s">
        <v>68</v>
      </c>
      <c r="C460" s="9" t="s">
        <v>70</v>
      </c>
      <c r="D460" s="162" t="s">
        <v>132</v>
      </c>
      <c r="E460" s="9" t="str">
        <f t="shared" si="8"/>
        <v>DFMale70-74</v>
      </c>
      <c r="F460" s="118">
        <v>26608.037184103101</v>
      </c>
    </row>
    <row r="461" spans="2:6" x14ac:dyDescent="0.2">
      <c r="B461" s="9" t="s">
        <v>68</v>
      </c>
      <c r="C461" s="9" t="s">
        <v>70</v>
      </c>
      <c r="D461" s="162" t="s">
        <v>133</v>
      </c>
      <c r="E461" s="9" t="str">
        <f t="shared" si="8"/>
        <v>DFMale75-79</v>
      </c>
      <c r="F461" s="118">
        <v>16253.1609715819</v>
      </c>
    </row>
    <row r="462" spans="2:6" x14ac:dyDescent="0.2">
      <c r="B462" s="9" t="s">
        <v>68</v>
      </c>
      <c r="C462" s="9" t="s">
        <v>70</v>
      </c>
      <c r="D462" s="162" t="s">
        <v>134</v>
      </c>
      <c r="E462" s="9" t="str">
        <f t="shared" si="8"/>
        <v>DFMale80-84</v>
      </c>
      <c r="F462" s="118">
        <v>9987.3048389955293</v>
      </c>
    </row>
    <row r="463" spans="2:6" x14ac:dyDescent="0.2">
      <c r="B463" s="9" t="s">
        <v>68</v>
      </c>
      <c r="C463" s="9" t="s">
        <v>70</v>
      </c>
      <c r="D463" s="162" t="s">
        <v>135</v>
      </c>
      <c r="E463" s="9" t="str">
        <f t="shared" si="8"/>
        <v>DFMale85-89</v>
      </c>
      <c r="F463" s="118">
        <v>4351.3404421463902</v>
      </c>
    </row>
    <row r="464" spans="2:6" x14ac:dyDescent="0.2">
      <c r="B464" s="9" t="s">
        <v>68</v>
      </c>
      <c r="C464" s="9" t="s">
        <v>70</v>
      </c>
      <c r="D464" s="162" t="s">
        <v>8</v>
      </c>
      <c r="E464" s="9" t="str">
        <f t="shared" si="8"/>
        <v>DFMale90+</v>
      </c>
      <c r="F464" s="118">
        <v>1878.8739457822701</v>
      </c>
    </row>
    <row r="465" spans="2:6" x14ac:dyDescent="0.2">
      <c r="B465" s="9" t="s">
        <v>68</v>
      </c>
      <c r="C465" s="9" t="s">
        <v>18</v>
      </c>
      <c r="D465" s="162">
        <v>0</v>
      </c>
      <c r="E465" s="9" t="str">
        <f t="shared" si="8"/>
        <v>DFTotal0</v>
      </c>
      <c r="F465" s="118">
        <v>43158.944410533302</v>
      </c>
    </row>
    <row r="466" spans="2:6" x14ac:dyDescent="0.2">
      <c r="B466" s="9" t="s">
        <v>68</v>
      </c>
      <c r="C466" s="9" t="s">
        <v>18</v>
      </c>
      <c r="D466" s="163" t="s">
        <v>139</v>
      </c>
      <c r="E466" s="9" t="str">
        <f t="shared" si="8"/>
        <v>DFTotal01-04</v>
      </c>
      <c r="F466" s="118">
        <v>162958.86550432799</v>
      </c>
    </row>
    <row r="467" spans="2:6" x14ac:dyDescent="0.2">
      <c r="B467" s="9" t="s">
        <v>68</v>
      </c>
      <c r="C467" s="9" t="s">
        <v>18</v>
      </c>
      <c r="D467" s="163" t="s">
        <v>138</v>
      </c>
      <c r="E467" s="9" t="str">
        <f t="shared" si="8"/>
        <v>DFTotal05-09</v>
      </c>
      <c r="F467" s="118">
        <v>190373.254856107</v>
      </c>
    </row>
    <row r="468" spans="2:6" x14ac:dyDescent="0.2">
      <c r="B468" s="9" t="s">
        <v>68</v>
      </c>
      <c r="C468" s="9" t="s">
        <v>18</v>
      </c>
      <c r="D468" s="163" t="s">
        <v>120</v>
      </c>
      <c r="E468" s="9" t="str">
        <f t="shared" si="8"/>
        <v>DFTotal10-14</v>
      </c>
      <c r="F468" s="118">
        <v>202596.69513607299</v>
      </c>
    </row>
    <row r="469" spans="2:6" x14ac:dyDescent="0.2">
      <c r="B469" s="9" t="s">
        <v>68</v>
      </c>
      <c r="C469" s="9" t="s">
        <v>18</v>
      </c>
      <c r="D469" s="162" t="s">
        <v>121</v>
      </c>
      <c r="E469" s="9" t="str">
        <f t="shared" si="8"/>
        <v>DFTotal15-19</v>
      </c>
      <c r="F469" s="118">
        <v>238046.66719478101</v>
      </c>
    </row>
    <row r="470" spans="2:6" x14ac:dyDescent="0.2">
      <c r="B470" s="9" t="s">
        <v>68</v>
      </c>
      <c r="C470" s="9" t="s">
        <v>18</v>
      </c>
      <c r="D470" s="162" t="s">
        <v>122</v>
      </c>
      <c r="E470" s="9" t="str">
        <f t="shared" si="8"/>
        <v>DFTotal20-24</v>
      </c>
      <c r="F470" s="118">
        <v>254480.75817940899</v>
      </c>
    </row>
    <row r="471" spans="2:6" x14ac:dyDescent="0.2">
      <c r="B471" s="9" t="s">
        <v>68</v>
      </c>
      <c r="C471" s="9" t="s">
        <v>18</v>
      </c>
      <c r="D471" s="162" t="s">
        <v>123</v>
      </c>
      <c r="E471" s="9" t="str">
        <f t="shared" si="8"/>
        <v>DFTotal25-29</v>
      </c>
      <c r="F471" s="118">
        <v>254834.67405633</v>
      </c>
    </row>
    <row r="472" spans="2:6" x14ac:dyDescent="0.2">
      <c r="B472" s="9" t="s">
        <v>68</v>
      </c>
      <c r="C472" s="9" t="s">
        <v>18</v>
      </c>
      <c r="D472" s="162" t="s">
        <v>124</v>
      </c>
      <c r="E472" s="9" t="str">
        <f t="shared" si="8"/>
        <v>DFTotal30-34</v>
      </c>
      <c r="F472" s="118">
        <v>265219.40170386998</v>
      </c>
    </row>
    <row r="473" spans="2:6" x14ac:dyDescent="0.2">
      <c r="B473" s="9" t="s">
        <v>68</v>
      </c>
      <c r="C473" s="9" t="s">
        <v>18</v>
      </c>
      <c r="D473" s="162" t="s">
        <v>125</v>
      </c>
      <c r="E473" s="9" t="str">
        <f t="shared" si="8"/>
        <v>DFTotal35-39</v>
      </c>
      <c r="F473" s="118">
        <v>279604.95751894999</v>
      </c>
    </row>
    <row r="474" spans="2:6" x14ac:dyDescent="0.2">
      <c r="B474" s="9" t="s">
        <v>68</v>
      </c>
      <c r="C474" s="9" t="s">
        <v>18</v>
      </c>
      <c r="D474" s="162" t="s">
        <v>126</v>
      </c>
      <c r="E474" s="9" t="str">
        <f t="shared" si="8"/>
        <v>DFTotal40-44</v>
      </c>
      <c r="F474" s="118">
        <v>263513.05611031002</v>
      </c>
    </row>
    <row r="475" spans="2:6" x14ac:dyDescent="0.2">
      <c r="B475" s="9" t="s">
        <v>68</v>
      </c>
      <c r="C475" s="9" t="s">
        <v>18</v>
      </c>
      <c r="D475" s="162" t="s">
        <v>127</v>
      </c>
      <c r="E475" s="9" t="str">
        <f t="shared" si="8"/>
        <v>DFTotal45-49</v>
      </c>
      <c r="F475" s="118">
        <v>219851.88336743999</v>
      </c>
    </row>
    <row r="476" spans="2:6" x14ac:dyDescent="0.2">
      <c r="B476" s="9" t="s">
        <v>68</v>
      </c>
      <c r="C476" s="9" t="s">
        <v>18</v>
      </c>
      <c r="D476" s="162" t="s">
        <v>128</v>
      </c>
      <c r="E476" s="9" t="str">
        <f t="shared" si="8"/>
        <v>DFTotal50-54</v>
      </c>
      <c r="F476" s="118">
        <v>189043.56754317501</v>
      </c>
    </row>
    <row r="477" spans="2:6" x14ac:dyDescent="0.2">
      <c r="B477" s="9" t="s">
        <v>68</v>
      </c>
      <c r="C477" s="9" t="s">
        <v>18</v>
      </c>
      <c r="D477" s="162" t="s">
        <v>129</v>
      </c>
      <c r="E477" s="9" t="str">
        <f t="shared" si="8"/>
        <v>DFTotal55-59</v>
      </c>
      <c r="F477" s="118">
        <v>156107.341662625</v>
      </c>
    </row>
    <row r="478" spans="2:6" x14ac:dyDescent="0.2">
      <c r="B478" s="9" t="s">
        <v>68</v>
      </c>
      <c r="C478" s="9" t="s">
        <v>18</v>
      </c>
      <c r="D478" s="162" t="s">
        <v>130</v>
      </c>
      <c r="E478" s="9" t="str">
        <f t="shared" si="8"/>
        <v>DFTotal60-64</v>
      </c>
      <c r="F478" s="118">
        <v>120054.03583930399</v>
      </c>
    </row>
    <row r="479" spans="2:6" x14ac:dyDescent="0.2">
      <c r="B479" s="9" t="s">
        <v>68</v>
      </c>
      <c r="C479" s="9" t="s">
        <v>18</v>
      </c>
      <c r="D479" s="162" t="s">
        <v>131</v>
      </c>
      <c r="E479" s="9" t="str">
        <f t="shared" si="8"/>
        <v>DFTotal65-69</v>
      </c>
      <c r="F479" s="118">
        <v>90574.849075402599</v>
      </c>
    </row>
    <row r="480" spans="2:6" x14ac:dyDescent="0.2">
      <c r="B480" s="9" t="s">
        <v>68</v>
      </c>
      <c r="C480" s="9" t="s">
        <v>18</v>
      </c>
      <c r="D480" s="162" t="s">
        <v>132</v>
      </c>
      <c r="E480" s="9" t="str">
        <f t="shared" si="8"/>
        <v>DFTotal70-74</v>
      </c>
      <c r="F480" s="118">
        <v>63698.301963149097</v>
      </c>
    </row>
    <row r="481" spans="2:6" x14ac:dyDescent="0.2">
      <c r="B481" s="9" t="s">
        <v>68</v>
      </c>
      <c r="C481" s="9" t="s">
        <v>18</v>
      </c>
      <c r="D481" s="162" t="s">
        <v>133</v>
      </c>
      <c r="E481" s="9" t="str">
        <f t="shared" si="8"/>
        <v>DFTotal75-79</v>
      </c>
      <c r="F481" s="118">
        <v>40178.206475886203</v>
      </c>
    </row>
    <row r="482" spans="2:6" x14ac:dyDescent="0.2">
      <c r="B482" s="9" t="s">
        <v>68</v>
      </c>
      <c r="C482" s="9" t="s">
        <v>18</v>
      </c>
      <c r="D482" s="162" t="s">
        <v>134</v>
      </c>
      <c r="E482" s="9" t="str">
        <f t="shared" si="8"/>
        <v>DFTotal80-84</v>
      </c>
      <c r="F482" s="118">
        <v>25524.245306297398</v>
      </c>
    </row>
    <row r="483" spans="2:6" x14ac:dyDescent="0.2">
      <c r="B483" s="9" t="s">
        <v>68</v>
      </c>
      <c r="C483" s="9" t="s">
        <v>18</v>
      </c>
      <c r="D483" s="162" t="s">
        <v>135</v>
      </c>
      <c r="E483" s="9" t="str">
        <f t="shared" si="8"/>
        <v>DFTotal85-89</v>
      </c>
      <c r="F483" s="118">
        <v>12219.575909236901</v>
      </c>
    </row>
    <row r="484" spans="2:6" x14ac:dyDescent="0.2">
      <c r="B484" s="9" t="s">
        <v>68</v>
      </c>
      <c r="C484" s="9" t="s">
        <v>18</v>
      </c>
      <c r="D484" s="162" t="s">
        <v>8</v>
      </c>
      <c r="E484" s="9" t="str">
        <f t="shared" si="8"/>
        <v>DFTotal90+</v>
      </c>
      <c r="F484" s="118">
        <v>6349.0888382676903</v>
      </c>
    </row>
    <row r="485" spans="2:6" x14ac:dyDescent="0.2">
      <c r="B485" s="9" t="s">
        <v>58</v>
      </c>
      <c r="C485" s="9" t="s">
        <v>69</v>
      </c>
      <c r="D485" s="162">
        <v>0</v>
      </c>
      <c r="E485" s="9" t="str">
        <f t="shared" si="8"/>
        <v>ESFemale0</v>
      </c>
      <c r="F485" s="118">
        <v>28037.575217302001</v>
      </c>
    </row>
    <row r="486" spans="2:6" x14ac:dyDescent="0.2">
      <c r="B486" s="9" t="s">
        <v>58</v>
      </c>
      <c r="C486" s="9" t="s">
        <v>69</v>
      </c>
      <c r="D486" s="163" t="s">
        <v>139</v>
      </c>
      <c r="E486" s="9" t="str">
        <f t="shared" si="8"/>
        <v>ESFemale01-04</v>
      </c>
      <c r="F486" s="118">
        <v>112727.71546555099</v>
      </c>
    </row>
    <row r="487" spans="2:6" x14ac:dyDescent="0.2">
      <c r="B487" s="9" t="s">
        <v>58</v>
      </c>
      <c r="C487" s="9" t="s">
        <v>69</v>
      </c>
      <c r="D487" s="163" t="s">
        <v>138</v>
      </c>
      <c r="E487" s="9" t="str">
        <f t="shared" si="8"/>
        <v>ESFemale05-09</v>
      </c>
      <c r="F487" s="118">
        <v>139533.72935081701</v>
      </c>
    </row>
    <row r="488" spans="2:6" x14ac:dyDescent="0.2">
      <c r="B488" s="9" t="s">
        <v>58</v>
      </c>
      <c r="C488" s="9" t="s">
        <v>69</v>
      </c>
      <c r="D488" s="163" t="s">
        <v>120</v>
      </c>
      <c r="E488" s="9" t="str">
        <f t="shared" si="8"/>
        <v>ESFemale10-14</v>
      </c>
      <c r="F488" s="118">
        <v>134069.59003766699</v>
      </c>
    </row>
    <row r="489" spans="2:6" x14ac:dyDescent="0.2">
      <c r="B489" s="9" t="s">
        <v>58</v>
      </c>
      <c r="C489" s="9" t="s">
        <v>69</v>
      </c>
      <c r="D489" s="162" t="s">
        <v>121</v>
      </c>
      <c r="E489" s="9" t="str">
        <f t="shared" si="8"/>
        <v>ESFemale15-19</v>
      </c>
      <c r="F489" s="118">
        <v>141725.50122131</v>
      </c>
    </row>
    <row r="490" spans="2:6" x14ac:dyDescent="0.2">
      <c r="B490" s="9" t="s">
        <v>58</v>
      </c>
      <c r="C490" s="9" t="s">
        <v>69</v>
      </c>
      <c r="D490" s="162" t="s">
        <v>122</v>
      </c>
      <c r="E490" s="9" t="str">
        <f t="shared" si="8"/>
        <v>ESFemale20-24</v>
      </c>
      <c r="F490" s="118">
        <v>155199.06936733</v>
      </c>
    </row>
    <row r="491" spans="2:6" x14ac:dyDescent="0.2">
      <c r="B491" s="9" t="s">
        <v>58</v>
      </c>
      <c r="C491" s="9" t="s">
        <v>69</v>
      </c>
      <c r="D491" s="162" t="s">
        <v>123</v>
      </c>
      <c r="E491" s="9" t="str">
        <f t="shared" si="8"/>
        <v>ESFemale25-29</v>
      </c>
      <c r="F491" s="118">
        <v>157581.92872938301</v>
      </c>
    </row>
    <row r="492" spans="2:6" x14ac:dyDescent="0.2">
      <c r="B492" s="9" t="s">
        <v>58</v>
      </c>
      <c r="C492" s="9" t="s">
        <v>69</v>
      </c>
      <c r="D492" s="162" t="s">
        <v>124</v>
      </c>
      <c r="E492" s="9" t="str">
        <f t="shared" si="8"/>
        <v>ESFemale30-34</v>
      </c>
      <c r="F492" s="118">
        <v>167444.86669553199</v>
      </c>
    </row>
    <row r="493" spans="2:6" x14ac:dyDescent="0.2">
      <c r="B493" s="9" t="s">
        <v>58</v>
      </c>
      <c r="C493" s="9" t="s">
        <v>69</v>
      </c>
      <c r="D493" s="162" t="s">
        <v>125</v>
      </c>
      <c r="E493" s="9" t="str">
        <f t="shared" si="8"/>
        <v>ESFemale35-39</v>
      </c>
      <c r="F493" s="118">
        <v>168578.54053652799</v>
      </c>
    </row>
    <row r="494" spans="2:6" x14ac:dyDescent="0.2">
      <c r="B494" s="9" t="s">
        <v>58</v>
      </c>
      <c r="C494" s="9" t="s">
        <v>69</v>
      </c>
      <c r="D494" s="162" t="s">
        <v>126</v>
      </c>
      <c r="E494" s="9" t="str">
        <f t="shared" si="8"/>
        <v>ESFemale40-44</v>
      </c>
      <c r="F494" s="118">
        <v>157915.701401923</v>
      </c>
    </row>
    <row r="495" spans="2:6" x14ac:dyDescent="0.2">
      <c r="B495" s="9" t="s">
        <v>58</v>
      </c>
      <c r="C495" s="9" t="s">
        <v>69</v>
      </c>
      <c r="D495" s="162" t="s">
        <v>127</v>
      </c>
      <c r="E495" s="9" t="str">
        <f t="shared" si="8"/>
        <v>ESFemale45-49</v>
      </c>
      <c r="F495" s="118">
        <v>136598.17808101699</v>
      </c>
    </row>
    <row r="496" spans="2:6" x14ac:dyDescent="0.2">
      <c r="B496" s="9" t="s">
        <v>58</v>
      </c>
      <c r="C496" s="9" t="s">
        <v>69</v>
      </c>
      <c r="D496" s="162" t="s">
        <v>128</v>
      </c>
      <c r="E496" s="9" t="str">
        <f t="shared" si="8"/>
        <v>ESFemale50-54</v>
      </c>
      <c r="F496" s="118">
        <v>126609.037185447</v>
      </c>
    </row>
    <row r="497" spans="2:6" x14ac:dyDescent="0.2">
      <c r="B497" s="9" t="s">
        <v>58</v>
      </c>
      <c r="C497" s="9" t="s">
        <v>69</v>
      </c>
      <c r="D497" s="162" t="s">
        <v>129</v>
      </c>
      <c r="E497" s="9" t="str">
        <f t="shared" si="8"/>
        <v>ESFemale55-59</v>
      </c>
      <c r="F497" s="118">
        <v>117345.31907119299</v>
      </c>
    </row>
    <row r="498" spans="2:6" x14ac:dyDescent="0.2">
      <c r="B498" s="9" t="s">
        <v>58</v>
      </c>
      <c r="C498" s="9" t="s">
        <v>69</v>
      </c>
      <c r="D498" s="162" t="s">
        <v>130</v>
      </c>
      <c r="E498" s="9" t="str">
        <f t="shared" si="8"/>
        <v>ESFemale60-64</v>
      </c>
      <c r="F498" s="118">
        <v>102180.56798800299</v>
      </c>
    </row>
    <row r="499" spans="2:6" x14ac:dyDescent="0.2">
      <c r="B499" s="9" t="s">
        <v>58</v>
      </c>
      <c r="C499" s="9" t="s">
        <v>69</v>
      </c>
      <c r="D499" s="162" t="s">
        <v>131</v>
      </c>
      <c r="E499" s="9" t="str">
        <f t="shared" si="8"/>
        <v>ESFemale65-69</v>
      </c>
      <c r="F499" s="118">
        <v>81003.881018876593</v>
      </c>
    </row>
    <row r="500" spans="2:6" x14ac:dyDescent="0.2">
      <c r="B500" s="9" t="s">
        <v>58</v>
      </c>
      <c r="C500" s="9" t="s">
        <v>69</v>
      </c>
      <c r="D500" s="162" t="s">
        <v>132</v>
      </c>
      <c r="E500" s="9" t="str">
        <f t="shared" si="8"/>
        <v>ESFemale70-74</v>
      </c>
      <c r="F500" s="118">
        <v>56883.602080866098</v>
      </c>
    </row>
    <row r="501" spans="2:6" x14ac:dyDescent="0.2">
      <c r="B501" s="9" t="s">
        <v>58</v>
      </c>
      <c r="C501" s="9" t="s">
        <v>69</v>
      </c>
      <c r="D501" s="162" t="s">
        <v>133</v>
      </c>
      <c r="E501" s="9" t="str">
        <f t="shared" si="8"/>
        <v>ESFemale75-79</v>
      </c>
      <c r="F501" s="118">
        <v>39261.301442734803</v>
      </c>
    </row>
    <row r="502" spans="2:6" x14ac:dyDescent="0.2">
      <c r="B502" s="9" t="s">
        <v>58</v>
      </c>
      <c r="C502" s="9" t="s">
        <v>69</v>
      </c>
      <c r="D502" s="162" t="s">
        <v>134</v>
      </c>
      <c r="E502" s="9" t="str">
        <f t="shared" si="8"/>
        <v>ESFemale80-84</v>
      </c>
      <c r="F502" s="118">
        <v>27264.948585459399</v>
      </c>
    </row>
    <row r="503" spans="2:6" x14ac:dyDescent="0.2">
      <c r="B503" s="9" t="s">
        <v>58</v>
      </c>
      <c r="C503" s="9" t="s">
        <v>69</v>
      </c>
      <c r="D503" s="162" t="s">
        <v>135</v>
      </c>
      <c r="E503" s="9" t="str">
        <f t="shared" si="8"/>
        <v>ESFemale85-89</v>
      </c>
      <c r="F503" s="118">
        <v>16179.186225630099</v>
      </c>
    </row>
    <row r="504" spans="2:6" x14ac:dyDescent="0.2">
      <c r="B504" s="9" t="s">
        <v>58</v>
      </c>
      <c r="C504" s="9" t="s">
        <v>69</v>
      </c>
      <c r="D504" s="162" t="s">
        <v>8</v>
      </c>
      <c r="E504" s="9" t="str">
        <f t="shared" si="8"/>
        <v>ESFemale90+</v>
      </c>
      <c r="F504" s="118">
        <v>12383.2043450077</v>
      </c>
    </row>
    <row r="505" spans="2:6" x14ac:dyDescent="0.2">
      <c r="B505" s="9" t="s">
        <v>58</v>
      </c>
      <c r="C505" s="9" t="s">
        <v>70</v>
      </c>
      <c r="D505" s="162">
        <v>0</v>
      </c>
      <c r="E505" s="9" t="str">
        <f t="shared" si="8"/>
        <v>ESMale0</v>
      </c>
      <c r="F505" s="118">
        <v>29366.240181335099</v>
      </c>
    </row>
    <row r="506" spans="2:6" x14ac:dyDescent="0.2">
      <c r="B506" s="9" t="s">
        <v>58</v>
      </c>
      <c r="C506" s="9" t="s">
        <v>70</v>
      </c>
      <c r="D506" s="163" t="s">
        <v>139</v>
      </c>
      <c r="E506" s="9" t="str">
        <f t="shared" si="8"/>
        <v>ESMale01-04</v>
      </c>
      <c r="F506" s="118">
        <v>117853.021284135</v>
      </c>
    </row>
    <row r="507" spans="2:6" x14ac:dyDescent="0.2">
      <c r="B507" s="9" t="s">
        <v>58</v>
      </c>
      <c r="C507" s="9" t="s">
        <v>70</v>
      </c>
      <c r="D507" s="163" t="s">
        <v>138</v>
      </c>
      <c r="E507" s="9" t="str">
        <f t="shared" si="8"/>
        <v>ESMale05-09</v>
      </c>
      <c r="F507" s="118">
        <v>145675.315803884</v>
      </c>
    </row>
    <row r="508" spans="2:6" x14ac:dyDescent="0.2">
      <c r="B508" s="9" t="s">
        <v>58</v>
      </c>
      <c r="C508" s="9" t="s">
        <v>70</v>
      </c>
      <c r="D508" s="163" t="s">
        <v>120</v>
      </c>
      <c r="E508" s="9" t="str">
        <f t="shared" si="8"/>
        <v>ESMale10-14</v>
      </c>
      <c r="F508" s="118">
        <v>139744.936742163</v>
      </c>
    </row>
    <row r="509" spans="2:6" x14ac:dyDescent="0.2">
      <c r="B509" s="9" t="s">
        <v>58</v>
      </c>
      <c r="C509" s="9" t="s">
        <v>70</v>
      </c>
      <c r="D509" s="162" t="s">
        <v>121</v>
      </c>
      <c r="E509" s="9" t="str">
        <f t="shared" si="8"/>
        <v>ESMale15-19</v>
      </c>
      <c r="F509" s="118">
        <v>146589.62821684999</v>
      </c>
    </row>
    <row r="510" spans="2:6" x14ac:dyDescent="0.2">
      <c r="B510" s="9" t="s">
        <v>58</v>
      </c>
      <c r="C510" s="9" t="s">
        <v>70</v>
      </c>
      <c r="D510" s="162" t="s">
        <v>122</v>
      </c>
      <c r="E510" s="9" t="str">
        <f t="shared" si="8"/>
        <v>ESMale20-24</v>
      </c>
      <c r="F510" s="118">
        <v>158420.253717171</v>
      </c>
    </row>
    <row r="511" spans="2:6" x14ac:dyDescent="0.2">
      <c r="B511" s="9" t="s">
        <v>58</v>
      </c>
      <c r="C511" s="9" t="s">
        <v>70</v>
      </c>
      <c r="D511" s="162" t="s">
        <v>123</v>
      </c>
      <c r="E511" s="9" t="str">
        <f t="shared" si="8"/>
        <v>ESMale25-29</v>
      </c>
      <c r="F511" s="118">
        <v>158408.94774393301</v>
      </c>
    </row>
    <row r="512" spans="2:6" x14ac:dyDescent="0.2">
      <c r="B512" s="9" t="s">
        <v>58</v>
      </c>
      <c r="C512" s="9" t="s">
        <v>70</v>
      </c>
      <c r="D512" s="162" t="s">
        <v>124</v>
      </c>
      <c r="E512" s="9" t="str">
        <f t="shared" si="8"/>
        <v>ESMale30-34</v>
      </c>
      <c r="F512" s="118">
        <v>169020.12890456701</v>
      </c>
    </row>
    <row r="513" spans="2:6" x14ac:dyDescent="0.2">
      <c r="B513" s="9" t="s">
        <v>58</v>
      </c>
      <c r="C513" s="9" t="s">
        <v>70</v>
      </c>
      <c r="D513" s="162" t="s">
        <v>125</v>
      </c>
      <c r="E513" s="9" t="str">
        <f t="shared" si="8"/>
        <v>ESMale35-39</v>
      </c>
      <c r="F513" s="118">
        <v>167222.23142918499</v>
      </c>
    </row>
    <row r="514" spans="2:6" x14ac:dyDescent="0.2">
      <c r="B514" s="9" t="s">
        <v>58</v>
      </c>
      <c r="C514" s="9" t="s">
        <v>70</v>
      </c>
      <c r="D514" s="162" t="s">
        <v>126</v>
      </c>
      <c r="E514" s="9" t="str">
        <f t="shared" ref="E514:E577" si="9">_xlfn.CONCAT(B514,C514,D514)</f>
        <v>ESMale40-44</v>
      </c>
      <c r="F514" s="118">
        <v>152676.58032340501</v>
      </c>
    </row>
    <row r="515" spans="2:6" x14ac:dyDescent="0.2">
      <c r="B515" s="9" t="s">
        <v>58</v>
      </c>
      <c r="C515" s="9" t="s">
        <v>70</v>
      </c>
      <c r="D515" s="162" t="s">
        <v>127</v>
      </c>
      <c r="E515" s="9" t="str">
        <f t="shared" si="9"/>
        <v>ESMale45-49</v>
      </c>
      <c r="F515" s="118">
        <v>128684.591158625</v>
      </c>
    </row>
    <row r="516" spans="2:6" x14ac:dyDescent="0.2">
      <c r="B516" s="9" t="s">
        <v>58</v>
      </c>
      <c r="C516" s="9" t="s">
        <v>70</v>
      </c>
      <c r="D516" s="162" t="s">
        <v>128</v>
      </c>
      <c r="E516" s="9" t="str">
        <f t="shared" si="9"/>
        <v>ESMale50-54</v>
      </c>
      <c r="F516" s="118">
        <v>118557.431600515</v>
      </c>
    </row>
    <row r="517" spans="2:6" x14ac:dyDescent="0.2">
      <c r="B517" s="9" t="s">
        <v>58</v>
      </c>
      <c r="C517" s="9" t="s">
        <v>70</v>
      </c>
      <c r="D517" s="162" t="s">
        <v>129</v>
      </c>
      <c r="E517" s="9" t="str">
        <f t="shared" si="9"/>
        <v>ESMale55-59</v>
      </c>
      <c r="F517" s="118">
        <v>107707.435259634</v>
      </c>
    </row>
    <row r="518" spans="2:6" x14ac:dyDescent="0.2">
      <c r="B518" s="9" t="s">
        <v>58</v>
      </c>
      <c r="C518" s="9" t="s">
        <v>70</v>
      </c>
      <c r="D518" s="162" t="s">
        <v>130</v>
      </c>
      <c r="E518" s="9" t="str">
        <f t="shared" si="9"/>
        <v>ESMale60-64</v>
      </c>
      <c r="F518" s="118">
        <v>91653.817142003405</v>
      </c>
    </row>
    <row r="519" spans="2:6" x14ac:dyDescent="0.2">
      <c r="B519" s="9" t="s">
        <v>58</v>
      </c>
      <c r="C519" s="9" t="s">
        <v>70</v>
      </c>
      <c r="D519" s="162" t="s">
        <v>131</v>
      </c>
      <c r="E519" s="9" t="str">
        <f t="shared" si="9"/>
        <v>ESMale65-69</v>
      </c>
      <c r="F519" s="118">
        <v>71039.099729353897</v>
      </c>
    </row>
    <row r="520" spans="2:6" x14ac:dyDescent="0.2">
      <c r="B520" s="9" t="s">
        <v>58</v>
      </c>
      <c r="C520" s="9" t="s">
        <v>70</v>
      </c>
      <c r="D520" s="162" t="s">
        <v>132</v>
      </c>
      <c r="E520" s="9" t="str">
        <f t="shared" si="9"/>
        <v>ESMale70-74</v>
      </c>
      <c r="F520" s="118">
        <v>47069.845364388602</v>
      </c>
    </row>
    <row r="521" spans="2:6" x14ac:dyDescent="0.2">
      <c r="B521" s="9" t="s">
        <v>58</v>
      </c>
      <c r="C521" s="9" t="s">
        <v>70</v>
      </c>
      <c r="D521" s="162" t="s">
        <v>133</v>
      </c>
      <c r="E521" s="9" t="str">
        <f t="shared" si="9"/>
        <v>ESMale75-79</v>
      </c>
      <c r="F521" s="118">
        <v>29679.891067716999</v>
      </c>
    </row>
    <row r="522" spans="2:6" x14ac:dyDescent="0.2">
      <c r="B522" s="9" t="s">
        <v>58</v>
      </c>
      <c r="C522" s="9" t="s">
        <v>70</v>
      </c>
      <c r="D522" s="162" t="s">
        <v>134</v>
      </c>
      <c r="E522" s="9" t="str">
        <f t="shared" si="9"/>
        <v>ESMale80-84</v>
      </c>
      <c r="F522" s="118">
        <v>18785.9197033663</v>
      </c>
    </row>
    <row r="523" spans="2:6" x14ac:dyDescent="0.2">
      <c r="B523" s="9" t="s">
        <v>58</v>
      </c>
      <c r="C523" s="9" t="s">
        <v>70</v>
      </c>
      <c r="D523" s="162" t="s">
        <v>135</v>
      </c>
      <c r="E523" s="9" t="str">
        <f t="shared" si="9"/>
        <v>ESMale85-89</v>
      </c>
      <c r="F523" s="118">
        <v>10262.524068459699</v>
      </c>
    </row>
    <row r="524" spans="2:6" x14ac:dyDescent="0.2">
      <c r="B524" s="9" t="s">
        <v>58</v>
      </c>
      <c r="C524" s="9" t="s">
        <v>70</v>
      </c>
      <c r="D524" s="162" t="s">
        <v>8</v>
      </c>
      <c r="E524" s="9" t="str">
        <f t="shared" si="9"/>
        <v>ESMale90+</v>
      </c>
      <c r="F524" s="118">
        <v>6542.99523562788</v>
      </c>
    </row>
    <row r="525" spans="2:6" x14ac:dyDescent="0.2">
      <c r="B525" s="9" t="s">
        <v>58</v>
      </c>
      <c r="C525" s="9" t="s">
        <v>18</v>
      </c>
      <c r="D525" s="162">
        <v>0</v>
      </c>
      <c r="E525" s="9" t="str">
        <f t="shared" si="9"/>
        <v>ESTotal0</v>
      </c>
      <c r="F525" s="118">
        <v>57403.815407574599</v>
      </c>
    </row>
    <row r="526" spans="2:6" x14ac:dyDescent="0.2">
      <c r="B526" s="9" t="s">
        <v>58</v>
      </c>
      <c r="C526" s="9" t="s">
        <v>18</v>
      </c>
      <c r="D526" s="163" t="s">
        <v>139</v>
      </c>
      <c r="E526" s="9" t="str">
        <f t="shared" si="9"/>
        <v>ESTotal01-04</v>
      </c>
      <c r="F526" s="118">
        <v>230580.73683501899</v>
      </c>
    </row>
    <row r="527" spans="2:6" x14ac:dyDescent="0.2">
      <c r="B527" s="9" t="s">
        <v>58</v>
      </c>
      <c r="C527" s="9" t="s">
        <v>18</v>
      </c>
      <c r="D527" s="163" t="s">
        <v>138</v>
      </c>
      <c r="E527" s="9" t="str">
        <f t="shared" si="9"/>
        <v>ESTotal05-09</v>
      </c>
      <c r="F527" s="118">
        <v>285209.04534103198</v>
      </c>
    </row>
    <row r="528" spans="2:6" x14ac:dyDescent="0.2">
      <c r="B528" s="9" t="s">
        <v>58</v>
      </c>
      <c r="C528" s="9" t="s">
        <v>18</v>
      </c>
      <c r="D528" s="163" t="s">
        <v>120</v>
      </c>
      <c r="E528" s="9" t="str">
        <f t="shared" si="9"/>
        <v>ESTotal10-14</v>
      </c>
      <c r="F528" s="118">
        <v>273814.52725384</v>
      </c>
    </row>
    <row r="529" spans="2:6" x14ac:dyDescent="0.2">
      <c r="B529" s="9" t="s">
        <v>58</v>
      </c>
      <c r="C529" s="9" t="s">
        <v>18</v>
      </c>
      <c r="D529" s="162" t="s">
        <v>121</v>
      </c>
      <c r="E529" s="9" t="str">
        <f t="shared" si="9"/>
        <v>ESTotal15-19</v>
      </c>
      <c r="F529" s="118">
        <v>288315.13158716902</v>
      </c>
    </row>
    <row r="530" spans="2:6" x14ac:dyDescent="0.2">
      <c r="B530" s="9" t="s">
        <v>58</v>
      </c>
      <c r="C530" s="9" t="s">
        <v>18</v>
      </c>
      <c r="D530" s="162" t="s">
        <v>122</v>
      </c>
      <c r="E530" s="9" t="str">
        <f t="shared" si="9"/>
        <v>ESTotal20-24</v>
      </c>
      <c r="F530" s="118">
        <v>313619.44603288203</v>
      </c>
    </row>
    <row r="531" spans="2:6" x14ac:dyDescent="0.2">
      <c r="B531" s="9" t="s">
        <v>58</v>
      </c>
      <c r="C531" s="9" t="s">
        <v>18</v>
      </c>
      <c r="D531" s="162" t="s">
        <v>123</v>
      </c>
      <c r="E531" s="9" t="str">
        <f t="shared" si="9"/>
        <v>ESTotal25-29</v>
      </c>
      <c r="F531" s="118">
        <v>315990.87723420898</v>
      </c>
    </row>
    <row r="532" spans="2:6" x14ac:dyDescent="0.2">
      <c r="B532" s="9" t="s">
        <v>58</v>
      </c>
      <c r="C532" s="9" t="s">
        <v>18</v>
      </c>
      <c r="D532" s="162" t="s">
        <v>124</v>
      </c>
      <c r="E532" s="9" t="str">
        <f t="shared" si="9"/>
        <v>ESTotal30-34</v>
      </c>
      <c r="F532" s="118">
        <v>336465.00482212199</v>
      </c>
    </row>
    <row r="533" spans="2:6" x14ac:dyDescent="0.2">
      <c r="B533" s="9" t="s">
        <v>58</v>
      </c>
      <c r="C533" s="9" t="s">
        <v>18</v>
      </c>
      <c r="D533" s="162" t="s">
        <v>125</v>
      </c>
      <c r="E533" s="9" t="str">
        <f t="shared" si="9"/>
        <v>ESTotal35-39</v>
      </c>
      <c r="F533" s="118">
        <v>335800.89956032898</v>
      </c>
    </row>
    <row r="534" spans="2:6" x14ac:dyDescent="0.2">
      <c r="B534" s="9" t="s">
        <v>58</v>
      </c>
      <c r="C534" s="9" t="s">
        <v>18</v>
      </c>
      <c r="D534" s="162" t="s">
        <v>126</v>
      </c>
      <c r="E534" s="9" t="str">
        <f t="shared" si="9"/>
        <v>ESTotal40-44</v>
      </c>
      <c r="F534" s="118">
        <v>310592.43044890702</v>
      </c>
    </row>
    <row r="535" spans="2:6" x14ac:dyDescent="0.2">
      <c r="B535" s="9" t="s">
        <v>58</v>
      </c>
      <c r="C535" s="9" t="s">
        <v>18</v>
      </c>
      <c r="D535" s="162" t="s">
        <v>127</v>
      </c>
      <c r="E535" s="9" t="str">
        <f t="shared" si="9"/>
        <v>ESTotal45-49</v>
      </c>
      <c r="F535" s="118">
        <v>265282.78684802301</v>
      </c>
    </row>
    <row r="536" spans="2:6" x14ac:dyDescent="0.2">
      <c r="B536" s="9" t="s">
        <v>58</v>
      </c>
      <c r="C536" s="9" t="s">
        <v>18</v>
      </c>
      <c r="D536" s="162" t="s">
        <v>128</v>
      </c>
      <c r="E536" s="9" t="str">
        <f t="shared" si="9"/>
        <v>ESTotal50-54</v>
      </c>
      <c r="F536" s="118">
        <v>245166.48075580699</v>
      </c>
    </row>
    <row r="537" spans="2:6" x14ac:dyDescent="0.2">
      <c r="B537" s="9" t="s">
        <v>58</v>
      </c>
      <c r="C537" s="9" t="s">
        <v>18</v>
      </c>
      <c r="D537" s="162" t="s">
        <v>129</v>
      </c>
      <c r="E537" s="9" t="str">
        <f t="shared" si="9"/>
        <v>ESTotal55-59</v>
      </c>
      <c r="F537" s="118">
        <v>225052.764048565</v>
      </c>
    </row>
    <row r="538" spans="2:6" x14ac:dyDescent="0.2">
      <c r="B538" s="9" t="s">
        <v>58</v>
      </c>
      <c r="C538" s="9" t="s">
        <v>18</v>
      </c>
      <c r="D538" s="162" t="s">
        <v>130</v>
      </c>
      <c r="E538" s="9" t="str">
        <f t="shared" si="9"/>
        <v>ESTotal60-64</v>
      </c>
      <c r="F538" s="118">
        <v>193834.39563705699</v>
      </c>
    </row>
    <row r="539" spans="2:6" x14ac:dyDescent="0.2">
      <c r="B539" s="9" t="s">
        <v>58</v>
      </c>
      <c r="C539" s="9" t="s">
        <v>18</v>
      </c>
      <c r="D539" s="162" t="s">
        <v>131</v>
      </c>
      <c r="E539" s="9" t="str">
        <f t="shared" si="9"/>
        <v>ESTotal65-69</v>
      </c>
      <c r="F539" s="118">
        <v>152042.987539508</v>
      </c>
    </row>
    <row r="540" spans="2:6" x14ac:dyDescent="0.2">
      <c r="B540" s="9" t="s">
        <v>58</v>
      </c>
      <c r="C540" s="9" t="s">
        <v>18</v>
      </c>
      <c r="D540" s="162" t="s">
        <v>132</v>
      </c>
      <c r="E540" s="9" t="str">
        <f t="shared" si="9"/>
        <v>ESTotal70-74</v>
      </c>
      <c r="F540" s="118">
        <v>103953.49687092799</v>
      </c>
    </row>
    <row r="541" spans="2:6" x14ac:dyDescent="0.2">
      <c r="B541" s="9" t="s">
        <v>58</v>
      </c>
      <c r="C541" s="9" t="s">
        <v>18</v>
      </c>
      <c r="D541" s="162" t="s">
        <v>133</v>
      </c>
      <c r="E541" s="9" t="str">
        <f t="shared" si="9"/>
        <v>ESTotal75-79</v>
      </c>
      <c r="F541" s="118">
        <v>68941.205720038299</v>
      </c>
    </row>
    <row r="542" spans="2:6" x14ac:dyDescent="0.2">
      <c r="B542" s="9" t="s">
        <v>58</v>
      </c>
      <c r="C542" s="9" t="s">
        <v>18</v>
      </c>
      <c r="D542" s="162" t="s">
        <v>134</v>
      </c>
      <c r="E542" s="9" t="str">
        <f t="shared" si="9"/>
        <v>ESTotal80-84</v>
      </c>
      <c r="F542" s="118">
        <v>46050.872578204398</v>
      </c>
    </row>
    <row r="543" spans="2:6" x14ac:dyDescent="0.2">
      <c r="B543" s="9" t="s">
        <v>58</v>
      </c>
      <c r="C543" s="9" t="s">
        <v>18</v>
      </c>
      <c r="D543" s="162" t="s">
        <v>135</v>
      </c>
      <c r="E543" s="9" t="str">
        <f t="shared" si="9"/>
        <v>ESTotal85-89</v>
      </c>
      <c r="F543" s="118">
        <v>26441.757640727301</v>
      </c>
    </row>
    <row r="544" spans="2:6" x14ac:dyDescent="0.2">
      <c r="B544" s="9" t="s">
        <v>58</v>
      </c>
      <c r="C544" s="9" t="s">
        <v>18</v>
      </c>
      <c r="D544" s="162" t="s">
        <v>8</v>
      </c>
      <c r="E544" s="9" t="str">
        <f t="shared" si="9"/>
        <v>ESTotal90+</v>
      </c>
      <c r="F544" s="118">
        <v>18926.208429366099</v>
      </c>
    </row>
    <row r="545" spans="2:6" x14ac:dyDescent="0.2">
      <c r="B545" s="9" t="s">
        <v>67</v>
      </c>
      <c r="C545" s="9" t="s">
        <v>69</v>
      </c>
      <c r="D545" s="162">
        <v>0</v>
      </c>
      <c r="E545" s="9" t="str">
        <f t="shared" si="9"/>
        <v>GOFemale0</v>
      </c>
      <c r="F545" s="118">
        <v>49359.269089474903</v>
      </c>
    </row>
    <row r="546" spans="2:6" x14ac:dyDescent="0.2">
      <c r="B546" s="9" t="s">
        <v>67</v>
      </c>
      <c r="C546" s="9" t="s">
        <v>69</v>
      </c>
      <c r="D546" s="163" t="s">
        <v>139</v>
      </c>
      <c r="E546" s="9" t="str">
        <f t="shared" si="9"/>
        <v>GOFemale01-04</v>
      </c>
      <c r="F546" s="118">
        <v>202997.74147279499</v>
      </c>
    </row>
    <row r="547" spans="2:6" x14ac:dyDescent="0.2">
      <c r="B547" s="9" t="s">
        <v>67</v>
      </c>
      <c r="C547" s="9" t="s">
        <v>69</v>
      </c>
      <c r="D547" s="163" t="s">
        <v>138</v>
      </c>
      <c r="E547" s="9" t="str">
        <f t="shared" si="9"/>
        <v>GOFemale05-09</v>
      </c>
      <c r="F547" s="118">
        <v>256345.25291129001</v>
      </c>
    </row>
    <row r="548" spans="2:6" x14ac:dyDescent="0.2">
      <c r="B548" s="9" t="s">
        <v>67</v>
      </c>
      <c r="C548" s="9" t="s">
        <v>69</v>
      </c>
      <c r="D548" s="163" t="s">
        <v>120</v>
      </c>
      <c r="E548" s="9" t="str">
        <f t="shared" si="9"/>
        <v>GOFemale10-14</v>
      </c>
      <c r="F548" s="118">
        <v>243549.82305740699</v>
      </c>
    </row>
    <row r="549" spans="2:6" x14ac:dyDescent="0.2">
      <c r="B549" s="9" t="s">
        <v>67</v>
      </c>
      <c r="C549" s="9" t="s">
        <v>69</v>
      </c>
      <c r="D549" s="162" t="s">
        <v>121</v>
      </c>
      <c r="E549" s="9" t="str">
        <f t="shared" si="9"/>
        <v>GOFemale15-19</v>
      </c>
      <c r="F549" s="118">
        <v>254896.87398214001</v>
      </c>
    </row>
    <row r="550" spans="2:6" x14ac:dyDescent="0.2">
      <c r="B550" s="9" t="s">
        <v>67</v>
      </c>
      <c r="C550" s="9" t="s">
        <v>69</v>
      </c>
      <c r="D550" s="162" t="s">
        <v>122</v>
      </c>
      <c r="E550" s="9" t="str">
        <f t="shared" si="9"/>
        <v>GOFemale20-24</v>
      </c>
      <c r="F550" s="118">
        <v>282476.81464595901</v>
      </c>
    </row>
    <row r="551" spans="2:6" x14ac:dyDescent="0.2">
      <c r="B551" s="9" t="s">
        <v>67</v>
      </c>
      <c r="C551" s="9" t="s">
        <v>69</v>
      </c>
      <c r="D551" s="162" t="s">
        <v>123</v>
      </c>
      <c r="E551" s="9" t="str">
        <f t="shared" si="9"/>
        <v>GOFemale25-29</v>
      </c>
      <c r="F551" s="118">
        <v>295797.46141203202</v>
      </c>
    </row>
    <row r="552" spans="2:6" x14ac:dyDescent="0.2">
      <c r="B552" s="9" t="s">
        <v>67</v>
      </c>
      <c r="C552" s="9" t="s">
        <v>69</v>
      </c>
      <c r="D552" s="162" t="s">
        <v>124</v>
      </c>
      <c r="E552" s="9" t="str">
        <f t="shared" si="9"/>
        <v>GOFemale30-34</v>
      </c>
      <c r="F552" s="118">
        <v>302541.354254023</v>
      </c>
    </row>
    <row r="553" spans="2:6" x14ac:dyDescent="0.2">
      <c r="B553" s="9" t="s">
        <v>67</v>
      </c>
      <c r="C553" s="9" t="s">
        <v>69</v>
      </c>
      <c r="D553" s="162" t="s">
        <v>125</v>
      </c>
      <c r="E553" s="9" t="str">
        <f t="shared" si="9"/>
        <v>GOFemale35-39</v>
      </c>
      <c r="F553" s="118">
        <v>298625.01285246899</v>
      </c>
    </row>
    <row r="554" spans="2:6" x14ac:dyDescent="0.2">
      <c r="B554" s="9" t="s">
        <v>67</v>
      </c>
      <c r="C554" s="9" t="s">
        <v>69</v>
      </c>
      <c r="D554" s="162" t="s">
        <v>126</v>
      </c>
      <c r="E554" s="9" t="str">
        <f t="shared" si="9"/>
        <v>GOFemale40-44</v>
      </c>
      <c r="F554" s="118">
        <v>283290.40644414403</v>
      </c>
    </row>
    <row r="555" spans="2:6" x14ac:dyDescent="0.2">
      <c r="B555" s="9" t="s">
        <v>67</v>
      </c>
      <c r="C555" s="9" t="s">
        <v>69</v>
      </c>
      <c r="D555" s="162" t="s">
        <v>127</v>
      </c>
      <c r="E555" s="9" t="str">
        <f t="shared" si="9"/>
        <v>GOFemale45-49</v>
      </c>
      <c r="F555" s="118">
        <v>250848.61842101099</v>
      </c>
    </row>
    <row r="556" spans="2:6" x14ac:dyDescent="0.2">
      <c r="B556" s="9" t="s">
        <v>67</v>
      </c>
      <c r="C556" s="9" t="s">
        <v>69</v>
      </c>
      <c r="D556" s="162" t="s">
        <v>128</v>
      </c>
      <c r="E556" s="9" t="str">
        <f t="shared" si="9"/>
        <v>GOFemale50-54</v>
      </c>
      <c r="F556" s="118">
        <v>224653.247308641</v>
      </c>
    </row>
    <row r="557" spans="2:6" x14ac:dyDescent="0.2">
      <c r="B557" s="9" t="s">
        <v>67</v>
      </c>
      <c r="C557" s="9" t="s">
        <v>69</v>
      </c>
      <c r="D557" s="162" t="s">
        <v>129</v>
      </c>
      <c r="E557" s="9" t="str">
        <f t="shared" si="9"/>
        <v>GOFemale55-59</v>
      </c>
      <c r="F557" s="118">
        <v>192415.83155228599</v>
      </c>
    </row>
    <row r="558" spans="2:6" x14ac:dyDescent="0.2">
      <c r="B558" s="9" t="s">
        <v>67</v>
      </c>
      <c r="C558" s="9" t="s">
        <v>69</v>
      </c>
      <c r="D558" s="162" t="s">
        <v>130</v>
      </c>
      <c r="E558" s="9" t="str">
        <f t="shared" si="9"/>
        <v>GOFemale60-64</v>
      </c>
      <c r="F558" s="118">
        <v>155560.302858765</v>
      </c>
    </row>
    <row r="559" spans="2:6" x14ac:dyDescent="0.2">
      <c r="B559" s="9" t="s">
        <v>67</v>
      </c>
      <c r="C559" s="9" t="s">
        <v>69</v>
      </c>
      <c r="D559" s="162" t="s">
        <v>131</v>
      </c>
      <c r="E559" s="9" t="str">
        <f t="shared" si="9"/>
        <v>GOFemale65-69</v>
      </c>
      <c r="F559" s="118">
        <v>119710.238601308</v>
      </c>
    </row>
    <row r="560" spans="2:6" x14ac:dyDescent="0.2">
      <c r="B560" s="9" t="s">
        <v>67</v>
      </c>
      <c r="C560" s="9" t="s">
        <v>69</v>
      </c>
      <c r="D560" s="162" t="s">
        <v>132</v>
      </c>
      <c r="E560" s="9" t="str">
        <f t="shared" si="9"/>
        <v>GOFemale70-74</v>
      </c>
      <c r="F560" s="118">
        <v>85515.305788676196</v>
      </c>
    </row>
    <row r="561" spans="2:6" x14ac:dyDescent="0.2">
      <c r="B561" s="9" t="s">
        <v>67</v>
      </c>
      <c r="C561" s="9" t="s">
        <v>69</v>
      </c>
      <c r="D561" s="162" t="s">
        <v>133</v>
      </c>
      <c r="E561" s="9" t="str">
        <f t="shared" si="9"/>
        <v>GOFemale75-79</v>
      </c>
      <c r="F561" s="118">
        <v>56749.949773202497</v>
      </c>
    </row>
    <row r="562" spans="2:6" x14ac:dyDescent="0.2">
      <c r="B562" s="9" t="s">
        <v>67</v>
      </c>
      <c r="C562" s="9" t="s">
        <v>69</v>
      </c>
      <c r="D562" s="162" t="s">
        <v>134</v>
      </c>
      <c r="E562" s="9" t="str">
        <f t="shared" si="9"/>
        <v>GOFemale80-84</v>
      </c>
      <c r="F562" s="118">
        <v>36162.127847477903</v>
      </c>
    </row>
    <row r="563" spans="2:6" x14ac:dyDescent="0.2">
      <c r="B563" s="9" t="s">
        <v>67</v>
      </c>
      <c r="C563" s="9" t="s">
        <v>69</v>
      </c>
      <c r="D563" s="162" t="s">
        <v>135</v>
      </c>
      <c r="E563" s="9" t="str">
        <f t="shared" si="9"/>
        <v>GOFemale85-89</v>
      </c>
      <c r="F563" s="118">
        <v>18471.407660722001</v>
      </c>
    </row>
    <row r="564" spans="2:6" x14ac:dyDescent="0.2">
      <c r="B564" s="9" t="s">
        <v>67</v>
      </c>
      <c r="C564" s="9" t="s">
        <v>69</v>
      </c>
      <c r="D564" s="162" t="s">
        <v>8</v>
      </c>
      <c r="E564" s="9" t="str">
        <f t="shared" si="9"/>
        <v>GOFemale90+</v>
      </c>
      <c r="F564" s="118">
        <v>10084.6830622503</v>
      </c>
    </row>
    <row r="565" spans="2:6" x14ac:dyDescent="0.2">
      <c r="B565" s="9" t="s">
        <v>67</v>
      </c>
      <c r="C565" s="9" t="s">
        <v>70</v>
      </c>
      <c r="D565" s="162">
        <v>0</v>
      </c>
      <c r="E565" s="9" t="str">
        <f t="shared" si="9"/>
        <v>GOMale0</v>
      </c>
      <c r="F565" s="118">
        <v>51704.267570513897</v>
      </c>
    </row>
    <row r="566" spans="2:6" x14ac:dyDescent="0.2">
      <c r="B566" s="9" t="s">
        <v>67</v>
      </c>
      <c r="C566" s="9" t="s">
        <v>70</v>
      </c>
      <c r="D566" s="163" t="s">
        <v>139</v>
      </c>
      <c r="E566" s="9" t="str">
        <f t="shared" si="9"/>
        <v>GOMale01-04</v>
      </c>
      <c r="F566" s="118">
        <v>211983.04841083899</v>
      </c>
    </row>
    <row r="567" spans="2:6" x14ac:dyDescent="0.2">
      <c r="B567" s="9" t="s">
        <v>67</v>
      </c>
      <c r="C567" s="9" t="s">
        <v>70</v>
      </c>
      <c r="D567" s="163" t="s">
        <v>138</v>
      </c>
      <c r="E567" s="9" t="str">
        <f t="shared" si="9"/>
        <v>GOMale05-09</v>
      </c>
      <c r="F567" s="118">
        <v>266935.66250396398</v>
      </c>
    </row>
    <row r="568" spans="2:6" x14ac:dyDescent="0.2">
      <c r="B568" s="9" t="s">
        <v>67</v>
      </c>
      <c r="C568" s="9" t="s">
        <v>70</v>
      </c>
      <c r="D568" s="163" t="s">
        <v>120</v>
      </c>
      <c r="E568" s="9" t="str">
        <f t="shared" si="9"/>
        <v>GOMale10-14</v>
      </c>
      <c r="F568" s="118">
        <v>253505.41318407399</v>
      </c>
    </row>
    <row r="569" spans="2:6" x14ac:dyDescent="0.2">
      <c r="B569" s="9" t="s">
        <v>67</v>
      </c>
      <c r="C569" s="9" t="s">
        <v>70</v>
      </c>
      <c r="D569" s="162" t="s">
        <v>121</v>
      </c>
      <c r="E569" s="9" t="str">
        <f t="shared" si="9"/>
        <v>GOMale15-19</v>
      </c>
      <c r="F569" s="118">
        <v>263921.91520690202</v>
      </c>
    </row>
    <row r="570" spans="2:6" x14ac:dyDescent="0.2">
      <c r="B570" s="9" t="s">
        <v>67</v>
      </c>
      <c r="C570" s="9" t="s">
        <v>70</v>
      </c>
      <c r="D570" s="162" t="s">
        <v>122</v>
      </c>
      <c r="E570" s="9" t="str">
        <f t="shared" si="9"/>
        <v>GOMale20-24</v>
      </c>
      <c r="F570" s="118">
        <v>288717.19239180599</v>
      </c>
    </row>
    <row r="571" spans="2:6" x14ac:dyDescent="0.2">
      <c r="B571" s="9" t="s">
        <v>67</v>
      </c>
      <c r="C571" s="9" t="s">
        <v>70</v>
      </c>
      <c r="D571" s="162" t="s">
        <v>123</v>
      </c>
      <c r="E571" s="9" t="str">
        <f t="shared" si="9"/>
        <v>GOMale25-29</v>
      </c>
      <c r="F571" s="118">
        <v>297977.79181153199</v>
      </c>
    </row>
    <row r="572" spans="2:6" x14ac:dyDescent="0.2">
      <c r="B572" s="9" t="s">
        <v>67</v>
      </c>
      <c r="C572" s="9" t="s">
        <v>70</v>
      </c>
      <c r="D572" s="162" t="s">
        <v>124</v>
      </c>
      <c r="E572" s="9" t="str">
        <f t="shared" si="9"/>
        <v>GOMale30-34</v>
      </c>
      <c r="F572" s="118">
        <v>307350.90977119701</v>
      </c>
    </row>
    <row r="573" spans="2:6" x14ac:dyDescent="0.2">
      <c r="B573" s="9" t="s">
        <v>67</v>
      </c>
      <c r="C573" s="9" t="s">
        <v>70</v>
      </c>
      <c r="D573" s="162" t="s">
        <v>125</v>
      </c>
      <c r="E573" s="9" t="str">
        <f t="shared" si="9"/>
        <v>GOMale35-39</v>
      </c>
      <c r="F573" s="118">
        <v>297288.82653642498</v>
      </c>
    </row>
    <row r="574" spans="2:6" x14ac:dyDescent="0.2">
      <c r="B574" s="9" t="s">
        <v>67</v>
      </c>
      <c r="C574" s="9" t="s">
        <v>70</v>
      </c>
      <c r="D574" s="162" t="s">
        <v>126</v>
      </c>
      <c r="E574" s="9" t="str">
        <f t="shared" si="9"/>
        <v>GOMale40-44</v>
      </c>
      <c r="F574" s="118">
        <v>274654.79717330303</v>
      </c>
    </row>
    <row r="575" spans="2:6" x14ac:dyDescent="0.2">
      <c r="B575" s="9" t="s">
        <v>67</v>
      </c>
      <c r="C575" s="9" t="s">
        <v>70</v>
      </c>
      <c r="D575" s="162" t="s">
        <v>127</v>
      </c>
      <c r="E575" s="9" t="str">
        <f t="shared" si="9"/>
        <v>GOMale45-49</v>
      </c>
      <c r="F575" s="118">
        <v>238704.72395758401</v>
      </c>
    </row>
    <row r="576" spans="2:6" x14ac:dyDescent="0.2">
      <c r="B576" s="9" t="s">
        <v>67</v>
      </c>
      <c r="C576" s="9" t="s">
        <v>70</v>
      </c>
      <c r="D576" s="162" t="s">
        <v>128</v>
      </c>
      <c r="E576" s="9" t="str">
        <f t="shared" si="9"/>
        <v>GOMale50-54</v>
      </c>
      <c r="F576" s="118">
        <v>211689.22420935801</v>
      </c>
    </row>
    <row r="577" spans="2:6" x14ac:dyDescent="0.2">
      <c r="B577" s="9" t="s">
        <v>67</v>
      </c>
      <c r="C577" s="9" t="s">
        <v>70</v>
      </c>
      <c r="D577" s="162" t="s">
        <v>129</v>
      </c>
      <c r="E577" s="9" t="str">
        <f t="shared" si="9"/>
        <v>GOMale55-59</v>
      </c>
      <c r="F577" s="118">
        <v>177669.717584837</v>
      </c>
    </row>
    <row r="578" spans="2:6" x14ac:dyDescent="0.2">
      <c r="B578" s="9" t="s">
        <v>67</v>
      </c>
      <c r="C578" s="9" t="s">
        <v>70</v>
      </c>
      <c r="D578" s="162" t="s">
        <v>130</v>
      </c>
      <c r="E578" s="9" t="str">
        <f t="shared" ref="E578:E641" si="10">_xlfn.CONCAT(B578,C578,D578)</f>
        <v>GOMale60-64</v>
      </c>
      <c r="F578" s="118">
        <v>139754.08966602801</v>
      </c>
    </row>
    <row r="579" spans="2:6" x14ac:dyDescent="0.2">
      <c r="B579" s="9" t="s">
        <v>67</v>
      </c>
      <c r="C579" s="9" t="s">
        <v>70</v>
      </c>
      <c r="D579" s="162" t="s">
        <v>131</v>
      </c>
      <c r="E579" s="9" t="str">
        <f t="shared" si="10"/>
        <v>GOMale65-69</v>
      </c>
      <c r="F579" s="118">
        <v>104157.328889015</v>
      </c>
    </row>
    <row r="580" spans="2:6" x14ac:dyDescent="0.2">
      <c r="B580" s="9" t="s">
        <v>67</v>
      </c>
      <c r="C580" s="9" t="s">
        <v>70</v>
      </c>
      <c r="D580" s="162" t="s">
        <v>132</v>
      </c>
      <c r="E580" s="9" t="str">
        <f t="shared" si="10"/>
        <v>GOMale70-74</v>
      </c>
      <c r="F580" s="118">
        <v>73711.1602437478</v>
      </c>
    </row>
    <row r="581" spans="2:6" x14ac:dyDescent="0.2">
      <c r="B581" s="9" t="s">
        <v>67</v>
      </c>
      <c r="C581" s="9" t="s">
        <v>70</v>
      </c>
      <c r="D581" s="162" t="s">
        <v>133</v>
      </c>
      <c r="E581" s="9" t="str">
        <f t="shared" si="10"/>
        <v>GOMale75-79</v>
      </c>
      <c r="F581" s="118">
        <v>47923.221096806999</v>
      </c>
    </row>
    <row r="582" spans="2:6" x14ac:dyDescent="0.2">
      <c r="B582" s="9" t="s">
        <v>67</v>
      </c>
      <c r="C582" s="9" t="s">
        <v>70</v>
      </c>
      <c r="D582" s="162" t="s">
        <v>134</v>
      </c>
      <c r="E582" s="9" t="str">
        <f t="shared" si="10"/>
        <v>GOMale80-84</v>
      </c>
      <c r="F582" s="118">
        <v>28885.247277257498</v>
      </c>
    </row>
    <row r="583" spans="2:6" x14ac:dyDescent="0.2">
      <c r="B583" s="9" t="s">
        <v>67</v>
      </c>
      <c r="C583" s="9" t="s">
        <v>70</v>
      </c>
      <c r="D583" s="162" t="s">
        <v>135</v>
      </c>
      <c r="E583" s="9" t="str">
        <f t="shared" si="10"/>
        <v>GOMale85-89</v>
      </c>
      <c r="F583" s="118">
        <v>13894.8768523653</v>
      </c>
    </row>
    <row r="584" spans="2:6" x14ac:dyDescent="0.2">
      <c r="B584" s="9" t="s">
        <v>67</v>
      </c>
      <c r="C584" s="9" t="s">
        <v>70</v>
      </c>
      <c r="D584" s="162" t="s">
        <v>8</v>
      </c>
      <c r="E584" s="9" t="str">
        <f t="shared" si="10"/>
        <v>GOMale90+</v>
      </c>
      <c r="F584" s="118">
        <v>7400.5066819122203</v>
      </c>
    </row>
    <row r="585" spans="2:6" x14ac:dyDescent="0.2">
      <c r="B585" s="9" t="s">
        <v>67</v>
      </c>
      <c r="C585" s="9" t="s">
        <v>18</v>
      </c>
      <c r="D585" s="162">
        <v>0</v>
      </c>
      <c r="E585" s="9" t="str">
        <f t="shared" si="10"/>
        <v>GOTotal0</v>
      </c>
      <c r="F585" s="118">
        <v>101063.5366643</v>
      </c>
    </row>
    <row r="586" spans="2:6" x14ac:dyDescent="0.2">
      <c r="B586" s="9" t="s">
        <v>67</v>
      </c>
      <c r="C586" s="9" t="s">
        <v>18</v>
      </c>
      <c r="D586" s="163" t="s">
        <v>139</v>
      </c>
      <c r="E586" s="9" t="str">
        <f t="shared" si="10"/>
        <v>GOTotal01-04</v>
      </c>
      <c r="F586" s="118">
        <v>414980.78998226998</v>
      </c>
    </row>
    <row r="587" spans="2:6" x14ac:dyDescent="0.2">
      <c r="B587" s="9" t="s">
        <v>67</v>
      </c>
      <c r="C587" s="9" t="s">
        <v>18</v>
      </c>
      <c r="D587" s="163" t="s">
        <v>138</v>
      </c>
      <c r="E587" s="9" t="str">
        <f t="shared" si="10"/>
        <v>GOTotal05-09</v>
      </c>
      <c r="F587" s="118">
        <v>523280.91587287001</v>
      </c>
    </row>
    <row r="588" spans="2:6" x14ac:dyDescent="0.2">
      <c r="B588" s="9" t="s">
        <v>67</v>
      </c>
      <c r="C588" s="9" t="s">
        <v>18</v>
      </c>
      <c r="D588" s="163" t="s">
        <v>120</v>
      </c>
      <c r="E588" s="9" t="str">
        <f t="shared" si="10"/>
        <v>GOTotal10-14</v>
      </c>
      <c r="F588" s="118">
        <v>497055.24692739302</v>
      </c>
    </row>
    <row r="589" spans="2:6" x14ac:dyDescent="0.2">
      <c r="B589" s="9" t="s">
        <v>67</v>
      </c>
      <c r="C589" s="9" t="s">
        <v>18</v>
      </c>
      <c r="D589" s="162" t="s">
        <v>121</v>
      </c>
      <c r="E589" s="9" t="str">
        <f t="shared" si="10"/>
        <v>GOTotal15-19</v>
      </c>
      <c r="F589" s="118">
        <v>518818.79009758902</v>
      </c>
    </row>
    <row r="590" spans="2:6" x14ac:dyDescent="0.2">
      <c r="B590" s="9" t="s">
        <v>67</v>
      </c>
      <c r="C590" s="9" t="s">
        <v>18</v>
      </c>
      <c r="D590" s="162" t="s">
        <v>122</v>
      </c>
      <c r="E590" s="9" t="str">
        <f t="shared" si="10"/>
        <v>GOTotal20-24</v>
      </c>
      <c r="F590" s="118">
        <v>571194.145540845</v>
      </c>
    </row>
    <row r="591" spans="2:6" x14ac:dyDescent="0.2">
      <c r="B591" s="9" t="s">
        <v>67</v>
      </c>
      <c r="C591" s="9" t="s">
        <v>18</v>
      </c>
      <c r="D591" s="162" t="s">
        <v>123</v>
      </c>
      <c r="E591" s="9" t="str">
        <f t="shared" si="10"/>
        <v>GOTotal25-29</v>
      </c>
      <c r="F591" s="118">
        <v>593775.25322477706</v>
      </c>
    </row>
    <row r="592" spans="2:6" x14ac:dyDescent="0.2">
      <c r="B592" s="9" t="s">
        <v>67</v>
      </c>
      <c r="C592" s="9" t="s">
        <v>18</v>
      </c>
      <c r="D592" s="162" t="s">
        <v>124</v>
      </c>
      <c r="E592" s="9" t="str">
        <f t="shared" si="10"/>
        <v>GOTotal30-34</v>
      </c>
      <c r="F592" s="118">
        <v>609892.26782179705</v>
      </c>
    </row>
    <row r="593" spans="2:6" x14ac:dyDescent="0.2">
      <c r="B593" s="9" t="s">
        <v>67</v>
      </c>
      <c r="C593" s="9" t="s">
        <v>18</v>
      </c>
      <c r="D593" s="162" t="s">
        <v>125</v>
      </c>
      <c r="E593" s="9" t="str">
        <f t="shared" si="10"/>
        <v>GOTotal35-39</v>
      </c>
      <c r="F593" s="118">
        <v>595914.18272616703</v>
      </c>
    </row>
    <row r="594" spans="2:6" x14ac:dyDescent="0.2">
      <c r="B594" s="9" t="s">
        <v>67</v>
      </c>
      <c r="C594" s="9" t="s">
        <v>18</v>
      </c>
      <c r="D594" s="162" t="s">
        <v>126</v>
      </c>
      <c r="E594" s="9" t="str">
        <f t="shared" si="10"/>
        <v>GOTotal40-44</v>
      </c>
      <c r="F594" s="118">
        <v>557945.37329601601</v>
      </c>
    </row>
    <row r="595" spans="2:6" x14ac:dyDescent="0.2">
      <c r="B595" s="9" t="s">
        <v>67</v>
      </c>
      <c r="C595" s="9" t="s">
        <v>18</v>
      </c>
      <c r="D595" s="162" t="s">
        <v>127</v>
      </c>
      <c r="E595" s="9" t="str">
        <f t="shared" si="10"/>
        <v>GOTotal45-49</v>
      </c>
      <c r="F595" s="118">
        <v>489553.34355048102</v>
      </c>
    </row>
    <row r="596" spans="2:6" x14ac:dyDescent="0.2">
      <c r="B596" s="9" t="s">
        <v>67</v>
      </c>
      <c r="C596" s="9" t="s">
        <v>18</v>
      </c>
      <c r="D596" s="162" t="s">
        <v>128</v>
      </c>
      <c r="E596" s="9" t="str">
        <f t="shared" si="10"/>
        <v>GOTotal50-54</v>
      </c>
      <c r="F596" s="118">
        <v>436342.47632074897</v>
      </c>
    </row>
    <row r="597" spans="2:6" x14ac:dyDescent="0.2">
      <c r="B597" s="9" t="s">
        <v>67</v>
      </c>
      <c r="C597" s="9" t="s">
        <v>18</v>
      </c>
      <c r="D597" s="162" t="s">
        <v>129</v>
      </c>
      <c r="E597" s="9" t="str">
        <f t="shared" si="10"/>
        <v>GOTotal55-59</v>
      </c>
      <c r="F597" s="118">
        <v>370085.55059090501</v>
      </c>
    </row>
    <row r="598" spans="2:6" x14ac:dyDescent="0.2">
      <c r="B598" s="9" t="s">
        <v>67</v>
      </c>
      <c r="C598" s="9" t="s">
        <v>18</v>
      </c>
      <c r="D598" s="162" t="s">
        <v>130</v>
      </c>
      <c r="E598" s="9" t="str">
        <f t="shared" si="10"/>
        <v>GOTotal60-64</v>
      </c>
      <c r="F598" s="118">
        <v>295314.39857459703</v>
      </c>
    </row>
    <row r="599" spans="2:6" x14ac:dyDescent="0.2">
      <c r="B599" s="9" t="s">
        <v>67</v>
      </c>
      <c r="C599" s="9" t="s">
        <v>18</v>
      </c>
      <c r="D599" s="162" t="s">
        <v>131</v>
      </c>
      <c r="E599" s="9" t="str">
        <f t="shared" si="10"/>
        <v>GOTotal65-69</v>
      </c>
      <c r="F599" s="118">
        <v>223867.631453376</v>
      </c>
    </row>
    <row r="600" spans="2:6" x14ac:dyDescent="0.2">
      <c r="B600" s="9" t="s">
        <v>67</v>
      </c>
      <c r="C600" s="9" t="s">
        <v>18</v>
      </c>
      <c r="D600" s="162" t="s">
        <v>132</v>
      </c>
      <c r="E600" s="9" t="str">
        <f t="shared" si="10"/>
        <v>GOTotal70-74</v>
      </c>
      <c r="F600" s="118">
        <v>159226.912610709</v>
      </c>
    </row>
    <row r="601" spans="2:6" x14ac:dyDescent="0.2">
      <c r="B601" s="9" t="s">
        <v>67</v>
      </c>
      <c r="C601" s="9" t="s">
        <v>18</v>
      </c>
      <c r="D601" s="162" t="s">
        <v>133</v>
      </c>
      <c r="E601" s="9" t="str">
        <f t="shared" si="10"/>
        <v>GOTotal75-79</v>
      </c>
      <c r="F601" s="118">
        <v>104673.30115890301</v>
      </c>
    </row>
    <row r="602" spans="2:6" x14ac:dyDescent="0.2">
      <c r="B602" s="9" t="s">
        <v>67</v>
      </c>
      <c r="C602" s="9" t="s">
        <v>18</v>
      </c>
      <c r="D602" s="162" t="s">
        <v>134</v>
      </c>
      <c r="E602" s="9" t="str">
        <f t="shared" si="10"/>
        <v>GOTotal80-84</v>
      </c>
      <c r="F602" s="118">
        <v>65047.421997085999</v>
      </c>
    </row>
    <row r="603" spans="2:6" x14ac:dyDescent="0.2">
      <c r="B603" s="9" t="s">
        <v>67</v>
      </c>
      <c r="C603" s="9" t="s">
        <v>18</v>
      </c>
      <c r="D603" s="162" t="s">
        <v>135</v>
      </c>
      <c r="E603" s="9" t="str">
        <f t="shared" si="10"/>
        <v>GOTotal85-89</v>
      </c>
      <c r="F603" s="118">
        <v>32366.359100047401</v>
      </c>
    </row>
    <row r="604" spans="2:6" x14ac:dyDescent="0.2">
      <c r="B604" s="9" t="s">
        <v>67</v>
      </c>
      <c r="C604" s="9" t="s">
        <v>18</v>
      </c>
      <c r="D604" s="162" t="s">
        <v>8</v>
      </c>
      <c r="E604" s="9" t="str">
        <f t="shared" si="10"/>
        <v>GOTotal90+</v>
      </c>
      <c r="F604" s="118">
        <v>17485.237184033602</v>
      </c>
    </row>
    <row r="605" spans="2:6" x14ac:dyDescent="0.2">
      <c r="B605" s="9" t="s">
        <v>47</v>
      </c>
      <c r="C605" s="9" t="s">
        <v>69</v>
      </c>
      <c r="D605" s="162">
        <v>0</v>
      </c>
      <c r="E605" s="9" t="str">
        <f t="shared" si="10"/>
        <v>MAFemale0</v>
      </c>
      <c r="F605" s="118">
        <v>57359.019219350899</v>
      </c>
    </row>
    <row r="606" spans="2:6" x14ac:dyDescent="0.2">
      <c r="B606" s="9" t="s">
        <v>47</v>
      </c>
      <c r="C606" s="9" t="s">
        <v>69</v>
      </c>
      <c r="D606" s="163" t="s">
        <v>139</v>
      </c>
      <c r="E606" s="9" t="str">
        <f t="shared" si="10"/>
        <v>MAFemale01-04</v>
      </c>
      <c r="F606" s="118">
        <v>229580.99581373701</v>
      </c>
    </row>
    <row r="607" spans="2:6" x14ac:dyDescent="0.2">
      <c r="B607" s="9" t="s">
        <v>47</v>
      </c>
      <c r="C607" s="9" t="s">
        <v>69</v>
      </c>
      <c r="D607" s="163" t="s">
        <v>138</v>
      </c>
      <c r="E607" s="9" t="str">
        <f t="shared" si="10"/>
        <v>MAFemale05-09</v>
      </c>
      <c r="F607" s="118">
        <v>284886.52631862502</v>
      </c>
    </row>
    <row r="608" spans="2:6" x14ac:dyDescent="0.2">
      <c r="B608" s="9" t="s">
        <v>47</v>
      </c>
      <c r="C608" s="9" t="s">
        <v>69</v>
      </c>
      <c r="D608" s="163" t="s">
        <v>120</v>
      </c>
      <c r="E608" s="9" t="str">
        <f t="shared" si="10"/>
        <v>MAFemale10-14</v>
      </c>
      <c r="F608" s="118">
        <v>313991.53065739502</v>
      </c>
    </row>
    <row r="609" spans="2:6" x14ac:dyDescent="0.2">
      <c r="B609" s="9" t="s">
        <v>47</v>
      </c>
      <c r="C609" s="9" t="s">
        <v>69</v>
      </c>
      <c r="D609" s="162" t="s">
        <v>121</v>
      </c>
      <c r="E609" s="9" t="str">
        <f t="shared" si="10"/>
        <v>MAFemale15-19</v>
      </c>
      <c r="F609" s="118">
        <v>327939.55162133998</v>
      </c>
    </row>
    <row r="610" spans="2:6" x14ac:dyDescent="0.2">
      <c r="B610" s="9" t="s">
        <v>47</v>
      </c>
      <c r="C610" s="9" t="s">
        <v>69</v>
      </c>
      <c r="D610" s="162" t="s">
        <v>122</v>
      </c>
      <c r="E610" s="9" t="str">
        <f t="shared" si="10"/>
        <v>MAFemale20-24</v>
      </c>
      <c r="F610" s="118">
        <v>330729.643255734</v>
      </c>
    </row>
    <row r="611" spans="2:6" x14ac:dyDescent="0.2">
      <c r="B611" s="9" t="s">
        <v>47</v>
      </c>
      <c r="C611" s="9" t="s">
        <v>69</v>
      </c>
      <c r="D611" s="162" t="s">
        <v>123</v>
      </c>
      <c r="E611" s="9" t="str">
        <f t="shared" si="10"/>
        <v>MAFemale25-29</v>
      </c>
      <c r="F611" s="118">
        <v>307392.230803732</v>
      </c>
    </row>
    <row r="612" spans="2:6" x14ac:dyDescent="0.2">
      <c r="B612" s="9" t="s">
        <v>47</v>
      </c>
      <c r="C612" s="9" t="s">
        <v>69</v>
      </c>
      <c r="D612" s="162" t="s">
        <v>124</v>
      </c>
      <c r="E612" s="9" t="str">
        <f t="shared" si="10"/>
        <v>MAFemale30-34</v>
      </c>
      <c r="F612" s="118">
        <v>302304.23230630701</v>
      </c>
    </row>
    <row r="613" spans="2:6" x14ac:dyDescent="0.2">
      <c r="B613" s="9" t="s">
        <v>47</v>
      </c>
      <c r="C613" s="9" t="s">
        <v>69</v>
      </c>
      <c r="D613" s="162" t="s">
        <v>125</v>
      </c>
      <c r="E613" s="9" t="str">
        <f t="shared" si="10"/>
        <v>MAFemale35-39</v>
      </c>
      <c r="F613" s="118">
        <v>289773.77033831598</v>
      </c>
    </row>
    <row r="614" spans="2:6" x14ac:dyDescent="0.2">
      <c r="B614" s="9" t="s">
        <v>47</v>
      </c>
      <c r="C614" s="9" t="s">
        <v>69</v>
      </c>
      <c r="D614" s="162" t="s">
        <v>126</v>
      </c>
      <c r="E614" s="9" t="str">
        <f t="shared" si="10"/>
        <v>MAFemale40-44</v>
      </c>
      <c r="F614" s="118">
        <v>251265.81610962699</v>
      </c>
    </row>
    <row r="615" spans="2:6" x14ac:dyDescent="0.2">
      <c r="B615" s="9" t="s">
        <v>47</v>
      </c>
      <c r="C615" s="9" t="s">
        <v>69</v>
      </c>
      <c r="D615" s="162" t="s">
        <v>127</v>
      </c>
      <c r="E615" s="9" t="str">
        <f t="shared" si="10"/>
        <v>MAFemale45-49</v>
      </c>
      <c r="F615" s="118">
        <v>201583.170932159</v>
      </c>
    </row>
    <row r="616" spans="2:6" x14ac:dyDescent="0.2">
      <c r="B616" s="9" t="s">
        <v>47</v>
      </c>
      <c r="C616" s="9" t="s">
        <v>69</v>
      </c>
      <c r="D616" s="162" t="s">
        <v>128</v>
      </c>
      <c r="E616" s="9" t="str">
        <f t="shared" si="10"/>
        <v>MAFemale50-54</v>
      </c>
      <c r="F616" s="118">
        <v>174197.187339639</v>
      </c>
    </row>
    <row r="617" spans="2:6" x14ac:dyDescent="0.2">
      <c r="B617" s="9" t="s">
        <v>47</v>
      </c>
      <c r="C617" s="9" t="s">
        <v>69</v>
      </c>
      <c r="D617" s="162" t="s">
        <v>129</v>
      </c>
      <c r="E617" s="9" t="str">
        <f t="shared" si="10"/>
        <v>MAFemale55-59</v>
      </c>
      <c r="F617" s="118">
        <v>147997.752296936</v>
      </c>
    </row>
    <row r="618" spans="2:6" x14ac:dyDescent="0.2">
      <c r="B618" s="9" t="s">
        <v>47</v>
      </c>
      <c r="C618" s="9" t="s">
        <v>69</v>
      </c>
      <c r="D618" s="162" t="s">
        <v>130</v>
      </c>
      <c r="E618" s="9" t="str">
        <f t="shared" si="10"/>
        <v>MAFemale60-64</v>
      </c>
      <c r="F618" s="118">
        <v>121514.099907948</v>
      </c>
    </row>
    <row r="619" spans="2:6" x14ac:dyDescent="0.2">
      <c r="B619" s="9" t="s">
        <v>47</v>
      </c>
      <c r="C619" s="9" t="s">
        <v>69</v>
      </c>
      <c r="D619" s="162" t="s">
        <v>131</v>
      </c>
      <c r="E619" s="9" t="str">
        <f t="shared" si="10"/>
        <v>MAFemale65-69</v>
      </c>
      <c r="F619" s="118">
        <v>98749.525381047497</v>
      </c>
    </row>
    <row r="620" spans="2:6" x14ac:dyDescent="0.2">
      <c r="B620" s="9" t="s">
        <v>47</v>
      </c>
      <c r="C620" s="9" t="s">
        <v>69</v>
      </c>
      <c r="D620" s="162" t="s">
        <v>132</v>
      </c>
      <c r="E620" s="9" t="str">
        <f t="shared" si="10"/>
        <v>MAFemale70-74</v>
      </c>
      <c r="F620" s="118">
        <v>72878.441306123103</v>
      </c>
    </row>
    <row r="621" spans="2:6" x14ac:dyDescent="0.2">
      <c r="B621" s="9" t="s">
        <v>47</v>
      </c>
      <c r="C621" s="9" t="s">
        <v>69</v>
      </c>
      <c r="D621" s="162" t="s">
        <v>133</v>
      </c>
      <c r="E621" s="9" t="str">
        <f t="shared" si="10"/>
        <v>MAFemale75-79</v>
      </c>
      <c r="F621" s="118">
        <v>51781.049095933799</v>
      </c>
    </row>
    <row r="622" spans="2:6" x14ac:dyDescent="0.2">
      <c r="B622" s="9" t="s">
        <v>47</v>
      </c>
      <c r="C622" s="9" t="s">
        <v>69</v>
      </c>
      <c r="D622" s="162" t="s">
        <v>134</v>
      </c>
      <c r="E622" s="9" t="str">
        <f t="shared" si="10"/>
        <v>MAFemale80-84</v>
      </c>
      <c r="F622" s="118">
        <v>35243.494119678799</v>
      </c>
    </row>
    <row r="623" spans="2:6" x14ac:dyDescent="0.2">
      <c r="B623" s="9" t="s">
        <v>47</v>
      </c>
      <c r="C623" s="9" t="s">
        <v>69</v>
      </c>
      <c r="D623" s="162" t="s">
        <v>135</v>
      </c>
      <c r="E623" s="9" t="str">
        <f t="shared" si="10"/>
        <v>MAFemale85-89</v>
      </c>
      <c r="F623" s="118">
        <v>19452.297629127799</v>
      </c>
    </row>
    <row r="624" spans="2:6" x14ac:dyDescent="0.2">
      <c r="B624" s="9" t="s">
        <v>47</v>
      </c>
      <c r="C624" s="9" t="s">
        <v>69</v>
      </c>
      <c r="D624" s="162" t="s">
        <v>8</v>
      </c>
      <c r="E624" s="9" t="str">
        <f t="shared" si="10"/>
        <v>MAFemale90+</v>
      </c>
      <c r="F624" s="118">
        <v>14305.823305792201</v>
      </c>
    </row>
    <row r="625" spans="2:6" x14ac:dyDescent="0.2">
      <c r="B625" s="9" t="s">
        <v>47</v>
      </c>
      <c r="C625" s="9" t="s">
        <v>70</v>
      </c>
      <c r="D625" s="162">
        <v>0</v>
      </c>
      <c r="E625" s="9" t="str">
        <f t="shared" si="10"/>
        <v>MAMale0</v>
      </c>
      <c r="F625" s="118">
        <v>60056.019764570803</v>
      </c>
    </row>
    <row r="626" spans="2:6" x14ac:dyDescent="0.2">
      <c r="B626" s="9" t="s">
        <v>47</v>
      </c>
      <c r="C626" s="9" t="s">
        <v>70</v>
      </c>
      <c r="D626" s="163" t="s">
        <v>139</v>
      </c>
      <c r="E626" s="9" t="str">
        <f t="shared" si="10"/>
        <v>MAMale01-04</v>
      </c>
      <c r="F626" s="118">
        <v>240034.987395745</v>
      </c>
    </row>
    <row r="627" spans="2:6" x14ac:dyDescent="0.2">
      <c r="B627" s="9" t="s">
        <v>47</v>
      </c>
      <c r="C627" s="9" t="s">
        <v>70</v>
      </c>
      <c r="D627" s="163" t="s">
        <v>138</v>
      </c>
      <c r="E627" s="9" t="str">
        <f t="shared" si="10"/>
        <v>MAMale05-09</v>
      </c>
      <c r="F627" s="118">
        <v>297689.69175617001</v>
      </c>
    </row>
    <row r="628" spans="2:6" x14ac:dyDescent="0.2">
      <c r="B628" s="9" t="s">
        <v>47</v>
      </c>
      <c r="C628" s="9" t="s">
        <v>70</v>
      </c>
      <c r="D628" s="163" t="s">
        <v>120</v>
      </c>
      <c r="E628" s="9" t="str">
        <f t="shared" si="10"/>
        <v>MAMale10-14</v>
      </c>
      <c r="F628" s="118">
        <v>328234.96760329802</v>
      </c>
    </row>
    <row r="629" spans="2:6" x14ac:dyDescent="0.2">
      <c r="B629" s="9" t="s">
        <v>47</v>
      </c>
      <c r="C629" s="9" t="s">
        <v>70</v>
      </c>
      <c r="D629" s="162" t="s">
        <v>121</v>
      </c>
      <c r="E629" s="9" t="str">
        <f t="shared" si="10"/>
        <v>MAMale15-19</v>
      </c>
      <c r="F629" s="118">
        <v>340844.45786316501</v>
      </c>
    </row>
    <row r="630" spans="2:6" x14ac:dyDescent="0.2">
      <c r="B630" s="9" t="s">
        <v>47</v>
      </c>
      <c r="C630" s="9" t="s">
        <v>70</v>
      </c>
      <c r="D630" s="162" t="s">
        <v>122</v>
      </c>
      <c r="E630" s="9" t="str">
        <f t="shared" si="10"/>
        <v>MAMale20-24</v>
      </c>
      <c r="F630" s="118">
        <v>337033.47617472301</v>
      </c>
    </row>
    <row r="631" spans="2:6" x14ac:dyDescent="0.2">
      <c r="B631" s="9" t="s">
        <v>47</v>
      </c>
      <c r="C631" s="9" t="s">
        <v>70</v>
      </c>
      <c r="D631" s="162" t="s">
        <v>123</v>
      </c>
      <c r="E631" s="9" t="str">
        <f t="shared" si="10"/>
        <v>MAMale25-29</v>
      </c>
      <c r="F631" s="118">
        <v>298876.79167449899</v>
      </c>
    </row>
    <row r="632" spans="2:6" x14ac:dyDescent="0.2">
      <c r="B632" s="9" t="s">
        <v>47</v>
      </c>
      <c r="C632" s="9" t="s">
        <v>70</v>
      </c>
      <c r="D632" s="162" t="s">
        <v>124</v>
      </c>
      <c r="E632" s="9" t="str">
        <f t="shared" si="10"/>
        <v>MAMale30-34</v>
      </c>
      <c r="F632" s="118">
        <v>282253.65135388402</v>
      </c>
    </row>
    <row r="633" spans="2:6" x14ac:dyDescent="0.2">
      <c r="B633" s="9" t="s">
        <v>47</v>
      </c>
      <c r="C633" s="9" t="s">
        <v>70</v>
      </c>
      <c r="D633" s="162" t="s">
        <v>125</v>
      </c>
      <c r="E633" s="9" t="str">
        <f t="shared" si="10"/>
        <v>MAMale35-39</v>
      </c>
      <c r="F633" s="118">
        <v>267658.27822258999</v>
      </c>
    </row>
    <row r="634" spans="2:6" x14ac:dyDescent="0.2">
      <c r="B634" s="9" t="s">
        <v>47</v>
      </c>
      <c r="C634" s="9" t="s">
        <v>70</v>
      </c>
      <c r="D634" s="162" t="s">
        <v>126</v>
      </c>
      <c r="E634" s="9" t="str">
        <f t="shared" si="10"/>
        <v>MAMale40-44</v>
      </c>
      <c r="F634" s="118">
        <v>232403.83154643999</v>
      </c>
    </row>
    <row r="635" spans="2:6" x14ac:dyDescent="0.2">
      <c r="B635" s="9" t="s">
        <v>47</v>
      </c>
      <c r="C635" s="9" t="s">
        <v>70</v>
      </c>
      <c r="D635" s="162" t="s">
        <v>127</v>
      </c>
      <c r="E635" s="9" t="str">
        <f t="shared" si="10"/>
        <v>MAMale45-49</v>
      </c>
      <c r="F635" s="118">
        <v>187366.031019911</v>
      </c>
    </row>
    <row r="636" spans="2:6" x14ac:dyDescent="0.2">
      <c r="B636" s="9" t="s">
        <v>47</v>
      </c>
      <c r="C636" s="9" t="s">
        <v>70</v>
      </c>
      <c r="D636" s="162" t="s">
        <v>128</v>
      </c>
      <c r="E636" s="9" t="str">
        <f t="shared" si="10"/>
        <v>MAMale50-54</v>
      </c>
      <c r="F636" s="118">
        <v>160379.34929331599</v>
      </c>
    </row>
    <row r="637" spans="2:6" x14ac:dyDescent="0.2">
      <c r="B637" s="9" t="s">
        <v>47</v>
      </c>
      <c r="C637" s="9" t="s">
        <v>70</v>
      </c>
      <c r="D637" s="162" t="s">
        <v>129</v>
      </c>
      <c r="E637" s="9" t="str">
        <f t="shared" si="10"/>
        <v>MAMale55-59</v>
      </c>
      <c r="F637" s="118">
        <v>133010.02369055501</v>
      </c>
    </row>
    <row r="638" spans="2:6" x14ac:dyDescent="0.2">
      <c r="B638" s="9" t="s">
        <v>47</v>
      </c>
      <c r="C638" s="9" t="s">
        <v>70</v>
      </c>
      <c r="D638" s="162" t="s">
        <v>130</v>
      </c>
      <c r="E638" s="9" t="str">
        <f t="shared" si="10"/>
        <v>MAMale60-64</v>
      </c>
      <c r="F638" s="118">
        <v>106294.43876670599</v>
      </c>
    </row>
    <row r="639" spans="2:6" x14ac:dyDescent="0.2">
      <c r="B639" s="9" t="s">
        <v>47</v>
      </c>
      <c r="C639" s="9" t="s">
        <v>70</v>
      </c>
      <c r="D639" s="162" t="s">
        <v>131</v>
      </c>
      <c r="E639" s="9" t="str">
        <f t="shared" si="10"/>
        <v>MAMale65-69</v>
      </c>
      <c r="F639" s="118">
        <v>83568.363461799599</v>
      </c>
    </row>
    <row r="640" spans="2:6" x14ac:dyDescent="0.2">
      <c r="B640" s="9" t="s">
        <v>47</v>
      </c>
      <c r="C640" s="9" t="s">
        <v>70</v>
      </c>
      <c r="D640" s="162" t="s">
        <v>132</v>
      </c>
      <c r="E640" s="9" t="str">
        <f t="shared" si="10"/>
        <v>MAMale70-74</v>
      </c>
      <c r="F640" s="118">
        <v>61615.082568511098</v>
      </c>
    </row>
    <row r="641" spans="2:6" x14ac:dyDescent="0.2">
      <c r="B641" s="9" t="s">
        <v>47</v>
      </c>
      <c r="C641" s="9" t="s">
        <v>70</v>
      </c>
      <c r="D641" s="162" t="s">
        <v>133</v>
      </c>
      <c r="E641" s="9" t="str">
        <f t="shared" si="10"/>
        <v>MAMale75-79</v>
      </c>
      <c r="F641" s="118">
        <v>42180.0656869636</v>
      </c>
    </row>
    <row r="642" spans="2:6" x14ac:dyDescent="0.2">
      <c r="B642" s="9" t="s">
        <v>47</v>
      </c>
      <c r="C642" s="9" t="s">
        <v>70</v>
      </c>
      <c r="D642" s="162" t="s">
        <v>134</v>
      </c>
      <c r="E642" s="9" t="str">
        <f t="shared" ref="E642:E705" si="11">_xlfn.CONCAT(B642,C642,D642)</f>
        <v>MAMale80-84</v>
      </c>
      <c r="F642" s="118">
        <v>26069.989155059098</v>
      </c>
    </row>
    <row r="643" spans="2:6" x14ac:dyDescent="0.2">
      <c r="B643" s="9" t="s">
        <v>47</v>
      </c>
      <c r="C643" s="9" t="s">
        <v>70</v>
      </c>
      <c r="D643" s="162" t="s">
        <v>135</v>
      </c>
      <c r="E643" s="9" t="str">
        <f t="shared" si="11"/>
        <v>MAMale85-89</v>
      </c>
      <c r="F643" s="118">
        <v>13465.2149491863</v>
      </c>
    </row>
    <row r="644" spans="2:6" x14ac:dyDescent="0.2">
      <c r="B644" s="9" t="s">
        <v>47</v>
      </c>
      <c r="C644" s="9" t="s">
        <v>70</v>
      </c>
      <c r="D644" s="162" t="s">
        <v>8</v>
      </c>
      <c r="E644" s="9" t="str">
        <f t="shared" si="11"/>
        <v>MAMale90+</v>
      </c>
      <c r="F644" s="118">
        <v>8101.3382562516399</v>
      </c>
    </row>
    <row r="645" spans="2:6" x14ac:dyDescent="0.2">
      <c r="B645" s="9" t="s">
        <v>47</v>
      </c>
      <c r="C645" s="9" t="s">
        <v>18</v>
      </c>
      <c r="D645" s="162">
        <v>0</v>
      </c>
      <c r="E645" s="9" t="str">
        <f t="shared" si="11"/>
        <v>MATotal0</v>
      </c>
      <c r="F645" s="118">
        <v>117415.03907296799</v>
      </c>
    </row>
    <row r="646" spans="2:6" x14ac:dyDescent="0.2">
      <c r="B646" s="9" t="s">
        <v>47</v>
      </c>
      <c r="C646" s="9" t="s">
        <v>18</v>
      </c>
      <c r="D646" s="163" t="s">
        <v>139</v>
      </c>
      <c r="E646" s="9" t="str">
        <f t="shared" si="11"/>
        <v>MATotal01-04</v>
      </c>
      <c r="F646" s="118">
        <v>469615.98424904002</v>
      </c>
    </row>
    <row r="647" spans="2:6" x14ac:dyDescent="0.2">
      <c r="B647" s="9" t="s">
        <v>47</v>
      </c>
      <c r="C647" s="9" t="s">
        <v>18</v>
      </c>
      <c r="D647" s="163" t="s">
        <v>138</v>
      </c>
      <c r="E647" s="9" t="str">
        <f t="shared" si="11"/>
        <v>MATotal05-09</v>
      </c>
      <c r="F647" s="118">
        <v>582576.22190868203</v>
      </c>
    </row>
    <row r="648" spans="2:6" x14ac:dyDescent="0.2">
      <c r="B648" s="9" t="s">
        <v>47</v>
      </c>
      <c r="C648" s="9" t="s">
        <v>18</v>
      </c>
      <c r="D648" s="163" t="s">
        <v>120</v>
      </c>
      <c r="E648" s="9" t="str">
        <f t="shared" si="11"/>
        <v>MATotal10-14</v>
      </c>
      <c r="F648" s="118">
        <v>642226.51671137195</v>
      </c>
    </row>
    <row r="649" spans="2:6" x14ac:dyDescent="0.2">
      <c r="B649" s="9" t="s">
        <v>47</v>
      </c>
      <c r="C649" s="9" t="s">
        <v>18</v>
      </c>
      <c r="D649" s="162" t="s">
        <v>121</v>
      </c>
      <c r="E649" s="9" t="str">
        <f t="shared" si="11"/>
        <v>MATotal15-19</v>
      </c>
      <c r="F649" s="118">
        <v>668784.14119518502</v>
      </c>
    </row>
    <row r="650" spans="2:6" x14ac:dyDescent="0.2">
      <c r="B650" s="9" t="s">
        <v>47</v>
      </c>
      <c r="C650" s="9" t="s">
        <v>18</v>
      </c>
      <c r="D650" s="162" t="s">
        <v>122</v>
      </c>
      <c r="E650" s="9" t="str">
        <f t="shared" si="11"/>
        <v>MATotal20-24</v>
      </c>
      <c r="F650" s="118">
        <v>667763.165436454</v>
      </c>
    </row>
    <row r="651" spans="2:6" x14ac:dyDescent="0.2">
      <c r="B651" s="9" t="s">
        <v>47</v>
      </c>
      <c r="C651" s="9" t="s">
        <v>18</v>
      </c>
      <c r="D651" s="162" t="s">
        <v>123</v>
      </c>
      <c r="E651" s="9" t="str">
        <f t="shared" si="11"/>
        <v>MATotal25-29</v>
      </c>
      <c r="F651" s="118">
        <v>606269.54788781703</v>
      </c>
    </row>
    <row r="652" spans="2:6" x14ac:dyDescent="0.2">
      <c r="B652" s="9" t="s">
        <v>47</v>
      </c>
      <c r="C652" s="9" t="s">
        <v>18</v>
      </c>
      <c r="D652" s="162" t="s">
        <v>124</v>
      </c>
      <c r="E652" s="9" t="str">
        <f t="shared" si="11"/>
        <v>MATotal30-34</v>
      </c>
      <c r="F652" s="118">
        <v>584557.89704988198</v>
      </c>
    </row>
    <row r="653" spans="2:6" x14ac:dyDescent="0.2">
      <c r="B653" s="9" t="s">
        <v>47</v>
      </c>
      <c r="C653" s="9" t="s">
        <v>18</v>
      </c>
      <c r="D653" s="162" t="s">
        <v>125</v>
      </c>
      <c r="E653" s="9" t="str">
        <f t="shared" si="11"/>
        <v>MATotal35-39</v>
      </c>
      <c r="F653" s="118">
        <v>557432.17339409003</v>
      </c>
    </row>
    <row r="654" spans="2:6" x14ac:dyDescent="0.2">
      <c r="B654" s="9" t="s">
        <v>47</v>
      </c>
      <c r="C654" s="9" t="s">
        <v>18</v>
      </c>
      <c r="D654" s="162" t="s">
        <v>126</v>
      </c>
      <c r="E654" s="9" t="str">
        <f t="shared" si="11"/>
        <v>MATotal40-44</v>
      </c>
      <c r="F654" s="118">
        <v>483669.81648453401</v>
      </c>
    </row>
    <row r="655" spans="2:6" x14ac:dyDescent="0.2">
      <c r="B655" s="9" t="s">
        <v>47</v>
      </c>
      <c r="C655" s="9" t="s">
        <v>18</v>
      </c>
      <c r="D655" s="162" t="s">
        <v>127</v>
      </c>
      <c r="E655" s="9" t="str">
        <f t="shared" si="11"/>
        <v>MATotal45-49</v>
      </c>
      <c r="F655" s="118">
        <v>388949.31086528703</v>
      </c>
    </row>
    <row r="656" spans="2:6" x14ac:dyDescent="0.2">
      <c r="B656" s="9" t="s">
        <v>47</v>
      </c>
      <c r="C656" s="9" t="s">
        <v>18</v>
      </c>
      <c r="D656" s="162" t="s">
        <v>128</v>
      </c>
      <c r="E656" s="9" t="str">
        <f t="shared" si="11"/>
        <v>MATotal50-54</v>
      </c>
      <c r="F656" s="118">
        <v>334576.53901288798</v>
      </c>
    </row>
    <row r="657" spans="2:6" x14ac:dyDescent="0.2">
      <c r="B657" s="9" t="s">
        <v>47</v>
      </c>
      <c r="C657" s="9" t="s">
        <v>18</v>
      </c>
      <c r="D657" s="162" t="s">
        <v>129</v>
      </c>
      <c r="E657" s="9" t="str">
        <f t="shared" si="11"/>
        <v>MATotal55-59</v>
      </c>
      <c r="F657" s="118">
        <v>281007.77636309399</v>
      </c>
    </row>
    <row r="658" spans="2:6" x14ac:dyDescent="0.2">
      <c r="B658" s="9" t="s">
        <v>47</v>
      </c>
      <c r="C658" s="9" t="s">
        <v>18</v>
      </c>
      <c r="D658" s="162" t="s">
        <v>130</v>
      </c>
      <c r="E658" s="9" t="str">
        <f t="shared" si="11"/>
        <v>MATotal60-64</v>
      </c>
      <c r="F658" s="118">
        <v>227808.539552562</v>
      </c>
    </row>
    <row r="659" spans="2:6" x14ac:dyDescent="0.2">
      <c r="B659" s="9" t="s">
        <v>47</v>
      </c>
      <c r="C659" s="9" t="s">
        <v>18</v>
      </c>
      <c r="D659" s="162" t="s">
        <v>131</v>
      </c>
      <c r="E659" s="9" t="str">
        <f t="shared" si="11"/>
        <v>MATotal65-69</v>
      </c>
      <c r="F659" s="118">
        <v>182318.14479411801</v>
      </c>
    </row>
    <row r="660" spans="2:6" x14ac:dyDescent="0.2">
      <c r="B660" s="9" t="s">
        <v>47</v>
      </c>
      <c r="C660" s="9" t="s">
        <v>18</v>
      </c>
      <c r="D660" s="162" t="s">
        <v>132</v>
      </c>
      <c r="E660" s="9" t="str">
        <f t="shared" si="11"/>
        <v>MATotal70-74</v>
      </c>
      <c r="F660" s="118">
        <v>134494.24150211399</v>
      </c>
    </row>
    <row r="661" spans="2:6" x14ac:dyDescent="0.2">
      <c r="B661" s="9" t="s">
        <v>47</v>
      </c>
      <c r="C661" s="9" t="s">
        <v>18</v>
      </c>
      <c r="D661" s="162" t="s">
        <v>133</v>
      </c>
      <c r="E661" s="9" t="str">
        <f t="shared" si="11"/>
        <v>MATotal75-79</v>
      </c>
      <c r="F661" s="118">
        <v>93961.269588694297</v>
      </c>
    </row>
    <row r="662" spans="2:6" x14ac:dyDescent="0.2">
      <c r="B662" s="9" t="s">
        <v>47</v>
      </c>
      <c r="C662" s="9" t="s">
        <v>18</v>
      </c>
      <c r="D662" s="162" t="s">
        <v>134</v>
      </c>
      <c r="E662" s="9" t="str">
        <f t="shared" si="11"/>
        <v>MATotal80-84</v>
      </c>
      <c r="F662" s="118">
        <v>61313.6434763875</v>
      </c>
    </row>
    <row r="663" spans="2:6" x14ac:dyDescent="0.2">
      <c r="B663" s="9" t="s">
        <v>47</v>
      </c>
      <c r="C663" s="9" t="s">
        <v>18</v>
      </c>
      <c r="D663" s="162" t="s">
        <v>135</v>
      </c>
      <c r="E663" s="9" t="str">
        <f t="shared" si="11"/>
        <v>MATotal85-89</v>
      </c>
      <c r="F663" s="118">
        <v>32917.932749779102</v>
      </c>
    </row>
    <row r="664" spans="2:6" x14ac:dyDescent="0.2">
      <c r="B664" s="9" t="s">
        <v>47</v>
      </c>
      <c r="C664" s="9" t="s">
        <v>18</v>
      </c>
      <c r="D664" s="162" t="s">
        <v>8</v>
      </c>
      <c r="E664" s="9" t="str">
        <f t="shared" si="11"/>
        <v>MATotal90+</v>
      </c>
      <c r="F664" s="118">
        <v>22407.2538654993</v>
      </c>
    </row>
    <row r="665" spans="2:6" x14ac:dyDescent="0.2">
      <c r="B665" s="9" t="s">
        <v>57</v>
      </c>
      <c r="C665" s="9" t="s">
        <v>69</v>
      </c>
      <c r="D665" s="162">
        <v>0</v>
      </c>
      <c r="E665" s="9" t="str">
        <f t="shared" si="11"/>
        <v>MGFemale0</v>
      </c>
      <c r="F665" s="118">
        <v>128941.441881445</v>
      </c>
    </row>
    <row r="666" spans="2:6" x14ac:dyDescent="0.2">
      <c r="B666" s="9" t="s">
        <v>57</v>
      </c>
      <c r="C666" s="9" t="s">
        <v>69</v>
      </c>
      <c r="D666" s="163" t="s">
        <v>139</v>
      </c>
      <c r="E666" s="9" t="str">
        <f t="shared" si="11"/>
        <v>MGFemale01-04</v>
      </c>
      <c r="F666" s="118">
        <v>518947.80871842703</v>
      </c>
    </row>
    <row r="667" spans="2:6" x14ac:dyDescent="0.2">
      <c r="B667" s="9" t="s">
        <v>57</v>
      </c>
      <c r="C667" s="9" t="s">
        <v>69</v>
      </c>
      <c r="D667" s="163" t="s">
        <v>138</v>
      </c>
      <c r="E667" s="9" t="str">
        <f t="shared" si="11"/>
        <v>MGFemale05-09</v>
      </c>
      <c r="F667" s="118">
        <v>647144.76847729296</v>
      </c>
    </row>
    <row r="668" spans="2:6" x14ac:dyDescent="0.2">
      <c r="B668" s="9" t="s">
        <v>57</v>
      </c>
      <c r="C668" s="9" t="s">
        <v>69</v>
      </c>
      <c r="D668" s="163" t="s">
        <v>120</v>
      </c>
      <c r="E668" s="9" t="str">
        <f t="shared" si="11"/>
        <v>MGFemale10-14</v>
      </c>
      <c r="F668" s="118">
        <v>649682.67904506205</v>
      </c>
    </row>
    <row r="669" spans="2:6" x14ac:dyDescent="0.2">
      <c r="B669" s="9" t="s">
        <v>57</v>
      </c>
      <c r="C669" s="9" t="s">
        <v>69</v>
      </c>
      <c r="D669" s="162" t="s">
        <v>121</v>
      </c>
      <c r="E669" s="9" t="str">
        <f t="shared" si="11"/>
        <v>MGFemale15-19</v>
      </c>
      <c r="F669" s="118">
        <v>719507.27826417005</v>
      </c>
    </row>
    <row r="670" spans="2:6" x14ac:dyDescent="0.2">
      <c r="B670" s="9" t="s">
        <v>57</v>
      </c>
      <c r="C670" s="9" t="s">
        <v>69</v>
      </c>
      <c r="D670" s="162" t="s">
        <v>122</v>
      </c>
      <c r="E670" s="9" t="str">
        <f t="shared" si="11"/>
        <v>MGFemale20-24</v>
      </c>
      <c r="F670" s="118">
        <v>822382.15705063904</v>
      </c>
    </row>
    <row r="671" spans="2:6" x14ac:dyDescent="0.2">
      <c r="B671" s="9" t="s">
        <v>57</v>
      </c>
      <c r="C671" s="9" t="s">
        <v>69</v>
      </c>
      <c r="D671" s="162" t="s">
        <v>123</v>
      </c>
      <c r="E671" s="9" t="str">
        <f t="shared" si="11"/>
        <v>MGFemale25-29</v>
      </c>
      <c r="F671" s="118">
        <v>844425.17780051602</v>
      </c>
    </row>
    <row r="672" spans="2:6" x14ac:dyDescent="0.2">
      <c r="B672" s="9" t="s">
        <v>57</v>
      </c>
      <c r="C672" s="9" t="s">
        <v>69</v>
      </c>
      <c r="D672" s="162" t="s">
        <v>124</v>
      </c>
      <c r="E672" s="9" t="str">
        <f t="shared" si="11"/>
        <v>MGFemale30-34</v>
      </c>
      <c r="F672" s="118">
        <v>851015.67352698604</v>
      </c>
    </row>
    <row r="673" spans="2:6" x14ac:dyDescent="0.2">
      <c r="B673" s="9" t="s">
        <v>57</v>
      </c>
      <c r="C673" s="9" t="s">
        <v>69</v>
      </c>
      <c r="D673" s="162" t="s">
        <v>125</v>
      </c>
      <c r="E673" s="9" t="str">
        <f t="shared" si="11"/>
        <v>MGFemale35-39</v>
      </c>
      <c r="F673" s="118">
        <v>852949.02196981397</v>
      </c>
    </row>
    <row r="674" spans="2:6" x14ac:dyDescent="0.2">
      <c r="B674" s="9" t="s">
        <v>57</v>
      </c>
      <c r="C674" s="9" t="s">
        <v>69</v>
      </c>
      <c r="D674" s="162" t="s">
        <v>126</v>
      </c>
      <c r="E674" s="9" t="str">
        <f t="shared" si="11"/>
        <v>MGFemale40-44</v>
      </c>
      <c r="F674" s="118">
        <v>814296.80401864601</v>
      </c>
    </row>
    <row r="675" spans="2:6" x14ac:dyDescent="0.2">
      <c r="B675" s="9" t="s">
        <v>57</v>
      </c>
      <c r="C675" s="9" t="s">
        <v>69</v>
      </c>
      <c r="D675" s="162" t="s">
        <v>127</v>
      </c>
      <c r="E675" s="9" t="str">
        <f t="shared" si="11"/>
        <v>MGFemale45-49</v>
      </c>
      <c r="F675" s="118">
        <v>726915.37804333505</v>
      </c>
    </row>
    <row r="676" spans="2:6" x14ac:dyDescent="0.2">
      <c r="B676" s="9" t="s">
        <v>57</v>
      </c>
      <c r="C676" s="9" t="s">
        <v>69</v>
      </c>
      <c r="D676" s="162" t="s">
        <v>128</v>
      </c>
      <c r="E676" s="9" t="str">
        <f t="shared" si="11"/>
        <v>MGFemale50-54</v>
      </c>
      <c r="F676" s="118">
        <v>692614.22159174003</v>
      </c>
    </row>
    <row r="677" spans="2:6" x14ac:dyDescent="0.2">
      <c r="B677" s="9" t="s">
        <v>57</v>
      </c>
      <c r="C677" s="9" t="s">
        <v>69</v>
      </c>
      <c r="D677" s="162" t="s">
        <v>129</v>
      </c>
      <c r="E677" s="9" t="str">
        <f t="shared" si="11"/>
        <v>MGFemale55-59</v>
      </c>
      <c r="F677" s="118">
        <v>652732.15374112502</v>
      </c>
    </row>
    <row r="678" spans="2:6" x14ac:dyDescent="0.2">
      <c r="B678" s="9" t="s">
        <v>57</v>
      </c>
      <c r="C678" s="9" t="s">
        <v>69</v>
      </c>
      <c r="D678" s="162" t="s">
        <v>130</v>
      </c>
      <c r="E678" s="9" t="str">
        <f t="shared" si="11"/>
        <v>MGFemale60-64</v>
      </c>
      <c r="F678" s="118">
        <v>568509.52518126101</v>
      </c>
    </row>
    <row r="679" spans="2:6" x14ac:dyDescent="0.2">
      <c r="B679" s="9" t="s">
        <v>57</v>
      </c>
      <c r="C679" s="9" t="s">
        <v>69</v>
      </c>
      <c r="D679" s="162" t="s">
        <v>131</v>
      </c>
      <c r="E679" s="9" t="str">
        <f t="shared" si="11"/>
        <v>MGFemale65-69</v>
      </c>
      <c r="F679" s="118">
        <v>456123.55256516498</v>
      </c>
    </row>
    <row r="680" spans="2:6" x14ac:dyDescent="0.2">
      <c r="B680" s="9" t="s">
        <v>57</v>
      </c>
      <c r="C680" s="9" t="s">
        <v>69</v>
      </c>
      <c r="D680" s="162" t="s">
        <v>132</v>
      </c>
      <c r="E680" s="9" t="str">
        <f t="shared" si="11"/>
        <v>MGFemale70-74</v>
      </c>
      <c r="F680" s="118">
        <v>340026.66619717597</v>
      </c>
    </row>
    <row r="681" spans="2:6" x14ac:dyDescent="0.2">
      <c r="B681" s="9" t="s">
        <v>57</v>
      </c>
      <c r="C681" s="9" t="s">
        <v>69</v>
      </c>
      <c r="D681" s="162" t="s">
        <v>133</v>
      </c>
      <c r="E681" s="9" t="str">
        <f t="shared" si="11"/>
        <v>MGFemale75-79</v>
      </c>
      <c r="F681" s="118">
        <v>238184.58884004</v>
      </c>
    </row>
    <row r="682" spans="2:6" x14ac:dyDescent="0.2">
      <c r="B682" s="9" t="s">
        <v>57</v>
      </c>
      <c r="C682" s="9" t="s">
        <v>69</v>
      </c>
      <c r="D682" s="162" t="s">
        <v>134</v>
      </c>
      <c r="E682" s="9" t="str">
        <f t="shared" si="11"/>
        <v>MGFemale80-84</v>
      </c>
      <c r="F682" s="118">
        <v>163636.29304854301</v>
      </c>
    </row>
    <row r="683" spans="2:6" x14ac:dyDescent="0.2">
      <c r="B683" s="9" t="s">
        <v>57</v>
      </c>
      <c r="C683" s="9" t="s">
        <v>69</v>
      </c>
      <c r="D683" s="162" t="s">
        <v>135</v>
      </c>
      <c r="E683" s="9" t="str">
        <f t="shared" si="11"/>
        <v>MGFemale85-89</v>
      </c>
      <c r="F683" s="118">
        <v>93575.532975566501</v>
      </c>
    </row>
    <row r="684" spans="2:6" x14ac:dyDescent="0.2">
      <c r="B684" s="9" t="s">
        <v>57</v>
      </c>
      <c r="C684" s="9" t="s">
        <v>69</v>
      </c>
      <c r="D684" s="162" t="s">
        <v>8</v>
      </c>
      <c r="E684" s="9" t="str">
        <f t="shared" si="11"/>
        <v>MGFemale90+</v>
      </c>
      <c r="F684" s="118">
        <v>68086.458271902695</v>
      </c>
    </row>
    <row r="685" spans="2:6" x14ac:dyDescent="0.2">
      <c r="B685" s="9" t="s">
        <v>57</v>
      </c>
      <c r="C685" s="9" t="s">
        <v>70</v>
      </c>
      <c r="D685" s="162">
        <v>0</v>
      </c>
      <c r="E685" s="9" t="str">
        <f t="shared" si="11"/>
        <v>MGMale0</v>
      </c>
      <c r="F685" s="118">
        <v>135246.40663350001</v>
      </c>
    </row>
    <row r="686" spans="2:6" x14ac:dyDescent="0.2">
      <c r="B686" s="9" t="s">
        <v>57</v>
      </c>
      <c r="C686" s="9" t="s">
        <v>70</v>
      </c>
      <c r="D686" s="163" t="s">
        <v>139</v>
      </c>
      <c r="E686" s="9" t="str">
        <f t="shared" si="11"/>
        <v>MGMale01-04</v>
      </c>
      <c r="F686" s="118">
        <v>544152.448684623</v>
      </c>
    </row>
    <row r="687" spans="2:6" x14ac:dyDescent="0.2">
      <c r="B687" s="9" t="s">
        <v>57</v>
      </c>
      <c r="C687" s="9" t="s">
        <v>70</v>
      </c>
      <c r="D687" s="163" t="s">
        <v>138</v>
      </c>
      <c r="E687" s="9" t="str">
        <f t="shared" si="11"/>
        <v>MGMale05-09</v>
      </c>
      <c r="F687" s="118">
        <v>677748.71681738505</v>
      </c>
    </row>
    <row r="688" spans="2:6" x14ac:dyDescent="0.2">
      <c r="B688" s="9" t="s">
        <v>57</v>
      </c>
      <c r="C688" s="9" t="s">
        <v>70</v>
      </c>
      <c r="D688" s="163" t="s">
        <v>120</v>
      </c>
      <c r="E688" s="9" t="str">
        <f t="shared" si="11"/>
        <v>MGMale10-14</v>
      </c>
      <c r="F688" s="118">
        <v>679793.30165286199</v>
      </c>
    </row>
    <row r="689" spans="2:6" x14ac:dyDescent="0.2">
      <c r="B689" s="9" t="s">
        <v>57</v>
      </c>
      <c r="C689" s="9" t="s">
        <v>70</v>
      </c>
      <c r="D689" s="162" t="s">
        <v>121</v>
      </c>
      <c r="E689" s="9" t="str">
        <f t="shared" si="11"/>
        <v>MGMale15-19</v>
      </c>
      <c r="F689" s="118">
        <v>751243.07896444702</v>
      </c>
    </row>
    <row r="690" spans="2:6" x14ac:dyDescent="0.2">
      <c r="B690" s="9" t="s">
        <v>57</v>
      </c>
      <c r="C690" s="9" t="s">
        <v>70</v>
      </c>
      <c r="D690" s="162" t="s">
        <v>122</v>
      </c>
      <c r="E690" s="9" t="str">
        <f t="shared" si="11"/>
        <v>MGMale20-24</v>
      </c>
      <c r="F690" s="118">
        <v>849525.49512994697</v>
      </c>
    </row>
    <row r="691" spans="2:6" x14ac:dyDescent="0.2">
      <c r="B691" s="9" t="s">
        <v>57</v>
      </c>
      <c r="C691" s="9" t="s">
        <v>70</v>
      </c>
      <c r="D691" s="162" t="s">
        <v>123</v>
      </c>
      <c r="E691" s="9" t="str">
        <f t="shared" si="11"/>
        <v>MGMale25-29</v>
      </c>
      <c r="F691" s="118">
        <v>857494.27775121003</v>
      </c>
    </row>
    <row r="692" spans="2:6" x14ac:dyDescent="0.2">
      <c r="B692" s="9" t="s">
        <v>57</v>
      </c>
      <c r="C692" s="9" t="s">
        <v>70</v>
      </c>
      <c r="D692" s="162" t="s">
        <v>124</v>
      </c>
      <c r="E692" s="9" t="str">
        <f t="shared" si="11"/>
        <v>MGMale30-34</v>
      </c>
      <c r="F692" s="118">
        <v>860295.27356488304</v>
      </c>
    </row>
    <row r="693" spans="2:6" x14ac:dyDescent="0.2">
      <c r="B693" s="9" t="s">
        <v>57</v>
      </c>
      <c r="C693" s="9" t="s">
        <v>70</v>
      </c>
      <c r="D693" s="162" t="s">
        <v>125</v>
      </c>
      <c r="E693" s="9" t="str">
        <f t="shared" si="11"/>
        <v>MGMale35-39</v>
      </c>
      <c r="F693" s="118">
        <v>845010.21642080904</v>
      </c>
    </row>
    <row r="694" spans="2:6" x14ac:dyDescent="0.2">
      <c r="B694" s="9" t="s">
        <v>57</v>
      </c>
      <c r="C694" s="9" t="s">
        <v>70</v>
      </c>
      <c r="D694" s="162" t="s">
        <v>126</v>
      </c>
      <c r="E694" s="9" t="str">
        <f t="shared" si="11"/>
        <v>MGMale40-44</v>
      </c>
      <c r="F694" s="118">
        <v>789728.29632389406</v>
      </c>
    </row>
    <row r="695" spans="2:6" x14ac:dyDescent="0.2">
      <c r="B695" s="9" t="s">
        <v>57</v>
      </c>
      <c r="C695" s="9" t="s">
        <v>70</v>
      </c>
      <c r="D695" s="162" t="s">
        <v>127</v>
      </c>
      <c r="E695" s="9" t="str">
        <f t="shared" si="11"/>
        <v>MGMale45-49</v>
      </c>
      <c r="F695" s="118">
        <v>687361.30105650297</v>
      </c>
    </row>
    <row r="696" spans="2:6" x14ac:dyDescent="0.2">
      <c r="B696" s="9" t="s">
        <v>57</v>
      </c>
      <c r="C696" s="9" t="s">
        <v>70</v>
      </c>
      <c r="D696" s="162" t="s">
        <v>128</v>
      </c>
      <c r="E696" s="9" t="str">
        <f t="shared" si="11"/>
        <v>MGMale50-54</v>
      </c>
      <c r="F696" s="118">
        <v>647352.94484552403</v>
      </c>
    </row>
    <row r="697" spans="2:6" x14ac:dyDescent="0.2">
      <c r="B697" s="9" t="s">
        <v>57</v>
      </c>
      <c r="C697" s="9" t="s">
        <v>70</v>
      </c>
      <c r="D697" s="162" t="s">
        <v>129</v>
      </c>
      <c r="E697" s="9" t="str">
        <f t="shared" si="11"/>
        <v>MGMale55-59</v>
      </c>
      <c r="F697" s="118">
        <v>596251.47354295396</v>
      </c>
    </row>
    <row r="698" spans="2:6" x14ac:dyDescent="0.2">
      <c r="B698" s="9" t="s">
        <v>57</v>
      </c>
      <c r="C698" s="9" t="s">
        <v>70</v>
      </c>
      <c r="D698" s="162" t="s">
        <v>130</v>
      </c>
      <c r="E698" s="9" t="str">
        <f t="shared" si="11"/>
        <v>MGMale60-64</v>
      </c>
      <c r="F698" s="118">
        <v>510144.03630123998</v>
      </c>
    </row>
    <row r="699" spans="2:6" x14ac:dyDescent="0.2">
      <c r="B699" s="9" t="s">
        <v>57</v>
      </c>
      <c r="C699" s="9" t="s">
        <v>70</v>
      </c>
      <c r="D699" s="162" t="s">
        <v>131</v>
      </c>
      <c r="E699" s="9" t="str">
        <f t="shared" si="11"/>
        <v>MGMale65-69</v>
      </c>
      <c r="F699" s="118">
        <v>396484.70270820498</v>
      </c>
    </row>
    <row r="700" spans="2:6" x14ac:dyDescent="0.2">
      <c r="B700" s="9" t="s">
        <v>57</v>
      </c>
      <c r="C700" s="9" t="s">
        <v>70</v>
      </c>
      <c r="D700" s="162" t="s">
        <v>132</v>
      </c>
      <c r="E700" s="9" t="str">
        <f t="shared" si="11"/>
        <v>MGMale70-74</v>
      </c>
      <c r="F700" s="118">
        <v>285061.97249517502</v>
      </c>
    </row>
    <row r="701" spans="2:6" x14ac:dyDescent="0.2">
      <c r="B701" s="9" t="s">
        <v>57</v>
      </c>
      <c r="C701" s="9" t="s">
        <v>70</v>
      </c>
      <c r="D701" s="162" t="s">
        <v>133</v>
      </c>
      <c r="E701" s="9" t="str">
        <f t="shared" si="11"/>
        <v>MGMale75-79</v>
      </c>
      <c r="F701" s="118">
        <v>188288.982488554</v>
      </c>
    </row>
    <row r="702" spans="2:6" x14ac:dyDescent="0.2">
      <c r="B702" s="9" t="s">
        <v>57</v>
      </c>
      <c r="C702" s="9" t="s">
        <v>70</v>
      </c>
      <c r="D702" s="162" t="s">
        <v>134</v>
      </c>
      <c r="E702" s="9" t="str">
        <f t="shared" si="11"/>
        <v>MGMale80-84</v>
      </c>
      <c r="F702" s="118">
        <v>120043.998592779</v>
      </c>
    </row>
    <row r="703" spans="2:6" x14ac:dyDescent="0.2">
      <c r="B703" s="9" t="s">
        <v>57</v>
      </c>
      <c r="C703" s="9" t="s">
        <v>70</v>
      </c>
      <c r="D703" s="162" t="s">
        <v>135</v>
      </c>
      <c r="E703" s="9" t="str">
        <f t="shared" si="11"/>
        <v>MGMale85-89</v>
      </c>
      <c r="F703" s="118">
        <v>63506.721651273299</v>
      </c>
    </row>
    <row r="704" spans="2:6" x14ac:dyDescent="0.2">
      <c r="B704" s="9" t="s">
        <v>57</v>
      </c>
      <c r="C704" s="9" t="s">
        <v>70</v>
      </c>
      <c r="D704" s="162" t="s">
        <v>8</v>
      </c>
      <c r="E704" s="9" t="str">
        <f t="shared" si="11"/>
        <v>MGMale90+</v>
      </c>
      <c r="F704" s="118">
        <v>36854.024376444497</v>
      </c>
    </row>
    <row r="705" spans="2:6" x14ac:dyDescent="0.2">
      <c r="B705" s="9" t="s">
        <v>57</v>
      </c>
      <c r="C705" s="9" t="s">
        <v>18</v>
      </c>
      <c r="D705" s="162">
        <v>0</v>
      </c>
      <c r="E705" s="9" t="str">
        <f t="shared" si="11"/>
        <v>MGTotal0</v>
      </c>
      <c r="F705" s="118">
        <v>264187.84852405102</v>
      </c>
    </row>
    <row r="706" spans="2:6" x14ac:dyDescent="0.2">
      <c r="B706" s="9" t="s">
        <v>57</v>
      </c>
      <c r="C706" s="9" t="s">
        <v>18</v>
      </c>
      <c r="D706" s="163" t="s">
        <v>139</v>
      </c>
      <c r="E706" s="9" t="str">
        <f t="shared" ref="E706:E769" si="12">_xlfn.CONCAT(B706,C706,D706)</f>
        <v>MGTotal01-04</v>
      </c>
      <c r="F706" s="118">
        <v>1063100.2575799599</v>
      </c>
    </row>
    <row r="707" spans="2:6" x14ac:dyDescent="0.2">
      <c r="B707" s="9" t="s">
        <v>57</v>
      </c>
      <c r="C707" s="9" t="s">
        <v>18</v>
      </c>
      <c r="D707" s="163" t="s">
        <v>138</v>
      </c>
      <c r="E707" s="9" t="str">
        <f t="shared" si="12"/>
        <v>MGTotal05-09</v>
      </c>
      <c r="F707" s="118">
        <v>1324893.4860662001</v>
      </c>
    </row>
    <row r="708" spans="2:6" x14ac:dyDescent="0.2">
      <c r="B708" s="9" t="s">
        <v>57</v>
      </c>
      <c r="C708" s="9" t="s">
        <v>18</v>
      </c>
      <c r="D708" s="163" t="s">
        <v>120</v>
      </c>
      <c r="E708" s="9" t="str">
        <f t="shared" si="12"/>
        <v>MGTotal10-14</v>
      </c>
      <c r="F708" s="118">
        <v>1329475.9842241299</v>
      </c>
    </row>
    <row r="709" spans="2:6" x14ac:dyDescent="0.2">
      <c r="B709" s="9" t="s">
        <v>57</v>
      </c>
      <c r="C709" s="9" t="s">
        <v>18</v>
      </c>
      <c r="D709" s="162" t="s">
        <v>121</v>
      </c>
      <c r="E709" s="9" t="str">
        <f t="shared" si="12"/>
        <v>MGTotal15-19</v>
      </c>
      <c r="F709" s="118">
        <v>1470750.3679477</v>
      </c>
    </row>
    <row r="710" spans="2:6" x14ac:dyDescent="0.2">
      <c r="B710" s="9" t="s">
        <v>57</v>
      </c>
      <c r="C710" s="9" t="s">
        <v>18</v>
      </c>
      <c r="D710" s="162" t="s">
        <v>122</v>
      </c>
      <c r="E710" s="9" t="str">
        <f t="shared" si="12"/>
        <v>MGTotal20-24</v>
      </c>
      <c r="F710" s="118">
        <v>1671908.1338012901</v>
      </c>
    </row>
    <row r="711" spans="2:6" x14ac:dyDescent="0.2">
      <c r="B711" s="9" t="s">
        <v>57</v>
      </c>
      <c r="C711" s="9" t="s">
        <v>18</v>
      </c>
      <c r="D711" s="162" t="s">
        <v>123</v>
      </c>
      <c r="E711" s="9" t="str">
        <f t="shared" si="12"/>
        <v>MGTotal25-29</v>
      </c>
      <c r="F711" s="118">
        <v>1701919.5645675701</v>
      </c>
    </row>
    <row r="712" spans="2:6" x14ac:dyDescent="0.2">
      <c r="B712" s="9" t="s">
        <v>57</v>
      </c>
      <c r="C712" s="9" t="s">
        <v>18</v>
      </c>
      <c r="D712" s="162" t="s">
        <v>124</v>
      </c>
      <c r="E712" s="9" t="str">
        <f t="shared" si="12"/>
        <v>MGTotal30-34</v>
      </c>
      <c r="F712" s="118">
        <v>1711311.0169837801</v>
      </c>
    </row>
    <row r="713" spans="2:6" x14ac:dyDescent="0.2">
      <c r="B713" s="9" t="s">
        <v>57</v>
      </c>
      <c r="C713" s="9" t="s">
        <v>18</v>
      </c>
      <c r="D713" s="162" t="s">
        <v>125</v>
      </c>
      <c r="E713" s="9" t="str">
        <f t="shared" si="12"/>
        <v>MGTotal35-39</v>
      </c>
      <c r="F713" s="118">
        <v>1697959.8015479201</v>
      </c>
    </row>
    <row r="714" spans="2:6" x14ac:dyDescent="0.2">
      <c r="B714" s="9" t="s">
        <v>57</v>
      </c>
      <c r="C714" s="9" t="s">
        <v>18</v>
      </c>
      <c r="D714" s="162" t="s">
        <v>126</v>
      </c>
      <c r="E714" s="9" t="str">
        <f t="shared" si="12"/>
        <v>MGTotal40-44</v>
      </c>
      <c r="F714" s="118">
        <v>1604025.51443814</v>
      </c>
    </row>
    <row r="715" spans="2:6" x14ac:dyDescent="0.2">
      <c r="B715" s="9" t="s">
        <v>57</v>
      </c>
      <c r="C715" s="9" t="s">
        <v>18</v>
      </c>
      <c r="D715" s="162" t="s">
        <v>127</v>
      </c>
      <c r="E715" s="9" t="str">
        <f t="shared" si="12"/>
        <v>MGTotal45-49</v>
      </c>
      <c r="F715" s="118">
        <v>1414276.8516966</v>
      </c>
    </row>
    <row r="716" spans="2:6" x14ac:dyDescent="0.2">
      <c r="B716" s="9" t="s">
        <v>57</v>
      </c>
      <c r="C716" s="9" t="s">
        <v>18</v>
      </c>
      <c r="D716" s="162" t="s">
        <v>128</v>
      </c>
      <c r="E716" s="9" t="str">
        <f t="shared" si="12"/>
        <v>MGTotal50-54</v>
      </c>
      <c r="F716" s="118">
        <v>1339967.1664431</v>
      </c>
    </row>
    <row r="717" spans="2:6" x14ac:dyDescent="0.2">
      <c r="B717" s="9" t="s">
        <v>57</v>
      </c>
      <c r="C717" s="9" t="s">
        <v>18</v>
      </c>
      <c r="D717" s="162" t="s">
        <v>129</v>
      </c>
      <c r="E717" s="9" t="str">
        <f t="shared" si="12"/>
        <v>MGTotal55-59</v>
      </c>
      <c r="F717" s="118">
        <v>1248983.6411237</v>
      </c>
    </row>
    <row r="718" spans="2:6" x14ac:dyDescent="0.2">
      <c r="B718" s="9" t="s">
        <v>57</v>
      </c>
      <c r="C718" s="9" t="s">
        <v>18</v>
      </c>
      <c r="D718" s="162" t="s">
        <v>130</v>
      </c>
      <c r="E718" s="9" t="str">
        <f t="shared" si="12"/>
        <v>MGTotal60-64</v>
      </c>
      <c r="F718" s="118">
        <v>1078653.58785217</v>
      </c>
    </row>
    <row r="719" spans="2:6" x14ac:dyDescent="0.2">
      <c r="B719" s="9" t="s">
        <v>57</v>
      </c>
      <c r="C719" s="9" t="s">
        <v>18</v>
      </c>
      <c r="D719" s="162" t="s">
        <v>131</v>
      </c>
      <c r="E719" s="9" t="str">
        <f t="shared" si="12"/>
        <v>MGTotal65-69</v>
      </c>
      <c r="F719" s="118">
        <v>852608.258890767</v>
      </c>
    </row>
    <row r="720" spans="2:6" x14ac:dyDescent="0.2">
      <c r="B720" s="9" t="s">
        <v>57</v>
      </c>
      <c r="C720" s="9" t="s">
        <v>18</v>
      </c>
      <c r="D720" s="162" t="s">
        <v>132</v>
      </c>
      <c r="E720" s="9" t="str">
        <f t="shared" si="12"/>
        <v>MGTotal70-74</v>
      </c>
      <c r="F720" s="118">
        <v>625088.63955388102</v>
      </c>
    </row>
    <row r="721" spans="2:6" x14ac:dyDescent="0.2">
      <c r="B721" s="9" t="s">
        <v>57</v>
      </c>
      <c r="C721" s="9" t="s">
        <v>18</v>
      </c>
      <c r="D721" s="162" t="s">
        <v>133</v>
      </c>
      <c r="E721" s="9" t="str">
        <f t="shared" si="12"/>
        <v>MGTotal75-79</v>
      </c>
      <c r="F721" s="118">
        <v>426473.64778942597</v>
      </c>
    </row>
    <row r="722" spans="2:6" x14ac:dyDescent="0.2">
      <c r="B722" s="9" t="s">
        <v>57</v>
      </c>
      <c r="C722" s="9" t="s">
        <v>18</v>
      </c>
      <c r="D722" s="162" t="s">
        <v>134</v>
      </c>
      <c r="E722" s="9" t="str">
        <f t="shared" si="12"/>
        <v>MGTotal80-84</v>
      </c>
      <c r="F722" s="118">
        <v>283680.31755344698</v>
      </c>
    </row>
    <row r="723" spans="2:6" x14ac:dyDescent="0.2">
      <c r="B723" s="9" t="s">
        <v>57</v>
      </c>
      <c r="C723" s="9" t="s">
        <v>18</v>
      </c>
      <c r="D723" s="162" t="s">
        <v>135</v>
      </c>
      <c r="E723" s="9" t="str">
        <f t="shared" si="12"/>
        <v>MGTotal85-89</v>
      </c>
      <c r="F723" s="118">
        <v>157082.290146338</v>
      </c>
    </row>
    <row r="724" spans="2:6" x14ac:dyDescent="0.2">
      <c r="B724" s="9" t="s">
        <v>57</v>
      </c>
      <c r="C724" s="9" t="s">
        <v>18</v>
      </c>
      <c r="D724" s="162" t="s">
        <v>8</v>
      </c>
      <c r="E724" s="9" t="str">
        <f t="shared" si="12"/>
        <v>MGTotal90+</v>
      </c>
      <c r="F724" s="118">
        <v>104940.61870551899</v>
      </c>
    </row>
    <row r="725" spans="2:6" x14ac:dyDescent="0.2">
      <c r="B725" s="9" t="s">
        <v>65</v>
      </c>
      <c r="C725" s="9" t="s">
        <v>69</v>
      </c>
      <c r="D725" s="162">
        <v>0</v>
      </c>
      <c r="E725" s="9" t="str">
        <f t="shared" si="12"/>
        <v>MSFemale0</v>
      </c>
      <c r="F725" s="118">
        <v>21319.935862091101</v>
      </c>
    </row>
    <row r="726" spans="2:6" x14ac:dyDescent="0.2">
      <c r="B726" s="9" t="s">
        <v>65</v>
      </c>
      <c r="C726" s="9" t="s">
        <v>69</v>
      </c>
      <c r="D726" s="163" t="s">
        <v>139</v>
      </c>
      <c r="E726" s="9" t="str">
        <f t="shared" si="12"/>
        <v>MSFemale01-04</v>
      </c>
      <c r="F726" s="118">
        <v>85770.307933311298</v>
      </c>
    </row>
    <row r="727" spans="2:6" x14ac:dyDescent="0.2">
      <c r="B727" s="9" t="s">
        <v>65</v>
      </c>
      <c r="C727" s="9" t="s">
        <v>69</v>
      </c>
      <c r="D727" s="163" t="s">
        <v>138</v>
      </c>
      <c r="E727" s="9" t="str">
        <f t="shared" si="12"/>
        <v>MSFemale05-09</v>
      </c>
      <c r="F727" s="118">
        <v>106140.72798787399</v>
      </c>
    </row>
    <row r="728" spans="2:6" x14ac:dyDescent="0.2">
      <c r="B728" s="9" t="s">
        <v>65</v>
      </c>
      <c r="C728" s="9" t="s">
        <v>69</v>
      </c>
      <c r="D728" s="163" t="s">
        <v>120</v>
      </c>
      <c r="E728" s="9" t="str">
        <f t="shared" si="12"/>
        <v>MSFemale10-14</v>
      </c>
      <c r="F728" s="118">
        <v>99459.145367834994</v>
      </c>
    </row>
    <row r="729" spans="2:6" x14ac:dyDescent="0.2">
      <c r="B729" s="9" t="s">
        <v>65</v>
      </c>
      <c r="C729" s="9" t="s">
        <v>69</v>
      </c>
      <c r="D729" s="162" t="s">
        <v>121</v>
      </c>
      <c r="E729" s="9" t="str">
        <f t="shared" si="12"/>
        <v>MSFemale15-19</v>
      </c>
      <c r="F729" s="118">
        <v>100986.45962448099</v>
      </c>
    </row>
    <row r="730" spans="2:6" x14ac:dyDescent="0.2">
      <c r="B730" s="9" t="s">
        <v>65</v>
      </c>
      <c r="C730" s="9" t="s">
        <v>69</v>
      </c>
      <c r="D730" s="162" t="s">
        <v>122</v>
      </c>
      <c r="E730" s="9" t="str">
        <f t="shared" si="12"/>
        <v>MSFemale20-24</v>
      </c>
      <c r="F730" s="118">
        <v>109037.229182822</v>
      </c>
    </row>
    <row r="731" spans="2:6" x14ac:dyDescent="0.2">
      <c r="B731" s="9" t="s">
        <v>65</v>
      </c>
      <c r="C731" s="9" t="s">
        <v>69</v>
      </c>
      <c r="D731" s="162" t="s">
        <v>123</v>
      </c>
      <c r="E731" s="9" t="str">
        <f t="shared" si="12"/>
        <v>MSFemale25-29</v>
      </c>
      <c r="F731" s="118">
        <v>113842.998937201</v>
      </c>
    </row>
    <row r="732" spans="2:6" x14ac:dyDescent="0.2">
      <c r="B732" s="9" t="s">
        <v>65</v>
      </c>
      <c r="C732" s="9" t="s">
        <v>69</v>
      </c>
      <c r="D732" s="162" t="s">
        <v>124</v>
      </c>
      <c r="E732" s="9" t="str">
        <f t="shared" si="12"/>
        <v>MSFemale30-34</v>
      </c>
      <c r="F732" s="118">
        <v>111764.43643812599</v>
      </c>
    </row>
    <row r="733" spans="2:6" x14ac:dyDescent="0.2">
      <c r="B733" s="9" t="s">
        <v>65</v>
      </c>
      <c r="C733" s="9" t="s">
        <v>69</v>
      </c>
      <c r="D733" s="162" t="s">
        <v>125</v>
      </c>
      <c r="E733" s="9" t="str">
        <f t="shared" si="12"/>
        <v>MSFemale35-39</v>
      </c>
      <c r="F733" s="118">
        <v>112185.10301377</v>
      </c>
    </row>
    <row r="734" spans="2:6" x14ac:dyDescent="0.2">
      <c r="B734" s="9" t="s">
        <v>65</v>
      </c>
      <c r="C734" s="9" t="s">
        <v>69</v>
      </c>
      <c r="D734" s="162" t="s">
        <v>126</v>
      </c>
      <c r="E734" s="9" t="str">
        <f t="shared" si="12"/>
        <v>MSFemale40-44</v>
      </c>
      <c r="F734" s="118">
        <v>104253.50799702499</v>
      </c>
    </row>
    <row r="735" spans="2:6" x14ac:dyDescent="0.2">
      <c r="B735" s="9" t="s">
        <v>65</v>
      </c>
      <c r="C735" s="9" t="s">
        <v>69</v>
      </c>
      <c r="D735" s="162" t="s">
        <v>127</v>
      </c>
      <c r="E735" s="9" t="str">
        <f t="shared" si="12"/>
        <v>MSFemale45-49</v>
      </c>
      <c r="F735" s="118">
        <v>93409.966691873604</v>
      </c>
    </row>
    <row r="736" spans="2:6" x14ac:dyDescent="0.2">
      <c r="B736" s="9" t="s">
        <v>65</v>
      </c>
      <c r="C736" s="9" t="s">
        <v>69</v>
      </c>
      <c r="D736" s="162" t="s">
        <v>128</v>
      </c>
      <c r="E736" s="9" t="str">
        <f t="shared" si="12"/>
        <v>MSFemale50-54</v>
      </c>
      <c r="F736" s="118">
        <v>85591.204039468299</v>
      </c>
    </row>
    <row r="737" spans="2:6" x14ac:dyDescent="0.2">
      <c r="B737" s="9" t="s">
        <v>65</v>
      </c>
      <c r="C737" s="9" t="s">
        <v>69</v>
      </c>
      <c r="D737" s="162" t="s">
        <v>129</v>
      </c>
      <c r="E737" s="9" t="str">
        <f t="shared" si="12"/>
        <v>MSFemale55-59</v>
      </c>
      <c r="F737" s="118">
        <v>78336.653948545703</v>
      </c>
    </row>
    <row r="738" spans="2:6" x14ac:dyDescent="0.2">
      <c r="B738" s="9" t="s">
        <v>65</v>
      </c>
      <c r="C738" s="9" t="s">
        <v>69</v>
      </c>
      <c r="D738" s="162" t="s">
        <v>130</v>
      </c>
      <c r="E738" s="9" t="str">
        <f t="shared" si="12"/>
        <v>MSFemale60-64</v>
      </c>
      <c r="F738" s="118">
        <v>63965.882248675603</v>
      </c>
    </row>
    <row r="739" spans="2:6" x14ac:dyDescent="0.2">
      <c r="B739" s="9" t="s">
        <v>65</v>
      </c>
      <c r="C739" s="9" t="s">
        <v>69</v>
      </c>
      <c r="D739" s="162" t="s">
        <v>131</v>
      </c>
      <c r="E739" s="9" t="str">
        <f t="shared" si="12"/>
        <v>MSFemale65-69</v>
      </c>
      <c r="F739" s="118">
        <v>49475.9291367646</v>
      </c>
    </row>
    <row r="740" spans="2:6" x14ac:dyDescent="0.2">
      <c r="B740" s="9" t="s">
        <v>65</v>
      </c>
      <c r="C740" s="9" t="s">
        <v>69</v>
      </c>
      <c r="D740" s="162" t="s">
        <v>132</v>
      </c>
      <c r="E740" s="9" t="str">
        <f t="shared" si="12"/>
        <v>MSFemale70-74</v>
      </c>
      <c r="F740" s="118">
        <v>35736.983669770401</v>
      </c>
    </row>
    <row r="741" spans="2:6" x14ac:dyDescent="0.2">
      <c r="B741" s="9" t="s">
        <v>65</v>
      </c>
      <c r="C741" s="9" t="s">
        <v>69</v>
      </c>
      <c r="D741" s="162" t="s">
        <v>133</v>
      </c>
      <c r="E741" s="9" t="str">
        <f t="shared" si="12"/>
        <v>MSFemale75-79</v>
      </c>
      <c r="F741" s="118">
        <v>24818.070650014499</v>
      </c>
    </row>
    <row r="742" spans="2:6" x14ac:dyDescent="0.2">
      <c r="B742" s="9" t="s">
        <v>65</v>
      </c>
      <c r="C742" s="9" t="s">
        <v>69</v>
      </c>
      <c r="D742" s="162" t="s">
        <v>134</v>
      </c>
      <c r="E742" s="9" t="str">
        <f t="shared" si="12"/>
        <v>MSFemale80-84</v>
      </c>
      <c r="F742" s="118">
        <v>16039.8135987922</v>
      </c>
    </row>
    <row r="743" spans="2:6" x14ac:dyDescent="0.2">
      <c r="B743" s="9" t="s">
        <v>65</v>
      </c>
      <c r="C743" s="9" t="s">
        <v>69</v>
      </c>
      <c r="D743" s="162" t="s">
        <v>135</v>
      </c>
      <c r="E743" s="9" t="str">
        <f t="shared" si="12"/>
        <v>MSFemale85-89</v>
      </c>
      <c r="F743" s="118">
        <v>8572.2460913855393</v>
      </c>
    </row>
    <row r="744" spans="2:6" x14ac:dyDescent="0.2">
      <c r="B744" s="9" t="s">
        <v>65</v>
      </c>
      <c r="C744" s="9" t="s">
        <v>69</v>
      </c>
      <c r="D744" s="162" t="s">
        <v>8</v>
      </c>
      <c r="E744" s="9" t="str">
        <f t="shared" si="12"/>
        <v>MSFemale90+</v>
      </c>
      <c r="F744" s="118">
        <v>5196.9316411440004</v>
      </c>
    </row>
    <row r="745" spans="2:6" x14ac:dyDescent="0.2">
      <c r="B745" s="9" t="s">
        <v>65</v>
      </c>
      <c r="C745" s="9" t="s">
        <v>70</v>
      </c>
      <c r="D745" s="162">
        <v>0</v>
      </c>
      <c r="E745" s="9" t="str">
        <f t="shared" si="12"/>
        <v>MSMale0</v>
      </c>
      <c r="F745" s="118">
        <v>22336.599808430401</v>
      </c>
    </row>
    <row r="746" spans="2:6" x14ac:dyDescent="0.2">
      <c r="B746" s="9" t="s">
        <v>65</v>
      </c>
      <c r="C746" s="9" t="s">
        <v>70</v>
      </c>
      <c r="D746" s="163" t="s">
        <v>139</v>
      </c>
      <c r="E746" s="9" t="str">
        <f t="shared" si="12"/>
        <v>MSMale01-04</v>
      </c>
      <c r="F746" s="118">
        <v>89801.972150634305</v>
      </c>
    </row>
    <row r="747" spans="2:6" x14ac:dyDescent="0.2">
      <c r="B747" s="9" t="s">
        <v>65</v>
      </c>
      <c r="C747" s="9" t="s">
        <v>70</v>
      </c>
      <c r="D747" s="163" t="s">
        <v>138</v>
      </c>
      <c r="E747" s="9" t="str">
        <f t="shared" si="12"/>
        <v>MSMale05-09</v>
      </c>
      <c r="F747" s="118">
        <v>111246.35447144</v>
      </c>
    </row>
    <row r="748" spans="2:6" x14ac:dyDescent="0.2">
      <c r="B748" s="9" t="s">
        <v>65</v>
      </c>
      <c r="C748" s="9" t="s">
        <v>70</v>
      </c>
      <c r="D748" s="163" t="s">
        <v>120</v>
      </c>
      <c r="E748" s="9" t="str">
        <f t="shared" si="12"/>
        <v>MSMale10-14</v>
      </c>
      <c r="F748" s="118">
        <v>104417.80123059401</v>
      </c>
    </row>
    <row r="749" spans="2:6" x14ac:dyDescent="0.2">
      <c r="B749" s="9" t="s">
        <v>65</v>
      </c>
      <c r="C749" s="9" t="s">
        <v>70</v>
      </c>
      <c r="D749" s="162" t="s">
        <v>121</v>
      </c>
      <c r="E749" s="9" t="str">
        <f t="shared" si="12"/>
        <v>MSMale15-19</v>
      </c>
      <c r="F749" s="118">
        <v>105896.85724519601</v>
      </c>
    </row>
    <row r="750" spans="2:6" x14ac:dyDescent="0.2">
      <c r="B750" s="9" t="s">
        <v>65</v>
      </c>
      <c r="C750" s="9" t="s">
        <v>70</v>
      </c>
      <c r="D750" s="162" t="s">
        <v>122</v>
      </c>
      <c r="E750" s="9" t="str">
        <f t="shared" si="12"/>
        <v>MSMale20-24</v>
      </c>
      <c r="F750" s="118">
        <v>112880.211241121</v>
      </c>
    </row>
    <row r="751" spans="2:6" x14ac:dyDescent="0.2">
      <c r="B751" s="9" t="s">
        <v>65</v>
      </c>
      <c r="C751" s="9" t="s">
        <v>70</v>
      </c>
      <c r="D751" s="162" t="s">
        <v>123</v>
      </c>
      <c r="E751" s="9" t="str">
        <f t="shared" si="12"/>
        <v>MSMale25-29</v>
      </c>
      <c r="F751" s="118">
        <v>115373.98002462</v>
      </c>
    </row>
    <row r="752" spans="2:6" x14ac:dyDescent="0.2">
      <c r="B752" s="9" t="s">
        <v>65</v>
      </c>
      <c r="C752" s="9" t="s">
        <v>70</v>
      </c>
      <c r="D752" s="162" t="s">
        <v>124</v>
      </c>
      <c r="E752" s="9" t="str">
        <f t="shared" si="12"/>
        <v>MSMale30-34</v>
      </c>
      <c r="F752" s="118">
        <v>113038.66667104</v>
      </c>
    </row>
    <row r="753" spans="2:6" x14ac:dyDescent="0.2">
      <c r="B753" s="9" t="s">
        <v>65</v>
      </c>
      <c r="C753" s="9" t="s">
        <v>70</v>
      </c>
      <c r="D753" s="162" t="s">
        <v>125</v>
      </c>
      <c r="E753" s="9" t="str">
        <f t="shared" si="12"/>
        <v>MSMale35-39</v>
      </c>
      <c r="F753" s="118">
        <v>109738.855596807</v>
      </c>
    </row>
    <row r="754" spans="2:6" x14ac:dyDescent="0.2">
      <c r="B754" s="9" t="s">
        <v>65</v>
      </c>
      <c r="C754" s="9" t="s">
        <v>70</v>
      </c>
      <c r="D754" s="162" t="s">
        <v>126</v>
      </c>
      <c r="E754" s="9" t="str">
        <f t="shared" si="12"/>
        <v>MSMale40-44</v>
      </c>
      <c r="F754" s="118">
        <v>100698.96665012999</v>
      </c>
    </row>
    <row r="755" spans="2:6" x14ac:dyDescent="0.2">
      <c r="B755" s="9" t="s">
        <v>65</v>
      </c>
      <c r="C755" s="9" t="s">
        <v>70</v>
      </c>
      <c r="D755" s="162" t="s">
        <v>127</v>
      </c>
      <c r="E755" s="9" t="str">
        <f t="shared" si="12"/>
        <v>MSMale45-49</v>
      </c>
      <c r="F755" s="118">
        <v>89631.973365842903</v>
      </c>
    </row>
    <row r="756" spans="2:6" x14ac:dyDescent="0.2">
      <c r="B756" s="9" t="s">
        <v>65</v>
      </c>
      <c r="C756" s="9" t="s">
        <v>70</v>
      </c>
      <c r="D756" s="162" t="s">
        <v>128</v>
      </c>
      <c r="E756" s="9" t="str">
        <f t="shared" si="12"/>
        <v>MSMale50-54</v>
      </c>
      <c r="F756" s="118">
        <v>81052.732612610693</v>
      </c>
    </row>
    <row r="757" spans="2:6" x14ac:dyDescent="0.2">
      <c r="B757" s="9" t="s">
        <v>65</v>
      </c>
      <c r="C757" s="9" t="s">
        <v>70</v>
      </c>
      <c r="D757" s="162" t="s">
        <v>129</v>
      </c>
      <c r="E757" s="9" t="str">
        <f t="shared" si="12"/>
        <v>MSMale55-59</v>
      </c>
      <c r="F757" s="118">
        <v>72066.877143170597</v>
      </c>
    </row>
    <row r="758" spans="2:6" x14ac:dyDescent="0.2">
      <c r="B758" s="9" t="s">
        <v>65</v>
      </c>
      <c r="C758" s="9" t="s">
        <v>70</v>
      </c>
      <c r="D758" s="162" t="s">
        <v>130</v>
      </c>
      <c r="E758" s="9" t="str">
        <f t="shared" si="12"/>
        <v>MSMale60-64</v>
      </c>
      <c r="F758" s="118">
        <v>57809.0155193846</v>
      </c>
    </row>
    <row r="759" spans="2:6" x14ac:dyDescent="0.2">
      <c r="B759" s="9" t="s">
        <v>65</v>
      </c>
      <c r="C759" s="9" t="s">
        <v>70</v>
      </c>
      <c r="D759" s="162" t="s">
        <v>131</v>
      </c>
      <c r="E759" s="9" t="str">
        <f t="shared" si="12"/>
        <v>MSMale65-69</v>
      </c>
      <c r="F759" s="118">
        <v>43915.774343595003</v>
      </c>
    </row>
    <row r="760" spans="2:6" x14ac:dyDescent="0.2">
      <c r="B760" s="9" t="s">
        <v>65</v>
      </c>
      <c r="C760" s="9" t="s">
        <v>70</v>
      </c>
      <c r="D760" s="162" t="s">
        <v>132</v>
      </c>
      <c r="E760" s="9" t="str">
        <f t="shared" si="12"/>
        <v>MSMale70-74</v>
      </c>
      <c r="F760" s="118">
        <v>30497.366045622301</v>
      </c>
    </row>
    <row r="761" spans="2:6" x14ac:dyDescent="0.2">
      <c r="B761" s="9" t="s">
        <v>65</v>
      </c>
      <c r="C761" s="9" t="s">
        <v>70</v>
      </c>
      <c r="D761" s="162" t="s">
        <v>133</v>
      </c>
      <c r="E761" s="9" t="str">
        <f t="shared" si="12"/>
        <v>MSMale75-79</v>
      </c>
      <c r="F761" s="118">
        <v>20047.4558497219</v>
      </c>
    </row>
    <row r="762" spans="2:6" x14ac:dyDescent="0.2">
      <c r="B762" s="9" t="s">
        <v>65</v>
      </c>
      <c r="C762" s="9" t="s">
        <v>70</v>
      </c>
      <c r="D762" s="162" t="s">
        <v>134</v>
      </c>
      <c r="E762" s="9" t="str">
        <f t="shared" si="12"/>
        <v>MSMale80-84</v>
      </c>
      <c r="F762" s="118">
        <v>12728.104301011899</v>
      </c>
    </row>
    <row r="763" spans="2:6" x14ac:dyDescent="0.2">
      <c r="B763" s="9" t="s">
        <v>65</v>
      </c>
      <c r="C763" s="9" t="s">
        <v>70</v>
      </c>
      <c r="D763" s="162" t="s">
        <v>135</v>
      </c>
      <c r="E763" s="9" t="str">
        <f t="shared" si="12"/>
        <v>MSMale85-89</v>
      </c>
      <c r="F763" s="118">
        <v>6500.9415431979896</v>
      </c>
    </row>
    <row r="764" spans="2:6" x14ac:dyDescent="0.2">
      <c r="B764" s="9" t="s">
        <v>65</v>
      </c>
      <c r="C764" s="9" t="s">
        <v>70</v>
      </c>
      <c r="D764" s="162" t="s">
        <v>8</v>
      </c>
      <c r="E764" s="9" t="str">
        <f t="shared" si="12"/>
        <v>MSMale90+</v>
      </c>
      <c r="F764" s="118">
        <v>3557.6319183147102</v>
      </c>
    </row>
    <row r="765" spans="2:6" x14ac:dyDescent="0.2">
      <c r="B765" s="9" t="s">
        <v>65</v>
      </c>
      <c r="C765" s="9" t="s">
        <v>18</v>
      </c>
      <c r="D765" s="162">
        <v>0</v>
      </c>
      <c r="E765" s="9" t="str">
        <f t="shared" si="12"/>
        <v>MSTotal0</v>
      </c>
      <c r="F765" s="118">
        <v>43656.5356707295</v>
      </c>
    </row>
    <row r="766" spans="2:6" x14ac:dyDescent="0.2">
      <c r="B766" s="9" t="s">
        <v>65</v>
      </c>
      <c r="C766" s="9" t="s">
        <v>18</v>
      </c>
      <c r="D766" s="163" t="s">
        <v>139</v>
      </c>
      <c r="E766" s="9" t="str">
        <f t="shared" si="12"/>
        <v>MSTotal01-04</v>
      </c>
      <c r="F766" s="118">
        <v>175572.28009101999</v>
      </c>
    </row>
    <row r="767" spans="2:6" x14ac:dyDescent="0.2">
      <c r="B767" s="9" t="s">
        <v>65</v>
      </c>
      <c r="C767" s="9" t="s">
        <v>18</v>
      </c>
      <c r="D767" s="163" t="s">
        <v>138</v>
      </c>
      <c r="E767" s="9" t="str">
        <f t="shared" si="12"/>
        <v>MSTotal05-09</v>
      </c>
      <c r="F767" s="118">
        <v>217387.08246239199</v>
      </c>
    </row>
    <row r="768" spans="2:6" x14ac:dyDescent="0.2">
      <c r="B768" s="9" t="s">
        <v>65</v>
      </c>
      <c r="C768" s="9" t="s">
        <v>18</v>
      </c>
      <c r="D768" s="163" t="s">
        <v>120</v>
      </c>
      <c r="E768" s="9" t="str">
        <f t="shared" si="12"/>
        <v>MSTotal10-14</v>
      </c>
      <c r="F768" s="118">
        <v>203876.94659969499</v>
      </c>
    </row>
    <row r="769" spans="2:6" x14ac:dyDescent="0.2">
      <c r="B769" s="9" t="s">
        <v>65</v>
      </c>
      <c r="C769" s="9" t="s">
        <v>18</v>
      </c>
      <c r="D769" s="162" t="s">
        <v>121</v>
      </c>
      <c r="E769" s="9" t="str">
        <f t="shared" si="12"/>
        <v>MSTotal15-19</v>
      </c>
      <c r="F769" s="118">
        <v>206883.320656909</v>
      </c>
    </row>
    <row r="770" spans="2:6" x14ac:dyDescent="0.2">
      <c r="B770" s="9" t="s">
        <v>65</v>
      </c>
      <c r="C770" s="9" t="s">
        <v>18</v>
      </c>
      <c r="D770" s="162" t="s">
        <v>122</v>
      </c>
      <c r="E770" s="9" t="str">
        <f t="shared" ref="E770:E833" si="13">_xlfn.CONCAT(B770,C770,D770)</f>
        <v>MSTotal20-24</v>
      </c>
      <c r="F770" s="118">
        <v>221917.515379046</v>
      </c>
    </row>
    <row r="771" spans="2:6" x14ac:dyDescent="0.2">
      <c r="B771" s="9" t="s">
        <v>65</v>
      </c>
      <c r="C771" s="9" t="s">
        <v>18</v>
      </c>
      <c r="D771" s="162" t="s">
        <v>123</v>
      </c>
      <c r="E771" s="9" t="str">
        <f t="shared" si="13"/>
        <v>MSTotal25-29</v>
      </c>
      <c r="F771" s="118">
        <v>229216.994026851</v>
      </c>
    </row>
    <row r="772" spans="2:6" x14ac:dyDescent="0.2">
      <c r="B772" s="9" t="s">
        <v>65</v>
      </c>
      <c r="C772" s="9" t="s">
        <v>18</v>
      </c>
      <c r="D772" s="162" t="s">
        <v>124</v>
      </c>
      <c r="E772" s="9" t="str">
        <f t="shared" si="13"/>
        <v>MSTotal30-34</v>
      </c>
      <c r="F772" s="118">
        <v>224803.10758168899</v>
      </c>
    </row>
    <row r="773" spans="2:6" x14ac:dyDescent="0.2">
      <c r="B773" s="9" t="s">
        <v>65</v>
      </c>
      <c r="C773" s="9" t="s">
        <v>18</v>
      </c>
      <c r="D773" s="162" t="s">
        <v>125</v>
      </c>
      <c r="E773" s="9" t="str">
        <f t="shared" si="13"/>
        <v>MSTotal35-39</v>
      </c>
      <c r="F773" s="118">
        <v>221924.13791896901</v>
      </c>
    </row>
    <row r="774" spans="2:6" x14ac:dyDescent="0.2">
      <c r="B774" s="9" t="s">
        <v>65</v>
      </c>
      <c r="C774" s="9" t="s">
        <v>18</v>
      </c>
      <c r="D774" s="162" t="s">
        <v>126</v>
      </c>
      <c r="E774" s="9" t="str">
        <f t="shared" si="13"/>
        <v>MSTotal40-44</v>
      </c>
      <c r="F774" s="118">
        <v>204952.47709605499</v>
      </c>
    </row>
    <row r="775" spans="2:6" x14ac:dyDescent="0.2">
      <c r="B775" s="9" t="s">
        <v>65</v>
      </c>
      <c r="C775" s="9" t="s">
        <v>18</v>
      </c>
      <c r="D775" s="162" t="s">
        <v>127</v>
      </c>
      <c r="E775" s="9" t="str">
        <f t="shared" si="13"/>
        <v>MSTotal45-49</v>
      </c>
      <c r="F775" s="118">
        <v>183041.940709594</v>
      </c>
    </row>
    <row r="776" spans="2:6" x14ac:dyDescent="0.2">
      <c r="B776" s="9" t="s">
        <v>65</v>
      </c>
      <c r="C776" s="9" t="s">
        <v>18</v>
      </c>
      <c r="D776" s="162" t="s">
        <v>128</v>
      </c>
      <c r="E776" s="9" t="str">
        <f t="shared" si="13"/>
        <v>MSTotal50-54</v>
      </c>
      <c r="F776" s="118">
        <v>166643.94066860501</v>
      </c>
    </row>
    <row r="777" spans="2:6" x14ac:dyDescent="0.2">
      <c r="B777" s="9" t="s">
        <v>65</v>
      </c>
      <c r="C777" s="9" t="s">
        <v>18</v>
      </c>
      <c r="D777" s="162" t="s">
        <v>129</v>
      </c>
      <c r="E777" s="9" t="str">
        <f t="shared" si="13"/>
        <v>MSTotal55-59</v>
      </c>
      <c r="F777" s="118">
        <v>150403.53142743799</v>
      </c>
    </row>
    <row r="778" spans="2:6" x14ac:dyDescent="0.2">
      <c r="B778" s="9" t="s">
        <v>65</v>
      </c>
      <c r="C778" s="9" t="s">
        <v>18</v>
      </c>
      <c r="D778" s="162" t="s">
        <v>130</v>
      </c>
      <c r="E778" s="9" t="str">
        <f t="shared" si="13"/>
        <v>MSTotal60-64</v>
      </c>
      <c r="F778" s="118">
        <v>121774.95275751399</v>
      </c>
    </row>
    <row r="779" spans="2:6" x14ac:dyDescent="0.2">
      <c r="B779" s="9" t="s">
        <v>65</v>
      </c>
      <c r="C779" s="9" t="s">
        <v>18</v>
      </c>
      <c r="D779" s="162" t="s">
        <v>131</v>
      </c>
      <c r="E779" s="9" t="str">
        <f t="shared" si="13"/>
        <v>MSTotal65-69</v>
      </c>
      <c r="F779" s="118">
        <v>93391.764507740299</v>
      </c>
    </row>
    <row r="780" spans="2:6" x14ac:dyDescent="0.2">
      <c r="B780" s="9" t="s">
        <v>65</v>
      </c>
      <c r="C780" s="9" t="s">
        <v>18</v>
      </c>
      <c r="D780" s="162" t="s">
        <v>132</v>
      </c>
      <c r="E780" s="9" t="str">
        <f t="shared" si="13"/>
        <v>MSTotal70-74</v>
      </c>
      <c r="F780" s="118">
        <v>66234.393724755602</v>
      </c>
    </row>
    <row r="781" spans="2:6" x14ac:dyDescent="0.2">
      <c r="B781" s="9" t="s">
        <v>65</v>
      </c>
      <c r="C781" s="9" t="s">
        <v>18</v>
      </c>
      <c r="D781" s="162" t="s">
        <v>133</v>
      </c>
      <c r="E781" s="9" t="str">
        <f t="shared" si="13"/>
        <v>MSTotal75-79</v>
      </c>
      <c r="F781" s="118">
        <v>44865.648069365699</v>
      </c>
    </row>
    <row r="782" spans="2:6" x14ac:dyDescent="0.2">
      <c r="B782" s="9" t="s">
        <v>65</v>
      </c>
      <c r="C782" s="9" t="s">
        <v>18</v>
      </c>
      <c r="D782" s="162" t="s">
        <v>134</v>
      </c>
      <c r="E782" s="9" t="str">
        <f t="shared" si="13"/>
        <v>MSTotal80-84</v>
      </c>
      <c r="F782" s="118">
        <v>28768.1482189321</v>
      </c>
    </row>
    <row r="783" spans="2:6" x14ac:dyDescent="0.2">
      <c r="B783" s="9" t="s">
        <v>65</v>
      </c>
      <c r="C783" s="9" t="s">
        <v>18</v>
      </c>
      <c r="D783" s="162" t="s">
        <v>135</v>
      </c>
      <c r="E783" s="9" t="str">
        <f t="shared" si="13"/>
        <v>MSTotal85-89</v>
      </c>
      <c r="F783" s="118">
        <v>15073.214651566101</v>
      </c>
    </row>
    <row r="784" spans="2:6" x14ac:dyDescent="0.2">
      <c r="B784" s="9" t="s">
        <v>65</v>
      </c>
      <c r="C784" s="9" t="s">
        <v>18</v>
      </c>
      <c r="D784" s="162" t="s">
        <v>8</v>
      </c>
      <c r="E784" s="9" t="str">
        <f t="shared" si="13"/>
        <v>MSTotal90+</v>
      </c>
      <c r="F784" s="118">
        <v>8754.5814847880592</v>
      </c>
    </row>
    <row r="785" spans="2:6" x14ac:dyDescent="0.2">
      <c r="B785" s="9" t="s">
        <v>66</v>
      </c>
      <c r="C785" s="9" t="s">
        <v>69</v>
      </c>
      <c r="D785" s="162">
        <v>0</v>
      </c>
      <c r="E785" s="9" t="str">
        <f t="shared" si="13"/>
        <v>MTFemale0</v>
      </c>
      <c r="F785" s="118">
        <v>27733.955867479501</v>
      </c>
    </row>
    <row r="786" spans="2:6" x14ac:dyDescent="0.2">
      <c r="B786" s="9" t="s">
        <v>66</v>
      </c>
      <c r="C786" s="9" t="s">
        <v>69</v>
      </c>
      <c r="D786" s="163" t="s">
        <v>139</v>
      </c>
      <c r="E786" s="9" t="str">
        <f t="shared" si="13"/>
        <v>MTFemale01-04</v>
      </c>
      <c r="F786" s="118">
        <v>111023.293817664</v>
      </c>
    </row>
    <row r="787" spans="2:6" x14ac:dyDescent="0.2">
      <c r="B787" s="9" t="s">
        <v>66</v>
      </c>
      <c r="C787" s="9" t="s">
        <v>69</v>
      </c>
      <c r="D787" s="163" t="s">
        <v>138</v>
      </c>
      <c r="E787" s="9" t="str">
        <f t="shared" si="13"/>
        <v>MTFemale05-09</v>
      </c>
      <c r="F787" s="118">
        <v>133606.346461095</v>
      </c>
    </row>
    <row r="788" spans="2:6" x14ac:dyDescent="0.2">
      <c r="B788" s="9" t="s">
        <v>66</v>
      </c>
      <c r="C788" s="9" t="s">
        <v>69</v>
      </c>
      <c r="D788" s="163" t="s">
        <v>120</v>
      </c>
      <c r="E788" s="9" t="str">
        <f t="shared" si="13"/>
        <v>MTFemale10-14</v>
      </c>
      <c r="F788" s="118">
        <v>129493.517205204</v>
      </c>
    </row>
    <row r="789" spans="2:6" x14ac:dyDescent="0.2">
      <c r="B789" s="9" t="s">
        <v>66</v>
      </c>
      <c r="C789" s="9" t="s">
        <v>69</v>
      </c>
      <c r="D789" s="162" t="s">
        <v>121</v>
      </c>
      <c r="E789" s="9" t="str">
        <f t="shared" si="13"/>
        <v>MTFemale15-19</v>
      </c>
      <c r="F789" s="118">
        <v>132396.52601125801</v>
      </c>
    </row>
    <row r="790" spans="2:6" x14ac:dyDescent="0.2">
      <c r="B790" s="9" t="s">
        <v>66</v>
      </c>
      <c r="C790" s="9" t="s">
        <v>69</v>
      </c>
      <c r="D790" s="162" t="s">
        <v>122</v>
      </c>
      <c r="E790" s="9" t="str">
        <f t="shared" si="13"/>
        <v>MTFemale20-24</v>
      </c>
      <c r="F790" s="118">
        <v>138546.061875885</v>
      </c>
    </row>
    <row r="791" spans="2:6" x14ac:dyDescent="0.2">
      <c r="B791" s="9" t="s">
        <v>66</v>
      </c>
      <c r="C791" s="9" t="s">
        <v>69</v>
      </c>
      <c r="D791" s="162" t="s">
        <v>123</v>
      </c>
      <c r="E791" s="9" t="str">
        <f t="shared" si="13"/>
        <v>MTFemale25-29</v>
      </c>
      <c r="F791" s="118">
        <v>144166.58479949401</v>
      </c>
    </row>
    <row r="792" spans="2:6" x14ac:dyDescent="0.2">
      <c r="B792" s="9" t="s">
        <v>66</v>
      </c>
      <c r="C792" s="9" t="s">
        <v>69</v>
      </c>
      <c r="D792" s="162" t="s">
        <v>124</v>
      </c>
      <c r="E792" s="9" t="str">
        <f t="shared" si="13"/>
        <v>MTFemale30-34</v>
      </c>
      <c r="F792" s="118">
        <v>144868.63053839901</v>
      </c>
    </row>
    <row r="793" spans="2:6" x14ac:dyDescent="0.2">
      <c r="B793" s="9" t="s">
        <v>66</v>
      </c>
      <c r="C793" s="9" t="s">
        <v>69</v>
      </c>
      <c r="D793" s="162" t="s">
        <v>125</v>
      </c>
      <c r="E793" s="9" t="str">
        <f t="shared" si="13"/>
        <v>MTFemale35-39</v>
      </c>
      <c r="F793" s="118">
        <v>142612.60671433699</v>
      </c>
    </row>
    <row r="794" spans="2:6" x14ac:dyDescent="0.2">
      <c r="B794" s="9" t="s">
        <v>66</v>
      </c>
      <c r="C794" s="9" t="s">
        <v>69</v>
      </c>
      <c r="D794" s="162" t="s">
        <v>126</v>
      </c>
      <c r="E794" s="9" t="str">
        <f t="shared" si="13"/>
        <v>MTFemale40-44</v>
      </c>
      <c r="F794" s="118">
        <v>133635.74335404401</v>
      </c>
    </row>
    <row r="795" spans="2:6" x14ac:dyDescent="0.2">
      <c r="B795" s="9" t="s">
        <v>66</v>
      </c>
      <c r="C795" s="9" t="s">
        <v>69</v>
      </c>
      <c r="D795" s="162" t="s">
        <v>127</v>
      </c>
      <c r="E795" s="9" t="str">
        <f t="shared" si="13"/>
        <v>MTFemale45-49</v>
      </c>
      <c r="F795" s="118">
        <v>117705.630070631</v>
      </c>
    </row>
    <row r="796" spans="2:6" x14ac:dyDescent="0.2">
      <c r="B796" s="9" t="s">
        <v>66</v>
      </c>
      <c r="C796" s="9" t="s">
        <v>69</v>
      </c>
      <c r="D796" s="162" t="s">
        <v>128</v>
      </c>
      <c r="E796" s="9" t="str">
        <f t="shared" si="13"/>
        <v>MTFemale50-54</v>
      </c>
      <c r="F796" s="118">
        <v>104143.189085634</v>
      </c>
    </row>
    <row r="797" spans="2:6" x14ac:dyDescent="0.2">
      <c r="B797" s="9" t="s">
        <v>66</v>
      </c>
      <c r="C797" s="9" t="s">
        <v>69</v>
      </c>
      <c r="D797" s="162" t="s">
        <v>129</v>
      </c>
      <c r="E797" s="9" t="str">
        <f t="shared" si="13"/>
        <v>MTFemale55-59</v>
      </c>
      <c r="F797" s="118">
        <v>88600.762016033594</v>
      </c>
    </row>
    <row r="798" spans="2:6" x14ac:dyDescent="0.2">
      <c r="B798" s="9" t="s">
        <v>66</v>
      </c>
      <c r="C798" s="9" t="s">
        <v>69</v>
      </c>
      <c r="D798" s="162" t="s">
        <v>130</v>
      </c>
      <c r="E798" s="9" t="str">
        <f t="shared" si="13"/>
        <v>MTFemale60-64</v>
      </c>
      <c r="F798" s="118">
        <v>70014.477104149104</v>
      </c>
    </row>
    <row r="799" spans="2:6" x14ac:dyDescent="0.2">
      <c r="B799" s="9" t="s">
        <v>66</v>
      </c>
      <c r="C799" s="9" t="s">
        <v>69</v>
      </c>
      <c r="D799" s="162" t="s">
        <v>131</v>
      </c>
      <c r="E799" s="9" t="str">
        <f t="shared" si="13"/>
        <v>MTFemale65-69</v>
      </c>
      <c r="F799" s="118">
        <v>51501.195537182597</v>
      </c>
    </row>
    <row r="800" spans="2:6" x14ac:dyDescent="0.2">
      <c r="B800" s="9" t="s">
        <v>66</v>
      </c>
      <c r="C800" s="9" t="s">
        <v>69</v>
      </c>
      <c r="D800" s="162" t="s">
        <v>132</v>
      </c>
      <c r="E800" s="9" t="str">
        <f t="shared" si="13"/>
        <v>MTFemale70-74</v>
      </c>
      <c r="F800" s="118">
        <v>35534.432333282501</v>
      </c>
    </row>
    <row r="801" spans="2:6" x14ac:dyDescent="0.2">
      <c r="B801" s="9" t="s">
        <v>66</v>
      </c>
      <c r="C801" s="9" t="s">
        <v>69</v>
      </c>
      <c r="D801" s="162" t="s">
        <v>133</v>
      </c>
      <c r="E801" s="9" t="str">
        <f t="shared" si="13"/>
        <v>MTFemale75-79</v>
      </c>
      <c r="F801" s="118">
        <v>22993.473260109</v>
      </c>
    </row>
    <row r="802" spans="2:6" x14ac:dyDescent="0.2">
      <c r="B802" s="9" t="s">
        <v>66</v>
      </c>
      <c r="C802" s="9" t="s">
        <v>69</v>
      </c>
      <c r="D802" s="162" t="s">
        <v>134</v>
      </c>
      <c r="E802" s="9" t="str">
        <f t="shared" si="13"/>
        <v>MTFemale80-84</v>
      </c>
      <c r="F802" s="118">
        <v>14040.6782247184</v>
      </c>
    </row>
    <row r="803" spans="2:6" x14ac:dyDescent="0.2">
      <c r="B803" s="9" t="s">
        <v>66</v>
      </c>
      <c r="C803" s="9" t="s">
        <v>69</v>
      </c>
      <c r="D803" s="162" t="s">
        <v>135</v>
      </c>
      <c r="E803" s="9" t="str">
        <f t="shared" si="13"/>
        <v>MTFemale85-89</v>
      </c>
      <c r="F803" s="118">
        <v>6856.44321557679</v>
      </c>
    </row>
    <row r="804" spans="2:6" x14ac:dyDescent="0.2">
      <c r="B804" s="9" t="s">
        <v>66</v>
      </c>
      <c r="C804" s="9" t="s">
        <v>69</v>
      </c>
      <c r="D804" s="162" t="s">
        <v>8</v>
      </c>
      <c r="E804" s="9" t="str">
        <f t="shared" si="13"/>
        <v>MTFemale90+</v>
      </c>
      <c r="F804" s="118">
        <v>4007.0837676535002</v>
      </c>
    </row>
    <row r="805" spans="2:6" x14ac:dyDescent="0.2">
      <c r="B805" s="9" t="s">
        <v>66</v>
      </c>
      <c r="C805" s="9" t="s">
        <v>70</v>
      </c>
      <c r="D805" s="162">
        <v>0</v>
      </c>
      <c r="E805" s="9" t="str">
        <f t="shared" si="13"/>
        <v>MTMale0</v>
      </c>
      <c r="F805" s="118">
        <v>29040.2879133284</v>
      </c>
    </row>
    <row r="806" spans="2:6" x14ac:dyDescent="0.2">
      <c r="B806" s="9" t="s">
        <v>66</v>
      </c>
      <c r="C806" s="9" t="s">
        <v>70</v>
      </c>
      <c r="D806" s="163" t="s">
        <v>139</v>
      </c>
      <c r="E806" s="9" t="str">
        <f t="shared" si="13"/>
        <v>MTMale01-04</v>
      </c>
      <c r="F806" s="118">
        <v>116026.931963179</v>
      </c>
    </row>
    <row r="807" spans="2:6" x14ac:dyDescent="0.2">
      <c r="B807" s="9" t="s">
        <v>66</v>
      </c>
      <c r="C807" s="9" t="s">
        <v>70</v>
      </c>
      <c r="D807" s="163" t="s">
        <v>138</v>
      </c>
      <c r="E807" s="9" t="str">
        <f t="shared" si="13"/>
        <v>MTMale05-09</v>
      </c>
      <c r="F807" s="118">
        <v>139173.348449521</v>
      </c>
    </row>
    <row r="808" spans="2:6" x14ac:dyDescent="0.2">
      <c r="B808" s="9" t="s">
        <v>66</v>
      </c>
      <c r="C808" s="9" t="s">
        <v>70</v>
      </c>
      <c r="D808" s="163" t="s">
        <v>120</v>
      </c>
      <c r="E808" s="9" t="str">
        <f t="shared" si="13"/>
        <v>MTMale10-14</v>
      </c>
      <c r="F808" s="118">
        <v>134626.047601122</v>
      </c>
    </row>
    <row r="809" spans="2:6" x14ac:dyDescent="0.2">
      <c r="B809" s="9" t="s">
        <v>66</v>
      </c>
      <c r="C809" s="9" t="s">
        <v>70</v>
      </c>
      <c r="D809" s="162" t="s">
        <v>121</v>
      </c>
      <c r="E809" s="9" t="str">
        <f t="shared" si="13"/>
        <v>MTMale15-19</v>
      </c>
      <c r="F809" s="118">
        <v>137612.891580842</v>
      </c>
    </row>
    <row r="810" spans="2:6" x14ac:dyDescent="0.2">
      <c r="B810" s="9" t="s">
        <v>66</v>
      </c>
      <c r="C810" s="9" t="s">
        <v>70</v>
      </c>
      <c r="D810" s="162" t="s">
        <v>122</v>
      </c>
      <c r="E810" s="9" t="str">
        <f t="shared" si="13"/>
        <v>MTMale20-24</v>
      </c>
      <c r="F810" s="118">
        <v>144869.69008513499</v>
      </c>
    </row>
    <row r="811" spans="2:6" x14ac:dyDescent="0.2">
      <c r="B811" s="9" t="s">
        <v>66</v>
      </c>
      <c r="C811" s="9" t="s">
        <v>70</v>
      </c>
      <c r="D811" s="162" t="s">
        <v>123</v>
      </c>
      <c r="E811" s="9" t="str">
        <f t="shared" si="13"/>
        <v>MTMale25-29</v>
      </c>
      <c r="F811" s="118">
        <v>148930.98815781501</v>
      </c>
    </row>
    <row r="812" spans="2:6" x14ac:dyDescent="0.2">
      <c r="B812" s="9" t="s">
        <v>66</v>
      </c>
      <c r="C812" s="9" t="s">
        <v>70</v>
      </c>
      <c r="D812" s="162" t="s">
        <v>124</v>
      </c>
      <c r="E812" s="9" t="str">
        <f t="shared" si="13"/>
        <v>MTMale30-34</v>
      </c>
      <c r="F812" s="118">
        <v>151088.325377976</v>
      </c>
    </row>
    <row r="813" spans="2:6" x14ac:dyDescent="0.2">
      <c r="B813" s="9" t="s">
        <v>66</v>
      </c>
      <c r="C813" s="9" t="s">
        <v>70</v>
      </c>
      <c r="D813" s="162" t="s">
        <v>125</v>
      </c>
      <c r="E813" s="9" t="str">
        <f t="shared" si="13"/>
        <v>MTMale35-39</v>
      </c>
      <c r="F813" s="118">
        <v>147772.14728109501</v>
      </c>
    </row>
    <row r="814" spans="2:6" x14ac:dyDescent="0.2">
      <c r="B814" s="9" t="s">
        <v>66</v>
      </c>
      <c r="C814" s="9" t="s">
        <v>70</v>
      </c>
      <c r="D814" s="162" t="s">
        <v>126</v>
      </c>
      <c r="E814" s="9" t="str">
        <f t="shared" si="13"/>
        <v>MTMale40-44</v>
      </c>
      <c r="F814" s="118">
        <v>135274.91847550499</v>
      </c>
    </row>
    <row r="815" spans="2:6" x14ac:dyDescent="0.2">
      <c r="B815" s="9" t="s">
        <v>66</v>
      </c>
      <c r="C815" s="9" t="s">
        <v>70</v>
      </c>
      <c r="D815" s="162" t="s">
        <v>127</v>
      </c>
      <c r="E815" s="9" t="str">
        <f t="shared" si="13"/>
        <v>MTMale45-49</v>
      </c>
      <c r="F815" s="118">
        <v>117936.384045942</v>
      </c>
    </row>
    <row r="816" spans="2:6" x14ac:dyDescent="0.2">
      <c r="B816" s="9" t="s">
        <v>66</v>
      </c>
      <c r="C816" s="9" t="s">
        <v>70</v>
      </c>
      <c r="D816" s="162" t="s">
        <v>128</v>
      </c>
      <c r="E816" s="9" t="str">
        <f t="shared" si="13"/>
        <v>MTMale50-54</v>
      </c>
      <c r="F816" s="118">
        <v>105300.262082228</v>
      </c>
    </row>
    <row r="817" spans="2:6" x14ac:dyDescent="0.2">
      <c r="B817" s="9" t="s">
        <v>66</v>
      </c>
      <c r="C817" s="9" t="s">
        <v>70</v>
      </c>
      <c r="D817" s="162" t="s">
        <v>129</v>
      </c>
      <c r="E817" s="9" t="str">
        <f t="shared" si="13"/>
        <v>MTMale55-59</v>
      </c>
      <c r="F817" s="118">
        <v>90484.586684569804</v>
      </c>
    </row>
    <row r="818" spans="2:6" x14ac:dyDescent="0.2">
      <c r="B818" s="9" t="s">
        <v>66</v>
      </c>
      <c r="C818" s="9" t="s">
        <v>70</v>
      </c>
      <c r="D818" s="162" t="s">
        <v>130</v>
      </c>
      <c r="E818" s="9" t="str">
        <f t="shared" si="13"/>
        <v>MTMale60-64</v>
      </c>
      <c r="F818" s="118">
        <v>71262.663574358798</v>
      </c>
    </row>
    <row r="819" spans="2:6" x14ac:dyDescent="0.2">
      <c r="B819" s="9" t="s">
        <v>66</v>
      </c>
      <c r="C819" s="9" t="s">
        <v>70</v>
      </c>
      <c r="D819" s="162" t="s">
        <v>131</v>
      </c>
      <c r="E819" s="9" t="str">
        <f t="shared" si="13"/>
        <v>MTMale65-69</v>
      </c>
      <c r="F819" s="118">
        <v>51623.791203633496</v>
      </c>
    </row>
    <row r="820" spans="2:6" x14ac:dyDescent="0.2">
      <c r="B820" s="9" t="s">
        <v>66</v>
      </c>
      <c r="C820" s="9" t="s">
        <v>70</v>
      </c>
      <c r="D820" s="162" t="s">
        <v>132</v>
      </c>
      <c r="E820" s="9" t="str">
        <f t="shared" si="13"/>
        <v>MTMale70-74</v>
      </c>
      <c r="F820" s="118">
        <v>34724.034846890798</v>
      </c>
    </row>
    <row r="821" spans="2:6" x14ac:dyDescent="0.2">
      <c r="B821" s="9" t="s">
        <v>66</v>
      </c>
      <c r="C821" s="9" t="s">
        <v>70</v>
      </c>
      <c r="D821" s="162" t="s">
        <v>133</v>
      </c>
      <c r="E821" s="9" t="str">
        <f t="shared" si="13"/>
        <v>MTMale75-79</v>
      </c>
      <c r="F821" s="118">
        <v>21912.829570281399</v>
      </c>
    </row>
    <row r="822" spans="2:6" x14ac:dyDescent="0.2">
      <c r="B822" s="9" t="s">
        <v>66</v>
      </c>
      <c r="C822" s="9" t="s">
        <v>70</v>
      </c>
      <c r="D822" s="162" t="s">
        <v>134</v>
      </c>
      <c r="E822" s="9" t="str">
        <f t="shared" si="13"/>
        <v>MTMale80-84</v>
      </c>
      <c r="F822" s="118">
        <v>12854.650852037201</v>
      </c>
    </row>
    <row r="823" spans="2:6" x14ac:dyDescent="0.2">
      <c r="B823" s="9" t="s">
        <v>66</v>
      </c>
      <c r="C823" s="9" t="s">
        <v>70</v>
      </c>
      <c r="D823" s="162" t="s">
        <v>135</v>
      </c>
      <c r="E823" s="9" t="str">
        <f t="shared" si="13"/>
        <v>MTMale85-89</v>
      </c>
      <c r="F823" s="118">
        <v>6119.34448941555</v>
      </c>
    </row>
    <row r="824" spans="2:6" x14ac:dyDescent="0.2">
      <c r="B824" s="9" t="s">
        <v>66</v>
      </c>
      <c r="C824" s="9" t="s">
        <v>70</v>
      </c>
      <c r="D824" s="162" t="s">
        <v>8</v>
      </c>
      <c r="E824" s="9" t="str">
        <f t="shared" si="13"/>
        <v>MTMale90+</v>
      </c>
      <c r="F824" s="118">
        <v>3257.7659795457798</v>
      </c>
    </row>
    <row r="825" spans="2:6" x14ac:dyDescent="0.2">
      <c r="B825" s="9" t="s">
        <v>66</v>
      </c>
      <c r="C825" s="9" t="s">
        <v>18</v>
      </c>
      <c r="D825" s="162">
        <v>0</v>
      </c>
      <c r="E825" s="9" t="str">
        <f t="shared" si="13"/>
        <v>MTTotal0</v>
      </c>
      <c r="F825" s="118">
        <v>56774.243782475402</v>
      </c>
    </row>
    <row r="826" spans="2:6" x14ac:dyDescent="0.2">
      <c r="B826" s="9" t="s">
        <v>66</v>
      </c>
      <c r="C826" s="9" t="s">
        <v>18</v>
      </c>
      <c r="D826" s="163" t="s">
        <v>139</v>
      </c>
      <c r="E826" s="9" t="str">
        <f t="shared" si="13"/>
        <v>MTTotal01-04</v>
      </c>
      <c r="F826" s="118">
        <v>227050.22582333401</v>
      </c>
    </row>
    <row r="827" spans="2:6" x14ac:dyDescent="0.2">
      <c r="B827" s="9" t="s">
        <v>66</v>
      </c>
      <c r="C827" s="9" t="s">
        <v>18</v>
      </c>
      <c r="D827" s="163" t="s">
        <v>138</v>
      </c>
      <c r="E827" s="9" t="str">
        <f t="shared" si="13"/>
        <v>MTTotal05-09</v>
      </c>
      <c r="F827" s="118">
        <v>272779.69517486298</v>
      </c>
    </row>
    <row r="828" spans="2:6" x14ac:dyDescent="0.2">
      <c r="B828" s="9" t="s">
        <v>66</v>
      </c>
      <c r="C828" s="9" t="s">
        <v>18</v>
      </c>
      <c r="D828" s="163" t="s">
        <v>120</v>
      </c>
      <c r="E828" s="9" t="str">
        <f t="shared" si="13"/>
        <v>MTTotal10-14</v>
      </c>
      <c r="F828" s="118">
        <v>264119.56664916698</v>
      </c>
    </row>
    <row r="829" spans="2:6" x14ac:dyDescent="0.2">
      <c r="B829" s="9" t="s">
        <v>66</v>
      </c>
      <c r="C829" s="9" t="s">
        <v>18</v>
      </c>
      <c r="D829" s="162" t="s">
        <v>121</v>
      </c>
      <c r="E829" s="9" t="str">
        <f t="shared" si="13"/>
        <v>MTTotal15-19</v>
      </c>
      <c r="F829" s="118">
        <v>270009.41821632202</v>
      </c>
    </row>
    <row r="830" spans="2:6" x14ac:dyDescent="0.2">
      <c r="B830" s="9" t="s">
        <v>66</v>
      </c>
      <c r="C830" s="9" t="s">
        <v>18</v>
      </c>
      <c r="D830" s="162" t="s">
        <v>122</v>
      </c>
      <c r="E830" s="9" t="str">
        <f t="shared" si="13"/>
        <v>MTTotal20-24</v>
      </c>
      <c r="F830" s="118">
        <v>283415.75232958299</v>
      </c>
    </row>
    <row r="831" spans="2:6" x14ac:dyDescent="0.2">
      <c r="B831" s="9" t="s">
        <v>66</v>
      </c>
      <c r="C831" s="9" t="s">
        <v>18</v>
      </c>
      <c r="D831" s="162" t="s">
        <v>123</v>
      </c>
      <c r="E831" s="9" t="str">
        <f t="shared" si="13"/>
        <v>MTTotal25-29</v>
      </c>
      <c r="F831" s="118">
        <v>293097.58924308501</v>
      </c>
    </row>
    <row r="832" spans="2:6" x14ac:dyDescent="0.2">
      <c r="B832" s="9" t="s">
        <v>66</v>
      </c>
      <c r="C832" s="9" t="s">
        <v>18</v>
      </c>
      <c r="D832" s="162" t="s">
        <v>124</v>
      </c>
      <c r="E832" s="9" t="str">
        <f t="shared" si="13"/>
        <v>MTTotal30-34</v>
      </c>
      <c r="F832" s="118">
        <v>295956.96130599699</v>
      </c>
    </row>
    <row r="833" spans="2:6" x14ac:dyDescent="0.2">
      <c r="B833" s="9" t="s">
        <v>66</v>
      </c>
      <c r="C833" s="9" t="s">
        <v>18</v>
      </c>
      <c r="D833" s="162" t="s">
        <v>125</v>
      </c>
      <c r="E833" s="9" t="str">
        <f t="shared" si="13"/>
        <v>MTTotal35-39</v>
      </c>
      <c r="F833" s="118">
        <v>290384.81951914099</v>
      </c>
    </row>
    <row r="834" spans="2:6" x14ac:dyDescent="0.2">
      <c r="B834" s="9" t="s">
        <v>66</v>
      </c>
      <c r="C834" s="9" t="s">
        <v>18</v>
      </c>
      <c r="D834" s="162" t="s">
        <v>126</v>
      </c>
      <c r="E834" s="9" t="str">
        <f t="shared" ref="E834:E897" si="14">_xlfn.CONCAT(B834,C834,D834)</f>
        <v>MTTotal40-44</v>
      </c>
      <c r="F834" s="118">
        <v>268910.70995715598</v>
      </c>
    </row>
    <row r="835" spans="2:6" x14ac:dyDescent="0.2">
      <c r="B835" s="9" t="s">
        <v>66</v>
      </c>
      <c r="C835" s="9" t="s">
        <v>18</v>
      </c>
      <c r="D835" s="162" t="s">
        <v>127</v>
      </c>
      <c r="E835" s="9" t="str">
        <f t="shared" si="14"/>
        <v>MTTotal45-49</v>
      </c>
      <c r="F835" s="118">
        <v>235642.07183740701</v>
      </c>
    </row>
    <row r="836" spans="2:6" x14ac:dyDescent="0.2">
      <c r="B836" s="9" t="s">
        <v>66</v>
      </c>
      <c r="C836" s="9" t="s">
        <v>18</v>
      </c>
      <c r="D836" s="162" t="s">
        <v>128</v>
      </c>
      <c r="E836" s="9" t="str">
        <f t="shared" si="14"/>
        <v>MTTotal50-54</v>
      </c>
      <c r="F836" s="118">
        <v>209443.67629684601</v>
      </c>
    </row>
    <row r="837" spans="2:6" x14ac:dyDescent="0.2">
      <c r="B837" s="9" t="s">
        <v>66</v>
      </c>
      <c r="C837" s="9" t="s">
        <v>18</v>
      </c>
      <c r="D837" s="162" t="s">
        <v>129</v>
      </c>
      <c r="E837" s="9" t="str">
        <f t="shared" si="14"/>
        <v>MTTotal55-59</v>
      </c>
      <c r="F837" s="118">
        <v>179085.501492362</v>
      </c>
    </row>
    <row r="838" spans="2:6" x14ac:dyDescent="0.2">
      <c r="B838" s="9" t="s">
        <v>66</v>
      </c>
      <c r="C838" s="9" t="s">
        <v>18</v>
      </c>
      <c r="D838" s="162" t="s">
        <v>130</v>
      </c>
      <c r="E838" s="9" t="str">
        <f t="shared" si="14"/>
        <v>MTTotal60-64</v>
      </c>
      <c r="F838" s="118">
        <v>141277.24350450301</v>
      </c>
    </row>
    <row r="839" spans="2:6" x14ac:dyDescent="0.2">
      <c r="B839" s="9" t="s">
        <v>66</v>
      </c>
      <c r="C839" s="9" t="s">
        <v>18</v>
      </c>
      <c r="D839" s="162" t="s">
        <v>131</v>
      </c>
      <c r="E839" s="9" t="str">
        <f t="shared" si="14"/>
        <v>MTTotal65-69</v>
      </c>
      <c r="F839" s="118">
        <v>103125.03226473799</v>
      </c>
    </row>
    <row r="840" spans="2:6" x14ac:dyDescent="0.2">
      <c r="B840" s="9" t="s">
        <v>66</v>
      </c>
      <c r="C840" s="9" t="s">
        <v>18</v>
      </c>
      <c r="D840" s="162" t="s">
        <v>132</v>
      </c>
      <c r="E840" s="9" t="str">
        <f t="shared" si="14"/>
        <v>MTTotal70-74</v>
      </c>
      <c r="F840" s="118">
        <v>70258.577063696706</v>
      </c>
    </row>
    <row r="841" spans="2:6" x14ac:dyDescent="0.2">
      <c r="B841" s="9" t="s">
        <v>66</v>
      </c>
      <c r="C841" s="9" t="s">
        <v>18</v>
      </c>
      <c r="D841" s="162" t="s">
        <v>133</v>
      </c>
      <c r="E841" s="9" t="str">
        <f t="shared" si="14"/>
        <v>MTTotal75-79</v>
      </c>
      <c r="F841" s="118">
        <v>44906.430170845699</v>
      </c>
    </row>
    <row r="842" spans="2:6" x14ac:dyDescent="0.2">
      <c r="B842" s="9" t="s">
        <v>66</v>
      </c>
      <c r="C842" s="9" t="s">
        <v>18</v>
      </c>
      <c r="D842" s="162" t="s">
        <v>134</v>
      </c>
      <c r="E842" s="9" t="str">
        <f t="shared" si="14"/>
        <v>MTTotal80-84</v>
      </c>
      <c r="F842" s="118">
        <v>26895.404506262101</v>
      </c>
    </row>
    <row r="843" spans="2:6" x14ac:dyDescent="0.2">
      <c r="B843" s="9" t="s">
        <v>66</v>
      </c>
      <c r="C843" s="9" t="s">
        <v>18</v>
      </c>
      <c r="D843" s="162" t="s">
        <v>135</v>
      </c>
      <c r="E843" s="9" t="str">
        <f t="shared" si="14"/>
        <v>MTTotal85-89</v>
      </c>
      <c r="F843" s="118">
        <v>12975.861592605101</v>
      </c>
    </row>
    <row r="844" spans="2:6" x14ac:dyDescent="0.2">
      <c r="B844" s="9" t="s">
        <v>66</v>
      </c>
      <c r="C844" s="9" t="s">
        <v>18</v>
      </c>
      <c r="D844" s="162" t="s">
        <v>8</v>
      </c>
      <c r="E844" s="9" t="str">
        <f t="shared" si="14"/>
        <v>MTTotal90+</v>
      </c>
      <c r="F844" s="118">
        <v>7264.8602872039801</v>
      </c>
    </row>
    <row r="845" spans="2:6" x14ac:dyDescent="0.2">
      <c r="B845" s="9" t="s">
        <v>43</v>
      </c>
      <c r="C845" s="9" t="s">
        <v>69</v>
      </c>
      <c r="D845" s="162">
        <v>0</v>
      </c>
      <c r="E845" s="9" t="str">
        <f t="shared" si="14"/>
        <v>PAFemale0</v>
      </c>
      <c r="F845" s="118">
        <v>70207.525313679202</v>
      </c>
    </row>
    <row r="846" spans="2:6" x14ac:dyDescent="0.2">
      <c r="B846" s="9" t="s">
        <v>43</v>
      </c>
      <c r="C846" s="9" t="s">
        <v>69</v>
      </c>
      <c r="D846" s="163" t="s">
        <v>139</v>
      </c>
      <c r="E846" s="9" t="str">
        <f t="shared" si="14"/>
        <v>PAFemale01-04</v>
      </c>
      <c r="F846" s="118">
        <v>280544.16124408803</v>
      </c>
    </row>
    <row r="847" spans="2:6" x14ac:dyDescent="0.2">
      <c r="B847" s="9" t="s">
        <v>43</v>
      </c>
      <c r="C847" s="9" t="s">
        <v>69</v>
      </c>
      <c r="D847" s="163" t="s">
        <v>138</v>
      </c>
      <c r="E847" s="9" t="str">
        <f t="shared" si="14"/>
        <v>PAFemale05-09</v>
      </c>
      <c r="F847" s="118">
        <v>354956.684147875</v>
      </c>
    </row>
    <row r="848" spans="2:6" x14ac:dyDescent="0.2">
      <c r="B848" s="9" t="s">
        <v>43</v>
      </c>
      <c r="C848" s="9" t="s">
        <v>69</v>
      </c>
      <c r="D848" s="163" t="s">
        <v>120</v>
      </c>
      <c r="E848" s="9" t="str">
        <f t="shared" si="14"/>
        <v>PAFemale10-14</v>
      </c>
      <c r="F848" s="118">
        <v>380312.36141562299</v>
      </c>
    </row>
    <row r="849" spans="2:6" x14ac:dyDescent="0.2">
      <c r="B849" s="9" t="s">
        <v>43</v>
      </c>
      <c r="C849" s="9" t="s">
        <v>69</v>
      </c>
      <c r="D849" s="162" t="s">
        <v>121</v>
      </c>
      <c r="E849" s="9" t="str">
        <f t="shared" si="14"/>
        <v>PAFemale15-19</v>
      </c>
      <c r="F849" s="118">
        <v>394216.69049599901</v>
      </c>
    </row>
    <row r="850" spans="2:6" x14ac:dyDescent="0.2">
      <c r="B850" s="9" t="s">
        <v>43</v>
      </c>
      <c r="C850" s="9" t="s">
        <v>69</v>
      </c>
      <c r="D850" s="162" t="s">
        <v>122</v>
      </c>
      <c r="E850" s="9" t="str">
        <f t="shared" si="14"/>
        <v>PAFemale20-24</v>
      </c>
      <c r="F850" s="118">
        <v>403788.12896556698</v>
      </c>
    </row>
    <row r="851" spans="2:6" x14ac:dyDescent="0.2">
      <c r="B851" s="9" t="s">
        <v>43</v>
      </c>
      <c r="C851" s="9" t="s">
        <v>69</v>
      </c>
      <c r="D851" s="162" t="s">
        <v>123</v>
      </c>
      <c r="E851" s="9" t="str">
        <f t="shared" si="14"/>
        <v>PAFemale25-29</v>
      </c>
      <c r="F851" s="118">
        <v>385338.73254197702</v>
      </c>
    </row>
    <row r="852" spans="2:6" x14ac:dyDescent="0.2">
      <c r="B852" s="9" t="s">
        <v>43</v>
      </c>
      <c r="C852" s="9" t="s">
        <v>69</v>
      </c>
      <c r="D852" s="162" t="s">
        <v>124</v>
      </c>
      <c r="E852" s="9" t="str">
        <f t="shared" si="14"/>
        <v>PAFemale30-34</v>
      </c>
      <c r="F852" s="118">
        <v>369387.95819524798</v>
      </c>
    </row>
    <row r="853" spans="2:6" x14ac:dyDescent="0.2">
      <c r="B853" s="9" t="s">
        <v>43</v>
      </c>
      <c r="C853" s="9" t="s">
        <v>69</v>
      </c>
      <c r="D853" s="162" t="s">
        <v>125</v>
      </c>
      <c r="E853" s="9" t="str">
        <f t="shared" si="14"/>
        <v>PAFemale35-39</v>
      </c>
      <c r="F853" s="118">
        <v>353643.52866816899</v>
      </c>
    </row>
    <row r="854" spans="2:6" x14ac:dyDescent="0.2">
      <c r="B854" s="9" t="s">
        <v>43</v>
      </c>
      <c r="C854" s="9" t="s">
        <v>69</v>
      </c>
      <c r="D854" s="162" t="s">
        <v>126</v>
      </c>
      <c r="E854" s="9" t="str">
        <f t="shared" si="14"/>
        <v>PAFemale40-44</v>
      </c>
      <c r="F854" s="118">
        <v>309098.582502893</v>
      </c>
    </row>
    <row r="855" spans="2:6" x14ac:dyDescent="0.2">
      <c r="B855" s="9" t="s">
        <v>43</v>
      </c>
      <c r="C855" s="9" t="s">
        <v>69</v>
      </c>
      <c r="D855" s="162" t="s">
        <v>127</v>
      </c>
      <c r="E855" s="9" t="str">
        <f t="shared" si="14"/>
        <v>PAFemale45-49</v>
      </c>
      <c r="F855" s="118">
        <v>255354.57667562901</v>
      </c>
    </row>
    <row r="856" spans="2:6" x14ac:dyDescent="0.2">
      <c r="B856" s="9" t="s">
        <v>43</v>
      </c>
      <c r="C856" s="9" t="s">
        <v>69</v>
      </c>
      <c r="D856" s="162" t="s">
        <v>128</v>
      </c>
      <c r="E856" s="9" t="str">
        <f t="shared" si="14"/>
        <v>PAFemale50-54</v>
      </c>
      <c r="F856" s="118">
        <v>211631.62300947201</v>
      </c>
    </row>
    <row r="857" spans="2:6" x14ac:dyDescent="0.2">
      <c r="B857" s="9" t="s">
        <v>43</v>
      </c>
      <c r="C857" s="9" t="s">
        <v>69</v>
      </c>
      <c r="D857" s="162" t="s">
        <v>129</v>
      </c>
      <c r="E857" s="9" t="str">
        <f t="shared" si="14"/>
        <v>PAFemale55-59</v>
      </c>
      <c r="F857" s="118">
        <v>169763.31382812501</v>
      </c>
    </row>
    <row r="858" spans="2:6" x14ac:dyDescent="0.2">
      <c r="B858" s="9" t="s">
        <v>43</v>
      </c>
      <c r="C858" s="9" t="s">
        <v>69</v>
      </c>
      <c r="D858" s="162" t="s">
        <v>130</v>
      </c>
      <c r="E858" s="9" t="str">
        <f t="shared" si="14"/>
        <v>PAFemale60-64</v>
      </c>
      <c r="F858" s="118">
        <v>137451.32492055601</v>
      </c>
    </row>
    <row r="859" spans="2:6" x14ac:dyDescent="0.2">
      <c r="B859" s="9" t="s">
        <v>43</v>
      </c>
      <c r="C859" s="9" t="s">
        <v>69</v>
      </c>
      <c r="D859" s="162" t="s">
        <v>131</v>
      </c>
      <c r="E859" s="9" t="str">
        <f t="shared" si="14"/>
        <v>PAFemale65-69</v>
      </c>
      <c r="F859" s="118">
        <v>105565.272651084</v>
      </c>
    </row>
    <row r="860" spans="2:6" x14ac:dyDescent="0.2">
      <c r="B860" s="9" t="s">
        <v>43</v>
      </c>
      <c r="C860" s="9" t="s">
        <v>69</v>
      </c>
      <c r="D860" s="162" t="s">
        <v>132</v>
      </c>
      <c r="E860" s="9" t="str">
        <f t="shared" si="14"/>
        <v>PAFemale70-74</v>
      </c>
      <c r="F860" s="118">
        <v>74055.989793681205</v>
      </c>
    </row>
    <row r="861" spans="2:6" x14ac:dyDescent="0.2">
      <c r="B861" s="9" t="s">
        <v>43</v>
      </c>
      <c r="C861" s="9" t="s">
        <v>69</v>
      </c>
      <c r="D861" s="162" t="s">
        <v>133</v>
      </c>
      <c r="E861" s="9" t="str">
        <f t="shared" si="14"/>
        <v>PAFemale75-79</v>
      </c>
      <c r="F861" s="118">
        <v>51404.116184956998</v>
      </c>
    </row>
    <row r="862" spans="2:6" x14ac:dyDescent="0.2">
      <c r="B862" s="9" t="s">
        <v>43</v>
      </c>
      <c r="C862" s="9" t="s">
        <v>69</v>
      </c>
      <c r="D862" s="162" t="s">
        <v>134</v>
      </c>
      <c r="E862" s="9" t="str">
        <f t="shared" si="14"/>
        <v>PAFemale80-84</v>
      </c>
      <c r="F862" s="118">
        <v>31323.535201172799</v>
      </c>
    </row>
    <row r="863" spans="2:6" x14ac:dyDescent="0.2">
      <c r="B863" s="9" t="s">
        <v>43</v>
      </c>
      <c r="C863" s="9" t="s">
        <v>69</v>
      </c>
      <c r="D863" s="162" t="s">
        <v>135</v>
      </c>
      <c r="E863" s="9" t="str">
        <f t="shared" si="14"/>
        <v>PAFemale85-89</v>
      </c>
      <c r="F863" s="118">
        <v>16486.139769138299</v>
      </c>
    </row>
    <row r="864" spans="2:6" x14ac:dyDescent="0.2">
      <c r="B864" s="9" t="s">
        <v>43</v>
      </c>
      <c r="C864" s="9" t="s">
        <v>69</v>
      </c>
      <c r="D864" s="162" t="s">
        <v>8</v>
      </c>
      <c r="E864" s="9" t="str">
        <f t="shared" si="14"/>
        <v>PAFemale90+</v>
      </c>
      <c r="F864" s="118">
        <v>10115.127711147399</v>
      </c>
    </row>
    <row r="865" spans="2:6" x14ac:dyDescent="0.2">
      <c r="B865" s="9" t="s">
        <v>43</v>
      </c>
      <c r="C865" s="9" t="s">
        <v>70</v>
      </c>
      <c r="D865" s="162">
        <v>0</v>
      </c>
      <c r="E865" s="9" t="str">
        <f t="shared" si="14"/>
        <v>PAMale0</v>
      </c>
      <c r="F865" s="118">
        <v>73456.190903062205</v>
      </c>
    </row>
    <row r="866" spans="2:6" x14ac:dyDescent="0.2">
      <c r="B866" s="9" t="s">
        <v>43</v>
      </c>
      <c r="C866" s="9" t="s">
        <v>70</v>
      </c>
      <c r="D866" s="163" t="s">
        <v>139</v>
      </c>
      <c r="E866" s="9" t="str">
        <f t="shared" si="14"/>
        <v>PAMale01-04</v>
      </c>
      <c r="F866" s="118">
        <v>293571.13919759402</v>
      </c>
    </row>
    <row r="867" spans="2:6" x14ac:dyDescent="0.2">
      <c r="B867" s="9" t="s">
        <v>43</v>
      </c>
      <c r="C867" s="9" t="s">
        <v>70</v>
      </c>
      <c r="D867" s="163" t="s">
        <v>138</v>
      </c>
      <c r="E867" s="9" t="str">
        <f t="shared" si="14"/>
        <v>PAMale05-09</v>
      </c>
      <c r="F867" s="118">
        <v>371289.26410316798</v>
      </c>
    </row>
    <row r="868" spans="2:6" x14ac:dyDescent="0.2">
      <c r="B868" s="9" t="s">
        <v>43</v>
      </c>
      <c r="C868" s="9" t="s">
        <v>70</v>
      </c>
      <c r="D868" s="163" t="s">
        <v>120</v>
      </c>
      <c r="E868" s="9" t="str">
        <f t="shared" si="14"/>
        <v>PAMale10-14</v>
      </c>
      <c r="F868" s="118">
        <v>397540.815599475</v>
      </c>
    </row>
    <row r="869" spans="2:6" x14ac:dyDescent="0.2">
      <c r="B869" s="9" t="s">
        <v>43</v>
      </c>
      <c r="C869" s="9" t="s">
        <v>70</v>
      </c>
      <c r="D869" s="162" t="s">
        <v>121</v>
      </c>
      <c r="E869" s="9" t="str">
        <f t="shared" si="14"/>
        <v>PAMale15-19</v>
      </c>
      <c r="F869" s="118">
        <v>410882.42466038797</v>
      </c>
    </row>
    <row r="870" spans="2:6" x14ac:dyDescent="0.2">
      <c r="B870" s="9" t="s">
        <v>43</v>
      </c>
      <c r="C870" s="9" t="s">
        <v>70</v>
      </c>
      <c r="D870" s="162" t="s">
        <v>122</v>
      </c>
      <c r="E870" s="9" t="str">
        <f t="shared" si="14"/>
        <v>PAMale20-24</v>
      </c>
      <c r="F870" s="118">
        <v>415899.32533680199</v>
      </c>
    </row>
    <row r="871" spans="2:6" x14ac:dyDescent="0.2">
      <c r="B871" s="9" t="s">
        <v>43</v>
      </c>
      <c r="C871" s="9" t="s">
        <v>70</v>
      </c>
      <c r="D871" s="162" t="s">
        <v>123</v>
      </c>
      <c r="E871" s="9" t="str">
        <f t="shared" si="14"/>
        <v>PAMale25-29</v>
      </c>
      <c r="F871" s="118">
        <v>385718.44844610302</v>
      </c>
    </row>
    <row r="872" spans="2:6" x14ac:dyDescent="0.2">
      <c r="B872" s="9" t="s">
        <v>43</v>
      </c>
      <c r="C872" s="9" t="s">
        <v>70</v>
      </c>
      <c r="D872" s="162" t="s">
        <v>124</v>
      </c>
      <c r="E872" s="9" t="str">
        <f t="shared" si="14"/>
        <v>PAMale30-34</v>
      </c>
      <c r="F872" s="118">
        <v>363661.88291059702</v>
      </c>
    </row>
    <row r="873" spans="2:6" x14ac:dyDescent="0.2">
      <c r="B873" s="9" t="s">
        <v>43</v>
      </c>
      <c r="C873" s="9" t="s">
        <v>70</v>
      </c>
      <c r="D873" s="162" t="s">
        <v>125</v>
      </c>
      <c r="E873" s="9" t="str">
        <f t="shared" si="14"/>
        <v>PAMale35-39</v>
      </c>
      <c r="F873" s="118">
        <v>344001.57382093999</v>
      </c>
    </row>
    <row r="874" spans="2:6" x14ac:dyDescent="0.2">
      <c r="B874" s="9" t="s">
        <v>43</v>
      </c>
      <c r="C874" s="9" t="s">
        <v>70</v>
      </c>
      <c r="D874" s="162" t="s">
        <v>126</v>
      </c>
      <c r="E874" s="9" t="str">
        <f t="shared" si="14"/>
        <v>PAMale40-44</v>
      </c>
      <c r="F874" s="118">
        <v>304974.54114380898</v>
      </c>
    </row>
    <row r="875" spans="2:6" x14ac:dyDescent="0.2">
      <c r="B875" s="9" t="s">
        <v>43</v>
      </c>
      <c r="C875" s="9" t="s">
        <v>70</v>
      </c>
      <c r="D875" s="162" t="s">
        <v>127</v>
      </c>
      <c r="E875" s="9" t="str">
        <f t="shared" si="14"/>
        <v>PAMale45-49</v>
      </c>
      <c r="F875" s="118">
        <v>254129.31660466499</v>
      </c>
    </row>
    <row r="876" spans="2:6" x14ac:dyDescent="0.2">
      <c r="B876" s="9" t="s">
        <v>43</v>
      </c>
      <c r="C876" s="9" t="s">
        <v>70</v>
      </c>
      <c r="D876" s="162" t="s">
        <v>128</v>
      </c>
      <c r="E876" s="9" t="str">
        <f t="shared" si="14"/>
        <v>PAMale50-54</v>
      </c>
      <c r="F876" s="118">
        <v>212066.90705438101</v>
      </c>
    </row>
    <row r="877" spans="2:6" x14ac:dyDescent="0.2">
      <c r="B877" s="9" t="s">
        <v>43</v>
      </c>
      <c r="C877" s="9" t="s">
        <v>70</v>
      </c>
      <c r="D877" s="162" t="s">
        <v>129</v>
      </c>
      <c r="E877" s="9" t="str">
        <f t="shared" si="14"/>
        <v>PAMale55-59</v>
      </c>
      <c r="F877" s="118">
        <v>168325.89430397699</v>
      </c>
    </row>
    <row r="878" spans="2:6" x14ac:dyDescent="0.2">
      <c r="B878" s="9" t="s">
        <v>43</v>
      </c>
      <c r="C878" s="9" t="s">
        <v>70</v>
      </c>
      <c r="D878" s="162" t="s">
        <v>130</v>
      </c>
      <c r="E878" s="9" t="str">
        <f t="shared" si="14"/>
        <v>PAMale60-64</v>
      </c>
      <c r="F878" s="118">
        <v>133768.065969116</v>
      </c>
    </row>
    <row r="879" spans="2:6" x14ac:dyDescent="0.2">
      <c r="B879" s="9" t="s">
        <v>43</v>
      </c>
      <c r="C879" s="9" t="s">
        <v>70</v>
      </c>
      <c r="D879" s="162" t="s">
        <v>131</v>
      </c>
      <c r="E879" s="9" t="str">
        <f t="shared" si="14"/>
        <v>PAMale65-69</v>
      </c>
      <c r="F879" s="118">
        <v>100071.482417771</v>
      </c>
    </row>
    <row r="880" spans="2:6" x14ac:dyDescent="0.2">
      <c r="B880" s="9" t="s">
        <v>43</v>
      </c>
      <c r="C880" s="9" t="s">
        <v>70</v>
      </c>
      <c r="D880" s="162" t="s">
        <v>132</v>
      </c>
      <c r="E880" s="9" t="str">
        <f t="shared" si="14"/>
        <v>PAMale70-74</v>
      </c>
      <c r="F880" s="118">
        <v>67817.049561939799</v>
      </c>
    </row>
    <row r="881" spans="2:6" x14ac:dyDescent="0.2">
      <c r="B881" s="9" t="s">
        <v>43</v>
      </c>
      <c r="C881" s="9" t="s">
        <v>70</v>
      </c>
      <c r="D881" s="162" t="s">
        <v>133</v>
      </c>
      <c r="E881" s="9" t="str">
        <f t="shared" si="14"/>
        <v>PAMale75-79</v>
      </c>
      <c r="F881" s="118">
        <v>43802.811841467003</v>
      </c>
    </row>
    <row r="882" spans="2:6" x14ac:dyDescent="0.2">
      <c r="B882" s="9" t="s">
        <v>43</v>
      </c>
      <c r="C882" s="9" t="s">
        <v>70</v>
      </c>
      <c r="D882" s="162" t="s">
        <v>134</v>
      </c>
      <c r="E882" s="9" t="str">
        <f t="shared" si="14"/>
        <v>PAMale80-84</v>
      </c>
      <c r="F882" s="118">
        <v>24535.8606241007</v>
      </c>
    </row>
    <row r="883" spans="2:6" x14ac:dyDescent="0.2">
      <c r="B883" s="9" t="s">
        <v>43</v>
      </c>
      <c r="C883" s="9" t="s">
        <v>70</v>
      </c>
      <c r="D883" s="162" t="s">
        <v>135</v>
      </c>
      <c r="E883" s="9" t="str">
        <f t="shared" si="14"/>
        <v>PAMale85-89</v>
      </c>
      <c r="F883" s="118">
        <v>11582.244832136699</v>
      </c>
    </row>
    <row r="884" spans="2:6" x14ac:dyDescent="0.2">
      <c r="B884" s="9" t="s">
        <v>43</v>
      </c>
      <c r="C884" s="9" t="s">
        <v>70</v>
      </c>
      <c r="D884" s="162" t="s">
        <v>8</v>
      </c>
      <c r="E884" s="9" t="str">
        <f t="shared" si="14"/>
        <v>PAMale90+</v>
      </c>
      <c r="F884" s="118">
        <v>6174.5183912519497</v>
      </c>
    </row>
    <row r="885" spans="2:6" x14ac:dyDescent="0.2">
      <c r="B885" s="9" t="s">
        <v>43</v>
      </c>
      <c r="C885" s="9" t="s">
        <v>18</v>
      </c>
      <c r="D885" s="162">
        <v>0</v>
      </c>
      <c r="E885" s="9" t="str">
        <f t="shared" si="14"/>
        <v>PATotal0</v>
      </c>
      <c r="F885" s="118">
        <v>143663.71624184199</v>
      </c>
    </row>
    <row r="886" spans="2:6" x14ac:dyDescent="0.2">
      <c r="B886" s="9" t="s">
        <v>43</v>
      </c>
      <c r="C886" s="9" t="s">
        <v>18</v>
      </c>
      <c r="D886" s="163" t="s">
        <v>139</v>
      </c>
      <c r="E886" s="9" t="str">
        <f t="shared" si="14"/>
        <v>PATotal01-04</v>
      </c>
      <c r="F886" s="118">
        <v>574115.30057078495</v>
      </c>
    </row>
    <row r="887" spans="2:6" x14ac:dyDescent="0.2">
      <c r="B887" s="9" t="s">
        <v>43</v>
      </c>
      <c r="C887" s="9" t="s">
        <v>18</v>
      </c>
      <c r="D887" s="163" t="s">
        <v>138</v>
      </c>
      <c r="E887" s="9" t="str">
        <f t="shared" si="14"/>
        <v>PATotal05-09</v>
      </c>
      <c r="F887" s="118">
        <v>726245.94846391794</v>
      </c>
    </row>
    <row r="888" spans="2:6" x14ac:dyDescent="0.2">
      <c r="B888" s="9" t="s">
        <v>43</v>
      </c>
      <c r="C888" s="9" t="s">
        <v>18</v>
      </c>
      <c r="D888" s="163" t="s">
        <v>120</v>
      </c>
      <c r="E888" s="9" t="str">
        <f t="shared" si="14"/>
        <v>PATotal10-14</v>
      </c>
      <c r="F888" s="118">
        <v>777853.18745426298</v>
      </c>
    </row>
    <row r="889" spans="2:6" x14ac:dyDescent="0.2">
      <c r="B889" s="9" t="s">
        <v>43</v>
      </c>
      <c r="C889" s="9" t="s">
        <v>18</v>
      </c>
      <c r="D889" s="162" t="s">
        <v>121</v>
      </c>
      <c r="E889" s="9" t="str">
        <f t="shared" si="14"/>
        <v>PATotal15-19</v>
      </c>
      <c r="F889" s="118">
        <v>805099.11665974697</v>
      </c>
    </row>
    <row r="890" spans="2:6" x14ac:dyDescent="0.2">
      <c r="B890" s="9" t="s">
        <v>43</v>
      </c>
      <c r="C890" s="9" t="s">
        <v>18</v>
      </c>
      <c r="D890" s="162" t="s">
        <v>122</v>
      </c>
      <c r="E890" s="9" t="str">
        <f t="shared" si="14"/>
        <v>PATotal20-24</v>
      </c>
      <c r="F890" s="118">
        <v>819687.60232883203</v>
      </c>
    </row>
    <row r="891" spans="2:6" x14ac:dyDescent="0.2">
      <c r="B891" s="9" t="s">
        <v>43</v>
      </c>
      <c r="C891" s="9" t="s">
        <v>18</v>
      </c>
      <c r="D891" s="162" t="s">
        <v>123</v>
      </c>
      <c r="E891" s="9" t="str">
        <f t="shared" si="14"/>
        <v>PATotal25-29</v>
      </c>
      <c r="F891" s="118">
        <v>771057.37190391403</v>
      </c>
    </row>
    <row r="892" spans="2:6" x14ac:dyDescent="0.2">
      <c r="B892" s="9" t="s">
        <v>43</v>
      </c>
      <c r="C892" s="9" t="s">
        <v>18</v>
      </c>
      <c r="D892" s="162" t="s">
        <v>124</v>
      </c>
      <c r="E892" s="9" t="str">
        <f t="shared" si="14"/>
        <v>PATotal30-34</v>
      </c>
      <c r="F892" s="118">
        <v>733049.84209044604</v>
      </c>
    </row>
    <row r="893" spans="2:6" x14ac:dyDescent="0.2">
      <c r="B893" s="9" t="s">
        <v>43</v>
      </c>
      <c r="C893" s="9" t="s">
        <v>18</v>
      </c>
      <c r="D893" s="162" t="s">
        <v>125</v>
      </c>
      <c r="E893" s="9" t="str">
        <f t="shared" si="14"/>
        <v>PATotal35-39</v>
      </c>
      <c r="F893" s="118">
        <v>697645.14701774297</v>
      </c>
    </row>
    <row r="894" spans="2:6" x14ac:dyDescent="0.2">
      <c r="B894" s="9" t="s">
        <v>43</v>
      </c>
      <c r="C894" s="9" t="s">
        <v>18</v>
      </c>
      <c r="D894" s="162" t="s">
        <v>126</v>
      </c>
      <c r="E894" s="9" t="str">
        <f t="shared" si="14"/>
        <v>PATotal40-44</v>
      </c>
      <c r="F894" s="118">
        <v>614073.701496472</v>
      </c>
    </row>
    <row r="895" spans="2:6" x14ac:dyDescent="0.2">
      <c r="B895" s="9" t="s">
        <v>43</v>
      </c>
      <c r="C895" s="9" t="s">
        <v>18</v>
      </c>
      <c r="D895" s="162" t="s">
        <v>127</v>
      </c>
      <c r="E895" s="9" t="str">
        <f t="shared" si="14"/>
        <v>PATotal45-49</v>
      </c>
      <c r="F895" s="118">
        <v>509484.10763199697</v>
      </c>
    </row>
    <row r="896" spans="2:6" x14ac:dyDescent="0.2">
      <c r="B896" s="9" t="s">
        <v>43</v>
      </c>
      <c r="C896" s="9" t="s">
        <v>18</v>
      </c>
      <c r="D896" s="162" t="s">
        <v>128</v>
      </c>
      <c r="E896" s="9" t="str">
        <f t="shared" si="14"/>
        <v>PATotal50-54</v>
      </c>
      <c r="F896" s="118">
        <v>423698.76362249698</v>
      </c>
    </row>
    <row r="897" spans="2:6" x14ac:dyDescent="0.2">
      <c r="B897" s="9" t="s">
        <v>43</v>
      </c>
      <c r="C897" s="9" t="s">
        <v>18</v>
      </c>
      <c r="D897" s="162" t="s">
        <v>129</v>
      </c>
      <c r="E897" s="9" t="str">
        <f t="shared" si="14"/>
        <v>PATotal55-59</v>
      </c>
      <c r="F897" s="118">
        <v>338089.22370140202</v>
      </c>
    </row>
    <row r="898" spans="2:6" x14ac:dyDescent="0.2">
      <c r="B898" s="9" t="s">
        <v>43</v>
      </c>
      <c r="C898" s="9" t="s">
        <v>18</v>
      </c>
      <c r="D898" s="162" t="s">
        <v>130</v>
      </c>
      <c r="E898" s="9" t="str">
        <f t="shared" ref="E898:E961" si="15">_xlfn.CONCAT(B898,C898,D898)</f>
        <v>PATotal60-64</v>
      </c>
      <c r="F898" s="118">
        <v>271219.43683403498</v>
      </c>
    </row>
    <row r="899" spans="2:6" x14ac:dyDescent="0.2">
      <c r="B899" s="9" t="s">
        <v>43</v>
      </c>
      <c r="C899" s="9" t="s">
        <v>18</v>
      </c>
      <c r="D899" s="162" t="s">
        <v>131</v>
      </c>
      <c r="E899" s="9" t="str">
        <f t="shared" si="15"/>
        <v>PATotal65-69</v>
      </c>
      <c r="F899" s="118">
        <v>205636.86022596399</v>
      </c>
    </row>
    <row r="900" spans="2:6" x14ac:dyDescent="0.2">
      <c r="B900" s="9" t="s">
        <v>43</v>
      </c>
      <c r="C900" s="9" t="s">
        <v>18</v>
      </c>
      <c r="D900" s="162" t="s">
        <v>132</v>
      </c>
      <c r="E900" s="9" t="str">
        <f t="shared" si="15"/>
        <v>PATotal70-74</v>
      </c>
      <c r="F900" s="118">
        <v>141873.181074972</v>
      </c>
    </row>
    <row r="901" spans="2:6" x14ac:dyDescent="0.2">
      <c r="B901" s="9" t="s">
        <v>43</v>
      </c>
      <c r="C901" s="9" t="s">
        <v>18</v>
      </c>
      <c r="D901" s="162" t="s">
        <v>133</v>
      </c>
      <c r="E901" s="9" t="str">
        <f t="shared" si="15"/>
        <v>PATotal75-79</v>
      </c>
      <c r="F901" s="118">
        <v>95206.981728121595</v>
      </c>
    </row>
    <row r="902" spans="2:6" x14ac:dyDescent="0.2">
      <c r="B902" s="9" t="s">
        <v>43</v>
      </c>
      <c r="C902" s="9" t="s">
        <v>18</v>
      </c>
      <c r="D902" s="162" t="s">
        <v>134</v>
      </c>
      <c r="E902" s="9" t="str">
        <f t="shared" si="15"/>
        <v>PATotal80-84</v>
      </c>
      <c r="F902" s="118">
        <v>55859.549243078298</v>
      </c>
    </row>
    <row r="903" spans="2:6" x14ac:dyDescent="0.2">
      <c r="B903" s="9" t="s">
        <v>43</v>
      </c>
      <c r="C903" s="9" t="s">
        <v>18</v>
      </c>
      <c r="D903" s="162" t="s">
        <v>135</v>
      </c>
      <c r="E903" s="9" t="str">
        <f t="shared" si="15"/>
        <v>PATotal85-89</v>
      </c>
      <c r="F903" s="118">
        <v>28068.4460626861</v>
      </c>
    </row>
    <row r="904" spans="2:6" x14ac:dyDescent="0.2">
      <c r="B904" s="9" t="s">
        <v>43</v>
      </c>
      <c r="C904" s="9" t="s">
        <v>18</v>
      </c>
      <c r="D904" s="162" t="s">
        <v>8</v>
      </c>
      <c r="E904" s="9" t="str">
        <f t="shared" si="15"/>
        <v>PATotal90+</v>
      </c>
      <c r="F904" s="118">
        <v>16289.6634252886</v>
      </c>
    </row>
    <row r="905" spans="2:6" x14ac:dyDescent="0.2">
      <c r="B905" s="9" t="s">
        <v>51</v>
      </c>
      <c r="C905" s="9" t="s">
        <v>69</v>
      </c>
      <c r="D905" s="162">
        <v>0</v>
      </c>
      <c r="E905" s="9" t="str">
        <f t="shared" si="15"/>
        <v>PBFemale0</v>
      </c>
      <c r="F905" s="118">
        <v>27767.797791979199</v>
      </c>
    </row>
    <row r="906" spans="2:6" x14ac:dyDescent="0.2">
      <c r="B906" s="9" t="s">
        <v>51</v>
      </c>
      <c r="C906" s="9" t="s">
        <v>69</v>
      </c>
      <c r="D906" s="163" t="s">
        <v>139</v>
      </c>
      <c r="E906" s="9" t="str">
        <f t="shared" si="15"/>
        <v>PBFemale01-04</v>
      </c>
      <c r="F906" s="118">
        <v>111453.999856446</v>
      </c>
    </row>
    <row r="907" spans="2:6" x14ac:dyDescent="0.2">
      <c r="B907" s="9" t="s">
        <v>51</v>
      </c>
      <c r="C907" s="9" t="s">
        <v>69</v>
      </c>
      <c r="D907" s="163" t="s">
        <v>138</v>
      </c>
      <c r="E907" s="9" t="str">
        <f t="shared" si="15"/>
        <v>PBFemale05-09</v>
      </c>
      <c r="F907" s="118">
        <v>133045.72840639501</v>
      </c>
    </row>
    <row r="908" spans="2:6" x14ac:dyDescent="0.2">
      <c r="B908" s="9" t="s">
        <v>51</v>
      </c>
      <c r="C908" s="9" t="s">
        <v>69</v>
      </c>
      <c r="D908" s="163" t="s">
        <v>120</v>
      </c>
      <c r="E908" s="9" t="str">
        <f t="shared" si="15"/>
        <v>PBFemale10-14</v>
      </c>
      <c r="F908" s="118">
        <v>144955.06423850299</v>
      </c>
    </row>
    <row r="909" spans="2:6" x14ac:dyDescent="0.2">
      <c r="B909" s="9" t="s">
        <v>51</v>
      </c>
      <c r="C909" s="9" t="s">
        <v>69</v>
      </c>
      <c r="D909" s="162" t="s">
        <v>121</v>
      </c>
      <c r="E909" s="9" t="str">
        <f t="shared" si="15"/>
        <v>PBFemale15-19</v>
      </c>
      <c r="F909" s="118">
        <v>159901.545158119</v>
      </c>
    </row>
    <row r="910" spans="2:6" x14ac:dyDescent="0.2">
      <c r="B910" s="9" t="s">
        <v>51</v>
      </c>
      <c r="C910" s="9" t="s">
        <v>69</v>
      </c>
      <c r="D910" s="162" t="s">
        <v>122</v>
      </c>
      <c r="E910" s="9" t="str">
        <f t="shared" si="15"/>
        <v>PBFemale20-24</v>
      </c>
      <c r="F910" s="118">
        <v>166942.59498413501</v>
      </c>
    </row>
    <row r="911" spans="2:6" x14ac:dyDescent="0.2">
      <c r="B911" s="9" t="s">
        <v>51</v>
      </c>
      <c r="C911" s="9" t="s">
        <v>69</v>
      </c>
      <c r="D911" s="162" t="s">
        <v>123</v>
      </c>
      <c r="E911" s="9" t="str">
        <f t="shared" si="15"/>
        <v>PBFemale25-29</v>
      </c>
      <c r="F911" s="118">
        <v>165765.29401163099</v>
      </c>
    </row>
    <row r="912" spans="2:6" x14ac:dyDescent="0.2">
      <c r="B912" s="9" t="s">
        <v>51</v>
      </c>
      <c r="C912" s="9" t="s">
        <v>69</v>
      </c>
      <c r="D912" s="162" t="s">
        <v>124</v>
      </c>
      <c r="E912" s="9" t="str">
        <f t="shared" si="15"/>
        <v>PBFemale30-34</v>
      </c>
      <c r="F912" s="118">
        <v>167442.28578186399</v>
      </c>
    </row>
    <row r="913" spans="2:6" x14ac:dyDescent="0.2">
      <c r="B913" s="9" t="s">
        <v>51</v>
      </c>
      <c r="C913" s="9" t="s">
        <v>69</v>
      </c>
      <c r="D913" s="162" t="s">
        <v>125</v>
      </c>
      <c r="E913" s="9" t="str">
        <f t="shared" si="15"/>
        <v>PBFemale35-39</v>
      </c>
      <c r="F913" s="118">
        <v>165670.782964218</v>
      </c>
    </row>
    <row r="914" spans="2:6" x14ac:dyDescent="0.2">
      <c r="B914" s="9" t="s">
        <v>51</v>
      </c>
      <c r="C914" s="9" t="s">
        <v>69</v>
      </c>
      <c r="D914" s="162" t="s">
        <v>126</v>
      </c>
      <c r="E914" s="9" t="str">
        <f t="shared" si="15"/>
        <v>PBFemale40-44</v>
      </c>
      <c r="F914" s="118">
        <v>155175.03310848799</v>
      </c>
    </row>
    <row r="915" spans="2:6" x14ac:dyDescent="0.2">
      <c r="B915" s="9" t="s">
        <v>51</v>
      </c>
      <c r="C915" s="9" t="s">
        <v>69</v>
      </c>
      <c r="D915" s="162" t="s">
        <v>127</v>
      </c>
      <c r="E915" s="9" t="str">
        <f t="shared" si="15"/>
        <v>PBFemale45-49</v>
      </c>
      <c r="F915" s="118">
        <v>136125.21387697401</v>
      </c>
    </row>
    <row r="916" spans="2:6" x14ac:dyDescent="0.2">
      <c r="B916" s="9" t="s">
        <v>51</v>
      </c>
      <c r="C916" s="9" t="s">
        <v>69</v>
      </c>
      <c r="D916" s="162" t="s">
        <v>128</v>
      </c>
      <c r="E916" s="9" t="str">
        <f t="shared" si="15"/>
        <v>PBFemale50-54</v>
      </c>
      <c r="F916" s="118">
        <v>126169.875727805</v>
      </c>
    </row>
    <row r="917" spans="2:6" x14ac:dyDescent="0.2">
      <c r="B917" s="9" t="s">
        <v>51</v>
      </c>
      <c r="C917" s="9" t="s">
        <v>69</v>
      </c>
      <c r="D917" s="162" t="s">
        <v>129</v>
      </c>
      <c r="E917" s="9" t="str">
        <f t="shared" si="15"/>
        <v>PBFemale55-59</v>
      </c>
      <c r="F917" s="118">
        <v>110834.949554823</v>
      </c>
    </row>
    <row r="918" spans="2:6" x14ac:dyDescent="0.2">
      <c r="B918" s="9" t="s">
        <v>51</v>
      </c>
      <c r="C918" s="9" t="s">
        <v>69</v>
      </c>
      <c r="D918" s="162" t="s">
        <v>130</v>
      </c>
      <c r="E918" s="9" t="str">
        <f t="shared" si="15"/>
        <v>PBFemale60-64</v>
      </c>
      <c r="F918" s="118">
        <v>89260.162754075995</v>
      </c>
    </row>
    <row r="919" spans="2:6" x14ac:dyDescent="0.2">
      <c r="B919" s="9" t="s">
        <v>51</v>
      </c>
      <c r="C919" s="9" t="s">
        <v>69</v>
      </c>
      <c r="D919" s="162" t="s">
        <v>131</v>
      </c>
      <c r="E919" s="9" t="str">
        <f t="shared" si="15"/>
        <v>PBFemale65-69</v>
      </c>
      <c r="F919" s="118">
        <v>73743.567968348201</v>
      </c>
    </row>
    <row r="920" spans="2:6" x14ac:dyDescent="0.2">
      <c r="B920" s="9" t="s">
        <v>51</v>
      </c>
      <c r="C920" s="9" t="s">
        <v>69</v>
      </c>
      <c r="D920" s="162" t="s">
        <v>132</v>
      </c>
      <c r="E920" s="9" t="str">
        <f t="shared" si="15"/>
        <v>PBFemale70-74</v>
      </c>
      <c r="F920" s="118">
        <v>61636.812706653698</v>
      </c>
    </row>
    <row r="921" spans="2:6" x14ac:dyDescent="0.2">
      <c r="B921" s="9" t="s">
        <v>51</v>
      </c>
      <c r="C921" s="9" t="s">
        <v>69</v>
      </c>
      <c r="D921" s="162" t="s">
        <v>133</v>
      </c>
      <c r="E921" s="9" t="str">
        <f t="shared" si="15"/>
        <v>PBFemale75-79</v>
      </c>
      <c r="F921" s="118">
        <v>44222.111107563098</v>
      </c>
    </row>
    <row r="922" spans="2:6" x14ac:dyDescent="0.2">
      <c r="B922" s="9" t="s">
        <v>51</v>
      </c>
      <c r="C922" s="9" t="s">
        <v>69</v>
      </c>
      <c r="D922" s="162" t="s">
        <v>134</v>
      </c>
      <c r="E922" s="9" t="str">
        <f t="shared" si="15"/>
        <v>PBFemale80-84</v>
      </c>
      <c r="F922" s="118">
        <v>31782.0183821848</v>
      </c>
    </row>
    <row r="923" spans="2:6" x14ac:dyDescent="0.2">
      <c r="B923" s="9" t="s">
        <v>51</v>
      </c>
      <c r="C923" s="9" t="s">
        <v>69</v>
      </c>
      <c r="D923" s="162" t="s">
        <v>135</v>
      </c>
      <c r="E923" s="9" t="str">
        <f t="shared" si="15"/>
        <v>PBFemale85-89</v>
      </c>
      <c r="F923" s="118">
        <v>15976.9468021026</v>
      </c>
    </row>
    <row r="924" spans="2:6" x14ac:dyDescent="0.2">
      <c r="B924" s="9" t="s">
        <v>51</v>
      </c>
      <c r="C924" s="9" t="s">
        <v>69</v>
      </c>
      <c r="D924" s="162" t="s">
        <v>8</v>
      </c>
      <c r="E924" s="9" t="str">
        <f t="shared" si="15"/>
        <v>PBFemale90+</v>
      </c>
      <c r="F924" s="118">
        <v>9991.8699830069399</v>
      </c>
    </row>
    <row r="925" spans="2:6" x14ac:dyDescent="0.2">
      <c r="B925" s="9" t="s">
        <v>51</v>
      </c>
      <c r="C925" s="9" t="s">
        <v>70</v>
      </c>
      <c r="D925" s="162">
        <v>0</v>
      </c>
      <c r="E925" s="9" t="str">
        <f t="shared" si="15"/>
        <v>PBMale0</v>
      </c>
      <c r="F925" s="118">
        <v>29153.123231675399</v>
      </c>
    </row>
    <row r="926" spans="2:6" x14ac:dyDescent="0.2">
      <c r="B926" s="9" t="s">
        <v>51</v>
      </c>
      <c r="C926" s="9" t="s">
        <v>70</v>
      </c>
      <c r="D926" s="163" t="s">
        <v>139</v>
      </c>
      <c r="E926" s="9" t="str">
        <f t="shared" si="15"/>
        <v>PBMale01-04</v>
      </c>
      <c r="F926" s="118">
        <v>117140.66648076</v>
      </c>
    </row>
    <row r="927" spans="2:6" x14ac:dyDescent="0.2">
      <c r="B927" s="9" t="s">
        <v>51</v>
      </c>
      <c r="C927" s="9" t="s">
        <v>70</v>
      </c>
      <c r="D927" s="163" t="s">
        <v>138</v>
      </c>
      <c r="E927" s="9" t="str">
        <f t="shared" si="15"/>
        <v>PBMale05-09</v>
      </c>
      <c r="F927" s="118">
        <v>140085.37990078799</v>
      </c>
    </row>
    <row r="928" spans="2:6" x14ac:dyDescent="0.2">
      <c r="B928" s="9" t="s">
        <v>51</v>
      </c>
      <c r="C928" s="9" t="s">
        <v>70</v>
      </c>
      <c r="D928" s="163" t="s">
        <v>120</v>
      </c>
      <c r="E928" s="9" t="str">
        <f t="shared" si="15"/>
        <v>PBMale10-14</v>
      </c>
      <c r="F928" s="118">
        <v>152201.45521337399</v>
      </c>
    </row>
    <row r="929" spans="2:6" x14ac:dyDescent="0.2">
      <c r="B929" s="9" t="s">
        <v>51</v>
      </c>
      <c r="C929" s="9" t="s">
        <v>70</v>
      </c>
      <c r="D929" s="162" t="s">
        <v>121</v>
      </c>
      <c r="E929" s="9" t="str">
        <f t="shared" si="15"/>
        <v>PBMale15-19</v>
      </c>
      <c r="F929" s="118">
        <v>164835.506671173</v>
      </c>
    </row>
    <row r="930" spans="2:6" x14ac:dyDescent="0.2">
      <c r="B930" s="9" t="s">
        <v>51</v>
      </c>
      <c r="C930" s="9" t="s">
        <v>70</v>
      </c>
      <c r="D930" s="162" t="s">
        <v>122</v>
      </c>
      <c r="E930" s="9" t="str">
        <f t="shared" si="15"/>
        <v>PBMale20-24</v>
      </c>
      <c r="F930" s="118">
        <v>167716.726093128</v>
      </c>
    </row>
    <row r="931" spans="2:6" x14ac:dyDescent="0.2">
      <c r="B931" s="9" t="s">
        <v>51</v>
      </c>
      <c r="C931" s="9" t="s">
        <v>70</v>
      </c>
      <c r="D931" s="162" t="s">
        <v>123</v>
      </c>
      <c r="E931" s="9" t="str">
        <f t="shared" si="15"/>
        <v>PBMale25-29</v>
      </c>
      <c r="F931" s="118">
        <v>160618.32164450499</v>
      </c>
    </row>
    <row r="932" spans="2:6" x14ac:dyDescent="0.2">
      <c r="B932" s="9" t="s">
        <v>51</v>
      </c>
      <c r="C932" s="9" t="s">
        <v>70</v>
      </c>
      <c r="D932" s="162" t="s">
        <v>124</v>
      </c>
      <c r="E932" s="9" t="str">
        <f t="shared" si="15"/>
        <v>PBMale30-34</v>
      </c>
      <c r="F932" s="118">
        <v>155812.46195021001</v>
      </c>
    </row>
    <row r="933" spans="2:6" x14ac:dyDescent="0.2">
      <c r="B933" s="9" t="s">
        <v>51</v>
      </c>
      <c r="C933" s="9" t="s">
        <v>70</v>
      </c>
      <c r="D933" s="162" t="s">
        <v>125</v>
      </c>
      <c r="E933" s="9" t="str">
        <f t="shared" si="15"/>
        <v>PBMale35-39</v>
      </c>
      <c r="F933" s="118">
        <v>152381.146616357</v>
      </c>
    </row>
    <row r="934" spans="2:6" x14ac:dyDescent="0.2">
      <c r="B934" s="9" t="s">
        <v>51</v>
      </c>
      <c r="C934" s="9" t="s">
        <v>70</v>
      </c>
      <c r="D934" s="162" t="s">
        <v>126</v>
      </c>
      <c r="E934" s="9" t="str">
        <f t="shared" si="15"/>
        <v>PBMale40-44</v>
      </c>
      <c r="F934" s="118">
        <v>141288.370193034</v>
      </c>
    </row>
    <row r="935" spans="2:6" x14ac:dyDescent="0.2">
      <c r="B935" s="9" t="s">
        <v>51</v>
      </c>
      <c r="C935" s="9" t="s">
        <v>70</v>
      </c>
      <c r="D935" s="162" t="s">
        <v>127</v>
      </c>
      <c r="E935" s="9" t="str">
        <f t="shared" si="15"/>
        <v>PBMale45-49</v>
      </c>
      <c r="F935" s="118">
        <v>122393.449438608</v>
      </c>
    </row>
    <row r="936" spans="2:6" x14ac:dyDescent="0.2">
      <c r="B936" s="9" t="s">
        <v>51</v>
      </c>
      <c r="C936" s="9" t="s">
        <v>70</v>
      </c>
      <c r="D936" s="162" t="s">
        <v>128</v>
      </c>
      <c r="E936" s="9" t="str">
        <f t="shared" si="15"/>
        <v>PBMale50-54</v>
      </c>
      <c r="F936" s="118">
        <v>110893.593504228</v>
      </c>
    </row>
    <row r="937" spans="2:6" x14ac:dyDescent="0.2">
      <c r="B937" s="9" t="s">
        <v>51</v>
      </c>
      <c r="C937" s="9" t="s">
        <v>70</v>
      </c>
      <c r="D937" s="162" t="s">
        <v>129</v>
      </c>
      <c r="E937" s="9" t="str">
        <f t="shared" si="15"/>
        <v>PBMale55-59</v>
      </c>
      <c r="F937" s="118">
        <v>95875.541501275904</v>
      </c>
    </row>
    <row r="938" spans="2:6" x14ac:dyDescent="0.2">
      <c r="B938" s="9" t="s">
        <v>51</v>
      </c>
      <c r="C938" s="9" t="s">
        <v>70</v>
      </c>
      <c r="D938" s="162" t="s">
        <v>130</v>
      </c>
      <c r="E938" s="9" t="str">
        <f t="shared" si="15"/>
        <v>PBMale60-64</v>
      </c>
      <c r="F938" s="118">
        <v>73350.435709734302</v>
      </c>
    </row>
    <row r="939" spans="2:6" x14ac:dyDescent="0.2">
      <c r="B939" s="9" t="s">
        <v>51</v>
      </c>
      <c r="C939" s="9" t="s">
        <v>70</v>
      </c>
      <c r="D939" s="162" t="s">
        <v>131</v>
      </c>
      <c r="E939" s="9" t="str">
        <f t="shared" si="15"/>
        <v>PBMale65-69</v>
      </c>
      <c r="F939" s="118">
        <v>57392.253741961998</v>
      </c>
    </row>
    <row r="940" spans="2:6" x14ac:dyDescent="0.2">
      <c r="B940" s="9" t="s">
        <v>51</v>
      </c>
      <c r="C940" s="9" t="s">
        <v>70</v>
      </c>
      <c r="D940" s="162" t="s">
        <v>132</v>
      </c>
      <c r="E940" s="9" t="str">
        <f t="shared" si="15"/>
        <v>PBMale70-74</v>
      </c>
      <c r="F940" s="118">
        <v>46272.474454391697</v>
      </c>
    </row>
    <row r="941" spans="2:6" x14ac:dyDescent="0.2">
      <c r="B941" s="9" t="s">
        <v>51</v>
      </c>
      <c r="C941" s="9" t="s">
        <v>70</v>
      </c>
      <c r="D941" s="162" t="s">
        <v>133</v>
      </c>
      <c r="E941" s="9" t="str">
        <f t="shared" si="15"/>
        <v>PBMale75-79</v>
      </c>
      <c r="F941" s="118">
        <v>31344.820493425599</v>
      </c>
    </row>
    <row r="942" spans="2:6" x14ac:dyDescent="0.2">
      <c r="B942" s="9" t="s">
        <v>51</v>
      </c>
      <c r="C942" s="9" t="s">
        <v>70</v>
      </c>
      <c r="D942" s="162" t="s">
        <v>134</v>
      </c>
      <c r="E942" s="9" t="str">
        <f t="shared" si="15"/>
        <v>PBMale80-84</v>
      </c>
      <c r="F942" s="118">
        <v>20616.564229345298</v>
      </c>
    </row>
    <row r="943" spans="2:6" x14ac:dyDescent="0.2">
      <c r="B943" s="9" t="s">
        <v>51</v>
      </c>
      <c r="C943" s="9" t="s">
        <v>70</v>
      </c>
      <c r="D943" s="162" t="s">
        <v>135</v>
      </c>
      <c r="E943" s="9" t="str">
        <f t="shared" si="15"/>
        <v>PBMale85-89</v>
      </c>
      <c r="F943" s="118">
        <v>9790.1111375564906</v>
      </c>
    </row>
    <row r="944" spans="2:6" x14ac:dyDescent="0.2">
      <c r="B944" s="9" t="s">
        <v>51</v>
      </c>
      <c r="C944" s="9" t="s">
        <v>70</v>
      </c>
      <c r="D944" s="162" t="s">
        <v>8</v>
      </c>
      <c r="E944" s="9" t="str">
        <f t="shared" si="15"/>
        <v>PBMale90+</v>
      </c>
      <c r="F944" s="118">
        <v>5860.9507859432197</v>
      </c>
    </row>
    <row r="945" spans="2:6" x14ac:dyDescent="0.2">
      <c r="B945" s="9" t="s">
        <v>51</v>
      </c>
      <c r="C945" s="9" t="s">
        <v>18</v>
      </c>
      <c r="D945" s="162">
        <v>0</v>
      </c>
      <c r="E945" s="9" t="str">
        <f t="shared" si="15"/>
        <v>PBTotal0</v>
      </c>
      <c r="F945" s="118">
        <v>56920.921026430398</v>
      </c>
    </row>
    <row r="946" spans="2:6" x14ac:dyDescent="0.2">
      <c r="B946" s="9" t="s">
        <v>51</v>
      </c>
      <c r="C946" s="9" t="s">
        <v>18</v>
      </c>
      <c r="D946" s="163" t="s">
        <v>139</v>
      </c>
      <c r="E946" s="9" t="str">
        <f t="shared" si="15"/>
        <v>PBTotal01-04</v>
      </c>
      <c r="F946" s="118">
        <v>228594.66633809701</v>
      </c>
    </row>
    <row r="947" spans="2:6" x14ac:dyDescent="0.2">
      <c r="B947" s="9" t="s">
        <v>51</v>
      </c>
      <c r="C947" s="9" t="s">
        <v>18</v>
      </c>
      <c r="D947" s="163" t="s">
        <v>138</v>
      </c>
      <c r="E947" s="9" t="str">
        <f t="shared" si="15"/>
        <v>PBTotal05-09</v>
      </c>
      <c r="F947" s="118">
        <v>273131.10830745602</v>
      </c>
    </row>
    <row r="948" spans="2:6" x14ac:dyDescent="0.2">
      <c r="B948" s="9" t="s">
        <v>51</v>
      </c>
      <c r="C948" s="9" t="s">
        <v>18</v>
      </c>
      <c r="D948" s="163" t="s">
        <v>120</v>
      </c>
      <c r="E948" s="9" t="str">
        <f t="shared" si="15"/>
        <v>PBTotal10-14</v>
      </c>
      <c r="F948" s="118">
        <v>297156.53709122899</v>
      </c>
    </row>
    <row r="949" spans="2:6" x14ac:dyDescent="0.2">
      <c r="B949" s="9" t="s">
        <v>51</v>
      </c>
      <c r="C949" s="9" t="s">
        <v>18</v>
      </c>
      <c r="D949" s="162" t="s">
        <v>121</v>
      </c>
      <c r="E949" s="9" t="str">
        <f t="shared" si="15"/>
        <v>PBTotal15-19</v>
      </c>
      <c r="F949" s="118">
        <v>324737.14200685598</v>
      </c>
    </row>
    <row r="950" spans="2:6" x14ac:dyDescent="0.2">
      <c r="B950" s="9" t="s">
        <v>51</v>
      </c>
      <c r="C950" s="9" t="s">
        <v>18</v>
      </c>
      <c r="D950" s="162" t="s">
        <v>122</v>
      </c>
      <c r="E950" s="9" t="str">
        <f t="shared" si="15"/>
        <v>PBTotal20-24</v>
      </c>
      <c r="F950" s="118">
        <v>334659.32442751603</v>
      </c>
    </row>
    <row r="951" spans="2:6" x14ac:dyDescent="0.2">
      <c r="B951" s="9" t="s">
        <v>51</v>
      </c>
      <c r="C951" s="9" t="s">
        <v>18</v>
      </c>
      <c r="D951" s="162" t="s">
        <v>123</v>
      </c>
      <c r="E951" s="9" t="str">
        <f t="shared" si="15"/>
        <v>PBTotal25-29</v>
      </c>
      <c r="F951" s="118">
        <v>326383.738917307</v>
      </c>
    </row>
    <row r="952" spans="2:6" x14ac:dyDescent="0.2">
      <c r="B952" s="9" t="s">
        <v>51</v>
      </c>
      <c r="C952" s="9" t="s">
        <v>18</v>
      </c>
      <c r="D952" s="162" t="s">
        <v>124</v>
      </c>
      <c r="E952" s="9" t="str">
        <f t="shared" si="15"/>
        <v>PBTotal30-34</v>
      </c>
      <c r="F952" s="118">
        <v>323254.75829789101</v>
      </c>
    </row>
    <row r="953" spans="2:6" x14ac:dyDescent="0.2">
      <c r="B953" s="9" t="s">
        <v>51</v>
      </c>
      <c r="C953" s="9" t="s">
        <v>18</v>
      </c>
      <c r="D953" s="162" t="s">
        <v>125</v>
      </c>
      <c r="E953" s="9" t="str">
        <f t="shared" si="15"/>
        <v>PBTotal35-39</v>
      </c>
      <c r="F953" s="118">
        <v>318051.94655936502</v>
      </c>
    </row>
    <row r="954" spans="2:6" x14ac:dyDescent="0.2">
      <c r="B954" s="9" t="s">
        <v>51</v>
      </c>
      <c r="C954" s="9" t="s">
        <v>18</v>
      </c>
      <c r="D954" s="162" t="s">
        <v>126</v>
      </c>
      <c r="E954" s="9" t="str">
        <f t="shared" si="15"/>
        <v>PBTotal40-44</v>
      </c>
      <c r="F954" s="118">
        <v>296463.40356432402</v>
      </c>
    </row>
    <row r="955" spans="2:6" x14ac:dyDescent="0.2">
      <c r="B955" s="9" t="s">
        <v>51</v>
      </c>
      <c r="C955" s="9" t="s">
        <v>18</v>
      </c>
      <c r="D955" s="162" t="s">
        <v>127</v>
      </c>
      <c r="E955" s="9" t="str">
        <f t="shared" si="15"/>
        <v>PBTotal45-49</v>
      </c>
      <c r="F955" s="118">
        <v>258518.66670149</v>
      </c>
    </row>
    <row r="956" spans="2:6" x14ac:dyDescent="0.2">
      <c r="B956" s="9" t="s">
        <v>51</v>
      </c>
      <c r="C956" s="9" t="s">
        <v>18</v>
      </c>
      <c r="D956" s="162" t="s">
        <v>128</v>
      </c>
      <c r="E956" s="9" t="str">
        <f t="shared" si="15"/>
        <v>PBTotal50-54</v>
      </c>
      <c r="F956" s="118">
        <v>237063.47043012801</v>
      </c>
    </row>
    <row r="957" spans="2:6" x14ac:dyDescent="0.2">
      <c r="B957" s="9" t="s">
        <v>51</v>
      </c>
      <c r="C957" s="9" t="s">
        <v>18</v>
      </c>
      <c r="D957" s="162" t="s">
        <v>129</v>
      </c>
      <c r="E957" s="9" t="str">
        <f t="shared" si="15"/>
        <v>PBTotal55-59</v>
      </c>
      <c r="F957" s="118">
        <v>206710.49136645201</v>
      </c>
    </row>
    <row r="958" spans="2:6" x14ac:dyDescent="0.2">
      <c r="B958" s="9" t="s">
        <v>51</v>
      </c>
      <c r="C958" s="9" t="s">
        <v>18</v>
      </c>
      <c r="D958" s="162" t="s">
        <v>130</v>
      </c>
      <c r="E958" s="9" t="str">
        <f t="shared" si="15"/>
        <v>PBTotal60-64</v>
      </c>
      <c r="F958" s="118">
        <v>162610.774578151</v>
      </c>
    </row>
    <row r="959" spans="2:6" x14ac:dyDescent="0.2">
      <c r="B959" s="9" t="s">
        <v>51</v>
      </c>
      <c r="C959" s="9" t="s">
        <v>18</v>
      </c>
      <c r="D959" s="162" t="s">
        <v>131</v>
      </c>
      <c r="E959" s="9" t="str">
        <f t="shared" si="15"/>
        <v>PBTotal65-69</v>
      </c>
      <c r="F959" s="118">
        <v>131135.825918232</v>
      </c>
    </row>
    <row r="960" spans="2:6" x14ac:dyDescent="0.2">
      <c r="B960" s="9" t="s">
        <v>51</v>
      </c>
      <c r="C960" s="9" t="s">
        <v>18</v>
      </c>
      <c r="D960" s="162" t="s">
        <v>132</v>
      </c>
      <c r="E960" s="9" t="str">
        <f t="shared" si="15"/>
        <v>PBTotal70-74</v>
      </c>
      <c r="F960" s="118">
        <v>107909.32665371</v>
      </c>
    </row>
    <row r="961" spans="2:6" x14ac:dyDescent="0.2">
      <c r="B961" s="9" t="s">
        <v>51</v>
      </c>
      <c r="C961" s="9" t="s">
        <v>18</v>
      </c>
      <c r="D961" s="162" t="s">
        <v>133</v>
      </c>
      <c r="E961" s="9" t="str">
        <f t="shared" si="15"/>
        <v>PBTotal75-79</v>
      </c>
      <c r="F961" s="118">
        <v>75566.935123155694</v>
      </c>
    </row>
    <row r="962" spans="2:6" x14ac:dyDescent="0.2">
      <c r="B962" s="9" t="s">
        <v>51</v>
      </c>
      <c r="C962" s="9" t="s">
        <v>18</v>
      </c>
      <c r="D962" s="162" t="s">
        <v>134</v>
      </c>
      <c r="E962" s="9" t="str">
        <f t="shared" ref="E962:E1025" si="16">_xlfn.CONCAT(B962,C962,D962)</f>
        <v>PBTotal80-84</v>
      </c>
      <c r="F962" s="118">
        <v>52398.597638198</v>
      </c>
    </row>
    <row r="963" spans="2:6" x14ac:dyDescent="0.2">
      <c r="B963" s="9" t="s">
        <v>51</v>
      </c>
      <c r="C963" s="9" t="s">
        <v>18</v>
      </c>
      <c r="D963" s="162" t="s">
        <v>135</v>
      </c>
      <c r="E963" s="9" t="str">
        <f t="shared" si="16"/>
        <v>PBTotal85-89</v>
      </c>
      <c r="F963" s="118">
        <v>25767.125174072102</v>
      </c>
    </row>
    <row r="964" spans="2:6" x14ac:dyDescent="0.2">
      <c r="B964" s="9" t="s">
        <v>51</v>
      </c>
      <c r="C964" s="9" t="s">
        <v>18</v>
      </c>
      <c r="D964" s="162" t="s">
        <v>8</v>
      </c>
      <c r="E964" s="9" t="str">
        <f t="shared" si="16"/>
        <v>PBTotal90+</v>
      </c>
      <c r="F964" s="118">
        <v>15852.977210057301</v>
      </c>
    </row>
    <row r="965" spans="2:6" x14ac:dyDescent="0.2">
      <c r="B965" s="9" t="s">
        <v>52</v>
      </c>
      <c r="C965" s="9" t="s">
        <v>69</v>
      </c>
      <c r="D965" s="162">
        <v>0</v>
      </c>
      <c r="E965" s="9" t="str">
        <f t="shared" si="16"/>
        <v>PEFemale0</v>
      </c>
      <c r="F965" s="118">
        <v>66531.7070661412</v>
      </c>
    </row>
    <row r="966" spans="2:6" x14ac:dyDescent="0.2">
      <c r="B966" s="9" t="s">
        <v>52</v>
      </c>
      <c r="C966" s="9" t="s">
        <v>69</v>
      </c>
      <c r="D966" s="163" t="s">
        <v>139</v>
      </c>
      <c r="E966" s="9" t="str">
        <f t="shared" si="16"/>
        <v>PEFemale01-04</v>
      </c>
      <c r="F966" s="118">
        <v>267264.30212872702</v>
      </c>
    </row>
    <row r="967" spans="2:6" x14ac:dyDescent="0.2">
      <c r="B967" s="9" t="s">
        <v>52</v>
      </c>
      <c r="C967" s="9" t="s">
        <v>69</v>
      </c>
      <c r="D967" s="163" t="s">
        <v>138</v>
      </c>
      <c r="E967" s="9" t="str">
        <f t="shared" si="16"/>
        <v>PEFemale05-09</v>
      </c>
      <c r="F967" s="118">
        <v>343840.13691160502</v>
      </c>
    </row>
    <row r="968" spans="2:6" x14ac:dyDescent="0.2">
      <c r="B968" s="9" t="s">
        <v>52</v>
      </c>
      <c r="C968" s="9" t="s">
        <v>69</v>
      </c>
      <c r="D968" s="163" t="s">
        <v>120</v>
      </c>
      <c r="E968" s="9" t="str">
        <f t="shared" si="16"/>
        <v>PEFemale10-14</v>
      </c>
      <c r="F968" s="118">
        <v>354476.50002178701</v>
      </c>
    </row>
    <row r="969" spans="2:6" x14ac:dyDescent="0.2">
      <c r="B969" s="9" t="s">
        <v>52</v>
      </c>
      <c r="C969" s="9" t="s">
        <v>69</v>
      </c>
      <c r="D969" s="162" t="s">
        <v>121</v>
      </c>
      <c r="E969" s="9" t="str">
        <f t="shared" si="16"/>
        <v>PEFemale15-19</v>
      </c>
      <c r="F969" s="118">
        <v>378059.42603700899</v>
      </c>
    </row>
    <row r="970" spans="2:6" x14ac:dyDescent="0.2">
      <c r="B970" s="9" t="s">
        <v>52</v>
      </c>
      <c r="C970" s="9" t="s">
        <v>69</v>
      </c>
      <c r="D970" s="162" t="s">
        <v>122</v>
      </c>
      <c r="E970" s="9" t="str">
        <f t="shared" si="16"/>
        <v>PEFemale20-24</v>
      </c>
      <c r="F970" s="118">
        <v>405384.69508069998</v>
      </c>
    </row>
    <row r="971" spans="2:6" x14ac:dyDescent="0.2">
      <c r="B971" s="9" t="s">
        <v>52</v>
      </c>
      <c r="C971" s="9" t="s">
        <v>69</v>
      </c>
      <c r="D971" s="162" t="s">
        <v>123</v>
      </c>
      <c r="E971" s="9" t="str">
        <f t="shared" si="16"/>
        <v>PEFemale25-29</v>
      </c>
      <c r="F971" s="118">
        <v>393959.33309613599</v>
      </c>
    </row>
    <row r="972" spans="2:6" x14ac:dyDescent="0.2">
      <c r="B972" s="9" t="s">
        <v>52</v>
      </c>
      <c r="C972" s="9" t="s">
        <v>69</v>
      </c>
      <c r="D972" s="162" t="s">
        <v>124</v>
      </c>
      <c r="E972" s="9" t="str">
        <f t="shared" si="16"/>
        <v>PEFemale30-34</v>
      </c>
      <c r="F972" s="118">
        <v>401610.863153023</v>
      </c>
    </row>
    <row r="973" spans="2:6" x14ac:dyDescent="0.2">
      <c r="B973" s="9" t="s">
        <v>52</v>
      </c>
      <c r="C973" s="9" t="s">
        <v>69</v>
      </c>
      <c r="D973" s="162" t="s">
        <v>125</v>
      </c>
      <c r="E973" s="9" t="str">
        <f t="shared" si="16"/>
        <v>PEFemale35-39</v>
      </c>
      <c r="F973" s="118">
        <v>396125.20345381298</v>
      </c>
    </row>
    <row r="974" spans="2:6" x14ac:dyDescent="0.2">
      <c r="B974" s="9" t="s">
        <v>52</v>
      </c>
      <c r="C974" s="9" t="s">
        <v>69</v>
      </c>
      <c r="D974" s="162" t="s">
        <v>126</v>
      </c>
      <c r="E974" s="9" t="str">
        <f t="shared" si="16"/>
        <v>PEFemale40-44</v>
      </c>
      <c r="F974" s="118">
        <v>372392.247338405</v>
      </c>
    </row>
    <row r="975" spans="2:6" x14ac:dyDescent="0.2">
      <c r="B975" s="9" t="s">
        <v>52</v>
      </c>
      <c r="C975" s="9" t="s">
        <v>69</v>
      </c>
      <c r="D975" s="162" t="s">
        <v>127</v>
      </c>
      <c r="E975" s="9" t="str">
        <f t="shared" si="16"/>
        <v>PEFemale45-49</v>
      </c>
      <c r="F975" s="118">
        <v>333157.87956539798</v>
      </c>
    </row>
    <row r="976" spans="2:6" x14ac:dyDescent="0.2">
      <c r="B976" s="9" t="s">
        <v>52</v>
      </c>
      <c r="C976" s="9" t="s">
        <v>69</v>
      </c>
      <c r="D976" s="162" t="s">
        <v>128</v>
      </c>
      <c r="E976" s="9" t="str">
        <f t="shared" si="16"/>
        <v>PEFemale50-54</v>
      </c>
      <c r="F976" s="118">
        <v>301983.08586943202</v>
      </c>
    </row>
    <row r="977" spans="2:6" x14ac:dyDescent="0.2">
      <c r="B977" s="9" t="s">
        <v>52</v>
      </c>
      <c r="C977" s="9" t="s">
        <v>69</v>
      </c>
      <c r="D977" s="162" t="s">
        <v>129</v>
      </c>
      <c r="E977" s="9" t="str">
        <f t="shared" si="16"/>
        <v>PEFemale55-59</v>
      </c>
      <c r="F977" s="118">
        <v>262172.821723092</v>
      </c>
    </row>
    <row r="978" spans="2:6" x14ac:dyDescent="0.2">
      <c r="B978" s="9" t="s">
        <v>52</v>
      </c>
      <c r="C978" s="9" t="s">
        <v>69</v>
      </c>
      <c r="D978" s="162" t="s">
        <v>130</v>
      </c>
      <c r="E978" s="9" t="str">
        <f t="shared" si="16"/>
        <v>PEFemale60-64</v>
      </c>
      <c r="F978" s="118">
        <v>215440.70124678599</v>
      </c>
    </row>
    <row r="979" spans="2:6" x14ac:dyDescent="0.2">
      <c r="B979" s="9" t="s">
        <v>52</v>
      </c>
      <c r="C979" s="9" t="s">
        <v>69</v>
      </c>
      <c r="D979" s="162" t="s">
        <v>131</v>
      </c>
      <c r="E979" s="9" t="str">
        <f t="shared" si="16"/>
        <v>PEFemale65-69</v>
      </c>
      <c r="F979" s="118">
        <v>173752.7453869</v>
      </c>
    </row>
    <row r="980" spans="2:6" x14ac:dyDescent="0.2">
      <c r="B980" s="9" t="s">
        <v>52</v>
      </c>
      <c r="C980" s="9" t="s">
        <v>69</v>
      </c>
      <c r="D980" s="162" t="s">
        <v>132</v>
      </c>
      <c r="E980" s="9" t="str">
        <f t="shared" si="16"/>
        <v>PEFemale70-74</v>
      </c>
      <c r="F980" s="118">
        <v>137320.887568626</v>
      </c>
    </row>
    <row r="981" spans="2:6" x14ac:dyDescent="0.2">
      <c r="B981" s="9" t="s">
        <v>52</v>
      </c>
      <c r="C981" s="9" t="s">
        <v>69</v>
      </c>
      <c r="D981" s="162" t="s">
        <v>133</v>
      </c>
      <c r="E981" s="9" t="str">
        <f t="shared" si="16"/>
        <v>PEFemale75-79</v>
      </c>
      <c r="F981" s="118">
        <v>96385.478685289898</v>
      </c>
    </row>
    <row r="982" spans="2:6" x14ac:dyDescent="0.2">
      <c r="B982" s="9" t="s">
        <v>52</v>
      </c>
      <c r="C982" s="9" t="s">
        <v>69</v>
      </c>
      <c r="D982" s="162" t="s">
        <v>134</v>
      </c>
      <c r="E982" s="9" t="str">
        <f t="shared" si="16"/>
        <v>PEFemale80-84</v>
      </c>
      <c r="F982" s="118">
        <v>65921.108710673696</v>
      </c>
    </row>
    <row r="983" spans="2:6" x14ac:dyDescent="0.2">
      <c r="B983" s="9" t="s">
        <v>52</v>
      </c>
      <c r="C983" s="9" t="s">
        <v>69</v>
      </c>
      <c r="D983" s="162" t="s">
        <v>135</v>
      </c>
      <c r="E983" s="9" t="str">
        <f t="shared" si="16"/>
        <v>PEFemale85-89</v>
      </c>
      <c r="F983" s="118">
        <v>34085.787951714003</v>
      </c>
    </row>
    <row r="984" spans="2:6" x14ac:dyDescent="0.2">
      <c r="B984" s="9" t="s">
        <v>52</v>
      </c>
      <c r="C984" s="9" t="s">
        <v>69</v>
      </c>
      <c r="D984" s="162" t="s">
        <v>8</v>
      </c>
      <c r="E984" s="9" t="str">
        <f t="shared" si="16"/>
        <v>PEFemale90+</v>
      </c>
      <c r="F984" s="118">
        <v>21216.532283749399</v>
      </c>
    </row>
    <row r="985" spans="2:6" x14ac:dyDescent="0.2">
      <c r="B985" s="9" t="s">
        <v>52</v>
      </c>
      <c r="C985" s="9" t="s">
        <v>70</v>
      </c>
      <c r="D985" s="162">
        <v>0</v>
      </c>
      <c r="E985" s="9" t="str">
        <f t="shared" si="16"/>
        <v>PEMale0</v>
      </c>
      <c r="F985" s="118">
        <v>69730.025449172099</v>
      </c>
    </row>
    <row r="986" spans="2:6" x14ac:dyDescent="0.2">
      <c r="B986" s="9" t="s">
        <v>52</v>
      </c>
      <c r="C986" s="9" t="s">
        <v>70</v>
      </c>
      <c r="D986" s="163" t="s">
        <v>139</v>
      </c>
      <c r="E986" s="9" t="str">
        <f t="shared" si="16"/>
        <v>PEMale01-04</v>
      </c>
      <c r="F986" s="118">
        <v>280088.645685077</v>
      </c>
    </row>
    <row r="987" spans="2:6" x14ac:dyDescent="0.2">
      <c r="B987" s="9" t="s">
        <v>52</v>
      </c>
      <c r="C987" s="9" t="s">
        <v>70</v>
      </c>
      <c r="D987" s="163" t="s">
        <v>138</v>
      </c>
      <c r="E987" s="9" t="str">
        <f t="shared" si="16"/>
        <v>PEMale05-09</v>
      </c>
      <c r="F987" s="118">
        <v>359985.260084373</v>
      </c>
    </row>
    <row r="988" spans="2:6" x14ac:dyDescent="0.2">
      <c r="B988" s="9" t="s">
        <v>52</v>
      </c>
      <c r="C988" s="9" t="s">
        <v>70</v>
      </c>
      <c r="D988" s="163" t="s">
        <v>120</v>
      </c>
      <c r="E988" s="9" t="str">
        <f t="shared" si="16"/>
        <v>PEMale10-14</v>
      </c>
      <c r="F988" s="118">
        <v>369655.47703340102</v>
      </c>
    </row>
    <row r="989" spans="2:6" x14ac:dyDescent="0.2">
      <c r="B989" s="9" t="s">
        <v>52</v>
      </c>
      <c r="C989" s="9" t="s">
        <v>70</v>
      </c>
      <c r="D989" s="162" t="s">
        <v>121</v>
      </c>
      <c r="E989" s="9" t="str">
        <f t="shared" si="16"/>
        <v>PEMale15-19</v>
      </c>
      <c r="F989" s="118">
        <v>389862.14577799197</v>
      </c>
    </row>
    <row r="990" spans="2:6" x14ac:dyDescent="0.2">
      <c r="B990" s="9" t="s">
        <v>52</v>
      </c>
      <c r="C990" s="9" t="s">
        <v>70</v>
      </c>
      <c r="D990" s="162" t="s">
        <v>122</v>
      </c>
      <c r="E990" s="9" t="str">
        <f t="shared" si="16"/>
        <v>PEMale20-24</v>
      </c>
      <c r="F990" s="118">
        <v>409559.73608560598</v>
      </c>
    </row>
    <row r="991" spans="2:6" x14ac:dyDescent="0.2">
      <c r="B991" s="9" t="s">
        <v>52</v>
      </c>
      <c r="C991" s="9" t="s">
        <v>70</v>
      </c>
      <c r="D991" s="162" t="s">
        <v>123</v>
      </c>
      <c r="E991" s="9" t="str">
        <f t="shared" si="16"/>
        <v>PEMale25-29</v>
      </c>
      <c r="F991" s="118">
        <v>381456.77423909598</v>
      </c>
    </row>
    <row r="992" spans="2:6" x14ac:dyDescent="0.2">
      <c r="B992" s="9" t="s">
        <v>52</v>
      </c>
      <c r="C992" s="9" t="s">
        <v>70</v>
      </c>
      <c r="D992" s="162" t="s">
        <v>124</v>
      </c>
      <c r="E992" s="9" t="str">
        <f t="shared" si="16"/>
        <v>PEMale30-34</v>
      </c>
      <c r="F992" s="118">
        <v>373663.532395555</v>
      </c>
    </row>
    <row r="993" spans="2:6" x14ac:dyDescent="0.2">
      <c r="B993" s="9" t="s">
        <v>52</v>
      </c>
      <c r="C993" s="9" t="s">
        <v>70</v>
      </c>
      <c r="D993" s="162" t="s">
        <v>125</v>
      </c>
      <c r="E993" s="9" t="str">
        <f t="shared" si="16"/>
        <v>PEMale35-39</v>
      </c>
      <c r="F993" s="118">
        <v>361392.15436051303</v>
      </c>
    </row>
    <row r="994" spans="2:6" x14ac:dyDescent="0.2">
      <c r="B994" s="9" t="s">
        <v>52</v>
      </c>
      <c r="C994" s="9" t="s">
        <v>70</v>
      </c>
      <c r="D994" s="162" t="s">
        <v>126</v>
      </c>
      <c r="E994" s="9" t="str">
        <f t="shared" si="16"/>
        <v>PEMale40-44</v>
      </c>
      <c r="F994" s="118">
        <v>334439.57052390999</v>
      </c>
    </row>
    <row r="995" spans="2:6" x14ac:dyDescent="0.2">
      <c r="B995" s="9" t="s">
        <v>52</v>
      </c>
      <c r="C995" s="9" t="s">
        <v>70</v>
      </c>
      <c r="D995" s="162" t="s">
        <v>127</v>
      </c>
      <c r="E995" s="9" t="str">
        <f t="shared" si="16"/>
        <v>PEMale45-49</v>
      </c>
      <c r="F995" s="118">
        <v>292134.72455735703</v>
      </c>
    </row>
    <row r="996" spans="2:6" x14ac:dyDescent="0.2">
      <c r="B996" s="9" t="s">
        <v>52</v>
      </c>
      <c r="C996" s="9" t="s">
        <v>70</v>
      </c>
      <c r="D996" s="162" t="s">
        <v>128</v>
      </c>
      <c r="E996" s="9" t="str">
        <f t="shared" si="16"/>
        <v>PEMale50-54</v>
      </c>
      <c r="F996" s="118">
        <v>257842.517138161</v>
      </c>
    </row>
    <row r="997" spans="2:6" x14ac:dyDescent="0.2">
      <c r="B997" s="9" t="s">
        <v>52</v>
      </c>
      <c r="C997" s="9" t="s">
        <v>70</v>
      </c>
      <c r="D997" s="162" t="s">
        <v>129</v>
      </c>
      <c r="E997" s="9" t="str">
        <f t="shared" si="16"/>
        <v>PEMale55-59</v>
      </c>
      <c r="F997" s="118">
        <v>218412.31777928799</v>
      </c>
    </row>
    <row r="998" spans="2:6" x14ac:dyDescent="0.2">
      <c r="B998" s="9" t="s">
        <v>52</v>
      </c>
      <c r="C998" s="9" t="s">
        <v>70</v>
      </c>
      <c r="D998" s="162" t="s">
        <v>130</v>
      </c>
      <c r="E998" s="9" t="str">
        <f t="shared" si="16"/>
        <v>PEMale60-64</v>
      </c>
      <c r="F998" s="118">
        <v>173031.18613930099</v>
      </c>
    </row>
    <row r="999" spans="2:6" x14ac:dyDescent="0.2">
      <c r="B999" s="9" t="s">
        <v>52</v>
      </c>
      <c r="C999" s="9" t="s">
        <v>70</v>
      </c>
      <c r="D999" s="162" t="s">
        <v>131</v>
      </c>
      <c r="E999" s="9" t="str">
        <f t="shared" si="16"/>
        <v>PEMale65-69</v>
      </c>
      <c r="F999" s="118">
        <v>130207.141725375</v>
      </c>
    </row>
    <row r="1000" spans="2:6" x14ac:dyDescent="0.2">
      <c r="B1000" s="9" t="s">
        <v>52</v>
      </c>
      <c r="C1000" s="9" t="s">
        <v>70</v>
      </c>
      <c r="D1000" s="162" t="s">
        <v>132</v>
      </c>
      <c r="E1000" s="9" t="str">
        <f t="shared" si="16"/>
        <v>PEMale70-74</v>
      </c>
      <c r="F1000" s="118">
        <v>99407.821252380207</v>
      </c>
    </row>
    <row r="1001" spans="2:6" x14ac:dyDescent="0.2">
      <c r="B1001" s="9" t="s">
        <v>52</v>
      </c>
      <c r="C1001" s="9" t="s">
        <v>70</v>
      </c>
      <c r="D1001" s="162" t="s">
        <v>133</v>
      </c>
      <c r="E1001" s="9" t="str">
        <f t="shared" si="16"/>
        <v>PEMale75-79</v>
      </c>
      <c r="F1001" s="118">
        <v>64592.159671190602</v>
      </c>
    </row>
    <row r="1002" spans="2:6" x14ac:dyDescent="0.2">
      <c r="B1002" s="9" t="s">
        <v>52</v>
      </c>
      <c r="C1002" s="9" t="s">
        <v>70</v>
      </c>
      <c r="D1002" s="162" t="s">
        <v>134</v>
      </c>
      <c r="E1002" s="9" t="str">
        <f t="shared" si="16"/>
        <v>PEMale80-84</v>
      </c>
      <c r="F1002" s="118">
        <v>40028.6699076804</v>
      </c>
    </row>
    <row r="1003" spans="2:6" x14ac:dyDescent="0.2">
      <c r="B1003" s="9" t="s">
        <v>52</v>
      </c>
      <c r="C1003" s="9" t="s">
        <v>70</v>
      </c>
      <c r="D1003" s="162" t="s">
        <v>135</v>
      </c>
      <c r="E1003" s="9" t="str">
        <f t="shared" si="16"/>
        <v>PEMale85-89</v>
      </c>
      <c r="F1003" s="118">
        <v>18637.581680402898</v>
      </c>
    </row>
    <row r="1004" spans="2:6" x14ac:dyDescent="0.2">
      <c r="B1004" s="9" t="s">
        <v>52</v>
      </c>
      <c r="C1004" s="9" t="s">
        <v>70</v>
      </c>
      <c r="D1004" s="162" t="s">
        <v>8</v>
      </c>
      <c r="E1004" s="9" t="str">
        <f t="shared" si="16"/>
        <v>PEMale90+</v>
      </c>
      <c r="F1004" s="118">
        <v>10322.7853578384</v>
      </c>
    </row>
    <row r="1005" spans="2:6" x14ac:dyDescent="0.2">
      <c r="B1005" s="9" t="s">
        <v>52</v>
      </c>
      <c r="C1005" s="9" t="s">
        <v>18</v>
      </c>
      <c r="D1005" s="162">
        <v>0</v>
      </c>
      <c r="E1005" s="9" t="str">
        <f t="shared" si="16"/>
        <v>PETotal0</v>
      </c>
      <c r="F1005" s="118">
        <v>136261.73255844199</v>
      </c>
    </row>
    <row r="1006" spans="2:6" x14ac:dyDescent="0.2">
      <c r="B1006" s="9" t="s">
        <v>52</v>
      </c>
      <c r="C1006" s="9" t="s">
        <v>18</v>
      </c>
      <c r="D1006" s="163" t="s">
        <v>139</v>
      </c>
      <c r="E1006" s="9" t="str">
        <f t="shared" si="16"/>
        <v>PETotal01-04</v>
      </c>
      <c r="F1006" s="118">
        <v>547352.94844601699</v>
      </c>
    </row>
    <row r="1007" spans="2:6" x14ac:dyDescent="0.2">
      <c r="B1007" s="9" t="s">
        <v>52</v>
      </c>
      <c r="C1007" s="9" t="s">
        <v>18</v>
      </c>
      <c r="D1007" s="163" t="s">
        <v>138</v>
      </c>
      <c r="E1007" s="9" t="str">
        <f t="shared" si="16"/>
        <v>PETotal05-09</v>
      </c>
      <c r="F1007" s="118">
        <v>703825.39993105002</v>
      </c>
    </row>
    <row r="1008" spans="2:6" x14ac:dyDescent="0.2">
      <c r="B1008" s="9" t="s">
        <v>52</v>
      </c>
      <c r="C1008" s="9" t="s">
        <v>18</v>
      </c>
      <c r="D1008" s="163" t="s">
        <v>120</v>
      </c>
      <c r="E1008" s="9" t="str">
        <f t="shared" si="16"/>
        <v>PETotal10-14</v>
      </c>
      <c r="F1008" s="118">
        <v>724132.00287444796</v>
      </c>
    </row>
    <row r="1009" spans="2:6" x14ac:dyDescent="0.2">
      <c r="B1009" s="9" t="s">
        <v>52</v>
      </c>
      <c r="C1009" s="9" t="s">
        <v>18</v>
      </c>
      <c r="D1009" s="162" t="s">
        <v>121</v>
      </c>
      <c r="E1009" s="9" t="str">
        <f t="shared" si="16"/>
        <v>PETotal15-19</v>
      </c>
      <c r="F1009" s="118">
        <v>767921.67404673598</v>
      </c>
    </row>
    <row r="1010" spans="2:6" x14ac:dyDescent="0.2">
      <c r="B1010" s="9" t="s">
        <v>52</v>
      </c>
      <c r="C1010" s="9" t="s">
        <v>18</v>
      </c>
      <c r="D1010" s="162" t="s">
        <v>122</v>
      </c>
      <c r="E1010" s="9" t="str">
        <f t="shared" si="16"/>
        <v>PETotal20-24</v>
      </c>
      <c r="F1010" s="118">
        <v>814944.53029282298</v>
      </c>
    </row>
    <row r="1011" spans="2:6" x14ac:dyDescent="0.2">
      <c r="B1011" s="9" t="s">
        <v>52</v>
      </c>
      <c r="C1011" s="9" t="s">
        <v>18</v>
      </c>
      <c r="D1011" s="162" t="s">
        <v>123</v>
      </c>
      <c r="E1011" s="9" t="str">
        <f t="shared" si="16"/>
        <v>PETotal25-29</v>
      </c>
      <c r="F1011" s="118">
        <v>775416.88085886894</v>
      </c>
    </row>
    <row r="1012" spans="2:6" x14ac:dyDescent="0.2">
      <c r="B1012" s="9" t="s">
        <v>52</v>
      </c>
      <c r="C1012" s="9" t="s">
        <v>18</v>
      </c>
      <c r="D1012" s="162" t="s">
        <v>124</v>
      </c>
      <c r="E1012" s="9" t="str">
        <f t="shared" si="16"/>
        <v>PETotal30-34</v>
      </c>
      <c r="F1012" s="118">
        <v>775274.47851048899</v>
      </c>
    </row>
    <row r="1013" spans="2:6" x14ac:dyDescent="0.2">
      <c r="B1013" s="9" t="s">
        <v>52</v>
      </c>
      <c r="C1013" s="9" t="s">
        <v>18</v>
      </c>
      <c r="D1013" s="162" t="s">
        <v>125</v>
      </c>
      <c r="E1013" s="9" t="str">
        <f t="shared" si="16"/>
        <v>PETotal35-39</v>
      </c>
      <c r="F1013" s="118">
        <v>757517.37791138596</v>
      </c>
    </row>
    <row r="1014" spans="2:6" x14ac:dyDescent="0.2">
      <c r="B1014" s="9" t="s">
        <v>52</v>
      </c>
      <c r="C1014" s="9" t="s">
        <v>18</v>
      </c>
      <c r="D1014" s="162" t="s">
        <v>126</v>
      </c>
      <c r="E1014" s="9" t="str">
        <f t="shared" si="16"/>
        <v>PETotal40-44</v>
      </c>
      <c r="F1014" s="118">
        <v>706831.84384686896</v>
      </c>
    </row>
    <row r="1015" spans="2:6" x14ac:dyDescent="0.2">
      <c r="B1015" s="9" t="s">
        <v>52</v>
      </c>
      <c r="C1015" s="9" t="s">
        <v>18</v>
      </c>
      <c r="D1015" s="162" t="s">
        <v>127</v>
      </c>
      <c r="E1015" s="9" t="str">
        <f t="shared" si="16"/>
        <v>PETotal45-49</v>
      </c>
      <c r="F1015" s="118">
        <v>625292.70344962203</v>
      </c>
    </row>
    <row r="1016" spans="2:6" x14ac:dyDescent="0.2">
      <c r="B1016" s="9" t="s">
        <v>52</v>
      </c>
      <c r="C1016" s="9" t="s">
        <v>18</v>
      </c>
      <c r="D1016" s="162" t="s">
        <v>128</v>
      </c>
      <c r="E1016" s="9" t="str">
        <f t="shared" si="16"/>
        <v>PETotal50-54</v>
      </c>
      <c r="F1016" s="118">
        <v>559825.63008717704</v>
      </c>
    </row>
    <row r="1017" spans="2:6" x14ac:dyDescent="0.2">
      <c r="B1017" s="9" t="s">
        <v>52</v>
      </c>
      <c r="C1017" s="9" t="s">
        <v>18</v>
      </c>
      <c r="D1017" s="162" t="s">
        <v>129</v>
      </c>
      <c r="E1017" s="9" t="str">
        <f t="shared" si="16"/>
        <v>PETotal55-59</v>
      </c>
      <c r="F1017" s="118">
        <v>480585.14502645598</v>
      </c>
    </row>
    <row r="1018" spans="2:6" x14ac:dyDescent="0.2">
      <c r="B1018" s="9" t="s">
        <v>52</v>
      </c>
      <c r="C1018" s="9" t="s">
        <v>18</v>
      </c>
      <c r="D1018" s="162" t="s">
        <v>130</v>
      </c>
      <c r="E1018" s="9" t="str">
        <f t="shared" si="16"/>
        <v>PETotal60-64</v>
      </c>
      <c r="F1018" s="118">
        <v>388472.10735852201</v>
      </c>
    </row>
    <row r="1019" spans="2:6" x14ac:dyDescent="0.2">
      <c r="B1019" s="9" t="s">
        <v>52</v>
      </c>
      <c r="C1019" s="9" t="s">
        <v>18</v>
      </c>
      <c r="D1019" s="162" t="s">
        <v>131</v>
      </c>
      <c r="E1019" s="9" t="str">
        <f t="shared" si="16"/>
        <v>PETotal65-69</v>
      </c>
      <c r="F1019" s="118">
        <v>303959.972892633</v>
      </c>
    </row>
    <row r="1020" spans="2:6" x14ac:dyDescent="0.2">
      <c r="B1020" s="9" t="s">
        <v>52</v>
      </c>
      <c r="C1020" s="9" t="s">
        <v>18</v>
      </c>
      <c r="D1020" s="162" t="s">
        <v>132</v>
      </c>
      <c r="E1020" s="9" t="str">
        <f t="shared" si="16"/>
        <v>PETotal70-74</v>
      </c>
      <c r="F1020" s="118">
        <v>236728.85069368</v>
      </c>
    </row>
    <row r="1021" spans="2:6" x14ac:dyDescent="0.2">
      <c r="B1021" s="9" t="s">
        <v>52</v>
      </c>
      <c r="C1021" s="9" t="s">
        <v>18</v>
      </c>
      <c r="D1021" s="162" t="s">
        <v>133</v>
      </c>
      <c r="E1021" s="9" t="str">
        <f t="shared" si="16"/>
        <v>PETotal75-79</v>
      </c>
      <c r="F1021" s="118">
        <v>160977.67229622</v>
      </c>
    </row>
    <row r="1022" spans="2:6" x14ac:dyDescent="0.2">
      <c r="B1022" s="9" t="s">
        <v>52</v>
      </c>
      <c r="C1022" s="9" t="s">
        <v>18</v>
      </c>
      <c r="D1022" s="162" t="s">
        <v>134</v>
      </c>
      <c r="E1022" s="9" t="str">
        <f t="shared" si="16"/>
        <v>PETotal80-84</v>
      </c>
      <c r="F1022" s="118">
        <v>105949.79685857</v>
      </c>
    </row>
    <row r="1023" spans="2:6" x14ac:dyDescent="0.2">
      <c r="B1023" s="9" t="s">
        <v>52</v>
      </c>
      <c r="C1023" s="9" t="s">
        <v>18</v>
      </c>
      <c r="D1023" s="162" t="s">
        <v>135</v>
      </c>
      <c r="E1023" s="9" t="str">
        <f t="shared" si="16"/>
        <v>PETotal85-89</v>
      </c>
      <c r="F1023" s="118">
        <v>52723.439154972599</v>
      </c>
    </row>
    <row r="1024" spans="2:6" x14ac:dyDescent="0.2">
      <c r="B1024" s="9" t="s">
        <v>52</v>
      </c>
      <c r="C1024" s="9" t="s">
        <v>18</v>
      </c>
      <c r="D1024" s="162" t="s">
        <v>8</v>
      </c>
      <c r="E1024" s="9" t="str">
        <f t="shared" si="16"/>
        <v>PETotal90+</v>
      </c>
      <c r="F1024" s="118">
        <v>31539.588283062101</v>
      </c>
    </row>
    <row r="1025" spans="2:6" x14ac:dyDescent="0.2">
      <c r="B1025" s="9" t="s">
        <v>48</v>
      </c>
      <c r="C1025" s="9" t="s">
        <v>69</v>
      </c>
      <c r="D1025" s="162">
        <v>0</v>
      </c>
      <c r="E1025" s="9" t="str">
        <f t="shared" si="16"/>
        <v>PIFemale0</v>
      </c>
      <c r="F1025" s="118">
        <v>23127.457231715802</v>
      </c>
    </row>
    <row r="1026" spans="2:6" x14ac:dyDescent="0.2">
      <c r="B1026" s="9" t="s">
        <v>48</v>
      </c>
      <c r="C1026" s="9" t="s">
        <v>69</v>
      </c>
      <c r="D1026" s="163" t="s">
        <v>139</v>
      </c>
      <c r="E1026" s="9" t="str">
        <f t="shared" ref="E1026:E1089" si="17">_xlfn.CONCAT(B1026,C1026,D1026)</f>
        <v>PIFemale01-04</v>
      </c>
      <c r="F1026" s="118">
        <v>92603.630771055905</v>
      </c>
    </row>
    <row r="1027" spans="2:6" x14ac:dyDescent="0.2">
      <c r="B1027" s="9" t="s">
        <v>48</v>
      </c>
      <c r="C1027" s="9" t="s">
        <v>69</v>
      </c>
      <c r="D1027" s="163" t="s">
        <v>138</v>
      </c>
      <c r="E1027" s="9" t="str">
        <f t="shared" si="17"/>
        <v>PIFemale05-09</v>
      </c>
      <c r="F1027" s="118">
        <v>115219.54627596099</v>
      </c>
    </row>
    <row r="1028" spans="2:6" x14ac:dyDescent="0.2">
      <c r="B1028" s="9" t="s">
        <v>48</v>
      </c>
      <c r="C1028" s="9" t="s">
        <v>69</v>
      </c>
      <c r="D1028" s="163" t="s">
        <v>120</v>
      </c>
      <c r="E1028" s="9" t="str">
        <f t="shared" si="17"/>
        <v>PIFemale10-14</v>
      </c>
      <c r="F1028" s="118">
        <v>123748.70641820499</v>
      </c>
    </row>
    <row r="1029" spans="2:6" x14ac:dyDescent="0.2">
      <c r="B1029" s="9" t="s">
        <v>48</v>
      </c>
      <c r="C1029" s="9" t="s">
        <v>69</v>
      </c>
      <c r="D1029" s="162" t="s">
        <v>121</v>
      </c>
      <c r="E1029" s="9" t="str">
        <f t="shared" si="17"/>
        <v>PIFemale15-19</v>
      </c>
      <c r="F1029" s="118">
        <v>138306.09820836599</v>
      </c>
    </row>
    <row r="1030" spans="2:6" x14ac:dyDescent="0.2">
      <c r="B1030" s="9" t="s">
        <v>48</v>
      </c>
      <c r="C1030" s="9" t="s">
        <v>69</v>
      </c>
      <c r="D1030" s="162" t="s">
        <v>122</v>
      </c>
      <c r="E1030" s="9" t="str">
        <f t="shared" si="17"/>
        <v>PIFemale20-24</v>
      </c>
      <c r="F1030" s="118">
        <v>143919.496725759</v>
      </c>
    </row>
    <row r="1031" spans="2:6" x14ac:dyDescent="0.2">
      <c r="B1031" s="9" t="s">
        <v>48</v>
      </c>
      <c r="C1031" s="9" t="s">
        <v>69</v>
      </c>
      <c r="D1031" s="162" t="s">
        <v>123</v>
      </c>
      <c r="E1031" s="9" t="str">
        <f t="shared" si="17"/>
        <v>PIFemale25-29</v>
      </c>
      <c r="F1031" s="118">
        <v>133966.80183561699</v>
      </c>
    </row>
    <row r="1032" spans="2:6" x14ac:dyDescent="0.2">
      <c r="B1032" s="9" t="s">
        <v>48</v>
      </c>
      <c r="C1032" s="9" t="s">
        <v>69</v>
      </c>
      <c r="D1032" s="162" t="s">
        <v>124</v>
      </c>
      <c r="E1032" s="9" t="str">
        <f t="shared" si="17"/>
        <v>PIFemale30-34</v>
      </c>
      <c r="F1032" s="118">
        <v>136941.81140623899</v>
      </c>
    </row>
    <row r="1033" spans="2:6" x14ac:dyDescent="0.2">
      <c r="B1033" s="9" t="s">
        <v>48</v>
      </c>
      <c r="C1033" s="9" t="s">
        <v>69</v>
      </c>
      <c r="D1033" s="162" t="s">
        <v>125</v>
      </c>
      <c r="E1033" s="9" t="str">
        <f t="shared" si="17"/>
        <v>PIFemale35-39</v>
      </c>
      <c r="F1033" s="118">
        <v>133453.654923864</v>
      </c>
    </row>
    <row r="1034" spans="2:6" x14ac:dyDescent="0.2">
      <c r="B1034" s="9" t="s">
        <v>48</v>
      </c>
      <c r="C1034" s="9" t="s">
        <v>69</v>
      </c>
      <c r="D1034" s="162" t="s">
        <v>126</v>
      </c>
      <c r="E1034" s="9" t="str">
        <f t="shared" si="17"/>
        <v>PIFemale40-44</v>
      </c>
      <c r="F1034" s="118">
        <v>125132.13136506701</v>
      </c>
    </row>
    <row r="1035" spans="2:6" x14ac:dyDescent="0.2">
      <c r="B1035" s="9" t="s">
        <v>48</v>
      </c>
      <c r="C1035" s="9" t="s">
        <v>69</v>
      </c>
      <c r="D1035" s="162" t="s">
        <v>127</v>
      </c>
      <c r="E1035" s="9" t="str">
        <f t="shared" si="17"/>
        <v>PIFemale45-49</v>
      </c>
      <c r="F1035" s="118">
        <v>105320.68237643399</v>
      </c>
    </row>
    <row r="1036" spans="2:6" x14ac:dyDescent="0.2">
      <c r="B1036" s="9" t="s">
        <v>48</v>
      </c>
      <c r="C1036" s="9" t="s">
        <v>69</v>
      </c>
      <c r="D1036" s="162" t="s">
        <v>128</v>
      </c>
      <c r="E1036" s="9" t="str">
        <f t="shared" si="17"/>
        <v>PIFemale50-54</v>
      </c>
      <c r="F1036" s="118">
        <v>95752.160902886899</v>
      </c>
    </row>
    <row r="1037" spans="2:6" x14ac:dyDescent="0.2">
      <c r="B1037" s="9" t="s">
        <v>48</v>
      </c>
      <c r="C1037" s="9" t="s">
        <v>69</v>
      </c>
      <c r="D1037" s="162" t="s">
        <v>129</v>
      </c>
      <c r="E1037" s="9" t="str">
        <f t="shared" si="17"/>
        <v>PIFemale55-59</v>
      </c>
      <c r="F1037" s="118">
        <v>85676.158730665702</v>
      </c>
    </row>
    <row r="1038" spans="2:6" x14ac:dyDescent="0.2">
      <c r="B1038" s="9" t="s">
        <v>48</v>
      </c>
      <c r="C1038" s="9" t="s">
        <v>69</v>
      </c>
      <c r="D1038" s="162" t="s">
        <v>130</v>
      </c>
      <c r="E1038" s="9" t="str">
        <f t="shared" si="17"/>
        <v>PIFemale60-64</v>
      </c>
      <c r="F1038" s="118">
        <v>71863.479369165303</v>
      </c>
    </row>
    <row r="1039" spans="2:6" x14ac:dyDescent="0.2">
      <c r="B1039" s="9" t="s">
        <v>48</v>
      </c>
      <c r="C1039" s="9" t="s">
        <v>69</v>
      </c>
      <c r="D1039" s="162" t="s">
        <v>131</v>
      </c>
      <c r="E1039" s="9" t="str">
        <f t="shared" si="17"/>
        <v>PIFemale65-69</v>
      </c>
      <c r="F1039" s="118">
        <v>58719.854002591397</v>
      </c>
    </row>
    <row r="1040" spans="2:6" x14ac:dyDescent="0.2">
      <c r="B1040" s="9" t="s">
        <v>48</v>
      </c>
      <c r="C1040" s="9" t="s">
        <v>69</v>
      </c>
      <c r="D1040" s="162" t="s">
        <v>132</v>
      </c>
      <c r="E1040" s="9" t="str">
        <f t="shared" si="17"/>
        <v>PIFemale70-74</v>
      </c>
      <c r="F1040" s="118">
        <v>44296.873096270101</v>
      </c>
    </row>
    <row r="1041" spans="2:6" x14ac:dyDescent="0.2">
      <c r="B1041" s="9" t="s">
        <v>48</v>
      </c>
      <c r="C1041" s="9" t="s">
        <v>69</v>
      </c>
      <c r="D1041" s="162" t="s">
        <v>133</v>
      </c>
      <c r="E1041" s="9" t="str">
        <f t="shared" si="17"/>
        <v>PIFemale75-79</v>
      </c>
      <c r="F1041" s="118">
        <v>30357.410352520499</v>
      </c>
    </row>
    <row r="1042" spans="2:6" x14ac:dyDescent="0.2">
      <c r="B1042" s="9" t="s">
        <v>48</v>
      </c>
      <c r="C1042" s="9" t="s">
        <v>69</v>
      </c>
      <c r="D1042" s="162" t="s">
        <v>134</v>
      </c>
      <c r="E1042" s="9" t="str">
        <f t="shared" si="17"/>
        <v>PIFemale80-84</v>
      </c>
      <c r="F1042" s="118">
        <v>20893.123946067899</v>
      </c>
    </row>
    <row r="1043" spans="2:6" x14ac:dyDescent="0.2">
      <c r="B1043" s="9" t="s">
        <v>48</v>
      </c>
      <c r="C1043" s="9" t="s">
        <v>69</v>
      </c>
      <c r="D1043" s="162" t="s">
        <v>135</v>
      </c>
      <c r="E1043" s="9" t="str">
        <f t="shared" si="17"/>
        <v>PIFemale85-89</v>
      </c>
      <c r="F1043" s="118">
        <v>10726.8416504947</v>
      </c>
    </row>
    <row r="1044" spans="2:6" x14ac:dyDescent="0.2">
      <c r="B1044" s="9" t="s">
        <v>48</v>
      </c>
      <c r="C1044" s="9" t="s">
        <v>69</v>
      </c>
      <c r="D1044" s="162" t="s">
        <v>8</v>
      </c>
      <c r="E1044" s="9" t="str">
        <f t="shared" si="17"/>
        <v>PIFemale90+</v>
      </c>
      <c r="F1044" s="118">
        <v>5872.6378034795198</v>
      </c>
    </row>
    <row r="1045" spans="2:6" x14ac:dyDescent="0.2">
      <c r="B1045" s="9" t="s">
        <v>48</v>
      </c>
      <c r="C1045" s="9" t="s">
        <v>70</v>
      </c>
      <c r="D1045" s="162">
        <v>0</v>
      </c>
      <c r="E1045" s="9" t="str">
        <f t="shared" si="17"/>
        <v>PIMale0</v>
      </c>
      <c r="F1045" s="118">
        <v>24250.118006258901</v>
      </c>
    </row>
    <row r="1046" spans="2:6" x14ac:dyDescent="0.2">
      <c r="B1046" s="9" t="s">
        <v>48</v>
      </c>
      <c r="C1046" s="9" t="s">
        <v>70</v>
      </c>
      <c r="D1046" s="163" t="s">
        <v>139</v>
      </c>
      <c r="E1046" s="9" t="str">
        <f t="shared" si="17"/>
        <v>PIMale01-04</v>
      </c>
      <c r="F1046" s="118">
        <v>96988.632393306703</v>
      </c>
    </row>
    <row r="1047" spans="2:6" x14ac:dyDescent="0.2">
      <c r="B1047" s="9" t="s">
        <v>48</v>
      </c>
      <c r="C1047" s="9" t="s">
        <v>70</v>
      </c>
      <c r="D1047" s="163" t="s">
        <v>138</v>
      </c>
      <c r="E1047" s="9" t="str">
        <f t="shared" si="17"/>
        <v>PIMale05-09</v>
      </c>
      <c r="F1047" s="118">
        <v>120233.24360404701</v>
      </c>
    </row>
    <row r="1048" spans="2:6" x14ac:dyDescent="0.2">
      <c r="B1048" s="9" t="s">
        <v>48</v>
      </c>
      <c r="C1048" s="9" t="s">
        <v>70</v>
      </c>
      <c r="D1048" s="163" t="s">
        <v>120</v>
      </c>
      <c r="E1048" s="9" t="str">
        <f t="shared" si="17"/>
        <v>PIMale10-14</v>
      </c>
      <c r="F1048" s="118">
        <v>128592.033225124</v>
      </c>
    </row>
    <row r="1049" spans="2:6" x14ac:dyDescent="0.2">
      <c r="B1049" s="9" t="s">
        <v>48</v>
      </c>
      <c r="C1049" s="9" t="s">
        <v>70</v>
      </c>
      <c r="D1049" s="162" t="s">
        <v>121</v>
      </c>
      <c r="E1049" s="9" t="str">
        <f t="shared" si="17"/>
        <v>PIMale15-19</v>
      </c>
      <c r="F1049" s="118">
        <v>142624.24073591101</v>
      </c>
    </row>
    <row r="1050" spans="2:6" x14ac:dyDescent="0.2">
      <c r="B1050" s="9" t="s">
        <v>48</v>
      </c>
      <c r="C1050" s="9" t="s">
        <v>70</v>
      </c>
      <c r="D1050" s="162" t="s">
        <v>122</v>
      </c>
      <c r="E1050" s="9" t="str">
        <f t="shared" si="17"/>
        <v>PIMale20-24</v>
      </c>
      <c r="F1050" s="118">
        <v>147076.22760203699</v>
      </c>
    </row>
    <row r="1051" spans="2:6" x14ac:dyDescent="0.2">
      <c r="B1051" s="9" t="s">
        <v>48</v>
      </c>
      <c r="C1051" s="9" t="s">
        <v>70</v>
      </c>
      <c r="D1051" s="162" t="s">
        <v>123</v>
      </c>
      <c r="E1051" s="9" t="str">
        <f t="shared" si="17"/>
        <v>PIMale25-29</v>
      </c>
      <c r="F1051" s="118">
        <v>129658.037756116</v>
      </c>
    </row>
    <row r="1052" spans="2:6" x14ac:dyDescent="0.2">
      <c r="B1052" s="9" t="s">
        <v>48</v>
      </c>
      <c r="C1052" s="9" t="s">
        <v>70</v>
      </c>
      <c r="D1052" s="162" t="s">
        <v>124</v>
      </c>
      <c r="E1052" s="9" t="str">
        <f t="shared" si="17"/>
        <v>PIMale30-34</v>
      </c>
      <c r="F1052" s="118">
        <v>125220.749054178</v>
      </c>
    </row>
    <row r="1053" spans="2:6" x14ac:dyDescent="0.2">
      <c r="B1053" s="9" t="s">
        <v>48</v>
      </c>
      <c r="C1053" s="9" t="s">
        <v>70</v>
      </c>
      <c r="D1053" s="162" t="s">
        <v>125</v>
      </c>
      <c r="E1053" s="9" t="str">
        <f t="shared" si="17"/>
        <v>PIMale35-39</v>
      </c>
      <c r="F1053" s="118">
        <v>121158.833443799</v>
      </c>
    </row>
    <row r="1054" spans="2:6" x14ac:dyDescent="0.2">
      <c r="B1054" s="9" t="s">
        <v>48</v>
      </c>
      <c r="C1054" s="9" t="s">
        <v>70</v>
      </c>
      <c r="D1054" s="162" t="s">
        <v>126</v>
      </c>
      <c r="E1054" s="9" t="str">
        <f t="shared" si="17"/>
        <v>PIMale40-44</v>
      </c>
      <c r="F1054" s="118">
        <v>112850.645179368</v>
      </c>
    </row>
    <row r="1055" spans="2:6" x14ac:dyDescent="0.2">
      <c r="B1055" s="9" t="s">
        <v>48</v>
      </c>
      <c r="C1055" s="9" t="s">
        <v>70</v>
      </c>
      <c r="D1055" s="162" t="s">
        <v>127</v>
      </c>
      <c r="E1055" s="9" t="str">
        <f t="shared" si="17"/>
        <v>PIMale45-49</v>
      </c>
      <c r="F1055" s="118">
        <v>95156.784468248195</v>
      </c>
    </row>
    <row r="1056" spans="2:6" x14ac:dyDescent="0.2">
      <c r="B1056" s="9" t="s">
        <v>48</v>
      </c>
      <c r="C1056" s="9" t="s">
        <v>70</v>
      </c>
      <c r="D1056" s="162" t="s">
        <v>128</v>
      </c>
      <c r="E1056" s="9" t="str">
        <f t="shared" si="17"/>
        <v>PIMale50-54</v>
      </c>
      <c r="F1056" s="118">
        <v>85355.072881138098</v>
      </c>
    </row>
    <row r="1057" spans="2:6" x14ac:dyDescent="0.2">
      <c r="B1057" s="9" t="s">
        <v>48</v>
      </c>
      <c r="C1057" s="9" t="s">
        <v>70</v>
      </c>
      <c r="D1057" s="162" t="s">
        <v>129</v>
      </c>
      <c r="E1057" s="9" t="str">
        <f t="shared" si="17"/>
        <v>PIMale55-59</v>
      </c>
      <c r="F1057" s="118">
        <v>73914.000644167798</v>
      </c>
    </row>
    <row r="1058" spans="2:6" x14ac:dyDescent="0.2">
      <c r="B1058" s="9" t="s">
        <v>48</v>
      </c>
      <c r="C1058" s="9" t="s">
        <v>70</v>
      </c>
      <c r="D1058" s="162" t="s">
        <v>130</v>
      </c>
      <c r="E1058" s="9" t="str">
        <f t="shared" si="17"/>
        <v>PIMale60-64</v>
      </c>
      <c r="F1058" s="118">
        <v>59177.473541924403</v>
      </c>
    </row>
    <row r="1059" spans="2:6" x14ac:dyDescent="0.2">
      <c r="B1059" s="9" t="s">
        <v>48</v>
      </c>
      <c r="C1059" s="9" t="s">
        <v>70</v>
      </c>
      <c r="D1059" s="162" t="s">
        <v>131</v>
      </c>
      <c r="E1059" s="9" t="str">
        <f t="shared" si="17"/>
        <v>PIMale65-69</v>
      </c>
      <c r="F1059" s="118">
        <v>46237.140847158596</v>
      </c>
    </row>
    <row r="1060" spans="2:6" x14ac:dyDescent="0.2">
      <c r="B1060" s="9" t="s">
        <v>48</v>
      </c>
      <c r="C1060" s="9" t="s">
        <v>70</v>
      </c>
      <c r="D1060" s="162" t="s">
        <v>132</v>
      </c>
      <c r="E1060" s="9" t="str">
        <f t="shared" si="17"/>
        <v>PIMale70-74</v>
      </c>
      <c r="F1060" s="118">
        <v>35048.417279601999</v>
      </c>
    </row>
    <row r="1061" spans="2:6" x14ac:dyDescent="0.2">
      <c r="B1061" s="9" t="s">
        <v>48</v>
      </c>
      <c r="C1061" s="9" t="s">
        <v>70</v>
      </c>
      <c r="D1061" s="162" t="s">
        <v>133</v>
      </c>
      <c r="E1061" s="9" t="str">
        <f t="shared" si="17"/>
        <v>PIMale75-79</v>
      </c>
      <c r="F1061" s="118">
        <v>23202.596383062399</v>
      </c>
    </row>
    <row r="1062" spans="2:6" x14ac:dyDescent="0.2">
      <c r="B1062" s="9" t="s">
        <v>48</v>
      </c>
      <c r="C1062" s="9" t="s">
        <v>70</v>
      </c>
      <c r="D1062" s="162" t="s">
        <v>134</v>
      </c>
      <c r="E1062" s="9" t="str">
        <f t="shared" si="17"/>
        <v>PIMale80-84</v>
      </c>
      <c r="F1062" s="118">
        <v>13755.326077972</v>
      </c>
    </row>
    <row r="1063" spans="2:6" x14ac:dyDescent="0.2">
      <c r="B1063" s="9" t="s">
        <v>48</v>
      </c>
      <c r="C1063" s="9" t="s">
        <v>70</v>
      </c>
      <c r="D1063" s="162" t="s">
        <v>135</v>
      </c>
      <c r="E1063" s="9" t="str">
        <f t="shared" si="17"/>
        <v>PIMale85-89</v>
      </c>
      <c r="F1063" s="118">
        <v>6270.6459635293904</v>
      </c>
    </row>
    <row r="1064" spans="2:6" x14ac:dyDescent="0.2">
      <c r="B1064" s="9" t="s">
        <v>48</v>
      </c>
      <c r="C1064" s="9" t="s">
        <v>70</v>
      </c>
      <c r="D1064" s="162" t="s">
        <v>8</v>
      </c>
      <c r="E1064" s="9" t="str">
        <f t="shared" si="17"/>
        <v>PIMale90+</v>
      </c>
      <c r="F1064" s="118">
        <v>3109.2921238475501</v>
      </c>
    </row>
    <row r="1065" spans="2:6" x14ac:dyDescent="0.2">
      <c r="B1065" s="9" t="s">
        <v>48</v>
      </c>
      <c r="C1065" s="9" t="s">
        <v>18</v>
      </c>
      <c r="D1065" s="162">
        <v>0</v>
      </c>
      <c r="E1065" s="9" t="str">
        <f t="shared" si="17"/>
        <v>PITotal0</v>
      </c>
      <c r="F1065" s="118">
        <v>47377.5752482073</v>
      </c>
    </row>
    <row r="1066" spans="2:6" x14ac:dyDescent="0.2">
      <c r="B1066" s="9" t="s">
        <v>48</v>
      </c>
      <c r="C1066" s="9" t="s">
        <v>18</v>
      </c>
      <c r="D1066" s="163" t="s">
        <v>139</v>
      </c>
      <c r="E1066" s="9" t="str">
        <f t="shared" si="17"/>
        <v>PITotal01-04</v>
      </c>
      <c r="F1066" s="118">
        <v>189592.26320186799</v>
      </c>
    </row>
    <row r="1067" spans="2:6" x14ac:dyDescent="0.2">
      <c r="B1067" s="9" t="s">
        <v>48</v>
      </c>
      <c r="C1067" s="9" t="s">
        <v>18</v>
      </c>
      <c r="D1067" s="163" t="s">
        <v>138</v>
      </c>
      <c r="E1067" s="9" t="str">
        <f t="shared" si="17"/>
        <v>PITotal05-09</v>
      </c>
      <c r="F1067" s="118">
        <v>235452.79056194599</v>
      </c>
    </row>
    <row r="1068" spans="2:6" x14ac:dyDescent="0.2">
      <c r="B1068" s="9" t="s">
        <v>48</v>
      </c>
      <c r="C1068" s="9" t="s">
        <v>18</v>
      </c>
      <c r="D1068" s="163" t="s">
        <v>120</v>
      </c>
      <c r="E1068" s="9" t="str">
        <f t="shared" si="17"/>
        <v>PITotal10-14</v>
      </c>
      <c r="F1068" s="118">
        <v>252340.74594429601</v>
      </c>
    </row>
    <row r="1069" spans="2:6" x14ac:dyDescent="0.2">
      <c r="B1069" s="9" t="s">
        <v>48</v>
      </c>
      <c r="C1069" s="9" t="s">
        <v>18</v>
      </c>
      <c r="D1069" s="162" t="s">
        <v>121</v>
      </c>
      <c r="E1069" s="9" t="str">
        <f t="shared" si="17"/>
        <v>PITotal15-19</v>
      </c>
      <c r="F1069" s="118">
        <v>280930.35324078199</v>
      </c>
    </row>
    <row r="1070" spans="2:6" x14ac:dyDescent="0.2">
      <c r="B1070" s="9" t="s">
        <v>48</v>
      </c>
      <c r="C1070" s="9" t="s">
        <v>18</v>
      </c>
      <c r="D1070" s="162" t="s">
        <v>122</v>
      </c>
      <c r="E1070" s="9" t="str">
        <f t="shared" si="17"/>
        <v>PITotal20-24</v>
      </c>
      <c r="F1070" s="118">
        <v>290995.72847769002</v>
      </c>
    </row>
    <row r="1071" spans="2:6" x14ac:dyDescent="0.2">
      <c r="B1071" s="9" t="s">
        <v>48</v>
      </c>
      <c r="C1071" s="9" t="s">
        <v>18</v>
      </c>
      <c r="D1071" s="162" t="s">
        <v>123</v>
      </c>
      <c r="E1071" s="9" t="str">
        <f t="shared" si="17"/>
        <v>PITotal25-29</v>
      </c>
      <c r="F1071" s="118">
        <v>263625.32928516698</v>
      </c>
    </row>
    <row r="1072" spans="2:6" x14ac:dyDescent="0.2">
      <c r="B1072" s="9" t="s">
        <v>48</v>
      </c>
      <c r="C1072" s="9" t="s">
        <v>18</v>
      </c>
      <c r="D1072" s="162" t="s">
        <v>124</v>
      </c>
      <c r="E1072" s="9" t="str">
        <f t="shared" si="17"/>
        <v>PITotal30-34</v>
      </c>
      <c r="F1072" s="118">
        <v>262162.56398903998</v>
      </c>
    </row>
    <row r="1073" spans="2:6" x14ac:dyDescent="0.2">
      <c r="B1073" s="9" t="s">
        <v>48</v>
      </c>
      <c r="C1073" s="9" t="s">
        <v>18</v>
      </c>
      <c r="D1073" s="162" t="s">
        <v>125</v>
      </c>
      <c r="E1073" s="9" t="str">
        <f t="shared" si="17"/>
        <v>PITotal35-39</v>
      </c>
      <c r="F1073" s="118">
        <v>254612.56282579401</v>
      </c>
    </row>
    <row r="1074" spans="2:6" x14ac:dyDescent="0.2">
      <c r="B1074" s="9" t="s">
        <v>48</v>
      </c>
      <c r="C1074" s="9" t="s">
        <v>18</v>
      </c>
      <c r="D1074" s="162" t="s">
        <v>126</v>
      </c>
      <c r="E1074" s="9" t="str">
        <f t="shared" si="17"/>
        <v>PITotal40-44</v>
      </c>
      <c r="F1074" s="118">
        <v>237982.82256340401</v>
      </c>
    </row>
    <row r="1075" spans="2:6" x14ac:dyDescent="0.2">
      <c r="B1075" s="9" t="s">
        <v>48</v>
      </c>
      <c r="C1075" s="9" t="s">
        <v>18</v>
      </c>
      <c r="D1075" s="162" t="s">
        <v>127</v>
      </c>
      <c r="E1075" s="9" t="str">
        <f t="shared" si="17"/>
        <v>PITotal45-49</v>
      </c>
      <c r="F1075" s="118">
        <v>200477.51523452299</v>
      </c>
    </row>
    <row r="1076" spans="2:6" x14ac:dyDescent="0.2">
      <c r="B1076" s="9" t="s">
        <v>48</v>
      </c>
      <c r="C1076" s="9" t="s">
        <v>18</v>
      </c>
      <c r="D1076" s="162" t="s">
        <v>128</v>
      </c>
      <c r="E1076" s="9" t="str">
        <f t="shared" si="17"/>
        <v>PITotal50-54</v>
      </c>
      <c r="F1076" s="118">
        <v>181107.23565641799</v>
      </c>
    </row>
    <row r="1077" spans="2:6" x14ac:dyDescent="0.2">
      <c r="B1077" s="9" t="s">
        <v>48</v>
      </c>
      <c r="C1077" s="9" t="s">
        <v>18</v>
      </c>
      <c r="D1077" s="162" t="s">
        <v>129</v>
      </c>
      <c r="E1077" s="9" t="str">
        <f t="shared" si="17"/>
        <v>PITotal55-59</v>
      </c>
      <c r="F1077" s="118">
        <v>159590.159529381</v>
      </c>
    </row>
    <row r="1078" spans="2:6" x14ac:dyDescent="0.2">
      <c r="B1078" s="9" t="s">
        <v>48</v>
      </c>
      <c r="C1078" s="9" t="s">
        <v>18</v>
      </c>
      <c r="D1078" s="162" t="s">
        <v>130</v>
      </c>
      <c r="E1078" s="9" t="str">
        <f t="shared" si="17"/>
        <v>PITotal60-64</v>
      </c>
      <c r="F1078" s="118">
        <v>131040.95295493001</v>
      </c>
    </row>
    <row r="1079" spans="2:6" x14ac:dyDescent="0.2">
      <c r="B1079" s="9" t="s">
        <v>48</v>
      </c>
      <c r="C1079" s="9" t="s">
        <v>18</v>
      </c>
      <c r="D1079" s="162" t="s">
        <v>131</v>
      </c>
      <c r="E1079" s="9" t="str">
        <f t="shared" si="17"/>
        <v>PITotal65-69</v>
      </c>
      <c r="F1079" s="118">
        <v>104957.154223062</v>
      </c>
    </row>
    <row r="1080" spans="2:6" x14ac:dyDescent="0.2">
      <c r="B1080" s="9" t="s">
        <v>48</v>
      </c>
      <c r="C1080" s="9" t="s">
        <v>18</v>
      </c>
      <c r="D1080" s="162" t="s">
        <v>132</v>
      </c>
      <c r="E1080" s="9" t="str">
        <f t="shared" si="17"/>
        <v>PITotal70-74</v>
      </c>
      <c r="F1080" s="118">
        <v>79345.922235084494</v>
      </c>
    </row>
    <row r="1081" spans="2:6" x14ac:dyDescent="0.2">
      <c r="B1081" s="9" t="s">
        <v>48</v>
      </c>
      <c r="C1081" s="9" t="s">
        <v>18</v>
      </c>
      <c r="D1081" s="162" t="s">
        <v>133</v>
      </c>
      <c r="E1081" s="9" t="str">
        <f t="shared" si="17"/>
        <v>PITotal75-79</v>
      </c>
      <c r="F1081" s="118">
        <v>53560.094753076803</v>
      </c>
    </row>
    <row r="1082" spans="2:6" x14ac:dyDescent="0.2">
      <c r="B1082" s="9" t="s">
        <v>48</v>
      </c>
      <c r="C1082" s="9" t="s">
        <v>18</v>
      </c>
      <c r="D1082" s="162" t="s">
        <v>134</v>
      </c>
      <c r="E1082" s="9" t="str">
        <f t="shared" si="17"/>
        <v>PITotal80-84</v>
      </c>
      <c r="F1082" s="118">
        <v>34648.468743854202</v>
      </c>
    </row>
    <row r="1083" spans="2:6" x14ac:dyDescent="0.2">
      <c r="B1083" s="9" t="s">
        <v>48</v>
      </c>
      <c r="C1083" s="9" t="s">
        <v>18</v>
      </c>
      <c r="D1083" s="162" t="s">
        <v>135</v>
      </c>
      <c r="E1083" s="9" t="str">
        <f t="shared" si="17"/>
        <v>PITotal85-89</v>
      </c>
      <c r="F1083" s="118">
        <v>16997.725834312001</v>
      </c>
    </row>
    <row r="1084" spans="2:6" x14ac:dyDescent="0.2">
      <c r="B1084" s="9" t="s">
        <v>48</v>
      </c>
      <c r="C1084" s="9" t="s">
        <v>18</v>
      </c>
      <c r="D1084" s="162" t="s">
        <v>8</v>
      </c>
      <c r="E1084" s="9" t="str">
        <f t="shared" si="17"/>
        <v>PITotal90+</v>
      </c>
      <c r="F1084" s="118">
        <v>8982.1991935900496</v>
      </c>
    </row>
    <row r="1085" spans="2:6" x14ac:dyDescent="0.2">
      <c r="B1085" s="9" t="s">
        <v>61</v>
      </c>
      <c r="C1085" s="9" t="s">
        <v>69</v>
      </c>
      <c r="D1085" s="162">
        <v>0</v>
      </c>
      <c r="E1085" s="9" t="str">
        <f t="shared" si="17"/>
        <v>PRFemale0</v>
      </c>
      <c r="F1085" s="118">
        <v>76606.295852661598</v>
      </c>
    </row>
    <row r="1086" spans="2:6" x14ac:dyDescent="0.2">
      <c r="B1086" s="9" t="s">
        <v>61</v>
      </c>
      <c r="C1086" s="9" t="s">
        <v>69</v>
      </c>
      <c r="D1086" s="163" t="s">
        <v>139</v>
      </c>
      <c r="E1086" s="9" t="str">
        <f t="shared" si="17"/>
        <v>PRFemale01-04</v>
      </c>
      <c r="F1086" s="118">
        <v>308070.66518930398</v>
      </c>
    </row>
    <row r="1087" spans="2:6" x14ac:dyDescent="0.2">
      <c r="B1087" s="9" t="s">
        <v>61</v>
      </c>
      <c r="C1087" s="9" t="s">
        <v>69</v>
      </c>
      <c r="D1087" s="163" t="s">
        <v>138</v>
      </c>
      <c r="E1087" s="9" t="str">
        <f t="shared" si="17"/>
        <v>PRFemale05-09</v>
      </c>
      <c r="F1087" s="118">
        <v>377941.41006578802</v>
      </c>
    </row>
    <row r="1088" spans="2:6" x14ac:dyDescent="0.2">
      <c r="B1088" s="9" t="s">
        <v>61</v>
      </c>
      <c r="C1088" s="9" t="s">
        <v>69</v>
      </c>
      <c r="D1088" s="163" t="s">
        <v>120</v>
      </c>
      <c r="E1088" s="9" t="str">
        <f t="shared" si="17"/>
        <v>PRFemale10-14</v>
      </c>
      <c r="F1088" s="118">
        <v>365729.61313873902</v>
      </c>
    </row>
    <row r="1089" spans="2:6" x14ac:dyDescent="0.2">
      <c r="B1089" s="9" t="s">
        <v>61</v>
      </c>
      <c r="C1089" s="9" t="s">
        <v>69</v>
      </c>
      <c r="D1089" s="162" t="s">
        <v>121</v>
      </c>
      <c r="E1089" s="9" t="str">
        <f t="shared" si="17"/>
        <v>PRFemale15-19</v>
      </c>
      <c r="F1089" s="118">
        <v>389958.13870322698</v>
      </c>
    </row>
    <row r="1090" spans="2:6" x14ac:dyDescent="0.2">
      <c r="B1090" s="9" t="s">
        <v>61</v>
      </c>
      <c r="C1090" s="9" t="s">
        <v>69</v>
      </c>
      <c r="D1090" s="162" t="s">
        <v>122</v>
      </c>
      <c r="E1090" s="9" t="str">
        <f t="shared" ref="E1090:E1153" si="18">_xlfn.CONCAT(B1090,C1090,D1090)</f>
        <v>PRFemale20-24</v>
      </c>
      <c r="F1090" s="118">
        <v>444013.24476500502</v>
      </c>
    </row>
    <row r="1091" spans="2:6" x14ac:dyDescent="0.2">
      <c r="B1091" s="9" t="s">
        <v>61</v>
      </c>
      <c r="C1091" s="9" t="s">
        <v>69</v>
      </c>
      <c r="D1091" s="162" t="s">
        <v>123</v>
      </c>
      <c r="E1091" s="9" t="str">
        <f t="shared" si="18"/>
        <v>PRFemale25-29</v>
      </c>
      <c r="F1091" s="118">
        <v>459331.65319549001</v>
      </c>
    </row>
    <row r="1092" spans="2:6" x14ac:dyDescent="0.2">
      <c r="B1092" s="9" t="s">
        <v>61</v>
      </c>
      <c r="C1092" s="9" t="s">
        <v>69</v>
      </c>
      <c r="D1092" s="162" t="s">
        <v>124</v>
      </c>
      <c r="E1092" s="9" t="str">
        <f t="shared" si="18"/>
        <v>PRFemale30-34</v>
      </c>
      <c r="F1092" s="118">
        <v>449438.37214286998</v>
      </c>
    </row>
    <row r="1093" spans="2:6" x14ac:dyDescent="0.2">
      <c r="B1093" s="9" t="s">
        <v>61</v>
      </c>
      <c r="C1093" s="9" t="s">
        <v>69</v>
      </c>
      <c r="D1093" s="162" t="s">
        <v>125</v>
      </c>
      <c r="E1093" s="9" t="str">
        <f t="shared" si="18"/>
        <v>PRFemale35-39</v>
      </c>
      <c r="F1093" s="118">
        <v>444420.77520552702</v>
      </c>
    </row>
    <row r="1094" spans="2:6" x14ac:dyDescent="0.2">
      <c r="B1094" s="9" t="s">
        <v>61</v>
      </c>
      <c r="C1094" s="9" t="s">
        <v>69</v>
      </c>
      <c r="D1094" s="162" t="s">
        <v>126</v>
      </c>
      <c r="E1094" s="9" t="str">
        <f t="shared" si="18"/>
        <v>PRFemale40-44</v>
      </c>
      <c r="F1094" s="118">
        <v>428801.73454462597</v>
      </c>
    </row>
    <row r="1095" spans="2:6" x14ac:dyDescent="0.2">
      <c r="B1095" s="9" t="s">
        <v>61</v>
      </c>
      <c r="C1095" s="9" t="s">
        <v>69</v>
      </c>
      <c r="D1095" s="162" t="s">
        <v>127</v>
      </c>
      <c r="E1095" s="9" t="str">
        <f t="shared" si="18"/>
        <v>PRFemale45-49</v>
      </c>
      <c r="F1095" s="118">
        <v>402463.45104604401</v>
      </c>
    </row>
    <row r="1096" spans="2:6" x14ac:dyDescent="0.2">
      <c r="B1096" s="9" t="s">
        <v>61</v>
      </c>
      <c r="C1096" s="9" t="s">
        <v>69</v>
      </c>
      <c r="D1096" s="162" t="s">
        <v>128</v>
      </c>
      <c r="E1096" s="9" t="str">
        <f t="shared" si="18"/>
        <v>PRFemale50-54</v>
      </c>
      <c r="F1096" s="118">
        <v>390152.82041977497</v>
      </c>
    </row>
    <row r="1097" spans="2:6" x14ac:dyDescent="0.2">
      <c r="B1097" s="9" t="s">
        <v>61</v>
      </c>
      <c r="C1097" s="9" t="s">
        <v>69</v>
      </c>
      <c r="D1097" s="162" t="s">
        <v>129</v>
      </c>
      <c r="E1097" s="9" t="str">
        <f t="shared" si="18"/>
        <v>PRFemale55-59</v>
      </c>
      <c r="F1097" s="118">
        <v>359609.37778532301</v>
      </c>
    </row>
    <row r="1098" spans="2:6" x14ac:dyDescent="0.2">
      <c r="B1098" s="9" t="s">
        <v>61</v>
      </c>
      <c r="C1098" s="9" t="s">
        <v>69</v>
      </c>
      <c r="D1098" s="162" t="s">
        <v>130</v>
      </c>
      <c r="E1098" s="9" t="str">
        <f t="shared" si="18"/>
        <v>PRFemale60-64</v>
      </c>
      <c r="F1098" s="118">
        <v>303165.93848244997</v>
      </c>
    </row>
    <row r="1099" spans="2:6" x14ac:dyDescent="0.2">
      <c r="B1099" s="9" t="s">
        <v>61</v>
      </c>
      <c r="C1099" s="9" t="s">
        <v>69</v>
      </c>
      <c r="D1099" s="162" t="s">
        <v>131</v>
      </c>
      <c r="E1099" s="9" t="str">
        <f t="shared" si="18"/>
        <v>PRFemale65-69</v>
      </c>
      <c r="F1099" s="118">
        <v>243524.91166878701</v>
      </c>
    </row>
    <row r="1100" spans="2:6" x14ac:dyDescent="0.2">
      <c r="B1100" s="9" t="s">
        <v>61</v>
      </c>
      <c r="C1100" s="9" t="s">
        <v>69</v>
      </c>
      <c r="D1100" s="162" t="s">
        <v>132</v>
      </c>
      <c r="E1100" s="9" t="str">
        <f t="shared" si="18"/>
        <v>PRFemale70-74</v>
      </c>
      <c r="F1100" s="118">
        <v>181800.68305980999</v>
      </c>
    </row>
    <row r="1101" spans="2:6" x14ac:dyDescent="0.2">
      <c r="B1101" s="9" t="s">
        <v>61</v>
      </c>
      <c r="C1101" s="9" t="s">
        <v>69</v>
      </c>
      <c r="D1101" s="162" t="s">
        <v>133</v>
      </c>
      <c r="E1101" s="9" t="str">
        <f t="shared" si="18"/>
        <v>PRFemale75-79</v>
      </c>
      <c r="F1101" s="118">
        <v>125248.632570788</v>
      </c>
    </row>
    <row r="1102" spans="2:6" x14ac:dyDescent="0.2">
      <c r="B1102" s="9" t="s">
        <v>61</v>
      </c>
      <c r="C1102" s="9" t="s">
        <v>69</v>
      </c>
      <c r="D1102" s="162" t="s">
        <v>134</v>
      </c>
      <c r="E1102" s="9" t="str">
        <f t="shared" si="18"/>
        <v>PRFemale80-84</v>
      </c>
      <c r="F1102" s="118">
        <v>81449.396513070897</v>
      </c>
    </row>
    <row r="1103" spans="2:6" x14ac:dyDescent="0.2">
      <c r="B1103" s="9" t="s">
        <v>61</v>
      </c>
      <c r="C1103" s="9" t="s">
        <v>69</v>
      </c>
      <c r="D1103" s="162" t="s">
        <v>135</v>
      </c>
      <c r="E1103" s="9" t="str">
        <f t="shared" si="18"/>
        <v>PRFemale85-89</v>
      </c>
      <c r="F1103" s="118">
        <v>45304.419875371699</v>
      </c>
    </row>
    <row r="1104" spans="2:6" x14ac:dyDescent="0.2">
      <c r="B1104" s="9" t="s">
        <v>61</v>
      </c>
      <c r="C1104" s="9" t="s">
        <v>69</v>
      </c>
      <c r="D1104" s="162" t="s">
        <v>8</v>
      </c>
      <c r="E1104" s="9" t="str">
        <f t="shared" si="18"/>
        <v>PRFemale90+</v>
      </c>
      <c r="F1104" s="118">
        <v>27094.837618353798</v>
      </c>
    </row>
    <row r="1105" spans="2:6" x14ac:dyDescent="0.2">
      <c r="B1105" s="9" t="s">
        <v>61</v>
      </c>
      <c r="C1105" s="9" t="s">
        <v>70</v>
      </c>
      <c r="D1105" s="162">
        <v>0</v>
      </c>
      <c r="E1105" s="9" t="str">
        <f t="shared" si="18"/>
        <v>PRMale0</v>
      </c>
      <c r="F1105" s="118">
        <v>80328.619307268993</v>
      </c>
    </row>
    <row r="1106" spans="2:6" x14ac:dyDescent="0.2">
      <c r="B1106" s="9" t="s">
        <v>61</v>
      </c>
      <c r="C1106" s="9" t="s">
        <v>70</v>
      </c>
      <c r="D1106" s="163" t="s">
        <v>139</v>
      </c>
      <c r="E1106" s="9" t="str">
        <f t="shared" si="18"/>
        <v>PRMale01-04</v>
      </c>
      <c r="F1106" s="118">
        <v>323189.99721508799</v>
      </c>
    </row>
    <row r="1107" spans="2:6" x14ac:dyDescent="0.2">
      <c r="B1107" s="9" t="s">
        <v>61</v>
      </c>
      <c r="C1107" s="9" t="s">
        <v>70</v>
      </c>
      <c r="D1107" s="163" t="s">
        <v>138</v>
      </c>
      <c r="E1107" s="9" t="str">
        <f t="shared" si="18"/>
        <v>PRMale05-09</v>
      </c>
      <c r="F1107" s="118">
        <v>396454.19318897597</v>
      </c>
    </row>
    <row r="1108" spans="2:6" x14ac:dyDescent="0.2">
      <c r="B1108" s="9" t="s">
        <v>61</v>
      </c>
      <c r="C1108" s="9" t="s">
        <v>70</v>
      </c>
      <c r="D1108" s="163" t="s">
        <v>120</v>
      </c>
      <c r="E1108" s="9" t="str">
        <f t="shared" si="18"/>
        <v>PRMale10-14</v>
      </c>
      <c r="F1108" s="118">
        <v>382754.55602082203</v>
      </c>
    </row>
    <row r="1109" spans="2:6" x14ac:dyDescent="0.2">
      <c r="B1109" s="9" t="s">
        <v>61</v>
      </c>
      <c r="C1109" s="9" t="s">
        <v>70</v>
      </c>
      <c r="D1109" s="162" t="s">
        <v>121</v>
      </c>
      <c r="E1109" s="9" t="str">
        <f t="shared" si="18"/>
        <v>PRMale15-19</v>
      </c>
      <c r="F1109" s="118">
        <v>405401.73285889201</v>
      </c>
    </row>
    <row r="1110" spans="2:6" x14ac:dyDescent="0.2">
      <c r="B1110" s="9" t="s">
        <v>61</v>
      </c>
      <c r="C1110" s="9" t="s">
        <v>70</v>
      </c>
      <c r="D1110" s="162" t="s">
        <v>122</v>
      </c>
      <c r="E1110" s="9" t="str">
        <f t="shared" si="18"/>
        <v>PRMale20-24</v>
      </c>
      <c r="F1110" s="118">
        <v>456313.76749081397</v>
      </c>
    </row>
    <row r="1111" spans="2:6" x14ac:dyDescent="0.2">
      <c r="B1111" s="9" t="s">
        <v>61</v>
      </c>
      <c r="C1111" s="9" t="s">
        <v>70</v>
      </c>
      <c r="D1111" s="162" t="s">
        <v>123</v>
      </c>
      <c r="E1111" s="9" t="str">
        <f t="shared" si="18"/>
        <v>PRMale25-29</v>
      </c>
      <c r="F1111" s="118">
        <v>462572.47802833002</v>
      </c>
    </row>
    <row r="1112" spans="2:6" x14ac:dyDescent="0.2">
      <c r="B1112" s="9" t="s">
        <v>61</v>
      </c>
      <c r="C1112" s="9" t="s">
        <v>70</v>
      </c>
      <c r="D1112" s="162" t="s">
        <v>124</v>
      </c>
      <c r="E1112" s="9" t="str">
        <f t="shared" si="18"/>
        <v>PRMale30-34</v>
      </c>
      <c r="F1112" s="118">
        <v>444242.07128540199</v>
      </c>
    </row>
    <row r="1113" spans="2:6" x14ac:dyDescent="0.2">
      <c r="B1113" s="9" t="s">
        <v>61</v>
      </c>
      <c r="C1113" s="9" t="s">
        <v>70</v>
      </c>
      <c r="D1113" s="162" t="s">
        <v>125</v>
      </c>
      <c r="E1113" s="9" t="str">
        <f t="shared" si="18"/>
        <v>PRMale35-39</v>
      </c>
      <c r="F1113" s="118">
        <v>430364.69842414698</v>
      </c>
    </row>
    <row r="1114" spans="2:6" x14ac:dyDescent="0.2">
      <c r="B1114" s="9" t="s">
        <v>61</v>
      </c>
      <c r="C1114" s="9" t="s">
        <v>70</v>
      </c>
      <c r="D1114" s="162" t="s">
        <v>126</v>
      </c>
      <c r="E1114" s="9" t="str">
        <f t="shared" si="18"/>
        <v>PRMale40-44</v>
      </c>
      <c r="F1114" s="118">
        <v>406243.78362406802</v>
      </c>
    </row>
    <row r="1115" spans="2:6" x14ac:dyDescent="0.2">
      <c r="B1115" s="9" t="s">
        <v>61</v>
      </c>
      <c r="C1115" s="9" t="s">
        <v>70</v>
      </c>
      <c r="D1115" s="162" t="s">
        <v>127</v>
      </c>
      <c r="E1115" s="9" t="str">
        <f t="shared" si="18"/>
        <v>PRMale45-49</v>
      </c>
      <c r="F1115" s="118">
        <v>376269.74679680401</v>
      </c>
    </row>
    <row r="1116" spans="2:6" x14ac:dyDescent="0.2">
      <c r="B1116" s="9" t="s">
        <v>61</v>
      </c>
      <c r="C1116" s="9" t="s">
        <v>70</v>
      </c>
      <c r="D1116" s="162" t="s">
        <v>128</v>
      </c>
      <c r="E1116" s="9" t="str">
        <f t="shared" si="18"/>
        <v>PRMale50-54</v>
      </c>
      <c r="F1116" s="118">
        <v>358889.98057999002</v>
      </c>
    </row>
    <row r="1117" spans="2:6" x14ac:dyDescent="0.2">
      <c r="B1117" s="9" t="s">
        <v>61</v>
      </c>
      <c r="C1117" s="9" t="s">
        <v>70</v>
      </c>
      <c r="D1117" s="162" t="s">
        <v>129</v>
      </c>
      <c r="E1117" s="9" t="str">
        <f t="shared" si="18"/>
        <v>PRMale55-59</v>
      </c>
      <c r="F1117" s="118">
        <v>321323.75697519502</v>
      </c>
    </row>
    <row r="1118" spans="2:6" x14ac:dyDescent="0.2">
      <c r="B1118" s="9" t="s">
        <v>61</v>
      </c>
      <c r="C1118" s="9" t="s">
        <v>70</v>
      </c>
      <c r="D1118" s="162" t="s">
        <v>130</v>
      </c>
      <c r="E1118" s="9" t="str">
        <f t="shared" si="18"/>
        <v>PRMale60-64</v>
      </c>
      <c r="F1118" s="118">
        <v>263634.02979680197</v>
      </c>
    </row>
    <row r="1119" spans="2:6" x14ac:dyDescent="0.2">
      <c r="B1119" s="9" t="s">
        <v>61</v>
      </c>
      <c r="C1119" s="9" t="s">
        <v>70</v>
      </c>
      <c r="D1119" s="162" t="s">
        <v>131</v>
      </c>
      <c r="E1119" s="9" t="str">
        <f t="shared" si="18"/>
        <v>PRMale65-69</v>
      </c>
      <c r="F1119" s="118">
        <v>206388.264835162</v>
      </c>
    </row>
    <row r="1120" spans="2:6" x14ac:dyDescent="0.2">
      <c r="B1120" s="9" t="s">
        <v>61</v>
      </c>
      <c r="C1120" s="9" t="s">
        <v>70</v>
      </c>
      <c r="D1120" s="162" t="s">
        <v>132</v>
      </c>
      <c r="E1120" s="9" t="str">
        <f t="shared" si="18"/>
        <v>PRMale70-74</v>
      </c>
      <c r="F1120" s="118">
        <v>149382.91613976701</v>
      </c>
    </row>
    <row r="1121" spans="2:6" x14ac:dyDescent="0.2">
      <c r="B1121" s="9" t="s">
        <v>61</v>
      </c>
      <c r="C1121" s="9" t="s">
        <v>70</v>
      </c>
      <c r="D1121" s="162" t="s">
        <v>133</v>
      </c>
      <c r="E1121" s="9" t="str">
        <f t="shared" si="18"/>
        <v>PRMale75-79</v>
      </c>
      <c r="F1121" s="118">
        <v>97235.428036483398</v>
      </c>
    </row>
    <row r="1122" spans="2:6" x14ac:dyDescent="0.2">
      <c r="B1122" s="9" t="s">
        <v>61</v>
      </c>
      <c r="C1122" s="9" t="s">
        <v>70</v>
      </c>
      <c r="D1122" s="162" t="s">
        <v>134</v>
      </c>
      <c r="E1122" s="9" t="str">
        <f t="shared" si="18"/>
        <v>PRMale80-84</v>
      </c>
      <c r="F1122" s="118">
        <v>59402.713205697102</v>
      </c>
    </row>
    <row r="1123" spans="2:6" x14ac:dyDescent="0.2">
      <c r="B1123" s="9" t="s">
        <v>61</v>
      </c>
      <c r="C1123" s="9" t="s">
        <v>70</v>
      </c>
      <c r="D1123" s="162" t="s">
        <v>135</v>
      </c>
      <c r="E1123" s="9" t="str">
        <f t="shared" si="18"/>
        <v>PRMale85-89</v>
      </c>
      <c r="F1123" s="118">
        <v>29722.977925249201</v>
      </c>
    </row>
    <row r="1124" spans="2:6" x14ac:dyDescent="0.2">
      <c r="B1124" s="9" t="s">
        <v>61</v>
      </c>
      <c r="C1124" s="9" t="s">
        <v>70</v>
      </c>
      <c r="D1124" s="162" t="s">
        <v>8</v>
      </c>
      <c r="E1124" s="9" t="str">
        <f t="shared" si="18"/>
        <v>PRMale90+</v>
      </c>
      <c r="F1124" s="118">
        <v>15893.144206737001</v>
      </c>
    </row>
    <row r="1125" spans="2:6" x14ac:dyDescent="0.2">
      <c r="B1125" s="9" t="s">
        <v>61</v>
      </c>
      <c r="C1125" s="9" t="s">
        <v>18</v>
      </c>
      <c r="D1125" s="162">
        <v>0</v>
      </c>
      <c r="E1125" s="9" t="str">
        <f t="shared" si="18"/>
        <v>PRTotal0</v>
      </c>
      <c r="F1125" s="118">
        <v>156934.91518091201</v>
      </c>
    </row>
    <row r="1126" spans="2:6" x14ac:dyDescent="0.2">
      <c r="B1126" s="9" t="s">
        <v>61</v>
      </c>
      <c r="C1126" s="9" t="s">
        <v>18</v>
      </c>
      <c r="D1126" s="163" t="s">
        <v>139</v>
      </c>
      <c r="E1126" s="9" t="str">
        <f t="shared" si="18"/>
        <v>PRTotal01-04</v>
      </c>
      <c r="F1126" s="118">
        <v>631260.66249207698</v>
      </c>
    </row>
    <row r="1127" spans="2:6" x14ac:dyDescent="0.2">
      <c r="B1127" s="9" t="s">
        <v>61</v>
      </c>
      <c r="C1127" s="9" t="s">
        <v>18</v>
      </c>
      <c r="D1127" s="163" t="s">
        <v>138</v>
      </c>
      <c r="E1127" s="9" t="str">
        <f t="shared" si="18"/>
        <v>PRTotal05-09</v>
      </c>
      <c r="F1127" s="118">
        <v>774395.60337152099</v>
      </c>
    </row>
    <row r="1128" spans="2:6" x14ac:dyDescent="0.2">
      <c r="B1128" s="9" t="s">
        <v>61</v>
      </c>
      <c r="C1128" s="9" t="s">
        <v>18</v>
      </c>
      <c r="D1128" s="163" t="s">
        <v>120</v>
      </c>
      <c r="E1128" s="9" t="str">
        <f t="shared" si="18"/>
        <v>PRTotal10-14</v>
      </c>
      <c r="F1128" s="118">
        <v>748484.17665100505</v>
      </c>
    </row>
    <row r="1129" spans="2:6" x14ac:dyDescent="0.2">
      <c r="B1129" s="9" t="s">
        <v>61</v>
      </c>
      <c r="C1129" s="9" t="s">
        <v>18</v>
      </c>
      <c r="D1129" s="162" t="s">
        <v>121</v>
      </c>
      <c r="E1129" s="9" t="str">
        <f t="shared" si="18"/>
        <v>PRTotal15-19</v>
      </c>
      <c r="F1129" s="118">
        <v>795359.87316008401</v>
      </c>
    </row>
    <row r="1130" spans="2:6" x14ac:dyDescent="0.2">
      <c r="B1130" s="9" t="s">
        <v>61</v>
      </c>
      <c r="C1130" s="9" t="s">
        <v>18</v>
      </c>
      <c r="D1130" s="162" t="s">
        <v>122</v>
      </c>
      <c r="E1130" s="9" t="str">
        <f t="shared" si="18"/>
        <v>PRTotal20-24</v>
      </c>
      <c r="F1130" s="118">
        <v>900327.10173463204</v>
      </c>
    </row>
    <row r="1131" spans="2:6" x14ac:dyDescent="0.2">
      <c r="B1131" s="9" t="s">
        <v>61</v>
      </c>
      <c r="C1131" s="9" t="s">
        <v>18</v>
      </c>
      <c r="D1131" s="162" t="s">
        <v>123</v>
      </c>
      <c r="E1131" s="9" t="str">
        <f t="shared" si="18"/>
        <v>PRTotal25-29</v>
      </c>
      <c r="F1131" s="118">
        <v>921904.28240418399</v>
      </c>
    </row>
    <row r="1132" spans="2:6" x14ac:dyDescent="0.2">
      <c r="B1132" s="9" t="s">
        <v>61</v>
      </c>
      <c r="C1132" s="9" t="s">
        <v>18</v>
      </c>
      <c r="D1132" s="162" t="s">
        <v>124</v>
      </c>
      <c r="E1132" s="9" t="str">
        <f t="shared" si="18"/>
        <v>PRTotal30-34</v>
      </c>
      <c r="F1132" s="118">
        <v>893680.55715812999</v>
      </c>
    </row>
    <row r="1133" spans="2:6" x14ac:dyDescent="0.2">
      <c r="B1133" s="9" t="s">
        <v>61</v>
      </c>
      <c r="C1133" s="9" t="s">
        <v>18</v>
      </c>
      <c r="D1133" s="162" t="s">
        <v>125</v>
      </c>
      <c r="E1133" s="9" t="str">
        <f t="shared" si="18"/>
        <v>PRTotal35-39</v>
      </c>
      <c r="F1133" s="118">
        <v>874785.70480968198</v>
      </c>
    </row>
    <row r="1134" spans="2:6" x14ac:dyDescent="0.2">
      <c r="B1134" s="9" t="s">
        <v>61</v>
      </c>
      <c r="C1134" s="9" t="s">
        <v>18</v>
      </c>
      <c r="D1134" s="162" t="s">
        <v>126</v>
      </c>
      <c r="E1134" s="9" t="str">
        <f t="shared" si="18"/>
        <v>PRTotal40-44</v>
      </c>
      <c r="F1134" s="118">
        <v>835045.57962081104</v>
      </c>
    </row>
    <row r="1135" spans="2:6" x14ac:dyDescent="0.2">
      <c r="B1135" s="9" t="s">
        <v>61</v>
      </c>
      <c r="C1135" s="9" t="s">
        <v>18</v>
      </c>
      <c r="D1135" s="162" t="s">
        <v>127</v>
      </c>
      <c r="E1135" s="9" t="str">
        <f t="shared" si="18"/>
        <v>PRTotal45-49</v>
      </c>
      <c r="F1135" s="118">
        <v>778733.20000030799</v>
      </c>
    </row>
    <row r="1136" spans="2:6" x14ac:dyDescent="0.2">
      <c r="B1136" s="9" t="s">
        <v>61</v>
      </c>
      <c r="C1136" s="9" t="s">
        <v>18</v>
      </c>
      <c r="D1136" s="162" t="s">
        <v>128</v>
      </c>
      <c r="E1136" s="9" t="str">
        <f t="shared" si="18"/>
        <v>PRTotal50-54</v>
      </c>
      <c r="F1136" s="118">
        <v>749042.83540201397</v>
      </c>
    </row>
    <row r="1137" spans="2:6" x14ac:dyDescent="0.2">
      <c r="B1137" s="9" t="s">
        <v>61</v>
      </c>
      <c r="C1137" s="9" t="s">
        <v>18</v>
      </c>
      <c r="D1137" s="162" t="s">
        <v>129</v>
      </c>
      <c r="E1137" s="9" t="str">
        <f t="shared" si="18"/>
        <v>PRTotal55-59</v>
      </c>
      <c r="F1137" s="118">
        <v>680933.18253700901</v>
      </c>
    </row>
    <row r="1138" spans="2:6" x14ac:dyDescent="0.2">
      <c r="B1138" s="9" t="s">
        <v>61</v>
      </c>
      <c r="C1138" s="9" t="s">
        <v>18</v>
      </c>
      <c r="D1138" s="162" t="s">
        <v>130</v>
      </c>
      <c r="E1138" s="9" t="str">
        <f t="shared" si="18"/>
        <v>PRTotal60-64</v>
      </c>
      <c r="F1138" s="118">
        <v>566799.97361065401</v>
      </c>
    </row>
    <row r="1139" spans="2:6" x14ac:dyDescent="0.2">
      <c r="B1139" s="9" t="s">
        <v>61</v>
      </c>
      <c r="C1139" s="9" t="s">
        <v>18</v>
      </c>
      <c r="D1139" s="162" t="s">
        <v>131</v>
      </c>
      <c r="E1139" s="9" t="str">
        <f t="shared" si="18"/>
        <v>PRTotal65-69</v>
      </c>
      <c r="F1139" s="118">
        <v>449913.30158564303</v>
      </c>
    </row>
    <row r="1140" spans="2:6" x14ac:dyDescent="0.2">
      <c r="B1140" s="9" t="s">
        <v>61</v>
      </c>
      <c r="C1140" s="9" t="s">
        <v>18</v>
      </c>
      <c r="D1140" s="162" t="s">
        <v>132</v>
      </c>
      <c r="E1140" s="9" t="str">
        <f t="shared" si="18"/>
        <v>PRTotal70-74</v>
      </c>
      <c r="F1140" s="118">
        <v>331183.74002545798</v>
      </c>
    </row>
    <row r="1141" spans="2:6" x14ac:dyDescent="0.2">
      <c r="B1141" s="9" t="s">
        <v>61</v>
      </c>
      <c r="C1141" s="9" t="s">
        <v>18</v>
      </c>
      <c r="D1141" s="162" t="s">
        <v>133</v>
      </c>
      <c r="E1141" s="9" t="str">
        <f t="shared" si="18"/>
        <v>PRTotal75-79</v>
      </c>
      <c r="F1141" s="118">
        <v>222484.17418065399</v>
      </c>
    </row>
    <row r="1142" spans="2:6" x14ac:dyDescent="0.2">
      <c r="B1142" s="9" t="s">
        <v>61</v>
      </c>
      <c r="C1142" s="9" t="s">
        <v>18</v>
      </c>
      <c r="D1142" s="162" t="s">
        <v>134</v>
      </c>
      <c r="E1142" s="9" t="str">
        <f t="shared" si="18"/>
        <v>PRTotal80-84</v>
      </c>
      <c r="F1142" s="118">
        <v>140852.29059839199</v>
      </c>
    </row>
    <row r="1143" spans="2:6" x14ac:dyDescent="0.2">
      <c r="B1143" s="9" t="s">
        <v>61</v>
      </c>
      <c r="C1143" s="9" t="s">
        <v>18</v>
      </c>
      <c r="D1143" s="162" t="s">
        <v>135</v>
      </c>
      <c r="E1143" s="9" t="str">
        <f t="shared" si="18"/>
        <v>PRTotal85-89</v>
      </c>
      <c r="F1143" s="118">
        <v>75027.397800699298</v>
      </c>
    </row>
    <row r="1144" spans="2:6" x14ac:dyDescent="0.2">
      <c r="B1144" s="9" t="s">
        <v>61</v>
      </c>
      <c r="C1144" s="9" t="s">
        <v>18</v>
      </c>
      <c r="D1144" s="162" t="s">
        <v>8</v>
      </c>
      <c r="E1144" s="9" t="str">
        <f t="shared" si="18"/>
        <v>PRTotal90+</v>
      </c>
      <c r="F1144" s="118">
        <v>42988.039792033604</v>
      </c>
    </row>
    <row r="1145" spans="2:6" x14ac:dyDescent="0.2">
      <c r="B1145" s="9" t="s">
        <v>59</v>
      </c>
      <c r="C1145" s="9" t="s">
        <v>69</v>
      </c>
      <c r="D1145" s="162">
        <v>0</v>
      </c>
      <c r="E1145" s="9" t="str">
        <f t="shared" si="18"/>
        <v>RJFemale0</v>
      </c>
      <c r="F1145" s="118">
        <v>108702.28741198601</v>
      </c>
    </row>
    <row r="1146" spans="2:6" x14ac:dyDescent="0.2">
      <c r="B1146" s="9" t="s">
        <v>59</v>
      </c>
      <c r="C1146" s="9" t="s">
        <v>69</v>
      </c>
      <c r="D1146" s="163" t="s">
        <v>139</v>
      </c>
      <c r="E1146" s="9" t="str">
        <f t="shared" si="18"/>
        <v>RJFemale01-04</v>
      </c>
      <c r="F1146" s="118">
        <v>439267.970926198</v>
      </c>
    </row>
    <row r="1147" spans="2:6" x14ac:dyDescent="0.2">
      <c r="B1147" s="9" t="s">
        <v>59</v>
      </c>
      <c r="C1147" s="9" t="s">
        <v>69</v>
      </c>
      <c r="D1147" s="163" t="s">
        <v>138</v>
      </c>
      <c r="E1147" s="9" t="str">
        <f t="shared" si="18"/>
        <v>RJFemale05-09</v>
      </c>
      <c r="F1147" s="118">
        <v>541021.64669759397</v>
      </c>
    </row>
    <row r="1148" spans="2:6" x14ac:dyDescent="0.2">
      <c r="B1148" s="9" t="s">
        <v>59</v>
      </c>
      <c r="C1148" s="9" t="s">
        <v>69</v>
      </c>
      <c r="D1148" s="163" t="s">
        <v>120</v>
      </c>
      <c r="E1148" s="9" t="str">
        <f t="shared" si="18"/>
        <v>RJFemale10-14</v>
      </c>
      <c r="F1148" s="118">
        <v>515213.79254484799</v>
      </c>
    </row>
    <row r="1149" spans="2:6" x14ac:dyDescent="0.2">
      <c r="B1149" s="9" t="s">
        <v>59</v>
      </c>
      <c r="C1149" s="9" t="s">
        <v>69</v>
      </c>
      <c r="D1149" s="162" t="s">
        <v>121</v>
      </c>
      <c r="E1149" s="9" t="str">
        <f t="shared" si="18"/>
        <v>RJFemale15-19</v>
      </c>
      <c r="F1149" s="118">
        <v>548786.41291924997</v>
      </c>
    </row>
    <row r="1150" spans="2:6" x14ac:dyDescent="0.2">
      <c r="B1150" s="9" t="s">
        <v>59</v>
      </c>
      <c r="C1150" s="9" t="s">
        <v>69</v>
      </c>
      <c r="D1150" s="162" t="s">
        <v>122</v>
      </c>
      <c r="E1150" s="9" t="str">
        <f t="shared" si="18"/>
        <v>RJFemale20-24</v>
      </c>
      <c r="F1150" s="118">
        <v>650790.08185903798</v>
      </c>
    </row>
    <row r="1151" spans="2:6" x14ac:dyDescent="0.2">
      <c r="B1151" s="9" t="s">
        <v>59</v>
      </c>
      <c r="C1151" s="9" t="s">
        <v>69</v>
      </c>
      <c r="D1151" s="162" t="s">
        <v>123</v>
      </c>
      <c r="E1151" s="9" t="str">
        <f t="shared" si="18"/>
        <v>RJFemale25-29</v>
      </c>
      <c r="F1151" s="118">
        <v>658027.52508495003</v>
      </c>
    </row>
    <row r="1152" spans="2:6" x14ac:dyDescent="0.2">
      <c r="B1152" s="9" t="s">
        <v>59</v>
      </c>
      <c r="C1152" s="9" t="s">
        <v>69</v>
      </c>
      <c r="D1152" s="162" t="s">
        <v>124</v>
      </c>
      <c r="E1152" s="9" t="str">
        <f t="shared" si="18"/>
        <v>RJFemale30-34</v>
      </c>
      <c r="F1152" s="118">
        <v>670854.61200613203</v>
      </c>
    </row>
    <row r="1153" spans="2:6" x14ac:dyDescent="0.2">
      <c r="B1153" s="9" t="s">
        <v>59</v>
      </c>
      <c r="C1153" s="9" t="s">
        <v>69</v>
      </c>
      <c r="D1153" s="162" t="s">
        <v>125</v>
      </c>
      <c r="E1153" s="9" t="str">
        <f t="shared" si="18"/>
        <v>RJFemale35-39</v>
      </c>
      <c r="F1153" s="118">
        <v>702976.63585229602</v>
      </c>
    </row>
    <row r="1154" spans="2:6" x14ac:dyDescent="0.2">
      <c r="B1154" s="9" t="s">
        <v>59</v>
      </c>
      <c r="C1154" s="9" t="s">
        <v>69</v>
      </c>
      <c r="D1154" s="162" t="s">
        <v>126</v>
      </c>
      <c r="E1154" s="9" t="str">
        <f t="shared" ref="E1154:E1217" si="19">_xlfn.CONCAT(B1154,C1154,D1154)</f>
        <v>RJFemale40-44</v>
      </c>
      <c r="F1154" s="118">
        <v>690166.912770316</v>
      </c>
    </row>
    <row r="1155" spans="2:6" x14ac:dyDescent="0.2">
      <c r="B1155" s="9" t="s">
        <v>59</v>
      </c>
      <c r="C1155" s="9" t="s">
        <v>69</v>
      </c>
      <c r="D1155" s="162" t="s">
        <v>127</v>
      </c>
      <c r="E1155" s="9" t="str">
        <f t="shared" si="19"/>
        <v>RJFemale45-49</v>
      </c>
      <c r="F1155" s="118">
        <v>624438.47266913601</v>
      </c>
    </row>
    <row r="1156" spans="2:6" x14ac:dyDescent="0.2">
      <c r="B1156" s="9" t="s">
        <v>59</v>
      </c>
      <c r="C1156" s="9" t="s">
        <v>69</v>
      </c>
      <c r="D1156" s="162" t="s">
        <v>128</v>
      </c>
      <c r="E1156" s="9" t="str">
        <f t="shared" si="19"/>
        <v>RJFemale50-54</v>
      </c>
      <c r="F1156" s="118">
        <v>588520.16843144805</v>
      </c>
    </row>
    <row r="1157" spans="2:6" x14ac:dyDescent="0.2">
      <c r="B1157" s="9" t="s">
        <v>59</v>
      </c>
      <c r="C1157" s="9" t="s">
        <v>69</v>
      </c>
      <c r="D1157" s="162" t="s">
        <v>129</v>
      </c>
      <c r="E1157" s="9" t="str">
        <f t="shared" si="19"/>
        <v>RJFemale55-59</v>
      </c>
      <c r="F1157" s="118">
        <v>566852.62091071205</v>
      </c>
    </row>
    <row r="1158" spans="2:6" x14ac:dyDescent="0.2">
      <c r="B1158" s="9" t="s">
        <v>59</v>
      </c>
      <c r="C1158" s="9" t="s">
        <v>69</v>
      </c>
      <c r="D1158" s="162" t="s">
        <v>130</v>
      </c>
      <c r="E1158" s="9" t="str">
        <f t="shared" si="19"/>
        <v>RJFemale60-64</v>
      </c>
      <c r="F1158" s="118">
        <v>513729.32654415298</v>
      </c>
    </row>
    <row r="1159" spans="2:6" x14ac:dyDescent="0.2">
      <c r="B1159" s="9" t="s">
        <v>59</v>
      </c>
      <c r="C1159" s="9" t="s">
        <v>69</v>
      </c>
      <c r="D1159" s="162" t="s">
        <v>131</v>
      </c>
      <c r="E1159" s="9" t="str">
        <f t="shared" si="19"/>
        <v>RJFemale65-69</v>
      </c>
      <c r="F1159" s="118">
        <v>422940.80407101702</v>
      </c>
    </row>
    <row r="1160" spans="2:6" x14ac:dyDescent="0.2">
      <c r="B1160" s="9" t="s">
        <v>59</v>
      </c>
      <c r="C1160" s="9" t="s">
        <v>69</v>
      </c>
      <c r="D1160" s="162" t="s">
        <v>132</v>
      </c>
      <c r="E1160" s="9" t="str">
        <f t="shared" si="19"/>
        <v>RJFemale70-74</v>
      </c>
      <c r="F1160" s="118">
        <v>321509.97243447899</v>
      </c>
    </row>
    <row r="1161" spans="2:6" x14ac:dyDescent="0.2">
      <c r="B1161" s="9" t="s">
        <v>59</v>
      </c>
      <c r="C1161" s="9" t="s">
        <v>69</v>
      </c>
      <c r="D1161" s="162" t="s">
        <v>133</v>
      </c>
      <c r="E1161" s="9" t="str">
        <f t="shared" si="19"/>
        <v>RJFemale75-79</v>
      </c>
      <c r="F1161" s="118">
        <v>218210.67941819</v>
      </c>
    </row>
    <row r="1162" spans="2:6" x14ac:dyDescent="0.2">
      <c r="B1162" s="9" t="s">
        <v>59</v>
      </c>
      <c r="C1162" s="9" t="s">
        <v>69</v>
      </c>
      <c r="D1162" s="162" t="s">
        <v>134</v>
      </c>
      <c r="E1162" s="9" t="str">
        <f t="shared" si="19"/>
        <v>RJFemale80-84</v>
      </c>
      <c r="F1162" s="118">
        <v>150871.027584144</v>
      </c>
    </row>
    <row r="1163" spans="2:6" x14ac:dyDescent="0.2">
      <c r="B1163" s="9" t="s">
        <v>59</v>
      </c>
      <c r="C1163" s="9" t="s">
        <v>69</v>
      </c>
      <c r="D1163" s="162" t="s">
        <v>135</v>
      </c>
      <c r="E1163" s="9" t="str">
        <f t="shared" si="19"/>
        <v>RJFemale85-89</v>
      </c>
      <c r="F1163" s="118">
        <v>89615.453146267697</v>
      </c>
    </row>
    <row r="1164" spans="2:6" x14ac:dyDescent="0.2">
      <c r="B1164" s="9" t="s">
        <v>59</v>
      </c>
      <c r="C1164" s="9" t="s">
        <v>69</v>
      </c>
      <c r="D1164" s="162" t="s">
        <v>8</v>
      </c>
      <c r="E1164" s="9" t="str">
        <f t="shared" si="19"/>
        <v>RJFemale90+</v>
      </c>
      <c r="F1164" s="118">
        <v>69245.422001056606</v>
      </c>
    </row>
    <row r="1165" spans="2:6" x14ac:dyDescent="0.2">
      <c r="B1165" s="9" t="s">
        <v>59</v>
      </c>
      <c r="C1165" s="9" t="s">
        <v>70</v>
      </c>
      <c r="D1165" s="162">
        <v>0</v>
      </c>
      <c r="E1165" s="9" t="str">
        <f t="shared" si="19"/>
        <v>RJMale0</v>
      </c>
      <c r="F1165" s="118">
        <v>113992.233520191</v>
      </c>
    </row>
    <row r="1166" spans="2:6" x14ac:dyDescent="0.2">
      <c r="B1166" s="9" t="s">
        <v>59</v>
      </c>
      <c r="C1166" s="9" t="s">
        <v>70</v>
      </c>
      <c r="D1166" s="163" t="s">
        <v>139</v>
      </c>
      <c r="E1166" s="9" t="str">
        <f t="shared" si="19"/>
        <v>RJMale01-04</v>
      </c>
      <c r="F1166" s="118">
        <v>460585.96158717998</v>
      </c>
    </row>
    <row r="1167" spans="2:6" x14ac:dyDescent="0.2">
      <c r="B1167" s="9" t="s">
        <v>59</v>
      </c>
      <c r="C1167" s="9" t="s">
        <v>70</v>
      </c>
      <c r="D1167" s="163" t="s">
        <v>138</v>
      </c>
      <c r="E1167" s="9" t="str">
        <f t="shared" si="19"/>
        <v>RJMale05-09</v>
      </c>
      <c r="F1167" s="118">
        <v>566825.59836369299</v>
      </c>
    </row>
    <row r="1168" spans="2:6" x14ac:dyDescent="0.2">
      <c r="B1168" s="9" t="s">
        <v>59</v>
      </c>
      <c r="C1168" s="9" t="s">
        <v>70</v>
      </c>
      <c r="D1168" s="163" t="s">
        <v>120</v>
      </c>
      <c r="E1168" s="9" t="str">
        <f t="shared" si="19"/>
        <v>RJMale10-14</v>
      </c>
      <c r="F1168" s="118">
        <v>538708.85555440001</v>
      </c>
    </row>
    <row r="1169" spans="2:6" x14ac:dyDescent="0.2">
      <c r="B1169" s="9" t="s">
        <v>59</v>
      </c>
      <c r="C1169" s="9" t="s">
        <v>70</v>
      </c>
      <c r="D1169" s="162" t="s">
        <v>121</v>
      </c>
      <c r="E1169" s="9" t="str">
        <f t="shared" si="19"/>
        <v>RJMale15-19</v>
      </c>
      <c r="F1169" s="118">
        <v>570604.43269669102</v>
      </c>
    </row>
    <row r="1170" spans="2:6" x14ac:dyDescent="0.2">
      <c r="B1170" s="9" t="s">
        <v>59</v>
      </c>
      <c r="C1170" s="9" t="s">
        <v>70</v>
      </c>
      <c r="D1170" s="162" t="s">
        <v>122</v>
      </c>
      <c r="E1170" s="9" t="str">
        <f t="shared" si="19"/>
        <v>RJMale20-24</v>
      </c>
      <c r="F1170" s="118">
        <v>664104.53753668198</v>
      </c>
    </row>
    <row r="1171" spans="2:6" x14ac:dyDescent="0.2">
      <c r="B1171" s="9" t="s">
        <v>59</v>
      </c>
      <c r="C1171" s="9" t="s">
        <v>70</v>
      </c>
      <c r="D1171" s="162" t="s">
        <v>123</v>
      </c>
      <c r="E1171" s="9" t="str">
        <f t="shared" si="19"/>
        <v>RJMale25-29</v>
      </c>
      <c r="F1171" s="118">
        <v>654929.49289076903</v>
      </c>
    </row>
    <row r="1172" spans="2:6" x14ac:dyDescent="0.2">
      <c r="B1172" s="9" t="s">
        <v>59</v>
      </c>
      <c r="C1172" s="9" t="s">
        <v>70</v>
      </c>
      <c r="D1172" s="162" t="s">
        <v>124</v>
      </c>
      <c r="E1172" s="9" t="str">
        <f t="shared" si="19"/>
        <v>RJMale30-34</v>
      </c>
      <c r="F1172" s="118">
        <v>651324.590269687</v>
      </c>
    </row>
    <row r="1173" spans="2:6" x14ac:dyDescent="0.2">
      <c r="B1173" s="9" t="s">
        <v>59</v>
      </c>
      <c r="C1173" s="9" t="s">
        <v>70</v>
      </c>
      <c r="D1173" s="162" t="s">
        <v>125</v>
      </c>
      <c r="E1173" s="9" t="str">
        <f t="shared" si="19"/>
        <v>RJMale35-39</v>
      </c>
      <c r="F1173" s="118">
        <v>658458.19455844106</v>
      </c>
    </row>
    <row r="1174" spans="2:6" x14ac:dyDescent="0.2">
      <c r="B1174" s="9" t="s">
        <v>59</v>
      </c>
      <c r="C1174" s="9" t="s">
        <v>70</v>
      </c>
      <c r="D1174" s="162" t="s">
        <v>126</v>
      </c>
      <c r="E1174" s="9" t="str">
        <f t="shared" si="19"/>
        <v>RJMale40-44</v>
      </c>
      <c r="F1174" s="118">
        <v>630276.84689996205</v>
      </c>
    </row>
    <row r="1175" spans="2:6" x14ac:dyDescent="0.2">
      <c r="B1175" s="9" t="s">
        <v>59</v>
      </c>
      <c r="C1175" s="9" t="s">
        <v>70</v>
      </c>
      <c r="D1175" s="162" t="s">
        <v>127</v>
      </c>
      <c r="E1175" s="9" t="str">
        <f t="shared" si="19"/>
        <v>RJMale45-49</v>
      </c>
      <c r="F1175" s="118">
        <v>556276.30593386805</v>
      </c>
    </row>
    <row r="1176" spans="2:6" x14ac:dyDescent="0.2">
      <c r="B1176" s="9" t="s">
        <v>59</v>
      </c>
      <c r="C1176" s="9" t="s">
        <v>70</v>
      </c>
      <c r="D1176" s="162" t="s">
        <v>128</v>
      </c>
      <c r="E1176" s="9" t="str">
        <f t="shared" si="19"/>
        <v>RJMale50-54</v>
      </c>
      <c r="F1176" s="118">
        <v>518604.66463384603</v>
      </c>
    </row>
    <row r="1177" spans="2:6" x14ac:dyDescent="0.2">
      <c r="B1177" s="9" t="s">
        <v>59</v>
      </c>
      <c r="C1177" s="9" t="s">
        <v>70</v>
      </c>
      <c r="D1177" s="162" t="s">
        <v>129</v>
      </c>
      <c r="E1177" s="9" t="str">
        <f t="shared" si="19"/>
        <v>RJMale55-59</v>
      </c>
      <c r="F1177" s="118">
        <v>480210.71529780701</v>
      </c>
    </row>
    <row r="1178" spans="2:6" x14ac:dyDescent="0.2">
      <c r="B1178" s="9" t="s">
        <v>59</v>
      </c>
      <c r="C1178" s="9" t="s">
        <v>70</v>
      </c>
      <c r="D1178" s="162" t="s">
        <v>130</v>
      </c>
      <c r="E1178" s="9" t="str">
        <f t="shared" si="19"/>
        <v>RJMale60-64</v>
      </c>
      <c r="F1178" s="118">
        <v>416240.61134850298</v>
      </c>
    </row>
    <row r="1179" spans="2:6" x14ac:dyDescent="0.2">
      <c r="B1179" s="9" t="s">
        <v>59</v>
      </c>
      <c r="C1179" s="9" t="s">
        <v>70</v>
      </c>
      <c r="D1179" s="162" t="s">
        <v>131</v>
      </c>
      <c r="E1179" s="9" t="str">
        <f t="shared" si="19"/>
        <v>RJMale65-69</v>
      </c>
      <c r="F1179" s="118">
        <v>322629.277932839</v>
      </c>
    </row>
    <row r="1180" spans="2:6" x14ac:dyDescent="0.2">
      <c r="B1180" s="9" t="s">
        <v>59</v>
      </c>
      <c r="C1180" s="9" t="s">
        <v>70</v>
      </c>
      <c r="D1180" s="162" t="s">
        <v>132</v>
      </c>
      <c r="E1180" s="9" t="str">
        <f t="shared" si="19"/>
        <v>RJMale70-74</v>
      </c>
      <c r="F1180" s="118">
        <v>230597.92073813701</v>
      </c>
    </row>
    <row r="1181" spans="2:6" x14ac:dyDescent="0.2">
      <c r="B1181" s="9" t="s">
        <v>59</v>
      </c>
      <c r="C1181" s="9" t="s">
        <v>70</v>
      </c>
      <c r="D1181" s="162" t="s">
        <v>133</v>
      </c>
      <c r="E1181" s="9" t="str">
        <f t="shared" si="19"/>
        <v>RJMale75-79</v>
      </c>
      <c r="F1181" s="118">
        <v>144247.920792113</v>
      </c>
    </row>
    <row r="1182" spans="2:6" x14ac:dyDescent="0.2">
      <c r="B1182" s="9" t="s">
        <v>59</v>
      </c>
      <c r="C1182" s="9" t="s">
        <v>70</v>
      </c>
      <c r="D1182" s="162" t="s">
        <v>134</v>
      </c>
      <c r="E1182" s="9" t="str">
        <f t="shared" si="19"/>
        <v>RJMale80-84</v>
      </c>
      <c r="F1182" s="118">
        <v>88877.540248789999</v>
      </c>
    </row>
    <row r="1183" spans="2:6" x14ac:dyDescent="0.2">
      <c r="B1183" s="9" t="s">
        <v>59</v>
      </c>
      <c r="C1183" s="9" t="s">
        <v>70</v>
      </c>
      <c r="D1183" s="162" t="s">
        <v>135</v>
      </c>
      <c r="E1183" s="9" t="str">
        <f t="shared" si="19"/>
        <v>RJMale85-89</v>
      </c>
      <c r="F1183" s="118">
        <v>45504.392679224497</v>
      </c>
    </row>
    <row r="1184" spans="2:6" x14ac:dyDescent="0.2">
      <c r="B1184" s="9" t="s">
        <v>59</v>
      </c>
      <c r="C1184" s="9" t="s">
        <v>70</v>
      </c>
      <c r="D1184" s="162" t="s">
        <v>8</v>
      </c>
      <c r="E1184" s="9" t="str">
        <f t="shared" si="19"/>
        <v>RJMale90+</v>
      </c>
      <c r="F1184" s="118">
        <v>25593.7209031975</v>
      </c>
    </row>
    <row r="1185" spans="2:6" x14ac:dyDescent="0.2">
      <c r="B1185" s="9" t="s">
        <v>59</v>
      </c>
      <c r="C1185" s="9" t="s">
        <v>18</v>
      </c>
      <c r="D1185" s="162">
        <v>0</v>
      </c>
      <c r="E1185" s="9" t="str">
        <f t="shared" si="19"/>
        <v>RJTotal0</v>
      </c>
      <c r="F1185" s="118">
        <v>222694.52094697501</v>
      </c>
    </row>
    <row r="1186" spans="2:6" x14ac:dyDescent="0.2">
      <c r="B1186" s="9" t="s">
        <v>59</v>
      </c>
      <c r="C1186" s="9" t="s">
        <v>18</v>
      </c>
      <c r="D1186" s="163" t="s">
        <v>139</v>
      </c>
      <c r="E1186" s="9" t="str">
        <f t="shared" si="19"/>
        <v>RJTotal01-04</v>
      </c>
      <c r="F1186" s="118">
        <v>899853.93273682904</v>
      </c>
    </row>
    <row r="1187" spans="2:6" x14ac:dyDescent="0.2">
      <c r="B1187" s="9" t="s">
        <v>59</v>
      </c>
      <c r="C1187" s="9" t="s">
        <v>18</v>
      </c>
      <c r="D1187" s="163" t="s">
        <v>138</v>
      </c>
      <c r="E1187" s="9" t="str">
        <f t="shared" si="19"/>
        <v>RJTotal05-09</v>
      </c>
      <c r="F1187" s="118">
        <v>1107847.24552565</v>
      </c>
    </row>
    <row r="1188" spans="2:6" x14ac:dyDescent="0.2">
      <c r="B1188" s="9" t="s">
        <v>59</v>
      </c>
      <c r="C1188" s="9" t="s">
        <v>18</v>
      </c>
      <c r="D1188" s="163" t="s">
        <v>120</v>
      </c>
      <c r="E1188" s="9" t="str">
        <f t="shared" si="19"/>
        <v>RJTotal10-14</v>
      </c>
      <c r="F1188" s="118">
        <v>1053922.6516867499</v>
      </c>
    </row>
    <row r="1189" spans="2:6" x14ac:dyDescent="0.2">
      <c r="B1189" s="9" t="s">
        <v>59</v>
      </c>
      <c r="C1189" s="9" t="s">
        <v>18</v>
      </c>
      <c r="D1189" s="162" t="s">
        <v>121</v>
      </c>
      <c r="E1189" s="9" t="str">
        <f t="shared" si="19"/>
        <v>RJTotal15-19</v>
      </c>
      <c r="F1189" s="118">
        <v>1119390.84651771</v>
      </c>
    </row>
    <row r="1190" spans="2:6" x14ac:dyDescent="0.2">
      <c r="B1190" s="9" t="s">
        <v>59</v>
      </c>
      <c r="C1190" s="9" t="s">
        <v>18</v>
      </c>
      <c r="D1190" s="162" t="s">
        <v>122</v>
      </c>
      <c r="E1190" s="9" t="str">
        <f t="shared" si="19"/>
        <v>RJTotal20-24</v>
      </c>
      <c r="F1190" s="118">
        <v>1314895.1790310501</v>
      </c>
    </row>
    <row r="1191" spans="2:6" x14ac:dyDescent="0.2">
      <c r="B1191" s="9" t="s">
        <v>59</v>
      </c>
      <c r="C1191" s="9" t="s">
        <v>18</v>
      </c>
      <c r="D1191" s="162" t="s">
        <v>123</v>
      </c>
      <c r="E1191" s="9" t="str">
        <f t="shared" si="19"/>
        <v>RJTotal25-29</v>
      </c>
      <c r="F1191" s="118">
        <v>1312957.41883293</v>
      </c>
    </row>
    <row r="1192" spans="2:6" x14ac:dyDescent="0.2">
      <c r="B1192" s="9" t="s">
        <v>59</v>
      </c>
      <c r="C1192" s="9" t="s">
        <v>18</v>
      </c>
      <c r="D1192" s="162" t="s">
        <v>124</v>
      </c>
      <c r="E1192" s="9" t="str">
        <f t="shared" si="19"/>
        <v>RJTotal30-34</v>
      </c>
      <c r="F1192" s="118">
        <v>1322179.99355551</v>
      </c>
    </row>
    <row r="1193" spans="2:6" x14ac:dyDescent="0.2">
      <c r="B1193" s="9" t="s">
        <v>59</v>
      </c>
      <c r="C1193" s="9" t="s">
        <v>18</v>
      </c>
      <c r="D1193" s="162" t="s">
        <v>125</v>
      </c>
      <c r="E1193" s="9" t="str">
        <f t="shared" si="19"/>
        <v>RJTotal35-39</v>
      </c>
      <c r="F1193" s="118">
        <v>1361435.7189626601</v>
      </c>
    </row>
    <row r="1194" spans="2:6" x14ac:dyDescent="0.2">
      <c r="B1194" s="9" t="s">
        <v>59</v>
      </c>
      <c r="C1194" s="9" t="s">
        <v>18</v>
      </c>
      <c r="D1194" s="162" t="s">
        <v>126</v>
      </c>
      <c r="E1194" s="9" t="str">
        <f t="shared" si="19"/>
        <v>RJTotal40-44</v>
      </c>
      <c r="F1194" s="118">
        <v>1320444.0765366999</v>
      </c>
    </row>
    <row r="1195" spans="2:6" x14ac:dyDescent="0.2">
      <c r="B1195" s="9" t="s">
        <v>59</v>
      </c>
      <c r="C1195" s="9" t="s">
        <v>18</v>
      </c>
      <c r="D1195" s="162" t="s">
        <v>127</v>
      </c>
      <c r="E1195" s="9" t="str">
        <f t="shared" si="19"/>
        <v>RJTotal45-49</v>
      </c>
      <c r="F1195" s="118">
        <v>1180714.8683683199</v>
      </c>
    </row>
    <row r="1196" spans="2:6" x14ac:dyDescent="0.2">
      <c r="B1196" s="9" t="s">
        <v>59</v>
      </c>
      <c r="C1196" s="9" t="s">
        <v>18</v>
      </c>
      <c r="D1196" s="162" t="s">
        <v>128</v>
      </c>
      <c r="E1196" s="9" t="str">
        <f t="shared" si="19"/>
        <v>RJTotal50-54</v>
      </c>
      <c r="F1196" s="118">
        <v>1107124.8458674201</v>
      </c>
    </row>
    <row r="1197" spans="2:6" x14ac:dyDescent="0.2">
      <c r="B1197" s="9" t="s">
        <v>59</v>
      </c>
      <c r="C1197" s="9" t="s">
        <v>18</v>
      </c>
      <c r="D1197" s="162" t="s">
        <v>129</v>
      </c>
      <c r="E1197" s="9" t="str">
        <f t="shared" si="19"/>
        <v>RJTotal55-59</v>
      </c>
      <c r="F1197" s="118">
        <v>1047063.90116035</v>
      </c>
    </row>
    <row r="1198" spans="2:6" x14ac:dyDescent="0.2">
      <c r="B1198" s="9" t="s">
        <v>59</v>
      </c>
      <c r="C1198" s="9" t="s">
        <v>18</v>
      </c>
      <c r="D1198" s="162" t="s">
        <v>130</v>
      </c>
      <c r="E1198" s="9" t="str">
        <f t="shared" si="19"/>
        <v>RJTotal60-64</v>
      </c>
      <c r="F1198" s="118">
        <v>929970.17247463204</v>
      </c>
    </row>
    <row r="1199" spans="2:6" x14ac:dyDescent="0.2">
      <c r="B1199" s="9" t="s">
        <v>59</v>
      </c>
      <c r="C1199" s="9" t="s">
        <v>18</v>
      </c>
      <c r="D1199" s="162" t="s">
        <v>131</v>
      </c>
      <c r="E1199" s="9" t="str">
        <f t="shared" si="19"/>
        <v>RJTotal65-69</v>
      </c>
      <c r="F1199" s="118">
        <v>745570.31787633896</v>
      </c>
    </row>
    <row r="1200" spans="2:6" x14ac:dyDescent="0.2">
      <c r="B1200" s="9" t="s">
        <v>59</v>
      </c>
      <c r="C1200" s="9" t="s">
        <v>18</v>
      </c>
      <c r="D1200" s="162" t="s">
        <v>132</v>
      </c>
      <c r="E1200" s="9" t="str">
        <f t="shared" si="19"/>
        <v>RJTotal70-74</v>
      </c>
      <c r="F1200" s="118">
        <v>552107.91144748696</v>
      </c>
    </row>
    <row r="1201" spans="2:6" x14ac:dyDescent="0.2">
      <c r="B1201" s="9" t="s">
        <v>59</v>
      </c>
      <c r="C1201" s="9" t="s">
        <v>18</v>
      </c>
      <c r="D1201" s="162" t="s">
        <v>133</v>
      </c>
      <c r="E1201" s="9" t="str">
        <f t="shared" si="19"/>
        <v>RJTotal75-79</v>
      </c>
      <c r="F1201" s="118">
        <v>362458.66749603098</v>
      </c>
    </row>
    <row r="1202" spans="2:6" x14ac:dyDescent="0.2">
      <c r="B1202" s="9" t="s">
        <v>59</v>
      </c>
      <c r="C1202" s="9" t="s">
        <v>18</v>
      </c>
      <c r="D1202" s="162" t="s">
        <v>134</v>
      </c>
      <c r="E1202" s="9" t="str">
        <f t="shared" si="19"/>
        <v>RJTotal80-84</v>
      </c>
      <c r="F1202" s="118">
        <v>239748.78039420801</v>
      </c>
    </row>
    <row r="1203" spans="2:6" x14ac:dyDescent="0.2">
      <c r="B1203" s="9" t="s">
        <v>59</v>
      </c>
      <c r="C1203" s="9" t="s">
        <v>18</v>
      </c>
      <c r="D1203" s="162" t="s">
        <v>135</v>
      </c>
      <c r="E1203" s="9" t="str">
        <f t="shared" si="19"/>
        <v>RJTotal85-89</v>
      </c>
      <c r="F1203" s="118">
        <v>135120.13390153801</v>
      </c>
    </row>
    <row r="1204" spans="2:6" x14ac:dyDescent="0.2">
      <c r="B1204" s="9" t="s">
        <v>59</v>
      </c>
      <c r="C1204" s="9" t="s">
        <v>18</v>
      </c>
      <c r="D1204" s="162" t="s">
        <v>8</v>
      </c>
      <c r="E1204" s="9" t="str">
        <f t="shared" si="19"/>
        <v>RJTotal90+</v>
      </c>
      <c r="F1204" s="118">
        <v>94839.179259324897</v>
      </c>
    </row>
    <row r="1205" spans="2:6" x14ac:dyDescent="0.2">
      <c r="B1205" s="9" t="s">
        <v>50</v>
      </c>
      <c r="C1205" s="9" t="s">
        <v>69</v>
      </c>
      <c r="D1205" s="162">
        <v>0</v>
      </c>
      <c r="E1205" s="9" t="str">
        <f t="shared" si="19"/>
        <v>RNFemale0</v>
      </c>
      <c r="F1205" s="118">
        <v>23159.279481284899</v>
      </c>
    </row>
    <row r="1206" spans="2:6" x14ac:dyDescent="0.2">
      <c r="B1206" s="9" t="s">
        <v>50</v>
      </c>
      <c r="C1206" s="9" t="s">
        <v>69</v>
      </c>
      <c r="D1206" s="163" t="s">
        <v>139</v>
      </c>
      <c r="E1206" s="9" t="str">
        <f t="shared" si="19"/>
        <v>RNFemale01-04</v>
      </c>
      <c r="F1206" s="118">
        <v>92840.918524379202</v>
      </c>
    </row>
    <row r="1207" spans="2:6" x14ac:dyDescent="0.2">
      <c r="B1207" s="9" t="s">
        <v>50</v>
      </c>
      <c r="C1207" s="9" t="s">
        <v>69</v>
      </c>
      <c r="D1207" s="163" t="s">
        <v>138</v>
      </c>
      <c r="E1207" s="9" t="str">
        <f t="shared" si="19"/>
        <v>RNFemale05-09</v>
      </c>
      <c r="F1207" s="118">
        <v>119329.893155336</v>
      </c>
    </row>
    <row r="1208" spans="2:6" x14ac:dyDescent="0.2">
      <c r="B1208" s="9" t="s">
        <v>50</v>
      </c>
      <c r="C1208" s="9" t="s">
        <v>69</v>
      </c>
      <c r="D1208" s="163" t="s">
        <v>120</v>
      </c>
      <c r="E1208" s="9" t="str">
        <f t="shared" si="19"/>
        <v>RNFemale10-14</v>
      </c>
      <c r="F1208" s="118">
        <v>125096.77984412901</v>
      </c>
    </row>
    <row r="1209" spans="2:6" x14ac:dyDescent="0.2">
      <c r="B1209" s="9" t="s">
        <v>50</v>
      </c>
      <c r="C1209" s="9" t="s">
        <v>69</v>
      </c>
      <c r="D1209" s="162" t="s">
        <v>121</v>
      </c>
      <c r="E1209" s="9" t="str">
        <f t="shared" si="19"/>
        <v>RNFemale15-19</v>
      </c>
      <c r="F1209" s="118">
        <v>133175.601692678</v>
      </c>
    </row>
    <row r="1210" spans="2:6" x14ac:dyDescent="0.2">
      <c r="B1210" s="9" t="s">
        <v>50</v>
      </c>
      <c r="C1210" s="9" t="s">
        <v>69</v>
      </c>
      <c r="D1210" s="162" t="s">
        <v>122</v>
      </c>
      <c r="E1210" s="9" t="str">
        <f t="shared" si="19"/>
        <v>RNFemale20-24</v>
      </c>
      <c r="F1210" s="118">
        <v>144676.99449780601</v>
      </c>
    </row>
    <row r="1211" spans="2:6" x14ac:dyDescent="0.2">
      <c r="B1211" s="9" t="s">
        <v>50</v>
      </c>
      <c r="C1211" s="9" t="s">
        <v>69</v>
      </c>
      <c r="D1211" s="162" t="s">
        <v>123</v>
      </c>
      <c r="E1211" s="9" t="str">
        <f t="shared" si="19"/>
        <v>RNFemale25-29</v>
      </c>
      <c r="F1211" s="118">
        <v>147551.718781676</v>
      </c>
    </row>
    <row r="1212" spans="2:6" x14ac:dyDescent="0.2">
      <c r="B1212" s="9" t="s">
        <v>50</v>
      </c>
      <c r="C1212" s="9" t="s">
        <v>69</v>
      </c>
      <c r="D1212" s="162" t="s">
        <v>124</v>
      </c>
      <c r="E1212" s="9" t="str">
        <f t="shared" si="19"/>
        <v>RNFemale30-34</v>
      </c>
      <c r="F1212" s="118">
        <v>154774.78142971901</v>
      </c>
    </row>
    <row r="1213" spans="2:6" x14ac:dyDescent="0.2">
      <c r="B1213" s="9" t="s">
        <v>50</v>
      </c>
      <c r="C1213" s="9" t="s">
        <v>69</v>
      </c>
      <c r="D1213" s="162" t="s">
        <v>125</v>
      </c>
      <c r="E1213" s="9" t="str">
        <f t="shared" si="19"/>
        <v>RNFemale35-39</v>
      </c>
      <c r="F1213" s="118">
        <v>148272.329815734</v>
      </c>
    </row>
    <row r="1214" spans="2:6" x14ac:dyDescent="0.2">
      <c r="B1214" s="9" t="s">
        <v>50</v>
      </c>
      <c r="C1214" s="9" t="s">
        <v>69</v>
      </c>
      <c r="D1214" s="162" t="s">
        <v>126</v>
      </c>
      <c r="E1214" s="9" t="str">
        <f t="shared" si="19"/>
        <v>RNFemale40-44</v>
      </c>
      <c r="F1214" s="118">
        <v>132654.89764294701</v>
      </c>
    </row>
    <row r="1215" spans="2:6" x14ac:dyDescent="0.2">
      <c r="B1215" s="9" t="s">
        <v>50</v>
      </c>
      <c r="C1215" s="9" t="s">
        <v>69</v>
      </c>
      <c r="D1215" s="162" t="s">
        <v>127</v>
      </c>
      <c r="E1215" s="9" t="str">
        <f t="shared" si="19"/>
        <v>RNFemale45-49</v>
      </c>
      <c r="F1215" s="118">
        <v>117242.089000313</v>
      </c>
    </row>
    <row r="1216" spans="2:6" x14ac:dyDescent="0.2">
      <c r="B1216" s="9" t="s">
        <v>50</v>
      </c>
      <c r="C1216" s="9" t="s">
        <v>69</v>
      </c>
      <c r="D1216" s="162" t="s">
        <v>128</v>
      </c>
      <c r="E1216" s="9" t="str">
        <f t="shared" si="19"/>
        <v>RNFemale50-54</v>
      </c>
      <c r="F1216" s="118">
        <v>111666.427926996</v>
      </c>
    </row>
    <row r="1217" spans="2:6" x14ac:dyDescent="0.2">
      <c r="B1217" s="9" t="s">
        <v>50</v>
      </c>
      <c r="C1217" s="9" t="s">
        <v>69</v>
      </c>
      <c r="D1217" s="162" t="s">
        <v>129</v>
      </c>
      <c r="E1217" s="9" t="str">
        <f t="shared" si="19"/>
        <v>RNFemale55-59</v>
      </c>
      <c r="F1217" s="118">
        <v>99959.978110388096</v>
      </c>
    </row>
    <row r="1218" spans="2:6" x14ac:dyDescent="0.2">
      <c r="B1218" s="9" t="s">
        <v>50</v>
      </c>
      <c r="C1218" s="9" t="s">
        <v>69</v>
      </c>
      <c r="D1218" s="162" t="s">
        <v>130</v>
      </c>
      <c r="E1218" s="9" t="str">
        <f t="shared" ref="E1218:E1281" si="20">_xlfn.CONCAT(B1218,C1218,D1218)</f>
        <v>RNFemale60-64</v>
      </c>
      <c r="F1218" s="118">
        <v>77152.297579962804</v>
      </c>
    </row>
    <row r="1219" spans="2:6" x14ac:dyDescent="0.2">
      <c r="B1219" s="9" t="s">
        <v>50</v>
      </c>
      <c r="C1219" s="9" t="s">
        <v>69</v>
      </c>
      <c r="D1219" s="162" t="s">
        <v>131</v>
      </c>
      <c r="E1219" s="9" t="str">
        <f t="shared" si="20"/>
        <v>RNFemale65-69</v>
      </c>
      <c r="F1219" s="118">
        <v>59068.464221165603</v>
      </c>
    </row>
    <row r="1220" spans="2:6" x14ac:dyDescent="0.2">
      <c r="B1220" s="9" t="s">
        <v>50</v>
      </c>
      <c r="C1220" s="9" t="s">
        <v>69</v>
      </c>
      <c r="D1220" s="162" t="s">
        <v>132</v>
      </c>
      <c r="E1220" s="9" t="str">
        <f t="shared" si="20"/>
        <v>RNFemale70-74</v>
      </c>
      <c r="F1220" s="118">
        <v>50879.237351987103</v>
      </c>
    </row>
    <row r="1221" spans="2:6" x14ac:dyDescent="0.2">
      <c r="B1221" s="9" t="s">
        <v>50</v>
      </c>
      <c r="C1221" s="9" t="s">
        <v>69</v>
      </c>
      <c r="D1221" s="162" t="s">
        <v>133</v>
      </c>
      <c r="E1221" s="9" t="str">
        <f t="shared" si="20"/>
        <v>RNFemale75-79</v>
      </c>
      <c r="F1221" s="118">
        <v>35421.286510376398</v>
      </c>
    </row>
    <row r="1222" spans="2:6" x14ac:dyDescent="0.2">
      <c r="B1222" s="9" t="s">
        <v>50</v>
      </c>
      <c r="C1222" s="9" t="s">
        <v>69</v>
      </c>
      <c r="D1222" s="162" t="s">
        <v>134</v>
      </c>
      <c r="E1222" s="9" t="str">
        <f t="shared" si="20"/>
        <v>RNFemale80-84</v>
      </c>
      <c r="F1222" s="118">
        <v>24958.0364826234</v>
      </c>
    </row>
    <row r="1223" spans="2:6" x14ac:dyDescent="0.2">
      <c r="B1223" s="9" t="s">
        <v>50</v>
      </c>
      <c r="C1223" s="9" t="s">
        <v>69</v>
      </c>
      <c r="D1223" s="162" t="s">
        <v>135</v>
      </c>
      <c r="E1223" s="9" t="str">
        <f t="shared" si="20"/>
        <v>RNFemale85-89</v>
      </c>
      <c r="F1223" s="118">
        <v>13230.444768908101</v>
      </c>
    </row>
    <row r="1224" spans="2:6" x14ac:dyDescent="0.2">
      <c r="B1224" s="9" t="s">
        <v>50</v>
      </c>
      <c r="C1224" s="9" t="s">
        <v>69</v>
      </c>
      <c r="D1224" s="162" t="s">
        <v>8</v>
      </c>
      <c r="E1224" s="9" t="str">
        <f t="shared" si="20"/>
        <v>RNFemale90+</v>
      </c>
      <c r="F1224" s="118">
        <v>9684.2102326536606</v>
      </c>
    </row>
    <row r="1225" spans="2:6" x14ac:dyDescent="0.2">
      <c r="B1225" s="9" t="s">
        <v>50</v>
      </c>
      <c r="C1225" s="9" t="s">
        <v>70</v>
      </c>
      <c r="D1225" s="162">
        <v>0</v>
      </c>
      <c r="E1225" s="9" t="str">
        <f t="shared" si="20"/>
        <v>RNMale0</v>
      </c>
      <c r="F1225" s="118">
        <v>24234.614226674399</v>
      </c>
    </row>
    <row r="1226" spans="2:6" x14ac:dyDescent="0.2">
      <c r="B1226" s="9" t="s">
        <v>50</v>
      </c>
      <c r="C1226" s="9" t="s">
        <v>70</v>
      </c>
      <c r="D1226" s="163" t="s">
        <v>139</v>
      </c>
      <c r="E1226" s="9" t="str">
        <f t="shared" si="20"/>
        <v>RNMale01-04</v>
      </c>
      <c r="F1226" s="118">
        <v>97003.596257985599</v>
      </c>
    </row>
    <row r="1227" spans="2:6" x14ac:dyDescent="0.2">
      <c r="B1227" s="9" t="s">
        <v>50</v>
      </c>
      <c r="C1227" s="9" t="s">
        <v>70</v>
      </c>
      <c r="D1227" s="163" t="s">
        <v>138</v>
      </c>
      <c r="E1227" s="9" t="str">
        <f t="shared" si="20"/>
        <v>RNMale05-09</v>
      </c>
      <c r="F1227" s="118">
        <v>124424.265082414</v>
      </c>
    </row>
    <row r="1228" spans="2:6" x14ac:dyDescent="0.2">
      <c r="B1228" s="9" t="s">
        <v>50</v>
      </c>
      <c r="C1228" s="9" t="s">
        <v>70</v>
      </c>
      <c r="D1228" s="163" t="s">
        <v>120</v>
      </c>
      <c r="E1228" s="9" t="str">
        <f t="shared" si="20"/>
        <v>RNMale10-14</v>
      </c>
      <c r="F1228" s="118">
        <v>129972.663430056</v>
      </c>
    </row>
    <row r="1229" spans="2:6" x14ac:dyDescent="0.2">
      <c r="B1229" s="9" t="s">
        <v>50</v>
      </c>
      <c r="C1229" s="9" t="s">
        <v>70</v>
      </c>
      <c r="D1229" s="162" t="s">
        <v>121</v>
      </c>
      <c r="E1229" s="9" t="str">
        <f t="shared" si="20"/>
        <v>RNMale15-19</v>
      </c>
      <c r="F1229" s="118">
        <v>137400.597340215</v>
      </c>
    </row>
    <row r="1230" spans="2:6" x14ac:dyDescent="0.2">
      <c r="B1230" s="9" t="s">
        <v>50</v>
      </c>
      <c r="C1230" s="9" t="s">
        <v>70</v>
      </c>
      <c r="D1230" s="162" t="s">
        <v>122</v>
      </c>
      <c r="E1230" s="9" t="str">
        <f t="shared" si="20"/>
        <v>RNMale20-24</v>
      </c>
      <c r="F1230" s="118">
        <v>148828.40334044199</v>
      </c>
    </row>
    <row r="1231" spans="2:6" x14ac:dyDescent="0.2">
      <c r="B1231" s="9" t="s">
        <v>50</v>
      </c>
      <c r="C1231" s="9" t="s">
        <v>70</v>
      </c>
      <c r="D1231" s="162" t="s">
        <v>123</v>
      </c>
      <c r="E1231" s="9" t="str">
        <f t="shared" si="20"/>
        <v>RNMale25-29</v>
      </c>
      <c r="F1231" s="118">
        <v>147785.93766653899</v>
      </c>
    </row>
    <row r="1232" spans="2:6" x14ac:dyDescent="0.2">
      <c r="B1232" s="9" t="s">
        <v>50</v>
      </c>
      <c r="C1232" s="9" t="s">
        <v>70</v>
      </c>
      <c r="D1232" s="162" t="s">
        <v>124</v>
      </c>
      <c r="E1232" s="9" t="str">
        <f t="shared" si="20"/>
        <v>RNMale30-34</v>
      </c>
      <c r="F1232" s="118">
        <v>152722.48708868001</v>
      </c>
    </row>
    <row r="1233" spans="2:6" x14ac:dyDescent="0.2">
      <c r="B1233" s="9" t="s">
        <v>50</v>
      </c>
      <c r="C1233" s="9" t="s">
        <v>70</v>
      </c>
      <c r="D1233" s="162" t="s">
        <v>125</v>
      </c>
      <c r="E1233" s="9" t="str">
        <f t="shared" si="20"/>
        <v>RNMale35-39</v>
      </c>
      <c r="F1233" s="118">
        <v>143843.64459452301</v>
      </c>
    </row>
    <row r="1234" spans="2:6" x14ac:dyDescent="0.2">
      <c r="B1234" s="9" t="s">
        <v>50</v>
      </c>
      <c r="C1234" s="9" t="s">
        <v>70</v>
      </c>
      <c r="D1234" s="162" t="s">
        <v>126</v>
      </c>
      <c r="E1234" s="9" t="str">
        <f t="shared" si="20"/>
        <v>RNMale40-44</v>
      </c>
      <c r="F1234" s="118">
        <v>125141.425654586</v>
      </c>
    </row>
    <row r="1235" spans="2:6" x14ac:dyDescent="0.2">
      <c r="B1235" s="9" t="s">
        <v>50</v>
      </c>
      <c r="C1235" s="9" t="s">
        <v>70</v>
      </c>
      <c r="D1235" s="162" t="s">
        <v>127</v>
      </c>
      <c r="E1235" s="9" t="str">
        <f t="shared" si="20"/>
        <v>RNMale45-49</v>
      </c>
      <c r="F1235" s="118">
        <v>107625.841813362</v>
      </c>
    </row>
    <row r="1236" spans="2:6" x14ac:dyDescent="0.2">
      <c r="B1236" s="9" t="s">
        <v>50</v>
      </c>
      <c r="C1236" s="9" t="s">
        <v>70</v>
      </c>
      <c r="D1236" s="162" t="s">
        <v>128</v>
      </c>
      <c r="E1236" s="9" t="str">
        <f t="shared" si="20"/>
        <v>RNMale50-54</v>
      </c>
      <c r="F1236" s="118">
        <v>100813.95118492001</v>
      </c>
    </row>
    <row r="1237" spans="2:6" x14ac:dyDescent="0.2">
      <c r="B1237" s="9" t="s">
        <v>50</v>
      </c>
      <c r="C1237" s="9" t="s">
        <v>70</v>
      </c>
      <c r="D1237" s="162" t="s">
        <v>129</v>
      </c>
      <c r="E1237" s="9" t="str">
        <f t="shared" si="20"/>
        <v>RNMale55-59</v>
      </c>
      <c r="F1237" s="118">
        <v>88066.537395149702</v>
      </c>
    </row>
    <row r="1238" spans="2:6" x14ac:dyDescent="0.2">
      <c r="B1238" s="9" t="s">
        <v>50</v>
      </c>
      <c r="C1238" s="9" t="s">
        <v>70</v>
      </c>
      <c r="D1238" s="162" t="s">
        <v>130</v>
      </c>
      <c r="E1238" s="9" t="str">
        <f t="shared" si="20"/>
        <v>RNMale60-64</v>
      </c>
      <c r="F1238" s="118">
        <v>64767.913554474399</v>
      </c>
    </row>
    <row r="1239" spans="2:6" x14ac:dyDescent="0.2">
      <c r="B1239" s="9" t="s">
        <v>50</v>
      </c>
      <c r="C1239" s="9" t="s">
        <v>70</v>
      </c>
      <c r="D1239" s="162" t="s">
        <v>131</v>
      </c>
      <c r="E1239" s="9" t="str">
        <f t="shared" si="20"/>
        <v>RNMale65-69</v>
      </c>
      <c r="F1239" s="118">
        <v>46328.844877635398</v>
      </c>
    </row>
    <row r="1240" spans="2:6" x14ac:dyDescent="0.2">
      <c r="B1240" s="9" t="s">
        <v>50</v>
      </c>
      <c r="C1240" s="9" t="s">
        <v>70</v>
      </c>
      <c r="D1240" s="162" t="s">
        <v>132</v>
      </c>
      <c r="E1240" s="9" t="str">
        <f t="shared" si="20"/>
        <v>RNMale70-74</v>
      </c>
      <c r="F1240" s="118">
        <v>38280.887480457299</v>
      </c>
    </row>
    <row r="1241" spans="2:6" x14ac:dyDescent="0.2">
      <c r="B1241" s="9" t="s">
        <v>50</v>
      </c>
      <c r="C1241" s="9" t="s">
        <v>70</v>
      </c>
      <c r="D1241" s="162" t="s">
        <v>133</v>
      </c>
      <c r="E1241" s="9" t="str">
        <f t="shared" si="20"/>
        <v>RNMale75-79</v>
      </c>
      <c r="F1241" s="118">
        <v>25187.117004198499</v>
      </c>
    </row>
    <row r="1242" spans="2:6" x14ac:dyDescent="0.2">
      <c r="B1242" s="9" t="s">
        <v>50</v>
      </c>
      <c r="C1242" s="9" t="s">
        <v>70</v>
      </c>
      <c r="D1242" s="162" t="s">
        <v>134</v>
      </c>
      <c r="E1242" s="9" t="str">
        <f t="shared" si="20"/>
        <v>RNMale80-84</v>
      </c>
      <c r="F1242" s="118">
        <v>16189.966681616899</v>
      </c>
    </row>
    <row r="1243" spans="2:6" x14ac:dyDescent="0.2">
      <c r="B1243" s="9" t="s">
        <v>50</v>
      </c>
      <c r="C1243" s="9" t="s">
        <v>70</v>
      </c>
      <c r="D1243" s="162" t="s">
        <v>135</v>
      </c>
      <c r="E1243" s="9" t="str">
        <f t="shared" si="20"/>
        <v>RNMale85-89</v>
      </c>
      <c r="F1243" s="118">
        <v>7469.2294129383899</v>
      </c>
    </row>
    <row r="1244" spans="2:6" x14ac:dyDescent="0.2">
      <c r="B1244" s="9" t="s">
        <v>50</v>
      </c>
      <c r="C1244" s="9" t="s">
        <v>70</v>
      </c>
      <c r="D1244" s="162" t="s">
        <v>8</v>
      </c>
      <c r="E1244" s="9" t="str">
        <f t="shared" si="20"/>
        <v>RNMale90+</v>
      </c>
      <c r="F1244" s="118">
        <v>4939.6105584065099</v>
      </c>
    </row>
    <row r="1245" spans="2:6" x14ac:dyDescent="0.2">
      <c r="B1245" s="9" t="s">
        <v>50</v>
      </c>
      <c r="C1245" s="9" t="s">
        <v>18</v>
      </c>
      <c r="D1245" s="162">
        <v>0</v>
      </c>
      <c r="E1245" s="9" t="str">
        <f t="shared" si="20"/>
        <v>RNTotal0</v>
      </c>
      <c r="F1245" s="118">
        <v>47393.893742314598</v>
      </c>
    </row>
    <row r="1246" spans="2:6" x14ac:dyDescent="0.2">
      <c r="B1246" s="9" t="s">
        <v>50</v>
      </c>
      <c r="C1246" s="9" t="s">
        <v>18</v>
      </c>
      <c r="D1246" s="163" t="s">
        <v>139</v>
      </c>
      <c r="E1246" s="9" t="str">
        <f t="shared" si="20"/>
        <v>RNTotal01-04</v>
      </c>
      <c r="F1246" s="118">
        <v>189844.515123566</v>
      </c>
    </row>
    <row r="1247" spans="2:6" x14ac:dyDescent="0.2">
      <c r="B1247" s="9" t="s">
        <v>50</v>
      </c>
      <c r="C1247" s="9" t="s">
        <v>18</v>
      </c>
      <c r="D1247" s="163" t="s">
        <v>138</v>
      </c>
      <c r="E1247" s="9" t="str">
        <f t="shared" si="20"/>
        <v>RNTotal05-09</v>
      </c>
      <c r="F1247" s="118">
        <v>243754.15917432</v>
      </c>
    </row>
    <row r="1248" spans="2:6" x14ac:dyDescent="0.2">
      <c r="B1248" s="9" t="s">
        <v>50</v>
      </c>
      <c r="C1248" s="9" t="s">
        <v>18</v>
      </c>
      <c r="D1248" s="163" t="s">
        <v>120</v>
      </c>
      <c r="E1248" s="9" t="str">
        <f t="shared" si="20"/>
        <v>RNTotal10-14</v>
      </c>
      <c r="F1248" s="118">
        <v>255069.447513147</v>
      </c>
    </row>
    <row r="1249" spans="2:6" x14ac:dyDescent="0.2">
      <c r="B1249" s="9" t="s">
        <v>50</v>
      </c>
      <c r="C1249" s="9" t="s">
        <v>18</v>
      </c>
      <c r="D1249" s="162" t="s">
        <v>121</v>
      </c>
      <c r="E1249" s="9" t="str">
        <f t="shared" si="20"/>
        <v>RNTotal15-19</v>
      </c>
      <c r="F1249" s="118">
        <v>270576.21273682202</v>
      </c>
    </row>
    <row r="1250" spans="2:6" x14ac:dyDescent="0.2">
      <c r="B1250" s="9" t="s">
        <v>50</v>
      </c>
      <c r="C1250" s="9" t="s">
        <v>18</v>
      </c>
      <c r="D1250" s="162" t="s">
        <v>122</v>
      </c>
      <c r="E1250" s="9" t="str">
        <f t="shared" si="20"/>
        <v>RNTotal20-24</v>
      </c>
      <c r="F1250" s="118">
        <v>293505.39925862302</v>
      </c>
    </row>
    <row r="1251" spans="2:6" x14ac:dyDescent="0.2">
      <c r="B1251" s="9" t="s">
        <v>50</v>
      </c>
      <c r="C1251" s="9" t="s">
        <v>18</v>
      </c>
      <c r="D1251" s="162" t="s">
        <v>123</v>
      </c>
      <c r="E1251" s="9" t="str">
        <f t="shared" si="20"/>
        <v>RNTotal25-29</v>
      </c>
      <c r="F1251" s="118">
        <v>295337.799259533</v>
      </c>
    </row>
    <row r="1252" spans="2:6" x14ac:dyDescent="0.2">
      <c r="B1252" s="9" t="s">
        <v>50</v>
      </c>
      <c r="C1252" s="9" t="s">
        <v>18</v>
      </c>
      <c r="D1252" s="162" t="s">
        <v>124</v>
      </c>
      <c r="E1252" s="9" t="str">
        <f t="shared" si="20"/>
        <v>RNTotal30-34</v>
      </c>
      <c r="F1252" s="118">
        <v>307497.26934902999</v>
      </c>
    </row>
    <row r="1253" spans="2:6" x14ac:dyDescent="0.2">
      <c r="B1253" s="9" t="s">
        <v>50</v>
      </c>
      <c r="C1253" s="9" t="s">
        <v>18</v>
      </c>
      <c r="D1253" s="162" t="s">
        <v>125</v>
      </c>
      <c r="E1253" s="9" t="str">
        <f t="shared" si="20"/>
        <v>RNTotal35-39</v>
      </c>
      <c r="F1253" s="118">
        <v>292116.04920418299</v>
      </c>
    </row>
    <row r="1254" spans="2:6" x14ac:dyDescent="0.2">
      <c r="B1254" s="9" t="s">
        <v>50</v>
      </c>
      <c r="C1254" s="9" t="s">
        <v>18</v>
      </c>
      <c r="D1254" s="162" t="s">
        <v>126</v>
      </c>
      <c r="E1254" s="9" t="str">
        <f t="shared" si="20"/>
        <v>RNTotal40-44</v>
      </c>
      <c r="F1254" s="118">
        <v>257796.393879415</v>
      </c>
    </row>
    <row r="1255" spans="2:6" x14ac:dyDescent="0.2">
      <c r="B1255" s="9" t="s">
        <v>50</v>
      </c>
      <c r="C1255" s="9" t="s">
        <v>18</v>
      </c>
      <c r="D1255" s="162" t="s">
        <v>127</v>
      </c>
      <c r="E1255" s="9" t="str">
        <f t="shared" si="20"/>
        <v>RNTotal45-49</v>
      </c>
      <c r="F1255" s="118">
        <v>224867.958489754</v>
      </c>
    </row>
    <row r="1256" spans="2:6" x14ac:dyDescent="0.2">
      <c r="B1256" s="9" t="s">
        <v>50</v>
      </c>
      <c r="C1256" s="9" t="s">
        <v>18</v>
      </c>
      <c r="D1256" s="162" t="s">
        <v>128</v>
      </c>
      <c r="E1256" s="9" t="str">
        <f t="shared" si="20"/>
        <v>RNTotal50-54</v>
      </c>
      <c r="F1256" s="118">
        <v>212480.38089821799</v>
      </c>
    </row>
    <row r="1257" spans="2:6" x14ac:dyDescent="0.2">
      <c r="B1257" s="9" t="s">
        <v>50</v>
      </c>
      <c r="C1257" s="9" t="s">
        <v>18</v>
      </c>
      <c r="D1257" s="162" t="s">
        <v>129</v>
      </c>
      <c r="E1257" s="9" t="str">
        <f t="shared" si="20"/>
        <v>RNTotal55-59</v>
      </c>
      <c r="F1257" s="118">
        <v>188026.54139611599</v>
      </c>
    </row>
    <row r="1258" spans="2:6" x14ac:dyDescent="0.2">
      <c r="B1258" s="9" t="s">
        <v>50</v>
      </c>
      <c r="C1258" s="9" t="s">
        <v>18</v>
      </c>
      <c r="D1258" s="162" t="s">
        <v>130</v>
      </c>
      <c r="E1258" s="9" t="str">
        <f t="shared" si="20"/>
        <v>RNTotal60-64</v>
      </c>
      <c r="F1258" s="118">
        <v>141920.286182396</v>
      </c>
    </row>
    <row r="1259" spans="2:6" x14ac:dyDescent="0.2">
      <c r="B1259" s="9" t="s">
        <v>50</v>
      </c>
      <c r="C1259" s="9" t="s">
        <v>18</v>
      </c>
      <c r="D1259" s="162" t="s">
        <v>131</v>
      </c>
      <c r="E1259" s="9" t="str">
        <f t="shared" si="20"/>
        <v>RNTotal65-69</v>
      </c>
      <c r="F1259" s="118">
        <v>105397.328781203</v>
      </c>
    </row>
    <row r="1260" spans="2:6" x14ac:dyDescent="0.2">
      <c r="B1260" s="9" t="s">
        <v>50</v>
      </c>
      <c r="C1260" s="9" t="s">
        <v>18</v>
      </c>
      <c r="D1260" s="162" t="s">
        <v>132</v>
      </c>
      <c r="E1260" s="9" t="str">
        <f t="shared" si="20"/>
        <v>RNTotal70-74</v>
      </c>
      <c r="F1260" s="118">
        <v>89160.210654705195</v>
      </c>
    </row>
    <row r="1261" spans="2:6" x14ac:dyDescent="0.2">
      <c r="B1261" s="9" t="s">
        <v>50</v>
      </c>
      <c r="C1261" s="9" t="s">
        <v>18</v>
      </c>
      <c r="D1261" s="162" t="s">
        <v>133</v>
      </c>
      <c r="E1261" s="9" t="str">
        <f t="shared" si="20"/>
        <v>RNTotal75-79</v>
      </c>
      <c r="F1261" s="118">
        <v>60608.418097777401</v>
      </c>
    </row>
    <row r="1262" spans="2:6" x14ac:dyDescent="0.2">
      <c r="B1262" s="9" t="s">
        <v>50</v>
      </c>
      <c r="C1262" s="9" t="s">
        <v>18</v>
      </c>
      <c r="D1262" s="162" t="s">
        <v>134</v>
      </c>
      <c r="E1262" s="9" t="str">
        <f t="shared" si="20"/>
        <v>RNTotal80-84</v>
      </c>
      <c r="F1262" s="118">
        <v>41148.028583331899</v>
      </c>
    </row>
    <row r="1263" spans="2:6" x14ac:dyDescent="0.2">
      <c r="B1263" s="9" t="s">
        <v>50</v>
      </c>
      <c r="C1263" s="9" t="s">
        <v>18</v>
      </c>
      <c r="D1263" s="162" t="s">
        <v>135</v>
      </c>
      <c r="E1263" s="9" t="str">
        <f t="shared" si="20"/>
        <v>RNTotal85-89</v>
      </c>
      <c r="F1263" s="118">
        <v>20699.689350690602</v>
      </c>
    </row>
    <row r="1264" spans="2:6" x14ac:dyDescent="0.2">
      <c r="B1264" s="9" t="s">
        <v>50</v>
      </c>
      <c r="C1264" s="9" t="s">
        <v>18</v>
      </c>
      <c r="D1264" s="162" t="s">
        <v>8</v>
      </c>
      <c r="E1264" s="9" t="str">
        <f t="shared" si="20"/>
        <v>RNTotal90+</v>
      </c>
      <c r="F1264" s="118">
        <v>14624.164273222301</v>
      </c>
    </row>
    <row r="1265" spans="2:6" x14ac:dyDescent="0.2">
      <c r="B1265" s="9" t="s">
        <v>41</v>
      </c>
      <c r="C1265" s="9" t="s">
        <v>69</v>
      </c>
      <c r="D1265" s="162">
        <v>0</v>
      </c>
      <c r="E1265" s="9" t="str">
        <f t="shared" si="20"/>
        <v>ROFemale0</v>
      </c>
      <c r="F1265" s="118">
        <v>13681.9646628844</v>
      </c>
    </row>
    <row r="1266" spans="2:6" x14ac:dyDescent="0.2">
      <c r="B1266" s="9" t="s">
        <v>41</v>
      </c>
      <c r="C1266" s="9" t="s">
        <v>69</v>
      </c>
      <c r="D1266" s="163" t="s">
        <v>139</v>
      </c>
      <c r="E1266" s="9" t="str">
        <f t="shared" si="20"/>
        <v>ROFemale01-04</v>
      </c>
      <c r="F1266" s="118">
        <v>54817.475392918801</v>
      </c>
    </row>
    <row r="1267" spans="2:6" x14ac:dyDescent="0.2">
      <c r="B1267" s="9" t="s">
        <v>41</v>
      </c>
      <c r="C1267" s="9" t="s">
        <v>69</v>
      </c>
      <c r="D1267" s="163" t="s">
        <v>138</v>
      </c>
      <c r="E1267" s="9" t="str">
        <f t="shared" si="20"/>
        <v>ROFemale05-09</v>
      </c>
      <c r="F1267" s="118">
        <v>66766.7646556502</v>
      </c>
    </row>
    <row r="1268" spans="2:6" x14ac:dyDescent="0.2">
      <c r="B1268" s="9" t="s">
        <v>41</v>
      </c>
      <c r="C1268" s="9" t="s">
        <v>69</v>
      </c>
      <c r="D1268" s="163" t="s">
        <v>120</v>
      </c>
      <c r="E1268" s="9" t="str">
        <f t="shared" si="20"/>
        <v>ROFemale10-14</v>
      </c>
      <c r="F1268" s="118">
        <v>66328.881869659293</v>
      </c>
    </row>
    <row r="1269" spans="2:6" x14ac:dyDescent="0.2">
      <c r="B1269" s="9" t="s">
        <v>41</v>
      </c>
      <c r="C1269" s="9" t="s">
        <v>69</v>
      </c>
      <c r="D1269" s="162" t="s">
        <v>121</v>
      </c>
      <c r="E1269" s="9" t="str">
        <f t="shared" si="20"/>
        <v>ROFemale15-19</v>
      </c>
      <c r="F1269" s="118">
        <v>72202.219127368604</v>
      </c>
    </row>
    <row r="1270" spans="2:6" x14ac:dyDescent="0.2">
      <c r="B1270" s="9" t="s">
        <v>41</v>
      </c>
      <c r="C1270" s="9" t="s">
        <v>69</v>
      </c>
      <c r="D1270" s="162" t="s">
        <v>122</v>
      </c>
      <c r="E1270" s="9" t="str">
        <f t="shared" si="20"/>
        <v>ROFemale20-24</v>
      </c>
      <c r="F1270" s="118">
        <v>77220.613040098397</v>
      </c>
    </row>
    <row r="1271" spans="2:6" x14ac:dyDescent="0.2">
      <c r="B1271" s="9" t="s">
        <v>41</v>
      </c>
      <c r="C1271" s="9" t="s">
        <v>69</v>
      </c>
      <c r="D1271" s="162" t="s">
        <v>123</v>
      </c>
      <c r="E1271" s="9" t="str">
        <f t="shared" si="20"/>
        <v>ROFemale25-29</v>
      </c>
      <c r="F1271" s="118">
        <v>78230.961314321597</v>
      </c>
    </row>
    <row r="1272" spans="2:6" x14ac:dyDescent="0.2">
      <c r="B1272" s="9" t="s">
        <v>41</v>
      </c>
      <c r="C1272" s="9" t="s">
        <v>69</v>
      </c>
      <c r="D1272" s="162" t="s">
        <v>124</v>
      </c>
      <c r="E1272" s="9" t="str">
        <f t="shared" si="20"/>
        <v>ROFemale30-34</v>
      </c>
      <c r="F1272" s="118">
        <v>76853.168002688806</v>
      </c>
    </row>
    <row r="1273" spans="2:6" x14ac:dyDescent="0.2">
      <c r="B1273" s="9" t="s">
        <v>41</v>
      </c>
      <c r="C1273" s="9" t="s">
        <v>69</v>
      </c>
      <c r="D1273" s="162" t="s">
        <v>125</v>
      </c>
      <c r="E1273" s="9" t="str">
        <f t="shared" si="20"/>
        <v>ROFemale35-39</v>
      </c>
      <c r="F1273" s="118">
        <v>75237.999730572294</v>
      </c>
    </row>
    <row r="1274" spans="2:6" x14ac:dyDescent="0.2">
      <c r="B1274" s="9" t="s">
        <v>41</v>
      </c>
      <c r="C1274" s="9" t="s">
        <v>69</v>
      </c>
      <c r="D1274" s="162" t="s">
        <v>126</v>
      </c>
      <c r="E1274" s="9" t="str">
        <f t="shared" si="20"/>
        <v>ROFemale40-44</v>
      </c>
      <c r="F1274" s="118">
        <v>68232.444618806199</v>
      </c>
    </row>
    <row r="1275" spans="2:6" x14ac:dyDescent="0.2">
      <c r="B1275" s="9" t="s">
        <v>41</v>
      </c>
      <c r="C1275" s="9" t="s">
        <v>69</v>
      </c>
      <c r="D1275" s="162" t="s">
        <v>127</v>
      </c>
      <c r="E1275" s="9" t="str">
        <f t="shared" si="20"/>
        <v>ROFemale45-49</v>
      </c>
      <c r="F1275" s="118">
        <v>59604.3410546987</v>
      </c>
    </row>
    <row r="1276" spans="2:6" x14ac:dyDescent="0.2">
      <c r="B1276" s="9" t="s">
        <v>41</v>
      </c>
      <c r="C1276" s="9" t="s">
        <v>69</v>
      </c>
      <c r="D1276" s="162" t="s">
        <v>128</v>
      </c>
      <c r="E1276" s="9" t="str">
        <f t="shared" si="20"/>
        <v>ROFemale50-54</v>
      </c>
      <c r="F1276" s="118">
        <v>51325.916511289703</v>
      </c>
    </row>
    <row r="1277" spans="2:6" x14ac:dyDescent="0.2">
      <c r="B1277" s="9" t="s">
        <v>41</v>
      </c>
      <c r="C1277" s="9" t="s">
        <v>69</v>
      </c>
      <c r="D1277" s="162" t="s">
        <v>129</v>
      </c>
      <c r="E1277" s="9" t="str">
        <f t="shared" si="20"/>
        <v>ROFemale55-59</v>
      </c>
      <c r="F1277" s="118">
        <v>42458.311284322299</v>
      </c>
    </row>
    <row r="1278" spans="2:6" x14ac:dyDescent="0.2">
      <c r="B1278" s="9" t="s">
        <v>41</v>
      </c>
      <c r="C1278" s="9" t="s">
        <v>69</v>
      </c>
      <c r="D1278" s="162" t="s">
        <v>130</v>
      </c>
      <c r="E1278" s="9" t="str">
        <f t="shared" si="20"/>
        <v>ROFemale60-64</v>
      </c>
      <c r="F1278" s="118">
        <v>32950.537336043999</v>
      </c>
    </row>
    <row r="1279" spans="2:6" x14ac:dyDescent="0.2">
      <c r="B1279" s="9" t="s">
        <v>41</v>
      </c>
      <c r="C1279" s="9" t="s">
        <v>69</v>
      </c>
      <c r="D1279" s="162" t="s">
        <v>131</v>
      </c>
      <c r="E1279" s="9" t="str">
        <f t="shared" si="20"/>
        <v>ROFemale65-69</v>
      </c>
      <c r="F1279" s="118">
        <v>23977.377869386601</v>
      </c>
    </row>
    <row r="1280" spans="2:6" x14ac:dyDescent="0.2">
      <c r="B1280" s="9" t="s">
        <v>41</v>
      </c>
      <c r="C1280" s="9" t="s">
        <v>69</v>
      </c>
      <c r="D1280" s="162" t="s">
        <v>132</v>
      </c>
      <c r="E1280" s="9" t="str">
        <f t="shared" si="20"/>
        <v>ROFemale70-74</v>
      </c>
      <c r="F1280" s="118">
        <v>15521.256197946799</v>
      </c>
    </row>
    <row r="1281" spans="2:6" x14ac:dyDescent="0.2">
      <c r="B1281" s="9" t="s">
        <v>41</v>
      </c>
      <c r="C1281" s="9" t="s">
        <v>69</v>
      </c>
      <c r="D1281" s="162" t="s">
        <v>133</v>
      </c>
      <c r="E1281" s="9" t="str">
        <f t="shared" si="20"/>
        <v>ROFemale75-79</v>
      </c>
      <c r="F1281" s="118">
        <v>9765.6014792285605</v>
      </c>
    </row>
    <row r="1282" spans="2:6" x14ac:dyDescent="0.2">
      <c r="B1282" s="9" t="s">
        <v>41</v>
      </c>
      <c r="C1282" s="9" t="s">
        <v>69</v>
      </c>
      <c r="D1282" s="162" t="s">
        <v>134</v>
      </c>
      <c r="E1282" s="9" t="str">
        <f t="shared" ref="E1282:E1345" si="21">_xlfn.CONCAT(B1282,C1282,D1282)</f>
        <v>ROFemale80-84</v>
      </c>
      <c r="F1282" s="118">
        <v>5541.0877781750096</v>
      </c>
    </row>
    <row r="1283" spans="2:6" x14ac:dyDescent="0.2">
      <c r="B1283" s="9" t="s">
        <v>41</v>
      </c>
      <c r="C1283" s="9" t="s">
        <v>69</v>
      </c>
      <c r="D1283" s="162" t="s">
        <v>135</v>
      </c>
      <c r="E1283" s="9" t="str">
        <f t="shared" si="21"/>
        <v>ROFemale85-89</v>
      </c>
      <c r="F1283" s="118">
        <v>2666.6104725311202</v>
      </c>
    </row>
    <row r="1284" spans="2:6" x14ac:dyDescent="0.2">
      <c r="B1284" s="9" t="s">
        <v>41</v>
      </c>
      <c r="C1284" s="9" t="s">
        <v>69</v>
      </c>
      <c r="D1284" s="162" t="s">
        <v>8</v>
      </c>
      <c r="E1284" s="9" t="str">
        <f t="shared" si="21"/>
        <v>ROFemale90+</v>
      </c>
      <c r="F1284" s="118">
        <v>1503.7799161549401</v>
      </c>
    </row>
    <row r="1285" spans="2:6" x14ac:dyDescent="0.2">
      <c r="B1285" s="9" t="s">
        <v>41</v>
      </c>
      <c r="C1285" s="9" t="s">
        <v>70</v>
      </c>
      <c r="D1285" s="162">
        <v>0</v>
      </c>
      <c r="E1285" s="9" t="str">
        <f t="shared" si="21"/>
        <v>ROMale0</v>
      </c>
      <c r="F1285" s="118">
        <v>14335.630865228</v>
      </c>
    </row>
    <row r="1286" spans="2:6" x14ac:dyDescent="0.2">
      <c r="B1286" s="9" t="s">
        <v>41</v>
      </c>
      <c r="C1286" s="9" t="s">
        <v>70</v>
      </c>
      <c r="D1286" s="163" t="s">
        <v>139</v>
      </c>
      <c r="E1286" s="9" t="str">
        <f t="shared" si="21"/>
        <v>ROMale01-04</v>
      </c>
      <c r="F1286" s="118">
        <v>57423.458233540303</v>
      </c>
    </row>
    <row r="1287" spans="2:6" x14ac:dyDescent="0.2">
      <c r="B1287" s="9" t="s">
        <v>41</v>
      </c>
      <c r="C1287" s="9" t="s">
        <v>70</v>
      </c>
      <c r="D1287" s="163" t="s">
        <v>138</v>
      </c>
      <c r="E1287" s="9" t="str">
        <f t="shared" si="21"/>
        <v>ROMale05-09</v>
      </c>
      <c r="F1287" s="118">
        <v>69968.068773954205</v>
      </c>
    </row>
    <row r="1288" spans="2:6" x14ac:dyDescent="0.2">
      <c r="B1288" s="9" t="s">
        <v>41</v>
      </c>
      <c r="C1288" s="9" t="s">
        <v>70</v>
      </c>
      <c r="D1288" s="163" t="s">
        <v>120</v>
      </c>
      <c r="E1288" s="9" t="str">
        <f t="shared" si="21"/>
        <v>ROMale10-14</v>
      </c>
      <c r="F1288" s="118">
        <v>69558.214626019893</v>
      </c>
    </row>
    <row r="1289" spans="2:6" x14ac:dyDescent="0.2">
      <c r="B1289" s="9" t="s">
        <v>41</v>
      </c>
      <c r="C1289" s="9" t="s">
        <v>70</v>
      </c>
      <c r="D1289" s="162" t="s">
        <v>121</v>
      </c>
      <c r="E1289" s="9" t="str">
        <f t="shared" si="21"/>
        <v>ROMale15-19</v>
      </c>
      <c r="F1289" s="118">
        <v>75175.722680648498</v>
      </c>
    </row>
    <row r="1290" spans="2:6" x14ac:dyDescent="0.2">
      <c r="B1290" s="9" t="s">
        <v>41</v>
      </c>
      <c r="C1290" s="9" t="s">
        <v>70</v>
      </c>
      <c r="D1290" s="162" t="s">
        <v>122</v>
      </c>
      <c r="E1290" s="9" t="str">
        <f t="shared" si="21"/>
        <v>ROMale20-24</v>
      </c>
      <c r="F1290" s="118">
        <v>79749.484914056695</v>
      </c>
    </row>
    <row r="1291" spans="2:6" x14ac:dyDescent="0.2">
      <c r="B1291" s="9" t="s">
        <v>41</v>
      </c>
      <c r="C1291" s="9" t="s">
        <v>70</v>
      </c>
      <c r="D1291" s="162" t="s">
        <v>123</v>
      </c>
      <c r="E1291" s="9" t="str">
        <f t="shared" si="21"/>
        <v>ROMale25-29</v>
      </c>
      <c r="F1291" s="118">
        <v>79000.946490293296</v>
      </c>
    </row>
    <row r="1292" spans="2:6" x14ac:dyDescent="0.2">
      <c r="B1292" s="9" t="s">
        <v>41</v>
      </c>
      <c r="C1292" s="9" t="s">
        <v>70</v>
      </c>
      <c r="D1292" s="162" t="s">
        <v>124</v>
      </c>
      <c r="E1292" s="9" t="str">
        <f t="shared" si="21"/>
        <v>ROMale30-34</v>
      </c>
      <c r="F1292" s="118">
        <v>78603.894567675903</v>
      </c>
    </row>
    <row r="1293" spans="2:6" x14ac:dyDescent="0.2">
      <c r="B1293" s="9" t="s">
        <v>41</v>
      </c>
      <c r="C1293" s="9" t="s">
        <v>70</v>
      </c>
      <c r="D1293" s="162" t="s">
        <v>125</v>
      </c>
      <c r="E1293" s="9" t="str">
        <f t="shared" si="21"/>
        <v>ROMale35-39</v>
      </c>
      <c r="F1293" s="118">
        <v>75621.953811378698</v>
      </c>
    </row>
    <row r="1294" spans="2:6" x14ac:dyDescent="0.2">
      <c r="B1294" s="9" t="s">
        <v>41</v>
      </c>
      <c r="C1294" s="9" t="s">
        <v>70</v>
      </c>
      <c r="D1294" s="162" t="s">
        <v>126</v>
      </c>
      <c r="E1294" s="9" t="str">
        <f t="shared" si="21"/>
        <v>ROMale40-44</v>
      </c>
      <c r="F1294" s="118">
        <v>67692.070944956096</v>
      </c>
    </row>
    <row r="1295" spans="2:6" x14ac:dyDescent="0.2">
      <c r="B1295" s="9" t="s">
        <v>41</v>
      </c>
      <c r="C1295" s="9" t="s">
        <v>70</v>
      </c>
      <c r="D1295" s="162" t="s">
        <v>127</v>
      </c>
      <c r="E1295" s="9" t="str">
        <f t="shared" si="21"/>
        <v>ROMale45-49</v>
      </c>
      <c r="F1295" s="118">
        <v>57652.041689242797</v>
      </c>
    </row>
    <row r="1296" spans="2:6" x14ac:dyDescent="0.2">
      <c r="B1296" s="9" t="s">
        <v>41</v>
      </c>
      <c r="C1296" s="9" t="s">
        <v>70</v>
      </c>
      <c r="D1296" s="162" t="s">
        <v>128</v>
      </c>
      <c r="E1296" s="9" t="str">
        <f t="shared" si="21"/>
        <v>ROMale50-54</v>
      </c>
      <c r="F1296" s="118">
        <v>52440.7213740437</v>
      </c>
    </row>
    <row r="1297" spans="2:6" x14ac:dyDescent="0.2">
      <c r="B1297" s="9" t="s">
        <v>41</v>
      </c>
      <c r="C1297" s="9" t="s">
        <v>70</v>
      </c>
      <c r="D1297" s="162" t="s">
        <v>129</v>
      </c>
      <c r="E1297" s="9" t="str">
        <f t="shared" si="21"/>
        <v>ROMale55-59</v>
      </c>
      <c r="F1297" s="118">
        <v>44875.716127871397</v>
      </c>
    </row>
    <row r="1298" spans="2:6" x14ac:dyDescent="0.2">
      <c r="B1298" s="9" t="s">
        <v>41</v>
      </c>
      <c r="C1298" s="9" t="s">
        <v>70</v>
      </c>
      <c r="D1298" s="162" t="s">
        <v>130</v>
      </c>
      <c r="E1298" s="9" t="str">
        <f t="shared" si="21"/>
        <v>ROMale60-64</v>
      </c>
      <c r="F1298" s="118">
        <v>34278.215567198102</v>
      </c>
    </row>
    <row r="1299" spans="2:6" x14ac:dyDescent="0.2">
      <c r="B1299" s="9" t="s">
        <v>41</v>
      </c>
      <c r="C1299" s="9" t="s">
        <v>70</v>
      </c>
      <c r="D1299" s="162" t="s">
        <v>131</v>
      </c>
      <c r="E1299" s="9" t="str">
        <f t="shared" si="21"/>
        <v>ROMale65-69</v>
      </c>
      <c r="F1299" s="118">
        <v>23827.933507599198</v>
      </c>
    </row>
    <row r="1300" spans="2:6" x14ac:dyDescent="0.2">
      <c r="B1300" s="9" t="s">
        <v>41</v>
      </c>
      <c r="C1300" s="9" t="s">
        <v>70</v>
      </c>
      <c r="D1300" s="162" t="s">
        <v>132</v>
      </c>
      <c r="E1300" s="9" t="str">
        <f t="shared" si="21"/>
        <v>ROMale70-74</v>
      </c>
      <c r="F1300" s="118">
        <v>15475.395313766599</v>
      </c>
    </row>
    <row r="1301" spans="2:6" x14ac:dyDescent="0.2">
      <c r="B1301" s="9" t="s">
        <v>41</v>
      </c>
      <c r="C1301" s="9" t="s">
        <v>70</v>
      </c>
      <c r="D1301" s="162" t="s">
        <v>133</v>
      </c>
      <c r="E1301" s="9" t="str">
        <f t="shared" si="21"/>
        <v>ROMale75-79</v>
      </c>
      <c r="F1301" s="118">
        <v>9336.0496922948805</v>
      </c>
    </row>
    <row r="1302" spans="2:6" x14ac:dyDescent="0.2">
      <c r="B1302" s="9" t="s">
        <v>41</v>
      </c>
      <c r="C1302" s="9" t="s">
        <v>70</v>
      </c>
      <c r="D1302" s="162" t="s">
        <v>134</v>
      </c>
      <c r="E1302" s="9" t="str">
        <f t="shared" si="21"/>
        <v>ROMale80-84</v>
      </c>
      <c r="F1302" s="118">
        <v>5344.6189876652297</v>
      </c>
    </row>
    <row r="1303" spans="2:6" x14ac:dyDescent="0.2">
      <c r="B1303" s="9" t="s">
        <v>41</v>
      </c>
      <c r="C1303" s="9" t="s">
        <v>70</v>
      </c>
      <c r="D1303" s="162" t="s">
        <v>135</v>
      </c>
      <c r="E1303" s="9" t="str">
        <f t="shared" si="21"/>
        <v>ROMale85-89</v>
      </c>
      <c r="F1303" s="118">
        <v>2387.9361305980901</v>
      </c>
    </row>
    <row r="1304" spans="2:6" x14ac:dyDescent="0.2">
      <c r="B1304" s="9" t="s">
        <v>41</v>
      </c>
      <c r="C1304" s="9" t="s">
        <v>70</v>
      </c>
      <c r="D1304" s="162" t="s">
        <v>8</v>
      </c>
      <c r="E1304" s="9" t="str">
        <f t="shared" si="21"/>
        <v>ROMale90+</v>
      </c>
      <c r="F1304" s="118">
        <v>1271.1386568104699</v>
      </c>
    </row>
    <row r="1305" spans="2:6" x14ac:dyDescent="0.2">
      <c r="B1305" s="9" t="s">
        <v>41</v>
      </c>
      <c r="C1305" s="9" t="s">
        <v>18</v>
      </c>
      <c r="D1305" s="162">
        <v>0</v>
      </c>
      <c r="E1305" s="9" t="str">
        <f t="shared" si="21"/>
        <v>ROTotal0</v>
      </c>
      <c r="F1305" s="118">
        <v>28017.595533129799</v>
      </c>
    </row>
    <row r="1306" spans="2:6" x14ac:dyDescent="0.2">
      <c r="B1306" s="9" t="s">
        <v>41</v>
      </c>
      <c r="C1306" s="9" t="s">
        <v>18</v>
      </c>
      <c r="D1306" s="163" t="s">
        <v>139</v>
      </c>
      <c r="E1306" s="9" t="str">
        <f t="shared" si="21"/>
        <v>ROTotal01-04</v>
      </c>
      <c r="F1306" s="118">
        <v>112240.93366537899</v>
      </c>
    </row>
    <row r="1307" spans="2:6" x14ac:dyDescent="0.2">
      <c r="B1307" s="9" t="s">
        <v>41</v>
      </c>
      <c r="C1307" s="9" t="s">
        <v>18</v>
      </c>
      <c r="D1307" s="163" t="s">
        <v>138</v>
      </c>
      <c r="E1307" s="9" t="str">
        <f t="shared" si="21"/>
        <v>ROTotal05-09</v>
      </c>
      <c r="F1307" s="118">
        <v>136734.83343038199</v>
      </c>
    </row>
    <row r="1308" spans="2:6" x14ac:dyDescent="0.2">
      <c r="B1308" s="9" t="s">
        <v>41</v>
      </c>
      <c r="C1308" s="9" t="s">
        <v>18</v>
      </c>
      <c r="D1308" s="163" t="s">
        <v>120</v>
      </c>
      <c r="E1308" s="9" t="str">
        <f t="shared" si="21"/>
        <v>ROTotal10-14</v>
      </c>
      <c r="F1308" s="118">
        <v>135887.09699129401</v>
      </c>
    </row>
    <row r="1309" spans="2:6" x14ac:dyDescent="0.2">
      <c r="B1309" s="9" t="s">
        <v>41</v>
      </c>
      <c r="C1309" s="9" t="s">
        <v>18</v>
      </c>
      <c r="D1309" s="162" t="s">
        <v>121</v>
      </c>
      <c r="E1309" s="9" t="str">
        <f t="shared" si="21"/>
        <v>ROTotal15-19</v>
      </c>
      <c r="F1309" s="118">
        <v>147377.94529976099</v>
      </c>
    </row>
    <row r="1310" spans="2:6" x14ac:dyDescent="0.2">
      <c r="B1310" s="9" t="s">
        <v>41</v>
      </c>
      <c r="C1310" s="9" t="s">
        <v>18</v>
      </c>
      <c r="D1310" s="162" t="s">
        <v>122</v>
      </c>
      <c r="E1310" s="9" t="str">
        <f t="shared" si="21"/>
        <v>ROTotal20-24</v>
      </c>
      <c r="F1310" s="118">
        <v>156970.11591281701</v>
      </c>
    </row>
    <row r="1311" spans="2:6" x14ac:dyDescent="0.2">
      <c r="B1311" s="9" t="s">
        <v>41</v>
      </c>
      <c r="C1311" s="9" t="s">
        <v>18</v>
      </c>
      <c r="D1311" s="162" t="s">
        <v>123</v>
      </c>
      <c r="E1311" s="9" t="str">
        <f t="shared" si="21"/>
        <v>ROTotal25-29</v>
      </c>
      <c r="F1311" s="118">
        <v>157231.90836893799</v>
      </c>
    </row>
    <row r="1312" spans="2:6" x14ac:dyDescent="0.2">
      <c r="B1312" s="9" t="s">
        <v>41</v>
      </c>
      <c r="C1312" s="9" t="s">
        <v>18</v>
      </c>
      <c r="D1312" s="162" t="s">
        <v>124</v>
      </c>
      <c r="E1312" s="9" t="str">
        <f t="shared" si="21"/>
        <v>ROTotal30-34</v>
      </c>
      <c r="F1312" s="118">
        <v>155457.066273487</v>
      </c>
    </row>
    <row r="1313" spans="2:6" x14ac:dyDescent="0.2">
      <c r="B1313" s="9" t="s">
        <v>41</v>
      </c>
      <c r="C1313" s="9" t="s">
        <v>18</v>
      </c>
      <c r="D1313" s="162" t="s">
        <v>125</v>
      </c>
      <c r="E1313" s="9" t="str">
        <f t="shared" si="21"/>
        <v>ROTotal35-39</v>
      </c>
      <c r="F1313" s="118">
        <v>150860.00039524099</v>
      </c>
    </row>
    <row r="1314" spans="2:6" x14ac:dyDescent="0.2">
      <c r="B1314" s="9" t="s">
        <v>41</v>
      </c>
      <c r="C1314" s="9" t="s">
        <v>18</v>
      </c>
      <c r="D1314" s="162" t="s">
        <v>126</v>
      </c>
      <c r="E1314" s="9" t="str">
        <f t="shared" si="21"/>
        <v>ROTotal40-44</v>
      </c>
      <c r="F1314" s="118">
        <v>135924.530763724</v>
      </c>
    </row>
    <row r="1315" spans="2:6" x14ac:dyDescent="0.2">
      <c r="B1315" s="9" t="s">
        <v>41</v>
      </c>
      <c r="C1315" s="9" t="s">
        <v>18</v>
      </c>
      <c r="D1315" s="162" t="s">
        <v>127</v>
      </c>
      <c r="E1315" s="9" t="str">
        <f t="shared" si="21"/>
        <v>ROTotal45-49</v>
      </c>
      <c r="F1315" s="118">
        <v>117256.43687947</v>
      </c>
    </row>
    <row r="1316" spans="2:6" x14ac:dyDescent="0.2">
      <c r="B1316" s="9" t="s">
        <v>41</v>
      </c>
      <c r="C1316" s="9" t="s">
        <v>18</v>
      </c>
      <c r="D1316" s="162" t="s">
        <v>128</v>
      </c>
      <c r="E1316" s="9" t="str">
        <f t="shared" si="21"/>
        <v>ROTotal50-54</v>
      </c>
      <c r="F1316" s="118">
        <v>103767.29732053399</v>
      </c>
    </row>
    <row r="1317" spans="2:6" x14ac:dyDescent="0.2">
      <c r="B1317" s="9" t="s">
        <v>41</v>
      </c>
      <c r="C1317" s="9" t="s">
        <v>18</v>
      </c>
      <c r="D1317" s="162" t="s">
        <v>129</v>
      </c>
      <c r="E1317" s="9" t="str">
        <f t="shared" si="21"/>
        <v>ROTotal55-59</v>
      </c>
      <c r="F1317" s="118">
        <v>87334.095951842202</v>
      </c>
    </row>
    <row r="1318" spans="2:6" x14ac:dyDescent="0.2">
      <c r="B1318" s="9" t="s">
        <v>41</v>
      </c>
      <c r="C1318" s="9" t="s">
        <v>18</v>
      </c>
      <c r="D1318" s="162" t="s">
        <v>130</v>
      </c>
      <c r="E1318" s="9" t="str">
        <f t="shared" si="21"/>
        <v>ROTotal60-64</v>
      </c>
      <c r="F1318" s="118">
        <v>67228.755106441895</v>
      </c>
    </row>
    <row r="1319" spans="2:6" x14ac:dyDescent="0.2">
      <c r="B1319" s="9" t="s">
        <v>41</v>
      </c>
      <c r="C1319" s="9" t="s">
        <v>18</v>
      </c>
      <c r="D1319" s="162" t="s">
        <v>131</v>
      </c>
      <c r="E1319" s="9" t="str">
        <f t="shared" si="21"/>
        <v>ROTotal65-69</v>
      </c>
      <c r="F1319" s="118">
        <v>47805.323940982998</v>
      </c>
    </row>
    <row r="1320" spans="2:6" x14ac:dyDescent="0.2">
      <c r="B1320" s="9" t="s">
        <v>41</v>
      </c>
      <c r="C1320" s="9" t="s">
        <v>18</v>
      </c>
      <c r="D1320" s="162" t="s">
        <v>132</v>
      </c>
      <c r="E1320" s="9" t="str">
        <f t="shared" si="21"/>
        <v>ROTotal70-74</v>
      </c>
      <c r="F1320" s="118">
        <v>30996.852308824498</v>
      </c>
    </row>
    <row r="1321" spans="2:6" x14ac:dyDescent="0.2">
      <c r="B1321" s="9" t="s">
        <v>41</v>
      </c>
      <c r="C1321" s="9" t="s">
        <v>18</v>
      </c>
      <c r="D1321" s="162" t="s">
        <v>133</v>
      </c>
      <c r="E1321" s="9" t="str">
        <f t="shared" si="21"/>
        <v>ROTotal75-79</v>
      </c>
      <c r="F1321" s="118">
        <v>19101.6603684908</v>
      </c>
    </row>
    <row r="1322" spans="2:6" x14ac:dyDescent="0.2">
      <c r="B1322" s="9" t="s">
        <v>41</v>
      </c>
      <c r="C1322" s="9" t="s">
        <v>18</v>
      </c>
      <c r="D1322" s="162" t="s">
        <v>134</v>
      </c>
      <c r="E1322" s="9" t="str">
        <f t="shared" si="21"/>
        <v>ROTotal80-84</v>
      </c>
      <c r="F1322" s="118">
        <v>10885.824380784699</v>
      </c>
    </row>
    <row r="1323" spans="2:6" x14ac:dyDescent="0.2">
      <c r="B1323" s="9" t="s">
        <v>41</v>
      </c>
      <c r="C1323" s="9" t="s">
        <v>18</v>
      </c>
      <c r="D1323" s="162" t="s">
        <v>135</v>
      </c>
      <c r="E1323" s="9" t="str">
        <f t="shared" si="21"/>
        <v>ROTotal85-89</v>
      </c>
      <c r="F1323" s="118">
        <v>5054.5627918322598</v>
      </c>
    </row>
    <row r="1324" spans="2:6" x14ac:dyDescent="0.2">
      <c r="B1324" s="9" t="s">
        <v>41</v>
      </c>
      <c r="C1324" s="9" t="s">
        <v>18</v>
      </c>
      <c r="D1324" s="162" t="s">
        <v>8</v>
      </c>
      <c r="E1324" s="9" t="str">
        <f t="shared" si="21"/>
        <v>ROTotal90+</v>
      </c>
      <c r="F1324" s="118">
        <v>2774.9508440282202</v>
      </c>
    </row>
    <row r="1325" spans="2:6" x14ac:dyDescent="0.2">
      <c r="B1325" s="9" t="s">
        <v>42</v>
      </c>
      <c r="C1325" s="9" t="s">
        <v>69</v>
      </c>
      <c r="D1325" s="162">
        <v>0</v>
      </c>
      <c r="E1325" s="9" t="str">
        <f t="shared" si="21"/>
        <v>RRFemale0</v>
      </c>
      <c r="F1325" s="118">
        <v>6059.5765874242397</v>
      </c>
    </row>
    <row r="1326" spans="2:6" x14ac:dyDescent="0.2">
      <c r="B1326" s="9" t="s">
        <v>42</v>
      </c>
      <c r="C1326" s="9" t="s">
        <v>69</v>
      </c>
      <c r="D1326" s="163" t="s">
        <v>139</v>
      </c>
      <c r="E1326" s="9" t="str">
        <f t="shared" si="21"/>
        <v>RRFemale01-04</v>
      </c>
      <c r="F1326" s="118">
        <v>23427.9776424632</v>
      </c>
    </row>
    <row r="1327" spans="2:6" x14ac:dyDescent="0.2">
      <c r="B1327" s="9" t="s">
        <v>42</v>
      </c>
      <c r="C1327" s="9" t="s">
        <v>69</v>
      </c>
      <c r="D1327" s="163" t="s">
        <v>138</v>
      </c>
      <c r="E1327" s="9" t="str">
        <f t="shared" si="21"/>
        <v>RRFemale05-09</v>
      </c>
      <c r="F1327" s="118">
        <v>27410.679396217602</v>
      </c>
    </row>
    <row r="1328" spans="2:6" x14ac:dyDescent="0.2">
      <c r="B1328" s="9" t="s">
        <v>42</v>
      </c>
      <c r="C1328" s="9" t="s">
        <v>69</v>
      </c>
      <c r="D1328" s="163" t="s">
        <v>120</v>
      </c>
      <c r="E1328" s="9" t="str">
        <f t="shared" si="21"/>
        <v>RRFemale10-14</v>
      </c>
      <c r="F1328" s="118">
        <v>26623.9606904596</v>
      </c>
    </row>
    <row r="1329" spans="2:6" x14ac:dyDescent="0.2">
      <c r="B1329" s="9" t="s">
        <v>42</v>
      </c>
      <c r="C1329" s="9" t="s">
        <v>69</v>
      </c>
      <c r="D1329" s="162" t="s">
        <v>121</v>
      </c>
      <c r="E1329" s="9" t="str">
        <f t="shared" si="21"/>
        <v>RRFemale15-19</v>
      </c>
      <c r="F1329" s="118">
        <v>26151.880256288801</v>
      </c>
    </row>
    <row r="1330" spans="2:6" x14ac:dyDescent="0.2">
      <c r="B1330" s="9" t="s">
        <v>42</v>
      </c>
      <c r="C1330" s="9" t="s">
        <v>69</v>
      </c>
      <c r="D1330" s="162" t="s">
        <v>122</v>
      </c>
      <c r="E1330" s="9" t="str">
        <f t="shared" si="21"/>
        <v>RRFemale20-24</v>
      </c>
      <c r="F1330" s="118">
        <v>29258.284800226898</v>
      </c>
    </row>
    <row r="1331" spans="2:6" x14ac:dyDescent="0.2">
      <c r="B1331" s="9" t="s">
        <v>42</v>
      </c>
      <c r="C1331" s="9" t="s">
        <v>69</v>
      </c>
      <c r="D1331" s="162" t="s">
        <v>123</v>
      </c>
      <c r="E1331" s="9" t="str">
        <f t="shared" si="21"/>
        <v>RRFemale25-29</v>
      </c>
      <c r="F1331" s="118">
        <v>30250.637739238799</v>
      </c>
    </row>
    <row r="1332" spans="2:6" x14ac:dyDescent="0.2">
      <c r="B1332" s="9" t="s">
        <v>42</v>
      </c>
      <c r="C1332" s="9" t="s">
        <v>69</v>
      </c>
      <c r="D1332" s="162" t="s">
        <v>124</v>
      </c>
      <c r="E1332" s="9" t="str">
        <f t="shared" si="21"/>
        <v>RRFemale30-34</v>
      </c>
      <c r="F1332" s="118">
        <v>28670.3947094592</v>
      </c>
    </row>
    <row r="1333" spans="2:6" x14ac:dyDescent="0.2">
      <c r="B1333" s="9" t="s">
        <v>42</v>
      </c>
      <c r="C1333" s="9" t="s">
        <v>69</v>
      </c>
      <c r="D1333" s="162" t="s">
        <v>125</v>
      </c>
      <c r="E1333" s="9" t="str">
        <f t="shared" si="21"/>
        <v>RRFemale35-39</v>
      </c>
      <c r="F1333" s="118">
        <v>26492.849195919702</v>
      </c>
    </row>
    <row r="1334" spans="2:6" x14ac:dyDescent="0.2">
      <c r="B1334" s="9" t="s">
        <v>42</v>
      </c>
      <c r="C1334" s="9" t="s">
        <v>69</v>
      </c>
      <c r="D1334" s="162" t="s">
        <v>126</v>
      </c>
      <c r="E1334" s="9" t="str">
        <f t="shared" si="21"/>
        <v>RRFemale40-44</v>
      </c>
      <c r="F1334" s="118">
        <v>22203.4718634524</v>
      </c>
    </row>
    <row r="1335" spans="2:6" x14ac:dyDescent="0.2">
      <c r="B1335" s="9" t="s">
        <v>42</v>
      </c>
      <c r="C1335" s="9" t="s">
        <v>69</v>
      </c>
      <c r="D1335" s="162" t="s">
        <v>127</v>
      </c>
      <c r="E1335" s="9" t="str">
        <f t="shared" si="21"/>
        <v>RRFemale45-49</v>
      </c>
      <c r="F1335" s="118">
        <v>17260.2547262353</v>
      </c>
    </row>
    <row r="1336" spans="2:6" x14ac:dyDescent="0.2">
      <c r="B1336" s="9" t="s">
        <v>42</v>
      </c>
      <c r="C1336" s="9" t="s">
        <v>69</v>
      </c>
      <c r="D1336" s="162" t="s">
        <v>128</v>
      </c>
      <c r="E1336" s="9" t="str">
        <f t="shared" si="21"/>
        <v>RRFemale50-54</v>
      </c>
      <c r="F1336" s="118">
        <v>13577.7436892284</v>
      </c>
    </row>
    <row r="1337" spans="2:6" x14ac:dyDescent="0.2">
      <c r="B1337" s="9" t="s">
        <v>42</v>
      </c>
      <c r="C1337" s="9" t="s">
        <v>69</v>
      </c>
      <c r="D1337" s="162" t="s">
        <v>129</v>
      </c>
      <c r="E1337" s="9" t="str">
        <f t="shared" si="21"/>
        <v>RRFemale55-59</v>
      </c>
      <c r="F1337" s="118">
        <v>10879.0262419845</v>
      </c>
    </row>
    <row r="1338" spans="2:6" x14ac:dyDescent="0.2">
      <c r="B1338" s="9" t="s">
        <v>42</v>
      </c>
      <c r="C1338" s="9" t="s">
        <v>69</v>
      </c>
      <c r="D1338" s="162" t="s">
        <v>130</v>
      </c>
      <c r="E1338" s="9" t="str">
        <f t="shared" si="21"/>
        <v>RRFemale60-64</v>
      </c>
      <c r="F1338" s="118">
        <v>8390.2950156495808</v>
      </c>
    </row>
    <row r="1339" spans="2:6" x14ac:dyDescent="0.2">
      <c r="B1339" s="9" t="s">
        <v>42</v>
      </c>
      <c r="C1339" s="9" t="s">
        <v>69</v>
      </c>
      <c r="D1339" s="162" t="s">
        <v>131</v>
      </c>
      <c r="E1339" s="9" t="str">
        <f t="shared" si="21"/>
        <v>RRFemale65-69</v>
      </c>
      <c r="F1339" s="118">
        <v>5930.8337331960201</v>
      </c>
    </row>
    <row r="1340" spans="2:6" x14ac:dyDescent="0.2">
      <c r="B1340" s="9" t="s">
        <v>42</v>
      </c>
      <c r="C1340" s="9" t="s">
        <v>69</v>
      </c>
      <c r="D1340" s="162" t="s">
        <v>132</v>
      </c>
      <c r="E1340" s="9" t="str">
        <f t="shared" si="21"/>
        <v>RRFemale70-74</v>
      </c>
      <c r="F1340" s="118">
        <v>3847.46425089184</v>
      </c>
    </row>
    <row r="1341" spans="2:6" x14ac:dyDescent="0.2">
      <c r="B1341" s="9" t="s">
        <v>42</v>
      </c>
      <c r="C1341" s="9" t="s">
        <v>69</v>
      </c>
      <c r="D1341" s="162" t="s">
        <v>133</v>
      </c>
      <c r="E1341" s="9" t="str">
        <f t="shared" si="21"/>
        <v>RRFemale75-79</v>
      </c>
      <c r="F1341" s="118">
        <v>2299.2639366132698</v>
      </c>
    </row>
    <row r="1342" spans="2:6" x14ac:dyDescent="0.2">
      <c r="B1342" s="9" t="s">
        <v>42</v>
      </c>
      <c r="C1342" s="9" t="s">
        <v>69</v>
      </c>
      <c r="D1342" s="162" t="s">
        <v>134</v>
      </c>
      <c r="E1342" s="9" t="str">
        <f t="shared" si="21"/>
        <v>RRFemale80-84</v>
      </c>
      <c r="F1342" s="118">
        <v>1323.2503866709001</v>
      </c>
    </row>
    <row r="1343" spans="2:6" x14ac:dyDescent="0.2">
      <c r="B1343" s="9" t="s">
        <v>42</v>
      </c>
      <c r="C1343" s="9" t="s">
        <v>69</v>
      </c>
      <c r="D1343" s="162" t="s">
        <v>135</v>
      </c>
      <c r="E1343" s="9" t="str">
        <f t="shared" si="21"/>
        <v>RRFemale85-89</v>
      </c>
      <c r="F1343" s="118">
        <v>646.38785349524801</v>
      </c>
    </row>
    <row r="1344" spans="2:6" x14ac:dyDescent="0.2">
      <c r="B1344" s="9" t="s">
        <v>42</v>
      </c>
      <c r="C1344" s="9" t="s">
        <v>69</v>
      </c>
      <c r="D1344" s="162" t="s">
        <v>8</v>
      </c>
      <c r="E1344" s="9" t="str">
        <f t="shared" si="21"/>
        <v>RRFemale90+</v>
      </c>
      <c r="F1344" s="118">
        <v>335.61023398030602</v>
      </c>
    </row>
    <row r="1345" spans="2:6" x14ac:dyDescent="0.2">
      <c r="B1345" s="9" t="s">
        <v>42</v>
      </c>
      <c r="C1345" s="9" t="s">
        <v>70</v>
      </c>
      <c r="D1345" s="162">
        <v>0</v>
      </c>
      <c r="E1345" s="9" t="str">
        <f t="shared" si="21"/>
        <v>RRMale0</v>
      </c>
      <c r="F1345" s="118">
        <v>6362.9015170882703</v>
      </c>
    </row>
    <row r="1346" spans="2:6" x14ac:dyDescent="0.2">
      <c r="B1346" s="9" t="s">
        <v>42</v>
      </c>
      <c r="C1346" s="9" t="s">
        <v>70</v>
      </c>
      <c r="D1346" s="163" t="s">
        <v>139</v>
      </c>
      <c r="E1346" s="9" t="str">
        <f t="shared" ref="E1346:E1409" si="22">_xlfn.CONCAT(B1346,C1346,D1346)</f>
        <v>RRMale01-04</v>
      </c>
      <c r="F1346" s="118">
        <v>24561.5308388427</v>
      </c>
    </row>
    <row r="1347" spans="2:6" x14ac:dyDescent="0.2">
      <c r="B1347" s="9" t="s">
        <v>42</v>
      </c>
      <c r="C1347" s="9" t="s">
        <v>70</v>
      </c>
      <c r="D1347" s="163" t="s">
        <v>138</v>
      </c>
      <c r="E1347" s="9" t="str">
        <f t="shared" si="22"/>
        <v>RRMale05-09</v>
      </c>
      <c r="F1347" s="118">
        <v>28633.649864455499</v>
      </c>
    </row>
    <row r="1348" spans="2:6" x14ac:dyDescent="0.2">
      <c r="B1348" s="9" t="s">
        <v>42</v>
      </c>
      <c r="C1348" s="9" t="s">
        <v>70</v>
      </c>
      <c r="D1348" s="163" t="s">
        <v>120</v>
      </c>
      <c r="E1348" s="9" t="str">
        <f t="shared" si="22"/>
        <v>RRMale10-14</v>
      </c>
      <c r="F1348" s="118">
        <v>27611.092751414999</v>
      </c>
    </row>
    <row r="1349" spans="2:6" x14ac:dyDescent="0.2">
      <c r="B1349" s="9" t="s">
        <v>42</v>
      </c>
      <c r="C1349" s="9" t="s">
        <v>70</v>
      </c>
      <c r="D1349" s="162" t="s">
        <v>121</v>
      </c>
      <c r="E1349" s="9" t="str">
        <f t="shared" si="22"/>
        <v>RRMale15-19</v>
      </c>
      <c r="F1349" s="118">
        <v>27020.4495474207</v>
      </c>
    </row>
    <row r="1350" spans="2:6" x14ac:dyDescent="0.2">
      <c r="B1350" s="9" t="s">
        <v>42</v>
      </c>
      <c r="C1350" s="9" t="s">
        <v>70</v>
      </c>
      <c r="D1350" s="162" t="s">
        <v>122</v>
      </c>
      <c r="E1350" s="9" t="str">
        <f t="shared" si="22"/>
        <v>RRMale20-24</v>
      </c>
      <c r="F1350" s="118">
        <v>31728.333161746101</v>
      </c>
    </row>
    <row r="1351" spans="2:6" x14ac:dyDescent="0.2">
      <c r="B1351" s="9" t="s">
        <v>42</v>
      </c>
      <c r="C1351" s="9" t="s">
        <v>70</v>
      </c>
      <c r="D1351" s="162" t="s">
        <v>123</v>
      </c>
      <c r="E1351" s="9" t="str">
        <f t="shared" si="22"/>
        <v>RRMale25-29</v>
      </c>
      <c r="F1351" s="118">
        <v>34298.0086516132</v>
      </c>
    </row>
    <row r="1352" spans="2:6" x14ac:dyDescent="0.2">
      <c r="B1352" s="9" t="s">
        <v>42</v>
      </c>
      <c r="C1352" s="9" t="s">
        <v>70</v>
      </c>
      <c r="D1352" s="162" t="s">
        <v>124</v>
      </c>
      <c r="E1352" s="9" t="str">
        <f t="shared" si="22"/>
        <v>RRMale30-34</v>
      </c>
      <c r="F1352" s="118">
        <v>32651.341547800399</v>
      </c>
    </row>
    <row r="1353" spans="2:6" x14ac:dyDescent="0.2">
      <c r="B1353" s="9" t="s">
        <v>42</v>
      </c>
      <c r="C1353" s="9" t="s">
        <v>70</v>
      </c>
      <c r="D1353" s="162" t="s">
        <v>125</v>
      </c>
      <c r="E1353" s="9" t="str">
        <f t="shared" si="22"/>
        <v>RRMale35-39</v>
      </c>
      <c r="F1353" s="118">
        <v>29264.803298888</v>
      </c>
    </row>
    <row r="1354" spans="2:6" x14ac:dyDescent="0.2">
      <c r="B1354" s="9" t="s">
        <v>42</v>
      </c>
      <c r="C1354" s="9" t="s">
        <v>70</v>
      </c>
      <c r="D1354" s="162" t="s">
        <v>126</v>
      </c>
      <c r="E1354" s="9" t="str">
        <f t="shared" si="22"/>
        <v>RRMale40-44</v>
      </c>
      <c r="F1354" s="118">
        <v>23945.942161954899</v>
      </c>
    </row>
    <row r="1355" spans="2:6" x14ac:dyDescent="0.2">
      <c r="B1355" s="9" t="s">
        <v>42</v>
      </c>
      <c r="C1355" s="9" t="s">
        <v>70</v>
      </c>
      <c r="D1355" s="162" t="s">
        <v>127</v>
      </c>
      <c r="E1355" s="9" t="str">
        <f t="shared" si="22"/>
        <v>RRMale45-49</v>
      </c>
      <c r="F1355" s="118">
        <v>18656.9974514571</v>
      </c>
    </row>
    <row r="1356" spans="2:6" x14ac:dyDescent="0.2">
      <c r="B1356" s="9" t="s">
        <v>42</v>
      </c>
      <c r="C1356" s="9" t="s">
        <v>70</v>
      </c>
      <c r="D1356" s="162" t="s">
        <v>128</v>
      </c>
      <c r="E1356" s="9" t="str">
        <f t="shared" si="22"/>
        <v>RRMale50-54</v>
      </c>
      <c r="F1356" s="118">
        <v>14860.8729040449</v>
      </c>
    </row>
    <row r="1357" spans="2:6" x14ac:dyDescent="0.2">
      <c r="B1357" s="9" t="s">
        <v>42</v>
      </c>
      <c r="C1357" s="9" t="s">
        <v>70</v>
      </c>
      <c r="D1357" s="162" t="s">
        <v>129</v>
      </c>
      <c r="E1357" s="9" t="str">
        <f t="shared" si="22"/>
        <v>RRMale55-59</v>
      </c>
      <c r="F1357" s="118">
        <v>11746.8072188062</v>
      </c>
    </row>
    <row r="1358" spans="2:6" x14ac:dyDescent="0.2">
      <c r="B1358" s="9" t="s">
        <v>42</v>
      </c>
      <c r="C1358" s="9" t="s">
        <v>70</v>
      </c>
      <c r="D1358" s="162" t="s">
        <v>130</v>
      </c>
      <c r="E1358" s="9" t="str">
        <f t="shared" si="22"/>
        <v>RRMale60-64</v>
      </c>
      <c r="F1358" s="118">
        <v>8751.4539494105793</v>
      </c>
    </row>
    <row r="1359" spans="2:6" x14ac:dyDescent="0.2">
      <c r="B1359" s="9" t="s">
        <v>42</v>
      </c>
      <c r="C1359" s="9" t="s">
        <v>70</v>
      </c>
      <c r="D1359" s="162" t="s">
        <v>131</v>
      </c>
      <c r="E1359" s="9" t="str">
        <f t="shared" si="22"/>
        <v>RRMale65-69</v>
      </c>
      <c r="F1359" s="118">
        <v>6144.9095295048501</v>
      </c>
    </row>
    <row r="1360" spans="2:6" x14ac:dyDescent="0.2">
      <c r="B1360" s="9" t="s">
        <v>42</v>
      </c>
      <c r="C1360" s="9" t="s">
        <v>70</v>
      </c>
      <c r="D1360" s="162" t="s">
        <v>132</v>
      </c>
      <c r="E1360" s="9" t="str">
        <f t="shared" si="22"/>
        <v>RRMale70-74</v>
      </c>
      <c r="F1360" s="118">
        <v>4066.5460919019201</v>
      </c>
    </row>
    <row r="1361" spans="2:6" x14ac:dyDescent="0.2">
      <c r="B1361" s="9" t="s">
        <v>42</v>
      </c>
      <c r="C1361" s="9" t="s">
        <v>70</v>
      </c>
      <c r="D1361" s="162" t="s">
        <v>133</v>
      </c>
      <c r="E1361" s="9" t="str">
        <f t="shared" si="22"/>
        <v>RRMale75-79</v>
      </c>
      <c r="F1361" s="118">
        <v>2221.0647521420101</v>
      </c>
    </row>
    <row r="1362" spans="2:6" x14ac:dyDescent="0.2">
      <c r="B1362" s="9" t="s">
        <v>42</v>
      </c>
      <c r="C1362" s="9" t="s">
        <v>70</v>
      </c>
      <c r="D1362" s="162" t="s">
        <v>134</v>
      </c>
      <c r="E1362" s="9" t="str">
        <f t="shared" si="22"/>
        <v>RRMale80-84</v>
      </c>
      <c r="F1362" s="118">
        <v>1143.40124792899</v>
      </c>
    </row>
    <row r="1363" spans="2:6" x14ac:dyDescent="0.2">
      <c r="B1363" s="9" t="s">
        <v>42</v>
      </c>
      <c r="C1363" s="9" t="s">
        <v>70</v>
      </c>
      <c r="D1363" s="162" t="s">
        <v>135</v>
      </c>
      <c r="E1363" s="9" t="str">
        <f t="shared" si="22"/>
        <v>RRMale85-89</v>
      </c>
      <c r="F1363" s="118">
        <v>483.52139469939698</v>
      </c>
    </row>
    <row r="1364" spans="2:6" x14ac:dyDescent="0.2">
      <c r="B1364" s="9" t="s">
        <v>42</v>
      </c>
      <c r="C1364" s="9" t="s">
        <v>70</v>
      </c>
      <c r="D1364" s="162" t="s">
        <v>8</v>
      </c>
      <c r="E1364" s="9" t="str">
        <f t="shared" si="22"/>
        <v>RRMale90+</v>
      </c>
      <c r="F1364" s="118">
        <v>221.64193014210301</v>
      </c>
    </row>
    <row r="1365" spans="2:6" x14ac:dyDescent="0.2">
      <c r="B1365" s="9" t="s">
        <v>42</v>
      </c>
      <c r="C1365" s="9" t="s">
        <v>18</v>
      </c>
      <c r="D1365" s="162">
        <v>0</v>
      </c>
      <c r="E1365" s="9" t="str">
        <f t="shared" si="22"/>
        <v>RRTotal0</v>
      </c>
      <c r="F1365" s="118">
        <v>12422.478123724501</v>
      </c>
    </row>
    <row r="1366" spans="2:6" x14ac:dyDescent="0.2">
      <c r="B1366" s="9" t="s">
        <v>42</v>
      </c>
      <c r="C1366" s="9" t="s">
        <v>18</v>
      </c>
      <c r="D1366" s="163" t="s">
        <v>139</v>
      </c>
      <c r="E1366" s="9" t="str">
        <f t="shared" si="22"/>
        <v>RRTotal01-04</v>
      </c>
      <c r="F1366" s="118">
        <v>47989.508495384398</v>
      </c>
    </row>
    <row r="1367" spans="2:6" x14ac:dyDescent="0.2">
      <c r="B1367" s="9" t="s">
        <v>42</v>
      </c>
      <c r="C1367" s="9" t="s">
        <v>18</v>
      </c>
      <c r="D1367" s="163" t="s">
        <v>138</v>
      </c>
      <c r="E1367" s="9" t="str">
        <f t="shared" si="22"/>
        <v>RRTotal05-09</v>
      </c>
      <c r="F1367" s="118">
        <v>56044.329260695697</v>
      </c>
    </row>
    <row r="1368" spans="2:6" x14ac:dyDescent="0.2">
      <c r="B1368" s="9" t="s">
        <v>42</v>
      </c>
      <c r="C1368" s="9" t="s">
        <v>18</v>
      </c>
      <c r="D1368" s="163" t="s">
        <v>120</v>
      </c>
      <c r="E1368" s="9" t="str">
        <f t="shared" si="22"/>
        <v>RRTotal10-14</v>
      </c>
      <c r="F1368" s="118">
        <v>54235.056261241698</v>
      </c>
    </row>
    <row r="1369" spans="2:6" x14ac:dyDescent="0.2">
      <c r="B1369" s="9" t="s">
        <v>42</v>
      </c>
      <c r="C1369" s="9" t="s">
        <v>18</v>
      </c>
      <c r="D1369" s="162" t="s">
        <v>121</v>
      </c>
      <c r="E1369" s="9" t="str">
        <f t="shared" si="22"/>
        <v>RRTotal15-19</v>
      </c>
      <c r="F1369" s="118">
        <v>53172.3362097016</v>
      </c>
    </row>
    <row r="1370" spans="2:6" x14ac:dyDescent="0.2">
      <c r="B1370" s="9" t="s">
        <v>42</v>
      </c>
      <c r="C1370" s="9" t="s">
        <v>18</v>
      </c>
      <c r="D1370" s="162" t="s">
        <v>122</v>
      </c>
      <c r="E1370" s="9" t="str">
        <f t="shared" si="22"/>
        <v>RRTotal20-24</v>
      </c>
      <c r="F1370" s="118">
        <v>60986.646187976199</v>
      </c>
    </row>
    <row r="1371" spans="2:6" x14ac:dyDescent="0.2">
      <c r="B1371" s="9" t="s">
        <v>42</v>
      </c>
      <c r="C1371" s="9" t="s">
        <v>18</v>
      </c>
      <c r="D1371" s="162" t="s">
        <v>123</v>
      </c>
      <c r="E1371" s="9" t="str">
        <f t="shared" si="22"/>
        <v>RRTotal25-29</v>
      </c>
      <c r="F1371" s="118">
        <v>64548.923990100899</v>
      </c>
    </row>
    <row r="1372" spans="2:6" x14ac:dyDescent="0.2">
      <c r="B1372" s="9" t="s">
        <v>42</v>
      </c>
      <c r="C1372" s="9" t="s">
        <v>18</v>
      </c>
      <c r="D1372" s="162" t="s">
        <v>124</v>
      </c>
      <c r="E1372" s="9" t="str">
        <f t="shared" si="22"/>
        <v>RRTotal30-34</v>
      </c>
      <c r="F1372" s="118">
        <v>61322.015216332999</v>
      </c>
    </row>
    <row r="1373" spans="2:6" x14ac:dyDescent="0.2">
      <c r="B1373" s="9" t="s">
        <v>42</v>
      </c>
      <c r="C1373" s="9" t="s">
        <v>18</v>
      </c>
      <c r="D1373" s="162" t="s">
        <v>125</v>
      </c>
      <c r="E1373" s="9" t="str">
        <f t="shared" si="22"/>
        <v>RRTotal35-39</v>
      </c>
      <c r="F1373" s="118">
        <v>55758.442853675799</v>
      </c>
    </row>
    <row r="1374" spans="2:6" x14ac:dyDescent="0.2">
      <c r="B1374" s="9" t="s">
        <v>42</v>
      </c>
      <c r="C1374" s="9" t="s">
        <v>18</v>
      </c>
      <c r="D1374" s="162" t="s">
        <v>126</v>
      </c>
      <c r="E1374" s="9" t="str">
        <f t="shared" si="22"/>
        <v>RRTotal40-44</v>
      </c>
      <c r="F1374" s="118">
        <v>46149.503695187399</v>
      </c>
    </row>
    <row r="1375" spans="2:6" x14ac:dyDescent="0.2">
      <c r="B1375" s="9" t="s">
        <v>42</v>
      </c>
      <c r="C1375" s="9" t="s">
        <v>18</v>
      </c>
      <c r="D1375" s="162" t="s">
        <v>127</v>
      </c>
      <c r="E1375" s="9" t="str">
        <f t="shared" si="22"/>
        <v>RRTotal45-49</v>
      </c>
      <c r="F1375" s="118">
        <v>35917.281214755203</v>
      </c>
    </row>
    <row r="1376" spans="2:6" x14ac:dyDescent="0.2">
      <c r="B1376" s="9" t="s">
        <v>42</v>
      </c>
      <c r="C1376" s="9" t="s">
        <v>18</v>
      </c>
      <c r="D1376" s="162" t="s">
        <v>128</v>
      </c>
      <c r="E1376" s="9" t="str">
        <f t="shared" si="22"/>
        <v>RRTotal50-54</v>
      </c>
      <c r="F1376" s="118">
        <v>28438.617060535202</v>
      </c>
    </row>
    <row r="1377" spans="2:6" x14ac:dyDescent="0.2">
      <c r="B1377" s="9" t="s">
        <v>42</v>
      </c>
      <c r="C1377" s="9" t="s">
        <v>18</v>
      </c>
      <c r="D1377" s="162" t="s">
        <v>129</v>
      </c>
      <c r="E1377" s="9" t="str">
        <f t="shared" si="22"/>
        <v>RRTotal55-59</v>
      </c>
      <c r="F1377" s="118">
        <v>22625.839624881199</v>
      </c>
    </row>
    <row r="1378" spans="2:6" x14ac:dyDescent="0.2">
      <c r="B1378" s="9" t="s">
        <v>42</v>
      </c>
      <c r="C1378" s="9" t="s">
        <v>18</v>
      </c>
      <c r="D1378" s="162" t="s">
        <v>130</v>
      </c>
      <c r="E1378" s="9" t="str">
        <f t="shared" si="22"/>
        <v>RRTotal60-64</v>
      </c>
      <c r="F1378" s="118">
        <v>17141.754214843801</v>
      </c>
    </row>
    <row r="1379" spans="2:6" x14ac:dyDescent="0.2">
      <c r="B1379" s="9" t="s">
        <v>42</v>
      </c>
      <c r="C1379" s="9" t="s">
        <v>18</v>
      </c>
      <c r="D1379" s="162" t="s">
        <v>131</v>
      </c>
      <c r="E1379" s="9" t="str">
        <f t="shared" si="22"/>
        <v>RRTotal65-69</v>
      </c>
      <c r="F1379" s="118">
        <v>12075.860634589801</v>
      </c>
    </row>
    <row r="1380" spans="2:6" x14ac:dyDescent="0.2">
      <c r="B1380" s="9" t="s">
        <v>42</v>
      </c>
      <c r="C1380" s="9" t="s">
        <v>18</v>
      </c>
      <c r="D1380" s="162" t="s">
        <v>132</v>
      </c>
      <c r="E1380" s="9" t="str">
        <f t="shared" si="22"/>
        <v>RRTotal70-74</v>
      </c>
      <c r="F1380" s="118">
        <v>7914.02793707206</v>
      </c>
    </row>
    <row r="1381" spans="2:6" x14ac:dyDescent="0.2">
      <c r="B1381" s="9" t="s">
        <v>42</v>
      </c>
      <c r="C1381" s="9" t="s">
        <v>18</v>
      </c>
      <c r="D1381" s="162" t="s">
        <v>133</v>
      </c>
      <c r="E1381" s="9" t="str">
        <f t="shared" si="22"/>
        <v>RRTotal75-79</v>
      </c>
      <c r="F1381" s="118">
        <v>4520.32942491618</v>
      </c>
    </row>
    <row r="1382" spans="2:6" x14ac:dyDescent="0.2">
      <c r="B1382" s="9" t="s">
        <v>42</v>
      </c>
      <c r="C1382" s="9" t="s">
        <v>18</v>
      </c>
      <c r="D1382" s="162" t="s">
        <v>134</v>
      </c>
      <c r="E1382" s="9" t="str">
        <f t="shared" si="22"/>
        <v>RRTotal80-84</v>
      </c>
      <c r="F1382" s="118">
        <v>2466.6555129111798</v>
      </c>
    </row>
    <row r="1383" spans="2:6" x14ac:dyDescent="0.2">
      <c r="B1383" s="9" t="s">
        <v>42</v>
      </c>
      <c r="C1383" s="9" t="s">
        <v>18</v>
      </c>
      <c r="D1383" s="162" t="s">
        <v>135</v>
      </c>
      <c r="E1383" s="9" t="str">
        <f t="shared" si="22"/>
        <v>RRTotal85-89</v>
      </c>
      <c r="F1383" s="118">
        <v>1129.91255438386</v>
      </c>
    </row>
    <row r="1384" spans="2:6" x14ac:dyDescent="0.2">
      <c r="B1384" s="9" t="s">
        <v>42</v>
      </c>
      <c r="C1384" s="9" t="s">
        <v>18</v>
      </c>
      <c r="D1384" s="162" t="s">
        <v>8</v>
      </c>
      <c r="E1384" s="9" t="str">
        <f t="shared" si="22"/>
        <v>RRTotal90+</v>
      </c>
      <c r="F1384" s="118">
        <v>557.25294099756502</v>
      </c>
    </row>
    <row r="1385" spans="2:6" x14ac:dyDescent="0.2">
      <c r="B1385" s="9" t="s">
        <v>63</v>
      </c>
      <c r="C1385" s="9" t="s">
        <v>69</v>
      </c>
      <c r="D1385" s="162">
        <v>0</v>
      </c>
      <c r="E1385" s="9" t="str">
        <f t="shared" si="22"/>
        <v>RSFemale0</v>
      </c>
      <c r="F1385" s="118">
        <v>68144.274206875503</v>
      </c>
    </row>
    <row r="1386" spans="2:6" x14ac:dyDescent="0.2">
      <c r="B1386" s="9" t="s">
        <v>63</v>
      </c>
      <c r="C1386" s="9" t="s">
        <v>69</v>
      </c>
      <c r="D1386" s="163" t="s">
        <v>139</v>
      </c>
      <c r="E1386" s="9" t="str">
        <f t="shared" si="22"/>
        <v>RSFemale01-04</v>
      </c>
      <c r="F1386" s="118">
        <v>275661.36997780099</v>
      </c>
    </row>
    <row r="1387" spans="2:6" x14ac:dyDescent="0.2">
      <c r="B1387" s="9" t="s">
        <v>63</v>
      </c>
      <c r="C1387" s="9" t="s">
        <v>69</v>
      </c>
      <c r="D1387" s="163" t="s">
        <v>138</v>
      </c>
      <c r="E1387" s="9" t="str">
        <f t="shared" si="22"/>
        <v>RSFemale05-09</v>
      </c>
      <c r="F1387" s="118">
        <v>342566.04517959303</v>
      </c>
    </row>
    <row r="1388" spans="2:6" x14ac:dyDescent="0.2">
      <c r="B1388" s="9" t="s">
        <v>63</v>
      </c>
      <c r="C1388" s="9" t="s">
        <v>69</v>
      </c>
      <c r="D1388" s="163" t="s">
        <v>120</v>
      </c>
      <c r="E1388" s="9" t="str">
        <f t="shared" si="22"/>
        <v>RSFemale10-14</v>
      </c>
      <c r="F1388" s="118">
        <v>325110.75283009</v>
      </c>
    </row>
    <row r="1389" spans="2:6" x14ac:dyDescent="0.2">
      <c r="B1389" s="9" t="s">
        <v>63</v>
      </c>
      <c r="C1389" s="9" t="s">
        <v>69</v>
      </c>
      <c r="D1389" s="162" t="s">
        <v>121</v>
      </c>
      <c r="E1389" s="9" t="str">
        <f t="shared" si="22"/>
        <v>RSFemale15-19</v>
      </c>
      <c r="F1389" s="118">
        <v>365781.55620113597</v>
      </c>
    </row>
    <row r="1390" spans="2:6" x14ac:dyDescent="0.2">
      <c r="B1390" s="9" t="s">
        <v>63</v>
      </c>
      <c r="C1390" s="9" t="s">
        <v>69</v>
      </c>
      <c r="D1390" s="162" t="s">
        <v>122</v>
      </c>
      <c r="E1390" s="9" t="str">
        <f t="shared" si="22"/>
        <v>RSFemale20-24</v>
      </c>
      <c r="F1390" s="118">
        <v>418237.46656447602</v>
      </c>
    </row>
    <row r="1391" spans="2:6" x14ac:dyDescent="0.2">
      <c r="B1391" s="9" t="s">
        <v>63</v>
      </c>
      <c r="C1391" s="9" t="s">
        <v>69</v>
      </c>
      <c r="D1391" s="162" t="s">
        <v>123</v>
      </c>
      <c r="E1391" s="9" t="str">
        <f t="shared" si="22"/>
        <v>RSFemale25-29</v>
      </c>
      <c r="F1391" s="118">
        <v>428945.19306950498</v>
      </c>
    </row>
    <row r="1392" spans="2:6" x14ac:dyDescent="0.2">
      <c r="B1392" s="9" t="s">
        <v>63</v>
      </c>
      <c r="C1392" s="9" t="s">
        <v>69</v>
      </c>
      <c r="D1392" s="162" t="s">
        <v>124</v>
      </c>
      <c r="E1392" s="9" t="str">
        <f t="shared" si="22"/>
        <v>RSFemale30-34</v>
      </c>
      <c r="F1392" s="118">
        <v>424440.94053987</v>
      </c>
    </row>
    <row r="1393" spans="2:6" x14ac:dyDescent="0.2">
      <c r="B1393" s="9" t="s">
        <v>63</v>
      </c>
      <c r="C1393" s="9" t="s">
        <v>69</v>
      </c>
      <c r="D1393" s="162" t="s">
        <v>125</v>
      </c>
      <c r="E1393" s="9" t="str">
        <f t="shared" si="22"/>
        <v>RSFemale35-39</v>
      </c>
      <c r="F1393" s="118">
        <v>441484.839796132</v>
      </c>
    </row>
    <row r="1394" spans="2:6" x14ac:dyDescent="0.2">
      <c r="B1394" s="9" t="s">
        <v>63</v>
      </c>
      <c r="C1394" s="9" t="s">
        <v>69</v>
      </c>
      <c r="D1394" s="162" t="s">
        <v>126</v>
      </c>
      <c r="E1394" s="9" t="str">
        <f t="shared" si="22"/>
        <v>RSFemale40-44</v>
      </c>
      <c r="F1394" s="118">
        <v>410126.541921328</v>
      </c>
    </row>
    <row r="1395" spans="2:6" x14ac:dyDescent="0.2">
      <c r="B1395" s="9" t="s">
        <v>63</v>
      </c>
      <c r="C1395" s="9" t="s">
        <v>69</v>
      </c>
      <c r="D1395" s="162" t="s">
        <v>127</v>
      </c>
      <c r="E1395" s="9" t="str">
        <f t="shared" si="22"/>
        <v>RSFemale45-49</v>
      </c>
      <c r="F1395" s="118">
        <v>375402.28271484398</v>
      </c>
    </row>
    <row r="1396" spans="2:6" x14ac:dyDescent="0.2">
      <c r="B1396" s="9" t="s">
        <v>63</v>
      </c>
      <c r="C1396" s="9" t="s">
        <v>69</v>
      </c>
      <c r="D1396" s="162" t="s">
        <v>128</v>
      </c>
      <c r="E1396" s="9" t="str">
        <f t="shared" si="22"/>
        <v>RSFemale50-54</v>
      </c>
      <c r="F1396" s="118">
        <v>380408.21809005103</v>
      </c>
    </row>
    <row r="1397" spans="2:6" x14ac:dyDescent="0.2">
      <c r="B1397" s="9" t="s">
        <v>63</v>
      </c>
      <c r="C1397" s="9" t="s">
        <v>69</v>
      </c>
      <c r="D1397" s="162" t="s">
        <v>129</v>
      </c>
      <c r="E1397" s="9" t="str">
        <f t="shared" si="22"/>
        <v>RSFemale55-59</v>
      </c>
      <c r="F1397" s="118">
        <v>387776.57222958899</v>
      </c>
    </row>
    <row r="1398" spans="2:6" x14ac:dyDescent="0.2">
      <c r="B1398" s="9" t="s">
        <v>63</v>
      </c>
      <c r="C1398" s="9" t="s">
        <v>69</v>
      </c>
      <c r="D1398" s="162" t="s">
        <v>130</v>
      </c>
      <c r="E1398" s="9" t="str">
        <f t="shared" si="22"/>
        <v>RSFemale60-64</v>
      </c>
      <c r="F1398" s="118">
        <v>348802.261620629</v>
      </c>
    </row>
    <row r="1399" spans="2:6" x14ac:dyDescent="0.2">
      <c r="B1399" s="9" t="s">
        <v>63</v>
      </c>
      <c r="C1399" s="9" t="s">
        <v>69</v>
      </c>
      <c r="D1399" s="162" t="s">
        <v>131</v>
      </c>
      <c r="E1399" s="9" t="str">
        <f t="shared" si="22"/>
        <v>RSFemale65-69</v>
      </c>
      <c r="F1399" s="118">
        <v>289911.00568368402</v>
      </c>
    </row>
    <row r="1400" spans="2:6" x14ac:dyDescent="0.2">
      <c r="B1400" s="9" t="s">
        <v>63</v>
      </c>
      <c r="C1400" s="9" t="s">
        <v>69</v>
      </c>
      <c r="D1400" s="162" t="s">
        <v>132</v>
      </c>
      <c r="E1400" s="9" t="str">
        <f t="shared" si="22"/>
        <v>RSFemale70-74</v>
      </c>
      <c r="F1400" s="118">
        <v>223962.149954867</v>
      </c>
    </row>
    <row r="1401" spans="2:6" x14ac:dyDescent="0.2">
      <c r="B1401" s="9" t="s">
        <v>63</v>
      </c>
      <c r="C1401" s="9" t="s">
        <v>69</v>
      </c>
      <c r="D1401" s="162" t="s">
        <v>133</v>
      </c>
      <c r="E1401" s="9" t="str">
        <f t="shared" si="22"/>
        <v>RSFemale75-79</v>
      </c>
      <c r="F1401" s="118">
        <v>156101.04747823501</v>
      </c>
    </row>
    <row r="1402" spans="2:6" x14ac:dyDescent="0.2">
      <c r="B1402" s="9" t="s">
        <v>63</v>
      </c>
      <c r="C1402" s="9" t="s">
        <v>69</v>
      </c>
      <c r="D1402" s="162" t="s">
        <v>134</v>
      </c>
      <c r="E1402" s="9" t="str">
        <f t="shared" si="22"/>
        <v>RSFemale80-84</v>
      </c>
      <c r="F1402" s="118">
        <v>106327.762801005</v>
      </c>
    </row>
    <row r="1403" spans="2:6" x14ac:dyDescent="0.2">
      <c r="B1403" s="9" t="s">
        <v>63</v>
      </c>
      <c r="C1403" s="9" t="s">
        <v>69</v>
      </c>
      <c r="D1403" s="162" t="s">
        <v>135</v>
      </c>
      <c r="E1403" s="9" t="str">
        <f t="shared" si="22"/>
        <v>RSFemale85-89</v>
      </c>
      <c r="F1403" s="118">
        <v>63523.027404829001</v>
      </c>
    </row>
    <row r="1404" spans="2:6" x14ac:dyDescent="0.2">
      <c r="B1404" s="9" t="s">
        <v>63</v>
      </c>
      <c r="C1404" s="9" t="s">
        <v>69</v>
      </c>
      <c r="D1404" s="162" t="s">
        <v>8</v>
      </c>
      <c r="E1404" s="9" t="str">
        <f t="shared" si="22"/>
        <v>RSFemale90+</v>
      </c>
      <c r="F1404" s="118">
        <v>46817.668975075299</v>
      </c>
    </row>
    <row r="1405" spans="2:6" x14ac:dyDescent="0.2">
      <c r="B1405" s="9" t="s">
        <v>63</v>
      </c>
      <c r="C1405" s="9" t="s">
        <v>70</v>
      </c>
      <c r="D1405" s="162">
        <v>0</v>
      </c>
      <c r="E1405" s="9" t="str">
        <f t="shared" si="22"/>
        <v>RSMale0</v>
      </c>
      <c r="F1405" s="118">
        <v>71472.2597851217</v>
      </c>
    </row>
    <row r="1406" spans="2:6" x14ac:dyDescent="0.2">
      <c r="B1406" s="9" t="s">
        <v>63</v>
      </c>
      <c r="C1406" s="9" t="s">
        <v>70</v>
      </c>
      <c r="D1406" s="163" t="s">
        <v>139</v>
      </c>
      <c r="E1406" s="9" t="str">
        <f t="shared" si="22"/>
        <v>RSMale01-04</v>
      </c>
      <c r="F1406" s="118">
        <v>289100.63713591901</v>
      </c>
    </row>
    <row r="1407" spans="2:6" x14ac:dyDescent="0.2">
      <c r="B1407" s="9" t="s">
        <v>63</v>
      </c>
      <c r="C1407" s="9" t="s">
        <v>70</v>
      </c>
      <c r="D1407" s="163" t="s">
        <v>138</v>
      </c>
      <c r="E1407" s="9" t="str">
        <f t="shared" si="22"/>
        <v>RSMale05-09</v>
      </c>
      <c r="F1407" s="118">
        <v>359152.97671898798</v>
      </c>
    </row>
    <row r="1408" spans="2:6" x14ac:dyDescent="0.2">
      <c r="B1408" s="9" t="s">
        <v>63</v>
      </c>
      <c r="C1408" s="9" t="s">
        <v>70</v>
      </c>
      <c r="D1408" s="163" t="s">
        <v>120</v>
      </c>
      <c r="E1408" s="9" t="str">
        <f t="shared" si="22"/>
        <v>RSMale10-14</v>
      </c>
      <c r="F1408" s="118">
        <v>340863.90326437599</v>
      </c>
    </row>
    <row r="1409" spans="2:6" x14ac:dyDescent="0.2">
      <c r="B1409" s="9" t="s">
        <v>63</v>
      </c>
      <c r="C1409" s="9" t="s">
        <v>70</v>
      </c>
      <c r="D1409" s="162" t="s">
        <v>121</v>
      </c>
      <c r="E1409" s="9" t="str">
        <f t="shared" si="22"/>
        <v>RSMale15-19</v>
      </c>
      <c r="F1409" s="118">
        <v>382979.16519537498</v>
      </c>
    </row>
    <row r="1410" spans="2:6" x14ac:dyDescent="0.2">
      <c r="B1410" s="9" t="s">
        <v>63</v>
      </c>
      <c r="C1410" s="9" t="s">
        <v>70</v>
      </c>
      <c r="D1410" s="162" t="s">
        <v>122</v>
      </c>
      <c r="E1410" s="9" t="str">
        <f t="shared" ref="E1410:E1473" si="23">_xlfn.CONCAT(B1410,C1410,D1410)</f>
        <v>RSMale20-24</v>
      </c>
      <c r="F1410" s="118">
        <v>432206.94875646901</v>
      </c>
    </row>
    <row r="1411" spans="2:6" x14ac:dyDescent="0.2">
      <c r="B1411" s="9" t="s">
        <v>63</v>
      </c>
      <c r="C1411" s="9" t="s">
        <v>70</v>
      </c>
      <c r="D1411" s="162" t="s">
        <v>123</v>
      </c>
      <c r="E1411" s="9" t="str">
        <f t="shared" si="23"/>
        <v>RSMale25-29</v>
      </c>
      <c r="F1411" s="118">
        <v>434491.30514130602</v>
      </c>
    </row>
    <row r="1412" spans="2:6" x14ac:dyDescent="0.2">
      <c r="B1412" s="9" t="s">
        <v>63</v>
      </c>
      <c r="C1412" s="9" t="s">
        <v>70</v>
      </c>
      <c r="D1412" s="162" t="s">
        <v>124</v>
      </c>
      <c r="E1412" s="9" t="str">
        <f t="shared" si="23"/>
        <v>RSMale30-34</v>
      </c>
      <c r="F1412" s="118">
        <v>424907.55772571499</v>
      </c>
    </row>
    <row r="1413" spans="2:6" x14ac:dyDescent="0.2">
      <c r="B1413" s="9" t="s">
        <v>63</v>
      </c>
      <c r="C1413" s="9" t="s">
        <v>70</v>
      </c>
      <c r="D1413" s="162" t="s">
        <v>125</v>
      </c>
      <c r="E1413" s="9" t="str">
        <f t="shared" si="23"/>
        <v>RSMale35-39</v>
      </c>
      <c r="F1413" s="118">
        <v>433305.54630257899</v>
      </c>
    </row>
    <row r="1414" spans="2:6" x14ac:dyDescent="0.2">
      <c r="B1414" s="9" t="s">
        <v>63</v>
      </c>
      <c r="C1414" s="9" t="s">
        <v>70</v>
      </c>
      <c r="D1414" s="162" t="s">
        <v>126</v>
      </c>
      <c r="E1414" s="9" t="str">
        <f t="shared" si="23"/>
        <v>RSMale40-44</v>
      </c>
      <c r="F1414" s="118">
        <v>392510.57239824702</v>
      </c>
    </row>
    <row r="1415" spans="2:6" x14ac:dyDescent="0.2">
      <c r="B1415" s="9" t="s">
        <v>63</v>
      </c>
      <c r="C1415" s="9" t="s">
        <v>70</v>
      </c>
      <c r="D1415" s="162" t="s">
        <v>127</v>
      </c>
      <c r="E1415" s="9" t="str">
        <f t="shared" si="23"/>
        <v>RSMale45-49</v>
      </c>
      <c r="F1415" s="118">
        <v>354719.734018663</v>
      </c>
    </row>
    <row r="1416" spans="2:6" x14ac:dyDescent="0.2">
      <c r="B1416" s="9" t="s">
        <v>63</v>
      </c>
      <c r="C1416" s="9" t="s">
        <v>70</v>
      </c>
      <c r="D1416" s="162" t="s">
        <v>128</v>
      </c>
      <c r="E1416" s="9" t="str">
        <f t="shared" si="23"/>
        <v>RSMale50-54</v>
      </c>
      <c r="F1416" s="118">
        <v>349609.23379757098</v>
      </c>
    </row>
    <row r="1417" spans="2:6" x14ac:dyDescent="0.2">
      <c r="B1417" s="9" t="s">
        <v>63</v>
      </c>
      <c r="C1417" s="9" t="s">
        <v>70</v>
      </c>
      <c r="D1417" s="162" t="s">
        <v>129</v>
      </c>
      <c r="E1417" s="9" t="str">
        <f t="shared" si="23"/>
        <v>RSMale55-59</v>
      </c>
      <c r="F1417" s="118">
        <v>348563.93282193597</v>
      </c>
    </row>
    <row r="1418" spans="2:6" x14ac:dyDescent="0.2">
      <c r="B1418" s="9" t="s">
        <v>63</v>
      </c>
      <c r="C1418" s="9" t="s">
        <v>70</v>
      </c>
      <c r="D1418" s="162" t="s">
        <v>130</v>
      </c>
      <c r="E1418" s="9" t="str">
        <f t="shared" si="23"/>
        <v>RSMale60-64</v>
      </c>
      <c r="F1418" s="118">
        <v>305583.08375155099</v>
      </c>
    </row>
    <row r="1419" spans="2:6" x14ac:dyDescent="0.2">
      <c r="B1419" s="9" t="s">
        <v>63</v>
      </c>
      <c r="C1419" s="9" t="s">
        <v>70</v>
      </c>
      <c r="D1419" s="162" t="s">
        <v>131</v>
      </c>
      <c r="E1419" s="9" t="str">
        <f t="shared" si="23"/>
        <v>RSMale65-69</v>
      </c>
      <c r="F1419" s="118">
        <v>243908.017365787</v>
      </c>
    </row>
    <row r="1420" spans="2:6" x14ac:dyDescent="0.2">
      <c r="B1420" s="9" t="s">
        <v>63</v>
      </c>
      <c r="C1420" s="9" t="s">
        <v>70</v>
      </c>
      <c r="D1420" s="162" t="s">
        <v>132</v>
      </c>
      <c r="E1420" s="9" t="str">
        <f t="shared" si="23"/>
        <v>RSMale70-74</v>
      </c>
      <c r="F1420" s="118">
        <v>177518.58878390299</v>
      </c>
    </row>
    <row r="1421" spans="2:6" x14ac:dyDescent="0.2">
      <c r="B1421" s="9" t="s">
        <v>63</v>
      </c>
      <c r="C1421" s="9" t="s">
        <v>70</v>
      </c>
      <c r="D1421" s="162" t="s">
        <v>133</v>
      </c>
      <c r="E1421" s="9" t="str">
        <f t="shared" si="23"/>
        <v>RSMale75-79</v>
      </c>
      <c r="F1421" s="118">
        <v>112773.60733368</v>
      </c>
    </row>
    <row r="1422" spans="2:6" x14ac:dyDescent="0.2">
      <c r="B1422" s="9" t="s">
        <v>63</v>
      </c>
      <c r="C1422" s="9" t="s">
        <v>70</v>
      </c>
      <c r="D1422" s="162" t="s">
        <v>134</v>
      </c>
      <c r="E1422" s="9" t="str">
        <f t="shared" si="23"/>
        <v>RSMale80-84</v>
      </c>
      <c r="F1422" s="118">
        <v>67094.331771806406</v>
      </c>
    </row>
    <row r="1423" spans="2:6" x14ac:dyDescent="0.2">
      <c r="B1423" s="9" t="s">
        <v>63</v>
      </c>
      <c r="C1423" s="9" t="s">
        <v>70</v>
      </c>
      <c r="D1423" s="162" t="s">
        <v>135</v>
      </c>
      <c r="E1423" s="9" t="str">
        <f t="shared" si="23"/>
        <v>RSMale85-89</v>
      </c>
      <c r="F1423" s="118">
        <v>33509.2044488315</v>
      </c>
    </row>
    <row r="1424" spans="2:6" x14ac:dyDescent="0.2">
      <c r="B1424" s="9" t="s">
        <v>63</v>
      </c>
      <c r="C1424" s="9" t="s">
        <v>70</v>
      </c>
      <c r="D1424" s="162" t="s">
        <v>8</v>
      </c>
      <c r="E1424" s="9" t="str">
        <f t="shared" si="23"/>
        <v>RSMale90+</v>
      </c>
      <c r="F1424" s="118">
        <v>17773.368066133498</v>
      </c>
    </row>
    <row r="1425" spans="2:6" x14ac:dyDescent="0.2">
      <c r="B1425" s="9" t="s">
        <v>63</v>
      </c>
      <c r="C1425" s="9" t="s">
        <v>18</v>
      </c>
      <c r="D1425" s="162">
        <v>0</v>
      </c>
      <c r="E1425" s="9" t="str">
        <f t="shared" si="23"/>
        <v>RSTotal0</v>
      </c>
      <c r="F1425" s="118">
        <v>139616.53399869899</v>
      </c>
    </row>
    <row r="1426" spans="2:6" x14ac:dyDescent="0.2">
      <c r="B1426" s="9" t="s">
        <v>63</v>
      </c>
      <c r="C1426" s="9" t="s">
        <v>18</v>
      </c>
      <c r="D1426" s="163" t="s">
        <v>139</v>
      </c>
      <c r="E1426" s="9" t="str">
        <f t="shared" si="23"/>
        <v>RSTotal01-04</v>
      </c>
      <c r="F1426" s="118">
        <v>564762.00716572802</v>
      </c>
    </row>
    <row r="1427" spans="2:6" x14ac:dyDescent="0.2">
      <c r="B1427" s="9" t="s">
        <v>63</v>
      </c>
      <c r="C1427" s="9" t="s">
        <v>18</v>
      </c>
      <c r="D1427" s="163" t="s">
        <v>138</v>
      </c>
      <c r="E1427" s="9" t="str">
        <f t="shared" si="23"/>
        <v>RSTotal05-09</v>
      </c>
      <c r="F1427" s="118">
        <v>701719.021936776</v>
      </c>
    </row>
    <row r="1428" spans="2:6" x14ac:dyDescent="0.2">
      <c r="B1428" s="9" t="s">
        <v>63</v>
      </c>
      <c r="C1428" s="9" t="s">
        <v>18</v>
      </c>
      <c r="D1428" s="163" t="s">
        <v>120</v>
      </c>
      <c r="E1428" s="9" t="str">
        <f t="shared" si="23"/>
        <v>RSTotal10-14</v>
      </c>
      <c r="F1428" s="118">
        <v>665974.65669143898</v>
      </c>
    </row>
    <row r="1429" spans="2:6" x14ac:dyDescent="0.2">
      <c r="B1429" s="9" t="s">
        <v>63</v>
      </c>
      <c r="C1429" s="9" t="s">
        <v>18</v>
      </c>
      <c r="D1429" s="162" t="s">
        <v>121</v>
      </c>
      <c r="E1429" s="9" t="str">
        <f t="shared" si="23"/>
        <v>RSTotal15-19</v>
      </c>
      <c r="F1429" s="118">
        <v>748760.72258271603</v>
      </c>
    </row>
    <row r="1430" spans="2:6" x14ac:dyDescent="0.2">
      <c r="B1430" s="9" t="s">
        <v>63</v>
      </c>
      <c r="C1430" s="9" t="s">
        <v>18</v>
      </c>
      <c r="D1430" s="162" t="s">
        <v>122</v>
      </c>
      <c r="E1430" s="9" t="str">
        <f t="shared" si="23"/>
        <v>RSTotal20-24</v>
      </c>
      <c r="F1430" s="118">
        <v>850444.700793216</v>
      </c>
    </row>
    <row r="1431" spans="2:6" x14ac:dyDescent="0.2">
      <c r="B1431" s="9" t="s">
        <v>63</v>
      </c>
      <c r="C1431" s="9" t="s">
        <v>18</v>
      </c>
      <c r="D1431" s="162" t="s">
        <v>123</v>
      </c>
      <c r="E1431" s="9" t="str">
        <f t="shared" si="23"/>
        <v>RSTotal25-29</v>
      </c>
      <c r="F1431" s="118">
        <v>863436.64566544304</v>
      </c>
    </row>
    <row r="1432" spans="2:6" x14ac:dyDescent="0.2">
      <c r="B1432" s="9" t="s">
        <v>63</v>
      </c>
      <c r="C1432" s="9" t="s">
        <v>18</v>
      </c>
      <c r="D1432" s="162" t="s">
        <v>124</v>
      </c>
      <c r="E1432" s="9" t="str">
        <f t="shared" si="23"/>
        <v>RSTotal30-34</v>
      </c>
      <c r="F1432" s="118">
        <v>849348.54323218705</v>
      </c>
    </row>
    <row r="1433" spans="2:6" x14ac:dyDescent="0.2">
      <c r="B1433" s="9" t="s">
        <v>63</v>
      </c>
      <c r="C1433" s="9" t="s">
        <v>18</v>
      </c>
      <c r="D1433" s="162" t="s">
        <v>125</v>
      </c>
      <c r="E1433" s="9" t="str">
        <f t="shared" si="23"/>
        <v>RSTotal35-39</v>
      </c>
      <c r="F1433" s="118">
        <v>874790.66504486499</v>
      </c>
    </row>
    <row r="1434" spans="2:6" x14ac:dyDescent="0.2">
      <c r="B1434" s="9" t="s">
        <v>63</v>
      </c>
      <c r="C1434" s="9" t="s">
        <v>18</v>
      </c>
      <c r="D1434" s="162" t="s">
        <v>126</v>
      </c>
      <c r="E1434" s="9" t="str">
        <f t="shared" si="23"/>
        <v>RSTotal40-44</v>
      </c>
      <c r="F1434" s="118">
        <v>802637.19599438994</v>
      </c>
    </row>
    <row r="1435" spans="2:6" x14ac:dyDescent="0.2">
      <c r="B1435" s="9" t="s">
        <v>63</v>
      </c>
      <c r="C1435" s="9" t="s">
        <v>18</v>
      </c>
      <c r="D1435" s="162" t="s">
        <v>127</v>
      </c>
      <c r="E1435" s="9" t="str">
        <f t="shared" si="23"/>
        <v>RSTotal45-49</v>
      </c>
      <c r="F1435" s="118">
        <v>730122.05378640001</v>
      </c>
    </row>
    <row r="1436" spans="2:6" x14ac:dyDescent="0.2">
      <c r="B1436" s="9" t="s">
        <v>63</v>
      </c>
      <c r="C1436" s="9" t="s">
        <v>18</v>
      </c>
      <c r="D1436" s="162" t="s">
        <v>128</v>
      </c>
      <c r="E1436" s="9" t="str">
        <f t="shared" si="23"/>
        <v>RSTotal50-54</v>
      </c>
      <c r="F1436" s="118">
        <v>730017.55827017804</v>
      </c>
    </row>
    <row r="1437" spans="2:6" x14ac:dyDescent="0.2">
      <c r="B1437" s="9" t="s">
        <v>63</v>
      </c>
      <c r="C1437" s="9" t="s">
        <v>18</v>
      </c>
      <c r="D1437" s="162" t="s">
        <v>129</v>
      </c>
      <c r="E1437" s="9" t="str">
        <f t="shared" si="23"/>
        <v>RSTotal55-59</v>
      </c>
      <c r="F1437" s="118">
        <v>736340.50559660897</v>
      </c>
    </row>
    <row r="1438" spans="2:6" x14ac:dyDescent="0.2">
      <c r="B1438" s="9" t="s">
        <v>63</v>
      </c>
      <c r="C1438" s="9" t="s">
        <v>18</v>
      </c>
      <c r="D1438" s="162" t="s">
        <v>130</v>
      </c>
      <c r="E1438" s="9" t="str">
        <f t="shared" si="23"/>
        <v>RSTotal60-64</v>
      </c>
      <c r="F1438" s="118">
        <v>654385.34556217398</v>
      </c>
    </row>
    <row r="1439" spans="2:6" x14ac:dyDescent="0.2">
      <c r="B1439" s="9" t="s">
        <v>63</v>
      </c>
      <c r="C1439" s="9" t="s">
        <v>18</v>
      </c>
      <c r="D1439" s="162" t="s">
        <v>131</v>
      </c>
      <c r="E1439" s="9" t="str">
        <f t="shared" si="23"/>
        <v>RSTotal65-69</v>
      </c>
      <c r="F1439" s="118">
        <v>533819.03273421305</v>
      </c>
    </row>
    <row r="1440" spans="2:6" x14ac:dyDescent="0.2">
      <c r="B1440" s="9" t="s">
        <v>63</v>
      </c>
      <c r="C1440" s="9" t="s">
        <v>18</v>
      </c>
      <c r="D1440" s="162" t="s">
        <v>132</v>
      </c>
      <c r="E1440" s="9" t="str">
        <f t="shared" si="23"/>
        <v>RSTotal70-74</v>
      </c>
      <c r="F1440" s="118">
        <v>401480.77081109298</v>
      </c>
    </row>
    <row r="1441" spans="2:6" x14ac:dyDescent="0.2">
      <c r="B1441" s="9" t="s">
        <v>63</v>
      </c>
      <c r="C1441" s="9" t="s">
        <v>18</v>
      </c>
      <c r="D1441" s="162" t="s">
        <v>133</v>
      </c>
      <c r="E1441" s="9" t="str">
        <f t="shared" si="23"/>
        <v>RSTotal75-79</v>
      </c>
      <c r="F1441" s="118">
        <v>268874.88060704601</v>
      </c>
    </row>
    <row r="1442" spans="2:6" x14ac:dyDescent="0.2">
      <c r="B1442" s="9" t="s">
        <v>63</v>
      </c>
      <c r="C1442" s="9" t="s">
        <v>18</v>
      </c>
      <c r="D1442" s="162" t="s">
        <v>134</v>
      </c>
      <c r="E1442" s="9" t="str">
        <f t="shared" si="23"/>
        <v>RSTotal80-84</v>
      </c>
      <c r="F1442" s="118">
        <v>173422.474281559</v>
      </c>
    </row>
    <row r="1443" spans="2:6" x14ac:dyDescent="0.2">
      <c r="B1443" s="9" t="s">
        <v>63</v>
      </c>
      <c r="C1443" s="9" t="s">
        <v>18</v>
      </c>
      <c r="D1443" s="162" t="s">
        <v>135</v>
      </c>
      <c r="E1443" s="9" t="str">
        <f t="shared" si="23"/>
        <v>RSTotal85-89</v>
      </c>
      <c r="F1443" s="118">
        <v>97032.644202219395</v>
      </c>
    </row>
    <row r="1444" spans="2:6" x14ac:dyDescent="0.2">
      <c r="B1444" s="9" t="s">
        <v>63</v>
      </c>
      <c r="C1444" s="9" t="s">
        <v>18</v>
      </c>
      <c r="D1444" s="162" t="s">
        <v>8</v>
      </c>
      <c r="E1444" s="9" t="str">
        <f t="shared" si="23"/>
        <v>RSTotal90+</v>
      </c>
      <c r="F1444" s="118">
        <v>64591.072229796999</v>
      </c>
    </row>
    <row r="1445" spans="2:6" x14ac:dyDescent="0.2">
      <c r="B1445" s="9" t="s">
        <v>62</v>
      </c>
      <c r="C1445" s="9" t="s">
        <v>69</v>
      </c>
      <c r="D1445" s="162">
        <v>0</v>
      </c>
      <c r="E1445" s="9" t="str">
        <f t="shared" si="23"/>
        <v>SCFemale0</v>
      </c>
      <c r="F1445" s="118">
        <v>47301.933754824597</v>
      </c>
    </row>
    <row r="1446" spans="2:6" x14ac:dyDescent="0.2">
      <c r="B1446" s="9" t="s">
        <v>62</v>
      </c>
      <c r="C1446" s="9" t="s">
        <v>69</v>
      </c>
      <c r="D1446" s="163" t="s">
        <v>139</v>
      </c>
      <c r="E1446" s="9" t="str">
        <f t="shared" si="23"/>
        <v>SCFemale01-04</v>
      </c>
      <c r="F1446" s="118">
        <v>190582.17680355799</v>
      </c>
    </row>
    <row r="1447" spans="2:6" x14ac:dyDescent="0.2">
      <c r="B1447" s="9" t="s">
        <v>62</v>
      </c>
      <c r="C1447" s="9" t="s">
        <v>69</v>
      </c>
      <c r="D1447" s="163" t="s">
        <v>138</v>
      </c>
      <c r="E1447" s="9" t="str">
        <f t="shared" si="23"/>
        <v>SCFemale05-09</v>
      </c>
      <c r="F1447" s="118">
        <v>229928.802917989</v>
      </c>
    </row>
    <row r="1448" spans="2:6" x14ac:dyDescent="0.2">
      <c r="B1448" s="9" t="s">
        <v>62</v>
      </c>
      <c r="C1448" s="9" t="s">
        <v>69</v>
      </c>
      <c r="D1448" s="163" t="s">
        <v>120</v>
      </c>
      <c r="E1448" s="9" t="str">
        <f t="shared" si="23"/>
        <v>SCFemale10-14</v>
      </c>
      <c r="F1448" s="118">
        <v>218416.96845141999</v>
      </c>
    </row>
    <row r="1449" spans="2:6" x14ac:dyDescent="0.2">
      <c r="B1449" s="9" t="s">
        <v>62</v>
      </c>
      <c r="C1449" s="9" t="s">
        <v>69</v>
      </c>
      <c r="D1449" s="162" t="s">
        <v>121</v>
      </c>
      <c r="E1449" s="9" t="str">
        <f t="shared" si="23"/>
        <v>SCFemale15-19</v>
      </c>
      <c r="F1449" s="118">
        <v>228759.98731241599</v>
      </c>
    </row>
    <row r="1450" spans="2:6" x14ac:dyDescent="0.2">
      <c r="B1450" s="9" t="s">
        <v>62</v>
      </c>
      <c r="C1450" s="9" t="s">
        <v>69</v>
      </c>
      <c r="D1450" s="162" t="s">
        <v>122</v>
      </c>
      <c r="E1450" s="9" t="str">
        <f t="shared" si="23"/>
        <v>SCFemale20-24</v>
      </c>
      <c r="F1450" s="118">
        <v>269286.43055636098</v>
      </c>
    </row>
    <row r="1451" spans="2:6" x14ac:dyDescent="0.2">
      <c r="B1451" s="9" t="s">
        <v>62</v>
      </c>
      <c r="C1451" s="9" t="s">
        <v>69</v>
      </c>
      <c r="D1451" s="162" t="s">
        <v>123</v>
      </c>
      <c r="E1451" s="9" t="str">
        <f t="shared" si="23"/>
        <v>SCFemale25-29</v>
      </c>
      <c r="F1451" s="118">
        <v>291996.04682781902</v>
      </c>
    </row>
    <row r="1452" spans="2:6" x14ac:dyDescent="0.2">
      <c r="B1452" s="9" t="s">
        <v>62</v>
      </c>
      <c r="C1452" s="9" t="s">
        <v>69</v>
      </c>
      <c r="D1452" s="162" t="s">
        <v>124</v>
      </c>
      <c r="E1452" s="9" t="str">
        <f t="shared" si="23"/>
        <v>SCFemale30-34</v>
      </c>
      <c r="F1452" s="118">
        <v>301482.921308722</v>
      </c>
    </row>
    <row r="1453" spans="2:6" x14ac:dyDescent="0.2">
      <c r="B1453" s="9" t="s">
        <v>62</v>
      </c>
      <c r="C1453" s="9" t="s">
        <v>69</v>
      </c>
      <c r="D1453" s="162" t="s">
        <v>125</v>
      </c>
      <c r="E1453" s="9" t="str">
        <f t="shared" si="23"/>
        <v>SCFemale35-39</v>
      </c>
      <c r="F1453" s="118">
        <v>299908.84908012598</v>
      </c>
    </row>
    <row r="1454" spans="2:6" x14ac:dyDescent="0.2">
      <c r="B1454" s="9" t="s">
        <v>62</v>
      </c>
      <c r="C1454" s="9" t="s">
        <v>69</v>
      </c>
      <c r="D1454" s="162" t="s">
        <v>126</v>
      </c>
      <c r="E1454" s="9" t="str">
        <f t="shared" si="23"/>
        <v>SCFemale40-44</v>
      </c>
      <c r="F1454" s="118">
        <v>271072.23756413901</v>
      </c>
    </row>
    <row r="1455" spans="2:6" x14ac:dyDescent="0.2">
      <c r="B1455" s="9" t="s">
        <v>62</v>
      </c>
      <c r="C1455" s="9" t="s">
        <v>69</v>
      </c>
      <c r="D1455" s="162" t="s">
        <v>127</v>
      </c>
      <c r="E1455" s="9" t="str">
        <f t="shared" si="23"/>
        <v>SCFemale45-49</v>
      </c>
      <c r="F1455" s="118">
        <v>246861.55319122199</v>
      </c>
    </row>
    <row r="1456" spans="2:6" x14ac:dyDescent="0.2">
      <c r="B1456" s="9" t="s">
        <v>62</v>
      </c>
      <c r="C1456" s="9" t="s">
        <v>69</v>
      </c>
      <c r="D1456" s="162" t="s">
        <v>128</v>
      </c>
      <c r="E1456" s="9" t="str">
        <f t="shared" si="23"/>
        <v>SCFemale50-54</v>
      </c>
      <c r="F1456" s="118">
        <v>239546.292312776</v>
      </c>
    </row>
    <row r="1457" spans="2:6" x14ac:dyDescent="0.2">
      <c r="B1457" s="9" t="s">
        <v>62</v>
      </c>
      <c r="C1457" s="9" t="s">
        <v>69</v>
      </c>
      <c r="D1457" s="162" t="s">
        <v>129</v>
      </c>
      <c r="E1457" s="9" t="str">
        <f t="shared" si="23"/>
        <v>SCFemale55-59</v>
      </c>
      <c r="F1457" s="118">
        <v>228742.86079484801</v>
      </c>
    </row>
    <row r="1458" spans="2:6" x14ac:dyDescent="0.2">
      <c r="B1458" s="9" t="s">
        <v>62</v>
      </c>
      <c r="C1458" s="9" t="s">
        <v>69</v>
      </c>
      <c r="D1458" s="162" t="s">
        <v>130</v>
      </c>
      <c r="E1458" s="9" t="str">
        <f t="shared" si="23"/>
        <v>SCFemale60-64</v>
      </c>
      <c r="F1458" s="118">
        <v>189850.128661797</v>
      </c>
    </row>
    <row r="1459" spans="2:6" x14ac:dyDescent="0.2">
      <c r="B1459" s="9" t="s">
        <v>62</v>
      </c>
      <c r="C1459" s="9" t="s">
        <v>69</v>
      </c>
      <c r="D1459" s="162" t="s">
        <v>131</v>
      </c>
      <c r="E1459" s="9" t="str">
        <f t="shared" si="23"/>
        <v>SCFemale65-69</v>
      </c>
      <c r="F1459" s="118">
        <v>150280.95443056701</v>
      </c>
    </row>
    <row r="1460" spans="2:6" x14ac:dyDescent="0.2">
      <c r="B1460" s="9" t="s">
        <v>62</v>
      </c>
      <c r="C1460" s="9" t="s">
        <v>69</v>
      </c>
      <c r="D1460" s="162" t="s">
        <v>132</v>
      </c>
      <c r="E1460" s="9" t="str">
        <f t="shared" si="23"/>
        <v>SCFemale70-74</v>
      </c>
      <c r="F1460" s="118">
        <v>110128.285629198</v>
      </c>
    </row>
    <row r="1461" spans="2:6" x14ac:dyDescent="0.2">
      <c r="B1461" s="9" t="s">
        <v>62</v>
      </c>
      <c r="C1461" s="9" t="s">
        <v>69</v>
      </c>
      <c r="D1461" s="162" t="s">
        <v>133</v>
      </c>
      <c r="E1461" s="9" t="str">
        <f t="shared" si="23"/>
        <v>SCFemale75-79</v>
      </c>
      <c r="F1461" s="118">
        <v>73270.984937862202</v>
      </c>
    </row>
    <row r="1462" spans="2:6" x14ac:dyDescent="0.2">
      <c r="B1462" s="9" t="s">
        <v>62</v>
      </c>
      <c r="C1462" s="9" t="s">
        <v>69</v>
      </c>
      <c r="D1462" s="162" t="s">
        <v>134</v>
      </c>
      <c r="E1462" s="9" t="str">
        <f t="shared" si="23"/>
        <v>SCFemale80-84</v>
      </c>
      <c r="F1462" s="118">
        <v>48625.571360157599</v>
      </c>
    </row>
    <row r="1463" spans="2:6" x14ac:dyDescent="0.2">
      <c r="B1463" s="9" t="s">
        <v>62</v>
      </c>
      <c r="C1463" s="9" t="s">
        <v>69</v>
      </c>
      <c r="D1463" s="162" t="s">
        <v>135</v>
      </c>
      <c r="E1463" s="9" t="str">
        <f t="shared" si="23"/>
        <v>SCFemale85-89</v>
      </c>
      <c r="F1463" s="118">
        <v>27400.776391760599</v>
      </c>
    </row>
    <row r="1464" spans="2:6" x14ac:dyDescent="0.2">
      <c r="B1464" s="9" t="s">
        <v>62</v>
      </c>
      <c r="C1464" s="9" t="s">
        <v>69</v>
      </c>
      <c r="D1464" s="162" t="s">
        <v>8</v>
      </c>
      <c r="E1464" s="9" t="str">
        <f t="shared" si="23"/>
        <v>SCFemale90+</v>
      </c>
      <c r="F1464" s="118">
        <v>19763.127146107301</v>
      </c>
    </row>
    <row r="1465" spans="2:6" x14ac:dyDescent="0.2">
      <c r="B1465" s="9" t="s">
        <v>62</v>
      </c>
      <c r="C1465" s="9" t="s">
        <v>70</v>
      </c>
      <c r="D1465" s="162">
        <v>0</v>
      </c>
      <c r="E1465" s="9" t="str">
        <f t="shared" si="23"/>
        <v>SCMale0</v>
      </c>
      <c r="F1465" s="118">
        <v>49604.264788621003</v>
      </c>
    </row>
    <row r="1466" spans="2:6" x14ac:dyDescent="0.2">
      <c r="B1466" s="9" t="s">
        <v>62</v>
      </c>
      <c r="C1466" s="9" t="s">
        <v>70</v>
      </c>
      <c r="D1466" s="163" t="s">
        <v>139</v>
      </c>
      <c r="E1466" s="9" t="str">
        <f t="shared" si="23"/>
        <v>SCMale01-04</v>
      </c>
      <c r="F1466" s="118">
        <v>199589.158643634</v>
      </c>
    </row>
    <row r="1467" spans="2:6" x14ac:dyDescent="0.2">
      <c r="B1467" s="9" t="s">
        <v>62</v>
      </c>
      <c r="C1467" s="9" t="s">
        <v>70</v>
      </c>
      <c r="D1467" s="163" t="s">
        <v>138</v>
      </c>
      <c r="E1467" s="9" t="str">
        <f t="shared" si="23"/>
        <v>SCMale05-09</v>
      </c>
      <c r="F1467" s="118">
        <v>240256.90752822999</v>
      </c>
    </row>
    <row r="1468" spans="2:6" x14ac:dyDescent="0.2">
      <c r="B1468" s="9" t="s">
        <v>62</v>
      </c>
      <c r="C1468" s="9" t="s">
        <v>70</v>
      </c>
      <c r="D1468" s="163" t="s">
        <v>120</v>
      </c>
      <c r="E1468" s="9" t="str">
        <f t="shared" si="23"/>
        <v>SCMale10-14</v>
      </c>
      <c r="F1468" s="118">
        <v>227746.977233101</v>
      </c>
    </row>
    <row r="1469" spans="2:6" x14ac:dyDescent="0.2">
      <c r="B1469" s="9" t="s">
        <v>62</v>
      </c>
      <c r="C1469" s="9" t="s">
        <v>70</v>
      </c>
      <c r="D1469" s="162" t="s">
        <v>121</v>
      </c>
      <c r="E1469" s="9" t="str">
        <f t="shared" si="23"/>
        <v>SCMale15-19</v>
      </c>
      <c r="F1469" s="118">
        <v>238116.82541578499</v>
      </c>
    </row>
    <row r="1470" spans="2:6" x14ac:dyDescent="0.2">
      <c r="B1470" s="9" t="s">
        <v>62</v>
      </c>
      <c r="C1470" s="9" t="s">
        <v>70</v>
      </c>
      <c r="D1470" s="162" t="s">
        <v>122</v>
      </c>
      <c r="E1470" s="9" t="str">
        <f t="shared" si="23"/>
        <v>SCMale20-24</v>
      </c>
      <c r="F1470" s="118">
        <v>280142.57235954999</v>
      </c>
    </row>
    <row r="1471" spans="2:6" x14ac:dyDescent="0.2">
      <c r="B1471" s="9" t="s">
        <v>62</v>
      </c>
      <c r="C1471" s="9" t="s">
        <v>70</v>
      </c>
      <c r="D1471" s="162" t="s">
        <v>123</v>
      </c>
      <c r="E1471" s="9" t="str">
        <f t="shared" si="23"/>
        <v>SCMale25-29</v>
      </c>
      <c r="F1471" s="118">
        <v>302165.79161734</v>
      </c>
    </row>
    <row r="1472" spans="2:6" x14ac:dyDescent="0.2">
      <c r="B1472" s="9" t="s">
        <v>62</v>
      </c>
      <c r="C1472" s="9" t="s">
        <v>70</v>
      </c>
      <c r="D1472" s="162" t="s">
        <v>124</v>
      </c>
      <c r="E1472" s="9" t="str">
        <f t="shared" si="23"/>
        <v>SCMale30-34</v>
      </c>
      <c r="F1472" s="118">
        <v>313412.45526252198</v>
      </c>
    </row>
    <row r="1473" spans="2:6" x14ac:dyDescent="0.2">
      <c r="B1473" s="9" t="s">
        <v>62</v>
      </c>
      <c r="C1473" s="9" t="s">
        <v>70</v>
      </c>
      <c r="D1473" s="162" t="s">
        <v>125</v>
      </c>
      <c r="E1473" s="9" t="str">
        <f t="shared" si="23"/>
        <v>SCMale35-39</v>
      </c>
      <c r="F1473" s="118">
        <v>306843.03058511502</v>
      </c>
    </row>
    <row r="1474" spans="2:6" x14ac:dyDescent="0.2">
      <c r="B1474" s="9" t="s">
        <v>62</v>
      </c>
      <c r="C1474" s="9" t="s">
        <v>70</v>
      </c>
      <c r="D1474" s="162" t="s">
        <v>126</v>
      </c>
      <c r="E1474" s="9" t="str">
        <f t="shared" ref="E1474:E1537" si="24">_xlfn.CONCAT(B1474,C1474,D1474)</f>
        <v>SCMale40-44</v>
      </c>
      <c r="F1474" s="118">
        <v>271276.55610863201</v>
      </c>
    </row>
    <row r="1475" spans="2:6" x14ac:dyDescent="0.2">
      <c r="B1475" s="9" t="s">
        <v>62</v>
      </c>
      <c r="C1475" s="9" t="s">
        <v>70</v>
      </c>
      <c r="D1475" s="162" t="s">
        <v>127</v>
      </c>
      <c r="E1475" s="9" t="str">
        <f t="shared" si="24"/>
        <v>SCMale45-49</v>
      </c>
      <c r="F1475" s="118">
        <v>241661.24033481901</v>
      </c>
    </row>
    <row r="1476" spans="2:6" x14ac:dyDescent="0.2">
      <c r="B1476" s="9" t="s">
        <v>62</v>
      </c>
      <c r="C1476" s="9" t="s">
        <v>70</v>
      </c>
      <c r="D1476" s="162" t="s">
        <v>128</v>
      </c>
      <c r="E1476" s="9" t="str">
        <f t="shared" si="24"/>
        <v>SCMale50-54</v>
      </c>
      <c r="F1476" s="118">
        <v>230804.594627235</v>
      </c>
    </row>
    <row r="1477" spans="2:6" x14ac:dyDescent="0.2">
      <c r="B1477" s="9" t="s">
        <v>62</v>
      </c>
      <c r="C1477" s="9" t="s">
        <v>70</v>
      </c>
      <c r="D1477" s="162" t="s">
        <v>129</v>
      </c>
      <c r="E1477" s="9" t="str">
        <f t="shared" si="24"/>
        <v>SCMale55-59</v>
      </c>
      <c r="F1477" s="118">
        <v>213825.46824659599</v>
      </c>
    </row>
    <row r="1478" spans="2:6" x14ac:dyDescent="0.2">
      <c r="B1478" s="9" t="s">
        <v>62</v>
      </c>
      <c r="C1478" s="9" t="s">
        <v>70</v>
      </c>
      <c r="D1478" s="162" t="s">
        <v>130</v>
      </c>
      <c r="E1478" s="9" t="str">
        <f t="shared" si="24"/>
        <v>SCMale60-64</v>
      </c>
      <c r="F1478" s="118">
        <v>173447.10355461901</v>
      </c>
    </row>
    <row r="1479" spans="2:6" x14ac:dyDescent="0.2">
      <c r="B1479" s="9" t="s">
        <v>62</v>
      </c>
      <c r="C1479" s="9" t="s">
        <v>70</v>
      </c>
      <c r="D1479" s="162" t="s">
        <v>131</v>
      </c>
      <c r="E1479" s="9" t="str">
        <f t="shared" si="24"/>
        <v>SCMale65-69</v>
      </c>
      <c r="F1479" s="118">
        <v>132583.56339466001</v>
      </c>
    </row>
    <row r="1480" spans="2:6" x14ac:dyDescent="0.2">
      <c r="B1480" s="9" t="s">
        <v>62</v>
      </c>
      <c r="C1480" s="9" t="s">
        <v>70</v>
      </c>
      <c r="D1480" s="162" t="s">
        <v>132</v>
      </c>
      <c r="E1480" s="9" t="str">
        <f t="shared" si="24"/>
        <v>SCMale70-74</v>
      </c>
      <c r="F1480" s="118">
        <v>91915.606954804898</v>
      </c>
    </row>
    <row r="1481" spans="2:6" x14ac:dyDescent="0.2">
      <c r="B1481" s="9" t="s">
        <v>62</v>
      </c>
      <c r="C1481" s="9" t="s">
        <v>70</v>
      </c>
      <c r="D1481" s="162" t="s">
        <v>133</v>
      </c>
      <c r="E1481" s="9" t="str">
        <f t="shared" si="24"/>
        <v>SCMale75-79</v>
      </c>
      <c r="F1481" s="118">
        <v>55840.130362788797</v>
      </c>
    </row>
    <row r="1482" spans="2:6" x14ac:dyDescent="0.2">
      <c r="B1482" s="9" t="s">
        <v>62</v>
      </c>
      <c r="C1482" s="9" t="s">
        <v>70</v>
      </c>
      <c r="D1482" s="162" t="s">
        <v>134</v>
      </c>
      <c r="E1482" s="9" t="str">
        <f t="shared" si="24"/>
        <v>SCMale80-84</v>
      </c>
      <c r="F1482" s="118">
        <v>32586.749303859699</v>
      </c>
    </row>
    <row r="1483" spans="2:6" x14ac:dyDescent="0.2">
      <c r="B1483" s="9" t="s">
        <v>62</v>
      </c>
      <c r="C1483" s="9" t="s">
        <v>70</v>
      </c>
      <c r="D1483" s="162" t="s">
        <v>135</v>
      </c>
      <c r="E1483" s="9" t="str">
        <f t="shared" si="24"/>
        <v>SCMale85-89</v>
      </c>
      <c r="F1483" s="118">
        <v>15750.0745100699</v>
      </c>
    </row>
    <row r="1484" spans="2:6" x14ac:dyDescent="0.2">
      <c r="B1484" s="9" t="s">
        <v>62</v>
      </c>
      <c r="C1484" s="9" t="s">
        <v>70</v>
      </c>
      <c r="D1484" s="162" t="s">
        <v>8</v>
      </c>
      <c r="E1484" s="9" t="str">
        <f t="shared" si="24"/>
        <v>SCMale90+</v>
      </c>
      <c r="F1484" s="118">
        <v>8603.5135470402693</v>
      </c>
    </row>
    <row r="1485" spans="2:6" x14ac:dyDescent="0.2">
      <c r="B1485" s="9" t="s">
        <v>62</v>
      </c>
      <c r="C1485" s="9" t="s">
        <v>18</v>
      </c>
      <c r="D1485" s="162">
        <v>0</v>
      </c>
      <c r="E1485" s="9" t="str">
        <f t="shared" si="24"/>
        <v>SCTotal0</v>
      </c>
      <c r="F1485" s="118">
        <v>96906.198544956904</v>
      </c>
    </row>
    <row r="1486" spans="2:6" x14ac:dyDescent="0.2">
      <c r="B1486" s="9" t="s">
        <v>62</v>
      </c>
      <c r="C1486" s="9" t="s">
        <v>18</v>
      </c>
      <c r="D1486" s="163" t="s">
        <v>139</v>
      </c>
      <c r="E1486" s="9" t="str">
        <f t="shared" si="24"/>
        <v>SCTotal01-04</v>
      </c>
      <c r="F1486" s="118">
        <v>390171.33553080598</v>
      </c>
    </row>
    <row r="1487" spans="2:6" x14ac:dyDescent="0.2">
      <c r="B1487" s="9" t="s">
        <v>62</v>
      </c>
      <c r="C1487" s="9" t="s">
        <v>18</v>
      </c>
      <c r="D1487" s="163" t="s">
        <v>138</v>
      </c>
      <c r="E1487" s="9" t="str">
        <f t="shared" si="24"/>
        <v>SCTotal05-09</v>
      </c>
      <c r="F1487" s="118">
        <v>470185.71088251501</v>
      </c>
    </row>
    <row r="1488" spans="2:6" x14ac:dyDescent="0.2">
      <c r="B1488" s="9" t="s">
        <v>62</v>
      </c>
      <c r="C1488" s="9" t="s">
        <v>18</v>
      </c>
      <c r="D1488" s="163" t="s">
        <v>120</v>
      </c>
      <c r="E1488" s="9" t="str">
        <f t="shared" si="24"/>
        <v>SCTotal10-14</v>
      </c>
      <c r="F1488" s="118">
        <v>446163.94613960898</v>
      </c>
    </row>
    <row r="1489" spans="2:6" x14ac:dyDescent="0.2">
      <c r="B1489" s="9" t="s">
        <v>62</v>
      </c>
      <c r="C1489" s="9" t="s">
        <v>18</v>
      </c>
      <c r="D1489" s="162" t="s">
        <v>121</v>
      </c>
      <c r="E1489" s="9" t="str">
        <f t="shared" si="24"/>
        <v>SCTotal15-19</v>
      </c>
      <c r="F1489" s="118">
        <v>466876.81273234199</v>
      </c>
    </row>
    <row r="1490" spans="2:6" x14ac:dyDescent="0.2">
      <c r="B1490" s="9" t="s">
        <v>62</v>
      </c>
      <c r="C1490" s="9" t="s">
        <v>18</v>
      </c>
      <c r="D1490" s="162" t="s">
        <v>122</v>
      </c>
      <c r="E1490" s="9" t="str">
        <f t="shared" si="24"/>
        <v>SCTotal20-24</v>
      </c>
      <c r="F1490" s="118">
        <v>549429.05189141002</v>
      </c>
    </row>
    <row r="1491" spans="2:6" x14ac:dyDescent="0.2">
      <c r="B1491" s="9" t="s">
        <v>62</v>
      </c>
      <c r="C1491" s="9" t="s">
        <v>18</v>
      </c>
      <c r="D1491" s="162" t="s">
        <v>123</v>
      </c>
      <c r="E1491" s="9" t="str">
        <f t="shared" si="24"/>
        <v>SCTotal25-29</v>
      </c>
      <c r="F1491" s="118">
        <v>594161.84224978695</v>
      </c>
    </row>
    <row r="1492" spans="2:6" x14ac:dyDescent="0.2">
      <c r="B1492" s="9" t="s">
        <v>62</v>
      </c>
      <c r="C1492" s="9" t="s">
        <v>18</v>
      </c>
      <c r="D1492" s="162" t="s">
        <v>124</v>
      </c>
      <c r="E1492" s="9" t="str">
        <f t="shared" si="24"/>
        <v>SCTotal30-34</v>
      </c>
      <c r="F1492" s="118">
        <v>614895.39138314896</v>
      </c>
    </row>
    <row r="1493" spans="2:6" x14ac:dyDescent="0.2">
      <c r="B1493" s="9" t="s">
        <v>62</v>
      </c>
      <c r="C1493" s="9" t="s">
        <v>18</v>
      </c>
      <c r="D1493" s="162" t="s">
        <v>125</v>
      </c>
      <c r="E1493" s="9" t="str">
        <f t="shared" si="24"/>
        <v>SCTotal35-39</v>
      </c>
      <c r="F1493" s="118">
        <v>606752.07407076505</v>
      </c>
    </row>
    <row r="1494" spans="2:6" x14ac:dyDescent="0.2">
      <c r="B1494" s="9" t="s">
        <v>62</v>
      </c>
      <c r="C1494" s="9" t="s">
        <v>18</v>
      </c>
      <c r="D1494" s="162" t="s">
        <v>126</v>
      </c>
      <c r="E1494" s="9" t="str">
        <f t="shared" si="24"/>
        <v>SCTotal40-44</v>
      </c>
      <c r="F1494" s="118">
        <v>542348.98129467899</v>
      </c>
    </row>
    <row r="1495" spans="2:6" x14ac:dyDescent="0.2">
      <c r="B1495" s="9" t="s">
        <v>62</v>
      </c>
      <c r="C1495" s="9" t="s">
        <v>18</v>
      </c>
      <c r="D1495" s="162" t="s">
        <v>127</v>
      </c>
      <c r="E1495" s="9" t="str">
        <f t="shared" si="24"/>
        <v>SCTotal45-49</v>
      </c>
      <c r="F1495" s="118">
        <v>488522.84632013401</v>
      </c>
    </row>
    <row r="1496" spans="2:6" x14ac:dyDescent="0.2">
      <c r="B1496" s="9" t="s">
        <v>62</v>
      </c>
      <c r="C1496" s="9" t="s">
        <v>18</v>
      </c>
      <c r="D1496" s="162" t="s">
        <v>128</v>
      </c>
      <c r="E1496" s="9" t="str">
        <f t="shared" si="24"/>
        <v>SCTotal50-54</v>
      </c>
      <c r="F1496" s="118">
        <v>470350.92111278698</v>
      </c>
    </row>
    <row r="1497" spans="2:6" x14ac:dyDescent="0.2">
      <c r="B1497" s="9" t="s">
        <v>62</v>
      </c>
      <c r="C1497" s="9" t="s">
        <v>18</v>
      </c>
      <c r="D1497" s="162" t="s">
        <v>129</v>
      </c>
      <c r="E1497" s="9" t="str">
        <f t="shared" si="24"/>
        <v>SCTotal55-59</v>
      </c>
      <c r="F1497" s="118">
        <v>442568.38367618201</v>
      </c>
    </row>
    <row r="1498" spans="2:6" x14ac:dyDescent="0.2">
      <c r="B1498" s="9" t="s">
        <v>62</v>
      </c>
      <c r="C1498" s="9" t="s">
        <v>18</v>
      </c>
      <c r="D1498" s="162" t="s">
        <v>130</v>
      </c>
      <c r="E1498" s="9" t="str">
        <f t="shared" si="24"/>
        <v>SCTotal60-64</v>
      </c>
      <c r="F1498" s="118">
        <v>363297.242975528</v>
      </c>
    </row>
    <row r="1499" spans="2:6" x14ac:dyDescent="0.2">
      <c r="B1499" s="9" t="s">
        <v>62</v>
      </c>
      <c r="C1499" s="9" t="s">
        <v>18</v>
      </c>
      <c r="D1499" s="162" t="s">
        <v>131</v>
      </c>
      <c r="E1499" s="9" t="str">
        <f t="shared" si="24"/>
        <v>SCTotal65-69</v>
      </c>
      <c r="F1499" s="118">
        <v>282864.52243511903</v>
      </c>
    </row>
    <row r="1500" spans="2:6" x14ac:dyDescent="0.2">
      <c r="B1500" s="9" t="s">
        <v>62</v>
      </c>
      <c r="C1500" s="9" t="s">
        <v>18</v>
      </c>
      <c r="D1500" s="162" t="s">
        <v>132</v>
      </c>
      <c r="E1500" s="9" t="str">
        <f t="shared" si="24"/>
        <v>SCTotal70-74</v>
      </c>
      <c r="F1500" s="118">
        <v>202043.900378035</v>
      </c>
    </row>
    <row r="1501" spans="2:6" x14ac:dyDescent="0.2">
      <c r="B1501" s="9" t="s">
        <v>62</v>
      </c>
      <c r="C1501" s="9" t="s">
        <v>18</v>
      </c>
      <c r="D1501" s="162" t="s">
        <v>133</v>
      </c>
      <c r="E1501" s="9" t="str">
        <f t="shared" si="24"/>
        <v>SCTotal75-79</v>
      </c>
      <c r="F1501" s="118">
        <v>129111.204035402</v>
      </c>
    </row>
    <row r="1502" spans="2:6" x14ac:dyDescent="0.2">
      <c r="B1502" s="9" t="s">
        <v>62</v>
      </c>
      <c r="C1502" s="9" t="s">
        <v>18</v>
      </c>
      <c r="D1502" s="162" t="s">
        <v>134</v>
      </c>
      <c r="E1502" s="9" t="str">
        <f t="shared" si="24"/>
        <v>SCTotal80-84</v>
      </c>
      <c r="F1502" s="118">
        <v>81212.375103546205</v>
      </c>
    </row>
    <row r="1503" spans="2:6" x14ac:dyDescent="0.2">
      <c r="B1503" s="9" t="s">
        <v>62</v>
      </c>
      <c r="C1503" s="9" t="s">
        <v>18</v>
      </c>
      <c r="D1503" s="162" t="s">
        <v>135</v>
      </c>
      <c r="E1503" s="9" t="str">
        <f t="shared" si="24"/>
        <v>SCTotal85-89</v>
      </c>
      <c r="F1503" s="118">
        <v>43150.890248299402</v>
      </c>
    </row>
    <row r="1504" spans="2:6" x14ac:dyDescent="0.2">
      <c r="B1504" s="9" t="s">
        <v>62</v>
      </c>
      <c r="C1504" s="9" t="s">
        <v>18</v>
      </c>
      <c r="D1504" s="162" t="s">
        <v>8</v>
      </c>
      <c r="E1504" s="9" t="str">
        <f t="shared" si="24"/>
        <v>SCTotal90+</v>
      </c>
      <c r="F1504" s="118">
        <v>28366.6430311943</v>
      </c>
    </row>
    <row r="1505" spans="2:6" x14ac:dyDescent="0.2">
      <c r="B1505" s="9" t="s">
        <v>54</v>
      </c>
      <c r="C1505" s="9" t="s">
        <v>69</v>
      </c>
      <c r="D1505" s="162">
        <v>0</v>
      </c>
      <c r="E1505" s="9" t="str">
        <f t="shared" si="24"/>
        <v>SEFemale0</v>
      </c>
      <c r="F1505" s="118">
        <v>16577.244827724</v>
      </c>
    </row>
    <row r="1506" spans="2:6" x14ac:dyDescent="0.2">
      <c r="B1506" s="9" t="s">
        <v>54</v>
      </c>
      <c r="C1506" s="9" t="s">
        <v>69</v>
      </c>
      <c r="D1506" s="163" t="s">
        <v>139</v>
      </c>
      <c r="E1506" s="9" t="str">
        <f t="shared" si="24"/>
        <v>SEFemale01-04</v>
      </c>
      <c r="F1506" s="118">
        <v>66366.237624172194</v>
      </c>
    </row>
    <row r="1507" spans="2:6" x14ac:dyDescent="0.2">
      <c r="B1507" s="9" t="s">
        <v>54</v>
      </c>
      <c r="C1507" s="9" t="s">
        <v>69</v>
      </c>
      <c r="D1507" s="163" t="s">
        <v>138</v>
      </c>
      <c r="E1507" s="9" t="str">
        <f t="shared" si="24"/>
        <v>SEFemale05-09</v>
      </c>
      <c r="F1507" s="118">
        <v>83392.666016590199</v>
      </c>
    </row>
    <row r="1508" spans="2:6" x14ac:dyDescent="0.2">
      <c r="B1508" s="9" t="s">
        <v>54</v>
      </c>
      <c r="C1508" s="9" t="s">
        <v>69</v>
      </c>
      <c r="D1508" s="163" t="s">
        <v>120</v>
      </c>
      <c r="E1508" s="9" t="str">
        <f t="shared" si="24"/>
        <v>SEFemale10-14</v>
      </c>
      <c r="F1508" s="118">
        <v>87178.719443854003</v>
      </c>
    </row>
    <row r="1509" spans="2:6" x14ac:dyDescent="0.2">
      <c r="B1509" s="9" t="s">
        <v>54</v>
      </c>
      <c r="C1509" s="9" t="s">
        <v>69</v>
      </c>
      <c r="D1509" s="162" t="s">
        <v>121</v>
      </c>
      <c r="E1509" s="9" t="str">
        <f t="shared" si="24"/>
        <v>SEFemale15-19</v>
      </c>
      <c r="F1509" s="118">
        <v>91655.175546263199</v>
      </c>
    </row>
    <row r="1510" spans="2:6" x14ac:dyDescent="0.2">
      <c r="B1510" s="9" t="s">
        <v>54</v>
      </c>
      <c r="C1510" s="9" t="s">
        <v>69</v>
      </c>
      <c r="D1510" s="162" t="s">
        <v>122</v>
      </c>
      <c r="E1510" s="9" t="str">
        <f t="shared" si="24"/>
        <v>SEFemale20-24</v>
      </c>
      <c r="F1510" s="118">
        <v>103452.749364091</v>
      </c>
    </row>
    <row r="1511" spans="2:6" x14ac:dyDescent="0.2">
      <c r="B1511" s="9" t="s">
        <v>54</v>
      </c>
      <c r="C1511" s="9" t="s">
        <v>69</v>
      </c>
      <c r="D1511" s="162" t="s">
        <v>123</v>
      </c>
      <c r="E1511" s="9" t="str">
        <f t="shared" si="24"/>
        <v>SEFemale25-29</v>
      </c>
      <c r="F1511" s="118">
        <v>102239.07424930899</v>
      </c>
    </row>
    <row r="1512" spans="2:6" x14ac:dyDescent="0.2">
      <c r="B1512" s="9" t="s">
        <v>54</v>
      </c>
      <c r="C1512" s="9" t="s">
        <v>69</v>
      </c>
      <c r="D1512" s="162" t="s">
        <v>124</v>
      </c>
      <c r="E1512" s="9" t="str">
        <f t="shared" si="24"/>
        <v>SEFemale30-34</v>
      </c>
      <c r="F1512" s="118">
        <v>102651.999961034</v>
      </c>
    </row>
    <row r="1513" spans="2:6" x14ac:dyDescent="0.2">
      <c r="B1513" s="9" t="s">
        <v>54</v>
      </c>
      <c r="C1513" s="9" t="s">
        <v>69</v>
      </c>
      <c r="D1513" s="162" t="s">
        <v>125</v>
      </c>
      <c r="E1513" s="9" t="str">
        <f t="shared" si="24"/>
        <v>SEFemale35-39</v>
      </c>
      <c r="F1513" s="118">
        <v>99365.344788225295</v>
      </c>
    </row>
    <row r="1514" spans="2:6" x14ac:dyDescent="0.2">
      <c r="B1514" s="9" t="s">
        <v>54</v>
      </c>
      <c r="C1514" s="9" t="s">
        <v>69</v>
      </c>
      <c r="D1514" s="162" t="s">
        <v>126</v>
      </c>
      <c r="E1514" s="9" t="str">
        <f t="shared" si="24"/>
        <v>SEFemale40-44</v>
      </c>
      <c r="F1514" s="118">
        <v>90666.999225939493</v>
      </c>
    </row>
    <row r="1515" spans="2:6" x14ac:dyDescent="0.2">
      <c r="B1515" s="9" t="s">
        <v>54</v>
      </c>
      <c r="C1515" s="9" t="s">
        <v>69</v>
      </c>
      <c r="D1515" s="162" t="s">
        <v>127</v>
      </c>
      <c r="E1515" s="9" t="str">
        <f t="shared" si="24"/>
        <v>SEFemale45-49</v>
      </c>
      <c r="F1515" s="118">
        <v>79057.115412770494</v>
      </c>
    </row>
    <row r="1516" spans="2:6" x14ac:dyDescent="0.2">
      <c r="B1516" s="9" t="s">
        <v>54</v>
      </c>
      <c r="C1516" s="9" t="s">
        <v>69</v>
      </c>
      <c r="D1516" s="162" t="s">
        <v>128</v>
      </c>
      <c r="E1516" s="9" t="str">
        <f t="shared" si="24"/>
        <v>SEFemale50-54</v>
      </c>
      <c r="F1516" s="118">
        <v>71243.446161082597</v>
      </c>
    </row>
    <row r="1517" spans="2:6" x14ac:dyDescent="0.2">
      <c r="B1517" s="9" t="s">
        <v>54</v>
      </c>
      <c r="C1517" s="9" t="s">
        <v>69</v>
      </c>
      <c r="D1517" s="162" t="s">
        <v>129</v>
      </c>
      <c r="E1517" s="9" t="str">
        <f t="shared" si="24"/>
        <v>SEFemale55-59</v>
      </c>
      <c r="F1517" s="118">
        <v>59825.746221086301</v>
      </c>
    </row>
    <row r="1518" spans="2:6" x14ac:dyDescent="0.2">
      <c r="B1518" s="9" t="s">
        <v>54</v>
      </c>
      <c r="C1518" s="9" t="s">
        <v>69</v>
      </c>
      <c r="D1518" s="162" t="s">
        <v>130</v>
      </c>
      <c r="E1518" s="9" t="str">
        <f t="shared" si="24"/>
        <v>SEFemale60-64</v>
      </c>
      <c r="F1518" s="118">
        <v>46875.223244776003</v>
      </c>
    </row>
    <row r="1519" spans="2:6" x14ac:dyDescent="0.2">
      <c r="B1519" s="9" t="s">
        <v>54</v>
      </c>
      <c r="C1519" s="9" t="s">
        <v>69</v>
      </c>
      <c r="D1519" s="162" t="s">
        <v>131</v>
      </c>
      <c r="E1519" s="9" t="str">
        <f t="shared" si="24"/>
        <v>SEFemale65-69</v>
      </c>
      <c r="F1519" s="118">
        <v>36932.141348915</v>
      </c>
    </row>
    <row r="1520" spans="2:6" x14ac:dyDescent="0.2">
      <c r="B1520" s="9" t="s">
        <v>54</v>
      </c>
      <c r="C1520" s="9" t="s">
        <v>69</v>
      </c>
      <c r="D1520" s="162" t="s">
        <v>132</v>
      </c>
      <c r="E1520" s="9" t="str">
        <f t="shared" si="24"/>
        <v>SEFemale70-74</v>
      </c>
      <c r="F1520" s="118">
        <v>27550.1366002992</v>
      </c>
    </row>
    <row r="1521" spans="2:6" x14ac:dyDescent="0.2">
      <c r="B1521" s="9" t="s">
        <v>54</v>
      </c>
      <c r="C1521" s="9" t="s">
        <v>69</v>
      </c>
      <c r="D1521" s="162" t="s">
        <v>133</v>
      </c>
      <c r="E1521" s="9" t="str">
        <f t="shared" si="24"/>
        <v>SEFemale75-79</v>
      </c>
      <c r="F1521" s="118">
        <v>18991.0375061062</v>
      </c>
    </row>
    <row r="1522" spans="2:6" x14ac:dyDescent="0.2">
      <c r="B1522" s="9" t="s">
        <v>54</v>
      </c>
      <c r="C1522" s="9" t="s">
        <v>69</v>
      </c>
      <c r="D1522" s="162" t="s">
        <v>134</v>
      </c>
      <c r="E1522" s="9" t="str">
        <f t="shared" si="24"/>
        <v>SEFemale80-84</v>
      </c>
      <c r="F1522" s="118">
        <v>12439.002365656001</v>
      </c>
    </row>
    <row r="1523" spans="2:6" x14ac:dyDescent="0.2">
      <c r="B1523" s="9" t="s">
        <v>54</v>
      </c>
      <c r="C1523" s="9" t="s">
        <v>69</v>
      </c>
      <c r="D1523" s="162" t="s">
        <v>135</v>
      </c>
      <c r="E1523" s="9" t="str">
        <f t="shared" si="24"/>
        <v>SEFemale85-89</v>
      </c>
      <c r="F1523" s="118">
        <v>6694.4367641297504</v>
      </c>
    </row>
    <row r="1524" spans="2:6" x14ac:dyDescent="0.2">
      <c r="B1524" s="9" t="s">
        <v>54</v>
      </c>
      <c r="C1524" s="9" t="s">
        <v>69</v>
      </c>
      <c r="D1524" s="162" t="s">
        <v>8</v>
      </c>
      <c r="E1524" s="9" t="str">
        <f t="shared" si="24"/>
        <v>SEFemale90+</v>
      </c>
      <c r="F1524" s="118">
        <v>3863.4950952509998</v>
      </c>
    </row>
    <row r="1525" spans="2:6" x14ac:dyDescent="0.2">
      <c r="B1525" s="9" t="s">
        <v>54</v>
      </c>
      <c r="C1525" s="9" t="s">
        <v>70</v>
      </c>
      <c r="D1525" s="162">
        <v>0</v>
      </c>
      <c r="E1525" s="9" t="str">
        <f t="shared" si="24"/>
        <v>SEMale0</v>
      </c>
      <c r="F1525" s="118">
        <v>17374.244421488002</v>
      </c>
    </row>
    <row r="1526" spans="2:6" x14ac:dyDescent="0.2">
      <c r="B1526" s="9" t="s">
        <v>54</v>
      </c>
      <c r="C1526" s="9" t="s">
        <v>70</v>
      </c>
      <c r="D1526" s="163" t="s">
        <v>139</v>
      </c>
      <c r="E1526" s="9" t="str">
        <f t="shared" si="24"/>
        <v>SEMale01-04</v>
      </c>
      <c r="F1526" s="118">
        <v>69503.222663543696</v>
      </c>
    </row>
    <row r="1527" spans="2:6" x14ac:dyDescent="0.2">
      <c r="B1527" s="9" t="s">
        <v>54</v>
      </c>
      <c r="C1527" s="9" t="s">
        <v>70</v>
      </c>
      <c r="D1527" s="163" t="s">
        <v>138</v>
      </c>
      <c r="E1527" s="9" t="str">
        <f t="shared" si="24"/>
        <v>SEMale05-09</v>
      </c>
      <c r="F1527" s="118">
        <v>87138.355885598299</v>
      </c>
    </row>
    <row r="1528" spans="2:6" x14ac:dyDescent="0.2">
      <c r="B1528" s="9" t="s">
        <v>54</v>
      </c>
      <c r="C1528" s="9" t="s">
        <v>70</v>
      </c>
      <c r="D1528" s="163" t="s">
        <v>120</v>
      </c>
      <c r="E1528" s="9" t="str">
        <f t="shared" si="24"/>
        <v>SEMale10-14</v>
      </c>
      <c r="F1528" s="118">
        <v>90519.281348375895</v>
      </c>
    </row>
    <row r="1529" spans="2:6" x14ac:dyDescent="0.2">
      <c r="B1529" s="9" t="s">
        <v>54</v>
      </c>
      <c r="C1529" s="9" t="s">
        <v>70</v>
      </c>
      <c r="D1529" s="162" t="s">
        <v>121</v>
      </c>
      <c r="E1529" s="9" t="str">
        <f t="shared" si="24"/>
        <v>SEMale15-19</v>
      </c>
      <c r="F1529" s="118">
        <v>93548.020370230894</v>
      </c>
    </row>
    <row r="1530" spans="2:6" x14ac:dyDescent="0.2">
      <c r="B1530" s="9" t="s">
        <v>54</v>
      </c>
      <c r="C1530" s="9" t="s">
        <v>70</v>
      </c>
      <c r="D1530" s="162" t="s">
        <v>122</v>
      </c>
      <c r="E1530" s="9" t="str">
        <f t="shared" si="24"/>
        <v>SEMale20-24</v>
      </c>
      <c r="F1530" s="118">
        <v>103910.717232554</v>
      </c>
    </row>
    <row r="1531" spans="2:6" x14ac:dyDescent="0.2">
      <c r="B1531" s="9" t="s">
        <v>54</v>
      </c>
      <c r="C1531" s="9" t="s">
        <v>70</v>
      </c>
      <c r="D1531" s="162" t="s">
        <v>123</v>
      </c>
      <c r="E1531" s="9" t="str">
        <f t="shared" si="24"/>
        <v>SEMale25-29</v>
      </c>
      <c r="F1531" s="118">
        <v>98210.257674305001</v>
      </c>
    </row>
    <row r="1532" spans="2:6" x14ac:dyDescent="0.2">
      <c r="B1532" s="9" t="s">
        <v>54</v>
      </c>
      <c r="C1532" s="9" t="s">
        <v>70</v>
      </c>
      <c r="D1532" s="162" t="s">
        <v>124</v>
      </c>
      <c r="E1532" s="9" t="str">
        <f t="shared" si="24"/>
        <v>SEMale30-34</v>
      </c>
      <c r="F1532" s="118">
        <v>95233.316806749805</v>
      </c>
    </row>
    <row r="1533" spans="2:6" x14ac:dyDescent="0.2">
      <c r="B1533" s="9" t="s">
        <v>54</v>
      </c>
      <c r="C1533" s="9" t="s">
        <v>70</v>
      </c>
      <c r="D1533" s="162" t="s">
        <v>125</v>
      </c>
      <c r="E1533" s="9" t="str">
        <f t="shared" si="24"/>
        <v>SEMale35-39</v>
      </c>
      <c r="F1533" s="118">
        <v>90203.557291870296</v>
      </c>
    </row>
    <row r="1534" spans="2:6" x14ac:dyDescent="0.2">
      <c r="B1534" s="9" t="s">
        <v>54</v>
      </c>
      <c r="C1534" s="9" t="s">
        <v>70</v>
      </c>
      <c r="D1534" s="162" t="s">
        <v>126</v>
      </c>
      <c r="E1534" s="9" t="str">
        <f t="shared" si="24"/>
        <v>SEMale40-44</v>
      </c>
      <c r="F1534" s="118">
        <v>80815.936813836204</v>
      </c>
    </row>
    <row r="1535" spans="2:6" x14ac:dyDescent="0.2">
      <c r="B1535" s="9" t="s">
        <v>54</v>
      </c>
      <c r="C1535" s="9" t="s">
        <v>70</v>
      </c>
      <c r="D1535" s="162" t="s">
        <v>127</v>
      </c>
      <c r="E1535" s="9" t="str">
        <f t="shared" si="24"/>
        <v>SEMale45-49</v>
      </c>
      <c r="F1535" s="118">
        <v>69268.602397791998</v>
      </c>
    </row>
    <row r="1536" spans="2:6" x14ac:dyDescent="0.2">
      <c r="B1536" s="9" t="s">
        <v>54</v>
      </c>
      <c r="C1536" s="9" t="s">
        <v>70</v>
      </c>
      <c r="D1536" s="162" t="s">
        <v>128</v>
      </c>
      <c r="E1536" s="9" t="str">
        <f t="shared" si="24"/>
        <v>SEMale50-54</v>
      </c>
      <c r="F1536" s="118">
        <v>62251.944863508797</v>
      </c>
    </row>
    <row r="1537" spans="2:6" x14ac:dyDescent="0.2">
      <c r="B1537" s="9" t="s">
        <v>54</v>
      </c>
      <c r="C1537" s="9" t="s">
        <v>70</v>
      </c>
      <c r="D1537" s="162" t="s">
        <v>129</v>
      </c>
      <c r="E1537" s="9" t="str">
        <f t="shared" si="24"/>
        <v>SEMale55-59</v>
      </c>
      <c r="F1537" s="118">
        <v>51111.512475110503</v>
      </c>
    </row>
    <row r="1538" spans="2:6" x14ac:dyDescent="0.2">
      <c r="B1538" s="9" t="s">
        <v>54</v>
      </c>
      <c r="C1538" s="9" t="s">
        <v>70</v>
      </c>
      <c r="D1538" s="162" t="s">
        <v>130</v>
      </c>
      <c r="E1538" s="9" t="str">
        <f t="shared" ref="E1538:E1601" si="25">_xlfn.CONCAT(B1538,C1538,D1538)</f>
        <v>SEMale60-64</v>
      </c>
      <c r="F1538" s="118">
        <v>39066.363277980498</v>
      </c>
    </row>
    <row r="1539" spans="2:6" x14ac:dyDescent="0.2">
      <c r="B1539" s="9" t="s">
        <v>54</v>
      </c>
      <c r="C1539" s="9" t="s">
        <v>70</v>
      </c>
      <c r="D1539" s="162" t="s">
        <v>131</v>
      </c>
      <c r="E1539" s="9" t="str">
        <f t="shared" si="25"/>
        <v>SEMale65-69</v>
      </c>
      <c r="F1539" s="118">
        <v>29344.5070669671</v>
      </c>
    </row>
    <row r="1540" spans="2:6" x14ac:dyDescent="0.2">
      <c r="B1540" s="9" t="s">
        <v>54</v>
      </c>
      <c r="C1540" s="9" t="s">
        <v>70</v>
      </c>
      <c r="D1540" s="162" t="s">
        <v>132</v>
      </c>
      <c r="E1540" s="9" t="str">
        <f t="shared" si="25"/>
        <v>SEMale70-74</v>
      </c>
      <c r="F1540" s="118">
        <v>21374.7823569463</v>
      </c>
    </row>
    <row r="1541" spans="2:6" x14ac:dyDescent="0.2">
      <c r="B1541" s="9" t="s">
        <v>54</v>
      </c>
      <c r="C1541" s="9" t="s">
        <v>70</v>
      </c>
      <c r="D1541" s="162" t="s">
        <v>133</v>
      </c>
      <c r="E1541" s="9" t="str">
        <f t="shared" si="25"/>
        <v>SEMale75-79</v>
      </c>
      <c r="F1541" s="118">
        <v>13336.5040331088</v>
      </c>
    </row>
    <row r="1542" spans="2:6" x14ac:dyDescent="0.2">
      <c r="B1542" s="9" t="s">
        <v>54</v>
      </c>
      <c r="C1542" s="9" t="s">
        <v>70</v>
      </c>
      <c r="D1542" s="162" t="s">
        <v>134</v>
      </c>
      <c r="E1542" s="9" t="str">
        <f t="shared" si="25"/>
        <v>SEMale80-84</v>
      </c>
      <c r="F1542" s="118">
        <v>7585.1071378797096</v>
      </c>
    </row>
    <row r="1543" spans="2:6" x14ac:dyDescent="0.2">
      <c r="B1543" s="9" t="s">
        <v>54</v>
      </c>
      <c r="C1543" s="9" t="s">
        <v>70</v>
      </c>
      <c r="D1543" s="162" t="s">
        <v>135</v>
      </c>
      <c r="E1543" s="9" t="str">
        <f t="shared" si="25"/>
        <v>SEMale85-89</v>
      </c>
      <c r="F1543" s="118">
        <v>3518.8360626349099</v>
      </c>
    </row>
    <row r="1544" spans="2:6" x14ac:dyDescent="0.2">
      <c r="B1544" s="9" t="s">
        <v>54</v>
      </c>
      <c r="C1544" s="9" t="s">
        <v>70</v>
      </c>
      <c r="D1544" s="162" t="s">
        <v>8</v>
      </c>
      <c r="E1544" s="9" t="str">
        <f t="shared" si="25"/>
        <v>SEMale90+</v>
      </c>
      <c r="F1544" s="118">
        <v>1701.9947058732</v>
      </c>
    </row>
    <row r="1545" spans="2:6" x14ac:dyDescent="0.2">
      <c r="B1545" s="9" t="s">
        <v>54</v>
      </c>
      <c r="C1545" s="9" t="s">
        <v>18</v>
      </c>
      <c r="D1545" s="162">
        <v>0</v>
      </c>
      <c r="E1545" s="9" t="str">
        <f t="shared" si="25"/>
        <v>SETotal0</v>
      </c>
      <c r="F1545" s="118">
        <v>33951.489269091297</v>
      </c>
    </row>
    <row r="1546" spans="2:6" x14ac:dyDescent="0.2">
      <c r="B1546" s="9" t="s">
        <v>54</v>
      </c>
      <c r="C1546" s="9" t="s">
        <v>18</v>
      </c>
      <c r="D1546" s="163" t="s">
        <v>139</v>
      </c>
      <c r="E1546" s="9" t="str">
        <f t="shared" si="25"/>
        <v>SETotal01-04</v>
      </c>
      <c r="F1546" s="118">
        <v>135869.46041403199</v>
      </c>
    </row>
    <row r="1547" spans="2:6" x14ac:dyDescent="0.2">
      <c r="B1547" s="9" t="s">
        <v>54</v>
      </c>
      <c r="C1547" s="9" t="s">
        <v>18</v>
      </c>
      <c r="D1547" s="163" t="s">
        <v>138</v>
      </c>
      <c r="E1547" s="9" t="str">
        <f t="shared" si="25"/>
        <v>SETotal05-09</v>
      </c>
      <c r="F1547" s="118">
        <v>170531.02244283701</v>
      </c>
    </row>
    <row r="1548" spans="2:6" x14ac:dyDescent="0.2">
      <c r="B1548" s="9" t="s">
        <v>54</v>
      </c>
      <c r="C1548" s="9" t="s">
        <v>18</v>
      </c>
      <c r="D1548" s="163" t="s">
        <v>120</v>
      </c>
      <c r="E1548" s="9" t="str">
        <f t="shared" si="25"/>
        <v>SETotal10-14</v>
      </c>
      <c r="F1548" s="118">
        <v>177698.00681206799</v>
      </c>
    </row>
    <row r="1549" spans="2:6" x14ac:dyDescent="0.2">
      <c r="B1549" s="9" t="s">
        <v>54</v>
      </c>
      <c r="C1549" s="9" t="s">
        <v>18</v>
      </c>
      <c r="D1549" s="162" t="s">
        <v>121</v>
      </c>
      <c r="E1549" s="9" t="str">
        <f t="shared" si="25"/>
        <v>SETotal15-19</v>
      </c>
      <c r="F1549" s="118">
        <v>185203.213267165</v>
      </c>
    </row>
    <row r="1550" spans="2:6" x14ac:dyDescent="0.2">
      <c r="B1550" s="9" t="s">
        <v>54</v>
      </c>
      <c r="C1550" s="9" t="s">
        <v>18</v>
      </c>
      <c r="D1550" s="162" t="s">
        <v>122</v>
      </c>
      <c r="E1550" s="9" t="str">
        <f t="shared" si="25"/>
        <v>SETotal20-24</v>
      </c>
      <c r="F1550" s="118">
        <v>207363.466645596</v>
      </c>
    </row>
    <row r="1551" spans="2:6" x14ac:dyDescent="0.2">
      <c r="B1551" s="9" t="s">
        <v>54</v>
      </c>
      <c r="C1551" s="9" t="s">
        <v>18</v>
      </c>
      <c r="D1551" s="162" t="s">
        <v>123</v>
      </c>
      <c r="E1551" s="9" t="str">
        <f t="shared" si="25"/>
        <v>SETotal25-29</v>
      </c>
      <c r="F1551" s="118">
        <v>200449.47994018599</v>
      </c>
    </row>
    <row r="1552" spans="2:6" x14ac:dyDescent="0.2">
      <c r="B1552" s="9" t="s">
        <v>54</v>
      </c>
      <c r="C1552" s="9" t="s">
        <v>18</v>
      </c>
      <c r="D1552" s="162" t="s">
        <v>124</v>
      </c>
      <c r="E1552" s="9" t="str">
        <f t="shared" si="25"/>
        <v>SETotal30-34</v>
      </c>
      <c r="F1552" s="118">
        <v>197885.326162727</v>
      </c>
    </row>
    <row r="1553" spans="2:6" x14ac:dyDescent="0.2">
      <c r="B1553" s="9" t="s">
        <v>54</v>
      </c>
      <c r="C1553" s="9" t="s">
        <v>18</v>
      </c>
      <c r="D1553" s="162" t="s">
        <v>125</v>
      </c>
      <c r="E1553" s="9" t="str">
        <f t="shared" si="25"/>
        <v>SETotal35-39</v>
      </c>
      <c r="F1553" s="118">
        <v>189568.90808449601</v>
      </c>
    </row>
    <row r="1554" spans="2:6" x14ac:dyDescent="0.2">
      <c r="B1554" s="9" t="s">
        <v>54</v>
      </c>
      <c r="C1554" s="9" t="s">
        <v>18</v>
      </c>
      <c r="D1554" s="162" t="s">
        <v>126</v>
      </c>
      <c r="E1554" s="9" t="str">
        <f t="shared" si="25"/>
        <v>SETotal40-44</v>
      </c>
      <c r="F1554" s="118">
        <v>171482.938618632</v>
      </c>
    </row>
    <row r="1555" spans="2:6" x14ac:dyDescent="0.2">
      <c r="B1555" s="9" t="s">
        <v>54</v>
      </c>
      <c r="C1555" s="9" t="s">
        <v>18</v>
      </c>
      <c r="D1555" s="162" t="s">
        <v>127</v>
      </c>
      <c r="E1555" s="9" t="str">
        <f t="shared" si="25"/>
        <v>SETotal45-49</v>
      </c>
      <c r="F1555" s="118">
        <v>148325.730458776</v>
      </c>
    </row>
    <row r="1556" spans="2:6" x14ac:dyDescent="0.2">
      <c r="B1556" s="9" t="s">
        <v>54</v>
      </c>
      <c r="C1556" s="9" t="s">
        <v>18</v>
      </c>
      <c r="D1556" s="162" t="s">
        <v>128</v>
      </c>
      <c r="E1556" s="9" t="str">
        <f t="shared" si="25"/>
        <v>SETotal50-54</v>
      </c>
      <c r="F1556" s="118">
        <v>133495.44890275801</v>
      </c>
    </row>
    <row r="1557" spans="2:6" x14ac:dyDescent="0.2">
      <c r="B1557" s="9" t="s">
        <v>54</v>
      </c>
      <c r="C1557" s="9" t="s">
        <v>18</v>
      </c>
      <c r="D1557" s="162" t="s">
        <v>129</v>
      </c>
      <c r="E1557" s="9" t="str">
        <f t="shared" si="25"/>
        <v>SETotal55-59</v>
      </c>
      <c r="F1557" s="118">
        <v>110937.25882113</v>
      </c>
    </row>
    <row r="1558" spans="2:6" x14ac:dyDescent="0.2">
      <c r="B1558" s="9" t="s">
        <v>54</v>
      </c>
      <c r="C1558" s="9" t="s">
        <v>18</v>
      </c>
      <c r="D1558" s="162" t="s">
        <v>130</v>
      </c>
      <c r="E1558" s="9" t="str">
        <f t="shared" si="25"/>
        <v>SETotal60-64</v>
      </c>
      <c r="F1558" s="118">
        <v>85941.589744669996</v>
      </c>
    </row>
    <row r="1559" spans="2:6" x14ac:dyDescent="0.2">
      <c r="B1559" s="9" t="s">
        <v>54</v>
      </c>
      <c r="C1559" s="9" t="s">
        <v>18</v>
      </c>
      <c r="D1559" s="162" t="s">
        <v>131</v>
      </c>
      <c r="E1559" s="9" t="str">
        <f t="shared" si="25"/>
        <v>SETotal65-69</v>
      </c>
      <c r="F1559" s="118">
        <v>66276.653575055199</v>
      </c>
    </row>
    <row r="1560" spans="2:6" x14ac:dyDescent="0.2">
      <c r="B1560" s="9" t="s">
        <v>54</v>
      </c>
      <c r="C1560" s="9" t="s">
        <v>18</v>
      </c>
      <c r="D1560" s="162" t="s">
        <v>132</v>
      </c>
      <c r="E1560" s="9" t="str">
        <f t="shared" si="25"/>
        <v>SETotal70-74</v>
      </c>
      <c r="F1560" s="118">
        <v>48925.014764911299</v>
      </c>
    </row>
    <row r="1561" spans="2:6" x14ac:dyDescent="0.2">
      <c r="B1561" s="9" t="s">
        <v>54</v>
      </c>
      <c r="C1561" s="9" t="s">
        <v>18</v>
      </c>
      <c r="D1561" s="162" t="s">
        <v>133</v>
      </c>
      <c r="E1561" s="9" t="str">
        <f t="shared" si="25"/>
        <v>SETotal75-79</v>
      </c>
      <c r="F1561" s="118">
        <v>32327.5611741219</v>
      </c>
    </row>
    <row r="1562" spans="2:6" x14ac:dyDescent="0.2">
      <c r="B1562" s="9" t="s">
        <v>54</v>
      </c>
      <c r="C1562" s="9" t="s">
        <v>18</v>
      </c>
      <c r="D1562" s="162" t="s">
        <v>134</v>
      </c>
      <c r="E1562" s="9" t="str">
        <f t="shared" si="25"/>
        <v>SETotal80-84</v>
      </c>
      <c r="F1562" s="118">
        <v>20024.111947603898</v>
      </c>
    </row>
    <row r="1563" spans="2:6" x14ac:dyDescent="0.2">
      <c r="B1563" s="9" t="s">
        <v>54</v>
      </c>
      <c r="C1563" s="9" t="s">
        <v>18</v>
      </c>
      <c r="D1563" s="162" t="s">
        <v>135</v>
      </c>
      <c r="E1563" s="9" t="str">
        <f t="shared" si="25"/>
        <v>SETotal85-89</v>
      </c>
      <c r="F1563" s="118">
        <v>10213.279288825701</v>
      </c>
    </row>
    <row r="1564" spans="2:6" x14ac:dyDescent="0.2">
      <c r="B1564" s="9" t="s">
        <v>54</v>
      </c>
      <c r="C1564" s="9" t="s">
        <v>18</v>
      </c>
      <c r="D1564" s="162" t="s">
        <v>8</v>
      </c>
      <c r="E1564" s="9" t="str">
        <f t="shared" si="25"/>
        <v>SETotal90+</v>
      </c>
      <c r="F1564" s="118">
        <v>5565.6008633331403</v>
      </c>
    </row>
    <row r="1565" spans="2:6" x14ac:dyDescent="0.2">
      <c r="B1565" s="9" t="s">
        <v>13</v>
      </c>
      <c r="C1565" s="9" t="s">
        <v>69</v>
      </c>
      <c r="D1565" s="162">
        <v>0</v>
      </c>
      <c r="E1565" s="9" t="str">
        <f t="shared" si="25"/>
        <v>SPFemale0</v>
      </c>
      <c r="F1565" s="118">
        <v>292781.27133023803</v>
      </c>
    </row>
    <row r="1566" spans="2:6" x14ac:dyDescent="0.2">
      <c r="B1566" s="9" t="s">
        <v>13</v>
      </c>
      <c r="C1566" s="9" t="s">
        <v>69</v>
      </c>
      <c r="D1566" s="163" t="s">
        <v>139</v>
      </c>
      <c r="E1566" s="9" t="str">
        <f t="shared" si="25"/>
        <v>SPFemale01-04</v>
      </c>
      <c r="F1566" s="118">
        <v>1185652.4246612201</v>
      </c>
    </row>
    <row r="1567" spans="2:6" x14ac:dyDescent="0.2">
      <c r="B1567" s="9" t="s">
        <v>13</v>
      </c>
      <c r="C1567" s="9" t="s">
        <v>69</v>
      </c>
      <c r="D1567" s="163" t="s">
        <v>138</v>
      </c>
      <c r="E1567" s="9" t="str">
        <f t="shared" si="25"/>
        <v>SPFemale05-09</v>
      </c>
      <c r="F1567" s="118">
        <v>1491656.94493001</v>
      </c>
    </row>
    <row r="1568" spans="2:6" x14ac:dyDescent="0.2">
      <c r="B1568" s="9" t="s">
        <v>13</v>
      </c>
      <c r="C1568" s="9" t="s">
        <v>69</v>
      </c>
      <c r="D1568" s="163" t="s">
        <v>120</v>
      </c>
      <c r="E1568" s="9" t="str">
        <f t="shared" si="25"/>
        <v>SPFemale10-14</v>
      </c>
      <c r="F1568" s="118">
        <v>1444697.6667249</v>
      </c>
    </row>
    <row r="1569" spans="2:6" x14ac:dyDescent="0.2">
      <c r="B1569" s="9" t="s">
        <v>13</v>
      </c>
      <c r="C1569" s="9" t="s">
        <v>69</v>
      </c>
      <c r="D1569" s="162" t="s">
        <v>121</v>
      </c>
      <c r="E1569" s="9" t="str">
        <f t="shared" si="25"/>
        <v>SPFemale15-19</v>
      </c>
      <c r="F1569" s="118">
        <v>1513259.5995787</v>
      </c>
    </row>
    <row r="1570" spans="2:6" x14ac:dyDescent="0.2">
      <c r="B1570" s="9" t="s">
        <v>13</v>
      </c>
      <c r="C1570" s="9" t="s">
        <v>69</v>
      </c>
      <c r="D1570" s="162" t="s">
        <v>122</v>
      </c>
      <c r="E1570" s="9" t="str">
        <f t="shared" si="25"/>
        <v>SPFemale20-24</v>
      </c>
      <c r="F1570" s="118">
        <v>1693726.4421895901</v>
      </c>
    </row>
    <row r="1571" spans="2:6" x14ac:dyDescent="0.2">
      <c r="B1571" s="9" t="s">
        <v>13</v>
      </c>
      <c r="C1571" s="9" t="s">
        <v>69</v>
      </c>
      <c r="D1571" s="162" t="s">
        <v>123</v>
      </c>
      <c r="E1571" s="9" t="str">
        <f t="shared" si="25"/>
        <v>SPFemale25-29</v>
      </c>
      <c r="F1571" s="118">
        <v>1733928.4876439699</v>
      </c>
    </row>
    <row r="1572" spans="2:6" x14ac:dyDescent="0.2">
      <c r="B1572" s="9" t="s">
        <v>13</v>
      </c>
      <c r="C1572" s="9" t="s">
        <v>69</v>
      </c>
      <c r="D1572" s="162" t="s">
        <v>124</v>
      </c>
      <c r="E1572" s="9" t="str">
        <f t="shared" si="25"/>
        <v>SPFemale30-34</v>
      </c>
      <c r="F1572" s="118">
        <v>1871597.0622528801</v>
      </c>
    </row>
    <row r="1573" spans="2:6" x14ac:dyDescent="0.2">
      <c r="B1573" s="9" t="s">
        <v>13</v>
      </c>
      <c r="C1573" s="9" t="s">
        <v>69</v>
      </c>
      <c r="D1573" s="162" t="s">
        <v>125</v>
      </c>
      <c r="E1573" s="9" t="str">
        <f t="shared" si="25"/>
        <v>SPFemale35-39</v>
      </c>
      <c r="F1573" s="118">
        <v>1947077.6010797899</v>
      </c>
    </row>
    <row r="1574" spans="2:6" x14ac:dyDescent="0.2">
      <c r="B1574" s="9" t="s">
        <v>13</v>
      </c>
      <c r="C1574" s="9" t="s">
        <v>69</v>
      </c>
      <c r="D1574" s="162" t="s">
        <v>126</v>
      </c>
      <c r="E1574" s="9" t="str">
        <f t="shared" si="25"/>
        <v>SPFemale40-44</v>
      </c>
      <c r="F1574" s="118">
        <v>1843046.14145991</v>
      </c>
    </row>
    <row r="1575" spans="2:6" x14ac:dyDescent="0.2">
      <c r="B1575" s="9" t="s">
        <v>13</v>
      </c>
      <c r="C1575" s="9" t="s">
        <v>69</v>
      </c>
      <c r="D1575" s="162" t="s">
        <v>127</v>
      </c>
      <c r="E1575" s="9" t="str">
        <f t="shared" si="25"/>
        <v>SPFemale45-49</v>
      </c>
      <c r="F1575" s="118">
        <v>1648441.03765051</v>
      </c>
    </row>
    <row r="1576" spans="2:6" x14ac:dyDescent="0.2">
      <c r="B1576" s="9" t="s">
        <v>13</v>
      </c>
      <c r="C1576" s="9" t="s">
        <v>69</v>
      </c>
      <c r="D1576" s="162" t="s">
        <v>128</v>
      </c>
      <c r="E1576" s="9" t="str">
        <f t="shared" si="25"/>
        <v>SPFemale50-54</v>
      </c>
      <c r="F1576" s="118">
        <v>1526602.0162390501</v>
      </c>
    </row>
    <row r="1577" spans="2:6" x14ac:dyDescent="0.2">
      <c r="B1577" s="9" t="s">
        <v>13</v>
      </c>
      <c r="C1577" s="9" t="s">
        <v>69</v>
      </c>
      <c r="D1577" s="162" t="s">
        <v>129</v>
      </c>
      <c r="E1577" s="9" t="str">
        <f t="shared" si="25"/>
        <v>SPFemale55-59</v>
      </c>
      <c r="F1577" s="118">
        <v>1419766.05711268</v>
      </c>
    </row>
    <row r="1578" spans="2:6" x14ac:dyDescent="0.2">
      <c r="B1578" s="9" t="s">
        <v>13</v>
      </c>
      <c r="C1578" s="9" t="s">
        <v>69</v>
      </c>
      <c r="D1578" s="162" t="s">
        <v>130</v>
      </c>
      <c r="E1578" s="9" t="str">
        <f t="shared" si="25"/>
        <v>SPFemale60-64</v>
      </c>
      <c r="F1578" s="118">
        <v>1249954.6517354499</v>
      </c>
    </row>
    <row r="1579" spans="2:6" x14ac:dyDescent="0.2">
      <c r="B1579" s="9" t="s">
        <v>13</v>
      </c>
      <c r="C1579" s="9" t="s">
        <v>69</v>
      </c>
      <c r="D1579" s="162" t="s">
        <v>131</v>
      </c>
      <c r="E1579" s="9" t="str">
        <f t="shared" si="25"/>
        <v>SPFemale65-69</v>
      </c>
      <c r="F1579" s="118">
        <v>1005246.67014567</v>
      </c>
    </row>
    <row r="1580" spans="2:6" x14ac:dyDescent="0.2">
      <c r="B1580" s="9" t="s">
        <v>13</v>
      </c>
      <c r="C1580" s="9" t="s">
        <v>69</v>
      </c>
      <c r="D1580" s="162" t="s">
        <v>132</v>
      </c>
      <c r="E1580" s="9" t="str">
        <f t="shared" si="25"/>
        <v>SPFemale70-74</v>
      </c>
      <c r="F1580" s="118">
        <v>756133.05183123995</v>
      </c>
    </row>
    <row r="1581" spans="2:6" x14ac:dyDescent="0.2">
      <c r="B1581" s="9" t="s">
        <v>13</v>
      </c>
      <c r="C1581" s="9" t="s">
        <v>69</v>
      </c>
      <c r="D1581" s="162" t="s">
        <v>133</v>
      </c>
      <c r="E1581" s="9" t="str">
        <f t="shared" si="25"/>
        <v>SPFemale75-79</v>
      </c>
      <c r="F1581" s="118">
        <v>511696.40470778698</v>
      </c>
    </row>
    <row r="1582" spans="2:6" x14ac:dyDescent="0.2">
      <c r="B1582" s="9" t="s">
        <v>13</v>
      </c>
      <c r="C1582" s="9" t="s">
        <v>69</v>
      </c>
      <c r="D1582" s="162" t="s">
        <v>134</v>
      </c>
      <c r="E1582" s="9" t="str">
        <f t="shared" si="25"/>
        <v>SPFemale80-84</v>
      </c>
      <c r="F1582" s="118">
        <v>348726.64720133902</v>
      </c>
    </row>
    <row r="1583" spans="2:6" x14ac:dyDescent="0.2">
      <c r="B1583" s="9" t="s">
        <v>13</v>
      </c>
      <c r="C1583" s="9" t="s">
        <v>69</v>
      </c>
      <c r="D1583" s="162" t="s">
        <v>135</v>
      </c>
      <c r="E1583" s="9" t="str">
        <f t="shared" si="25"/>
        <v>SPFemale85-89</v>
      </c>
      <c r="F1583" s="118">
        <v>202674.36073430299</v>
      </c>
    </row>
    <row r="1584" spans="2:6" x14ac:dyDescent="0.2">
      <c r="B1584" s="9" t="s">
        <v>13</v>
      </c>
      <c r="C1584" s="9" t="s">
        <v>69</v>
      </c>
      <c r="D1584" s="162" t="s">
        <v>8</v>
      </c>
      <c r="E1584" s="9" t="str">
        <f t="shared" si="25"/>
        <v>SPFemale90+</v>
      </c>
      <c r="F1584" s="118">
        <v>149730.18061585299</v>
      </c>
    </row>
    <row r="1585" spans="2:6" x14ac:dyDescent="0.2">
      <c r="B1585" s="9" t="s">
        <v>13</v>
      </c>
      <c r="C1585" s="9" t="s">
        <v>70</v>
      </c>
      <c r="D1585" s="162">
        <v>0</v>
      </c>
      <c r="E1585" s="9" t="str">
        <f t="shared" si="25"/>
        <v>SPMale0</v>
      </c>
      <c r="F1585" s="118">
        <v>306925.87253946997</v>
      </c>
    </row>
    <row r="1586" spans="2:6" x14ac:dyDescent="0.2">
      <c r="B1586" s="9" t="s">
        <v>13</v>
      </c>
      <c r="C1586" s="9" t="s">
        <v>70</v>
      </c>
      <c r="D1586" s="163" t="s">
        <v>139</v>
      </c>
      <c r="E1586" s="9" t="str">
        <f t="shared" si="25"/>
        <v>SPMale01-04</v>
      </c>
      <c r="F1586" s="118">
        <v>1242108.03449298</v>
      </c>
    </row>
    <row r="1587" spans="2:6" x14ac:dyDescent="0.2">
      <c r="B1587" s="9" t="s">
        <v>13</v>
      </c>
      <c r="C1587" s="9" t="s">
        <v>70</v>
      </c>
      <c r="D1587" s="163" t="s">
        <v>138</v>
      </c>
      <c r="E1587" s="9" t="str">
        <f t="shared" si="25"/>
        <v>SPMale05-09</v>
      </c>
      <c r="F1587" s="118">
        <v>1561393.86810586</v>
      </c>
    </row>
    <row r="1588" spans="2:6" x14ac:dyDescent="0.2">
      <c r="B1588" s="9" t="s">
        <v>13</v>
      </c>
      <c r="C1588" s="9" t="s">
        <v>70</v>
      </c>
      <c r="D1588" s="163" t="s">
        <v>120</v>
      </c>
      <c r="E1588" s="9" t="str">
        <f t="shared" si="25"/>
        <v>SPMale10-14</v>
      </c>
      <c r="F1588" s="118">
        <v>1510102.63257964</v>
      </c>
    </row>
    <row r="1589" spans="2:6" x14ac:dyDescent="0.2">
      <c r="B1589" s="9" t="s">
        <v>13</v>
      </c>
      <c r="C1589" s="9" t="s">
        <v>70</v>
      </c>
      <c r="D1589" s="162" t="s">
        <v>121</v>
      </c>
      <c r="E1589" s="9" t="str">
        <f t="shared" si="25"/>
        <v>SPMale15-19</v>
      </c>
      <c r="F1589" s="118">
        <v>1576325.86875602</v>
      </c>
    </row>
    <row r="1590" spans="2:6" x14ac:dyDescent="0.2">
      <c r="B1590" s="9" t="s">
        <v>13</v>
      </c>
      <c r="C1590" s="9" t="s">
        <v>70</v>
      </c>
      <c r="D1590" s="162" t="s">
        <v>122</v>
      </c>
      <c r="E1590" s="9" t="str">
        <f t="shared" si="25"/>
        <v>SPMale20-24</v>
      </c>
      <c r="F1590" s="118">
        <v>1742379.46860395</v>
      </c>
    </row>
    <row r="1591" spans="2:6" x14ac:dyDescent="0.2">
      <c r="B1591" s="9" t="s">
        <v>13</v>
      </c>
      <c r="C1591" s="9" t="s">
        <v>70</v>
      </c>
      <c r="D1591" s="162" t="s">
        <v>123</v>
      </c>
      <c r="E1591" s="9" t="str">
        <f t="shared" si="25"/>
        <v>SPMale25-29</v>
      </c>
      <c r="F1591" s="118">
        <v>1767430.09537023</v>
      </c>
    </row>
    <row r="1592" spans="2:6" x14ac:dyDescent="0.2">
      <c r="B1592" s="9" t="s">
        <v>13</v>
      </c>
      <c r="C1592" s="9" t="s">
        <v>70</v>
      </c>
      <c r="D1592" s="162" t="s">
        <v>124</v>
      </c>
      <c r="E1592" s="9" t="str">
        <f t="shared" si="25"/>
        <v>SPMale30-34</v>
      </c>
      <c r="F1592" s="118">
        <v>1907364.55958371</v>
      </c>
    </row>
    <row r="1593" spans="2:6" x14ac:dyDescent="0.2">
      <c r="B1593" s="9" t="s">
        <v>13</v>
      </c>
      <c r="C1593" s="9" t="s">
        <v>70</v>
      </c>
      <c r="D1593" s="162" t="s">
        <v>125</v>
      </c>
      <c r="E1593" s="9" t="str">
        <f t="shared" si="25"/>
        <v>SPMale35-39</v>
      </c>
      <c r="F1593" s="118">
        <v>1917283.9322049499</v>
      </c>
    </row>
    <row r="1594" spans="2:6" x14ac:dyDescent="0.2">
      <c r="B1594" s="9" t="s">
        <v>13</v>
      </c>
      <c r="C1594" s="9" t="s">
        <v>70</v>
      </c>
      <c r="D1594" s="162" t="s">
        <v>126</v>
      </c>
      <c r="E1594" s="9" t="str">
        <f t="shared" si="25"/>
        <v>SPMale40-44</v>
      </c>
      <c r="F1594" s="118">
        <v>1751581.38488895</v>
      </c>
    </row>
    <row r="1595" spans="2:6" x14ac:dyDescent="0.2">
      <c r="B1595" s="9" t="s">
        <v>13</v>
      </c>
      <c r="C1595" s="9" t="s">
        <v>70</v>
      </c>
      <c r="D1595" s="162" t="s">
        <v>127</v>
      </c>
      <c r="E1595" s="9" t="str">
        <f t="shared" si="25"/>
        <v>SPMale45-49</v>
      </c>
      <c r="F1595" s="118">
        <v>1533298.38817265</v>
      </c>
    </row>
    <row r="1596" spans="2:6" x14ac:dyDescent="0.2">
      <c r="B1596" s="9" t="s">
        <v>13</v>
      </c>
      <c r="C1596" s="9" t="s">
        <v>70</v>
      </c>
      <c r="D1596" s="162" t="s">
        <v>128</v>
      </c>
      <c r="E1596" s="9" t="str">
        <f t="shared" si="25"/>
        <v>SPMale50-54</v>
      </c>
      <c r="F1596" s="118">
        <v>1398477.4545264</v>
      </c>
    </row>
    <row r="1597" spans="2:6" x14ac:dyDescent="0.2">
      <c r="B1597" s="9" t="s">
        <v>13</v>
      </c>
      <c r="C1597" s="9" t="s">
        <v>70</v>
      </c>
      <c r="D1597" s="162" t="s">
        <v>129</v>
      </c>
      <c r="E1597" s="9" t="str">
        <f t="shared" si="25"/>
        <v>SPMale55-59</v>
      </c>
      <c r="F1597" s="118">
        <v>1240272.67969104</v>
      </c>
    </row>
    <row r="1598" spans="2:6" x14ac:dyDescent="0.2">
      <c r="B1598" s="9" t="s">
        <v>13</v>
      </c>
      <c r="C1598" s="9" t="s">
        <v>70</v>
      </c>
      <c r="D1598" s="162" t="s">
        <v>130</v>
      </c>
      <c r="E1598" s="9" t="str">
        <f t="shared" si="25"/>
        <v>SPMale60-64</v>
      </c>
      <c r="F1598" s="118">
        <v>1056372.8463636499</v>
      </c>
    </row>
    <row r="1599" spans="2:6" x14ac:dyDescent="0.2">
      <c r="B1599" s="9" t="s">
        <v>13</v>
      </c>
      <c r="C1599" s="9" t="s">
        <v>70</v>
      </c>
      <c r="D1599" s="162" t="s">
        <v>131</v>
      </c>
      <c r="E1599" s="9" t="str">
        <f t="shared" si="25"/>
        <v>SPMale65-69</v>
      </c>
      <c r="F1599" s="118">
        <v>822557.31274477695</v>
      </c>
    </row>
    <row r="1600" spans="2:6" x14ac:dyDescent="0.2">
      <c r="B1600" s="9" t="s">
        <v>13</v>
      </c>
      <c r="C1600" s="9" t="s">
        <v>70</v>
      </c>
      <c r="D1600" s="162" t="s">
        <v>132</v>
      </c>
      <c r="E1600" s="9" t="str">
        <f t="shared" si="25"/>
        <v>SPMale70-74</v>
      </c>
      <c r="F1600" s="118">
        <v>583680.11084092001</v>
      </c>
    </row>
    <row r="1601" spans="2:6" x14ac:dyDescent="0.2">
      <c r="B1601" s="9" t="s">
        <v>13</v>
      </c>
      <c r="C1601" s="9" t="s">
        <v>70</v>
      </c>
      <c r="D1601" s="162" t="s">
        <v>133</v>
      </c>
      <c r="E1601" s="9" t="str">
        <f t="shared" si="25"/>
        <v>SPMale75-79</v>
      </c>
      <c r="F1601" s="118">
        <v>367457.27029890101</v>
      </c>
    </row>
    <row r="1602" spans="2:6" x14ac:dyDescent="0.2">
      <c r="B1602" s="9" t="s">
        <v>13</v>
      </c>
      <c r="C1602" s="9" t="s">
        <v>70</v>
      </c>
      <c r="D1602" s="162" t="s">
        <v>134</v>
      </c>
      <c r="E1602" s="9" t="str">
        <f t="shared" ref="E1602:E1665" si="26">_xlfn.CONCAT(B1602,C1602,D1602)</f>
        <v>SPMale80-84</v>
      </c>
      <c r="F1602" s="118">
        <v>225958.85708151499</v>
      </c>
    </row>
    <row r="1603" spans="2:6" x14ac:dyDescent="0.2">
      <c r="B1603" s="9" t="s">
        <v>13</v>
      </c>
      <c r="C1603" s="9" t="s">
        <v>70</v>
      </c>
      <c r="D1603" s="162" t="s">
        <v>135</v>
      </c>
      <c r="E1603" s="9" t="str">
        <f t="shared" si="26"/>
        <v>SPMale85-89</v>
      </c>
      <c r="F1603" s="118">
        <v>115536.53302772201</v>
      </c>
    </row>
    <row r="1604" spans="2:6" x14ac:dyDescent="0.2">
      <c r="B1604" s="9" t="s">
        <v>13</v>
      </c>
      <c r="C1604" s="9" t="s">
        <v>70</v>
      </c>
      <c r="D1604" s="162" t="s">
        <v>8</v>
      </c>
      <c r="E1604" s="9" t="str">
        <f t="shared" si="26"/>
        <v>SPMale90+</v>
      </c>
      <c r="F1604" s="118">
        <v>64400.4473271897</v>
      </c>
    </row>
    <row r="1605" spans="2:6" x14ac:dyDescent="0.2">
      <c r="B1605" s="9" t="s">
        <v>13</v>
      </c>
      <c r="C1605" s="9" t="s">
        <v>18</v>
      </c>
      <c r="D1605" s="162">
        <v>0</v>
      </c>
      <c r="E1605" s="9" t="str">
        <f t="shared" si="26"/>
        <v>SPTotal0</v>
      </c>
      <c r="F1605" s="118">
        <v>599707.14389174199</v>
      </c>
    </row>
    <row r="1606" spans="2:6" x14ac:dyDescent="0.2">
      <c r="B1606" s="9" t="s">
        <v>13</v>
      </c>
      <c r="C1606" s="9" t="s">
        <v>18</v>
      </c>
      <c r="D1606" s="163" t="s">
        <v>139</v>
      </c>
      <c r="E1606" s="9" t="str">
        <f t="shared" si="26"/>
        <v>SPTotal01-04</v>
      </c>
      <c r="F1606" s="118">
        <v>2427760.4595007999</v>
      </c>
    </row>
    <row r="1607" spans="2:6" x14ac:dyDescent="0.2">
      <c r="B1607" s="9" t="s">
        <v>13</v>
      </c>
      <c r="C1607" s="9" t="s">
        <v>18</v>
      </c>
      <c r="D1607" s="163" t="s">
        <v>138</v>
      </c>
      <c r="E1607" s="9" t="str">
        <f t="shared" si="26"/>
        <v>SPTotal05-09</v>
      </c>
      <c r="F1607" s="118">
        <v>3053050.8139069299</v>
      </c>
    </row>
    <row r="1608" spans="2:6" x14ac:dyDescent="0.2">
      <c r="B1608" s="9" t="s">
        <v>13</v>
      </c>
      <c r="C1608" s="9" t="s">
        <v>18</v>
      </c>
      <c r="D1608" s="163" t="s">
        <v>120</v>
      </c>
      <c r="E1608" s="9" t="str">
        <f t="shared" si="26"/>
        <v>SPTotal10-14</v>
      </c>
      <c r="F1608" s="118">
        <v>2954800.2994285598</v>
      </c>
    </row>
    <row r="1609" spans="2:6" x14ac:dyDescent="0.2">
      <c r="B1609" s="9" t="s">
        <v>13</v>
      </c>
      <c r="C1609" s="9" t="s">
        <v>18</v>
      </c>
      <c r="D1609" s="162" t="s">
        <v>121</v>
      </c>
      <c r="E1609" s="9" t="str">
        <f t="shared" si="26"/>
        <v>SPTotal15-19</v>
      </c>
      <c r="F1609" s="118">
        <v>3089585.4701475301</v>
      </c>
    </row>
    <row r="1610" spans="2:6" x14ac:dyDescent="0.2">
      <c r="B1610" s="9" t="s">
        <v>13</v>
      </c>
      <c r="C1610" s="9" t="s">
        <v>18</v>
      </c>
      <c r="D1610" s="162" t="s">
        <v>122</v>
      </c>
      <c r="E1610" s="9" t="str">
        <f t="shared" si="26"/>
        <v>SPTotal20-24</v>
      </c>
      <c r="F1610" s="118">
        <v>3436107.16931591</v>
      </c>
    </row>
    <row r="1611" spans="2:6" x14ac:dyDescent="0.2">
      <c r="B1611" s="9" t="s">
        <v>13</v>
      </c>
      <c r="C1611" s="9" t="s">
        <v>18</v>
      </c>
      <c r="D1611" s="162" t="s">
        <v>123</v>
      </c>
      <c r="E1611" s="9" t="str">
        <f t="shared" si="26"/>
        <v>SPTotal25-29</v>
      </c>
      <c r="F1611" s="118">
        <v>3501358.5872669499</v>
      </c>
    </row>
    <row r="1612" spans="2:6" x14ac:dyDescent="0.2">
      <c r="B1612" s="9" t="s">
        <v>13</v>
      </c>
      <c r="C1612" s="9" t="s">
        <v>18</v>
      </c>
      <c r="D1612" s="162" t="s">
        <v>124</v>
      </c>
      <c r="E1612" s="9" t="str">
        <f t="shared" si="26"/>
        <v>SPTotal30-34</v>
      </c>
      <c r="F1612" s="118">
        <v>3778962.5205820799</v>
      </c>
    </row>
    <row r="1613" spans="2:6" x14ac:dyDescent="0.2">
      <c r="B1613" s="9" t="s">
        <v>13</v>
      </c>
      <c r="C1613" s="9" t="s">
        <v>18</v>
      </c>
      <c r="D1613" s="162" t="s">
        <v>125</v>
      </c>
      <c r="E1613" s="9" t="str">
        <f t="shared" si="26"/>
        <v>SPTotal35-39</v>
      </c>
      <c r="F1613" s="118">
        <v>3864366.6054906198</v>
      </c>
    </row>
    <row r="1614" spans="2:6" x14ac:dyDescent="0.2">
      <c r="B1614" s="9" t="s">
        <v>13</v>
      </c>
      <c r="C1614" s="9" t="s">
        <v>18</v>
      </c>
      <c r="D1614" s="162" t="s">
        <v>126</v>
      </c>
      <c r="E1614" s="9" t="str">
        <f t="shared" si="26"/>
        <v>SPTotal40-44</v>
      </c>
      <c r="F1614" s="118">
        <v>3594629.3913338599</v>
      </c>
    </row>
    <row r="1615" spans="2:6" x14ac:dyDescent="0.2">
      <c r="B1615" s="9" t="s">
        <v>13</v>
      </c>
      <c r="C1615" s="9" t="s">
        <v>18</v>
      </c>
      <c r="D1615" s="162" t="s">
        <v>127</v>
      </c>
      <c r="E1615" s="9" t="str">
        <f t="shared" si="26"/>
        <v>SPTotal45-49</v>
      </c>
      <c r="F1615" s="118">
        <v>3181739.4875388001</v>
      </c>
    </row>
    <row r="1616" spans="2:6" x14ac:dyDescent="0.2">
      <c r="B1616" s="9" t="s">
        <v>13</v>
      </c>
      <c r="C1616" s="9" t="s">
        <v>18</v>
      </c>
      <c r="D1616" s="162" t="s">
        <v>128</v>
      </c>
      <c r="E1616" s="9" t="str">
        <f t="shared" si="26"/>
        <v>SPTotal50-54</v>
      </c>
      <c r="F1616" s="118">
        <v>2925079.9713854599</v>
      </c>
    </row>
    <row r="1617" spans="2:6" x14ac:dyDescent="0.2">
      <c r="B1617" s="9" t="s">
        <v>13</v>
      </c>
      <c r="C1617" s="9" t="s">
        <v>18</v>
      </c>
      <c r="D1617" s="162" t="s">
        <v>129</v>
      </c>
      <c r="E1617" s="9" t="str">
        <f t="shared" si="26"/>
        <v>SPTotal55-59</v>
      </c>
      <c r="F1617" s="118">
        <v>2660040.6392254401</v>
      </c>
    </row>
    <row r="1618" spans="2:6" x14ac:dyDescent="0.2">
      <c r="B1618" s="9" t="s">
        <v>13</v>
      </c>
      <c r="C1618" s="9" t="s">
        <v>18</v>
      </c>
      <c r="D1618" s="162" t="s">
        <v>130</v>
      </c>
      <c r="E1618" s="9" t="str">
        <f t="shared" si="26"/>
        <v>SPTotal60-64</v>
      </c>
      <c r="F1618" s="118">
        <v>2306327.5412760898</v>
      </c>
    </row>
    <row r="1619" spans="2:6" x14ac:dyDescent="0.2">
      <c r="B1619" s="9" t="s">
        <v>13</v>
      </c>
      <c r="C1619" s="9" t="s">
        <v>18</v>
      </c>
      <c r="D1619" s="162" t="s">
        <v>131</v>
      </c>
      <c r="E1619" s="9" t="str">
        <f t="shared" si="26"/>
        <v>SPTotal65-69</v>
      </c>
      <c r="F1619" s="118">
        <v>1827803.98920023</v>
      </c>
    </row>
    <row r="1620" spans="2:6" x14ac:dyDescent="0.2">
      <c r="B1620" s="9" t="s">
        <v>13</v>
      </c>
      <c r="C1620" s="9" t="s">
        <v>18</v>
      </c>
      <c r="D1620" s="162" t="s">
        <v>132</v>
      </c>
      <c r="E1620" s="9" t="str">
        <f t="shared" si="26"/>
        <v>SPTotal70-74</v>
      </c>
      <c r="F1620" s="118">
        <v>1339813.34924228</v>
      </c>
    </row>
    <row r="1621" spans="2:6" x14ac:dyDescent="0.2">
      <c r="B1621" s="9" t="s">
        <v>13</v>
      </c>
      <c r="C1621" s="9" t="s">
        <v>18</v>
      </c>
      <c r="D1621" s="162" t="s">
        <v>133</v>
      </c>
      <c r="E1621" s="9" t="str">
        <f t="shared" si="26"/>
        <v>SPTotal75-79</v>
      </c>
      <c r="F1621" s="118">
        <v>879153.73732790397</v>
      </c>
    </row>
    <row r="1622" spans="2:6" x14ac:dyDescent="0.2">
      <c r="B1622" s="9" t="s">
        <v>13</v>
      </c>
      <c r="C1622" s="9" t="s">
        <v>18</v>
      </c>
      <c r="D1622" s="162" t="s">
        <v>134</v>
      </c>
      <c r="E1622" s="9" t="str">
        <f t="shared" si="26"/>
        <v>SPTotal80-84</v>
      </c>
      <c r="F1622" s="118">
        <v>574685.78282537905</v>
      </c>
    </row>
    <row r="1623" spans="2:6" x14ac:dyDescent="0.2">
      <c r="B1623" s="9" t="s">
        <v>13</v>
      </c>
      <c r="C1623" s="9" t="s">
        <v>18</v>
      </c>
      <c r="D1623" s="162" t="s">
        <v>135</v>
      </c>
      <c r="E1623" s="9" t="str">
        <f t="shared" si="26"/>
        <v>SPTotal85-89</v>
      </c>
      <c r="F1623" s="118">
        <v>318211.22156660497</v>
      </c>
    </row>
    <row r="1624" spans="2:6" x14ac:dyDescent="0.2">
      <c r="B1624" s="9" t="s">
        <v>13</v>
      </c>
      <c r="C1624" s="9" t="s">
        <v>18</v>
      </c>
      <c r="D1624" s="162" t="s">
        <v>8</v>
      </c>
      <c r="E1624" s="9" t="str">
        <f t="shared" si="26"/>
        <v>SPTotal90+</v>
      </c>
      <c r="F1624" s="118">
        <v>214130.66608697601</v>
      </c>
    </row>
    <row r="1625" spans="2:6" x14ac:dyDescent="0.2">
      <c r="B1625" s="9" t="s">
        <v>45</v>
      </c>
      <c r="C1625" s="9" t="s">
        <v>69</v>
      </c>
      <c r="D1625" s="162">
        <v>0</v>
      </c>
      <c r="E1625" s="9" t="str">
        <f t="shared" si="26"/>
        <v>TOFemale0</v>
      </c>
      <c r="F1625" s="118">
        <v>12446.651671384499</v>
      </c>
    </row>
    <row r="1626" spans="2:6" x14ac:dyDescent="0.2">
      <c r="B1626" s="9" t="s">
        <v>45</v>
      </c>
      <c r="C1626" s="9" t="s">
        <v>69</v>
      </c>
      <c r="D1626" s="163" t="s">
        <v>139</v>
      </c>
      <c r="E1626" s="9" t="str">
        <f t="shared" si="26"/>
        <v>TOFemale01-04</v>
      </c>
      <c r="F1626" s="118">
        <v>49151.061019582798</v>
      </c>
    </row>
    <row r="1627" spans="2:6" x14ac:dyDescent="0.2">
      <c r="B1627" s="9" t="s">
        <v>45</v>
      </c>
      <c r="C1627" s="9" t="s">
        <v>69</v>
      </c>
      <c r="D1627" s="163" t="s">
        <v>138</v>
      </c>
      <c r="E1627" s="9" t="str">
        <f t="shared" si="26"/>
        <v>TOFemale05-09</v>
      </c>
      <c r="F1627" s="118">
        <v>61117.597386206297</v>
      </c>
    </row>
    <row r="1628" spans="2:6" x14ac:dyDescent="0.2">
      <c r="B1628" s="9" t="s">
        <v>45</v>
      </c>
      <c r="C1628" s="9" t="s">
        <v>69</v>
      </c>
      <c r="D1628" s="163" t="s">
        <v>120</v>
      </c>
      <c r="E1628" s="9" t="str">
        <f t="shared" si="26"/>
        <v>TOFemale10-14</v>
      </c>
      <c r="F1628" s="118">
        <v>63895.831039042103</v>
      </c>
    </row>
    <row r="1629" spans="2:6" x14ac:dyDescent="0.2">
      <c r="B1629" s="9" t="s">
        <v>45</v>
      </c>
      <c r="C1629" s="9" t="s">
        <v>69</v>
      </c>
      <c r="D1629" s="162" t="s">
        <v>121</v>
      </c>
      <c r="E1629" s="9" t="str">
        <f t="shared" si="26"/>
        <v>TOFemale15-19</v>
      </c>
      <c r="F1629" s="118">
        <v>67375.327786699505</v>
      </c>
    </row>
    <row r="1630" spans="2:6" x14ac:dyDescent="0.2">
      <c r="B1630" s="9" t="s">
        <v>45</v>
      </c>
      <c r="C1630" s="9" t="s">
        <v>69</v>
      </c>
      <c r="D1630" s="162" t="s">
        <v>122</v>
      </c>
      <c r="E1630" s="9" t="str">
        <f t="shared" si="26"/>
        <v>TOFemale20-24</v>
      </c>
      <c r="F1630" s="118">
        <v>70524.472792337197</v>
      </c>
    </row>
    <row r="1631" spans="2:6" x14ac:dyDescent="0.2">
      <c r="B1631" s="9" t="s">
        <v>45</v>
      </c>
      <c r="C1631" s="9" t="s">
        <v>69</v>
      </c>
      <c r="D1631" s="162" t="s">
        <v>123</v>
      </c>
      <c r="E1631" s="9" t="str">
        <f t="shared" si="26"/>
        <v>TOFemale25-29</v>
      </c>
      <c r="F1631" s="118">
        <v>68917.491678309496</v>
      </c>
    </row>
    <row r="1632" spans="2:6" x14ac:dyDescent="0.2">
      <c r="B1632" s="9" t="s">
        <v>45</v>
      </c>
      <c r="C1632" s="9" t="s">
        <v>69</v>
      </c>
      <c r="D1632" s="162" t="s">
        <v>124</v>
      </c>
      <c r="E1632" s="9" t="str">
        <f t="shared" si="26"/>
        <v>TOFemale30-34</v>
      </c>
      <c r="F1632" s="118">
        <v>66294.306820617901</v>
      </c>
    </row>
    <row r="1633" spans="2:6" x14ac:dyDescent="0.2">
      <c r="B1633" s="9" t="s">
        <v>45</v>
      </c>
      <c r="C1633" s="9" t="s">
        <v>69</v>
      </c>
      <c r="D1633" s="162" t="s">
        <v>125</v>
      </c>
      <c r="E1633" s="9" t="str">
        <f t="shared" si="26"/>
        <v>TOFemale35-39</v>
      </c>
      <c r="F1633" s="118">
        <v>64099.703827323101</v>
      </c>
    </row>
    <row r="1634" spans="2:6" x14ac:dyDescent="0.2">
      <c r="B1634" s="9" t="s">
        <v>45</v>
      </c>
      <c r="C1634" s="9" t="s">
        <v>69</v>
      </c>
      <c r="D1634" s="162" t="s">
        <v>126</v>
      </c>
      <c r="E1634" s="9" t="str">
        <f t="shared" si="26"/>
        <v>TOFemale40-44</v>
      </c>
      <c r="F1634" s="118">
        <v>59243.927015928799</v>
      </c>
    </row>
    <row r="1635" spans="2:6" x14ac:dyDescent="0.2">
      <c r="B1635" s="9" t="s">
        <v>45</v>
      </c>
      <c r="C1635" s="9" t="s">
        <v>69</v>
      </c>
      <c r="D1635" s="162" t="s">
        <v>127</v>
      </c>
      <c r="E1635" s="9" t="str">
        <f t="shared" si="26"/>
        <v>TOFemale45-49</v>
      </c>
      <c r="F1635" s="118">
        <v>48013.603353642502</v>
      </c>
    </row>
    <row r="1636" spans="2:6" x14ac:dyDescent="0.2">
      <c r="B1636" s="9" t="s">
        <v>45</v>
      </c>
      <c r="C1636" s="9" t="s">
        <v>69</v>
      </c>
      <c r="D1636" s="162" t="s">
        <v>128</v>
      </c>
      <c r="E1636" s="9" t="str">
        <f t="shared" si="26"/>
        <v>TOFemale50-54</v>
      </c>
      <c r="F1636" s="118">
        <v>41865.294774035101</v>
      </c>
    </row>
    <row r="1637" spans="2:6" x14ac:dyDescent="0.2">
      <c r="B1637" s="9" t="s">
        <v>45</v>
      </c>
      <c r="C1637" s="9" t="s">
        <v>69</v>
      </c>
      <c r="D1637" s="162" t="s">
        <v>129</v>
      </c>
      <c r="E1637" s="9" t="str">
        <f t="shared" si="26"/>
        <v>TOFemale55-59</v>
      </c>
      <c r="F1637" s="118">
        <v>34514.445900920997</v>
      </c>
    </row>
    <row r="1638" spans="2:6" x14ac:dyDescent="0.2">
      <c r="B1638" s="9" t="s">
        <v>45</v>
      </c>
      <c r="C1638" s="9" t="s">
        <v>69</v>
      </c>
      <c r="D1638" s="162" t="s">
        <v>130</v>
      </c>
      <c r="E1638" s="9" t="str">
        <f t="shared" si="26"/>
        <v>TOFemale60-64</v>
      </c>
      <c r="F1638" s="118">
        <v>27621.097155894699</v>
      </c>
    </row>
    <row r="1639" spans="2:6" x14ac:dyDescent="0.2">
      <c r="B1639" s="9" t="s">
        <v>45</v>
      </c>
      <c r="C1639" s="9" t="s">
        <v>69</v>
      </c>
      <c r="D1639" s="162" t="s">
        <v>131</v>
      </c>
      <c r="E1639" s="9" t="str">
        <f t="shared" si="26"/>
        <v>TOFemale65-69</v>
      </c>
      <c r="F1639" s="118">
        <v>21605.017957134201</v>
      </c>
    </row>
    <row r="1640" spans="2:6" x14ac:dyDescent="0.2">
      <c r="B1640" s="9" t="s">
        <v>45</v>
      </c>
      <c r="C1640" s="9" t="s">
        <v>69</v>
      </c>
      <c r="D1640" s="162" t="s">
        <v>132</v>
      </c>
      <c r="E1640" s="9" t="str">
        <f t="shared" si="26"/>
        <v>TOFemale70-74</v>
      </c>
      <c r="F1640" s="118">
        <v>15824.26137771</v>
      </c>
    </row>
    <row r="1641" spans="2:6" x14ac:dyDescent="0.2">
      <c r="B1641" s="9" t="s">
        <v>45</v>
      </c>
      <c r="C1641" s="9" t="s">
        <v>69</v>
      </c>
      <c r="D1641" s="162" t="s">
        <v>133</v>
      </c>
      <c r="E1641" s="9" t="str">
        <f t="shared" si="26"/>
        <v>TOFemale75-79</v>
      </c>
      <c r="F1641" s="118">
        <v>10689.357982399501</v>
      </c>
    </row>
    <row r="1642" spans="2:6" x14ac:dyDescent="0.2">
      <c r="B1642" s="9" t="s">
        <v>45</v>
      </c>
      <c r="C1642" s="9" t="s">
        <v>69</v>
      </c>
      <c r="D1642" s="162" t="s">
        <v>134</v>
      </c>
      <c r="E1642" s="9" t="str">
        <f t="shared" si="26"/>
        <v>TOFemale80-84</v>
      </c>
      <c r="F1642" s="118">
        <v>7061.0637148591004</v>
      </c>
    </row>
    <row r="1643" spans="2:6" x14ac:dyDescent="0.2">
      <c r="B1643" s="9" t="s">
        <v>45</v>
      </c>
      <c r="C1643" s="9" t="s">
        <v>69</v>
      </c>
      <c r="D1643" s="162" t="s">
        <v>135</v>
      </c>
      <c r="E1643" s="9" t="str">
        <f t="shared" si="26"/>
        <v>TOFemale85-89</v>
      </c>
      <c r="F1643" s="118">
        <v>3674.9570529480602</v>
      </c>
    </row>
    <row r="1644" spans="2:6" x14ac:dyDescent="0.2">
      <c r="B1644" s="9" t="s">
        <v>45</v>
      </c>
      <c r="C1644" s="9" t="s">
        <v>69</v>
      </c>
      <c r="D1644" s="162" t="s">
        <v>8</v>
      </c>
      <c r="E1644" s="9" t="str">
        <f t="shared" si="26"/>
        <v>TOFemale90+</v>
      </c>
      <c r="F1644" s="118">
        <v>1904.0028629055601</v>
      </c>
    </row>
    <row r="1645" spans="2:6" x14ac:dyDescent="0.2">
      <c r="B1645" s="9" t="s">
        <v>45</v>
      </c>
      <c r="C1645" s="9" t="s">
        <v>70</v>
      </c>
      <c r="D1645" s="162">
        <v>0</v>
      </c>
      <c r="E1645" s="9" t="str">
        <f t="shared" si="26"/>
        <v>TOMale0</v>
      </c>
      <c r="F1645" s="118">
        <v>13057.317610801099</v>
      </c>
    </row>
    <row r="1646" spans="2:6" x14ac:dyDescent="0.2">
      <c r="B1646" s="9" t="s">
        <v>45</v>
      </c>
      <c r="C1646" s="9" t="s">
        <v>70</v>
      </c>
      <c r="D1646" s="163" t="s">
        <v>139</v>
      </c>
      <c r="E1646" s="9" t="str">
        <f t="shared" si="26"/>
        <v>TOMale01-04</v>
      </c>
      <c r="F1646" s="118">
        <v>51432.3544502925</v>
      </c>
    </row>
    <row r="1647" spans="2:6" x14ac:dyDescent="0.2">
      <c r="B1647" s="9" t="s">
        <v>45</v>
      </c>
      <c r="C1647" s="9" t="s">
        <v>70</v>
      </c>
      <c r="D1647" s="163" t="s">
        <v>138</v>
      </c>
      <c r="E1647" s="9" t="str">
        <f t="shared" si="26"/>
        <v>TOMale05-09</v>
      </c>
      <c r="F1647" s="118">
        <v>63861.921390601397</v>
      </c>
    </row>
    <row r="1648" spans="2:6" x14ac:dyDescent="0.2">
      <c r="B1648" s="9" t="s">
        <v>45</v>
      </c>
      <c r="C1648" s="9" t="s">
        <v>70</v>
      </c>
      <c r="D1648" s="163" t="s">
        <v>120</v>
      </c>
      <c r="E1648" s="9" t="str">
        <f t="shared" si="26"/>
        <v>TOMale10-14</v>
      </c>
      <c r="F1648" s="118">
        <v>66569.875341280596</v>
      </c>
    </row>
    <row r="1649" spans="2:6" x14ac:dyDescent="0.2">
      <c r="B1649" s="9" t="s">
        <v>45</v>
      </c>
      <c r="C1649" s="9" t="s">
        <v>70</v>
      </c>
      <c r="D1649" s="162" t="s">
        <v>121</v>
      </c>
      <c r="E1649" s="9" t="str">
        <f t="shared" si="26"/>
        <v>TOMale15-19</v>
      </c>
      <c r="F1649" s="118">
        <v>69645.984358839807</v>
      </c>
    </row>
    <row r="1650" spans="2:6" x14ac:dyDescent="0.2">
      <c r="B1650" s="9" t="s">
        <v>45</v>
      </c>
      <c r="C1650" s="9" t="s">
        <v>70</v>
      </c>
      <c r="D1650" s="162" t="s">
        <v>122</v>
      </c>
      <c r="E1650" s="9" t="str">
        <f t="shared" si="26"/>
        <v>TOMale20-24</v>
      </c>
      <c r="F1650" s="118">
        <v>72615.726030712802</v>
      </c>
    </row>
    <row r="1651" spans="2:6" x14ac:dyDescent="0.2">
      <c r="B1651" s="9" t="s">
        <v>45</v>
      </c>
      <c r="C1651" s="9" t="s">
        <v>70</v>
      </c>
      <c r="D1651" s="162" t="s">
        <v>123</v>
      </c>
      <c r="E1651" s="9" t="str">
        <f t="shared" si="26"/>
        <v>TOMale25-29</v>
      </c>
      <c r="F1651" s="118">
        <v>69663.966349355003</v>
      </c>
    </row>
    <row r="1652" spans="2:6" x14ac:dyDescent="0.2">
      <c r="B1652" s="9" t="s">
        <v>45</v>
      </c>
      <c r="C1652" s="9" t="s">
        <v>70</v>
      </c>
      <c r="D1652" s="162" t="s">
        <v>124</v>
      </c>
      <c r="E1652" s="9" t="str">
        <f t="shared" si="26"/>
        <v>TOMale30-34</v>
      </c>
      <c r="F1652" s="118">
        <v>65678.883861716095</v>
      </c>
    </row>
    <row r="1653" spans="2:6" x14ac:dyDescent="0.2">
      <c r="B1653" s="9" t="s">
        <v>45</v>
      </c>
      <c r="C1653" s="9" t="s">
        <v>70</v>
      </c>
      <c r="D1653" s="162" t="s">
        <v>125</v>
      </c>
      <c r="E1653" s="9" t="str">
        <f t="shared" si="26"/>
        <v>TOMale35-39</v>
      </c>
      <c r="F1653" s="118">
        <v>62765.826689086098</v>
      </c>
    </row>
    <row r="1654" spans="2:6" x14ac:dyDescent="0.2">
      <c r="B1654" s="9" t="s">
        <v>45</v>
      </c>
      <c r="C1654" s="9" t="s">
        <v>70</v>
      </c>
      <c r="D1654" s="162" t="s">
        <v>126</v>
      </c>
      <c r="E1654" s="9" t="str">
        <f t="shared" si="26"/>
        <v>TOMale40-44</v>
      </c>
      <c r="F1654" s="118">
        <v>57668.318040059297</v>
      </c>
    </row>
    <row r="1655" spans="2:6" x14ac:dyDescent="0.2">
      <c r="B1655" s="9" t="s">
        <v>45</v>
      </c>
      <c r="C1655" s="9" t="s">
        <v>70</v>
      </c>
      <c r="D1655" s="162" t="s">
        <v>127</v>
      </c>
      <c r="E1655" s="9" t="str">
        <f t="shared" si="26"/>
        <v>TOMale45-49</v>
      </c>
      <c r="F1655" s="118">
        <v>48789.166855458199</v>
      </c>
    </row>
    <row r="1656" spans="2:6" x14ac:dyDescent="0.2">
      <c r="B1656" s="9" t="s">
        <v>45</v>
      </c>
      <c r="C1656" s="9" t="s">
        <v>70</v>
      </c>
      <c r="D1656" s="162" t="s">
        <v>128</v>
      </c>
      <c r="E1656" s="9" t="str">
        <f t="shared" si="26"/>
        <v>TOMale50-54</v>
      </c>
      <c r="F1656" s="118">
        <v>41970.666626253798</v>
      </c>
    </row>
    <row r="1657" spans="2:6" x14ac:dyDescent="0.2">
      <c r="B1657" s="9" t="s">
        <v>45</v>
      </c>
      <c r="C1657" s="9" t="s">
        <v>70</v>
      </c>
      <c r="D1657" s="162" t="s">
        <v>129</v>
      </c>
      <c r="E1657" s="9" t="str">
        <f t="shared" si="26"/>
        <v>TOMale55-59</v>
      </c>
      <c r="F1657" s="118">
        <v>34818.932254092499</v>
      </c>
    </row>
    <row r="1658" spans="2:6" x14ac:dyDescent="0.2">
      <c r="B1658" s="9" t="s">
        <v>45</v>
      </c>
      <c r="C1658" s="9" t="s">
        <v>70</v>
      </c>
      <c r="D1658" s="162" t="s">
        <v>130</v>
      </c>
      <c r="E1658" s="9" t="str">
        <f t="shared" si="26"/>
        <v>TOMale60-64</v>
      </c>
      <c r="F1658" s="118">
        <v>27510.093782421602</v>
      </c>
    </row>
    <row r="1659" spans="2:6" x14ac:dyDescent="0.2">
      <c r="B1659" s="9" t="s">
        <v>45</v>
      </c>
      <c r="C1659" s="9" t="s">
        <v>70</v>
      </c>
      <c r="D1659" s="162" t="s">
        <v>131</v>
      </c>
      <c r="E1659" s="9" t="str">
        <f t="shared" si="26"/>
        <v>TOMale65-69</v>
      </c>
      <c r="F1659" s="118">
        <v>21500.288566646501</v>
      </c>
    </row>
    <row r="1660" spans="2:6" x14ac:dyDescent="0.2">
      <c r="B1660" s="9" t="s">
        <v>45</v>
      </c>
      <c r="C1660" s="9" t="s">
        <v>70</v>
      </c>
      <c r="D1660" s="162" t="s">
        <v>132</v>
      </c>
      <c r="E1660" s="9" t="str">
        <f t="shared" si="26"/>
        <v>TOMale70-74</v>
      </c>
      <c r="F1660" s="118">
        <v>15617.328169889401</v>
      </c>
    </row>
    <row r="1661" spans="2:6" x14ac:dyDescent="0.2">
      <c r="B1661" s="9" t="s">
        <v>45</v>
      </c>
      <c r="C1661" s="9" t="s">
        <v>70</v>
      </c>
      <c r="D1661" s="162" t="s">
        <v>133</v>
      </c>
      <c r="E1661" s="9" t="str">
        <f t="shared" si="26"/>
        <v>TOMale75-79</v>
      </c>
      <c r="F1661" s="118">
        <v>10630.194173968899</v>
      </c>
    </row>
    <row r="1662" spans="2:6" x14ac:dyDescent="0.2">
      <c r="B1662" s="9" t="s">
        <v>45</v>
      </c>
      <c r="C1662" s="9" t="s">
        <v>70</v>
      </c>
      <c r="D1662" s="162" t="s">
        <v>134</v>
      </c>
      <c r="E1662" s="9" t="str">
        <f t="shared" si="26"/>
        <v>TOMale80-84</v>
      </c>
      <c r="F1662" s="118">
        <v>6816.8080312235197</v>
      </c>
    </row>
    <row r="1663" spans="2:6" x14ac:dyDescent="0.2">
      <c r="B1663" s="9" t="s">
        <v>45</v>
      </c>
      <c r="C1663" s="9" t="s">
        <v>70</v>
      </c>
      <c r="D1663" s="162" t="s">
        <v>135</v>
      </c>
      <c r="E1663" s="9" t="str">
        <f t="shared" si="26"/>
        <v>TOMale85-89</v>
      </c>
      <c r="F1663" s="118">
        <v>3437.57921832997</v>
      </c>
    </row>
    <row r="1664" spans="2:6" x14ac:dyDescent="0.2">
      <c r="B1664" s="9" t="s">
        <v>45</v>
      </c>
      <c r="C1664" s="9" t="s">
        <v>70</v>
      </c>
      <c r="D1664" s="162" t="s">
        <v>8</v>
      </c>
      <c r="E1664" s="9" t="str">
        <f t="shared" si="26"/>
        <v>TOMale90+</v>
      </c>
      <c r="F1664" s="118">
        <v>1691.6562854963499</v>
      </c>
    </row>
    <row r="1665" spans="2:6" x14ac:dyDescent="0.2">
      <c r="B1665" s="9" t="s">
        <v>45</v>
      </c>
      <c r="C1665" s="9" t="s">
        <v>18</v>
      </c>
      <c r="D1665" s="162">
        <v>0</v>
      </c>
      <c r="E1665" s="9" t="str">
        <f t="shared" si="26"/>
        <v>TOTotal0</v>
      </c>
      <c r="F1665" s="118">
        <v>25503.969282186099</v>
      </c>
    </row>
    <row r="1666" spans="2:6" x14ac:dyDescent="0.2">
      <c r="B1666" s="9" t="s">
        <v>45</v>
      </c>
      <c r="C1666" s="9" t="s">
        <v>18</v>
      </c>
      <c r="D1666" s="163" t="s">
        <v>139</v>
      </c>
      <c r="E1666" s="9" t="str">
        <f t="shared" ref="E1666:E1684" si="27">_xlfn.CONCAT(B1666,C1666,D1666)</f>
        <v>TOTotal01-04</v>
      </c>
      <c r="F1666" s="118">
        <v>100583.415496496</v>
      </c>
    </row>
    <row r="1667" spans="2:6" x14ac:dyDescent="0.2">
      <c r="B1667" s="9" t="s">
        <v>45</v>
      </c>
      <c r="C1667" s="9" t="s">
        <v>18</v>
      </c>
      <c r="D1667" s="163" t="s">
        <v>138</v>
      </c>
      <c r="E1667" s="9" t="str">
        <f t="shared" si="27"/>
        <v>TOTotal05-09</v>
      </c>
      <c r="F1667" s="118">
        <v>124979.51879925</v>
      </c>
    </row>
    <row r="1668" spans="2:6" x14ac:dyDescent="0.2">
      <c r="B1668" s="9" t="s">
        <v>45</v>
      </c>
      <c r="C1668" s="9" t="s">
        <v>18</v>
      </c>
      <c r="D1668" s="163" t="s">
        <v>120</v>
      </c>
      <c r="E1668" s="9" t="str">
        <f t="shared" si="27"/>
        <v>TOTotal10-14</v>
      </c>
      <c r="F1668" s="118">
        <v>130465.70841335801</v>
      </c>
    </row>
    <row r="1669" spans="2:6" x14ac:dyDescent="0.2">
      <c r="B1669" s="9" t="s">
        <v>45</v>
      </c>
      <c r="C1669" s="9" t="s">
        <v>18</v>
      </c>
      <c r="D1669" s="162" t="s">
        <v>121</v>
      </c>
      <c r="E1669" s="9" t="str">
        <f t="shared" si="27"/>
        <v>TOTotal15-19</v>
      </c>
      <c r="F1669" s="118">
        <v>137021.33197011301</v>
      </c>
    </row>
    <row r="1670" spans="2:6" x14ac:dyDescent="0.2">
      <c r="B1670" s="9" t="s">
        <v>45</v>
      </c>
      <c r="C1670" s="9" t="s">
        <v>18</v>
      </c>
      <c r="D1670" s="162" t="s">
        <v>122</v>
      </c>
      <c r="E1670" s="9" t="str">
        <f t="shared" si="27"/>
        <v>TOTotal20-24</v>
      </c>
      <c r="F1670" s="118">
        <v>143140.225534161</v>
      </c>
    </row>
    <row r="1671" spans="2:6" x14ac:dyDescent="0.2">
      <c r="B1671" s="9" t="s">
        <v>45</v>
      </c>
      <c r="C1671" s="9" t="s">
        <v>18</v>
      </c>
      <c r="D1671" s="162" t="s">
        <v>123</v>
      </c>
      <c r="E1671" s="9" t="str">
        <f t="shared" si="27"/>
        <v>TOTotal25-29</v>
      </c>
      <c r="F1671" s="118">
        <v>138581.50284391301</v>
      </c>
    </row>
    <row r="1672" spans="2:6" x14ac:dyDescent="0.2">
      <c r="B1672" s="9" t="s">
        <v>45</v>
      </c>
      <c r="C1672" s="9" t="s">
        <v>18</v>
      </c>
      <c r="D1672" s="162" t="s">
        <v>124</v>
      </c>
      <c r="E1672" s="9" t="str">
        <f t="shared" si="27"/>
        <v>TOTotal30-34</v>
      </c>
      <c r="F1672" s="118">
        <v>131973.193389116</v>
      </c>
    </row>
    <row r="1673" spans="2:6" x14ac:dyDescent="0.2">
      <c r="B1673" s="9" t="s">
        <v>45</v>
      </c>
      <c r="C1673" s="9" t="s">
        <v>18</v>
      </c>
      <c r="D1673" s="162" t="s">
        <v>125</v>
      </c>
      <c r="E1673" s="9" t="str">
        <f t="shared" si="27"/>
        <v>TOTotal35-39</v>
      </c>
      <c r="F1673" s="118">
        <v>126865.53925819301</v>
      </c>
    </row>
    <row r="1674" spans="2:6" x14ac:dyDescent="0.2">
      <c r="B1674" s="9" t="s">
        <v>45</v>
      </c>
      <c r="C1674" s="9" t="s">
        <v>18</v>
      </c>
      <c r="D1674" s="162" t="s">
        <v>126</v>
      </c>
      <c r="E1674" s="9" t="str">
        <f t="shared" si="27"/>
        <v>TOTotal40-44</v>
      </c>
      <c r="F1674" s="118">
        <v>116912.296583009</v>
      </c>
    </row>
    <row r="1675" spans="2:6" x14ac:dyDescent="0.2">
      <c r="B1675" s="9" t="s">
        <v>45</v>
      </c>
      <c r="C1675" s="9" t="s">
        <v>18</v>
      </c>
      <c r="D1675" s="162" t="s">
        <v>127</v>
      </c>
      <c r="E1675" s="9" t="str">
        <f t="shared" si="27"/>
        <v>TOTotal45-49</v>
      </c>
      <c r="F1675" s="118">
        <v>96802.952640069998</v>
      </c>
    </row>
    <row r="1676" spans="2:6" x14ac:dyDescent="0.2">
      <c r="B1676" s="9" t="s">
        <v>45</v>
      </c>
      <c r="C1676" s="9" t="s">
        <v>18</v>
      </c>
      <c r="D1676" s="162" t="s">
        <v>128</v>
      </c>
      <c r="E1676" s="9" t="str">
        <f t="shared" si="27"/>
        <v>TOTotal50-54</v>
      </c>
      <c r="F1676" s="118">
        <v>83835.965554480499</v>
      </c>
    </row>
    <row r="1677" spans="2:6" x14ac:dyDescent="0.2">
      <c r="B1677" s="9" t="s">
        <v>45</v>
      </c>
      <c r="C1677" s="9" t="s">
        <v>18</v>
      </c>
      <c r="D1677" s="162" t="s">
        <v>129</v>
      </c>
      <c r="E1677" s="9" t="str">
        <f t="shared" si="27"/>
        <v>TOTotal55-59</v>
      </c>
      <c r="F1677" s="118">
        <v>69333.439689091902</v>
      </c>
    </row>
    <row r="1678" spans="2:6" x14ac:dyDescent="0.2">
      <c r="B1678" s="9" t="s">
        <v>45</v>
      </c>
      <c r="C1678" s="9" t="s">
        <v>18</v>
      </c>
      <c r="D1678" s="162" t="s">
        <v>130</v>
      </c>
      <c r="E1678" s="9" t="str">
        <f t="shared" si="27"/>
        <v>TOTotal60-64</v>
      </c>
      <c r="F1678" s="118">
        <v>55131.204494992598</v>
      </c>
    </row>
    <row r="1679" spans="2:6" x14ac:dyDescent="0.2">
      <c r="B1679" s="9" t="s">
        <v>45</v>
      </c>
      <c r="C1679" s="9" t="s">
        <v>18</v>
      </c>
      <c r="D1679" s="162" t="s">
        <v>131</v>
      </c>
      <c r="E1679" s="9" t="str">
        <f t="shared" si="27"/>
        <v>TOTotal65-69</v>
      </c>
      <c r="F1679" s="118">
        <v>43105.408175448698</v>
      </c>
    </row>
    <row r="1680" spans="2:6" x14ac:dyDescent="0.2">
      <c r="B1680" s="9" t="s">
        <v>45</v>
      </c>
      <c r="C1680" s="9" t="s">
        <v>18</v>
      </c>
      <c r="D1680" s="162" t="s">
        <v>132</v>
      </c>
      <c r="E1680" s="9" t="str">
        <f t="shared" si="27"/>
        <v>TOTotal70-74</v>
      </c>
      <c r="F1680" s="118">
        <v>31441.667456081501</v>
      </c>
    </row>
    <row r="1681" spans="2:6" x14ac:dyDescent="0.2">
      <c r="B1681" s="9" t="s">
        <v>45</v>
      </c>
      <c r="C1681" s="9" t="s">
        <v>18</v>
      </c>
      <c r="D1681" s="162" t="s">
        <v>133</v>
      </c>
      <c r="E1681" s="9" t="str">
        <f t="shared" si="27"/>
        <v>TOTotal75-79</v>
      </c>
      <c r="F1681" s="118">
        <v>21319.653583351501</v>
      </c>
    </row>
    <row r="1682" spans="2:6" x14ac:dyDescent="0.2">
      <c r="B1682" s="9" t="s">
        <v>45</v>
      </c>
      <c r="C1682" s="9" t="s">
        <v>18</v>
      </c>
      <c r="D1682" s="162" t="s">
        <v>134</v>
      </c>
      <c r="E1682" s="9" t="str">
        <f t="shared" si="27"/>
        <v>TOTotal80-84</v>
      </c>
      <c r="F1682" s="118">
        <v>13877.897899398</v>
      </c>
    </row>
    <row r="1683" spans="2:6" x14ac:dyDescent="0.2">
      <c r="B1683" s="9" t="s">
        <v>45</v>
      </c>
      <c r="C1683" s="9" t="s">
        <v>18</v>
      </c>
      <c r="D1683" s="162" t="s">
        <v>135</v>
      </c>
      <c r="E1683" s="9" t="str">
        <f t="shared" si="27"/>
        <v>TOTotal85-89</v>
      </c>
      <c r="F1683" s="118">
        <v>7112.5733098416003</v>
      </c>
    </row>
    <row r="1684" spans="2:6" x14ac:dyDescent="0.2">
      <c r="B1684" s="9" t="s">
        <v>45</v>
      </c>
      <c r="C1684" s="9" t="s">
        <v>18</v>
      </c>
      <c r="D1684" s="162" t="s">
        <v>8</v>
      </c>
      <c r="E1684" s="9" t="str">
        <f t="shared" si="27"/>
        <v>TOTotal90+</v>
      </c>
      <c r="F1684" s="118">
        <v>3595.6768219707401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F0C9C-FB40-6341-902B-FC39A8A0255F}">
  <dimension ref="B2:F1683"/>
  <sheetViews>
    <sheetView workbookViewId="0">
      <pane xSplit="5" ySplit="3" topLeftCell="F4" activePane="bottomRight" state="frozen"/>
      <selection activeCell="R30" sqref="R30"/>
      <selection pane="topRight" activeCell="R30" sqref="R30"/>
      <selection pane="bottomLeft" activeCell="R30" sqref="R30"/>
      <selection pane="bottomRight" activeCell="K16" sqref="K16"/>
    </sheetView>
  </sheetViews>
  <sheetFormatPr baseColWidth="10" defaultRowHeight="16" x14ac:dyDescent="0.2"/>
  <cols>
    <col min="2" max="2" width="10.83203125" style="155"/>
    <col min="3" max="3" width="15.83203125" style="155" customWidth="1"/>
    <col min="4" max="4" width="13.1640625" style="120" customWidth="1"/>
    <col min="5" max="5" width="17" hidden="1" customWidth="1"/>
    <col min="6" max="6" width="19.83203125" customWidth="1"/>
  </cols>
  <sheetData>
    <row r="2" spans="2:6" x14ac:dyDescent="0.2">
      <c r="B2" s="158" t="s">
        <v>1839</v>
      </c>
    </row>
    <row r="3" spans="2:6" ht="20" customHeight="1" x14ac:dyDescent="0.2">
      <c r="B3" s="168" t="s">
        <v>14</v>
      </c>
      <c r="C3" s="168" t="s">
        <v>17</v>
      </c>
      <c r="D3" s="168" t="s">
        <v>1829</v>
      </c>
      <c r="E3" s="168" t="s">
        <v>137</v>
      </c>
      <c r="F3" s="168" t="s">
        <v>1830</v>
      </c>
    </row>
    <row r="4" spans="2:6" x14ac:dyDescent="0.2">
      <c r="B4" s="155" t="s">
        <v>12</v>
      </c>
      <c r="C4" s="155" t="s">
        <v>69</v>
      </c>
      <c r="D4" s="155">
        <v>0</v>
      </c>
      <c r="E4" t="str">
        <f t="shared" ref="E4:E67" si="0">_xlfn.CONCAT(B4,C4,D4)</f>
        <v>ACFemale0</v>
      </c>
      <c r="F4">
        <v>8224</v>
      </c>
    </row>
    <row r="5" spans="2:6" x14ac:dyDescent="0.2">
      <c r="B5" s="155" t="s">
        <v>12</v>
      </c>
      <c r="C5" s="155" t="s">
        <v>69</v>
      </c>
      <c r="D5" s="167" t="s">
        <v>139</v>
      </c>
      <c r="E5" t="str">
        <f t="shared" si="0"/>
        <v>ACFemale01-04</v>
      </c>
      <c r="F5">
        <v>32572</v>
      </c>
    </row>
    <row r="6" spans="2:6" x14ac:dyDescent="0.2">
      <c r="B6" s="155" t="s">
        <v>12</v>
      </c>
      <c r="C6" s="155" t="s">
        <v>69</v>
      </c>
      <c r="D6" s="167" t="s">
        <v>138</v>
      </c>
      <c r="E6" t="str">
        <f t="shared" si="0"/>
        <v>ACFemale05-09</v>
      </c>
      <c r="F6">
        <v>41207</v>
      </c>
    </row>
    <row r="7" spans="2:6" x14ac:dyDescent="0.2">
      <c r="B7" s="155" t="s">
        <v>12</v>
      </c>
      <c r="C7" s="155" t="s">
        <v>69</v>
      </c>
      <c r="D7" s="167" t="s">
        <v>120</v>
      </c>
      <c r="E7" t="str">
        <f t="shared" si="0"/>
        <v>ACFemale10-14</v>
      </c>
      <c r="F7">
        <v>44941</v>
      </c>
    </row>
    <row r="8" spans="2:6" x14ac:dyDescent="0.2">
      <c r="B8" s="155" t="s">
        <v>12</v>
      </c>
      <c r="C8" s="155" t="s">
        <v>69</v>
      </c>
      <c r="D8" s="155" t="s">
        <v>121</v>
      </c>
      <c r="E8" t="str">
        <f t="shared" si="0"/>
        <v>ACFemale15-19</v>
      </c>
      <c r="F8">
        <v>45423</v>
      </c>
    </row>
    <row r="9" spans="2:6" x14ac:dyDescent="0.2">
      <c r="B9" s="155" t="s">
        <v>12</v>
      </c>
      <c r="C9" s="155" t="s">
        <v>69</v>
      </c>
      <c r="D9" s="155" t="s">
        <v>122</v>
      </c>
      <c r="E9" t="str">
        <f t="shared" si="0"/>
        <v>ACFemale20-24</v>
      </c>
      <c r="F9">
        <v>42454</v>
      </c>
    </row>
    <row r="10" spans="2:6" x14ac:dyDescent="0.2">
      <c r="B10" s="155" t="s">
        <v>12</v>
      </c>
      <c r="C10" s="155" t="s">
        <v>69</v>
      </c>
      <c r="D10" s="155" t="s">
        <v>123</v>
      </c>
      <c r="E10" t="str">
        <f t="shared" si="0"/>
        <v>ACFemale25-29</v>
      </c>
      <c r="F10">
        <v>37617</v>
      </c>
    </row>
    <row r="11" spans="2:6" x14ac:dyDescent="0.2">
      <c r="B11" s="155" t="s">
        <v>12</v>
      </c>
      <c r="C11" s="155" t="s">
        <v>69</v>
      </c>
      <c r="D11" s="155" t="s">
        <v>124</v>
      </c>
      <c r="E11" t="str">
        <f t="shared" si="0"/>
        <v>ACFemale30-34</v>
      </c>
      <c r="F11">
        <v>34826</v>
      </c>
    </row>
    <row r="12" spans="2:6" x14ac:dyDescent="0.2">
      <c r="B12" s="155" t="s">
        <v>12</v>
      </c>
      <c r="C12" s="155" t="s">
        <v>69</v>
      </c>
      <c r="D12" s="155" t="s">
        <v>125</v>
      </c>
      <c r="E12" t="str">
        <f t="shared" si="0"/>
        <v>ACFemale35-39</v>
      </c>
      <c r="F12">
        <v>33374</v>
      </c>
    </row>
    <row r="13" spans="2:6" x14ac:dyDescent="0.2">
      <c r="B13" s="155" t="s">
        <v>12</v>
      </c>
      <c r="C13" s="155" t="s">
        <v>69</v>
      </c>
      <c r="D13" s="155" t="s">
        <v>126</v>
      </c>
      <c r="E13" t="str">
        <f t="shared" si="0"/>
        <v>ACFemale40-44</v>
      </c>
      <c r="F13">
        <v>28590</v>
      </c>
    </row>
    <row r="14" spans="2:6" x14ac:dyDescent="0.2">
      <c r="B14" s="155" t="s">
        <v>12</v>
      </c>
      <c r="C14" s="155" t="s">
        <v>69</v>
      </c>
      <c r="D14" s="155" t="s">
        <v>127</v>
      </c>
      <c r="E14" t="str">
        <f t="shared" si="0"/>
        <v>ACFemale45-49</v>
      </c>
      <c r="F14">
        <v>22798</v>
      </c>
    </row>
    <row r="15" spans="2:6" x14ac:dyDescent="0.2">
      <c r="B15" s="155" t="s">
        <v>12</v>
      </c>
      <c r="C15" s="155" t="s">
        <v>69</v>
      </c>
      <c r="D15" s="155" t="s">
        <v>128</v>
      </c>
      <c r="E15" t="str">
        <f t="shared" si="0"/>
        <v>ACFemale50-54</v>
      </c>
      <c r="F15">
        <v>18800</v>
      </c>
    </row>
    <row r="16" spans="2:6" x14ac:dyDescent="0.2">
      <c r="B16" s="155" t="s">
        <v>12</v>
      </c>
      <c r="C16" s="155" t="s">
        <v>69</v>
      </c>
      <c r="D16" s="155" t="s">
        <v>129</v>
      </c>
      <c r="E16" t="str">
        <f t="shared" si="0"/>
        <v>ACFemale55-59</v>
      </c>
      <c r="F16">
        <v>14442</v>
      </c>
    </row>
    <row r="17" spans="2:6" x14ac:dyDescent="0.2">
      <c r="B17" s="155" t="s">
        <v>12</v>
      </c>
      <c r="C17" s="155" t="s">
        <v>69</v>
      </c>
      <c r="D17" s="155" t="s">
        <v>130</v>
      </c>
      <c r="E17" t="str">
        <f t="shared" si="0"/>
        <v>ACFemale60-64</v>
      </c>
      <c r="F17">
        <v>11511</v>
      </c>
    </row>
    <row r="18" spans="2:6" x14ac:dyDescent="0.2">
      <c r="B18" s="155" t="s">
        <v>12</v>
      </c>
      <c r="C18" s="155" t="s">
        <v>69</v>
      </c>
      <c r="D18" s="155" t="s">
        <v>131</v>
      </c>
      <c r="E18" t="str">
        <f t="shared" si="0"/>
        <v>ACFemale65-69</v>
      </c>
      <c r="F18">
        <v>8583</v>
      </c>
    </row>
    <row r="19" spans="2:6" x14ac:dyDescent="0.2">
      <c r="B19" s="155" t="s">
        <v>12</v>
      </c>
      <c r="C19" s="155" t="s">
        <v>69</v>
      </c>
      <c r="D19" s="155" t="s">
        <v>132</v>
      </c>
      <c r="E19" t="str">
        <f t="shared" si="0"/>
        <v>ACFemale70-74</v>
      </c>
      <c r="F19">
        <v>6129</v>
      </c>
    </row>
    <row r="20" spans="2:6" x14ac:dyDescent="0.2">
      <c r="B20" s="155" t="s">
        <v>12</v>
      </c>
      <c r="C20" s="155" t="s">
        <v>69</v>
      </c>
      <c r="D20" s="155" t="s">
        <v>133</v>
      </c>
      <c r="E20" t="str">
        <f t="shared" si="0"/>
        <v>ACFemale75-79</v>
      </c>
      <c r="F20">
        <v>4420</v>
      </c>
    </row>
    <row r="21" spans="2:6" x14ac:dyDescent="0.2">
      <c r="B21" s="155" t="s">
        <v>12</v>
      </c>
      <c r="C21" s="155" t="s">
        <v>69</v>
      </c>
      <c r="D21" s="155" t="s">
        <v>134</v>
      </c>
      <c r="E21" t="str">
        <f t="shared" si="0"/>
        <v>ACFemale80-84</v>
      </c>
      <c r="F21">
        <v>2575</v>
      </c>
    </row>
    <row r="22" spans="2:6" x14ac:dyDescent="0.2">
      <c r="B22" s="155" t="s">
        <v>12</v>
      </c>
      <c r="C22" s="155" t="s">
        <v>69</v>
      </c>
      <c r="D22" s="155" t="s">
        <v>135</v>
      </c>
      <c r="E22" t="str">
        <f t="shared" si="0"/>
        <v>ACFemale85-89</v>
      </c>
      <c r="F22">
        <v>1351</v>
      </c>
    </row>
    <row r="23" spans="2:6" x14ac:dyDescent="0.2">
      <c r="B23" s="155" t="s">
        <v>12</v>
      </c>
      <c r="C23" s="155" t="s">
        <v>69</v>
      </c>
      <c r="D23" s="155" t="s">
        <v>8</v>
      </c>
      <c r="E23" t="str">
        <f t="shared" si="0"/>
        <v>ACFemale90+</v>
      </c>
      <c r="F23">
        <v>882</v>
      </c>
    </row>
    <row r="24" spans="2:6" x14ac:dyDescent="0.2">
      <c r="B24" s="155" t="s">
        <v>12</v>
      </c>
      <c r="C24" s="155" t="s">
        <v>70</v>
      </c>
      <c r="D24" s="155">
        <v>0</v>
      </c>
      <c r="E24" t="str">
        <f t="shared" si="0"/>
        <v>ACMale0</v>
      </c>
      <c r="F24">
        <v>8616</v>
      </c>
    </row>
    <row r="25" spans="2:6" x14ac:dyDescent="0.2">
      <c r="B25" s="155" t="s">
        <v>12</v>
      </c>
      <c r="C25" s="155" t="s">
        <v>70</v>
      </c>
      <c r="D25" s="167" t="s">
        <v>139</v>
      </c>
      <c r="E25" t="str">
        <f t="shared" si="0"/>
        <v>ACMale01-04</v>
      </c>
      <c r="F25">
        <v>34156</v>
      </c>
    </row>
    <row r="26" spans="2:6" x14ac:dyDescent="0.2">
      <c r="B26" s="155" t="s">
        <v>12</v>
      </c>
      <c r="C26" s="155" t="s">
        <v>70</v>
      </c>
      <c r="D26" s="167" t="s">
        <v>138</v>
      </c>
      <c r="E26" t="str">
        <f t="shared" si="0"/>
        <v>ACMale05-09</v>
      </c>
      <c r="F26">
        <v>43093</v>
      </c>
    </row>
    <row r="27" spans="2:6" x14ac:dyDescent="0.2">
      <c r="B27" s="155" t="s">
        <v>12</v>
      </c>
      <c r="C27" s="155" t="s">
        <v>70</v>
      </c>
      <c r="D27" s="167" t="s">
        <v>120</v>
      </c>
      <c r="E27" t="str">
        <f t="shared" si="0"/>
        <v>ACMale10-14</v>
      </c>
      <c r="F27">
        <v>46560</v>
      </c>
    </row>
    <row r="28" spans="2:6" x14ac:dyDescent="0.2">
      <c r="B28" s="155" t="s">
        <v>12</v>
      </c>
      <c r="C28" s="155" t="s">
        <v>70</v>
      </c>
      <c r="D28" s="155" t="s">
        <v>121</v>
      </c>
      <c r="E28" t="str">
        <f t="shared" si="0"/>
        <v>ACMale15-19</v>
      </c>
      <c r="F28">
        <v>46891</v>
      </c>
    </row>
    <row r="29" spans="2:6" x14ac:dyDescent="0.2">
      <c r="B29" s="155" t="s">
        <v>12</v>
      </c>
      <c r="C29" s="155" t="s">
        <v>70</v>
      </c>
      <c r="D29" s="155" t="s">
        <v>122</v>
      </c>
      <c r="E29" t="str">
        <f t="shared" si="0"/>
        <v>ACMale20-24</v>
      </c>
      <c r="F29">
        <v>43207</v>
      </c>
    </row>
    <row r="30" spans="2:6" x14ac:dyDescent="0.2">
      <c r="B30" s="155" t="s">
        <v>12</v>
      </c>
      <c r="C30" s="155" t="s">
        <v>70</v>
      </c>
      <c r="D30" s="155" t="s">
        <v>123</v>
      </c>
      <c r="E30" t="str">
        <f t="shared" si="0"/>
        <v>ACMale25-29</v>
      </c>
      <c r="F30">
        <v>37173</v>
      </c>
    </row>
    <row r="31" spans="2:6" x14ac:dyDescent="0.2">
      <c r="B31" s="155" t="s">
        <v>12</v>
      </c>
      <c r="C31" s="155" t="s">
        <v>70</v>
      </c>
      <c r="D31" s="155" t="s">
        <v>124</v>
      </c>
      <c r="E31" t="str">
        <f t="shared" si="0"/>
        <v>ACMale30-34</v>
      </c>
      <c r="F31">
        <v>34470</v>
      </c>
    </row>
    <row r="32" spans="2:6" x14ac:dyDescent="0.2">
      <c r="B32" s="155" t="s">
        <v>12</v>
      </c>
      <c r="C32" s="155" t="s">
        <v>70</v>
      </c>
      <c r="D32" s="155" t="s">
        <v>125</v>
      </c>
      <c r="E32" t="str">
        <f t="shared" si="0"/>
        <v>ACMale35-39</v>
      </c>
      <c r="F32">
        <v>32280</v>
      </c>
    </row>
    <row r="33" spans="2:6" x14ac:dyDescent="0.2">
      <c r="B33" s="155" t="s">
        <v>12</v>
      </c>
      <c r="C33" s="155" t="s">
        <v>70</v>
      </c>
      <c r="D33" s="155" t="s">
        <v>126</v>
      </c>
      <c r="E33" t="str">
        <f t="shared" si="0"/>
        <v>ACMale40-44</v>
      </c>
      <c r="F33">
        <v>27480</v>
      </c>
    </row>
    <row r="34" spans="2:6" x14ac:dyDescent="0.2">
      <c r="B34" s="155" t="s">
        <v>12</v>
      </c>
      <c r="C34" s="155" t="s">
        <v>70</v>
      </c>
      <c r="D34" s="155" t="s">
        <v>127</v>
      </c>
      <c r="E34" t="str">
        <f t="shared" si="0"/>
        <v>ACMale45-49</v>
      </c>
      <c r="F34">
        <v>22207</v>
      </c>
    </row>
    <row r="35" spans="2:6" x14ac:dyDescent="0.2">
      <c r="B35" s="155" t="s">
        <v>12</v>
      </c>
      <c r="C35" s="155" t="s">
        <v>70</v>
      </c>
      <c r="D35" s="155" t="s">
        <v>128</v>
      </c>
      <c r="E35" t="str">
        <f t="shared" si="0"/>
        <v>ACMale50-54</v>
      </c>
      <c r="F35">
        <v>18221</v>
      </c>
    </row>
    <row r="36" spans="2:6" x14ac:dyDescent="0.2">
      <c r="B36" s="155" t="s">
        <v>12</v>
      </c>
      <c r="C36" s="155" t="s">
        <v>70</v>
      </c>
      <c r="D36" s="155" t="s">
        <v>129</v>
      </c>
      <c r="E36" t="str">
        <f t="shared" si="0"/>
        <v>ACMale55-59</v>
      </c>
      <c r="F36">
        <v>14051</v>
      </c>
    </row>
    <row r="37" spans="2:6" x14ac:dyDescent="0.2">
      <c r="B37" s="155" t="s">
        <v>12</v>
      </c>
      <c r="C37" s="155" t="s">
        <v>70</v>
      </c>
      <c r="D37" s="155" t="s">
        <v>130</v>
      </c>
      <c r="E37" t="str">
        <f t="shared" si="0"/>
        <v>ACMale60-64</v>
      </c>
      <c r="F37">
        <v>11039</v>
      </c>
    </row>
    <row r="38" spans="2:6" x14ac:dyDescent="0.2">
      <c r="B38" s="155" t="s">
        <v>12</v>
      </c>
      <c r="C38" s="155" t="s">
        <v>70</v>
      </c>
      <c r="D38" s="155" t="s">
        <v>131</v>
      </c>
      <c r="E38" t="str">
        <f t="shared" si="0"/>
        <v>ACMale65-69</v>
      </c>
      <c r="F38">
        <v>8284</v>
      </c>
    </row>
    <row r="39" spans="2:6" x14ac:dyDescent="0.2">
      <c r="B39" s="155" t="s">
        <v>12</v>
      </c>
      <c r="C39" s="155" t="s">
        <v>70</v>
      </c>
      <c r="D39" s="155" t="s">
        <v>132</v>
      </c>
      <c r="E39" t="str">
        <f t="shared" si="0"/>
        <v>ACMale70-74</v>
      </c>
      <c r="F39">
        <v>5776</v>
      </c>
    </row>
    <row r="40" spans="2:6" x14ac:dyDescent="0.2">
      <c r="B40" s="155" t="s">
        <v>12</v>
      </c>
      <c r="C40" s="155" t="s">
        <v>70</v>
      </c>
      <c r="D40" s="155" t="s">
        <v>133</v>
      </c>
      <c r="E40" t="str">
        <f t="shared" si="0"/>
        <v>ACMale75-79</v>
      </c>
      <c r="F40">
        <v>3696</v>
      </c>
    </row>
    <row r="41" spans="2:6" x14ac:dyDescent="0.2">
      <c r="B41" s="155" t="s">
        <v>12</v>
      </c>
      <c r="C41" s="155" t="s">
        <v>70</v>
      </c>
      <c r="D41" s="155" t="s">
        <v>134</v>
      </c>
      <c r="E41" t="str">
        <f t="shared" si="0"/>
        <v>ACMale80-84</v>
      </c>
      <c r="F41">
        <v>2151</v>
      </c>
    </row>
    <row r="42" spans="2:6" x14ac:dyDescent="0.2">
      <c r="B42" s="155" t="s">
        <v>12</v>
      </c>
      <c r="C42" s="155" t="s">
        <v>70</v>
      </c>
      <c r="D42" s="155" t="s">
        <v>135</v>
      </c>
      <c r="E42" t="str">
        <f t="shared" si="0"/>
        <v>ACMale85-89</v>
      </c>
      <c r="F42">
        <v>1148</v>
      </c>
    </row>
    <row r="43" spans="2:6" x14ac:dyDescent="0.2">
      <c r="B43" s="155" t="s">
        <v>12</v>
      </c>
      <c r="C43" s="155" t="s">
        <v>70</v>
      </c>
      <c r="D43" s="155" t="s">
        <v>8</v>
      </c>
      <c r="E43" t="str">
        <f t="shared" si="0"/>
        <v>ACMale90+</v>
      </c>
      <c r="F43">
        <v>717</v>
      </c>
    </row>
    <row r="44" spans="2:6" x14ac:dyDescent="0.2">
      <c r="B44" s="155" t="s">
        <v>12</v>
      </c>
      <c r="C44" s="155" t="s">
        <v>18</v>
      </c>
      <c r="D44" s="155">
        <v>0</v>
      </c>
      <c r="E44" t="str">
        <f t="shared" si="0"/>
        <v>ACTotal0</v>
      </c>
      <c r="F44">
        <v>16840</v>
      </c>
    </row>
    <row r="45" spans="2:6" x14ac:dyDescent="0.2">
      <c r="B45" s="155" t="s">
        <v>12</v>
      </c>
      <c r="C45" s="155" t="s">
        <v>18</v>
      </c>
      <c r="D45" s="167" t="s">
        <v>139</v>
      </c>
      <c r="E45" t="str">
        <f t="shared" si="0"/>
        <v>ACTotal01-04</v>
      </c>
      <c r="F45">
        <v>66728</v>
      </c>
    </row>
    <row r="46" spans="2:6" x14ac:dyDescent="0.2">
      <c r="B46" s="155" t="s">
        <v>12</v>
      </c>
      <c r="C46" s="155" t="s">
        <v>18</v>
      </c>
      <c r="D46" s="167" t="s">
        <v>138</v>
      </c>
      <c r="E46" t="str">
        <f t="shared" si="0"/>
        <v>ACTotal05-09</v>
      </c>
      <c r="F46">
        <v>84300</v>
      </c>
    </row>
    <row r="47" spans="2:6" x14ac:dyDescent="0.2">
      <c r="B47" s="155" t="s">
        <v>12</v>
      </c>
      <c r="C47" s="155" t="s">
        <v>18</v>
      </c>
      <c r="D47" s="167" t="s">
        <v>120</v>
      </c>
      <c r="E47" t="str">
        <f t="shared" si="0"/>
        <v>ACTotal10-14</v>
      </c>
      <c r="F47">
        <v>91501</v>
      </c>
    </row>
    <row r="48" spans="2:6" x14ac:dyDescent="0.2">
      <c r="B48" s="155" t="s">
        <v>12</v>
      </c>
      <c r="C48" s="155" t="s">
        <v>18</v>
      </c>
      <c r="D48" s="155" t="s">
        <v>121</v>
      </c>
      <c r="E48" t="str">
        <f t="shared" si="0"/>
        <v>ACTotal15-19</v>
      </c>
      <c r="F48">
        <v>92314</v>
      </c>
    </row>
    <row r="49" spans="2:6" x14ac:dyDescent="0.2">
      <c r="B49" s="155" t="s">
        <v>12</v>
      </c>
      <c r="C49" s="155" t="s">
        <v>18</v>
      </c>
      <c r="D49" s="155" t="s">
        <v>122</v>
      </c>
      <c r="E49" t="str">
        <f t="shared" si="0"/>
        <v>ACTotal20-24</v>
      </c>
      <c r="F49">
        <v>85661</v>
      </c>
    </row>
    <row r="50" spans="2:6" x14ac:dyDescent="0.2">
      <c r="B50" s="155" t="s">
        <v>12</v>
      </c>
      <c r="C50" s="155" t="s">
        <v>18</v>
      </c>
      <c r="D50" s="155" t="s">
        <v>123</v>
      </c>
      <c r="E50" t="str">
        <f t="shared" si="0"/>
        <v>ACTotal25-29</v>
      </c>
      <c r="F50">
        <v>74790</v>
      </c>
    </row>
    <row r="51" spans="2:6" x14ac:dyDescent="0.2">
      <c r="B51" s="155" t="s">
        <v>12</v>
      </c>
      <c r="C51" s="155" t="s">
        <v>18</v>
      </c>
      <c r="D51" s="155" t="s">
        <v>124</v>
      </c>
      <c r="E51" t="str">
        <f t="shared" si="0"/>
        <v>ACTotal30-34</v>
      </c>
      <c r="F51">
        <v>69296</v>
      </c>
    </row>
    <row r="52" spans="2:6" x14ac:dyDescent="0.2">
      <c r="B52" s="155" t="s">
        <v>12</v>
      </c>
      <c r="C52" s="155" t="s">
        <v>18</v>
      </c>
      <c r="D52" s="155" t="s">
        <v>125</v>
      </c>
      <c r="E52" t="str">
        <f t="shared" si="0"/>
        <v>ACTotal35-39</v>
      </c>
      <c r="F52">
        <v>65654</v>
      </c>
    </row>
    <row r="53" spans="2:6" x14ac:dyDescent="0.2">
      <c r="B53" s="155" t="s">
        <v>12</v>
      </c>
      <c r="C53" s="155" t="s">
        <v>18</v>
      </c>
      <c r="D53" s="155" t="s">
        <v>126</v>
      </c>
      <c r="E53" t="str">
        <f t="shared" si="0"/>
        <v>ACTotal40-44</v>
      </c>
      <c r="F53">
        <v>56070</v>
      </c>
    </row>
    <row r="54" spans="2:6" x14ac:dyDescent="0.2">
      <c r="B54" s="155" t="s">
        <v>12</v>
      </c>
      <c r="C54" s="155" t="s">
        <v>18</v>
      </c>
      <c r="D54" s="155" t="s">
        <v>127</v>
      </c>
      <c r="E54" t="str">
        <f t="shared" si="0"/>
        <v>ACTotal45-49</v>
      </c>
      <c r="F54">
        <v>45005</v>
      </c>
    </row>
    <row r="55" spans="2:6" x14ac:dyDescent="0.2">
      <c r="B55" s="155" t="s">
        <v>12</v>
      </c>
      <c r="C55" s="155" t="s">
        <v>18</v>
      </c>
      <c r="D55" s="155" t="s">
        <v>128</v>
      </c>
      <c r="E55" t="str">
        <f t="shared" si="0"/>
        <v>ACTotal50-54</v>
      </c>
      <c r="F55">
        <v>37021</v>
      </c>
    </row>
    <row r="56" spans="2:6" x14ac:dyDescent="0.2">
      <c r="B56" s="155" t="s">
        <v>12</v>
      </c>
      <c r="C56" s="155" t="s">
        <v>18</v>
      </c>
      <c r="D56" s="155" t="s">
        <v>129</v>
      </c>
      <c r="E56" t="str">
        <f t="shared" si="0"/>
        <v>ACTotal55-59</v>
      </c>
      <c r="F56">
        <v>28493</v>
      </c>
    </row>
    <row r="57" spans="2:6" x14ac:dyDescent="0.2">
      <c r="B57" s="155" t="s">
        <v>12</v>
      </c>
      <c r="C57" s="155" t="s">
        <v>18</v>
      </c>
      <c r="D57" s="155" t="s">
        <v>130</v>
      </c>
      <c r="E57" t="str">
        <f t="shared" si="0"/>
        <v>ACTotal60-64</v>
      </c>
      <c r="F57">
        <v>22550</v>
      </c>
    </row>
    <row r="58" spans="2:6" x14ac:dyDescent="0.2">
      <c r="B58" s="155" t="s">
        <v>12</v>
      </c>
      <c r="C58" s="155" t="s">
        <v>18</v>
      </c>
      <c r="D58" s="155" t="s">
        <v>131</v>
      </c>
      <c r="E58" t="str">
        <f t="shared" si="0"/>
        <v>ACTotal65-69</v>
      </c>
      <c r="F58">
        <v>16867</v>
      </c>
    </row>
    <row r="59" spans="2:6" x14ac:dyDescent="0.2">
      <c r="B59" s="155" t="s">
        <v>12</v>
      </c>
      <c r="C59" s="155" t="s">
        <v>18</v>
      </c>
      <c r="D59" s="155" t="s">
        <v>132</v>
      </c>
      <c r="E59" t="str">
        <f t="shared" si="0"/>
        <v>ACTotal70-74</v>
      </c>
      <c r="F59">
        <v>11905</v>
      </c>
    </row>
    <row r="60" spans="2:6" x14ac:dyDescent="0.2">
      <c r="B60" s="155" t="s">
        <v>12</v>
      </c>
      <c r="C60" s="155" t="s">
        <v>18</v>
      </c>
      <c r="D60" s="155" t="s">
        <v>133</v>
      </c>
      <c r="E60" t="str">
        <f t="shared" si="0"/>
        <v>ACTotal75-79</v>
      </c>
      <c r="F60">
        <v>8116</v>
      </c>
    </row>
    <row r="61" spans="2:6" x14ac:dyDescent="0.2">
      <c r="B61" s="155" t="s">
        <v>12</v>
      </c>
      <c r="C61" s="155" t="s">
        <v>18</v>
      </c>
      <c r="D61" s="155" t="s">
        <v>134</v>
      </c>
      <c r="E61" t="str">
        <f t="shared" si="0"/>
        <v>ACTotal80-84</v>
      </c>
      <c r="F61">
        <v>4726</v>
      </c>
    </row>
    <row r="62" spans="2:6" x14ac:dyDescent="0.2">
      <c r="B62" s="155" t="s">
        <v>12</v>
      </c>
      <c r="C62" s="155" t="s">
        <v>18</v>
      </c>
      <c r="D62" s="155" t="s">
        <v>135</v>
      </c>
      <c r="E62" t="str">
        <f t="shared" si="0"/>
        <v>ACTotal85-89</v>
      </c>
      <c r="F62">
        <v>2499</v>
      </c>
    </row>
    <row r="63" spans="2:6" x14ac:dyDescent="0.2">
      <c r="B63" s="155" t="s">
        <v>12</v>
      </c>
      <c r="C63" s="155" t="s">
        <v>18</v>
      </c>
      <c r="D63" s="155" t="s">
        <v>8</v>
      </c>
      <c r="E63" t="str">
        <f t="shared" si="0"/>
        <v>ACTotal90+</v>
      </c>
      <c r="F63">
        <v>1599</v>
      </c>
    </row>
    <row r="64" spans="2:6" x14ac:dyDescent="0.2">
      <c r="B64" s="155" t="s">
        <v>53</v>
      </c>
      <c r="C64" s="155" t="s">
        <v>69</v>
      </c>
      <c r="D64" s="155">
        <v>0</v>
      </c>
      <c r="E64" t="str">
        <f t="shared" si="0"/>
        <v>ALFemale0</v>
      </c>
      <c r="F64">
        <v>24838</v>
      </c>
    </row>
    <row r="65" spans="2:6" x14ac:dyDescent="0.2">
      <c r="B65" s="155" t="s">
        <v>53</v>
      </c>
      <c r="C65" s="155" t="s">
        <v>69</v>
      </c>
      <c r="D65" s="167" t="s">
        <v>139</v>
      </c>
      <c r="E65" t="str">
        <f t="shared" si="0"/>
        <v>ALFemale01-04</v>
      </c>
      <c r="F65">
        <v>99118</v>
      </c>
    </row>
    <row r="66" spans="2:6" x14ac:dyDescent="0.2">
      <c r="B66" s="155" t="s">
        <v>53</v>
      </c>
      <c r="C66" s="155" t="s">
        <v>69</v>
      </c>
      <c r="D66" s="167" t="s">
        <v>138</v>
      </c>
      <c r="E66" t="str">
        <f t="shared" si="0"/>
        <v>ALFemale05-09</v>
      </c>
      <c r="F66">
        <v>129193</v>
      </c>
    </row>
    <row r="67" spans="2:6" x14ac:dyDescent="0.2">
      <c r="B67" s="155" t="s">
        <v>53</v>
      </c>
      <c r="C67" s="155" t="s">
        <v>69</v>
      </c>
      <c r="D67" s="167" t="s">
        <v>120</v>
      </c>
      <c r="E67" t="str">
        <f t="shared" si="0"/>
        <v>ALFemale10-14</v>
      </c>
      <c r="F67">
        <v>140773</v>
      </c>
    </row>
    <row r="68" spans="2:6" x14ac:dyDescent="0.2">
      <c r="B68" s="155" t="s">
        <v>53</v>
      </c>
      <c r="C68" s="155" t="s">
        <v>69</v>
      </c>
      <c r="D68" s="155" t="s">
        <v>121</v>
      </c>
      <c r="E68" t="str">
        <f t="shared" ref="E68:E131" si="1">_xlfn.CONCAT(B68,C68,D68)</f>
        <v>ALFemale15-19</v>
      </c>
      <c r="F68">
        <v>154905</v>
      </c>
    </row>
    <row r="69" spans="2:6" x14ac:dyDescent="0.2">
      <c r="B69" s="155" t="s">
        <v>53</v>
      </c>
      <c r="C69" s="155" t="s">
        <v>69</v>
      </c>
      <c r="D69" s="155" t="s">
        <v>122</v>
      </c>
      <c r="E69" t="str">
        <f t="shared" si="1"/>
        <v>ALFemale20-24</v>
      </c>
      <c r="F69">
        <v>158074</v>
      </c>
    </row>
    <row r="70" spans="2:6" x14ac:dyDescent="0.2">
      <c r="B70" s="155" t="s">
        <v>53</v>
      </c>
      <c r="C70" s="155" t="s">
        <v>69</v>
      </c>
      <c r="D70" s="155" t="s">
        <v>123</v>
      </c>
      <c r="E70" t="str">
        <f t="shared" si="1"/>
        <v>ALFemale25-29</v>
      </c>
      <c r="F70">
        <v>142512</v>
      </c>
    </row>
    <row r="71" spans="2:6" x14ac:dyDescent="0.2">
      <c r="B71" s="155" t="s">
        <v>53</v>
      </c>
      <c r="C71" s="155" t="s">
        <v>69</v>
      </c>
      <c r="D71" s="155" t="s">
        <v>124</v>
      </c>
      <c r="E71" t="str">
        <f t="shared" si="1"/>
        <v>ALFemale30-34</v>
      </c>
      <c r="F71">
        <v>138717</v>
      </c>
    </row>
    <row r="72" spans="2:6" x14ac:dyDescent="0.2">
      <c r="B72" s="155" t="s">
        <v>53</v>
      </c>
      <c r="C72" s="155" t="s">
        <v>69</v>
      </c>
      <c r="D72" s="155" t="s">
        <v>125</v>
      </c>
      <c r="E72" t="str">
        <f t="shared" si="1"/>
        <v>ALFemale35-39</v>
      </c>
      <c r="F72">
        <v>134377</v>
      </c>
    </row>
    <row r="73" spans="2:6" x14ac:dyDescent="0.2">
      <c r="B73" s="155" t="s">
        <v>53</v>
      </c>
      <c r="C73" s="155" t="s">
        <v>69</v>
      </c>
      <c r="D73" s="155" t="s">
        <v>126</v>
      </c>
      <c r="E73" t="str">
        <f t="shared" si="1"/>
        <v>ALFemale40-44</v>
      </c>
      <c r="F73">
        <v>122555</v>
      </c>
    </row>
    <row r="74" spans="2:6" x14ac:dyDescent="0.2">
      <c r="B74" s="155" t="s">
        <v>53</v>
      </c>
      <c r="C74" s="155" t="s">
        <v>69</v>
      </c>
      <c r="D74" s="155" t="s">
        <v>127</v>
      </c>
      <c r="E74" t="str">
        <f t="shared" si="1"/>
        <v>ALFemale45-49</v>
      </c>
      <c r="F74">
        <v>106313</v>
      </c>
    </row>
    <row r="75" spans="2:6" x14ac:dyDescent="0.2">
      <c r="B75" s="155" t="s">
        <v>53</v>
      </c>
      <c r="C75" s="155" t="s">
        <v>69</v>
      </c>
      <c r="D75" s="155" t="s">
        <v>128</v>
      </c>
      <c r="E75" t="str">
        <f t="shared" si="1"/>
        <v>ALFemale50-54</v>
      </c>
      <c r="F75">
        <v>95676</v>
      </c>
    </row>
    <row r="76" spans="2:6" x14ac:dyDescent="0.2">
      <c r="B76" s="155" t="s">
        <v>53</v>
      </c>
      <c r="C76" s="155" t="s">
        <v>69</v>
      </c>
      <c r="D76" s="155" t="s">
        <v>129</v>
      </c>
      <c r="E76" t="str">
        <f t="shared" si="1"/>
        <v>ALFemale55-59</v>
      </c>
      <c r="F76">
        <v>77969</v>
      </c>
    </row>
    <row r="77" spans="2:6" x14ac:dyDescent="0.2">
      <c r="B77" s="155" t="s">
        <v>53</v>
      </c>
      <c r="C77" s="155" t="s">
        <v>69</v>
      </c>
      <c r="D77" s="155" t="s">
        <v>130</v>
      </c>
      <c r="E77" t="str">
        <f t="shared" si="1"/>
        <v>ALFemale60-64</v>
      </c>
      <c r="F77">
        <v>64063</v>
      </c>
    </row>
    <row r="78" spans="2:6" x14ac:dyDescent="0.2">
      <c r="B78" s="155" t="s">
        <v>53</v>
      </c>
      <c r="C78" s="155" t="s">
        <v>69</v>
      </c>
      <c r="D78" s="155" t="s">
        <v>131</v>
      </c>
      <c r="E78" t="str">
        <f t="shared" si="1"/>
        <v>ALFemale65-69</v>
      </c>
      <c r="F78">
        <v>51636</v>
      </c>
    </row>
    <row r="79" spans="2:6" x14ac:dyDescent="0.2">
      <c r="B79" s="155" t="s">
        <v>53</v>
      </c>
      <c r="C79" s="155" t="s">
        <v>69</v>
      </c>
      <c r="D79" s="155" t="s">
        <v>132</v>
      </c>
      <c r="E79" t="str">
        <f t="shared" si="1"/>
        <v>ALFemale70-74</v>
      </c>
      <c r="F79">
        <v>37665</v>
      </c>
    </row>
    <row r="80" spans="2:6" x14ac:dyDescent="0.2">
      <c r="B80" s="155" t="s">
        <v>53</v>
      </c>
      <c r="C80" s="155" t="s">
        <v>69</v>
      </c>
      <c r="D80" s="155" t="s">
        <v>133</v>
      </c>
      <c r="E80" t="str">
        <f t="shared" si="1"/>
        <v>ALFemale75-79</v>
      </c>
      <c r="F80">
        <v>26317</v>
      </c>
    </row>
    <row r="81" spans="2:6" x14ac:dyDescent="0.2">
      <c r="B81" s="155" t="s">
        <v>53</v>
      </c>
      <c r="C81" s="155" t="s">
        <v>69</v>
      </c>
      <c r="D81" s="155" t="s">
        <v>134</v>
      </c>
      <c r="E81" t="str">
        <f t="shared" si="1"/>
        <v>ALFemale80-84</v>
      </c>
      <c r="F81">
        <v>16807</v>
      </c>
    </row>
    <row r="82" spans="2:6" x14ac:dyDescent="0.2">
      <c r="B82" s="155" t="s">
        <v>53</v>
      </c>
      <c r="C82" s="155" t="s">
        <v>69</v>
      </c>
      <c r="D82" s="155" t="s">
        <v>135</v>
      </c>
      <c r="E82" t="str">
        <f t="shared" si="1"/>
        <v>ALFemale85-89</v>
      </c>
      <c r="F82">
        <v>8756</v>
      </c>
    </row>
    <row r="83" spans="2:6" x14ac:dyDescent="0.2">
      <c r="B83" s="155" t="s">
        <v>53</v>
      </c>
      <c r="C83" s="155" t="s">
        <v>69</v>
      </c>
      <c r="D83" s="155" t="s">
        <v>8</v>
      </c>
      <c r="E83" t="str">
        <f t="shared" si="1"/>
        <v>ALFemale90+</v>
      </c>
      <c r="F83">
        <v>5535</v>
      </c>
    </row>
    <row r="84" spans="2:6" x14ac:dyDescent="0.2">
      <c r="B84" s="155" t="s">
        <v>53</v>
      </c>
      <c r="C84" s="155" t="s">
        <v>70</v>
      </c>
      <c r="D84" s="155">
        <v>0</v>
      </c>
      <c r="E84" t="str">
        <f t="shared" si="1"/>
        <v>ALMale0</v>
      </c>
      <c r="F84">
        <v>26047</v>
      </c>
    </row>
    <row r="85" spans="2:6" x14ac:dyDescent="0.2">
      <c r="B85" s="155" t="s">
        <v>53</v>
      </c>
      <c r="C85" s="155" t="s">
        <v>70</v>
      </c>
      <c r="D85" s="167" t="s">
        <v>139</v>
      </c>
      <c r="E85" t="str">
        <f t="shared" si="1"/>
        <v>ALMale01-04</v>
      </c>
      <c r="F85">
        <v>103813</v>
      </c>
    </row>
    <row r="86" spans="2:6" x14ac:dyDescent="0.2">
      <c r="B86" s="155" t="s">
        <v>53</v>
      </c>
      <c r="C86" s="155" t="s">
        <v>70</v>
      </c>
      <c r="D86" s="167" t="s">
        <v>138</v>
      </c>
      <c r="E86" t="str">
        <f t="shared" si="1"/>
        <v>ALMale05-09</v>
      </c>
      <c r="F86">
        <v>134997</v>
      </c>
    </row>
    <row r="87" spans="2:6" x14ac:dyDescent="0.2">
      <c r="B87" s="155" t="s">
        <v>53</v>
      </c>
      <c r="C87" s="155" t="s">
        <v>70</v>
      </c>
      <c r="D87" s="167" t="s">
        <v>120</v>
      </c>
      <c r="E87" t="str">
        <f t="shared" si="1"/>
        <v>ALMale10-14</v>
      </c>
      <c r="F87">
        <v>146392</v>
      </c>
    </row>
    <row r="88" spans="2:6" x14ac:dyDescent="0.2">
      <c r="B88" s="155" t="s">
        <v>53</v>
      </c>
      <c r="C88" s="155" t="s">
        <v>70</v>
      </c>
      <c r="D88" s="155" t="s">
        <v>121</v>
      </c>
      <c r="E88" t="str">
        <f t="shared" si="1"/>
        <v>ALMale15-19</v>
      </c>
      <c r="F88">
        <v>157817</v>
      </c>
    </row>
    <row r="89" spans="2:6" x14ac:dyDescent="0.2">
      <c r="B89" s="155" t="s">
        <v>53</v>
      </c>
      <c r="C89" s="155" t="s">
        <v>70</v>
      </c>
      <c r="D89" s="155" t="s">
        <v>122</v>
      </c>
      <c r="E89" t="str">
        <f t="shared" si="1"/>
        <v>ALMale20-24</v>
      </c>
      <c r="F89">
        <v>156233</v>
      </c>
    </row>
    <row r="90" spans="2:6" x14ac:dyDescent="0.2">
      <c r="B90" s="155" t="s">
        <v>53</v>
      </c>
      <c r="C90" s="155" t="s">
        <v>70</v>
      </c>
      <c r="D90" s="155" t="s">
        <v>123</v>
      </c>
      <c r="E90" t="str">
        <f t="shared" si="1"/>
        <v>ALMale25-29</v>
      </c>
      <c r="F90">
        <v>132032</v>
      </c>
    </row>
    <row r="91" spans="2:6" x14ac:dyDescent="0.2">
      <c r="B91" s="155" t="s">
        <v>53</v>
      </c>
      <c r="C91" s="155" t="s">
        <v>70</v>
      </c>
      <c r="D91" s="155" t="s">
        <v>124</v>
      </c>
      <c r="E91" t="str">
        <f t="shared" si="1"/>
        <v>ALMale30-34</v>
      </c>
      <c r="F91">
        <v>121298</v>
      </c>
    </row>
    <row r="92" spans="2:6" x14ac:dyDescent="0.2">
      <c r="B92" s="155" t="s">
        <v>53</v>
      </c>
      <c r="C92" s="155" t="s">
        <v>70</v>
      </c>
      <c r="D92" s="155" t="s">
        <v>125</v>
      </c>
      <c r="E92" t="str">
        <f t="shared" si="1"/>
        <v>ALMale35-39</v>
      </c>
      <c r="F92">
        <v>117938</v>
      </c>
    </row>
    <row r="93" spans="2:6" x14ac:dyDescent="0.2">
      <c r="B93" s="155" t="s">
        <v>53</v>
      </c>
      <c r="C93" s="155" t="s">
        <v>70</v>
      </c>
      <c r="D93" s="155" t="s">
        <v>126</v>
      </c>
      <c r="E93" t="str">
        <f t="shared" si="1"/>
        <v>ALMale40-44</v>
      </c>
      <c r="F93">
        <v>106407</v>
      </c>
    </row>
    <row r="94" spans="2:6" x14ac:dyDescent="0.2">
      <c r="B94" s="155" t="s">
        <v>53</v>
      </c>
      <c r="C94" s="155" t="s">
        <v>70</v>
      </c>
      <c r="D94" s="155" t="s">
        <v>127</v>
      </c>
      <c r="E94" t="str">
        <f t="shared" si="1"/>
        <v>ALMale45-49</v>
      </c>
      <c r="F94">
        <v>90625</v>
      </c>
    </row>
    <row r="95" spans="2:6" x14ac:dyDescent="0.2">
      <c r="B95" s="155" t="s">
        <v>53</v>
      </c>
      <c r="C95" s="155" t="s">
        <v>70</v>
      </c>
      <c r="D95" s="155" t="s">
        <v>128</v>
      </c>
      <c r="E95" t="str">
        <f t="shared" si="1"/>
        <v>ALMale50-54</v>
      </c>
      <c r="F95">
        <v>81398</v>
      </c>
    </row>
    <row r="96" spans="2:6" x14ac:dyDescent="0.2">
      <c r="B96" s="155" t="s">
        <v>53</v>
      </c>
      <c r="C96" s="155" t="s">
        <v>70</v>
      </c>
      <c r="D96" s="155" t="s">
        <v>129</v>
      </c>
      <c r="E96" t="str">
        <f t="shared" si="1"/>
        <v>ALMale55-59</v>
      </c>
      <c r="F96">
        <v>66148</v>
      </c>
    </row>
    <row r="97" spans="2:6" x14ac:dyDescent="0.2">
      <c r="B97" s="155" t="s">
        <v>53</v>
      </c>
      <c r="C97" s="155" t="s">
        <v>70</v>
      </c>
      <c r="D97" s="155" t="s">
        <v>130</v>
      </c>
      <c r="E97" t="str">
        <f t="shared" si="1"/>
        <v>ALMale60-64</v>
      </c>
      <c r="F97">
        <v>52021</v>
      </c>
    </row>
    <row r="98" spans="2:6" x14ac:dyDescent="0.2">
      <c r="B98" s="155" t="s">
        <v>53</v>
      </c>
      <c r="C98" s="155" t="s">
        <v>70</v>
      </c>
      <c r="D98" s="155" t="s">
        <v>131</v>
      </c>
      <c r="E98" t="str">
        <f t="shared" si="1"/>
        <v>ALMale65-69</v>
      </c>
      <c r="F98">
        <v>40652</v>
      </c>
    </row>
    <row r="99" spans="2:6" x14ac:dyDescent="0.2">
      <c r="B99" s="155" t="s">
        <v>53</v>
      </c>
      <c r="C99" s="155" t="s">
        <v>70</v>
      </c>
      <c r="D99" s="155" t="s">
        <v>132</v>
      </c>
      <c r="E99" t="str">
        <f t="shared" si="1"/>
        <v>ALMale70-74</v>
      </c>
      <c r="F99">
        <v>29750</v>
      </c>
    </row>
    <row r="100" spans="2:6" x14ac:dyDescent="0.2">
      <c r="B100" s="155" t="s">
        <v>53</v>
      </c>
      <c r="C100" s="155" t="s">
        <v>70</v>
      </c>
      <c r="D100" s="155" t="s">
        <v>133</v>
      </c>
      <c r="E100" t="str">
        <f t="shared" si="1"/>
        <v>ALMale75-79</v>
      </c>
      <c r="F100">
        <v>18990</v>
      </c>
    </row>
    <row r="101" spans="2:6" x14ac:dyDescent="0.2">
      <c r="B101" s="155" t="s">
        <v>53</v>
      </c>
      <c r="C101" s="155" t="s">
        <v>70</v>
      </c>
      <c r="D101" s="155" t="s">
        <v>134</v>
      </c>
      <c r="E101" t="str">
        <f t="shared" si="1"/>
        <v>ALMale80-84</v>
      </c>
      <c r="F101">
        <v>10688</v>
      </c>
    </row>
    <row r="102" spans="2:6" x14ac:dyDescent="0.2">
      <c r="B102" s="155" t="s">
        <v>53</v>
      </c>
      <c r="C102" s="155" t="s">
        <v>70</v>
      </c>
      <c r="D102" s="155" t="s">
        <v>135</v>
      </c>
      <c r="E102" t="str">
        <f t="shared" si="1"/>
        <v>ALMale85-89</v>
      </c>
      <c r="F102">
        <v>4927</v>
      </c>
    </row>
    <row r="103" spans="2:6" x14ac:dyDescent="0.2">
      <c r="B103" s="155" t="s">
        <v>53</v>
      </c>
      <c r="C103" s="155" t="s">
        <v>70</v>
      </c>
      <c r="D103" s="155" t="s">
        <v>8</v>
      </c>
      <c r="E103" t="str">
        <f t="shared" si="1"/>
        <v>ALMale90+</v>
      </c>
      <c r="F103">
        <v>2939</v>
      </c>
    </row>
    <row r="104" spans="2:6" x14ac:dyDescent="0.2">
      <c r="B104" s="155" t="s">
        <v>53</v>
      </c>
      <c r="C104" s="155" t="s">
        <v>18</v>
      </c>
      <c r="D104" s="155">
        <v>0</v>
      </c>
      <c r="E104" t="str">
        <f t="shared" si="1"/>
        <v>ALTotal0</v>
      </c>
      <c r="F104">
        <v>50885</v>
      </c>
    </row>
    <row r="105" spans="2:6" x14ac:dyDescent="0.2">
      <c r="B105" s="155" t="s">
        <v>53</v>
      </c>
      <c r="C105" s="155" t="s">
        <v>18</v>
      </c>
      <c r="D105" s="167" t="s">
        <v>139</v>
      </c>
      <c r="E105" t="str">
        <f t="shared" si="1"/>
        <v>ALTotal01-04</v>
      </c>
      <c r="F105">
        <v>202931</v>
      </c>
    </row>
    <row r="106" spans="2:6" x14ac:dyDescent="0.2">
      <c r="B106" s="155" t="s">
        <v>53</v>
      </c>
      <c r="C106" s="155" t="s">
        <v>18</v>
      </c>
      <c r="D106" s="167" t="s">
        <v>138</v>
      </c>
      <c r="E106" t="str">
        <f t="shared" si="1"/>
        <v>ALTotal05-09</v>
      </c>
      <c r="F106">
        <v>264190</v>
      </c>
    </row>
    <row r="107" spans="2:6" x14ac:dyDescent="0.2">
      <c r="B107" s="155" t="s">
        <v>53</v>
      </c>
      <c r="C107" s="155" t="s">
        <v>18</v>
      </c>
      <c r="D107" s="167" t="s">
        <v>120</v>
      </c>
      <c r="E107" t="str">
        <f t="shared" si="1"/>
        <v>ALTotal10-14</v>
      </c>
      <c r="F107">
        <v>287165</v>
      </c>
    </row>
    <row r="108" spans="2:6" x14ac:dyDescent="0.2">
      <c r="B108" s="155" t="s">
        <v>53</v>
      </c>
      <c r="C108" s="155" t="s">
        <v>18</v>
      </c>
      <c r="D108" s="155" t="s">
        <v>121</v>
      </c>
      <c r="E108" t="str">
        <f t="shared" si="1"/>
        <v>ALTotal15-19</v>
      </c>
      <c r="F108">
        <v>312722</v>
      </c>
    </row>
    <row r="109" spans="2:6" x14ac:dyDescent="0.2">
      <c r="B109" s="155" t="s">
        <v>53</v>
      </c>
      <c r="C109" s="155" t="s">
        <v>18</v>
      </c>
      <c r="D109" s="155" t="s">
        <v>122</v>
      </c>
      <c r="E109" t="str">
        <f t="shared" si="1"/>
        <v>ALTotal20-24</v>
      </c>
      <c r="F109">
        <v>314307</v>
      </c>
    </row>
    <row r="110" spans="2:6" x14ac:dyDescent="0.2">
      <c r="B110" s="155" t="s">
        <v>53</v>
      </c>
      <c r="C110" s="155" t="s">
        <v>18</v>
      </c>
      <c r="D110" s="155" t="s">
        <v>123</v>
      </c>
      <c r="E110" t="str">
        <f t="shared" si="1"/>
        <v>ALTotal25-29</v>
      </c>
      <c r="F110">
        <v>274544</v>
      </c>
    </row>
    <row r="111" spans="2:6" x14ac:dyDescent="0.2">
      <c r="B111" s="155" t="s">
        <v>53</v>
      </c>
      <c r="C111" s="155" t="s">
        <v>18</v>
      </c>
      <c r="D111" s="155" t="s">
        <v>124</v>
      </c>
      <c r="E111" t="str">
        <f t="shared" si="1"/>
        <v>ALTotal30-34</v>
      </c>
      <c r="F111">
        <v>260015</v>
      </c>
    </row>
    <row r="112" spans="2:6" x14ac:dyDescent="0.2">
      <c r="B112" s="155" t="s">
        <v>53</v>
      </c>
      <c r="C112" s="155" t="s">
        <v>18</v>
      </c>
      <c r="D112" s="155" t="s">
        <v>125</v>
      </c>
      <c r="E112" t="str">
        <f t="shared" si="1"/>
        <v>ALTotal35-39</v>
      </c>
      <c r="F112">
        <v>252315</v>
      </c>
    </row>
    <row r="113" spans="2:6" x14ac:dyDescent="0.2">
      <c r="B113" s="155" t="s">
        <v>53</v>
      </c>
      <c r="C113" s="155" t="s">
        <v>18</v>
      </c>
      <c r="D113" s="155" t="s">
        <v>126</v>
      </c>
      <c r="E113" t="str">
        <f t="shared" si="1"/>
        <v>ALTotal40-44</v>
      </c>
      <c r="F113">
        <v>228962</v>
      </c>
    </row>
    <row r="114" spans="2:6" x14ac:dyDescent="0.2">
      <c r="B114" s="155" t="s">
        <v>53</v>
      </c>
      <c r="C114" s="155" t="s">
        <v>18</v>
      </c>
      <c r="D114" s="155" t="s">
        <v>127</v>
      </c>
      <c r="E114" t="str">
        <f t="shared" si="1"/>
        <v>ALTotal45-49</v>
      </c>
      <c r="F114">
        <v>196938</v>
      </c>
    </row>
    <row r="115" spans="2:6" x14ac:dyDescent="0.2">
      <c r="B115" s="155" t="s">
        <v>53</v>
      </c>
      <c r="C115" s="155" t="s">
        <v>18</v>
      </c>
      <c r="D115" s="155" t="s">
        <v>128</v>
      </c>
      <c r="E115" t="str">
        <f t="shared" si="1"/>
        <v>ALTotal50-54</v>
      </c>
      <c r="F115">
        <v>177074</v>
      </c>
    </row>
    <row r="116" spans="2:6" x14ac:dyDescent="0.2">
      <c r="B116" s="155" t="s">
        <v>53</v>
      </c>
      <c r="C116" s="155" t="s">
        <v>18</v>
      </c>
      <c r="D116" s="155" t="s">
        <v>129</v>
      </c>
      <c r="E116" t="str">
        <f t="shared" si="1"/>
        <v>ALTotal55-59</v>
      </c>
      <c r="F116">
        <v>144117</v>
      </c>
    </row>
    <row r="117" spans="2:6" x14ac:dyDescent="0.2">
      <c r="B117" s="155" t="s">
        <v>53</v>
      </c>
      <c r="C117" s="155" t="s">
        <v>18</v>
      </c>
      <c r="D117" s="155" t="s">
        <v>130</v>
      </c>
      <c r="E117" t="str">
        <f t="shared" si="1"/>
        <v>ALTotal60-64</v>
      </c>
      <c r="F117">
        <v>116084</v>
      </c>
    </row>
    <row r="118" spans="2:6" x14ac:dyDescent="0.2">
      <c r="B118" s="155" t="s">
        <v>53</v>
      </c>
      <c r="C118" s="155" t="s">
        <v>18</v>
      </c>
      <c r="D118" s="155" t="s">
        <v>131</v>
      </c>
      <c r="E118" t="str">
        <f t="shared" si="1"/>
        <v>ALTotal65-69</v>
      </c>
      <c r="F118">
        <v>92288</v>
      </c>
    </row>
    <row r="119" spans="2:6" x14ac:dyDescent="0.2">
      <c r="B119" s="155" t="s">
        <v>53</v>
      </c>
      <c r="C119" s="155" t="s">
        <v>18</v>
      </c>
      <c r="D119" s="155" t="s">
        <v>132</v>
      </c>
      <c r="E119" t="str">
        <f t="shared" si="1"/>
        <v>ALTotal70-74</v>
      </c>
      <c r="F119">
        <v>67415</v>
      </c>
    </row>
    <row r="120" spans="2:6" x14ac:dyDescent="0.2">
      <c r="B120" s="155" t="s">
        <v>53</v>
      </c>
      <c r="C120" s="155" t="s">
        <v>18</v>
      </c>
      <c r="D120" s="155" t="s">
        <v>133</v>
      </c>
      <c r="E120" t="str">
        <f t="shared" si="1"/>
        <v>ALTotal75-79</v>
      </c>
      <c r="F120">
        <v>45307</v>
      </c>
    </row>
    <row r="121" spans="2:6" x14ac:dyDescent="0.2">
      <c r="B121" s="155" t="s">
        <v>53</v>
      </c>
      <c r="C121" s="155" t="s">
        <v>18</v>
      </c>
      <c r="D121" s="155" t="s">
        <v>134</v>
      </c>
      <c r="E121" t="str">
        <f t="shared" si="1"/>
        <v>ALTotal80-84</v>
      </c>
      <c r="F121">
        <v>27495</v>
      </c>
    </row>
    <row r="122" spans="2:6" x14ac:dyDescent="0.2">
      <c r="B122" s="155" t="s">
        <v>53</v>
      </c>
      <c r="C122" s="155" t="s">
        <v>18</v>
      </c>
      <c r="D122" s="155" t="s">
        <v>135</v>
      </c>
      <c r="E122" t="str">
        <f t="shared" si="1"/>
        <v>ALTotal85-89</v>
      </c>
      <c r="F122">
        <v>13683</v>
      </c>
    </row>
    <row r="123" spans="2:6" x14ac:dyDescent="0.2">
      <c r="B123" s="155" t="s">
        <v>53</v>
      </c>
      <c r="C123" s="155" t="s">
        <v>18</v>
      </c>
      <c r="D123" s="155" t="s">
        <v>8</v>
      </c>
      <c r="E123" t="str">
        <f t="shared" si="1"/>
        <v>ALTotal90+</v>
      </c>
      <c r="F123">
        <v>8474</v>
      </c>
    </row>
    <row r="124" spans="2:6" x14ac:dyDescent="0.2">
      <c r="B124" s="155" t="s">
        <v>15</v>
      </c>
      <c r="C124" s="155" t="s">
        <v>69</v>
      </c>
      <c r="D124" s="155">
        <v>0</v>
      </c>
      <c r="E124" t="str">
        <f t="shared" si="1"/>
        <v>AMFemale0</v>
      </c>
      <c r="F124">
        <v>39788</v>
      </c>
    </row>
    <row r="125" spans="2:6" x14ac:dyDescent="0.2">
      <c r="B125" s="155" t="s">
        <v>15</v>
      </c>
      <c r="C125" s="155" t="s">
        <v>69</v>
      </c>
      <c r="D125" s="167" t="s">
        <v>139</v>
      </c>
      <c r="E125" t="str">
        <f t="shared" si="1"/>
        <v>AMFemale01-04</v>
      </c>
      <c r="F125">
        <v>158883</v>
      </c>
    </row>
    <row r="126" spans="2:6" x14ac:dyDescent="0.2">
      <c r="B126" s="155" t="s">
        <v>15</v>
      </c>
      <c r="C126" s="155" t="s">
        <v>69</v>
      </c>
      <c r="D126" s="167" t="s">
        <v>138</v>
      </c>
      <c r="E126" t="str">
        <f t="shared" si="1"/>
        <v>AMFemale05-09</v>
      </c>
      <c r="F126">
        <v>196959</v>
      </c>
    </row>
    <row r="127" spans="2:6" x14ac:dyDescent="0.2">
      <c r="B127" s="155" t="s">
        <v>15</v>
      </c>
      <c r="C127" s="155" t="s">
        <v>69</v>
      </c>
      <c r="D127" s="167" t="s">
        <v>120</v>
      </c>
      <c r="E127" t="str">
        <f t="shared" si="1"/>
        <v>AMFemale10-14</v>
      </c>
      <c r="F127">
        <v>194097</v>
      </c>
    </row>
    <row r="128" spans="2:6" x14ac:dyDescent="0.2">
      <c r="B128" s="155" t="s">
        <v>15</v>
      </c>
      <c r="C128" s="155" t="s">
        <v>69</v>
      </c>
      <c r="D128" s="155" t="s">
        <v>121</v>
      </c>
      <c r="E128" t="str">
        <f t="shared" si="1"/>
        <v>AMFemale15-19</v>
      </c>
      <c r="F128">
        <v>192235</v>
      </c>
    </row>
    <row r="129" spans="2:6" x14ac:dyDescent="0.2">
      <c r="B129" s="155" t="s">
        <v>15</v>
      </c>
      <c r="C129" s="155" t="s">
        <v>69</v>
      </c>
      <c r="D129" s="155" t="s">
        <v>122</v>
      </c>
      <c r="E129" t="str">
        <f t="shared" si="1"/>
        <v>AMFemale20-24</v>
      </c>
      <c r="F129">
        <v>199799</v>
      </c>
    </row>
    <row r="130" spans="2:6" x14ac:dyDescent="0.2">
      <c r="B130" s="155" t="s">
        <v>15</v>
      </c>
      <c r="C130" s="155" t="s">
        <v>69</v>
      </c>
      <c r="D130" s="155" t="s">
        <v>123</v>
      </c>
      <c r="E130" t="str">
        <f t="shared" si="1"/>
        <v>AMFemale25-29</v>
      </c>
      <c r="F130">
        <v>183132</v>
      </c>
    </row>
    <row r="131" spans="2:6" x14ac:dyDescent="0.2">
      <c r="B131" s="155" t="s">
        <v>15</v>
      </c>
      <c r="C131" s="155" t="s">
        <v>69</v>
      </c>
      <c r="D131" s="155" t="s">
        <v>124</v>
      </c>
      <c r="E131" t="str">
        <f t="shared" si="1"/>
        <v>AMFemale30-34</v>
      </c>
      <c r="F131">
        <v>169975</v>
      </c>
    </row>
    <row r="132" spans="2:6" x14ac:dyDescent="0.2">
      <c r="B132" s="155" t="s">
        <v>15</v>
      </c>
      <c r="C132" s="155" t="s">
        <v>69</v>
      </c>
      <c r="D132" s="155" t="s">
        <v>125</v>
      </c>
      <c r="E132" t="str">
        <f t="shared" ref="E132:E195" si="2">_xlfn.CONCAT(B132,C132,D132)</f>
        <v>AMFemale35-39</v>
      </c>
      <c r="F132">
        <v>159243</v>
      </c>
    </row>
    <row r="133" spans="2:6" x14ac:dyDescent="0.2">
      <c r="B133" s="155" t="s">
        <v>15</v>
      </c>
      <c r="C133" s="155" t="s">
        <v>69</v>
      </c>
      <c r="D133" s="155" t="s">
        <v>126</v>
      </c>
      <c r="E133" t="str">
        <f t="shared" si="2"/>
        <v>AMFemale40-44</v>
      </c>
      <c r="F133">
        <v>137089</v>
      </c>
    </row>
    <row r="134" spans="2:6" x14ac:dyDescent="0.2">
      <c r="B134" s="155" t="s">
        <v>15</v>
      </c>
      <c r="C134" s="155" t="s">
        <v>69</v>
      </c>
      <c r="D134" s="155" t="s">
        <v>127</v>
      </c>
      <c r="E134" t="str">
        <f t="shared" si="2"/>
        <v>AMFemale45-49</v>
      </c>
      <c r="F134">
        <v>109920</v>
      </c>
    </row>
    <row r="135" spans="2:6" x14ac:dyDescent="0.2">
      <c r="B135" s="155" t="s">
        <v>15</v>
      </c>
      <c r="C135" s="155" t="s">
        <v>69</v>
      </c>
      <c r="D135" s="155" t="s">
        <v>128</v>
      </c>
      <c r="E135" t="str">
        <f t="shared" si="2"/>
        <v>AMFemale50-54</v>
      </c>
      <c r="F135">
        <v>88045</v>
      </c>
    </row>
    <row r="136" spans="2:6" x14ac:dyDescent="0.2">
      <c r="B136" s="155" t="s">
        <v>15</v>
      </c>
      <c r="C136" s="155" t="s">
        <v>69</v>
      </c>
      <c r="D136" s="155" t="s">
        <v>129</v>
      </c>
      <c r="E136" t="str">
        <f t="shared" si="2"/>
        <v>AMFemale55-59</v>
      </c>
      <c r="F136">
        <v>71117</v>
      </c>
    </row>
    <row r="137" spans="2:6" x14ac:dyDescent="0.2">
      <c r="B137" s="155" t="s">
        <v>15</v>
      </c>
      <c r="C137" s="155" t="s">
        <v>69</v>
      </c>
      <c r="D137" s="155" t="s">
        <v>130</v>
      </c>
      <c r="E137" t="str">
        <f t="shared" si="2"/>
        <v>AMFemale60-64</v>
      </c>
      <c r="F137">
        <v>55182</v>
      </c>
    </row>
    <row r="138" spans="2:6" x14ac:dyDescent="0.2">
      <c r="B138" s="155" t="s">
        <v>15</v>
      </c>
      <c r="C138" s="155" t="s">
        <v>69</v>
      </c>
      <c r="D138" s="155" t="s">
        <v>131</v>
      </c>
      <c r="E138" t="str">
        <f t="shared" si="2"/>
        <v>AMFemale65-69</v>
      </c>
      <c r="F138">
        <v>40281</v>
      </c>
    </row>
    <row r="139" spans="2:6" x14ac:dyDescent="0.2">
      <c r="B139" s="155" t="s">
        <v>15</v>
      </c>
      <c r="C139" s="155" t="s">
        <v>69</v>
      </c>
      <c r="D139" s="155" t="s">
        <v>132</v>
      </c>
      <c r="E139" t="str">
        <f t="shared" si="2"/>
        <v>AMFemale70-74</v>
      </c>
      <c r="F139">
        <v>27458</v>
      </c>
    </row>
    <row r="140" spans="2:6" x14ac:dyDescent="0.2">
      <c r="B140" s="155" t="s">
        <v>15</v>
      </c>
      <c r="C140" s="155" t="s">
        <v>69</v>
      </c>
      <c r="D140" s="155" t="s">
        <v>133</v>
      </c>
      <c r="E140" t="str">
        <f t="shared" si="2"/>
        <v>AMFemale75-79</v>
      </c>
      <c r="F140">
        <v>18539</v>
      </c>
    </row>
    <row r="141" spans="2:6" x14ac:dyDescent="0.2">
      <c r="B141" s="155" t="s">
        <v>15</v>
      </c>
      <c r="C141" s="155" t="s">
        <v>69</v>
      </c>
      <c r="D141" s="155" t="s">
        <v>134</v>
      </c>
      <c r="E141" t="str">
        <f t="shared" si="2"/>
        <v>AMFemale80-84</v>
      </c>
      <c r="F141">
        <v>11480</v>
      </c>
    </row>
    <row r="142" spans="2:6" x14ac:dyDescent="0.2">
      <c r="B142" s="155" t="s">
        <v>15</v>
      </c>
      <c r="C142" s="155" t="s">
        <v>69</v>
      </c>
      <c r="D142" s="155" t="s">
        <v>135</v>
      </c>
      <c r="E142" t="str">
        <f t="shared" si="2"/>
        <v>AMFemale85-89</v>
      </c>
      <c r="F142">
        <v>6091</v>
      </c>
    </row>
    <row r="143" spans="2:6" x14ac:dyDescent="0.2">
      <c r="B143" s="155" t="s">
        <v>15</v>
      </c>
      <c r="C143" s="155" t="s">
        <v>69</v>
      </c>
      <c r="D143" s="155" t="s">
        <v>8</v>
      </c>
      <c r="E143" t="str">
        <f t="shared" si="2"/>
        <v>AMFemale90+</v>
      </c>
      <c r="F143">
        <v>4022</v>
      </c>
    </row>
    <row r="144" spans="2:6" x14ac:dyDescent="0.2">
      <c r="B144" s="155" t="s">
        <v>15</v>
      </c>
      <c r="C144" s="155" t="s">
        <v>70</v>
      </c>
      <c r="D144" s="155">
        <v>0</v>
      </c>
      <c r="E144" t="str">
        <f t="shared" si="2"/>
        <v>AMMale0</v>
      </c>
      <c r="F144">
        <v>41633</v>
      </c>
    </row>
    <row r="145" spans="2:6" x14ac:dyDescent="0.2">
      <c r="B145" s="155" t="s">
        <v>15</v>
      </c>
      <c r="C145" s="155" t="s">
        <v>70</v>
      </c>
      <c r="D145" s="167" t="s">
        <v>139</v>
      </c>
      <c r="E145" t="str">
        <f t="shared" si="2"/>
        <v>AMMale01-04</v>
      </c>
      <c r="F145">
        <v>166243</v>
      </c>
    </row>
    <row r="146" spans="2:6" x14ac:dyDescent="0.2">
      <c r="B146" s="155" t="s">
        <v>15</v>
      </c>
      <c r="C146" s="155" t="s">
        <v>70</v>
      </c>
      <c r="D146" s="167" t="s">
        <v>138</v>
      </c>
      <c r="E146" t="str">
        <f t="shared" si="2"/>
        <v>AMMale05-09</v>
      </c>
      <c r="F146">
        <v>206028</v>
      </c>
    </row>
    <row r="147" spans="2:6" x14ac:dyDescent="0.2">
      <c r="B147" s="155" t="s">
        <v>15</v>
      </c>
      <c r="C147" s="155" t="s">
        <v>70</v>
      </c>
      <c r="D147" s="167" t="s">
        <v>120</v>
      </c>
      <c r="E147" t="str">
        <f t="shared" si="2"/>
        <v>AMMale10-14</v>
      </c>
      <c r="F147">
        <v>202671</v>
      </c>
    </row>
    <row r="148" spans="2:6" x14ac:dyDescent="0.2">
      <c r="B148" s="155" t="s">
        <v>15</v>
      </c>
      <c r="C148" s="155" t="s">
        <v>70</v>
      </c>
      <c r="D148" s="155" t="s">
        <v>121</v>
      </c>
      <c r="E148" t="str">
        <f t="shared" si="2"/>
        <v>AMMale15-19</v>
      </c>
      <c r="F148">
        <v>199615</v>
      </c>
    </row>
    <row r="149" spans="2:6" x14ac:dyDescent="0.2">
      <c r="B149" s="155" t="s">
        <v>15</v>
      </c>
      <c r="C149" s="155" t="s">
        <v>70</v>
      </c>
      <c r="D149" s="155" t="s">
        <v>122</v>
      </c>
      <c r="E149" t="str">
        <f t="shared" si="2"/>
        <v>AMMale20-24</v>
      </c>
      <c r="F149">
        <v>202263</v>
      </c>
    </row>
    <row r="150" spans="2:6" x14ac:dyDescent="0.2">
      <c r="B150" s="155" t="s">
        <v>15</v>
      </c>
      <c r="C150" s="155" t="s">
        <v>70</v>
      </c>
      <c r="D150" s="155" t="s">
        <v>123</v>
      </c>
      <c r="E150" t="str">
        <f t="shared" si="2"/>
        <v>AMMale25-29</v>
      </c>
      <c r="F150">
        <v>180486</v>
      </c>
    </row>
    <row r="151" spans="2:6" x14ac:dyDescent="0.2">
      <c r="B151" s="155" t="s">
        <v>15</v>
      </c>
      <c r="C151" s="155" t="s">
        <v>70</v>
      </c>
      <c r="D151" s="155" t="s">
        <v>124</v>
      </c>
      <c r="E151" t="str">
        <f t="shared" si="2"/>
        <v>AMMale30-34</v>
      </c>
      <c r="F151">
        <v>168980</v>
      </c>
    </row>
    <row r="152" spans="2:6" x14ac:dyDescent="0.2">
      <c r="B152" s="155" t="s">
        <v>15</v>
      </c>
      <c r="C152" s="155" t="s">
        <v>70</v>
      </c>
      <c r="D152" s="155" t="s">
        <v>125</v>
      </c>
      <c r="E152" t="str">
        <f t="shared" si="2"/>
        <v>AMMale35-39</v>
      </c>
      <c r="F152">
        <v>157255</v>
      </c>
    </row>
    <row r="153" spans="2:6" x14ac:dyDescent="0.2">
      <c r="B153" s="155" t="s">
        <v>15</v>
      </c>
      <c r="C153" s="155" t="s">
        <v>70</v>
      </c>
      <c r="D153" s="155" t="s">
        <v>126</v>
      </c>
      <c r="E153" t="str">
        <f t="shared" si="2"/>
        <v>AMMale40-44</v>
      </c>
      <c r="F153">
        <v>135074</v>
      </c>
    </row>
    <row r="154" spans="2:6" x14ac:dyDescent="0.2">
      <c r="B154" s="155" t="s">
        <v>15</v>
      </c>
      <c r="C154" s="155" t="s">
        <v>70</v>
      </c>
      <c r="D154" s="155" t="s">
        <v>127</v>
      </c>
      <c r="E154" t="str">
        <f t="shared" si="2"/>
        <v>AMMale45-49</v>
      </c>
      <c r="F154">
        <v>109714</v>
      </c>
    </row>
    <row r="155" spans="2:6" x14ac:dyDescent="0.2">
      <c r="B155" s="155" t="s">
        <v>15</v>
      </c>
      <c r="C155" s="155" t="s">
        <v>70</v>
      </c>
      <c r="D155" s="155" t="s">
        <v>128</v>
      </c>
      <c r="E155" t="str">
        <f t="shared" si="2"/>
        <v>AMMale50-54</v>
      </c>
      <c r="F155">
        <v>91197</v>
      </c>
    </row>
    <row r="156" spans="2:6" x14ac:dyDescent="0.2">
      <c r="B156" s="155" t="s">
        <v>15</v>
      </c>
      <c r="C156" s="155" t="s">
        <v>70</v>
      </c>
      <c r="D156" s="155" t="s">
        <v>129</v>
      </c>
      <c r="E156" t="str">
        <f t="shared" si="2"/>
        <v>AMMale55-59</v>
      </c>
      <c r="F156">
        <v>71683</v>
      </c>
    </row>
    <row r="157" spans="2:6" x14ac:dyDescent="0.2">
      <c r="B157" s="155" t="s">
        <v>15</v>
      </c>
      <c r="C157" s="155" t="s">
        <v>70</v>
      </c>
      <c r="D157" s="155" t="s">
        <v>130</v>
      </c>
      <c r="E157" t="str">
        <f t="shared" si="2"/>
        <v>AMMale60-64</v>
      </c>
      <c r="F157">
        <v>53827</v>
      </c>
    </row>
    <row r="158" spans="2:6" x14ac:dyDescent="0.2">
      <c r="B158" s="155" t="s">
        <v>15</v>
      </c>
      <c r="C158" s="155" t="s">
        <v>70</v>
      </c>
      <c r="D158" s="155" t="s">
        <v>131</v>
      </c>
      <c r="E158" t="str">
        <f t="shared" si="2"/>
        <v>AMMale65-69</v>
      </c>
      <c r="F158">
        <v>38020</v>
      </c>
    </row>
    <row r="159" spans="2:6" x14ac:dyDescent="0.2">
      <c r="B159" s="155" t="s">
        <v>15</v>
      </c>
      <c r="C159" s="155" t="s">
        <v>70</v>
      </c>
      <c r="D159" s="155" t="s">
        <v>132</v>
      </c>
      <c r="E159" t="str">
        <f t="shared" si="2"/>
        <v>AMMale70-74</v>
      </c>
      <c r="F159">
        <v>24854</v>
      </c>
    </row>
    <row r="160" spans="2:6" x14ac:dyDescent="0.2">
      <c r="B160" s="155" t="s">
        <v>15</v>
      </c>
      <c r="C160" s="155" t="s">
        <v>70</v>
      </c>
      <c r="D160" s="155" t="s">
        <v>133</v>
      </c>
      <c r="E160" t="str">
        <f t="shared" si="2"/>
        <v>AMMale75-79</v>
      </c>
      <c r="F160">
        <v>16094</v>
      </c>
    </row>
    <row r="161" spans="2:6" x14ac:dyDescent="0.2">
      <c r="B161" s="155" t="s">
        <v>15</v>
      </c>
      <c r="C161" s="155" t="s">
        <v>70</v>
      </c>
      <c r="D161" s="155" t="s">
        <v>134</v>
      </c>
      <c r="E161" t="str">
        <f t="shared" si="2"/>
        <v>AMMale80-84</v>
      </c>
      <c r="F161">
        <v>8960</v>
      </c>
    </row>
    <row r="162" spans="2:6" x14ac:dyDescent="0.2">
      <c r="B162" s="155" t="s">
        <v>15</v>
      </c>
      <c r="C162" s="155" t="s">
        <v>70</v>
      </c>
      <c r="D162" s="155" t="s">
        <v>135</v>
      </c>
      <c r="E162" t="str">
        <f t="shared" si="2"/>
        <v>AMMale85-89</v>
      </c>
      <c r="F162">
        <v>4373</v>
      </c>
    </row>
    <row r="163" spans="2:6" x14ac:dyDescent="0.2">
      <c r="B163" s="155" t="s">
        <v>15</v>
      </c>
      <c r="C163" s="155" t="s">
        <v>70</v>
      </c>
      <c r="D163" s="155" t="s">
        <v>8</v>
      </c>
      <c r="E163" t="str">
        <f t="shared" si="2"/>
        <v>AMMale90+</v>
      </c>
      <c r="F163">
        <v>2292</v>
      </c>
    </row>
    <row r="164" spans="2:6" x14ac:dyDescent="0.2">
      <c r="B164" s="155" t="s">
        <v>15</v>
      </c>
      <c r="C164" s="155" t="s">
        <v>18</v>
      </c>
      <c r="D164" s="155">
        <v>0</v>
      </c>
      <c r="E164" t="str">
        <f t="shared" si="2"/>
        <v>AMTotal0</v>
      </c>
      <c r="F164">
        <v>81421</v>
      </c>
    </row>
    <row r="165" spans="2:6" x14ac:dyDescent="0.2">
      <c r="B165" s="155" t="s">
        <v>15</v>
      </c>
      <c r="C165" s="155" t="s">
        <v>18</v>
      </c>
      <c r="D165" s="167" t="s">
        <v>139</v>
      </c>
      <c r="E165" t="str">
        <f t="shared" si="2"/>
        <v>AMTotal01-04</v>
      </c>
      <c r="F165">
        <v>325126</v>
      </c>
    </row>
    <row r="166" spans="2:6" x14ac:dyDescent="0.2">
      <c r="B166" s="155" t="s">
        <v>15</v>
      </c>
      <c r="C166" s="155" t="s">
        <v>18</v>
      </c>
      <c r="D166" s="167" t="s">
        <v>138</v>
      </c>
      <c r="E166" t="str">
        <f t="shared" si="2"/>
        <v>AMTotal05-09</v>
      </c>
      <c r="F166">
        <v>402987</v>
      </c>
    </row>
    <row r="167" spans="2:6" x14ac:dyDescent="0.2">
      <c r="B167" s="155" t="s">
        <v>15</v>
      </c>
      <c r="C167" s="155" t="s">
        <v>18</v>
      </c>
      <c r="D167" s="167" t="s">
        <v>120</v>
      </c>
      <c r="E167" t="str">
        <f t="shared" si="2"/>
        <v>AMTotal10-14</v>
      </c>
      <c r="F167">
        <v>396768</v>
      </c>
    </row>
    <row r="168" spans="2:6" x14ac:dyDescent="0.2">
      <c r="B168" s="155" t="s">
        <v>15</v>
      </c>
      <c r="C168" s="155" t="s">
        <v>18</v>
      </c>
      <c r="D168" s="155" t="s">
        <v>121</v>
      </c>
      <c r="E168" t="str">
        <f t="shared" si="2"/>
        <v>AMTotal15-19</v>
      </c>
      <c r="F168">
        <v>391850</v>
      </c>
    </row>
    <row r="169" spans="2:6" x14ac:dyDescent="0.2">
      <c r="B169" s="155" t="s">
        <v>15</v>
      </c>
      <c r="C169" s="155" t="s">
        <v>18</v>
      </c>
      <c r="D169" s="155" t="s">
        <v>122</v>
      </c>
      <c r="E169" t="str">
        <f t="shared" si="2"/>
        <v>AMTotal20-24</v>
      </c>
      <c r="F169">
        <v>402062</v>
      </c>
    </row>
    <row r="170" spans="2:6" x14ac:dyDescent="0.2">
      <c r="B170" s="155" t="s">
        <v>15</v>
      </c>
      <c r="C170" s="155" t="s">
        <v>18</v>
      </c>
      <c r="D170" s="155" t="s">
        <v>123</v>
      </c>
      <c r="E170" t="str">
        <f t="shared" si="2"/>
        <v>AMTotal25-29</v>
      </c>
      <c r="F170">
        <v>363618</v>
      </c>
    </row>
    <row r="171" spans="2:6" x14ac:dyDescent="0.2">
      <c r="B171" s="155" t="s">
        <v>15</v>
      </c>
      <c r="C171" s="155" t="s">
        <v>18</v>
      </c>
      <c r="D171" s="155" t="s">
        <v>124</v>
      </c>
      <c r="E171" t="str">
        <f t="shared" si="2"/>
        <v>AMTotal30-34</v>
      </c>
      <c r="F171">
        <v>338955</v>
      </c>
    </row>
    <row r="172" spans="2:6" x14ac:dyDescent="0.2">
      <c r="B172" s="155" t="s">
        <v>15</v>
      </c>
      <c r="C172" s="155" t="s">
        <v>18</v>
      </c>
      <c r="D172" s="155" t="s">
        <v>125</v>
      </c>
      <c r="E172" t="str">
        <f t="shared" si="2"/>
        <v>AMTotal35-39</v>
      </c>
      <c r="F172">
        <v>316498</v>
      </c>
    </row>
    <row r="173" spans="2:6" x14ac:dyDescent="0.2">
      <c r="B173" s="155" t="s">
        <v>15</v>
      </c>
      <c r="C173" s="155" t="s">
        <v>18</v>
      </c>
      <c r="D173" s="155" t="s">
        <v>126</v>
      </c>
      <c r="E173" t="str">
        <f t="shared" si="2"/>
        <v>AMTotal40-44</v>
      </c>
      <c r="F173">
        <v>272163</v>
      </c>
    </row>
    <row r="174" spans="2:6" x14ac:dyDescent="0.2">
      <c r="B174" s="155" t="s">
        <v>15</v>
      </c>
      <c r="C174" s="155" t="s">
        <v>18</v>
      </c>
      <c r="D174" s="155" t="s">
        <v>127</v>
      </c>
      <c r="E174" t="str">
        <f t="shared" si="2"/>
        <v>AMTotal45-49</v>
      </c>
      <c r="F174">
        <v>219634</v>
      </c>
    </row>
    <row r="175" spans="2:6" x14ac:dyDescent="0.2">
      <c r="B175" s="155" t="s">
        <v>15</v>
      </c>
      <c r="C175" s="155" t="s">
        <v>18</v>
      </c>
      <c r="D175" s="155" t="s">
        <v>128</v>
      </c>
      <c r="E175" t="str">
        <f t="shared" si="2"/>
        <v>AMTotal50-54</v>
      </c>
      <c r="F175">
        <v>179242</v>
      </c>
    </row>
    <row r="176" spans="2:6" x14ac:dyDescent="0.2">
      <c r="B176" s="155" t="s">
        <v>15</v>
      </c>
      <c r="C176" s="155" t="s">
        <v>18</v>
      </c>
      <c r="D176" s="155" t="s">
        <v>129</v>
      </c>
      <c r="E176" t="str">
        <f t="shared" si="2"/>
        <v>AMTotal55-59</v>
      </c>
      <c r="F176">
        <v>142800</v>
      </c>
    </row>
    <row r="177" spans="2:6" x14ac:dyDescent="0.2">
      <c r="B177" s="155" t="s">
        <v>15</v>
      </c>
      <c r="C177" s="155" t="s">
        <v>18</v>
      </c>
      <c r="D177" s="155" t="s">
        <v>130</v>
      </c>
      <c r="E177" t="str">
        <f t="shared" si="2"/>
        <v>AMTotal60-64</v>
      </c>
      <c r="F177">
        <v>109009</v>
      </c>
    </row>
    <row r="178" spans="2:6" x14ac:dyDescent="0.2">
      <c r="B178" s="155" t="s">
        <v>15</v>
      </c>
      <c r="C178" s="155" t="s">
        <v>18</v>
      </c>
      <c r="D178" s="155" t="s">
        <v>131</v>
      </c>
      <c r="E178" t="str">
        <f t="shared" si="2"/>
        <v>AMTotal65-69</v>
      </c>
      <c r="F178">
        <v>78301</v>
      </c>
    </row>
    <row r="179" spans="2:6" x14ac:dyDescent="0.2">
      <c r="B179" s="155" t="s">
        <v>15</v>
      </c>
      <c r="C179" s="155" t="s">
        <v>18</v>
      </c>
      <c r="D179" s="155" t="s">
        <v>132</v>
      </c>
      <c r="E179" t="str">
        <f t="shared" si="2"/>
        <v>AMTotal70-74</v>
      </c>
      <c r="F179">
        <v>52312</v>
      </c>
    </row>
    <row r="180" spans="2:6" x14ac:dyDescent="0.2">
      <c r="B180" s="155" t="s">
        <v>15</v>
      </c>
      <c r="C180" s="155" t="s">
        <v>18</v>
      </c>
      <c r="D180" s="155" t="s">
        <v>133</v>
      </c>
      <c r="E180" t="str">
        <f t="shared" si="2"/>
        <v>AMTotal75-79</v>
      </c>
      <c r="F180">
        <v>34633</v>
      </c>
    </row>
    <row r="181" spans="2:6" x14ac:dyDescent="0.2">
      <c r="B181" s="155" t="s">
        <v>15</v>
      </c>
      <c r="C181" s="155" t="s">
        <v>18</v>
      </c>
      <c r="D181" s="155" t="s">
        <v>134</v>
      </c>
      <c r="E181" t="str">
        <f t="shared" si="2"/>
        <v>AMTotal80-84</v>
      </c>
      <c r="F181">
        <v>20440</v>
      </c>
    </row>
    <row r="182" spans="2:6" x14ac:dyDescent="0.2">
      <c r="B182" s="155" t="s">
        <v>15</v>
      </c>
      <c r="C182" s="155" t="s">
        <v>18</v>
      </c>
      <c r="D182" s="155" t="s">
        <v>135</v>
      </c>
      <c r="E182" t="str">
        <f t="shared" si="2"/>
        <v>AMTotal85-89</v>
      </c>
      <c r="F182">
        <v>10464</v>
      </c>
    </row>
    <row r="183" spans="2:6" x14ac:dyDescent="0.2">
      <c r="B183" s="155" t="s">
        <v>15</v>
      </c>
      <c r="C183" s="155" t="s">
        <v>18</v>
      </c>
      <c r="D183" s="155" t="s">
        <v>8</v>
      </c>
      <c r="E183" t="str">
        <f t="shared" si="2"/>
        <v>AMTotal90+</v>
      </c>
      <c r="F183">
        <v>6314</v>
      </c>
    </row>
    <row r="184" spans="2:6" x14ac:dyDescent="0.2">
      <c r="B184" s="155" t="s">
        <v>44</v>
      </c>
      <c r="C184" s="155" t="s">
        <v>69</v>
      </c>
      <c r="D184" s="155">
        <v>0</v>
      </c>
      <c r="E184" t="str">
        <f t="shared" si="2"/>
        <v>APFemale0</v>
      </c>
      <c r="F184">
        <v>7767</v>
      </c>
    </row>
    <row r="185" spans="2:6" x14ac:dyDescent="0.2">
      <c r="B185" s="155" t="s">
        <v>44</v>
      </c>
      <c r="C185" s="155" t="s">
        <v>69</v>
      </c>
      <c r="D185" s="167" t="s">
        <v>139</v>
      </c>
      <c r="E185" t="str">
        <f t="shared" si="2"/>
        <v>APFemale01-04</v>
      </c>
      <c r="F185">
        <v>31627</v>
      </c>
    </row>
    <row r="186" spans="2:6" x14ac:dyDescent="0.2">
      <c r="B186" s="155" t="s">
        <v>44</v>
      </c>
      <c r="C186" s="155" t="s">
        <v>69</v>
      </c>
      <c r="D186" s="167" t="s">
        <v>138</v>
      </c>
      <c r="E186" t="str">
        <f t="shared" si="2"/>
        <v>APFemale05-09</v>
      </c>
      <c r="F186">
        <v>39214</v>
      </c>
    </row>
    <row r="187" spans="2:6" x14ac:dyDescent="0.2">
      <c r="B187" s="155" t="s">
        <v>44</v>
      </c>
      <c r="C187" s="155" t="s">
        <v>69</v>
      </c>
      <c r="D187" s="167" t="s">
        <v>120</v>
      </c>
      <c r="E187" t="str">
        <f t="shared" si="2"/>
        <v>APFemale10-14</v>
      </c>
      <c r="F187">
        <v>39421</v>
      </c>
    </row>
    <row r="188" spans="2:6" x14ac:dyDescent="0.2">
      <c r="B188" s="155" t="s">
        <v>44</v>
      </c>
      <c r="C188" s="155" t="s">
        <v>69</v>
      </c>
      <c r="D188" s="155" t="s">
        <v>121</v>
      </c>
      <c r="E188" t="str">
        <f t="shared" si="2"/>
        <v>APFemale15-19</v>
      </c>
      <c r="F188">
        <v>42175</v>
      </c>
    </row>
    <row r="189" spans="2:6" x14ac:dyDescent="0.2">
      <c r="B189" s="155" t="s">
        <v>44</v>
      </c>
      <c r="C189" s="155" t="s">
        <v>69</v>
      </c>
      <c r="D189" s="155" t="s">
        <v>122</v>
      </c>
      <c r="E189" t="str">
        <f t="shared" si="2"/>
        <v>APFemale20-24</v>
      </c>
      <c r="F189">
        <v>41774</v>
      </c>
    </row>
    <row r="190" spans="2:6" x14ac:dyDescent="0.2">
      <c r="B190" s="155" t="s">
        <v>44</v>
      </c>
      <c r="C190" s="155" t="s">
        <v>69</v>
      </c>
      <c r="D190" s="155" t="s">
        <v>123</v>
      </c>
      <c r="E190" t="str">
        <f t="shared" si="2"/>
        <v>APFemale25-29</v>
      </c>
      <c r="F190">
        <v>39267</v>
      </c>
    </row>
    <row r="191" spans="2:6" x14ac:dyDescent="0.2">
      <c r="B191" s="155" t="s">
        <v>44</v>
      </c>
      <c r="C191" s="155" t="s">
        <v>69</v>
      </c>
      <c r="D191" s="155" t="s">
        <v>124</v>
      </c>
      <c r="E191" t="str">
        <f t="shared" si="2"/>
        <v>APFemale30-34</v>
      </c>
      <c r="F191">
        <v>36724</v>
      </c>
    </row>
    <row r="192" spans="2:6" x14ac:dyDescent="0.2">
      <c r="B192" s="155" t="s">
        <v>44</v>
      </c>
      <c r="C192" s="155" t="s">
        <v>69</v>
      </c>
      <c r="D192" s="155" t="s">
        <v>125</v>
      </c>
      <c r="E192" t="str">
        <f t="shared" si="2"/>
        <v>APFemale35-39</v>
      </c>
      <c r="F192">
        <v>33581</v>
      </c>
    </row>
    <row r="193" spans="2:6" x14ac:dyDescent="0.2">
      <c r="B193" s="155" t="s">
        <v>44</v>
      </c>
      <c r="C193" s="155" t="s">
        <v>69</v>
      </c>
      <c r="D193" s="155" t="s">
        <v>126</v>
      </c>
      <c r="E193" t="str">
        <f t="shared" si="2"/>
        <v>APFemale40-44</v>
      </c>
      <c r="F193">
        <v>28170</v>
      </c>
    </row>
    <row r="194" spans="2:6" x14ac:dyDescent="0.2">
      <c r="B194" s="155" t="s">
        <v>44</v>
      </c>
      <c r="C194" s="155" t="s">
        <v>69</v>
      </c>
      <c r="D194" s="155" t="s">
        <v>127</v>
      </c>
      <c r="E194" t="str">
        <f t="shared" si="2"/>
        <v>APFemale45-49</v>
      </c>
      <c r="F194">
        <v>22813</v>
      </c>
    </row>
    <row r="195" spans="2:6" x14ac:dyDescent="0.2">
      <c r="B195" s="155" t="s">
        <v>44</v>
      </c>
      <c r="C195" s="155" t="s">
        <v>69</v>
      </c>
      <c r="D195" s="155" t="s">
        <v>128</v>
      </c>
      <c r="E195" t="str">
        <f t="shared" si="2"/>
        <v>APFemale50-54</v>
      </c>
      <c r="F195">
        <v>17436</v>
      </c>
    </row>
    <row r="196" spans="2:6" x14ac:dyDescent="0.2">
      <c r="B196" s="155" t="s">
        <v>44</v>
      </c>
      <c r="C196" s="155" t="s">
        <v>69</v>
      </c>
      <c r="D196" s="155" t="s">
        <v>129</v>
      </c>
      <c r="E196" t="str">
        <f t="shared" ref="E196:E259" si="3">_xlfn.CONCAT(B196,C196,D196)</f>
        <v>APFemale55-59</v>
      </c>
      <c r="F196">
        <v>13267</v>
      </c>
    </row>
    <row r="197" spans="2:6" x14ac:dyDescent="0.2">
      <c r="B197" s="155" t="s">
        <v>44</v>
      </c>
      <c r="C197" s="155" t="s">
        <v>69</v>
      </c>
      <c r="D197" s="155" t="s">
        <v>130</v>
      </c>
      <c r="E197" t="str">
        <f t="shared" si="3"/>
        <v>APFemale60-64</v>
      </c>
      <c r="F197">
        <v>10170</v>
      </c>
    </row>
    <row r="198" spans="2:6" x14ac:dyDescent="0.2">
      <c r="B198" s="155" t="s">
        <v>44</v>
      </c>
      <c r="C198" s="155" t="s">
        <v>69</v>
      </c>
      <c r="D198" s="155" t="s">
        <v>131</v>
      </c>
      <c r="E198" t="str">
        <f t="shared" si="3"/>
        <v>APFemale65-69</v>
      </c>
      <c r="F198">
        <v>7005</v>
      </c>
    </row>
    <row r="199" spans="2:6" x14ac:dyDescent="0.2">
      <c r="B199" s="155" t="s">
        <v>44</v>
      </c>
      <c r="C199" s="155" t="s">
        <v>69</v>
      </c>
      <c r="D199" s="155" t="s">
        <v>132</v>
      </c>
      <c r="E199" t="str">
        <f t="shared" si="3"/>
        <v>APFemale70-74</v>
      </c>
      <c r="F199">
        <v>4476</v>
      </c>
    </row>
    <row r="200" spans="2:6" x14ac:dyDescent="0.2">
      <c r="B200" s="155" t="s">
        <v>44</v>
      </c>
      <c r="C200" s="155" t="s">
        <v>69</v>
      </c>
      <c r="D200" s="155" t="s">
        <v>133</v>
      </c>
      <c r="E200" t="str">
        <f t="shared" si="3"/>
        <v>APFemale75-79</v>
      </c>
      <c r="F200">
        <v>3361</v>
      </c>
    </row>
    <row r="201" spans="2:6" x14ac:dyDescent="0.2">
      <c r="B201" s="155" t="s">
        <v>44</v>
      </c>
      <c r="C201" s="155" t="s">
        <v>69</v>
      </c>
      <c r="D201" s="155" t="s">
        <v>134</v>
      </c>
      <c r="E201" t="str">
        <f t="shared" si="3"/>
        <v>APFemale80-84</v>
      </c>
      <c r="F201">
        <v>2033</v>
      </c>
    </row>
    <row r="202" spans="2:6" x14ac:dyDescent="0.2">
      <c r="B202" s="155" t="s">
        <v>44</v>
      </c>
      <c r="C202" s="155" t="s">
        <v>69</v>
      </c>
      <c r="D202" s="155" t="s">
        <v>135</v>
      </c>
      <c r="E202" t="str">
        <f t="shared" si="3"/>
        <v>APFemale85-89</v>
      </c>
      <c r="F202">
        <v>1106</v>
      </c>
    </row>
    <row r="203" spans="2:6" x14ac:dyDescent="0.2">
      <c r="B203" s="155" t="s">
        <v>44</v>
      </c>
      <c r="C203" s="155" t="s">
        <v>69</v>
      </c>
      <c r="D203" s="155" t="s">
        <v>8</v>
      </c>
      <c r="E203" t="str">
        <f t="shared" si="3"/>
        <v>APFemale90+</v>
      </c>
      <c r="F203">
        <v>846</v>
      </c>
    </row>
    <row r="204" spans="2:6" x14ac:dyDescent="0.2">
      <c r="B204" s="155" t="s">
        <v>44</v>
      </c>
      <c r="C204" s="155" t="s">
        <v>70</v>
      </c>
      <c r="D204" s="155">
        <v>0</v>
      </c>
      <c r="E204" t="str">
        <f t="shared" si="3"/>
        <v>APMale0</v>
      </c>
      <c r="F204">
        <v>8147</v>
      </c>
    </row>
    <row r="205" spans="2:6" x14ac:dyDescent="0.2">
      <c r="B205" s="155" t="s">
        <v>44</v>
      </c>
      <c r="C205" s="155" t="s">
        <v>70</v>
      </c>
      <c r="D205" s="167" t="s">
        <v>139</v>
      </c>
      <c r="E205" t="str">
        <f t="shared" si="3"/>
        <v>APMale01-04</v>
      </c>
      <c r="F205">
        <v>33157</v>
      </c>
    </row>
    <row r="206" spans="2:6" x14ac:dyDescent="0.2">
      <c r="B206" s="155" t="s">
        <v>44</v>
      </c>
      <c r="C206" s="155" t="s">
        <v>70</v>
      </c>
      <c r="D206" s="167" t="s">
        <v>138</v>
      </c>
      <c r="E206" t="str">
        <f t="shared" si="3"/>
        <v>APMale05-09</v>
      </c>
      <c r="F206">
        <v>41051</v>
      </c>
    </row>
    <row r="207" spans="2:6" x14ac:dyDescent="0.2">
      <c r="B207" s="155" t="s">
        <v>44</v>
      </c>
      <c r="C207" s="155" t="s">
        <v>70</v>
      </c>
      <c r="D207" s="167" t="s">
        <v>120</v>
      </c>
      <c r="E207" t="str">
        <f t="shared" si="3"/>
        <v>APMale10-14</v>
      </c>
      <c r="F207">
        <v>40935</v>
      </c>
    </row>
    <row r="208" spans="2:6" x14ac:dyDescent="0.2">
      <c r="B208" s="155" t="s">
        <v>44</v>
      </c>
      <c r="C208" s="155" t="s">
        <v>70</v>
      </c>
      <c r="D208" s="155" t="s">
        <v>121</v>
      </c>
      <c r="E208" t="str">
        <f t="shared" si="3"/>
        <v>APMale15-19</v>
      </c>
      <c r="F208">
        <v>42893</v>
      </c>
    </row>
    <row r="209" spans="2:6" x14ac:dyDescent="0.2">
      <c r="B209" s="155" t="s">
        <v>44</v>
      </c>
      <c r="C209" s="155" t="s">
        <v>70</v>
      </c>
      <c r="D209" s="155" t="s">
        <v>122</v>
      </c>
      <c r="E209" t="str">
        <f t="shared" si="3"/>
        <v>APMale20-24</v>
      </c>
      <c r="F209">
        <v>41338</v>
      </c>
    </row>
    <row r="210" spans="2:6" x14ac:dyDescent="0.2">
      <c r="B210" s="155" t="s">
        <v>44</v>
      </c>
      <c r="C210" s="155" t="s">
        <v>70</v>
      </c>
      <c r="D210" s="155" t="s">
        <v>123</v>
      </c>
      <c r="E210" t="str">
        <f t="shared" si="3"/>
        <v>APMale25-29</v>
      </c>
      <c r="F210">
        <v>38799</v>
      </c>
    </row>
    <row r="211" spans="2:6" x14ac:dyDescent="0.2">
      <c r="B211" s="155" t="s">
        <v>44</v>
      </c>
      <c r="C211" s="155" t="s">
        <v>70</v>
      </c>
      <c r="D211" s="155" t="s">
        <v>124</v>
      </c>
      <c r="E211" t="str">
        <f t="shared" si="3"/>
        <v>APMale30-34</v>
      </c>
      <c r="F211">
        <v>35922</v>
      </c>
    </row>
    <row r="212" spans="2:6" x14ac:dyDescent="0.2">
      <c r="B212" s="155" t="s">
        <v>44</v>
      </c>
      <c r="C212" s="155" t="s">
        <v>70</v>
      </c>
      <c r="D212" s="155" t="s">
        <v>125</v>
      </c>
      <c r="E212" t="str">
        <f t="shared" si="3"/>
        <v>APMale35-39</v>
      </c>
      <c r="F212">
        <v>32017</v>
      </c>
    </row>
    <row r="213" spans="2:6" x14ac:dyDescent="0.2">
      <c r="B213" s="155" t="s">
        <v>44</v>
      </c>
      <c r="C213" s="155" t="s">
        <v>70</v>
      </c>
      <c r="D213" s="155" t="s">
        <v>126</v>
      </c>
      <c r="E213" t="str">
        <f t="shared" si="3"/>
        <v>APMale40-44</v>
      </c>
      <c r="F213">
        <v>27015</v>
      </c>
    </row>
    <row r="214" spans="2:6" x14ac:dyDescent="0.2">
      <c r="B214" s="155" t="s">
        <v>44</v>
      </c>
      <c r="C214" s="155" t="s">
        <v>70</v>
      </c>
      <c r="D214" s="155" t="s">
        <v>127</v>
      </c>
      <c r="E214" t="str">
        <f t="shared" si="3"/>
        <v>APMale45-49</v>
      </c>
      <c r="F214">
        <v>22665</v>
      </c>
    </row>
    <row r="215" spans="2:6" x14ac:dyDescent="0.2">
      <c r="B215" s="155" t="s">
        <v>44</v>
      </c>
      <c r="C215" s="155" t="s">
        <v>70</v>
      </c>
      <c r="D215" s="155" t="s">
        <v>128</v>
      </c>
      <c r="E215" t="str">
        <f t="shared" si="3"/>
        <v>APMale50-54</v>
      </c>
      <c r="F215">
        <v>18014</v>
      </c>
    </row>
    <row r="216" spans="2:6" x14ac:dyDescent="0.2">
      <c r="B216" s="155" t="s">
        <v>44</v>
      </c>
      <c r="C216" s="155" t="s">
        <v>70</v>
      </c>
      <c r="D216" s="155" t="s">
        <v>129</v>
      </c>
      <c r="E216" t="str">
        <f t="shared" si="3"/>
        <v>APMale55-59</v>
      </c>
      <c r="F216">
        <v>13818</v>
      </c>
    </row>
    <row r="217" spans="2:6" x14ac:dyDescent="0.2">
      <c r="B217" s="155" t="s">
        <v>44</v>
      </c>
      <c r="C217" s="155" t="s">
        <v>70</v>
      </c>
      <c r="D217" s="155" t="s">
        <v>130</v>
      </c>
      <c r="E217" t="str">
        <f t="shared" si="3"/>
        <v>APMale60-64</v>
      </c>
      <c r="F217">
        <v>10469</v>
      </c>
    </row>
    <row r="218" spans="2:6" x14ac:dyDescent="0.2">
      <c r="B218" s="155" t="s">
        <v>44</v>
      </c>
      <c r="C218" s="155" t="s">
        <v>70</v>
      </c>
      <c r="D218" s="155" t="s">
        <v>131</v>
      </c>
      <c r="E218" t="str">
        <f t="shared" si="3"/>
        <v>APMale65-69</v>
      </c>
      <c r="F218">
        <v>6956</v>
      </c>
    </row>
    <row r="219" spans="2:6" x14ac:dyDescent="0.2">
      <c r="B219" s="155" t="s">
        <v>44</v>
      </c>
      <c r="C219" s="155" t="s">
        <v>70</v>
      </c>
      <c r="D219" s="155" t="s">
        <v>132</v>
      </c>
      <c r="E219" t="str">
        <f t="shared" si="3"/>
        <v>APMale70-74</v>
      </c>
      <c r="F219">
        <v>4355</v>
      </c>
    </row>
    <row r="220" spans="2:6" x14ac:dyDescent="0.2">
      <c r="B220" s="155" t="s">
        <v>44</v>
      </c>
      <c r="C220" s="155" t="s">
        <v>70</v>
      </c>
      <c r="D220" s="155" t="s">
        <v>133</v>
      </c>
      <c r="E220" t="str">
        <f t="shared" si="3"/>
        <v>APMale75-79</v>
      </c>
      <c r="F220">
        <v>2975</v>
      </c>
    </row>
    <row r="221" spans="2:6" x14ac:dyDescent="0.2">
      <c r="B221" s="155" t="s">
        <v>44</v>
      </c>
      <c r="C221" s="155" t="s">
        <v>70</v>
      </c>
      <c r="D221" s="155" t="s">
        <v>134</v>
      </c>
      <c r="E221" t="str">
        <f t="shared" si="3"/>
        <v>APMale80-84</v>
      </c>
      <c r="F221">
        <v>1637</v>
      </c>
    </row>
    <row r="222" spans="2:6" x14ac:dyDescent="0.2">
      <c r="B222" s="155" t="s">
        <v>44</v>
      </c>
      <c r="C222" s="155" t="s">
        <v>70</v>
      </c>
      <c r="D222" s="155" t="s">
        <v>135</v>
      </c>
      <c r="E222" t="str">
        <f t="shared" si="3"/>
        <v>APMale85-89</v>
      </c>
      <c r="F222">
        <v>820</v>
      </c>
    </row>
    <row r="223" spans="2:6" x14ac:dyDescent="0.2">
      <c r="B223" s="155" t="s">
        <v>44</v>
      </c>
      <c r="C223" s="155" t="s">
        <v>70</v>
      </c>
      <c r="D223" s="155" t="s">
        <v>8</v>
      </c>
      <c r="E223" t="str">
        <f t="shared" si="3"/>
        <v>APMale90+</v>
      </c>
      <c r="F223">
        <v>515</v>
      </c>
    </row>
    <row r="224" spans="2:6" x14ac:dyDescent="0.2">
      <c r="B224" s="155" t="s">
        <v>44</v>
      </c>
      <c r="C224" s="155" t="s">
        <v>18</v>
      </c>
      <c r="D224" s="155">
        <v>0</v>
      </c>
      <c r="E224" t="str">
        <f t="shared" si="3"/>
        <v>APTotal0</v>
      </c>
      <c r="F224">
        <v>15914</v>
      </c>
    </row>
    <row r="225" spans="2:6" x14ac:dyDescent="0.2">
      <c r="B225" s="155" t="s">
        <v>44</v>
      </c>
      <c r="C225" s="155" t="s">
        <v>18</v>
      </c>
      <c r="D225" s="167" t="s">
        <v>139</v>
      </c>
      <c r="E225" t="str">
        <f t="shared" si="3"/>
        <v>APTotal01-04</v>
      </c>
      <c r="F225">
        <v>64784</v>
      </c>
    </row>
    <row r="226" spans="2:6" x14ac:dyDescent="0.2">
      <c r="B226" s="155" t="s">
        <v>44</v>
      </c>
      <c r="C226" s="155" t="s">
        <v>18</v>
      </c>
      <c r="D226" s="167" t="s">
        <v>138</v>
      </c>
      <c r="E226" t="str">
        <f t="shared" si="3"/>
        <v>APTotal05-09</v>
      </c>
      <c r="F226">
        <v>80265</v>
      </c>
    </row>
    <row r="227" spans="2:6" x14ac:dyDescent="0.2">
      <c r="B227" s="155" t="s">
        <v>44</v>
      </c>
      <c r="C227" s="155" t="s">
        <v>18</v>
      </c>
      <c r="D227" s="167" t="s">
        <v>120</v>
      </c>
      <c r="E227" t="str">
        <f t="shared" si="3"/>
        <v>APTotal10-14</v>
      </c>
      <c r="F227">
        <v>80356</v>
      </c>
    </row>
    <row r="228" spans="2:6" x14ac:dyDescent="0.2">
      <c r="B228" s="155" t="s">
        <v>44</v>
      </c>
      <c r="C228" s="155" t="s">
        <v>18</v>
      </c>
      <c r="D228" s="155" t="s">
        <v>121</v>
      </c>
      <c r="E228" t="str">
        <f t="shared" si="3"/>
        <v>APTotal15-19</v>
      </c>
      <c r="F228">
        <v>85068</v>
      </c>
    </row>
    <row r="229" spans="2:6" x14ac:dyDescent="0.2">
      <c r="B229" s="155" t="s">
        <v>44</v>
      </c>
      <c r="C229" s="155" t="s">
        <v>18</v>
      </c>
      <c r="D229" s="155" t="s">
        <v>122</v>
      </c>
      <c r="E229" t="str">
        <f t="shared" si="3"/>
        <v>APTotal20-24</v>
      </c>
      <c r="F229">
        <v>83112</v>
      </c>
    </row>
    <row r="230" spans="2:6" x14ac:dyDescent="0.2">
      <c r="B230" s="155" t="s">
        <v>44</v>
      </c>
      <c r="C230" s="155" t="s">
        <v>18</v>
      </c>
      <c r="D230" s="155" t="s">
        <v>123</v>
      </c>
      <c r="E230" t="str">
        <f t="shared" si="3"/>
        <v>APTotal25-29</v>
      </c>
      <c r="F230">
        <v>78066</v>
      </c>
    </row>
    <row r="231" spans="2:6" x14ac:dyDescent="0.2">
      <c r="B231" s="155" t="s">
        <v>44</v>
      </c>
      <c r="C231" s="155" t="s">
        <v>18</v>
      </c>
      <c r="D231" s="155" t="s">
        <v>124</v>
      </c>
      <c r="E231" t="str">
        <f t="shared" si="3"/>
        <v>APTotal30-34</v>
      </c>
      <c r="F231">
        <v>72646</v>
      </c>
    </row>
    <row r="232" spans="2:6" x14ac:dyDescent="0.2">
      <c r="B232" s="155" t="s">
        <v>44</v>
      </c>
      <c r="C232" s="155" t="s">
        <v>18</v>
      </c>
      <c r="D232" s="155" t="s">
        <v>125</v>
      </c>
      <c r="E232" t="str">
        <f t="shared" si="3"/>
        <v>APTotal35-39</v>
      </c>
      <c r="F232">
        <v>65598</v>
      </c>
    </row>
    <row r="233" spans="2:6" x14ac:dyDescent="0.2">
      <c r="B233" s="155" t="s">
        <v>44</v>
      </c>
      <c r="C233" s="155" t="s">
        <v>18</v>
      </c>
      <c r="D233" s="155" t="s">
        <v>126</v>
      </c>
      <c r="E233" t="str">
        <f t="shared" si="3"/>
        <v>APTotal40-44</v>
      </c>
      <c r="F233">
        <v>55185</v>
      </c>
    </row>
    <row r="234" spans="2:6" x14ac:dyDescent="0.2">
      <c r="B234" s="155" t="s">
        <v>44</v>
      </c>
      <c r="C234" s="155" t="s">
        <v>18</v>
      </c>
      <c r="D234" s="155" t="s">
        <v>127</v>
      </c>
      <c r="E234" t="str">
        <f t="shared" si="3"/>
        <v>APTotal45-49</v>
      </c>
      <c r="F234">
        <v>45478</v>
      </c>
    </row>
    <row r="235" spans="2:6" x14ac:dyDescent="0.2">
      <c r="B235" s="155" t="s">
        <v>44</v>
      </c>
      <c r="C235" s="155" t="s">
        <v>18</v>
      </c>
      <c r="D235" s="155" t="s">
        <v>128</v>
      </c>
      <c r="E235" t="str">
        <f t="shared" si="3"/>
        <v>APTotal50-54</v>
      </c>
      <c r="F235">
        <v>35450</v>
      </c>
    </row>
    <row r="236" spans="2:6" x14ac:dyDescent="0.2">
      <c r="B236" s="155" t="s">
        <v>44</v>
      </c>
      <c r="C236" s="155" t="s">
        <v>18</v>
      </c>
      <c r="D236" s="155" t="s">
        <v>129</v>
      </c>
      <c r="E236" t="str">
        <f t="shared" si="3"/>
        <v>APTotal55-59</v>
      </c>
      <c r="F236">
        <v>27085</v>
      </c>
    </row>
    <row r="237" spans="2:6" x14ac:dyDescent="0.2">
      <c r="B237" s="155" t="s">
        <v>44</v>
      </c>
      <c r="C237" s="155" t="s">
        <v>18</v>
      </c>
      <c r="D237" s="155" t="s">
        <v>130</v>
      </c>
      <c r="E237" t="str">
        <f t="shared" si="3"/>
        <v>APTotal60-64</v>
      </c>
      <c r="F237">
        <v>20639</v>
      </c>
    </row>
    <row r="238" spans="2:6" x14ac:dyDescent="0.2">
      <c r="B238" s="155" t="s">
        <v>44</v>
      </c>
      <c r="C238" s="155" t="s">
        <v>18</v>
      </c>
      <c r="D238" s="155" t="s">
        <v>131</v>
      </c>
      <c r="E238" t="str">
        <f t="shared" si="3"/>
        <v>APTotal65-69</v>
      </c>
      <c r="F238">
        <v>13961</v>
      </c>
    </row>
    <row r="239" spans="2:6" x14ac:dyDescent="0.2">
      <c r="B239" s="155" t="s">
        <v>44</v>
      </c>
      <c r="C239" s="155" t="s">
        <v>18</v>
      </c>
      <c r="D239" s="155" t="s">
        <v>132</v>
      </c>
      <c r="E239" t="str">
        <f t="shared" si="3"/>
        <v>APTotal70-74</v>
      </c>
      <c r="F239">
        <v>8831</v>
      </c>
    </row>
    <row r="240" spans="2:6" x14ac:dyDescent="0.2">
      <c r="B240" s="155" t="s">
        <v>44</v>
      </c>
      <c r="C240" s="155" t="s">
        <v>18</v>
      </c>
      <c r="D240" s="155" t="s">
        <v>133</v>
      </c>
      <c r="E240" t="str">
        <f t="shared" si="3"/>
        <v>APTotal75-79</v>
      </c>
      <c r="F240">
        <v>6336</v>
      </c>
    </row>
    <row r="241" spans="2:6" x14ac:dyDescent="0.2">
      <c r="B241" s="155" t="s">
        <v>44</v>
      </c>
      <c r="C241" s="155" t="s">
        <v>18</v>
      </c>
      <c r="D241" s="155" t="s">
        <v>134</v>
      </c>
      <c r="E241" t="str">
        <f t="shared" si="3"/>
        <v>APTotal80-84</v>
      </c>
      <c r="F241">
        <v>3670</v>
      </c>
    </row>
    <row r="242" spans="2:6" x14ac:dyDescent="0.2">
      <c r="B242" s="155" t="s">
        <v>44</v>
      </c>
      <c r="C242" s="155" t="s">
        <v>18</v>
      </c>
      <c r="D242" s="155" t="s">
        <v>135</v>
      </c>
      <c r="E242" t="str">
        <f t="shared" si="3"/>
        <v>APTotal85-89</v>
      </c>
      <c r="F242">
        <v>1926</v>
      </c>
    </row>
    <row r="243" spans="2:6" x14ac:dyDescent="0.2">
      <c r="B243" s="155" t="s">
        <v>44</v>
      </c>
      <c r="C243" s="155" t="s">
        <v>18</v>
      </c>
      <c r="D243" s="155" t="s">
        <v>8</v>
      </c>
      <c r="E243" t="str">
        <f t="shared" si="3"/>
        <v>APTotal90+</v>
      </c>
      <c r="F243">
        <v>1361</v>
      </c>
    </row>
    <row r="244" spans="2:6" x14ac:dyDescent="0.2">
      <c r="B244" s="155" t="s">
        <v>55</v>
      </c>
      <c r="C244" s="155" t="s">
        <v>69</v>
      </c>
      <c r="D244" s="155">
        <v>0</v>
      </c>
      <c r="E244" t="str">
        <f t="shared" si="3"/>
        <v>BAFemale0</v>
      </c>
      <c r="F244">
        <v>100945</v>
      </c>
    </row>
    <row r="245" spans="2:6" x14ac:dyDescent="0.2">
      <c r="B245" s="155" t="s">
        <v>55</v>
      </c>
      <c r="C245" s="155" t="s">
        <v>69</v>
      </c>
      <c r="D245" s="167" t="s">
        <v>139</v>
      </c>
      <c r="E245" t="str">
        <f t="shared" si="3"/>
        <v>BAFemale01-04</v>
      </c>
      <c r="F245">
        <v>401572</v>
      </c>
    </row>
    <row r="246" spans="2:6" x14ac:dyDescent="0.2">
      <c r="B246" s="155" t="s">
        <v>55</v>
      </c>
      <c r="C246" s="155" t="s">
        <v>69</v>
      </c>
      <c r="D246" s="167" t="s">
        <v>138</v>
      </c>
      <c r="E246" t="str">
        <f t="shared" si="3"/>
        <v>BAFemale05-09</v>
      </c>
      <c r="F246">
        <v>509553</v>
      </c>
    </row>
    <row r="247" spans="2:6" x14ac:dyDescent="0.2">
      <c r="B247" s="155" t="s">
        <v>55</v>
      </c>
      <c r="C247" s="155" t="s">
        <v>69</v>
      </c>
      <c r="D247" s="167" t="s">
        <v>120</v>
      </c>
      <c r="E247" t="str">
        <f t="shared" si="3"/>
        <v>BAFemale10-14</v>
      </c>
      <c r="F247">
        <v>555724</v>
      </c>
    </row>
    <row r="248" spans="2:6" x14ac:dyDescent="0.2">
      <c r="B248" s="155" t="s">
        <v>55</v>
      </c>
      <c r="C248" s="155" t="s">
        <v>69</v>
      </c>
      <c r="D248" s="155" t="s">
        <v>121</v>
      </c>
      <c r="E248" t="str">
        <f t="shared" si="3"/>
        <v>BAFemale15-19</v>
      </c>
      <c r="F248">
        <v>604276</v>
      </c>
    </row>
    <row r="249" spans="2:6" x14ac:dyDescent="0.2">
      <c r="B249" s="155" t="s">
        <v>55</v>
      </c>
      <c r="C249" s="155" t="s">
        <v>69</v>
      </c>
      <c r="D249" s="155" t="s">
        <v>122</v>
      </c>
      <c r="E249" t="str">
        <f t="shared" si="3"/>
        <v>BAFemale20-24</v>
      </c>
      <c r="F249">
        <v>632187</v>
      </c>
    </row>
    <row r="250" spans="2:6" x14ac:dyDescent="0.2">
      <c r="B250" s="155" t="s">
        <v>55</v>
      </c>
      <c r="C250" s="155" t="s">
        <v>69</v>
      </c>
      <c r="D250" s="155" t="s">
        <v>123</v>
      </c>
      <c r="E250" t="str">
        <f t="shared" si="3"/>
        <v>BAFemale25-29</v>
      </c>
      <c r="F250">
        <v>614713</v>
      </c>
    </row>
    <row r="251" spans="2:6" x14ac:dyDescent="0.2">
      <c r="B251" s="155" t="s">
        <v>55</v>
      </c>
      <c r="C251" s="155" t="s">
        <v>69</v>
      </c>
      <c r="D251" s="155" t="s">
        <v>124</v>
      </c>
      <c r="E251" t="str">
        <f t="shared" si="3"/>
        <v>BAFemale30-34</v>
      </c>
      <c r="F251">
        <v>630364</v>
      </c>
    </row>
    <row r="252" spans="2:6" x14ac:dyDescent="0.2">
      <c r="B252" s="155" t="s">
        <v>55</v>
      </c>
      <c r="C252" s="155" t="s">
        <v>69</v>
      </c>
      <c r="D252" s="155" t="s">
        <v>125</v>
      </c>
      <c r="E252" t="str">
        <f t="shared" si="3"/>
        <v>BAFemale35-39</v>
      </c>
      <c r="F252">
        <v>645431</v>
      </c>
    </row>
    <row r="253" spans="2:6" x14ac:dyDescent="0.2">
      <c r="B253" s="155" t="s">
        <v>55</v>
      </c>
      <c r="C253" s="155" t="s">
        <v>69</v>
      </c>
      <c r="D253" s="155" t="s">
        <v>126</v>
      </c>
      <c r="E253" t="str">
        <f t="shared" si="3"/>
        <v>BAFemale40-44</v>
      </c>
      <c r="F253">
        <v>571225</v>
      </c>
    </row>
    <row r="254" spans="2:6" x14ac:dyDescent="0.2">
      <c r="B254" s="155" t="s">
        <v>55</v>
      </c>
      <c r="C254" s="155" t="s">
        <v>69</v>
      </c>
      <c r="D254" s="155" t="s">
        <v>127</v>
      </c>
      <c r="E254" t="str">
        <f t="shared" si="3"/>
        <v>BAFemale45-49</v>
      </c>
      <c r="F254">
        <v>483478</v>
      </c>
    </row>
    <row r="255" spans="2:6" x14ac:dyDescent="0.2">
      <c r="B255" s="155" t="s">
        <v>55</v>
      </c>
      <c r="C255" s="155" t="s">
        <v>69</v>
      </c>
      <c r="D255" s="155" t="s">
        <v>128</v>
      </c>
      <c r="E255" t="str">
        <f t="shared" si="3"/>
        <v>BAFemale50-54</v>
      </c>
      <c r="F255">
        <v>441199</v>
      </c>
    </row>
    <row r="256" spans="2:6" x14ac:dyDescent="0.2">
      <c r="B256" s="155" t="s">
        <v>55</v>
      </c>
      <c r="C256" s="155" t="s">
        <v>69</v>
      </c>
      <c r="D256" s="155" t="s">
        <v>129</v>
      </c>
      <c r="E256" t="str">
        <f t="shared" si="3"/>
        <v>BAFemale55-59</v>
      </c>
      <c r="F256">
        <v>374825</v>
      </c>
    </row>
    <row r="257" spans="2:6" x14ac:dyDescent="0.2">
      <c r="B257" s="155" t="s">
        <v>55</v>
      </c>
      <c r="C257" s="155" t="s">
        <v>69</v>
      </c>
      <c r="D257" s="155" t="s">
        <v>130</v>
      </c>
      <c r="E257" t="str">
        <f t="shared" si="3"/>
        <v>BAFemale60-64</v>
      </c>
      <c r="F257">
        <v>313389</v>
      </c>
    </row>
    <row r="258" spans="2:6" x14ac:dyDescent="0.2">
      <c r="B258" s="155" t="s">
        <v>55</v>
      </c>
      <c r="C258" s="155" t="s">
        <v>69</v>
      </c>
      <c r="D258" s="155" t="s">
        <v>131</v>
      </c>
      <c r="E258" t="str">
        <f t="shared" si="3"/>
        <v>BAFemale65-69</v>
      </c>
      <c r="F258">
        <v>246145</v>
      </c>
    </row>
    <row r="259" spans="2:6" x14ac:dyDescent="0.2">
      <c r="B259" s="155" t="s">
        <v>55</v>
      </c>
      <c r="C259" s="155" t="s">
        <v>69</v>
      </c>
      <c r="D259" s="155" t="s">
        <v>132</v>
      </c>
      <c r="E259" t="str">
        <f t="shared" si="3"/>
        <v>BAFemale70-74</v>
      </c>
      <c r="F259">
        <v>191278</v>
      </c>
    </row>
    <row r="260" spans="2:6" x14ac:dyDescent="0.2">
      <c r="B260" s="155" t="s">
        <v>55</v>
      </c>
      <c r="C260" s="155" t="s">
        <v>69</v>
      </c>
      <c r="D260" s="155" t="s">
        <v>133</v>
      </c>
      <c r="E260" t="str">
        <f t="shared" ref="E260:E323" si="4">_xlfn.CONCAT(B260,C260,D260)</f>
        <v>BAFemale75-79</v>
      </c>
      <c r="F260">
        <v>138873</v>
      </c>
    </row>
    <row r="261" spans="2:6" x14ac:dyDescent="0.2">
      <c r="B261" s="155" t="s">
        <v>55</v>
      </c>
      <c r="C261" s="155" t="s">
        <v>69</v>
      </c>
      <c r="D261" s="155" t="s">
        <v>134</v>
      </c>
      <c r="E261" t="str">
        <f t="shared" si="4"/>
        <v>BAFemale80-84</v>
      </c>
      <c r="F261">
        <v>94276</v>
      </c>
    </row>
    <row r="262" spans="2:6" x14ac:dyDescent="0.2">
      <c r="B262" s="155" t="s">
        <v>55</v>
      </c>
      <c r="C262" s="155" t="s">
        <v>69</v>
      </c>
      <c r="D262" s="155" t="s">
        <v>135</v>
      </c>
      <c r="E262" t="str">
        <f t="shared" si="4"/>
        <v>BAFemale85-89</v>
      </c>
      <c r="F262">
        <v>52519</v>
      </c>
    </row>
    <row r="263" spans="2:6" x14ac:dyDescent="0.2">
      <c r="B263" s="155" t="s">
        <v>55</v>
      </c>
      <c r="C263" s="155" t="s">
        <v>69</v>
      </c>
      <c r="D263" s="155" t="s">
        <v>8</v>
      </c>
      <c r="E263" t="str">
        <f t="shared" si="4"/>
        <v>BAFemale90+</v>
      </c>
      <c r="F263">
        <v>37377</v>
      </c>
    </row>
    <row r="264" spans="2:6" x14ac:dyDescent="0.2">
      <c r="B264" s="155" t="s">
        <v>55</v>
      </c>
      <c r="C264" s="155" t="s">
        <v>70</v>
      </c>
      <c r="D264" s="155">
        <v>0</v>
      </c>
      <c r="E264" t="str">
        <f t="shared" si="4"/>
        <v>BAMale0</v>
      </c>
      <c r="F264">
        <v>105866</v>
      </c>
    </row>
    <row r="265" spans="2:6" x14ac:dyDescent="0.2">
      <c r="B265" s="155" t="s">
        <v>55</v>
      </c>
      <c r="C265" s="155" t="s">
        <v>70</v>
      </c>
      <c r="D265" s="167" t="s">
        <v>139</v>
      </c>
      <c r="E265" t="str">
        <f t="shared" si="4"/>
        <v>BAMale01-04</v>
      </c>
      <c r="F265">
        <v>420864</v>
      </c>
    </row>
    <row r="266" spans="2:6" x14ac:dyDescent="0.2">
      <c r="B266" s="155" t="s">
        <v>55</v>
      </c>
      <c r="C266" s="155" t="s">
        <v>70</v>
      </c>
      <c r="D266" s="167" t="s">
        <v>138</v>
      </c>
      <c r="E266" t="str">
        <f t="shared" si="4"/>
        <v>BAMale05-09</v>
      </c>
      <c r="F266">
        <v>533188</v>
      </c>
    </row>
    <row r="267" spans="2:6" x14ac:dyDescent="0.2">
      <c r="B267" s="155" t="s">
        <v>55</v>
      </c>
      <c r="C267" s="155" t="s">
        <v>70</v>
      </c>
      <c r="D267" s="167" t="s">
        <v>120</v>
      </c>
      <c r="E267" t="str">
        <f t="shared" si="4"/>
        <v>BAMale10-14</v>
      </c>
      <c r="F267">
        <v>579699</v>
      </c>
    </row>
    <row r="268" spans="2:6" x14ac:dyDescent="0.2">
      <c r="B268" s="155" t="s">
        <v>55</v>
      </c>
      <c r="C268" s="155" t="s">
        <v>70</v>
      </c>
      <c r="D268" s="155" t="s">
        <v>121</v>
      </c>
      <c r="E268" t="str">
        <f t="shared" si="4"/>
        <v>BAMale15-19</v>
      </c>
      <c r="F268">
        <v>624715</v>
      </c>
    </row>
    <row r="269" spans="2:6" x14ac:dyDescent="0.2">
      <c r="B269" s="155" t="s">
        <v>55</v>
      </c>
      <c r="C269" s="155" t="s">
        <v>70</v>
      </c>
      <c r="D269" s="155" t="s">
        <v>122</v>
      </c>
      <c r="E269" t="str">
        <f t="shared" si="4"/>
        <v>BAMale20-24</v>
      </c>
      <c r="F269">
        <v>640526</v>
      </c>
    </row>
    <row r="270" spans="2:6" x14ac:dyDescent="0.2">
      <c r="B270" s="155" t="s">
        <v>55</v>
      </c>
      <c r="C270" s="155" t="s">
        <v>70</v>
      </c>
      <c r="D270" s="155" t="s">
        <v>123</v>
      </c>
      <c r="E270" t="str">
        <f t="shared" si="4"/>
        <v>BAMale25-29</v>
      </c>
      <c r="F270">
        <v>590157</v>
      </c>
    </row>
    <row r="271" spans="2:6" x14ac:dyDescent="0.2">
      <c r="B271" s="155" t="s">
        <v>55</v>
      </c>
      <c r="C271" s="155" t="s">
        <v>70</v>
      </c>
      <c r="D271" s="155" t="s">
        <v>124</v>
      </c>
      <c r="E271" t="str">
        <f t="shared" si="4"/>
        <v>BAMale30-34</v>
      </c>
      <c r="F271">
        <v>585613</v>
      </c>
    </row>
    <row r="272" spans="2:6" x14ac:dyDescent="0.2">
      <c r="B272" s="155" t="s">
        <v>55</v>
      </c>
      <c r="C272" s="155" t="s">
        <v>70</v>
      </c>
      <c r="D272" s="155" t="s">
        <v>125</v>
      </c>
      <c r="E272" t="str">
        <f t="shared" si="4"/>
        <v>BAMale35-39</v>
      </c>
      <c r="F272">
        <v>596499</v>
      </c>
    </row>
    <row r="273" spans="2:6" x14ac:dyDescent="0.2">
      <c r="B273" s="155" t="s">
        <v>55</v>
      </c>
      <c r="C273" s="155" t="s">
        <v>70</v>
      </c>
      <c r="D273" s="155" t="s">
        <v>126</v>
      </c>
      <c r="E273" t="str">
        <f t="shared" si="4"/>
        <v>BAMale40-44</v>
      </c>
      <c r="F273">
        <v>528542</v>
      </c>
    </row>
    <row r="274" spans="2:6" x14ac:dyDescent="0.2">
      <c r="B274" s="155" t="s">
        <v>55</v>
      </c>
      <c r="C274" s="155" t="s">
        <v>70</v>
      </c>
      <c r="D274" s="155" t="s">
        <v>127</v>
      </c>
      <c r="E274" t="str">
        <f t="shared" si="4"/>
        <v>BAMale45-49</v>
      </c>
      <c r="F274">
        <v>443929</v>
      </c>
    </row>
    <row r="275" spans="2:6" x14ac:dyDescent="0.2">
      <c r="B275" s="155" t="s">
        <v>55</v>
      </c>
      <c r="C275" s="155" t="s">
        <v>70</v>
      </c>
      <c r="D275" s="155" t="s">
        <v>128</v>
      </c>
      <c r="E275" t="str">
        <f t="shared" si="4"/>
        <v>BAMale50-54</v>
      </c>
      <c r="F275">
        <v>402759</v>
      </c>
    </row>
    <row r="276" spans="2:6" x14ac:dyDescent="0.2">
      <c r="B276" s="155" t="s">
        <v>55</v>
      </c>
      <c r="C276" s="155" t="s">
        <v>70</v>
      </c>
      <c r="D276" s="155" t="s">
        <v>129</v>
      </c>
      <c r="E276" t="str">
        <f t="shared" si="4"/>
        <v>BAMale55-59</v>
      </c>
      <c r="F276">
        <v>335745</v>
      </c>
    </row>
    <row r="277" spans="2:6" x14ac:dyDescent="0.2">
      <c r="B277" s="155" t="s">
        <v>55</v>
      </c>
      <c r="C277" s="155" t="s">
        <v>70</v>
      </c>
      <c r="D277" s="155" t="s">
        <v>130</v>
      </c>
      <c r="E277" t="str">
        <f t="shared" si="4"/>
        <v>BAMale60-64</v>
      </c>
      <c r="F277">
        <v>270848</v>
      </c>
    </row>
    <row r="278" spans="2:6" x14ac:dyDescent="0.2">
      <c r="B278" s="155" t="s">
        <v>55</v>
      </c>
      <c r="C278" s="155" t="s">
        <v>70</v>
      </c>
      <c r="D278" s="155" t="s">
        <v>131</v>
      </c>
      <c r="E278" t="str">
        <f t="shared" si="4"/>
        <v>BAMale65-69</v>
      </c>
      <c r="F278">
        <v>204893</v>
      </c>
    </row>
    <row r="279" spans="2:6" x14ac:dyDescent="0.2">
      <c r="B279" s="155" t="s">
        <v>55</v>
      </c>
      <c r="C279" s="155" t="s">
        <v>70</v>
      </c>
      <c r="D279" s="155" t="s">
        <v>132</v>
      </c>
      <c r="E279" t="str">
        <f t="shared" si="4"/>
        <v>BAMale70-74</v>
      </c>
      <c r="F279">
        <v>154736</v>
      </c>
    </row>
    <row r="280" spans="2:6" x14ac:dyDescent="0.2">
      <c r="B280" s="155" t="s">
        <v>55</v>
      </c>
      <c r="C280" s="155" t="s">
        <v>70</v>
      </c>
      <c r="D280" s="155" t="s">
        <v>133</v>
      </c>
      <c r="E280" t="str">
        <f t="shared" si="4"/>
        <v>BAMale75-79</v>
      </c>
      <c r="F280">
        <v>102896</v>
      </c>
    </row>
    <row r="281" spans="2:6" x14ac:dyDescent="0.2">
      <c r="B281" s="155" t="s">
        <v>55</v>
      </c>
      <c r="C281" s="155" t="s">
        <v>70</v>
      </c>
      <c r="D281" s="155" t="s">
        <v>134</v>
      </c>
      <c r="E281" t="str">
        <f t="shared" si="4"/>
        <v>BAMale80-84</v>
      </c>
      <c r="F281">
        <v>62432</v>
      </c>
    </row>
    <row r="282" spans="2:6" x14ac:dyDescent="0.2">
      <c r="B282" s="155" t="s">
        <v>55</v>
      </c>
      <c r="C282" s="155" t="s">
        <v>70</v>
      </c>
      <c r="D282" s="155" t="s">
        <v>135</v>
      </c>
      <c r="E282" t="str">
        <f t="shared" si="4"/>
        <v>BAMale85-89</v>
      </c>
      <c r="F282">
        <v>30356</v>
      </c>
    </row>
    <row r="283" spans="2:6" x14ac:dyDescent="0.2">
      <c r="B283" s="155" t="s">
        <v>55</v>
      </c>
      <c r="C283" s="155" t="s">
        <v>70</v>
      </c>
      <c r="D283" s="155" t="s">
        <v>8</v>
      </c>
      <c r="E283" t="str">
        <f t="shared" si="4"/>
        <v>BAMale90+</v>
      </c>
      <c r="F283">
        <v>19246</v>
      </c>
    </row>
    <row r="284" spans="2:6" x14ac:dyDescent="0.2">
      <c r="B284" s="155" t="s">
        <v>55</v>
      </c>
      <c r="C284" s="155" t="s">
        <v>18</v>
      </c>
      <c r="D284" s="155">
        <v>0</v>
      </c>
      <c r="E284" t="str">
        <f t="shared" si="4"/>
        <v>BATotal0</v>
      </c>
      <c r="F284">
        <v>206811</v>
      </c>
    </row>
    <row r="285" spans="2:6" x14ac:dyDescent="0.2">
      <c r="B285" s="155" t="s">
        <v>55</v>
      </c>
      <c r="C285" s="155" t="s">
        <v>18</v>
      </c>
      <c r="D285" s="167" t="s">
        <v>139</v>
      </c>
      <c r="E285" t="str">
        <f t="shared" si="4"/>
        <v>BATotal01-04</v>
      </c>
      <c r="F285">
        <v>822436</v>
      </c>
    </row>
    <row r="286" spans="2:6" x14ac:dyDescent="0.2">
      <c r="B286" s="155" t="s">
        <v>55</v>
      </c>
      <c r="C286" s="155" t="s">
        <v>18</v>
      </c>
      <c r="D286" s="167" t="s">
        <v>138</v>
      </c>
      <c r="E286" t="str">
        <f t="shared" si="4"/>
        <v>BATotal05-09</v>
      </c>
      <c r="F286">
        <v>1042741</v>
      </c>
    </row>
    <row r="287" spans="2:6" x14ac:dyDescent="0.2">
      <c r="B287" s="155" t="s">
        <v>55</v>
      </c>
      <c r="C287" s="155" t="s">
        <v>18</v>
      </c>
      <c r="D287" s="167" t="s">
        <v>120</v>
      </c>
      <c r="E287" t="str">
        <f t="shared" si="4"/>
        <v>BATotal10-14</v>
      </c>
      <c r="F287">
        <v>1135423</v>
      </c>
    </row>
    <row r="288" spans="2:6" x14ac:dyDescent="0.2">
      <c r="B288" s="155" t="s">
        <v>55</v>
      </c>
      <c r="C288" s="155" t="s">
        <v>18</v>
      </c>
      <c r="D288" s="155" t="s">
        <v>121</v>
      </c>
      <c r="E288" t="str">
        <f t="shared" si="4"/>
        <v>BATotal15-19</v>
      </c>
      <c r="F288">
        <v>1228991</v>
      </c>
    </row>
    <row r="289" spans="2:6" x14ac:dyDescent="0.2">
      <c r="B289" s="155" t="s">
        <v>55</v>
      </c>
      <c r="C289" s="155" t="s">
        <v>18</v>
      </c>
      <c r="D289" s="155" t="s">
        <v>122</v>
      </c>
      <c r="E289" t="str">
        <f t="shared" si="4"/>
        <v>BATotal20-24</v>
      </c>
      <c r="F289">
        <v>1272713</v>
      </c>
    </row>
    <row r="290" spans="2:6" x14ac:dyDescent="0.2">
      <c r="B290" s="155" t="s">
        <v>55</v>
      </c>
      <c r="C290" s="155" t="s">
        <v>18</v>
      </c>
      <c r="D290" s="155" t="s">
        <v>123</v>
      </c>
      <c r="E290" t="str">
        <f t="shared" si="4"/>
        <v>BATotal25-29</v>
      </c>
      <c r="F290">
        <v>1204870</v>
      </c>
    </row>
    <row r="291" spans="2:6" x14ac:dyDescent="0.2">
      <c r="B291" s="155" t="s">
        <v>55</v>
      </c>
      <c r="C291" s="155" t="s">
        <v>18</v>
      </c>
      <c r="D291" s="155" t="s">
        <v>124</v>
      </c>
      <c r="E291" t="str">
        <f t="shared" si="4"/>
        <v>BATotal30-34</v>
      </c>
      <c r="F291">
        <v>1215977</v>
      </c>
    </row>
    <row r="292" spans="2:6" x14ac:dyDescent="0.2">
      <c r="B292" s="155" t="s">
        <v>55</v>
      </c>
      <c r="C292" s="155" t="s">
        <v>18</v>
      </c>
      <c r="D292" s="155" t="s">
        <v>125</v>
      </c>
      <c r="E292" t="str">
        <f t="shared" si="4"/>
        <v>BATotal35-39</v>
      </c>
      <c r="F292">
        <v>1241930</v>
      </c>
    </row>
    <row r="293" spans="2:6" x14ac:dyDescent="0.2">
      <c r="B293" s="155" t="s">
        <v>55</v>
      </c>
      <c r="C293" s="155" t="s">
        <v>18</v>
      </c>
      <c r="D293" s="155" t="s">
        <v>126</v>
      </c>
      <c r="E293" t="str">
        <f t="shared" si="4"/>
        <v>BATotal40-44</v>
      </c>
      <c r="F293">
        <v>1099767</v>
      </c>
    </row>
    <row r="294" spans="2:6" x14ac:dyDescent="0.2">
      <c r="B294" s="155" t="s">
        <v>55</v>
      </c>
      <c r="C294" s="155" t="s">
        <v>18</v>
      </c>
      <c r="D294" s="155" t="s">
        <v>127</v>
      </c>
      <c r="E294" t="str">
        <f t="shared" si="4"/>
        <v>BATotal45-49</v>
      </c>
      <c r="F294">
        <v>927407</v>
      </c>
    </row>
    <row r="295" spans="2:6" x14ac:dyDescent="0.2">
      <c r="B295" s="155" t="s">
        <v>55</v>
      </c>
      <c r="C295" s="155" t="s">
        <v>18</v>
      </c>
      <c r="D295" s="155" t="s">
        <v>128</v>
      </c>
      <c r="E295" t="str">
        <f t="shared" si="4"/>
        <v>BATotal50-54</v>
      </c>
      <c r="F295">
        <v>843958</v>
      </c>
    </row>
    <row r="296" spans="2:6" x14ac:dyDescent="0.2">
      <c r="B296" s="155" t="s">
        <v>55</v>
      </c>
      <c r="C296" s="155" t="s">
        <v>18</v>
      </c>
      <c r="D296" s="155" t="s">
        <v>129</v>
      </c>
      <c r="E296" t="str">
        <f t="shared" si="4"/>
        <v>BATotal55-59</v>
      </c>
      <c r="F296">
        <v>710570</v>
      </c>
    </row>
    <row r="297" spans="2:6" x14ac:dyDescent="0.2">
      <c r="B297" s="155" t="s">
        <v>55</v>
      </c>
      <c r="C297" s="155" t="s">
        <v>18</v>
      </c>
      <c r="D297" s="155" t="s">
        <v>130</v>
      </c>
      <c r="E297" t="str">
        <f t="shared" si="4"/>
        <v>BATotal60-64</v>
      </c>
      <c r="F297">
        <v>584237</v>
      </c>
    </row>
    <row r="298" spans="2:6" x14ac:dyDescent="0.2">
      <c r="B298" s="155" t="s">
        <v>55</v>
      </c>
      <c r="C298" s="155" t="s">
        <v>18</v>
      </c>
      <c r="D298" s="155" t="s">
        <v>131</v>
      </c>
      <c r="E298" t="str">
        <f t="shared" si="4"/>
        <v>BATotal65-69</v>
      </c>
      <c r="F298">
        <v>451038</v>
      </c>
    </row>
    <row r="299" spans="2:6" x14ac:dyDescent="0.2">
      <c r="B299" s="155" t="s">
        <v>55</v>
      </c>
      <c r="C299" s="155" t="s">
        <v>18</v>
      </c>
      <c r="D299" s="155" t="s">
        <v>132</v>
      </c>
      <c r="E299" t="str">
        <f t="shared" si="4"/>
        <v>BATotal70-74</v>
      </c>
      <c r="F299">
        <v>346014</v>
      </c>
    </row>
    <row r="300" spans="2:6" x14ac:dyDescent="0.2">
      <c r="B300" s="155" t="s">
        <v>55</v>
      </c>
      <c r="C300" s="155" t="s">
        <v>18</v>
      </c>
      <c r="D300" s="155" t="s">
        <v>133</v>
      </c>
      <c r="E300" t="str">
        <f t="shared" si="4"/>
        <v>BATotal75-79</v>
      </c>
      <c r="F300">
        <v>241769</v>
      </c>
    </row>
    <row r="301" spans="2:6" x14ac:dyDescent="0.2">
      <c r="B301" s="155" t="s">
        <v>55</v>
      </c>
      <c r="C301" s="155" t="s">
        <v>18</v>
      </c>
      <c r="D301" s="155" t="s">
        <v>134</v>
      </c>
      <c r="E301" t="str">
        <f t="shared" si="4"/>
        <v>BATotal80-84</v>
      </c>
      <c r="F301">
        <v>156708</v>
      </c>
    </row>
    <row r="302" spans="2:6" x14ac:dyDescent="0.2">
      <c r="B302" s="155" t="s">
        <v>55</v>
      </c>
      <c r="C302" s="155" t="s">
        <v>18</v>
      </c>
      <c r="D302" s="155" t="s">
        <v>135</v>
      </c>
      <c r="E302" t="str">
        <f t="shared" si="4"/>
        <v>BATotal85-89</v>
      </c>
      <c r="F302">
        <v>82875</v>
      </c>
    </row>
    <row r="303" spans="2:6" x14ac:dyDescent="0.2">
      <c r="B303" s="155" t="s">
        <v>55</v>
      </c>
      <c r="C303" s="155" t="s">
        <v>18</v>
      </c>
      <c r="D303" s="155" t="s">
        <v>8</v>
      </c>
      <c r="E303" t="str">
        <f t="shared" si="4"/>
        <v>BATotal90+</v>
      </c>
      <c r="F303">
        <v>56623</v>
      </c>
    </row>
    <row r="304" spans="2:6" x14ac:dyDescent="0.2">
      <c r="B304" s="155" t="s">
        <v>81</v>
      </c>
      <c r="C304" s="155" t="s">
        <v>69</v>
      </c>
      <c r="D304" s="155">
        <v>0</v>
      </c>
      <c r="E304" t="str">
        <f t="shared" si="4"/>
        <v>BrazilFemale0</v>
      </c>
      <c r="F304">
        <v>1445697</v>
      </c>
    </row>
    <row r="305" spans="2:6" x14ac:dyDescent="0.2">
      <c r="B305" s="155" t="s">
        <v>81</v>
      </c>
      <c r="C305" s="155" t="s">
        <v>69</v>
      </c>
      <c r="D305" s="167" t="s">
        <v>139</v>
      </c>
      <c r="E305" t="str">
        <f t="shared" si="4"/>
        <v>BrazilFemale01-04</v>
      </c>
      <c r="F305">
        <v>5781412</v>
      </c>
    </row>
    <row r="306" spans="2:6" x14ac:dyDescent="0.2">
      <c r="B306" s="155" t="s">
        <v>81</v>
      </c>
      <c r="C306" s="155" t="s">
        <v>69</v>
      </c>
      <c r="D306" s="167" t="s">
        <v>138</v>
      </c>
      <c r="E306" t="str">
        <f t="shared" si="4"/>
        <v>BrazilFemale05-09</v>
      </c>
      <c r="F306">
        <v>7106623</v>
      </c>
    </row>
    <row r="307" spans="2:6" x14ac:dyDescent="0.2">
      <c r="B307" s="155" t="s">
        <v>81</v>
      </c>
      <c r="C307" s="155" t="s">
        <v>69</v>
      </c>
      <c r="D307" s="167" t="s">
        <v>120</v>
      </c>
      <c r="E307" t="str">
        <f t="shared" si="4"/>
        <v>BrazilFemale10-14</v>
      </c>
      <c r="F307">
        <v>7343636</v>
      </c>
    </row>
    <row r="308" spans="2:6" x14ac:dyDescent="0.2">
      <c r="B308" s="155" t="s">
        <v>81</v>
      </c>
      <c r="C308" s="155" t="s">
        <v>69</v>
      </c>
      <c r="D308" s="155" t="s">
        <v>121</v>
      </c>
      <c r="E308" t="str">
        <f t="shared" si="4"/>
        <v>BrazilFemale15-19</v>
      </c>
      <c r="F308">
        <v>7894402</v>
      </c>
    </row>
    <row r="309" spans="2:6" x14ac:dyDescent="0.2">
      <c r="B309" s="155" t="s">
        <v>81</v>
      </c>
      <c r="C309" s="155" t="s">
        <v>69</v>
      </c>
      <c r="D309" s="155" t="s">
        <v>122</v>
      </c>
      <c r="E309" t="str">
        <f t="shared" si="4"/>
        <v>BrazilFemale20-24</v>
      </c>
      <c r="F309">
        <v>8575788</v>
      </c>
    </row>
    <row r="310" spans="2:6" x14ac:dyDescent="0.2">
      <c r="B310" s="155" t="s">
        <v>81</v>
      </c>
      <c r="C310" s="155" t="s">
        <v>69</v>
      </c>
      <c r="D310" s="155" t="s">
        <v>123</v>
      </c>
      <c r="E310" t="str">
        <f t="shared" si="4"/>
        <v>BrazilFemale25-29</v>
      </c>
      <c r="F310">
        <v>8519370</v>
      </c>
    </row>
    <row r="311" spans="2:6" x14ac:dyDescent="0.2">
      <c r="B311" s="155" t="s">
        <v>81</v>
      </c>
      <c r="C311" s="155" t="s">
        <v>69</v>
      </c>
      <c r="D311" s="155" t="s">
        <v>124</v>
      </c>
      <c r="E311" t="str">
        <f t="shared" si="4"/>
        <v>BrazilFemale30-34</v>
      </c>
      <c r="F311">
        <v>8708998</v>
      </c>
    </row>
    <row r="312" spans="2:6" x14ac:dyDescent="0.2">
      <c r="B312" s="155" t="s">
        <v>81</v>
      </c>
      <c r="C312" s="155" t="s">
        <v>69</v>
      </c>
      <c r="D312" s="155" t="s">
        <v>125</v>
      </c>
      <c r="E312" t="str">
        <f t="shared" si="4"/>
        <v>BrazilFemale35-39</v>
      </c>
      <c r="F312">
        <v>8611601</v>
      </c>
    </row>
    <row r="313" spans="2:6" x14ac:dyDescent="0.2">
      <c r="B313" s="155" t="s">
        <v>81</v>
      </c>
      <c r="C313" s="155" t="s">
        <v>69</v>
      </c>
      <c r="D313" s="155" t="s">
        <v>126</v>
      </c>
      <c r="E313" t="str">
        <f t="shared" si="4"/>
        <v>BrazilFemale40-44</v>
      </c>
      <c r="F313">
        <v>7854763</v>
      </c>
    </row>
    <row r="314" spans="2:6" x14ac:dyDescent="0.2">
      <c r="B314" s="155" t="s">
        <v>81</v>
      </c>
      <c r="C314" s="155" t="s">
        <v>69</v>
      </c>
      <c r="D314" s="155" t="s">
        <v>127</v>
      </c>
      <c r="E314" t="str">
        <f t="shared" si="4"/>
        <v>BrazilFemale45-49</v>
      </c>
      <c r="F314">
        <v>6961901</v>
      </c>
    </row>
    <row r="315" spans="2:6" x14ac:dyDescent="0.2">
      <c r="B315" s="155" t="s">
        <v>81</v>
      </c>
      <c r="C315" s="155" t="s">
        <v>69</v>
      </c>
      <c r="D315" s="155" t="s">
        <v>128</v>
      </c>
      <c r="E315" t="str">
        <f t="shared" si="4"/>
        <v>BrazilFemale50-54</v>
      </c>
      <c r="F315">
        <v>6500061</v>
      </c>
    </row>
    <row r="316" spans="2:6" x14ac:dyDescent="0.2">
      <c r="B316" s="155" t="s">
        <v>81</v>
      </c>
      <c r="C316" s="155" t="s">
        <v>69</v>
      </c>
      <c r="D316" s="155" t="s">
        <v>129</v>
      </c>
      <c r="E316" t="str">
        <f t="shared" si="4"/>
        <v>BrazilFemale55-59</v>
      </c>
      <c r="F316">
        <v>5825240</v>
      </c>
    </row>
    <row r="317" spans="2:6" x14ac:dyDescent="0.2">
      <c r="B317" s="155" t="s">
        <v>81</v>
      </c>
      <c r="C317" s="155" t="s">
        <v>69</v>
      </c>
      <c r="D317" s="155" t="s">
        <v>130</v>
      </c>
      <c r="E317" t="str">
        <f t="shared" si="4"/>
        <v>BrazilFemale60-64</v>
      </c>
      <c r="F317">
        <v>4877607</v>
      </c>
    </row>
    <row r="318" spans="2:6" x14ac:dyDescent="0.2">
      <c r="B318" s="155" t="s">
        <v>81</v>
      </c>
      <c r="C318" s="155" t="s">
        <v>69</v>
      </c>
      <c r="D318" s="155" t="s">
        <v>131</v>
      </c>
      <c r="E318" t="str">
        <f t="shared" si="4"/>
        <v>BrazilFemale65-69</v>
      </c>
      <c r="F318">
        <v>3864254</v>
      </c>
    </row>
    <row r="319" spans="2:6" x14ac:dyDescent="0.2">
      <c r="B319" s="155" t="s">
        <v>81</v>
      </c>
      <c r="C319" s="155" t="s">
        <v>69</v>
      </c>
      <c r="D319" s="155" t="s">
        <v>132</v>
      </c>
      <c r="E319" t="str">
        <f t="shared" si="4"/>
        <v>BrazilFemale70-74</v>
      </c>
      <c r="F319">
        <v>2877091</v>
      </c>
    </row>
    <row r="320" spans="2:6" x14ac:dyDescent="0.2">
      <c r="B320" s="155" t="s">
        <v>81</v>
      </c>
      <c r="C320" s="155" t="s">
        <v>69</v>
      </c>
      <c r="D320" s="155" t="s">
        <v>133</v>
      </c>
      <c r="E320" t="str">
        <f t="shared" si="4"/>
        <v>BrazilFemale75-79</v>
      </c>
      <c r="F320">
        <v>1995878</v>
      </c>
    </row>
    <row r="321" spans="2:6" x14ac:dyDescent="0.2">
      <c r="B321" s="155" t="s">
        <v>81</v>
      </c>
      <c r="C321" s="155" t="s">
        <v>69</v>
      </c>
      <c r="D321" s="155" t="s">
        <v>134</v>
      </c>
      <c r="E321" t="str">
        <f t="shared" si="4"/>
        <v>BrazilFemale80-84</v>
      </c>
      <c r="F321">
        <v>1364756</v>
      </c>
    </row>
    <row r="322" spans="2:6" x14ac:dyDescent="0.2">
      <c r="B322" s="155" t="s">
        <v>81</v>
      </c>
      <c r="C322" s="155" t="s">
        <v>69</v>
      </c>
      <c r="D322" s="155" t="s">
        <v>135</v>
      </c>
      <c r="E322" t="str">
        <f t="shared" si="4"/>
        <v>BrazilFemale85-89</v>
      </c>
      <c r="F322">
        <v>756364</v>
      </c>
    </row>
    <row r="323" spans="2:6" x14ac:dyDescent="0.2">
      <c r="B323" s="155" t="s">
        <v>81</v>
      </c>
      <c r="C323" s="155" t="s">
        <v>69</v>
      </c>
      <c r="D323" s="155" t="s">
        <v>8</v>
      </c>
      <c r="E323" t="str">
        <f t="shared" si="4"/>
        <v>BrazilFemale90+</v>
      </c>
      <c r="F323">
        <v>521388</v>
      </c>
    </row>
    <row r="324" spans="2:6" x14ac:dyDescent="0.2">
      <c r="B324" s="155" t="s">
        <v>81</v>
      </c>
      <c r="C324" s="155" t="s">
        <v>70</v>
      </c>
      <c r="D324" s="155">
        <v>0</v>
      </c>
      <c r="E324" t="str">
        <f t="shared" ref="E324:E387" si="5">_xlfn.CONCAT(B324,C324,D324)</f>
        <v>BrazilMale0</v>
      </c>
      <c r="F324">
        <v>1515249</v>
      </c>
    </row>
    <row r="325" spans="2:6" x14ac:dyDescent="0.2">
      <c r="B325" s="155" t="s">
        <v>81</v>
      </c>
      <c r="C325" s="155" t="s">
        <v>70</v>
      </c>
      <c r="D325" s="167" t="s">
        <v>139</v>
      </c>
      <c r="E325" t="str">
        <f t="shared" si="5"/>
        <v>BrazilMale01-04</v>
      </c>
      <c r="F325">
        <v>6055974</v>
      </c>
    </row>
    <row r="326" spans="2:6" x14ac:dyDescent="0.2">
      <c r="B326" s="155" t="s">
        <v>81</v>
      </c>
      <c r="C326" s="155" t="s">
        <v>70</v>
      </c>
      <c r="D326" s="167" t="s">
        <v>138</v>
      </c>
      <c r="E326" t="str">
        <f t="shared" si="5"/>
        <v>BrazilMale05-09</v>
      </c>
      <c r="F326">
        <v>7435509</v>
      </c>
    </row>
    <row r="327" spans="2:6" x14ac:dyDescent="0.2">
      <c r="B327" s="155" t="s">
        <v>81</v>
      </c>
      <c r="C327" s="155" t="s">
        <v>70</v>
      </c>
      <c r="D327" s="167" t="s">
        <v>120</v>
      </c>
      <c r="E327" t="str">
        <f t="shared" si="5"/>
        <v>BrazilMale10-14</v>
      </c>
      <c r="F327">
        <v>7666040</v>
      </c>
    </row>
    <row r="328" spans="2:6" x14ac:dyDescent="0.2">
      <c r="B328" s="155" t="s">
        <v>81</v>
      </c>
      <c r="C328" s="155" t="s">
        <v>70</v>
      </c>
      <c r="D328" s="155" t="s">
        <v>121</v>
      </c>
      <c r="E328" t="str">
        <f t="shared" si="5"/>
        <v>BrazilMale15-19</v>
      </c>
      <c r="F328">
        <v>8185062</v>
      </c>
    </row>
    <row r="329" spans="2:6" x14ac:dyDescent="0.2">
      <c r="B329" s="155" t="s">
        <v>81</v>
      </c>
      <c r="C329" s="155" t="s">
        <v>70</v>
      </c>
      <c r="D329" s="155" t="s">
        <v>122</v>
      </c>
      <c r="E329" t="str">
        <f t="shared" si="5"/>
        <v>BrazilMale20-24</v>
      </c>
      <c r="F329">
        <v>8744065</v>
      </c>
    </row>
    <row r="330" spans="2:6" x14ac:dyDescent="0.2">
      <c r="B330" s="155" t="s">
        <v>81</v>
      </c>
      <c r="C330" s="155" t="s">
        <v>70</v>
      </c>
      <c r="D330" s="155" t="s">
        <v>123</v>
      </c>
      <c r="E330" t="str">
        <f t="shared" si="5"/>
        <v>BrazilMale25-29</v>
      </c>
      <c r="F330">
        <v>8485534</v>
      </c>
    </row>
    <row r="331" spans="2:6" x14ac:dyDescent="0.2">
      <c r="B331" s="155" t="s">
        <v>81</v>
      </c>
      <c r="C331" s="155" t="s">
        <v>70</v>
      </c>
      <c r="D331" s="155" t="s">
        <v>124</v>
      </c>
      <c r="E331" t="str">
        <f t="shared" si="5"/>
        <v>BrazilMale30-34</v>
      </c>
      <c r="F331">
        <v>8549320</v>
      </c>
    </row>
    <row r="332" spans="2:6" x14ac:dyDescent="0.2">
      <c r="B332" s="155" t="s">
        <v>81</v>
      </c>
      <c r="C332" s="155" t="s">
        <v>70</v>
      </c>
      <c r="D332" s="155" t="s">
        <v>125</v>
      </c>
      <c r="E332" t="str">
        <f t="shared" si="5"/>
        <v>BrazilMale35-39</v>
      </c>
      <c r="F332">
        <v>8260741</v>
      </c>
    </row>
    <row r="333" spans="2:6" x14ac:dyDescent="0.2">
      <c r="B333" s="155" t="s">
        <v>81</v>
      </c>
      <c r="C333" s="155" t="s">
        <v>70</v>
      </c>
      <c r="D333" s="155" t="s">
        <v>126</v>
      </c>
      <c r="E333" t="str">
        <f t="shared" si="5"/>
        <v>BrazilMale40-44</v>
      </c>
      <c r="F333">
        <v>7400750</v>
      </c>
    </row>
    <row r="334" spans="2:6" x14ac:dyDescent="0.2">
      <c r="B334" s="155" t="s">
        <v>81</v>
      </c>
      <c r="C334" s="155" t="s">
        <v>70</v>
      </c>
      <c r="D334" s="155" t="s">
        <v>127</v>
      </c>
      <c r="E334" t="str">
        <f t="shared" si="5"/>
        <v>BrazilMale45-49</v>
      </c>
      <c r="F334">
        <v>6472175</v>
      </c>
    </row>
    <row r="335" spans="2:6" x14ac:dyDescent="0.2">
      <c r="B335" s="155" t="s">
        <v>81</v>
      </c>
      <c r="C335" s="155" t="s">
        <v>70</v>
      </c>
      <c r="D335" s="155" t="s">
        <v>128</v>
      </c>
      <c r="E335" t="str">
        <f t="shared" si="5"/>
        <v>BrazilMale50-54</v>
      </c>
      <c r="F335">
        <v>5965268</v>
      </c>
    </row>
    <row r="336" spans="2:6" x14ac:dyDescent="0.2">
      <c r="B336" s="155" t="s">
        <v>81</v>
      </c>
      <c r="C336" s="155" t="s">
        <v>70</v>
      </c>
      <c r="D336" s="155" t="s">
        <v>129</v>
      </c>
      <c r="E336" t="str">
        <f t="shared" si="5"/>
        <v>BrazilMale55-59</v>
      </c>
      <c r="F336">
        <v>5186871</v>
      </c>
    </row>
    <row r="337" spans="2:6" x14ac:dyDescent="0.2">
      <c r="B337" s="155" t="s">
        <v>81</v>
      </c>
      <c r="C337" s="155" t="s">
        <v>70</v>
      </c>
      <c r="D337" s="155" t="s">
        <v>130</v>
      </c>
      <c r="E337" t="str">
        <f t="shared" si="5"/>
        <v>BrazilMale60-64</v>
      </c>
      <c r="F337">
        <v>4214303</v>
      </c>
    </row>
    <row r="338" spans="2:6" x14ac:dyDescent="0.2">
      <c r="B338" s="155" t="s">
        <v>81</v>
      </c>
      <c r="C338" s="155" t="s">
        <v>70</v>
      </c>
      <c r="D338" s="155" t="s">
        <v>131</v>
      </c>
      <c r="E338" t="str">
        <f t="shared" si="5"/>
        <v>BrazilMale65-69</v>
      </c>
      <c r="F338">
        <v>3217426</v>
      </c>
    </row>
    <row r="339" spans="2:6" x14ac:dyDescent="0.2">
      <c r="B339" s="155" t="s">
        <v>81</v>
      </c>
      <c r="C339" s="155" t="s">
        <v>70</v>
      </c>
      <c r="D339" s="155" t="s">
        <v>132</v>
      </c>
      <c r="E339" t="str">
        <f t="shared" si="5"/>
        <v>BrazilMale70-74</v>
      </c>
      <c r="F339">
        <v>2297297</v>
      </c>
    </row>
    <row r="340" spans="2:6" x14ac:dyDescent="0.2">
      <c r="B340" s="155" t="s">
        <v>81</v>
      </c>
      <c r="C340" s="155" t="s">
        <v>70</v>
      </c>
      <c r="D340" s="155" t="s">
        <v>133</v>
      </c>
      <c r="E340" t="str">
        <f t="shared" si="5"/>
        <v>BrazilMale75-79</v>
      </c>
      <c r="F340">
        <v>1484658</v>
      </c>
    </row>
    <row r="341" spans="2:6" x14ac:dyDescent="0.2">
      <c r="B341" s="155" t="s">
        <v>81</v>
      </c>
      <c r="C341" s="155" t="s">
        <v>70</v>
      </c>
      <c r="D341" s="155" t="s">
        <v>134</v>
      </c>
      <c r="E341" t="str">
        <f t="shared" si="5"/>
        <v>BrazilMale80-84</v>
      </c>
      <c r="F341">
        <v>919059</v>
      </c>
    </row>
    <row r="342" spans="2:6" x14ac:dyDescent="0.2">
      <c r="B342" s="155" t="s">
        <v>81</v>
      </c>
      <c r="C342" s="155" t="s">
        <v>70</v>
      </c>
      <c r="D342" s="155" t="s">
        <v>135</v>
      </c>
      <c r="E342" t="str">
        <f t="shared" si="5"/>
        <v>BrazilMale85-89</v>
      </c>
      <c r="F342">
        <v>452078</v>
      </c>
    </row>
    <row r="343" spans="2:6" x14ac:dyDescent="0.2">
      <c r="B343" s="155" t="s">
        <v>81</v>
      </c>
      <c r="C343" s="155" t="s">
        <v>70</v>
      </c>
      <c r="D343" s="155" t="s">
        <v>8</v>
      </c>
      <c r="E343" t="str">
        <f t="shared" si="5"/>
        <v>BrazilMale90+</v>
      </c>
      <c r="F343">
        <v>252916</v>
      </c>
    </row>
    <row r="344" spans="2:6" x14ac:dyDescent="0.2">
      <c r="B344" s="155" t="s">
        <v>81</v>
      </c>
      <c r="C344" s="155" t="s">
        <v>18</v>
      </c>
      <c r="D344" s="155">
        <v>0</v>
      </c>
      <c r="E344" t="str">
        <f t="shared" si="5"/>
        <v>BrazilTotal0</v>
      </c>
      <c r="F344">
        <v>2960946</v>
      </c>
    </row>
    <row r="345" spans="2:6" x14ac:dyDescent="0.2">
      <c r="B345" s="155" t="s">
        <v>81</v>
      </c>
      <c r="C345" s="155" t="s">
        <v>18</v>
      </c>
      <c r="D345" s="167" t="s">
        <v>139</v>
      </c>
      <c r="E345" t="str">
        <f t="shared" si="5"/>
        <v>BrazilTotal01-04</v>
      </c>
      <c r="F345">
        <v>11837386</v>
      </c>
    </row>
    <row r="346" spans="2:6" x14ac:dyDescent="0.2">
      <c r="B346" s="155" t="s">
        <v>81</v>
      </c>
      <c r="C346" s="155" t="s">
        <v>18</v>
      </c>
      <c r="D346" s="167" t="s">
        <v>138</v>
      </c>
      <c r="E346" t="str">
        <f t="shared" si="5"/>
        <v>BrazilTotal05-09</v>
      </c>
      <c r="F346">
        <v>14542132</v>
      </c>
    </row>
    <row r="347" spans="2:6" x14ac:dyDescent="0.2">
      <c r="B347" s="155" t="s">
        <v>81</v>
      </c>
      <c r="C347" s="155" t="s">
        <v>18</v>
      </c>
      <c r="D347" s="167" t="s">
        <v>120</v>
      </c>
      <c r="E347" t="str">
        <f t="shared" si="5"/>
        <v>BrazilTotal10-14</v>
      </c>
      <c r="F347">
        <v>15009676</v>
      </c>
    </row>
    <row r="348" spans="2:6" x14ac:dyDescent="0.2">
      <c r="B348" s="155" t="s">
        <v>81</v>
      </c>
      <c r="C348" s="155" t="s">
        <v>18</v>
      </c>
      <c r="D348" s="155" t="s">
        <v>121</v>
      </c>
      <c r="E348" t="str">
        <f t="shared" si="5"/>
        <v>BrazilTotal15-19</v>
      </c>
      <c r="F348">
        <v>16079464</v>
      </c>
    </row>
    <row r="349" spans="2:6" x14ac:dyDescent="0.2">
      <c r="B349" s="155" t="s">
        <v>81</v>
      </c>
      <c r="C349" s="155" t="s">
        <v>18</v>
      </c>
      <c r="D349" s="155" t="s">
        <v>122</v>
      </c>
      <c r="E349" t="str">
        <f t="shared" si="5"/>
        <v>BrazilTotal20-24</v>
      </c>
      <c r="F349">
        <v>17319853</v>
      </c>
    </row>
    <row r="350" spans="2:6" x14ac:dyDescent="0.2">
      <c r="B350" s="155" t="s">
        <v>81</v>
      </c>
      <c r="C350" s="155" t="s">
        <v>18</v>
      </c>
      <c r="D350" s="155" t="s">
        <v>123</v>
      </c>
      <c r="E350" t="str">
        <f t="shared" si="5"/>
        <v>BrazilTotal25-29</v>
      </c>
      <c r="F350">
        <v>17004904</v>
      </c>
    </row>
    <row r="351" spans="2:6" x14ac:dyDescent="0.2">
      <c r="B351" s="155" t="s">
        <v>81</v>
      </c>
      <c r="C351" s="155" t="s">
        <v>18</v>
      </c>
      <c r="D351" s="155" t="s">
        <v>124</v>
      </c>
      <c r="E351" t="str">
        <f t="shared" si="5"/>
        <v>BrazilTotal30-34</v>
      </c>
      <c r="F351">
        <v>17258318</v>
      </c>
    </row>
    <row r="352" spans="2:6" x14ac:dyDescent="0.2">
      <c r="B352" s="155" t="s">
        <v>81</v>
      </c>
      <c r="C352" s="155" t="s">
        <v>18</v>
      </c>
      <c r="D352" s="155" t="s">
        <v>125</v>
      </c>
      <c r="E352" t="str">
        <f t="shared" si="5"/>
        <v>BrazilTotal35-39</v>
      </c>
      <c r="F352">
        <v>16872342</v>
      </c>
    </row>
    <row r="353" spans="2:6" x14ac:dyDescent="0.2">
      <c r="B353" s="155" t="s">
        <v>81</v>
      </c>
      <c r="C353" s="155" t="s">
        <v>18</v>
      </c>
      <c r="D353" s="155" t="s">
        <v>126</v>
      </c>
      <c r="E353" t="str">
        <f t="shared" si="5"/>
        <v>BrazilTotal40-44</v>
      </c>
      <c r="F353">
        <v>15255513</v>
      </c>
    </row>
    <row r="354" spans="2:6" x14ac:dyDescent="0.2">
      <c r="B354" s="155" t="s">
        <v>81</v>
      </c>
      <c r="C354" s="155" t="s">
        <v>18</v>
      </c>
      <c r="D354" s="155" t="s">
        <v>127</v>
      </c>
      <c r="E354" t="str">
        <f t="shared" si="5"/>
        <v>BrazilTotal45-49</v>
      </c>
      <c r="F354">
        <v>13434076</v>
      </c>
    </row>
    <row r="355" spans="2:6" x14ac:dyDescent="0.2">
      <c r="B355" s="155" t="s">
        <v>81</v>
      </c>
      <c r="C355" s="155" t="s">
        <v>18</v>
      </c>
      <c r="D355" s="155" t="s">
        <v>128</v>
      </c>
      <c r="E355" t="str">
        <f t="shared" si="5"/>
        <v>BrazilTotal50-54</v>
      </c>
      <c r="F355">
        <v>12465329</v>
      </c>
    </row>
    <row r="356" spans="2:6" x14ac:dyDescent="0.2">
      <c r="B356" s="155" t="s">
        <v>81</v>
      </c>
      <c r="C356" s="155" t="s">
        <v>18</v>
      </c>
      <c r="D356" s="155" t="s">
        <v>129</v>
      </c>
      <c r="E356" t="str">
        <f t="shared" si="5"/>
        <v>BrazilTotal55-59</v>
      </c>
      <c r="F356">
        <v>11012111</v>
      </c>
    </row>
    <row r="357" spans="2:6" x14ac:dyDescent="0.2">
      <c r="B357" s="155" t="s">
        <v>81</v>
      </c>
      <c r="C357" s="155" t="s">
        <v>18</v>
      </c>
      <c r="D357" s="155" t="s">
        <v>130</v>
      </c>
      <c r="E357" t="str">
        <f t="shared" si="5"/>
        <v>BrazilTotal60-64</v>
      </c>
      <c r="F357">
        <v>9091910</v>
      </c>
    </row>
    <row r="358" spans="2:6" x14ac:dyDescent="0.2">
      <c r="B358" s="155" t="s">
        <v>81</v>
      </c>
      <c r="C358" s="155" t="s">
        <v>18</v>
      </c>
      <c r="D358" s="155" t="s">
        <v>131</v>
      </c>
      <c r="E358" t="str">
        <f t="shared" si="5"/>
        <v>BrazilTotal65-69</v>
      </c>
      <c r="F358">
        <v>7081680</v>
      </c>
    </row>
    <row r="359" spans="2:6" x14ac:dyDescent="0.2">
      <c r="B359" s="155" t="s">
        <v>81</v>
      </c>
      <c r="C359" s="155" t="s">
        <v>18</v>
      </c>
      <c r="D359" s="155" t="s">
        <v>132</v>
      </c>
      <c r="E359" t="str">
        <f t="shared" si="5"/>
        <v>BrazilTotal70-74</v>
      </c>
      <c r="F359">
        <v>5174388</v>
      </c>
    </row>
    <row r="360" spans="2:6" x14ac:dyDescent="0.2">
      <c r="B360" s="155" t="s">
        <v>81</v>
      </c>
      <c r="C360" s="155" t="s">
        <v>18</v>
      </c>
      <c r="D360" s="155" t="s">
        <v>133</v>
      </c>
      <c r="E360" t="str">
        <f t="shared" si="5"/>
        <v>BrazilTotal75-79</v>
      </c>
      <c r="F360">
        <v>3480536</v>
      </c>
    </row>
    <row r="361" spans="2:6" x14ac:dyDescent="0.2">
      <c r="B361" s="155" t="s">
        <v>81</v>
      </c>
      <c r="C361" s="155" t="s">
        <v>18</v>
      </c>
      <c r="D361" s="155" t="s">
        <v>134</v>
      </c>
      <c r="E361" t="str">
        <f t="shared" si="5"/>
        <v>BrazilTotal80-84</v>
      </c>
      <c r="F361">
        <v>2283815</v>
      </c>
    </row>
    <row r="362" spans="2:6" x14ac:dyDescent="0.2">
      <c r="B362" s="155" t="s">
        <v>81</v>
      </c>
      <c r="C362" s="155" t="s">
        <v>18</v>
      </c>
      <c r="D362" s="155" t="s">
        <v>135</v>
      </c>
      <c r="E362" t="str">
        <f t="shared" si="5"/>
        <v>BrazilTotal85-89</v>
      </c>
      <c r="F362">
        <v>1208442</v>
      </c>
    </row>
    <row r="363" spans="2:6" x14ac:dyDescent="0.2">
      <c r="B363" s="155" t="s">
        <v>81</v>
      </c>
      <c r="C363" s="155" t="s">
        <v>18</v>
      </c>
      <c r="D363" s="155" t="s">
        <v>8</v>
      </c>
      <c r="E363" t="str">
        <f t="shared" si="5"/>
        <v>BrazilTotal90+</v>
      </c>
      <c r="F363">
        <v>774304</v>
      </c>
    </row>
    <row r="364" spans="2:6" x14ac:dyDescent="0.2">
      <c r="B364" s="155" t="s">
        <v>49</v>
      </c>
      <c r="C364" s="155" t="s">
        <v>69</v>
      </c>
      <c r="D364" s="155">
        <v>0</v>
      </c>
      <c r="E364" t="str">
        <f t="shared" si="5"/>
        <v>CEFemale0</v>
      </c>
      <c r="F364">
        <v>64540</v>
      </c>
    </row>
    <row r="365" spans="2:6" x14ac:dyDescent="0.2">
      <c r="B365" s="155" t="s">
        <v>49</v>
      </c>
      <c r="C365" s="155" t="s">
        <v>69</v>
      </c>
      <c r="D365" s="167" t="s">
        <v>139</v>
      </c>
      <c r="E365" t="str">
        <f t="shared" si="5"/>
        <v>CEFemale01-04</v>
      </c>
      <c r="F365">
        <v>256815</v>
      </c>
    </row>
    <row r="366" spans="2:6" x14ac:dyDescent="0.2">
      <c r="B366" s="155" t="s">
        <v>49</v>
      </c>
      <c r="C366" s="155" t="s">
        <v>69</v>
      </c>
      <c r="D366" s="167" t="s">
        <v>138</v>
      </c>
      <c r="E366" t="str">
        <f t="shared" si="5"/>
        <v>CEFemale05-09</v>
      </c>
      <c r="F366">
        <v>314334</v>
      </c>
    </row>
    <row r="367" spans="2:6" x14ac:dyDescent="0.2">
      <c r="B367" s="155" t="s">
        <v>49</v>
      </c>
      <c r="C367" s="155" t="s">
        <v>69</v>
      </c>
      <c r="D367" s="167" t="s">
        <v>120</v>
      </c>
      <c r="E367" t="str">
        <f t="shared" si="5"/>
        <v>CEFemale10-14</v>
      </c>
      <c r="F367">
        <v>336832</v>
      </c>
    </row>
    <row r="368" spans="2:6" x14ac:dyDescent="0.2">
      <c r="B368" s="155" t="s">
        <v>49</v>
      </c>
      <c r="C368" s="155" t="s">
        <v>69</v>
      </c>
      <c r="D368" s="155" t="s">
        <v>121</v>
      </c>
      <c r="E368" t="str">
        <f t="shared" si="5"/>
        <v>CEFemale15-19</v>
      </c>
      <c r="F368">
        <v>365642</v>
      </c>
    </row>
    <row r="369" spans="2:6" x14ac:dyDescent="0.2">
      <c r="B369" s="155" t="s">
        <v>49</v>
      </c>
      <c r="C369" s="155" t="s">
        <v>69</v>
      </c>
      <c r="D369" s="155" t="s">
        <v>122</v>
      </c>
      <c r="E369" t="str">
        <f t="shared" si="5"/>
        <v>CEFemale20-24</v>
      </c>
      <c r="F369">
        <v>414909</v>
      </c>
    </row>
    <row r="370" spans="2:6" x14ac:dyDescent="0.2">
      <c r="B370" s="155" t="s">
        <v>49</v>
      </c>
      <c r="C370" s="155" t="s">
        <v>69</v>
      </c>
      <c r="D370" s="155" t="s">
        <v>123</v>
      </c>
      <c r="E370" t="str">
        <f t="shared" si="5"/>
        <v>CEFemale25-29</v>
      </c>
      <c r="F370">
        <v>408171</v>
      </c>
    </row>
    <row r="371" spans="2:6" x14ac:dyDescent="0.2">
      <c r="B371" s="155" t="s">
        <v>49</v>
      </c>
      <c r="C371" s="155" t="s">
        <v>69</v>
      </c>
      <c r="D371" s="155" t="s">
        <v>124</v>
      </c>
      <c r="E371" t="str">
        <f t="shared" si="5"/>
        <v>CEFemale30-34</v>
      </c>
      <c r="F371">
        <v>401757</v>
      </c>
    </row>
    <row r="372" spans="2:6" x14ac:dyDescent="0.2">
      <c r="B372" s="155" t="s">
        <v>49</v>
      </c>
      <c r="C372" s="155" t="s">
        <v>69</v>
      </c>
      <c r="D372" s="155" t="s">
        <v>125</v>
      </c>
      <c r="E372" t="str">
        <f t="shared" si="5"/>
        <v>CEFemale35-39</v>
      </c>
      <c r="F372">
        <v>366250</v>
      </c>
    </row>
    <row r="373" spans="2:6" x14ac:dyDescent="0.2">
      <c r="B373" s="155" t="s">
        <v>49</v>
      </c>
      <c r="C373" s="155" t="s">
        <v>69</v>
      </c>
      <c r="D373" s="155" t="s">
        <v>126</v>
      </c>
      <c r="E373" t="str">
        <f t="shared" si="5"/>
        <v>CEFemale40-44</v>
      </c>
      <c r="F373">
        <v>327661</v>
      </c>
    </row>
    <row r="374" spans="2:6" x14ac:dyDescent="0.2">
      <c r="B374" s="155" t="s">
        <v>49</v>
      </c>
      <c r="C374" s="155" t="s">
        <v>69</v>
      </c>
      <c r="D374" s="155" t="s">
        <v>127</v>
      </c>
      <c r="E374" t="str">
        <f t="shared" si="5"/>
        <v>CEFemale45-49</v>
      </c>
      <c r="F374">
        <v>290849</v>
      </c>
    </row>
    <row r="375" spans="2:6" x14ac:dyDescent="0.2">
      <c r="B375" s="155" t="s">
        <v>49</v>
      </c>
      <c r="C375" s="155" t="s">
        <v>69</v>
      </c>
      <c r="D375" s="155" t="s">
        <v>128</v>
      </c>
      <c r="E375" t="str">
        <f t="shared" si="5"/>
        <v>CEFemale50-54</v>
      </c>
      <c r="F375">
        <v>271534</v>
      </c>
    </row>
    <row r="376" spans="2:6" x14ac:dyDescent="0.2">
      <c r="B376" s="155" t="s">
        <v>49</v>
      </c>
      <c r="C376" s="155" t="s">
        <v>69</v>
      </c>
      <c r="D376" s="155" t="s">
        <v>129</v>
      </c>
      <c r="E376" t="str">
        <f t="shared" si="5"/>
        <v>CEFemale55-59</v>
      </c>
      <c r="F376">
        <v>233176</v>
      </c>
    </row>
    <row r="377" spans="2:6" x14ac:dyDescent="0.2">
      <c r="B377" s="155" t="s">
        <v>49</v>
      </c>
      <c r="C377" s="155" t="s">
        <v>69</v>
      </c>
      <c r="D377" s="155" t="s">
        <v>130</v>
      </c>
      <c r="E377" t="str">
        <f t="shared" si="5"/>
        <v>CEFemale60-64</v>
      </c>
      <c r="F377">
        <v>182316</v>
      </c>
    </row>
    <row r="378" spans="2:6" x14ac:dyDescent="0.2">
      <c r="B378" s="155" t="s">
        <v>49</v>
      </c>
      <c r="C378" s="155" t="s">
        <v>69</v>
      </c>
      <c r="D378" s="155" t="s">
        <v>131</v>
      </c>
      <c r="E378" t="str">
        <f t="shared" si="5"/>
        <v>CEFemale65-69</v>
      </c>
      <c r="F378">
        <v>150182</v>
      </c>
    </row>
    <row r="379" spans="2:6" x14ac:dyDescent="0.2">
      <c r="B379" s="155" t="s">
        <v>49</v>
      </c>
      <c r="C379" s="155" t="s">
        <v>69</v>
      </c>
      <c r="D379" s="155" t="s">
        <v>132</v>
      </c>
      <c r="E379" t="str">
        <f t="shared" si="5"/>
        <v>CEFemale70-74</v>
      </c>
      <c r="F379">
        <v>119188</v>
      </c>
    </row>
    <row r="380" spans="2:6" x14ac:dyDescent="0.2">
      <c r="B380" s="155" t="s">
        <v>49</v>
      </c>
      <c r="C380" s="155" t="s">
        <v>69</v>
      </c>
      <c r="D380" s="155" t="s">
        <v>133</v>
      </c>
      <c r="E380" t="str">
        <f t="shared" si="5"/>
        <v>CEFemale75-79</v>
      </c>
      <c r="F380">
        <v>84034</v>
      </c>
    </row>
    <row r="381" spans="2:6" x14ac:dyDescent="0.2">
      <c r="B381" s="155" t="s">
        <v>49</v>
      </c>
      <c r="C381" s="155" t="s">
        <v>69</v>
      </c>
      <c r="D381" s="155" t="s">
        <v>134</v>
      </c>
      <c r="E381" t="str">
        <f t="shared" si="5"/>
        <v>CEFemale80-84</v>
      </c>
      <c r="F381">
        <v>60681</v>
      </c>
    </row>
    <row r="382" spans="2:6" x14ac:dyDescent="0.2">
      <c r="B382" s="155" t="s">
        <v>49</v>
      </c>
      <c r="C382" s="155" t="s">
        <v>69</v>
      </c>
      <c r="D382" s="155" t="s">
        <v>135</v>
      </c>
      <c r="E382" t="str">
        <f t="shared" si="5"/>
        <v>CEFemale85-89</v>
      </c>
      <c r="F382">
        <v>31159</v>
      </c>
    </row>
    <row r="383" spans="2:6" x14ac:dyDescent="0.2">
      <c r="B383" s="155" t="s">
        <v>49</v>
      </c>
      <c r="C383" s="155" t="s">
        <v>69</v>
      </c>
      <c r="D383" s="155" t="s">
        <v>8</v>
      </c>
      <c r="E383" t="str">
        <f t="shared" si="5"/>
        <v>CEFemale90+</v>
      </c>
      <c r="F383">
        <v>20793</v>
      </c>
    </row>
    <row r="384" spans="2:6" x14ac:dyDescent="0.2">
      <c r="B384" s="155" t="s">
        <v>49</v>
      </c>
      <c r="C384" s="155" t="s">
        <v>70</v>
      </c>
      <c r="D384" s="155">
        <v>0</v>
      </c>
      <c r="E384" t="str">
        <f t="shared" si="5"/>
        <v>CEMale0</v>
      </c>
      <c r="F384">
        <v>67642</v>
      </c>
    </row>
    <row r="385" spans="2:6" x14ac:dyDescent="0.2">
      <c r="B385" s="155" t="s">
        <v>49</v>
      </c>
      <c r="C385" s="155" t="s">
        <v>70</v>
      </c>
      <c r="D385" s="167" t="s">
        <v>139</v>
      </c>
      <c r="E385" t="str">
        <f t="shared" si="5"/>
        <v>CEMale01-04</v>
      </c>
      <c r="F385">
        <v>269034</v>
      </c>
    </row>
    <row r="386" spans="2:6" x14ac:dyDescent="0.2">
      <c r="B386" s="155" t="s">
        <v>49</v>
      </c>
      <c r="C386" s="155" t="s">
        <v>70</v>
      </c>
      <c r="D386" s="167" t="s">
        <v>138</v>
      </c>
      <c r="E386" t="str">
        <f t="shared" si="5"/>
        <v>CEMale05-09</v>
      </c>
      <c r="F386">
        <v>328699</v>
      </c>
    </row>
    <row r="387" spans="2:6" x14ac:dyDescent="0.2">
      <c r="B387" s="155" t="s">
        <v>49</v>
      </c>
      <c r="C387" s="155" t="s">
        <v>70</v>
      </c>
      <c r="D387" s="167" t="s">
        <v>120</v>
      </c>
      <c r="E387" t="str">
        <f t="shared" si="5"/>
        <v>CEMale10-14</v>
      </c>
      <c r="F387">
        <v>350951</v>
      </c>
    </row>
    <row r="388" spans="2:6" x14ac:dyDescent="0.2">
      <c r="B388" s="155" t="s">
        <v>49</v>
      </c>
      <c r="C388" s="155" t="s">
        <v>70</v>
      </c>
      <c r="D388" s="155" t="s">
        <v>121</v>
      </c>
      <c r="E388" t="str">
        <f t="shared" ref="E388:E451" si="6">_xlfn.CONCAT(B388,C388,D388)</f>
        <v>CEMale15-19</v>
      </c>
      <c r="F388">
        <v>377431</v>
      </c>
    </row>
    <row r="389" spans="2:6" x14ac:dyDescent="0.2">
      <c r="B389" s="155" t="s">
        <v>49</v>
      </c>
      <c r="C389" s="155" t="s">
        <v>70</v>
      </c>
      <c r="D389" s="155" t="s">
        <v>122</v>
      </c>
      <c r="E389" t="str">
        <f t="shared" si="6"/>
        <v>CEMale20-24</v>
      </c>
      <c r="F389">
        <v>420315</v>
      </c>
    </row>
    <row r="390" spans="2:6" x14ac:dyDescent="0.2">
      <c r="B390" s="155" t="s">
        <v>49</v>
      </c>
      <c r="C390" s="155" t="s">
        <v>70</v>
      </c>
      <c r="D390" s="155" t="s">
        <v>123</v>
      </c>
      <c r="E390" t="str">
        <f t="shared" si="6"/>
        <v>CEMale25-29</v>
      </c>
      <c r="F390">
        <v>394964</v>
      </c>
    </row>
    <row r="391" spans="2:6" x14ac:dyDescent="0.2">
      <c r="B391" s="155" t="s">
        <v>49</v>
      </c>
      <c r="C391" s="155" t="s">
        <v>70</v>
      </c>
      <c r="D391" s="155" t="s">
        <v>124</v>
      </c>
      <c r="E391" t="str">
        <f t="shared" si="6"/>
        <v>CEMale30-34</v>
      </c>
      <c r="F391">
        <v>377464</v>
      </c>
    </row>
    <row r="392" spans="2:6" x14ac:dyDescent="0.2">
      <c r="B392" s="155" t="s">
        <v>49</v>
      </c>
      <c r="C392" s="155" t="s">
        <v>70</v>
      </c>
      <c r="D392" s="155" t="s">
        <v>125</v>
      </c>
      <c r="E392" t="str">
        <f t="shared" si="6"/>
        <v>CEMale35-39</v>
      </c>
      <c r="F392">
        <v>341515</v>
      </c>
    </row>
    <row r="393" spans="2:6" x14ac:dyDescent="0.2">
      <c r="B393" s="155" t="s">
        <v>49</v>
      </c>
      <c r="C393" s="155" t="s">
        <v>70</v>
      </c>
      <c r="D393" s="155" t="s">
        <v>126</v>
      </c>
      <c r="E393" t="str">
        <f t="shared" si="6"/>
        <v>CEMale40-44</v>
      </c>
      <c r="F393">
        <v>299899</v>
      </c>
    </row>
    <row r="394" spans="2:6" x14ac:dyDescent="0.2">
      <c r="B394" s="155" t="s">
        <v>49</v>
      </c>
      <c r="C394" s="155" t="s">
        <v>70</v>
      </c>
      <c r="D394" s="155" t="s">
        <v>127</v>
      </c>
      <c r="E394" t="str">
        <f t="shared" si="6"/>
        <v>CEMale45-49</v>
      </c>
      <c r="F394">
        <v>260653</v>
      </c>
    </row>
    <row r="395" spans="2:6" x14ac:dyDescent="0.2">
      <c r="B395" s="155" t="s">
        <v>49</v>
      </c>
      <c r="C395" s="155" t="s">
        <v>70</v>
      </c>
      <c r="D395" s="155" t="s">
        <v>128</v>
      </c>
      <c r="E395" t="str">
        <f t="shared" si="6"/>
        <v>CEMale50-54</v>
      </c>
      <c r="F395">
        <v>240413</v>
      </c>
    </row>
    <row r="396" spans="2:6" x14ac:dyDescent="0.2">
      <c r="B396" s="155" t="s">
        <v>49</v>
      </c>
      <c r="C396" s="155" t="s">
        <v>70</v>
      </c>
      <c r="D396" s="155" t="s">
        <v>129</v>
      </c>
      <c r="E396" t="str">
        <f t="shared" si="6"/>
        <v>CEMale55-59</v>
      </c>
      <c r="F396">
        <v>202978</v>
      </c>
    </row>
    <row r="397" spans="2:6" x14ac:dyDescent="0.2">
      <c r="B397" s="155" t="s">
        <v>49</v>
      </c>
      <c r="C397" s="155" t="s">
        <v>70</v>
      </c>
      <c r="D397" s="155" t="s">
        <v>130</v>
      </c>
      <c r="E397" t="str">
        <f t="shared" si="6"/>
        <v>CEMale60-64</v>
      </c>
      <c r="F397">
        <v>149179</v>
      </c>
    </row>
    <row r="398" spans="2:6" x14ac:dyDescent="0.2">
      <c r="B398" s="155" t="s">
        <v>49</v>
      </c>
      <c r="C398" s="155" t="s">
        <v>70</v>
      </c>
      <c r="D398" s="155" t="s">
        <v>131</v>
      </c>
      <c r="E398" t="str">
        <f t="shared" si="6"/>
        <v>CEMale65-69</v>
      </c>
      <c r="F398">
        <v>120072</v>
      </c>
    </row>
    <row r="399" spans="2:6" x14ac:dyDescent="0.2">
      <c r="B399" s="155" t="s">
        <v>49</v>
      </c>
      <c r="C399" s="155" t="s">
        <v>70</v>
      </c>
      <c r="D399" s="155" t="s">
        <v>132</v>
      </c>
      <c r="E399" t="str">
        <f t="shared" si="6"/>
        <v>CEMale70-74</v>
      </c>
      <c r="F399">
        <v>94819</v>
      </c>
    </row>
    <row r="400" spans="2:6" x14ac:dyDescent="0.2">
      <c r="B400" s="155" t="s">
        <v>49</v>
      </c>
      <c r="C400" s="155" t="s">
        <v>70</v>
      </c>
      <c r="D400" s="155" t="s">
        <v>133</v>
      </c>
      <c r="E400" t="str">
        <f t="shared" si="6"/>
        <v>CEMale75-79</v>
      </c>
      <c r="F400">
        <v>63629</v>
      </c>
    </row>
    <row r="401" spans="2:6" x14ac:dyDescent="0.2">
      <c r="B401" s="155" t="s">
        <v>49</v>
      </c>
      <c r="C401" s="155" t="s">
        <v>70</v>
      </c>
      <c r="D401" s="155" t="s">
        <v>134</v>
      </c>
      <c r="E401" t="str">
        <f t="shared" si="6"/>
        <v>CEMale80-84</v>
      </c>
      <c r="F401">
        <v>41342</v>
      </c>
    </row>
    <row r="402" spans="2:6" x14ac:dyDescent="0.2">
      <c r="B402" s="155" t="s">
        <v>49</v>
      </c>
      <c r="C402" s="155" t="s">
        <v>70</v>
      </c>
      <c r="D402" s="155" t="s">
        <v>135</v>
      </c>
      <c r="E402" t="str">
        <f t="shared" si="6"/>
        <v>CEMale85-89</v>
      </c>
      <c r="F402">
        <v>19153</v>
      </c>
    </row>
    <row r="403" spans="2:6" x14ac:dyDescent="0.2">
      <c r="B403" s="155" t="s">
        <v>49</v>
      </c>
      <c r="C403" s="155" t="s">
        <v>70</v>
      </c>
      <c r="D403" s="155" t="s">
        <v>8</v>
      </c>
      <c r="E403" t="str">
        <f t="shared" si="6"/>
        <v>CEMale90+</v>
      </c>
      <c r="F403">
        <v>11883</v>
      </c>
    </row>
    <row r="404" spans="2:6" x14ac:dyDescent="0.2">
      <c r="B404" s="155" t="s">
        <v>49</v>
      </c>
      <c r="C404" s="155" t="s">
        <v>18</v>
      </c>
      <c r="D404" s="155">
        <v>0</v>
      </c>
      <c r="E404" t="str">
        <f t="shared" si="6"/>
        <v>CETotal0</v>
      </c>
      <c r="F404">
        <v>132182</v>
      </c>
    </row>
    <row r="405" spans="2:6" x14ac:dyDescent="0.2">
      <c r="B405" s="155" t="s">
        <v>49</v>
      </c>
      <c r="C405" s="155" t="s">
        <v>18</v>
      </c>
      <c r="D405" s="167" t="s">
        <v>139</v>
      </c>
      <c r="E405" t="str">
        <f t="shared" si="6"/>
        <v>CETotal01-04</v>
      </c>
      <c r="F405">
        <v>525849</v>
      </c>
    </row>
    <row r="406" spans="2:6" x14ac:dyDescent="0.2">
      <c r="B406" s="155" t="s">
        <v>49</v>
      </c>
      <c r="C406" s="155" t="s">
        <v>18</v>
      </c>
      <c r="D406" s="167" t="s">
        <v>138</v>
      </c>
      <c r="E406" t="str">
        <f t="shared" si="6"/>
        <v>CETotal05-09</v>
      </c>
      <c r="F406">
        <v>643033</v>
      </c>
    </row>
    <row r="407" spans="2:6" x14ac:dyDescent="0.2">
      <c r="B407" s="155" t="s">
        <v>49</v>
      </c>
      <c r="C407" s="155" t="s">
        <v>18</v>
      </c>
      <c r="D407" s="167" t="s">
        <v>120</v>
      </c>
      <c r="E407" t="str">
        <f t="shared" si="6"/>
        <v>CETotal10-14</v>
      </c>
      <c r="F407">
        <v>687783</v>
      </c>
    </row>
    <row r="408" spans="2:6" x14ac:dyDescent="0.2">
      <c r="B408" s="155" t="s">
        <v>49</v>
      </c>
      <c r="C408" s="155" t="s">
        <v>18</v>
      </c>
      <c r="D408" s="155" t="s">
        <v>121</v>
      </c>
      <c r="E408" t="str">
        <f t="shared" si="6"/>
        <v>CETotal15-19</v>
      </c>
      <c r="F408">
        <v>743073</v>
      </c>
    </row>
    <row r="409" spans="2:6" x14ac:dyDescent="0.2">
      <c r="B409" s="155" t="s">
        <v>49</v>
      </c>
      <c r="C409" s="155" t="s">
        <v>18</v>
      </c>
      <c r="D409" s="155" t="s">
        <v>122</v>
      </c>
      <c r="E409" t="str">
        <f t="shared" si="6"/>
        <v>CETotal20-24</v>
      </c>
      <c r="F409">
        <v>835224</v>
      </c>
    </row>
    <row r="410" spans="2:6" x14ac:dyDescent="0.2">
      <c r="B410" s="155" t="s">
        <v>49</v>
      </c>
      <c r="C410" s="155" t="s">
        <v>18</v>
      </c>
      <c r="D410" s="155" t="s">
        <v>123</v>
      </c>
      <c r="E410" t="str">
        <f t="shared" si="6"/>
        <v>CETotal25-29</v>
      </c>
      <c r="F410">
        <v>803135</v>
      </c>
    </row>
    <row r="411" spans="2:6" x14ac:dyDescent="0.2">
      <c r="B411" s="155" t="s">
        <v>49</v>
      </c>
      <c r="C411" s="155" t="s">
        <v>18</v>
      </c>
      <c r="D411" s="155" t="s">
        <v>124</v>
      </c>
      <c r="E411" t="str">
        <f t="shared" si="6"/>
        <v>CETotal30-34</v>
      </c>
      <c r="F411">
        <v>779221</v>
      </c>
    </row>
    <row r="412" spans="2:6" x14ac:dyDescent="0.2">
      <c r="B412" s="155" t="s">
        <v>49</v>
      </c>
      <c r="C412" s="155" t="s">
        <v>18</v>
      </c>
      <c r="D412" s="155" t="s">
        <v>125</v>
      </c>
      <c r="E412" t="str">
        <f t="shared" si="6"/>
        <v>CETotal35-39</v>
      </c>
      <c r="F412">
        <v>707765</v>
      </c>
    </row>
    <row r="413" spans="2:6" x14ac:dyDescent="0.2">
      <c r="B413" s="155" t="s">
        <v>49</v>
      </c>
      <c r="C413" s="155" t="s">
        <v>18</v>
      </c>
      <c r="D413" s="155" t="s">
        <v>126</v>
      </c>
      <c r="E413" t="str">
        <f t="shared" si="6"/>
        <v>CETotal40-44</v>
      </c>
      <c r="F413">
        <v>627560</v>
      </c>
    </row>
    <row r="414" spans="2:6" x14ac:dyDescent="0.2">
      <c r="B414" s="155" t="s">
        <v>49</v>
      </c>
      <c r="C414" s="155" t="s">
        <v>18</v>
      </c>
      <c r="D414" s="155" t="s">
        <v>127</v>
      </c>
      <c r="E414" t="str">
        <f t="shared" si="6"/>
        <v>CETotal45-49</v>
      </c>
      <c r="F414">
        <v>551502</v>
      </c>
    </row>
    <row r="415" spans="2:6" x14ac:dyDescent="0.2">
      <c r="B415" s="155" t="s">
        <v>49</v>
      </c>
      <c r="C415" s="155" t="s">
        <v>18</v>
      </c>
      <c r="D415" s="155" t="s">
        <v>128</v>
      </c>
      <c r="E415" t="str">
        <f t="shared" si="6"/>
        <v>CETotal50-54</v>
      </c>
      <c r="F415">
        <v>511947</v>
      </c>
    </row>
    <row r="416" spans="2:6" x14ac:dyDescent="0.2">
      <c r="B416" s="155" t="s">
        <v>49</v>
      </c>
      <c r="C416" s="155" t="s">
        <v>18</v>
      </c>
      <c r="D416" s="155" t="s">
        <v>129</v>
      </c>
      <c r="E416" t="str">
        <f t="shared" si="6"/>
        <v>CETotal55-59</v>
      </c>
      <c r="F416">
        <v>436154</v>
      </c>
    </row>
    <row r="417" spans="2:6" x14ac:dyDescent="0.2">
      <c r="B417" s="155" t="s">
        <v>49</v>
      </c>
      <c r="C417" s="155" t="s">
        <v>18</v>
      </c>
      <c r="D417" s="155" t="s">
        <v>130</v>
      </c>
      <c r="E417" t="str">
        <f t="shared" si="6"/>
        <v>CETotal60-64</v>
      </c>
      <c r="F417">
        <v>331495</v>
      </c>
    </row>
    <row r="418" spans="2:6" x14ac:dyDescent="0.2">
      <c r="B418" s="155" t="s">
        <v>49</v>
      </c>
      <c r="C418" s="155" t="s">
        <v>18</v>
      </c>
      <c r="D418" s="155" t="s">
        <v>131</v>
      </c>
      <c r="E418" t="str">
        <f t="shared" si="6"/>
        <v>CETotal65-69</v>
      </c>
      <c r="F418">
        <v>270254</v>
      </c>
    </row>
    <row r="419" spans="2:6" x14ac:dyDescent="0.2">
      <c r="B419" s="155" t="s">
        <v>49</v>
      </c>
      <c r="C419" s="155" t="s">
        <v>18</v>
      </c>
      <c r="D419" s="155" t="s">
        <v>132</v>
      </c>
      <c r="E419" t="str">
        <f t="shared" si="6"/>
        <v>CETotal70-74</v>
      </c>
      <c r="F419">
        <v>214007</v>
      </c>
    </row>
    <row r="420" spans="2:6" x14ac:dyDescent="0.2">
      <c r="B420" s="155" t="s">
        <v>49</v>
      </c>
      <c r="C420" s="155" t="s">
        <v>18</v>
      </c>
      <c r="D420" s="155" t="s">
        <v>133</v>
      </c>
      <c r="E420" t="str">
        <f t="shared" si="6"/>
        <v>CETotal75-79</v>
      </c>
      <c r="F420">
        <v>147663</v>
      </c>
    </row>
    <row r="421" spans="2:6" x14ac:dyDescent="0.2">
      <c r="B421" s="155" t="s">
        <v>49</v>
      </c>
      <c r="C421" s="155" t="s">
        <v>18</v>
      </c>
      <c r="D421" s="155" t="s">
        <v>134</v>
      </c>
      <c r="E421" t="str">
        <f t="shared" si="6"/>
        <v>CETotal80-84</v>
      </c>
      <c r="F421">
        <v>102023</v>
      </c>
    </row>
    <row r="422" spans="2:6" x14ac:dyDescent="0.2">
      <c r="B422" s="155" t="s">
        <v>49</v>
      </c>
      <c r="C422" s="155" t="s">
        <v>18</v>
      </c>
      <c r="D422" s="155" t="s">
        <v>135</v>
      </c>
      <c r="E422" t="str">
        <f t="shared" si="6"/>
        <v>CETotal85-89</v>
      </c>
      <c r="F422">
        <v>50312</v>
      </c>
    </row>
    <row r="423" spans="2:6" x14ac:dyDescent="0.2">
      <c r="B423" s="155" t="s">
        <v>49</v>
      </c>
      <c r="C423" s="155" t="s">
        <v>18</v>
      </c>
      <c r="D423" s="155" t="s">
        <v>8</v>
      </c>
      <c r="E423" t="str">
        <f t="shared" si="6"/>
        <v>CETotal90+</v>
      </c>
      <c r="F423">
        <v>32676</v>
      </c>
    </row>
    <row r="424" spans="2:6" x14ac:dyDescent="0.2">
      <c r="B424" s="155" t="s">
        <v>68</v>
      </c>
      <c r="C424" s="155" t="s">
        <v>69</v>
      </c>
      <c r="D424" s="155">
        <v>0</v>
      </c>
      <c r="E424" t="str">
        <f t="shared" si="6"/>
        <v>DFFemale0</v>
      </c>
      <c r="F424">
        <v>21178</v>
      </c>
    </row>
    <row r="425" spans="2:6" x14ac:dyDescent="0.2">
      <c r="B425" s="155" t="s">
        <v>68</v>
      </c>
      <c r="C425" s="155" t="s">
        <v>69</v>
      </c>
      <c r="D425" s="167" t="s">
        <v>139</v>
      </c>
      <c r="E425" t="str">
        <f t="shared" si="6"/>
        <v>DFFemale01-04</v>
      </c>
      <c r="F425">
        <v>79326</v>
      </c>
    </row>
    <row r="426" spans="2:6" x14ac:dyDescent="0.2">
      <c r="B426" s="155" t="s">
        <v>68</v>
      </c>
      <c r="C426" s="155" t="s">
        <v>69</v>
      </c>
      <c r="D426" s="167" t="s">
        <v>138</v>
      </c>
      <c r="E426" t="str">
        <f t="shared" si="6"/>
        <v>DFFemale05-09</v>
      </c>
      <c r="F426">
        <v>90757</v>
      </c>
    </row>
    <row r="427" spans="2:6" x14ac:dyDescent="0.2">
      <c r="B427" s="155" t="s">
        <v>68</v>
      </c>
      <c r="C427" s="155" t="s">
        <v>69</v>
      </c>
      <c r="D427" s="167" t="s">
        <v>120</v>
      </c>
      <c r="E427" t="str">
        <f t="shared" si="6"/>
        <v>DFFemale10-14</v>
      </c>
      <c r="F427">
        <v>104377</v>
      </c>
    </row>
    <row r="428" spans="2:6" x14ac:dyDescent="0.2">
      <c r="B428" s="155" t="s">
        <v>68</v>
      </c>
      <c r="C428" s="155" t="s">
        <v>69</v>
      </c>
      <c r="D428" s="155" t="s">
        <v>121</v>
      </c>
      <c r="E428" t="str">
        <f t="shared" si="6"/>
        <v>DFFemale15-19</v>
      </c>
      <c r="F428">
        <v>118277</v>
      </c>
    </row>
    <row r="429" spans="2:6" x14ac:dyDescent="0.2">
      <c r="B429" s="155" t="s">
        <v>68</v>
      </c>
      <c r="C429" s="155" t="s">
        <v>69</v>
      </c>
      <c r="D429" s="155" t="s">
        <v>122</v>
      </c>
      <c r="E429" t="str">
        <f t="shared" si="6"/>
        <v>DFFemale20-24</v>
      </c>
      <c r="F429">
        <v>125900</v>
      </c>
    </row>
    <row r="430" spans="2:6" x14ac:dyDescent="0.2">
      <c r="B430" s="155" t="s">
        <v>68</v>
      </c>
      <c r="C430" s="155" t="s">
        <v>69</v>
      </c>
      <c r="D430" s="155" t="s">
        <v>123</v>
      </c>
      <c r="E430" t="str">
        <f t="shared" si="6"/>
        <v>DFFemale25-29</v>
      </c>
      <c r="F430">
        <v>129540</v>
      </c>
    </row>
    <row r="431" spans="2:6" x14ac:dyDescent="0.2">
      <c r="B431" s="155" t="s">
        <v>68</v>
      </c>
      <c r="C431" s="155" t="s">
        <v>69</v>
      </c>
      <c r="D431" s="155" t="s">
        <v>124</v>
      </c>
      <c r="E431" t="str">
        <f t="shared" si="6"/>
        <v>DFFemale30-34</v>
      </c>
      <c r="F431">
        <v>138751</v>
      </c>
    </row>
    <row r="432" spans="2:6" x14ac:dyDescent="0.2">
      <c r="B432" s="155" t="s">
        <v>68</v>
      </c>
      <c r="C432" s="155" t="s">
        <v>69</v>
      </c>
      <c r="D432" s="155" t="s">
        <v>125</v>
      </c>
      <c r="E432" t="str">
        <f t="shared" si="6"/>
        <v>DFFemale35-39</v>
      </c>
      <c r="F432">
        <v>147158</v>
      </c>
    </row>
    <row r="433" spans="2:6" x14ac:dyDescent="0.2">
      <c r="B433" s="155" t="s">
        <v>68</v>
      </c>
      <c r="C433" s="155" t="s">
        <v>69</v>
      </c>
      <c r="D433" s="155" t="s">
        <v>126</v>
      </c>
      <c r="E433" t="str">
        <f t="shared" si="6"/>
        <v>DFFemale40-44</v>
      </c>
      <c r="F433">
        <v>133694</v>
      </c>
    </row>
    <row r="434" spans="2:6" x14ac:dyDescent="0.2">
      <c r="B434" s="155" t="s">
        <v>68</v>
      </c>
      <c r="C434" s="155" t="s">
        <v>69</v>
      </c>
      <c r="D434" s="155" t="s">
        <v>127</v>
      </c>
      <c r="E434" t="str">
        <f t="shared" si="6"/>
        <v>DFFemale45-49</v>
      </c>
      <c r="F434">
        <v>110488</v>
      </c>
    </row>
    <row r="435" spans="2:6" x14ac:dyDescent="0.2">
      <c r="B435" s="155" t="s">
        <v>68</v>
      </c>
      <c r="C435" s="155" t="s">
        <v>69</v>
      </c>
      <c r="D435" s="155" t="s">
        <v>128</v>
      </c>
      <c r="E435" t="str">
        <f t="shared" si="6"/>
        <v>DFFemale50-54</v>
      </c>
      <c r="F435">
        <v>96255</v>
      </c>
    </row>
    <row r="436" spans="2:6" x14ac:dyDescent="0.2">
      <c r="B436" s="155" t="s">
        <v>68</v>
      </c>
      <c r="C436" s="155" t="s">
        <v>69</v>
      </c>
      <c r="D436" s="155" t="s">
        <v>129</v>
      </c>
      <c r="E436" t="str">
        <f t="shared" si="6"/>
        <v>DFFemale55-59</v>
      </c>
      <c r="F436">
        <v>79946</v>
      </c>
    </row>
    <row r="437" spans="2:6" x14ac:dyDescent="0.2">
      <c r="B437" s="155" t="s">
        <v>68</v>
      </c>
      <c r="C437" s="155" t="s">
        <v>69</v>
      </c>
      <c r="D437" s="155" t="s">
        <v>130</v>
      </c>
      <c r="E437" t="str">
        <f t="shared" si="6"/>
        <v>DFFemale60-64</v>
      </c>
      <c r="F437">
        <v>62186</v>
      </c>
    </row>
    <row r="438" spans="2:6" x14ac:dyDescent="0.2">
      <c r="B438" s="155" t="s">
        <v>68</v>
      </c>
      <c r="C438" s="155" t="s">
        <v>69</v>
      </c>
      <c r="D438" s="155" t="s">
        <v>131</v>
      </c>
      <c r="E438" t="str">
        <f t="shared" si="6"/>
        <v>DFFemale65-69</v>
      </c>
      <c r="F438">
        <v>47473</v>
      </c>
    </row>
    <row r="439" spans="2:6" x14ac:dyDescent="0.2">
      <c r="B439" s="155" t="s">
        <v>68</v>
      </c>
      <c r="C439" s="155" t="s">
        <v>69</v>
      </c>
      <c r="D439" s="155" t="s">
        <v>132</v>
      </c>
      <c r="E439" t="str">
        <f t="shared" si="6"/>
        <v>DFFemale70-74</v>
      </c>
      <c r="F439">
        <v>33406</v>
      </c>
    </row>
    <row r="440" spans="2:6" x14ac:dyDescent="0.2">
      <c r="B440" s="155" t="s">
        <v>68</v>
      </c>
      <c r="C440" s="155" t="s">
        <v>69</v>
      </c>
      <c r="D440" s="155" t="s">
        <v>133</v>
      </c>
      <c r="E440" t="str">
        <f t="shared" si="6"/>
        <v>DFFemale75-79</v>
      </c>
      <c r="F440">
        <v>21663</v>
      </c>
    </row>
    <row r="441" spans="2:6" x14ac:dyDescent="0.2">
      <c r="B441" s="155" t="s">
        <v>68</v>
      </c>
      <c r="C441" s="155" t="s">
        <v>69</v>
      </c>
      <c r="D441" s="155" t="s">
        <v>134</v>
      </c>
      <c r="E441" t="str">
        <f t="shared" si="6"/>
        <v>DFFemale80-84</v>
      </c>
      <c r="F441">
        <v>14110</v>
      </c>
    </row>
    <row r="442" spans="2:6" x14ac:dyDescent="0.2">
      <c r="B442" s="155" t="s">
        <v>68</v>
      </c>
      <c r="C442" s="155" t="s">
        <v>69</v>
      </c>
      <c r="D442" s="155" t="s">
        <v>135</v>
      </c>
      <c r="E442" t="str">
        <f t="shared" si="6"/>
        <v>DFFemale85-89</v>
      </c>
      <c r="F442">
        <v>6949</v>
      </c>
    </row>
    <row r="443" spans="2:6" x14ac:dyDescent="0.2">
      <c r="B443" s="155" t="s">
        <v>68</v>
      </c>
      <c r="C443" s="155" t="s">
        <v>69</v>
      </c>
      <c r="D443" s="155" t="s">
        <v>8</v>
      </c>
      <c r="E443" t="str">
        <f t="shared" si="6"/>
        <v>DFFemale90+</v>
      </c>
      <c r="F443">
        <v>4000</v>
      </c>
    </row>
    <row r="444" spans="2:6" x14ac:dyDescent="0.2">
      <c r="B444" s="155" t="s">
        <v>68</v>
      </c>
      <c r="C444" s="155" t="s">
        <v>70</v>
      </c>
      <c r="D444" s="155">
        <v>0</v>
      </c>
      <c r="E444" t="str">
        <f t="shared" si="6"/>
        <v>DFMale0</v>
      </c>
      <c r="F444">
        <v>22222</v>
      </c>
    </row>
    <row r="445" spans="2:6" x14ac:dyDescent="0.2">
      <c r="B445" s="155" t="s">
        <v>68</v>
      </c>
      <c r="C445" s="155" t="s">
        <v>70</v>
      </c>
      <c r="D445" s="167" t="s">
        <v>139</v>
      </c>
      <c r="E445" t="str">
        <f t="shared" si="6"/>
        <v>DFMale01-04</v>
      </c>
      <c r="F445">
        <v>83557</v>
      </c>
    </row>
    <row r="446" spans="2:6" x14ac:dyDescent="0.2">
      <c r="B446" s="155" t="s">
        <v>68</v>
      </c>
      <c r="C446" s="155" t="s">
        <v>70</v>
      </c>
      <c r="D446" s="167" t="s">
        <v>138</v>
      </c>
      <c r="E446" t="str">
        <f t="shared" si="6"/>
        <v>DFMale05-09</v>
      </c>
      <c r="F446">
        <v>95835</v>
      </c>
    </row>
    <row r="447" spans="2:6" x14ac:dyDescent="0.2">
      <c r="B447" s="155" t="s">
        <v>68</v>
      </c>
      <c r="C447" s="155" t="s">
        <v>70</v>
      </c>
      <c r="D447" s="167" t="s">
        <v>120</v>
      </c>
      <c r="E447" t="str">
        <f t="shared" si="6"/>
        <v>DFMale10-14</v>
      </c>
      <c r="F447">
        <v>108780</v>
      </c>
    </row>
    <row r="448" spans="2:6" x14ac:dyDescent="0.2">
      <c r="B448" s="155" t="s">
        <v>68</v>
      </c>
      <c r="C448" s="155" t="s">
        <v>70</v>
      </c>
      <c r="D448" s="155" t="s">
        <v>121</v>
      </c>
      <c r="E448" t="str">
        <f t="shared" si="6"/>
        <v>DFMale15-19</v>
      </c>
      <c r="F448">
        <v>121374</v>
      </c>
    </row>
    <row r="449" spans="2:6" x14ac:dyDescent="0.2">
      <c r="B449" s="155" t="s">
        <v>68</v>
      </c>
      <c r="C449" s="155" t="s">
        <v>70</v>
      </c>
      <c r="D449" s="155" t="s">
        <v>122</v>
      </c>
      <c r="E449" t="str">
        <f t="shared" si="6"/>
        <v>DFMale20-24</v>
      </c>
      <c r="F449">
        <v>125245</v>
      </c>
    </row>
    <row r="450" spans="2:6" x14ac:dyDescent="0.2">
      <c r="B450" s="155" t="s">
        <v>68</v>
      </c>
      <c r="C450" s="155" t="s">
        <v>70</v>
      </c>
      <c r="D450" s="155" t="s">
        <v>123</v>
      </c>
      <c r="E450" t="str">
        <f t="shared" si="6"/>
        <v>DFMale25-29</v>
      </c>
      <c r="F450">
        <v>124262</v>
      </c>
    </row>
    <row r="451" spans="2:6" x14ac:dyDescent="0.2">
      <c r="B451" s="155" t="s">
        <v>68</v>
      </c>
      <c r="C451" s="155" t="s">
        <v>70</v>
      </c>
      <c r="D451" s="155" t="s">
        <v>124</v>
      </c>
      <c r="E451" t="str">
        <f t="shared" si="6"/>
        <v>DFMale30-34</v>
      </c>
      <c r="F451">
        <v>130795</v>
      </c>
    </row>
    <row r="452" spans="2:6" x14ac:dyDescent="0.2">
      <c r="B452" s="155" t="s">
        <v>68</v>
      </c>
      <c r="C452" s="155" t="s">
        <v>70</v>
      </c>
      <c r="D452" s="155" t="s">
        <v>125</v>
      </c>
      <c r="E452" t="str">
        <f t="shared" ref="E452:E515" si="7">_xlfn.CONCAT(B452,C452,D452)</f>
        <v>DFMale35-39</v>
      </c>
      <c r="F452">
        <v>131437</v>
      </c>
    </row>
    <row r="453" spans="2:6" x14ac:dyDescent="0.2">
      <c r="B453" s="155" t="s">
        <v>68</v>
      </c>
      <c r="C453" s="155" t="s">
        <v>70</v>
      </c>
      <c r="D453" s="155" t="s">
        <v>126</v>
      </c>
      <c r="E453" t="str">
        <f t="shared" si="7"/>
        <v>DFMale40-44</v>
      </c>
      <c r="F453">
        <v>117625</v>
      </c>
    </row>
    <row r="454" spans="2:6" x14ac:dyDescent="0.2">
      <c r="B454" s="155" t="s">
        <v>68</v>
      </c>
      <c r="C454" s="155" t="s">
        <v>70</v>
      </c>
      <c r="D454" s="155" t="s">
        <v>127</v>
      </c>
      <c r="E454" t="str">
        <f t="shared" si="7"/>
        <v>DFMale45-49</v>
      </c>
      <c r="F454">
        <v>97577</v>
      </c>
    </row>
    <row r="455" spans="2:6" x14ac:dyDescent="0.2">
      <c r="B455" s="155" t="s">
        <v>68</v>
      </c>
      <c r="C455" s="155" t="s">
        <v>70</v>
      </c>
      <c r="D455" s="155" t="s">
        <v>128</v>
      </c>
      <c r="E455" t="str">
        <f t="shared" si="7"/>
        <v>DFMale50-54</v>
      </c>
      <c r="F455">
        <v>84198</v>
      </c>
    </row>
    <row r="456" spans="2:6" x14ac:dyDescent="0.2">
      <c r="B456" s="155" t="s">
        <v>68</v>
      </c>
      <c r="C456" s="155" t="s">
        <v>70</v>
      </c>
      <c r="D456" s="155" t="s">
        <v>129</v>
      </c>
      <c r="E456" t="str">
        <f t="shared" si="7"/>
        <v>DFMale55-59</v>
      </c>
      <c r="F456">
        <v>65785</v>
      </c>
    </row>
    <row r="457" spans="2:6" x14ac:dyDescent="0.2">
      <c r="B457" s="155" t="s">
        <v>68</v>
      </c>
      <c r="C457" s="155" t="s">
        <v>70</v>
      </c>
      <c r="D457" s="155" t="s">
        <v>130</v>
      </c>
      <c r="E457" t="str">
        <f t="shared" si="7"/>
        <v>DFMale60-64</v>
      </c>
      <c r="F457">
        <v>48901</v>
      </c>
    </row>
    <row r="458" spans="2:6" x14ac:dyDescent="0.2">
      <c r="B458" s="155" t="s">
        <v>68</v>
      </c>
      <c r="C458" s="155" t="s">
        <v>70</v>
      </c>
      <c r="D458" s="155" t="s">
        <v>131</v>
      </c>
      <c r="E458" t="str">
        <f t="shared" si="7"/>
        <v>DFMale65-69</v>
      </c>
      <c r="F458">
        <v>36035</v>
      </c>
    </row>
    <row r="459" spans="2:6" x14ac:dyDescent="0.2">
      <c r="B459" s="155" t="s">
        <v>68</v>
      </c>
      <c r="C459" s="155" t="s">
        <v>70</v>
      </c>
      <c r="D459" s="155" t="s">
        <v>132</v>
      </c>
      <c r="E459" t="str">
        <f t="shared" si="7"/>
        <v>DFMale70-74</v>
      </c>
      <c r="F459">
        <v>24036</v>
      </c>
    </row>
    <row r="460" spans="2:6" x14ac:dyDescent="0.2">
      <c r="B460" s="155" t="s">
        <v>68</v>
      </c>
      <c r="C460" s="155" t="s">
        <v>70</v>
      </c>
      <c r="D460" s="155" t="s">
        <v>133</v>
      </c>
      <c r="E460" t="str">
        <f t="shared" si="7"/>
        <v>DFMale75-79</v>
      </c>
      <c r="F460">
        <v>14942</v>
      </c>
    </row>
    <row r="461" spans="2:6" x14ac:dyDescent="0.2">
      <c r="B461" s="155" t="s">
        <v>68</v>
      </c>
      <c r="C461" s="155" t="s">
        <v>70</v>
      </c>
      <c r="D461" s="155" t="s">
        <v>134</v>
      </c>
      <c r="E461" t="str">
        <f t="shared" si="7"/>
        <v>DFMale80-84</v>
      </c>
      <c r="F461">
        <v>9190</v>
      </c>
    </row>
    <row r="462" spans="2:6" x14ac:dyDescent="0.2">
      <c r="B462" s="155" t="s">
        <v>68</v>
      </c>
      <c r="C462" s="155" t="s">
        <v>70</v>
      </c>
      <c r="D462" s="155" t="s">
        <v>135</v>
      </c>
      <c r="E462" t="str">
        <f t="shared" si="7"/>
        <v>DFMale85-89</v>
      </c>
      <c r="F462">
        <v>3794</v>
      </c>
    </row>
    <row r="463" spans="2:6" x14ac:dyDescent="0.2">
      <c r="B463" s="155" t="s">
        <v>68</v>
      </c>
      <c r="C463" s="155" t="s">
        <v>70</v>
      </c>
      <c r="D463" s="155" t="s">
        <v>8</v>
      </c>
      <c r="E463" t="str">
        <f t="shared" si="7"/>
        <v>DFMale90+</v>
      </c>
      <c r="F463">
        <v>1694</v>
      </c>
    </row>
    <row r="464" spans="2:6" x14ac:dyDescent="0.2">
      <c r="B464" s="155" t="s">
        <v>68</v>
      </c>
      <c r="C464" s="155" t="s">
        <v>18</v>
      </c>
      <c r="D464" s="155">
        <v>0</v>
      </c>
      <c r="E464" t="str">
        <f t="shared" si="7"/>
        <v>DFTotal0</v>
      </c>
      <c r="F464">
        <v>43400</v>
      </c>
    </row>
    <row r="465" spans="2:6" x14ac:dyDescent="0.2">
      <c r="B465" s="155" t="s">
        <v>68</v>
      </c>
      <c r="C465" s="155" t="s">
        <v>18</v>
      </c>
      <c r="D465" s="167" t="s">
        <v>139</v>
      </c>
      <c r="E465" t="str">
        <f t="shared" si="7"/>
        <v>DFTotal01-04</v>
      </c>
      <c r="F465">
        <v>162883</v>
      </c>
    </row>
    <row r="466" spans="2:6" x14ac:dyDescent="0.2">
      <c r="B466" s="155" t="s">
        <v>68</v>
      </c>
      <c r="C466" s="155" t="s">
        <v>18</v>
      </c>
      <c r="D466" s="167" t="s">
        <v>138</v>
      </c>
      <c r="E466" t="str">
        <f t="shared" si="7"/>
        <v>DFTotal05-09</v>
      </c>
      <c r="F466">
        <v>186592</v>
      </c>
    </row>
    <row r="467" spans="2:6" x14ac:dyDescent="0.2">
      <c r="B467" s="155" t="s">
        <v>68</v>
      </c>
      <c r="C467" s="155" t="s">
        <v>18</v>
      </c>
      <c r="D467" s="167" t="s">
        <v>120</v>
      </c>
      <c r="E467" t="str">
        <f t="shared" si="7"/>
        <v>DFTotal10-14</v>
      </c>
      <c r="F467">
        <v>213157</v>
      </c>
    </row>
    <row r="468" spans="2:6" x14ac:dyDescent="0.2">
      <c r="B468" s="155" t="s">
        <v>68</v>
      </c>
      <c r="C468" s="155" t="s">
        <v>18</v>
      </c>
      <c r="D468" s="155" t="s">
        <v>121</v>
      </c>
      <c r="E468" t="str">
        <f t="shared" si="7"/>
        <v>DFTotal15-19</v>
      </c>
      <c r="F468">
        <v>239651</v>
      </c>
    </row>
    <row r="469" spans="2:6" x14ac:dyDescent="0.2">
      <c r="B469" s="155" t="s">
        <v>68</v>
      </c>
      <c r="C469" s="155" t="s">
        <v>18</v>
      </c>
      <c r="D469" s="155" t="s">
        <v>122</v>
      </c>
      <c r="E469" t="str">
        <f t="shared" si="7"/>
        <v>DFTotal20-24</v>
      </c>
      <c r="F469">
        <v>251145</v>
      </c>
    </row>
    <row r="470" spans="2:6" x14ac:dyDescent="0.2">
      <c r="B470" s="155" t="s">
        <v>68</v>
      </c>
      <c r="C470" s="155" t="s">
        <v>18</v>
      </c>
      <c r="D470" s="155" t="s">
        <v>123</v>
      </c>
      <c r="E470" t="str">
        <f t="shared" si="7"/>
        <v>DFTotal25-29</v>
      </c>
      <c r="F470">
        <v>253802</v>
      </c>
    </row>
    <row r="471" spans="2:6" x14ac:dyDescent="0.2">
      <c r="B471" s="155" t="s">
        <v>68</v>
      </c>
      <c r="C471" s="155" t="s">
        <v>18</v>
      </c>
      <c r="D471" s="155" t="s">
        <v>124</v>
      </c>
      <c r="E471" t="str">
        <f t="shared" si="7"/>
        <v>DFTotal30-34</v>
      </c>
      <c r="F471">
        <v>269546</v>
      </c>
    </row>
    <row r="472" spans="2:6" x14ac:dyDescent="0.2">
      <c r="B472" s="155" t="s">
        <v>68</v>
      </c>
      <c r="C472" s="155" t="s">
        <v>18</v>
      </c>
      <c r="D472" s="155" t="s">
        <v>125</v>
      </c>
      <c r="E472" t="str">
        <f t="shared" si="7"/>
        <v>DFTotal35-39</v>
      </c>
      <c r="F472">
        <v>278595</v>
      </c>
    </row>
    <row r="473" spans="2:6" x14ac:dyDescent="0.2">
      <c r="B473" s="155" t="s">
        <v>68</v>
      </c>
      <c r="C473" s="155" t="s">
        <v>18</v>
      </c>
      <c r="D473" s="155" t="s">
        <v>126</v>
      </c>
      <c r="E473" t="str">
        <f t="shared" si="7"/>
        <v>DFTotal40-44</v>
      </c>
      <c r="F473">
        <v>251319</v>
      </c>
    </row>
    <row r="474" spans="2:6" x14ac:dyDescent="0.2">
      <c r="B474" s="155" t="s">
        <v>68</v>
      </c>
      <c r="C474" s="155" t="s">
        <v>18</v>
      </c>
      <c r="D474" s="155" t="s">
        <v>127</v>
      </c>
      <c r="E474" t="str">
        <f t="shared" si="7"/>
        <v>DFTotal45-49</v>
      </c>
      <c r="F474">
        <v>208065</v>
      </c>
    </row>
    <row r="475" spans="2:6" x14ac:dyDescent="0.2">
      <c r="B475" s="155" t="s">
        <v>68</v>
      </c>
      <c r="C475" s="155" t="s">
        <v>18</v>
      </c>
      <c r="D475" s="155" t="s">
        <v>128</v>
      </c>
      <c r="E475" t="str">
        <f t="shared" si="7"/>
        <v>DFTotal50-54</v>
      </c>
      <c r="F475">
        <v>180453</v>
      </c>
    </row>
    <row r="476" spans="2:6" x14ac:dyDescent="0.2">
      <c r="B476" s="155" t="s">
        <v>68</v>
      </c>
      <c r="C476" s="155" t="s">
        <v>18</v>
      </c>
      <c r="D476" s="155" t="s">
        <v>129</v>
      </c>
      <c r="E476" t="str">
        <f t="shared" si="7"/>
        <v>DFTotal55-59</v>
      </c>
      <c r="F476">
        <v>145731</v>
      </c>
    </row>
    <row r="477" spans="2:6" x14ac:dyDescent="0.2">
      <c r="B477" s="155" t="s">
        <v>68</v>
      </c>
      <c r="C477" s="155" t="s">
        <v>18</v>
      </c>
      <c r="D477" s="155" t="s">
        <v>130</v>
      </c>
      <c r="E477" t="str">
        <f t="shared" si="7"/>
        <v>DFTotal60-64</v>
      </c>
      <c r="F477">
        <v>111087</v>
      </c>
    </row>
    <row r="478" spans="2:6" x14ac:dyDescent="0.2">
      <c r="B478" s="155" t="s">
        <v>68</v>
      </c>
      <c r="C478" s="155" t="s">
        <v>18</v>
      </c>
      <c r="D478" s="155" t="s">
        <v>131</v>
      </c>
      <c r="E478" t="str">
        <f t="shared" si="7"/>
        <v>DFTotal65-69</v>
      </c>
      <c r="F478">
        <v>83508</v>
      </c>
    </row>
    <row r="479" spans="2:6" x14ac:dyDescent="0.2">
      <c r="B479" s="155" t="s">
        <v>68</v>
      </c>
      <c r="C479" s="155" t="s">
        <v>18</v>
      </c>
      <c r="D479" s="155" t="s">
        <v>132</v>
      </c>
      <c r="E479" t="str">
        <f t="shared" si="7"/>
        <v>DFTotal70-74</v>
      </c>
      <c r="F479">
        <v>57442</v>
      </c>
    </row>
    <row r="480" spans="2:6" x14ac:dyDescent="0.2">
      <c r="B480" s="155" t="s">
        <v>68</v>
      </c>
      <c r="C480" s="155" t="s">
        <v>18</v>
      </c>
      <c r="D480" s="155" t="s">
        <v>133</v>
      </c>
      <c r="E480" t="str">
        <f t="shared" si="7"/>
        <v>DFTotal75-79</v>
      </c>
      <c r="F480">
        <v>36605</v>
      </c>
    </row>
    <row r="481" spans="2:6" x14ac:dyDescent="0.2">
      <c r="B481" s="155" t="s">
        <v>68</v>
      </c>
      <c r="C481" s="155" t="s">
        <v>18</v>
      </c>
      <c r="D481" s="155" t="s">
        <v>134</v>
      </c>
      <c r="E481" t="str">
        <f t="shared" si="7"/>
        <v>DFTotal80-84</v>
      </c>
      <c r="F481">
        <v>23300</v>
      </c>
    </row>
    <row r="482" spans="2:6" x14ac:dyDescent="0.2">
      <c r="B482" s="155" t="s">
        <v>68</v>
      </c>
      <c r="C482" s="155" t="s">
        <v>18</v>
      </c>
      <c r="D482" s="155" t="s">
        <v>135</v>
      </c>
      <c r="E482" t="str">
        <f t="shared" si="7"/>
        <v>DFTotal85-89</v>
      </c>
      <c r="F482">
        <v>10743</v>
      </c>
    </row>
    <row r="483" spans="2:6" x14ac:dyDescent="0.2">
      <c r="B483" s="155" t="s">
        <v>68</v>
      </c>
      <c r="C483" s="155" t="s">
        <v>18</v>
      </c>
      <c r="D483" s="155" t="s">
        <v>8</v>
      </c>
      <c r="E483" t="str">
        <f t="shared" si="7"/>
        <v>DFTotal90+</v>
      </c>
      <c r="F483">
        <v>5694</v>
      </c>
    </row>
    <row r="484" spans="2:6" x14ac:dyDescent="0.2">
      <c r="B484" s="155" t="s">
        <v>58</v>
      </c>
      <c r="C484" s="155" t="s">
        <v>69</v>
      </c>
      <c r="D484" s="155">
        <v>0</v>
      </c>
      <c r="E484" t="str">
        <f t="shared" si="7"/>
        <v>ESFemale0</v>
      </c>
      <c r="F484">
        <v>28263</v>
      </c>
    </row>
    <row r="485" spans="2:6" x14ac:dyDescent="0.2">
      <c r="B485" s="155" t="s">
        <v>58</v>
      </c>
      <c r="C485" s="155" t="s">
        <v>69</v>
      </c>
      <c r="D485" s="167" t="s">
        <v>139</v>
      </c>
      <c r="E485" t="str">
        <f t="shared" si="7"/>
        <v>ESFemale01-04</v>
      </c>
      <c r="F485">
        <v>112399</v>
      </c>
    </row>
    <row r="486" spans="2:6" x14ac:dyDescent="0.2">
      <c r="B486" s="155" t="s">
        <v>58</v>
      </c>
      <c r="C486" s="155" t="s">
        <v>69</v>
      </c>
      <c r="D486" s="167" t="s">
        <v>138</v>
      </c>
      <c r="E486" t="str">
        <f t="shared" si="7"/>
        <v>ESFemale05-09</v>
      </c>
      <c r="F486">
        <v>136522</v>
      </c>
    </row>
    <row r="487" spans="2:6" x14ac:dyDescent="0.2">
      <c r="B487" s="155" t="s">
        <v>58</v>
      </c>
      <c r="C487" s="155" t="s">
        <v>69</v>
      </c>
      <c r="D487" s="167" t="s">
        <v>120</v>
      </c>
      <c r="E487" t="str">
        <f t="shared" si="7"/>
        <v>ESFemale10-14</v>
      </c>
      <c r="F487">
        <v>134570</v>
      </c>
    </row>
    <row r="488" spans="2:6" x14ac:dyDescent="0.2">
      <c r="B488" s="155" t="s">
        <v>58</v>
      </c>
      <c r="C488" s="155" t="s">
        <v>69</v>
      </c>
      <c r="D488" s="155" t="s">
        <v>121</v>
      </c>
      <c r="E488" t="str">
        <f t="shared" si="7"/>
        <v>ESFemale15-19</v>
      </c>
      <c r="F488">
        <v>145454</v>
      </c>
    </row>
    <row r="489" spans="2:6" x14ac:dyDescent="0.2">
      <c r="B489" s="155" t="s">
        <v>58</v>
      </c>
      <c r="C489" s="155" t="s">
        <v>69</v>
      </c>
      <c r="D489" s="155" t="s">
        <v>122</v>
      </c>
      <c r="E489" t="str">
        <f t="shared" si="7"/>
        <v>ESFemale20-24</v>
      </c>
      <c r="F489">
        <v>156264</v>
      </c>
    </row>
    <row r="490" spans="2:6" x14ac:dyDescent="0.2">
      <c r="B490" s="155" t="s">
        <v>58</v>
      </c>
      <c r="C490" s="155" t="s">
        <v>69</v>
      </c>
      <c r="D490" s="155" t="s">
        <v>123</v>
      </c>
      <c r="E490" t="str">
        <f t="shared" si="7"/>
        <v>ESFemale25-29</v>
      </c>
      <c r="F490">
        <v>158789</v>
      </c>
    </row>
    <row r="491" spans="2:6" x14ac:dyDescent="0.2">
      <c r="B491" s="155" t="s">
        <v>58</v>
      </c>
      <c r="C491" s="155" t="s">
        <v>69</v>
      </c>
      <c r="D491" s="155" t="s">
        <v>124</v>
      </c>
      <c r="E491" t="str">
        <f t="shared" si="7"/>
        <v>ESFemale30-34</v>
      </c>
      <c r="F491">
        <v>169064</v>
      </c>
    </row>
    <row r="492" spans="2:6" x14ac:dyDescent="0.2">
      <c r="B492" s="155" t="s">
        <v>58</v>
      </c>
      <c r="C492" s="155" t="s">
        <v>69</v>
      </c>
      <c r="D492" s="155" t="s">
        <v>125</v>
      </c>
      <c r="E492" t="str">
        <f t="shared" si="7"/>
        <v>ESFemale35-39</v>
      </c>
      <c r="F492">
        <v>166013</v>
      </c>
    </row>
    <row r="493" spans="2:6" x14ac:dyDescent="0.2">
      <c r="B493" s="155" t="s">
        <v>58</v>
      </c>
      <c r="C493" s="155" t="s">
        <v>69</v>
      </c>
      <c r="D493" s="155" t="s">
        <v>126</v>
      </c>
      <c r="E493" t="str">
        <f t="shared" si="7"/>
        <v>ESFemale40-44</v>
      </c>
      <c r="F493">
        <v>151555</v>
      </c>
    </row>
    <row r="494" spans="2:6" x14ac:dyDescent="0.2">
      <c r="B494" s="155" t="s">
        <v>58</v>
      </c>
      <c r="C494" s="155" t="s">
        <v>69</v>
      </c>
      <c r="D494" s="155" t="s">
        <v>127</v>
      </c>
      <c r="E494" t="str">
        <f t="shared" si="7"/>
        <v>ESFemale45-49</v>
      </c>
      <c r="F494">
        <v>131749</v>
      </c>
    </row>
    <row r="495" spans="2:6" x14ac:dyDescent="0.2">
      <c r="B495" s="155" t="s">
        <v>58</v>
      </c>
      <c r="C495" s="155" t="s">
        <v>69</v>
      </c>
      <c r="D495" s="155" t="s">
        <v>128</v>
      </c>
      <c r="E495" t="str">
        <f t="shared" si="7"/>
        <v>ESFemale50-54</v>
      </c>
      <c r="F495">
        <v>124465</v>
      </c>
    </row>
    <row r="496" spans="2:6" x14ac:dyDescent="0.2">
      <c r="B496" s="155" t="s">
        <v>58</v>
      </c>
      <c r="C496" s="155" t="s">
        <v>69</v>
      </c>
      <c r="D496" s="155" t="s">
        <v>129</v>
      </c>
      <c r="E496" t="str">
        <f t="shared" si="7"/>
        <v>ESFemale55-59</v>
      </c>
      <c r="F496">
        <v>113846</v>
      </c>
    </row>
    <row r="497" spans="2:6" x14ac:dyDescent="0.2">
      <c r="B497" s="155" t="s">
        <v>58</v>
      </c>
      <c r="C497" s="155" t="s">
        <v>69</v>
      </c>
      <c r="D497" s="155" t="s">
        <v>130</v>
      </c>
      <c r="E497" t="str">
        <f t="shared" si="7"/>
        <v>ESFemale60-64</v>
      </c>
      <c r="F497">
        <v>96839</v>
      </c>
    </row>
    <row r="498" spans="2:6" x14ac:dyDescent="0.2">
      <c r="B498" s="155" t="s">
        <v>58</v>
      </c>
      <c r="C498" s="155" t="s">
        <v>69</v>
      </c>
      <c r="D498" s="155" t="s">
        <v>131</v>
      </c>
      <c r="E498" t="str">
        <f t="shared" si="7"/>
        <v>ESFemale65-69</v>
      </c>
      <c r="F498">
        <v>74391</v>
      </c>
    </row>
    <row r="499" spans="2:6" x14ac:dyDescent="0.2">
      <c r="B499" s="155" t="s">
        <v>58</v>
      </c>
      <c r="C499" s="155" t="s">
        <v>69</v>
      </c>
      <c r="D499" s="155" t="s">
        <v>132</v>
      </c>
      <c r="E499" t="str">
        <f t="shared" si="7"/>
        <v>ESFemale70-74</v>
      </c>
      <c r="F499">
        <v>51589</v>
      </c>
    </row>
    <row r="500" spans="2:6" x14ac:dyDescent="0.2">
      <c r="B500" s="155" t="s">
        <v>58</v>
      </c>
      <c r="C500" s="155" t="s">
        <v>69</v>
      </c>
      <c r="D500" s="155" t="s">
        <v>133</v>
      </c>
      <c r="E500" t="str">
        <f t="shared" si="7"/>
        <v>ESFemale75-79</v>
      </c>
      <c r="F500">
        <v>36656</v>
      </c>
    </row>
    <row r="501" spans="2:6" x14ac:dyDescent="0.2">
      <c r="B501" s="155" t="s">
        <v>58</v>
      </c>
      <c r="C501" s="155" t="s">
        <v>69</v>
      </c>
      <c r="D501" s="155" t="s">
        <v>134</v>
      </c>
      <c r="E501" t="str">
        <f t="shared" si="7"/>
        <v>ESFemale80-84</v>
      </c>
      <c r="F501">
        <v>25730</v>
      </c>
    </row>
    <row r="502" spans="2:6" x14ac:dyDescent="0.2">
      <c r="B502" s="155" t="s">
        <v>58</v>
      </c>
      <c r="C502" s="155" t="s">
        <v>69</v>
      </c>
      <c r="D502" s="155" t="s">
        <v>135</v>
      </c>
      <c r="E502" t="str">
        <f t="shared" si="7"/>
        <v>ESFemale85-89</v>
      </c>
      <c r="F502">
        <v>14936</v>
      </c>
    </row>
    <row r="503" spans="2:6" x14ac:dyDescent="0.2">
      <c r="B503" s="155" t="s">
        <v>58</v>
      </c>
      <c r="C503" s="155" t="s">
        <v>69</v>
      </c>
      <c r="D503" s="155" t="s">
        <v>8</v>
      </c>
      <c r="E503" t="str">
        <f t="shared" si="7"/>
        <v>ESFemale90+</v>
      </c>
      <c r="F503">
        <v>11073</v>
      </c>
    </row>
    <row r="504" spans="2:6" x14ac:dyDescent="0.2">
      <c r="B504" s="155" t="s">
        <v>58</v>
      </c>
      <c r="C504" s="155" t="s">
        <v>70</v>
      </c>
      <c r="D504" s="155">
        <v>0</v>
      </c>
      <c r="E504" t="str">
        <f t="shared" si="7"/>
        <v>ESMale0</v>
      </c>
      <c r="F504">
        <v>29599</v>
      </c>
    </row>
    <row r="505" spans="2:6" x14ac:dyDescent="0.2">
      <c r="B505" s="155" t="s">
        <v>58</v>
      </c>
      <c r="C505" s="155" t="s">
        <v>70</v>
      </c>
      <c r="D505" s="167" t="s">
        <v>139</v>
      </c>
      <c r="E505" t="str">
        <f t="shared" si="7"/>
        <v>ESMale01-04</v>
      </c>
      <c r="F505">
        <v>117488</v>
      </c>
    </row>
    <row r="506" spans="2:6" x14ac:dyDescent="0.2">
      <c r="B506" s="155" t="s">
        <v>58</v>
      </c>
      <c r="C506" s="155" t="s">
        <v>70</v>
      </c>
      <c r="D506" s="167" t="s">
        <v>138</v>
      </c>
      <c r="E506" t="str">
        <f t="shared" si="7"/>
        <v>ESMale05-09</v>
      </c>
      <c r="F506">
        <v>142491</v>
      </c>
    </row>
    <row r="507" spans="2:6" x14ac:dyDescent="0.2">
      <c r="B507" s="155" t="s">
        <v>58</v>
      </c>
      <c r="C507" s="155" t="s">
        <v>70</v>
      </c>
      <c r="D507" s="167" t="s">
        <v>120</v>
      </c>
      <c r="E507" t="str">
        <f t="shared" si="7"/>
        <v>ESMale10-14</v>
      </c>
      <c r="F507">
        <v>140325</v>
      </c>
    </row>
    <row r="508" spans="2:6" x14ac:dyDescent="0.2">
      <c r="B508" s="155" t="s">
        <v>58</v>
      </c>
      <c r="C508" s="155" t="s">
        <v>70</v>
      </c>
      <c r="D508" s="155" t="s">
        <v>121</v>
      </c>
      <c r="E508" t="str">
        <f t="shared" si="7"/>
        <v>ESMale15-19</v>
      </c>
      <c r="F508">
        <v>150163</v>
      </c>
    </row>
    <row r="509" spans="2:6" x14ac:dyDescent="0.2">
      <c r="B509" s="155" t="s">
        <v>58</v>
      </c>
      <c r="C509" s="155" t="s">
        <v>70</v>
      </c>
      <c r="D509" s="155" t="s">
        <v>122</v>
      </c>
      <c r="E509" t="str">
        <f t="shared" si="7"/>
        <v>ESMale20-24</v>
      </c>
      <c r="F509">
        <v>158559</v>
      </c>
    </row>
    <row r="510" spans="2:6" x14ac:dyDescent="0.2">
      <c r="B510" s="155" t="s">
        <v>58</v>
      </c>
      <c r="C510" s="155" t="s">
        <v>70</v>
      </c>
      <c r="D510" s="155" t="s">
        <v>123</v>
      </c>
      <c r="E510" t="str">
        <f t="shared" si="7"/>
        <v>ESMale25-29</v>
      </c>
      <c r="F510">
        <v>159770</v>
      </c>
    </row>
    <row r="511" spans="2:6" x14ac:dyDescent="0.2">
      <c r="B511" s="155" t="s">
        <v>58</v>
      </c>
      <c r="C511" s="155" t="s">
        <v>70</v>
      </c>
      <c r="D511" s="155" t="s">
        <v>124</v>
      </c>
      <c r="E511" t="str">
        <f t="shared" si="7"/>
        <v>ESMale30-34</v>
      </c>
      <c r="F511">
        <v>170139</v>
      </c>
    </row>
    <row r="512" spans="2:6" x14ac:dyDescent="0.2">
      <c r="B512" s="155" t="s">
        <v>58</v>
      </c>
      <c r="C512" s="155" t="s">
        <v>70</v>
      </c>
      <c r="D512" s="155" t="s">
        <v>125</v>
      </c>
      <c r="E512" t="str">
        <f t="shared" si="7"/>
        <v>ESMale35-39</v>
      </c>
      <c r="F512">
        <v>163684</v>
      </c>
    </row>
    <row r="513" spans="2:6" x14ac:dyDescent="0.2">
      <c r="B513" s="155" t="s">
        <v>58</v>
      </c>
      <c r="C513" s="155" t="s">
        <v>70</v>
      </c>
      <c r="D513" s="155" t="s">
        <v>126</v>
      </c>
      <c r="E513" t="str">
        <f t="shared" si="7"/>
        <v>ESMale40-44</v>
      </c>
      <c r="F513">
        <v>145540</v>
      </c>
    </row>
    <row r="514" spans="2:6" x14ac:dyDescent="0.2">
      <c r="B514" s="155" t="s">
        <v>58</v>
      </c>
      <c r="C514" s="155" t="s">
        <v>70</v>
      </c>
      <c r="D514" s="155" t="s">
        <v>127</v>
      </c>
      <c r="E514" t="str">
        <f t="shared" si="7"/>
        <v>ESMale45-49</v>
      </c>
      <c r="F514">
        <v>123956</v>
      </c>
    </row>
    <row r="515" spans="2:6" x14ac:dyDescent="0.2">
      <c r="B515" s="155" t="s">
        <v>58</v>
      </c>
      <c r="C515" s="155" t="s">
        <v>70</v>
      </c>
      <c r="D515" s="155" t="s">
        <v>128</v>
      </c>
      <c r="E515" t="str">
        <f t="shared" si="7"/>
        <v>ESMale50-54</v>
      </c>
      <c r="F515">
        <v>116710</v>
      </c>
    </row>
    <row r="516" spans="2:6" x14ac:dyDescent="0.2">
      <c r="B516" s="155" t="s">
        <v>58</v>
      </c>
      <c r="C516" s="155" t="s">
        <v>70</v>
      </c>
      <c r="D516" s="155" t="s">
        <v>129</v>
      </c>
      <c r="E516" t="str">
        <f t="shared" ref="E516:E579" si="8">_xlfn.CONCAT(B516,C516,D516)</f>
        <v>ESMale55-59</v>
      </c>
      <c r="F516">
        <v>104342</v>
      </c>
    </row>
    <row r="517" spans="2:6" x14ac:dyDescent="0.2">
      <c r="B517" s="155" t="s">
        <v>58</v>
      </c>
      <c r="C517" s="155" t="s">
        <v>70</v>
      </c>
      <c r="D517" s="155" t="s">
        <v>130</v>
      </c>
      <c r="E517" t="str">
        <f t="shared" si="8"/>
        <v>ESMale60-64</v>
      </c>
      <c r="F517">
        <v>87116</v>
      </c>
    </row>
    <row r="518" spans="2:6" x14ac:dyDescent="0.2">
      <c r="B518" s="155" t="s">
        <v>58</v>
      </c>
      <c r="C518" s="155" t="s">
        <v>70</v>
      </c>
      <c r="D518" s="155" t="s">
        <v>131</v>
      </c>
      <c r="E518" t="str">
        <f t="shared" si="8"/>
        <v>ESMale65-69</v>
      </c>
      <c r="F518">
        <v>65299</v>
      </c>
    </row>
    <row r="519" spans="2:6" x14ac:dyDescent="0.2">
      <c r="B519" s="155" t="s">
        <v>58</v>
      </c>
      <c r="C519" s="155" t="s">
        <v>70</v>
      </c>
      <c r="D519" s="155" t="s">
        <v>132</v>
      </c>
      <c r="E519" t="str">
        <f t="shared" si="8"/>
        <v>ESMale70-74</v>
      </c>
      <c r="F519">
        <v>42408</v>
      </c>
    </row>
    <row r="520" spans="2:6" x14ac:dyDescent="0.2">
      <c r="B520" s="155" t="s">
        <v>58</v>
      </c>
      <c r="C520" s="155" t="s">
        <v>70</v>
      </c>
      <c r="D520" s="155" t="s">
        <v>133</v>
      </c>
      <c r="E520" t="str">
        <f t="shared" si="8"/>
        <v>ESMale75-79</v>
      </c>
      <c r="F520">
        <v>27600</v>
      </c>
    </row>
    <row r="521" spans="2:6" x14ac:dyDescent="0.2">
      <c r="B521" s="155" t="s">
        <v>58</v>
      </c>
      <c r="C521" s="155" t="s">
        <v>70</v>
      </c>
      <c r="D521" s="155" t="s">
        <v>134</v>
      </c>
      <c r="E521" t="str">
        <f t="shared" si="8"/>
        <v>ESMale80-84</v>
      </c>
      <c r="F521">
        <v>17804</v>
      </c>
    </row>
    <row r="522" spans="2:6" x14ac:dyDescent="0.2">
      <c r="B522" s="155" t="s">
        <v>58</v>
      </c>
      <c r="C522" s="155" t="s">
        <v>70</v>
      </c>
      <c r="D522" s="155" t="s">
        <v>135</v>
      </c>
      <c r="E522" t="str">
        <f t="shared" si="8"/>
        <v>ESMale85-89</v>
      </c>
      <c r="F522">
        <v>9603</v>
      </c>
    </row>
    <row r="523" spans="2:6" x14ac:dyDescent="0.2">
      <c r="B523" s="155" t="s">
        <v>58</v>
      </c>
      <c r="C523" s="155" t="s">
        <v>70</v>
      </c>
      <c r="D523" s="155" t="s">
        <v>8</v>
      </c>
      <c r="E523" t="str">
        <f t="shared" si="8"/>
        <v>ESMale90+</v>
      </c>
      <c r="F523">
        <v>5887</v>
      </c>
    </row>
    <row r="524" spans="2:6" x14ac:dyDescent="0.2">
      <c r="B524" s="155" t="s">
        <v>58</v>
      </c>
      <c r="C524" s="155" t="s">
        <v>18</v>
      </c>
      <c r="D524" s="155">
        <v>0</v>
      </c>
      <c r="E524" t="str">
        <f t="shared" si="8"/>
        <v>ESTotal0</v>
      </c>
      <c r="F524">
        <v>57862</v>
      </c>
    </row>
    <row r="525" spans="2:6" x14ac:dyDescent="0.2">
      <c r="B525" s="155" t="s">
        <v>58</v>
      </c>
      <c r="C525" s="155" t="s">
        <v>18</v>
      </c>
      <c r="D525" s="167" t="s">
        <v>139</v>
      </c>
      <c r="E525" t="str">
        <f t="shared" si="8"/>
        <v>ESTotal01-04</v>
      </c>
      <c r="F525">
        <v>229887</v>
      </c>
    </row>
    <row r="526" spans="2:6" x14ac:dyDescent="0.2">
      <c r="B526" s="155" t="s">
        <v>58</v>
      </c>
      <c r="C526" s="155" t="s">
        <v>18</v>
      </c>
      <c r="D526" s="167" t="s">
        <v>138</v>
      </c>
      <c r="E526" t="str">
        <f t="shared" si="8"/>
        <v>ESTotal05-09</v>
      </c>
      <c r="F526">
        <v>279013</v>
      </c>
    </row>
    <row r="527" spans="2:6" x14ac:dyDescent="0.2">
      <c r="B527" s="155" t="s">
        <v>58</v>
      </c>
      <c r="C527" s="155" t="s">
        <v>18</v>
      </c>
      <c r="D527" s="167" t="s">
        <v>120</v>
      </c>
      <c r="E527" t="str">
        <f t="shared" si="8"/>
        <v>ESTotal10-14</v>
      </c>
      <c r="F527">
        <v>274895</v>
      </c>
    </row>
    <row r="528" spans="2:6" x14ac:dyDescent="0.2">
      <c r="B528" s="155" t="s">
        <v>58</v>
      </c>
      <c r="C528" s="155" t="s">
        <v>18</v>
      </c>
      <c r="D528" s="155" t="s">
        <v>121</v>
      </c>
      <c r="E528" t="str">
        <f t="shared" si="8"/>
        <v>ESTotal15-19</v>
      </c>
      <c r="F528">
        <v>295617</v>
      </c>
    </row>
    <row r="529" spans="2:6" x14ac:dyDescent="0.2">
      <c r="B529" s="155" t="s">
        <v>58</v>
      </c>
      <c r="C529" s="155" t="s">
        <v>18</v>
      </c>
      <c r="D529" s="155" t="s">
        <v>122</v>
      </c>
      <c r="E529" t="str">
        <f t="shared" si="8"/>
        <v>ESTotal20-24</v>
      </c>
      <c r="F529">
        <v>314823</v>
      </c>
    </row>
    <row r="530" spans="2:6" x14ac:dyDescent="0.2">
      <c r="B530" s="155" t="s">
        <v>58</v>
      </c>
      <c r="C530" s="155" t="s">
        <v>18</v>
      </c>
      <c r="D530" s="155" t="s">
        <v>123</v>
      </c>
      <c r="E530" t="str">
        <f t="shared" si="8"/>
        <v>ESTotal25-29</v>
      </c>
      <c r="F530">
        <v>318559</v>
      </c>
    </row>
    <row r="531" spans="2:6" x14ac:dyDescent="0.2">
      <c r="B531" s="155" t="s">
        <v>58</v>
      </c>
      <c r="C531" s="155" t="s">
        <v>18</v>
      </c>
      <c r="D531" s="155" t="s">
        <v>124</v>
      </c>
      <c r="E531" t="str">
        <f t="shared" si="8"/>
        <v>ESTotal30-34</v>
      </c>
      <c r="F531">
        <v>339203</v>
      </c>
    </row>
    <row r="532" spans="2:6" x14ac:dyDescent="0.2">
      <c r="B532" s="155" t="s">
        <v>58</v>
      </c>
      <c r="C532" s="155" t="s">
        <v>18</v>
      </c>
      <c r="D532" s="155" t="s">
        <v>125</v>
      </c>
      <c r="E532" t="str">
        <f t="shared" si="8"/>
        <v>ESTotal35-39</v>
      </c>
      <c r="F532">
        <v>329697</v>
      </c>
    </row>
    <row r="533" spans="2:6" x14ac:dyDescent="0.2">
      <c r="B533" s="155" t="s">
        <v>58</v>
      </c>
      <c r="C533" s="155" t="s">
        <v>18</v>
      </c>
      <c r="D533" s="155" t="s">
        <v>126</v>
      </c>
      <c r="E533" t="str">
        <f t="shared" si="8"/>
        <v>ESTotal40-44</v>
      </c>
      <c r="F533">
        <v>297095</v>
      </c>
    </row>
    <row r="534" spans="2:6" x14ac:dyDescent="0.2">
      <c r="B534" s="155" t="s">
        <v>58</v>
      </c>
      <c r="C534" s="155" t="s">
        <v>18</v>
      </c>
      <c r="D534" s="155" t="s">
        <v>127</v>
      </c>
      <c r="E534" t="str">
        <f t="shared" si="8"/>
        <v>ESTotal45-49</v>
      </c>
      <c r="F534">
        <v>255705</v>
      </c>
    </row>
    <row r="535" spans="2:6" x14ac:dyDescent="0.2">
      <c r="B535" s="155" t="s">
        <v>58</v>
      </c>
      <c r="C535" s="155" t="s">
        <v>18</v>
      </c>
      <c r="D535" s="155" t="s">
        <v>128</v>
      </c>
      <c r="E535" t="str">
        <f t="shared" si="8"/>
        <v>ESTotal50-54</v>
      </c>
      <c r="F535">
        <v>241175</v>
      </c>
    </row>
    <row r="536" spans="2:6" x14ac:dyDescent="0.2">
      <c r="B536" s="155" t="s">
        <v>58</v>
      </c>
      <c r="C536" s="155" t="s">
        <v>18</v>
      </c>
      <c r="D536" s="155" t="s">
        <v>129</v>
      </c>
      <c r="E536" t="str">
        <f t="shared" si="8"/>
        <v>ESTotal55-59</v>
      </c>
      <c r="F536">
        <v>218188</v>
      </c>
    </row>
    <row r="537" spans="2:6" x14ac:dyDescent="0.2">
      <c r="B537" s="155" t="s">
        <v>58</v>
      </c>
      <c r="C537" s="155" t="s">
        <v>18</v>
      </c>
      <c r="D537" s="155" t="s">
        <v>130</v>
      </c>
      <c r="E537" t="str">
        <f t="shared" si="8"/>
        <v>ESTotal60-64</v>
      </c>
      <c r="F537">
        <v>183955</v>
      </c>
    </row>
    <row r="538" spans="2:6" x14ac:dyDescent="0.2">
      <c r="B538" s="155" t="s">
        <v>58</v>
      </c>
      <c r="C538" s="155" t="s">
        <v>18</v>
      </c>
      <c r="D538" s="155" t="s">
        <v>131</v>
      </c>
      <c r="E538" t="str">
        <f t="shared" si="8"/>
        <v>ESTotal65-69</v>
      </c>
      <c r="F538">
        <v>139690</v>
      </c>
    </row>
    <row r="539" spans="2:6" x14ac:dyDescent="0.2">
      <c r="B539" s="155" t="s">
        <v>58</v>
      </c>
      <c r="C539" s="155" t="s">
        <v>18</v>
      </c>
      <c r="D539" s="155" t="s">
        <v>132</v>
      </c>
      <c r="E539" t="str">
        <f t="shared" si="8"/>
        <v>ESTotal70-74</v>
      </c>
      <c r="F539">
        <v>93997</v>
      </c>
    </row>
    <row r="540" spans="2:6" x14ac:dyDescent="0.2">
      <c r="B540" s="155" t="s">
        <v>58</v>
      </c>
      <c r="C540" s="155" t="s">
        <v>18</v>
      </c>
      <c r="D540" s="155" t="s">
        <v>133</v>
      </c>
      <c r="E540" t="str">
        <f t="shared" si="8"/>
        <v>ESTotal75-79</v>
      </c>
      <c r="F540">
        <v>64256</v>
      </c>
    </row>
    <row r="541" spans="2:6" x14ac:dyDescent="0.2">
      <c r="B541" s="155" t="s">
        <v>58</v>
      </c>
      <c r="C541" s="155" t="s">
        <v>18</v>
      </c>
      <c r="D541" s="155" t="s">
        <v>134</v>
      </c>
      <c r="E541" t="str">
        <f t="shared" si="8"/>
        <v>ESTotal80-84</v>
      </c>
      <c r="F541">
        <v>43534</v>
      </c>
    </row>
    <row r="542" spans="2:6" x14ac:dyDescent="0.2">
      <c r="B542" s="155" t="s">
        <v>58</v>
      </c>
      <c r="C542" s="155" t="s">
        <v>18</v>
      </c>
      <c r="D542" s="155" t="s">
        <v>135</v>
      </c>
      <c r="E542" t="str">
        <f t="shared" si="8"/>
        <v>ESTotal85-89</v>
      </c>
      <c r="F542">
        <v>24539</v>
      </c>
    </row>
    <row r="543" spans="2:6" x14ac:dyDescent="0.2">
      <c r="B543" s="155" t="s">
        <v>58</v>
      </c>
      <c r="C543" s="155" t="s">
        <v>18</v>
      </c>
      <c r="D543" s="155" t="s">
        <v>8</v>
      </c>
      <c r="E543" t="str">
        <f t="shared" si="8"/>
        <v>ESTotal90+</v>
      </c>
      <c r="F543">
        <v>16960</v>
      </c>
    </row>
    <row r="544" spans="2:6" x14ac:dyDescent="0.2">
      <c r="B544" s="155" t="s">
        <v>67</v>
      </c>
      <c r="C544" s="155" t="s">
        <v>69</v>
      </c>
      <c r="D544" s="155">
        <v>0</v>
      </c>
      <c r="E544" t="str">
        <f t="shared" si="8"/>
        <v>GOFemale0</v>
      </c>
      <c r="F544">
        <v>49586</v>
      </c>
    </row>
    <row r="545" spans="2:6" x14ac:dyDescent="0.2">
      <c r="B545" s="155" t="s">
        <v>67</v>
      </c>
      <c r="C545" s="155" t="s">
        <v>69</v>
      </c>
      <c r="D545" s="167" t="s">
        <v>139</v>
      </c>
      <c r="E545" t="str">
        <f t="shared" si="8"/>
        <v>GOFemale01-04</v>
      </c>
      <c r="F545">
        <v>202903</v>
      </c>
    </row>
    <row r="546" spans="2:6" x14ac:dyDescent="0.2">
      <c r="B546" s="155" t="s">
        <v>67</v>
      </c>
      <c r="C546" s="155" t="s">
        <v>69</v>
      </c>
      <c r="D546" s="167" t="s">
        <v>138</v>
      </c>
      <c r="E546" t="str">
        <f t="shared" si="8"/>
        <v>GOFemale05-09</v>
      </c>
      <c r="F546">
        <v>248966</v>
      </c>
    </row>
    <row r="547" spans="2:6" x14ac:dyDescent="0.2">
      <c r="B547" s="155" t="s">
        <v>67</v>
      </c>
      <c r="C547" s="155" t="s">
        <v>69</v>
      </c>
      <c r="D547" s="167" t="s">
        <v>120</v>
      </c>
      <c r="E547" t="str">
        <f t="shared" si="8"/>
        <v>GOFemale10-14</v>
      </c>
      <c r="F547">
        <v>242508</v>
      </c>
    </row>
    <row r="548" spans="2:6" x14ac:dyDescent="0.2">
      <c r="B548" s="155" t="s">
        <v>67</v>
      </c>
      <c r="C548" s="155" t="s">
        <v>69</v>
      </c>
      <c r="D548" s="155" t="s">
        <v>121</v>
      </c>
      <c r="E548" t="str">
        <f t="shared" si="8"/>
        <v>GOFemale15-19</v>
      </c>
      <c r="F548">
        <v>258617</v>
      </c>
    </row>
    <row r="549" spans="2:6" x14ac:dyDescent="0.2">
      <c r="B549" s="155" t="s">
        <v>67</v>
      </c>
      <c r="C549" s="155" t="s">
        <v>69</v>
      </c>
      <c r="D549" s="155" t="s">
        <v>122</v>
      </c>
      <c r="E549" t="str">
        <f t="shared" si="8"/>
        <v>GOFemale20-24</v>
      </c>
      <c r="F549">
        <v>285968</v>
      </c>
    </row>
    <row r="550" spans="2:6" x14ac:dyDescent="0.2">
      <c r="B550" s="155" t="s">
        <v>67</v>
      </c>
      <c r="C550" s="155" t="s">
        <v>69</v>
      </c>
      <c r="D550" s="155" t="s">
        <v>123</v>
      </c>
      <c r="E550" t="str">
        <f t="shared" si="8"/>
        <v>GOFemale25-29</v>
      </c>
      <c r="F550">
        <v>294862</v>
      </c>
    </row>
    <row r="551" spans="2:6" x14ac:dyDescent="0.2">
      <c r="B551" s="155" t="s">
        <v>67</v>
      </c>
      <c r="C551" s="155" t="s">
        <v>69</v>
      </c>
      <c r="D551" s="155" t="s">
        <v>124</v>
      </c>
      <c r="E551" t="str">
        <f t="shared" si="8"/>
        <v>GOFemale30-34</v>
      </c>
      <c r="F551">
        <v>300628</v>
      </c>
    </row>
    <row r="552" spans="2:6" x14ac:dyDescent="0.2">
      <c r="B552" s="155" t="s">
        <v>67</v>
      </c>
      <c r="C552" s="155" t="s">
        <v>69</v>
      </c>
      <c r="D552" s="155" t="s">
        <v>125</v>
      </c>
      <c r="E552" t="str">
        <f t="shared" si="8"/>
        <v>GOFemale35-39</v>
      </c>
      <c r="F552">
        <v>294094</v>
      </c>
    </row>
    <row r="553" spans="2:6" x14ac:dyDescent="0.2">
      <c r="B553" s="155" t="s">
        <v>67</v>
      </c>
      <c r="C553" s="155" t="s">
        <v>69</v>
      </c>
      <c r="D553" s="155" t="s">
        <v>126</v>
      </c>
      <c r="E553" t="str">
        <f t="shared" si="8"/>
        <v>GOFemale40-44</v>
      </c>
      <c r="F553">
        <v>274078</v>
      </c>
    </row>
    <row r="554" spans="2:6" x14ac:dyDescent="0.2">
      <c r="B554" s="155" t="s">
        <v>67</v>
      </c>
      <c r="C554" s="155" t="s">
        <v>69</v>
      </c>
      <c r="D554" s="155" t="s">
        <v>127</v>
      </c>
      <c r="E554" t="str">
        <f t="shared" si="8"/>
        <v>GOFemale45-49</v>
      </c>
      <c r="F554">
        <v>241266</v>
      </c>
    </row>
    <row r="555" spans="2:6" x14ac:dyDescent="0.2">
      <c r="B555" s="155" t="s">
        <v>67</v>
      </c>
      <c r="C555" s="155" t="s">
        <v>69</v>
      </c>
      <c r="D555" s="155" t="s">
        <v>128</v>
      </c>
      <c r="E555" t="str">
        <f t="shared" si="8"/>
        <v>GOFemale50-54</v>
      </c>
      <c r="F555">
        <v>216137</v>
      </c>
    </row>
    <row r="556" spans="2:6" x14ac:dyDescent="0.2">
      <c r="B556" s="155" t="s">
        <v>67</v>
      </c>
      <c r="C556" s="155" t="s">
        <v>69</v>
      </c>
      <c r="D556" s="155" t="s">
        <v>129</v>
      </c>
      <c r="E556" t="str">
        <f t="shared" si="8"/>
        <v>GOFemale55-59</v>
      </c>
      <c r="F556">
        <v>182036</v>
      </c>
    </row>
    <row r="557" spans="2:6" x14ac:dyDescent="0.2">
      <c r="B557" s="155" t="s">
        <v>67</v>
      </c>
      <c r="C557" s="155" t="s">
        <v>69</v>
      </c>
      <c r="D557" s="155" t="s">
        <v>130</v>
      </c>
      <c r="E557" t="str">
        <f t="shared" si="8"/>
        <v>GOFemale60-64</v>
      </c>
      <c r="F557">
        <v>145519</v>
      </c>
    </row>
    <row r="558" spans="2:6" x14ac:dyDescent="0.2">
      <c r="B558" s="155" t="s">
        <v>67</v>
      </c>
      <c r="C558" s="155" t="s">
        <v>69</v>
      </c>
      <c r="D558" s="155" t="s">
        <v>131</v>
      </c>
      <c r="E558" t="str">
        <f t="shared" si="8"/>
        <v>GOFemale65-69</v>
      </c>
      <c r="F558">
        <v>111127</v>
      </c>
    </row>
    <row r="559" spans="2:6" x14ac:dyDescent="0.2">
      <c r="B559" s="155" t="s">
        <v>67</v>
      </c>
      <c r="C559" s="155" t="s">
        <v>69</v>
      </c>
      <c r="D559" s="155" t="s">
        <v>132</v>
      </c>
      <c r="E559" t="str">
        <f t="shared" si="8"/>
        <v>GOFemale70-74</v>
      </c>
      <c r="F559">
        <v>78550</v>
      </c>
    </row>
    <row r="560" spans="2:6" x14ac:dyDescent="0.2">
      <c r="B560" s="155" t="s">
        <v>67</v>
      </c>
      <c r="C560" s="155" t="s">
        <v>69</v>
      </c>
      <c r="D560" s="155" t="s">
        <v>133</v>
      </c>
      <c r="E560" t="str">
        <f t="shared" si="8"/>
        <v>GOFemale75-79</v>
      </c>
      <c r="F560">
        <v>52869</v>
      </c>
    </row>
    <row r="561" spans="2:6" x14ac:dyDescent="0.2">
      <c r="B561" s="155" t="s">
        <v>67</v>
      </c>
      <c r="C561" s="155" t="s">
        <v>69</v>
      </c>
      <c r="D561" s="155" t="s">
        <v>134</v>
      </c>
      <c r="E561" t="str">
        <f t="shared" si="8"/>
        <v>GOFemale80-84</v>
      </c>
      <c r="F561">
        <v>33699</v>
      </c>
    </row>
    <row r="562" spans="2:6" x14ac:dyDescent="0.2">
      <c r="B562" s="155" t="s">
        <v>67</v>
      </c>
      <c r="C562" s="155" t="s">
        <v>69</v>
      </c>
      <c r="D562" s="155" t="s">
        <v>135</v>
      </c>
      <c r="E562" t="str">
        <f t="shared" si="8"/>
        <v>GOFemale85-89</v>
      </c>
      <c r="F562">
        <v>16722</v>
      </c>
    </row>
    <row r="563" spans="2:6" x14ac:dyDescent="0.2">
      <c r="B563" s="155" t="s">
        <v>67</v>
      </c>
      <c r="C563" s="155" t="s">
        <v>69</v>
      </c>
      <c r="D563" s="155" t="s">
        <v>8</v>
      </c>
      <c r="E563" t="str">
        <f t="shared" si="8"/>
        <v>GOFemale90+</v>
      </c>
      <c r="F563">
        <v>9171</v>
      </c>
    </row>
    <row r="564" spans="2:6" x14ac:dyDescent="0.2">
      <c r="B564" s="155" t="s">
        <v>67</v>
      </c>
      <c r="C564" s="155" t="s">
        <v>70</v>
      </c>
      <c r="D564" s="155">
        <v>0</v>
      </c>
      <c r="E564" t="str">
        <f t="shared" si="8"/>
        <v>GOMale0</v>
      </c>
      <c r="F564">
        <v>51939</v>
      </c>
    </row>
    <row r="565" spans="2:6" x14ac:dyDescent="0.2">
      <c r="B565" s="155" t="s">
        <v>67</v>
      </c>
      <c r="C565" s="155" t="s">
        <v>70</v>
      </c>
      <c r="D565" s="167" t="s">
        <v>139</v>
      </c>
      <c r="E565" t="str">
        <f t="shared" si="8"/>
        <v>GOMale01-04</v>
      </c>
      <c r="F565">
        <v>211850</v>
      </c>
    </row>
    <row r="566" spans="2:6" x14ac:dyDescent="0.2">
      <c r="B566" s="155" t="s">
        <v>67</v>
      </c>
      <c r="C566" s="155" t="s">
        <v>70</v>
      </c>
      <c r="D566" s="167" t="s">
        <v>138</v>
      </c>
      <c r="E566" t="str">
        <f t="shared" si="8"/>
        <v>GOMale05-09</v>
      </c>
      <c r="F566">
        <v>259184</v>
      </c>
    </row>
    <row r="567" spans="2:6" x14ac:dyDescent="0.2">
      <c r="B567" s="155" t="s">
        <v>67</v>
      </c>
      <c r="C567" s="155" t="s">
        <v>70</v>
      </c>
      <c r="D567" s="167" t="s">
        <v>120</v>
      </c>
      <c r="E567" t="str">
        <f t="shared" si="8"/>
        <v>GOMale10-14</v>
      </c>
      <c r="F567">
        <v>252803</v>
      </c>
    </row>
    <row r="568" spans="2:6" x14ac:dyDescent="0.2">
      <c r="B568" s="155" t="s">
        <v>67</v>
      </c>
      <c r="C568" s="155" t="s">
        <v>70</v>
      </c>
      <c r="D568" s="155" t="s">
        <v>121</v>
      </c>
      <c r="E568" t="str">
        <f t="shared" si="8"/>
        <v>GOMale15-19</v>
      </c>
      <c r="F568">
        <v>267457</v>
      </c>
    </row>
    <row r="569" spans="2:6" x14ac:dyDescent="0.2">
      <c r="B569" s="155" t="s">
        <v>67</v>
      </c>
      <c r="C569" s="155" t="s">
        <v>70</v>
      </c>
      <c r="D569" s="155" t="s">
        <v>122</v>
      </c>
      <c r="E569" t="str">
        <f t="shared" si="8"/>
        <v>GOMale20-24</v>
      </c>
      <c r="F569">
        <v>290807</v>
      </c>
    </row>
    <row r="570" spans="2:6" x14ac:dyDescent="0.2">
      <c r="B570" s="155" t="s">
        <v>67</v>
      </c>
      <c r="C570" s="155" t="s">
        <v>70</v>
      </c>
      <c r="D570" s="155" t="s">
        <v>123</v>
      </c>
      <c r="E570" t="str">
        <f t="shared" si="8"/>
        <v>GOMale25-29</v>
      </c>
      <c r="F570">
        <v>297471</v>
      </c>
    </row>
    <row r="571" spans="2:6" x14ac:dyDescent="0.2">
      <c r="B571" s="155" t="s">
        <v>67</v>
      </c>
      <c r="C571" s="155" t="s">
        <v>70</v>
      </c>
      <c r="D571" s="155" t="s">
        <v>124</v>
      </c>
      <c r="E571" t="str">
        <f t="shared" si="8"/>
        <v>GOMale30-34</v>
      </c>
      <c r="F571">
        <v>304619</v>
      </c>
    </row>
    <row r="572" spans="2:6" x14ac:dyDescent="0.2">
      <c r="B572" s="155" t="s">
        <v>67</v>
      </c>
      <c r="C572" s="155" t="s">
        <v>70</v>
      </c>
      <c r="D572" s="155" t="s">
        <v>125</v>
      </c>
      <c r="E572" t="str">
        <f t="shared" si="8"/>
        <v>GOMale35-39</v>
      </c>
      <c r="F572">
        <v>290641</v>
      </c>
    </row>
    <row r="573" spans="2:6" x14ac:dyDescent="0.2">
      <c r="B573" s="155" t="s">
        <v>67</v>
      </c>
      <c r="C573" s="155" t="s">
        <v>70</v>
      </c>
      <c r="D573" s="155" t="s">
        <v>126</v>
      </c>
      <c r="E573" t="str">
        <f t="shared" si="8"/>
        <v>GOMale40-44</v>
      </c>
      <c r="F573">
        <v>264385</v>
      </c>
    </row>
    <row r="574" spans="2:6" x14ac:dyDescent="0.2">
      <c r="B574" s="155" t="s">
        <v>67</v>
      </c>
      <c r="C574" s="155" t="s">
        <v>70</v>
      </c>
      <c r="D574" s="155" t="s">
        <v>127</v>
      </c>
      <c r="E574" t="str">
        <f t="shared" si="8"/>
        <v>GOMale45-49</v>
      </c>
      <c r="F574">
        <v>229592</v>
      </c>
    </row>
    <row r="575" spans="2:6" x14ac:dyDescent="0.2">
      <c r="B575" s="155" t="s">
        <v>67</v>
      </c>
      <c r="C575" s="155" t="s">
        <v>70</v>
      </c>
      <c r="D575" s="155" t="s">
        <v>128</v>
      </c>
      <c r="E575" t="str">
        <f t="shared" si="8"/>
        <v>GOMale50-54</v>
      </c>
      <c r="F575">
        <v>203798</v>
      </c>
    </row>
    <row r="576" spans="2:6" x14ac:dyDescent="0.2">
      <c r="B576" s="155" t="s">
        <v>67</v>
      </c>
      <c r="C576" s="155" t="s">
        <v>70</v>
      </c>
      <c r="D576" s="155" t="s">
        <v>129</v>
      </c>
      <c r="E576" t="str">
        <f t="shared" si="8"/>
        <v>GOMale55-59</v>
      </c>
      <c r="F576">
        <v>168046</v>
      </c>
    </row>
    <row r="577" spans="2:6" x14ac:dyDescent="0.2">
      <c r="B577" s="155" t="s">
        <v>67</v>
      </c>
      <c r="C577" s="155" t="s">
        <v>70</v>
      </c>
      <c r="D577" s="155" t="s">
        <v>130</v>
      </c>
      <c r="E577" t="str">
        <f t="shared" si="8"/>
        <v>GOMale60-64</v>
      </c>
      <c r="F577">
        <v>130911</v>
      </c>
    </row>
    <row r="578" spans="2:6" x14ac:dyDescent="0.2">
      <c r="B578" s="155" t="s">
        <v>67</v>
      </c>
      <c r="C578" s="155" t="s">
        <v>70</v>
      </c>
      <c r="D578" s="155" t="s">
        <v>131</v>
      </c>
      <c r="E578" t="str">
        <f t="shared" si="8"/>
        <v>GOMale65-69</v>
      </c>
      <c r="F578">
        <v>97367</v>
      </c>
    </row>
    <row r="579" spans="2:6" x14ac:dyDescent="0.2">
      <c r="B579" s="155" t="s">
        <v>67</v>
      </c>
      <c r="C579" s="155" t="s">
        <v>70</v>
      </c>
      <c r="D579" s="155" t="s">
        <v>132</v>
      </c>
      <c r="E579" t="str">
        <f t="shared" si="8"/>
        <v>GOMale70-74</v>
      </c>
      <c r="F579">
        <v>68855</v>
      </c>
    </row>
    <row r="580" spans="2:6" x14ac:dyDescent="0.2">
      <c r="B580" s="155" t="s">
        <v>67</v>
      </c>
      <c r="C580" s="155" t="s">
        <v>70</v>
      </c>
      <c r="D580" s="155" t="s">
        <v>133</v>
      </c>
      <c r="E580" t="str">
        <f t="shared" ref="E580:E643" si="9">_xlfn.CONCAT(B580,C580,D580)</f>
        <v>GOMale75-79</v>
      </c>
      <c r="F580">
        <v>45102</v>
      </c>
    </row>
    <row r="581" spans="2:6" x14ac:dyDescent="0.2">
      <c r="B581" s="155" t="s">
        <v>67</v>
      </c>
      <c r="C581" s="155" t="s">
        <v>70</v>
      </c>
      <c r="D581" s="155" t="s">
        <v>134</v>
      </c>
      <c r="E581" t="str">
        <f t="shared" si="9"/>
        <v>GOMale80-84</v>
      </c>
      <c r="F581">
        <v>27159</v>
      </c>
    </row>
    <row r="582" spans="2:6" x14ac:dyDescent="0.2">
      <c r="B582" s="155" t="s">
        <v>67</v>
      </c>
      <c r="C582" s="155" t="s">
        <v>70</v>
      </c>
      <c r="D582" s="155" t="s">
        <v>135</v>
      </c>
      <c r="E582" t="str">
        <f t="shared" si="9"/>
        <v>GOMale85-89</v>
      </c>
      <c r="F582">
        <v>12779</v>
      </c>
    </row>
    <row r="583" spans="2:6" x14ac:dyDescent="0.2">
      <c r="B583" s="155" t="s">
        <v>67</v>
      </c>
      <c r="C583" s="155" t="s">
        <v>70</v>
      </c>
      <c r="D583" s="155" t="s">
        <v>8</v>
      </c>
      <c r="E583" t="str">
        <f t="shared" si="9"/>
        <v>GOMale90+</v>
      </c>
      <c r="F583">
        <v>6833</v>
      </c>
    </row>
    <row r="584" spans="2:6" x14ac:dyDescent="0.2">
      <c r="B584" s="155" t="s">
        <v>67</v>
      </c>
      <c r="C584" s="155" t="s">
        <v>18</v>
      </c>
      <c r="D584" s="155">
        <v>0</v>
      </c>
      <c r="E584" t="str">
        <f t="shared" si="9"/>
        <v>GOTotal0</v>
      </c>
      <c r="F584">
        <v>101525</v>
      </c>
    </row>
    <row r="585" spans="2:6" x14ac:dyDescent="0.2">
      <c r="B585" s="155" t="s">
        <v>67</v>
      </c>
      <c r="C585" s="155" t="s">
        <v>18</v>
      </c>
      <c r="D585" s="167" t="s">
        <v>139</v>
      </c>
      <c r="E585" t="str">
        <f t="shared" si="9"/>
        <v>GOTotal01-04</v>
      </c>
      <c r="F585">
        <v>414753</v>
      </c>
    </row>
    <row r="586" spans="2:6" x14ac:dyDescent="0.2">
      <c r="B586" s="155" t="s">
        <v>67</v>
      </c>
      <c r="C586" s="155" t="s">
        <v>18</v>
      </c>
      <c r="D586" s="167" t="s">
        <v>138</v>
      </c>
      <c r="E586" t="str">
        <f t="shared" si="9"/>
        <v>GOTotal05-09</v>
      </c>
      <c r="F586">
        <v>508150</v>
      </c>
    </row>
    <row r="587" spans="2:6" x14ac:dyDescent="0.2">
      <c r="B587" s="155" t="s">
        <v>67</v>
      </c>
      <c r="C587" s="155" t="s">
        <v>18</v>
      </c>
      <c r="D587" s="167" t="s">
        <v>120</v>
      </c>
      <c r="E587" t="str">
        <f t="shared" si="9"/>
        <v>GOTotal10-14</v>
      </c>
      <c r="F587">
        <v>495311</v>
      </c>
    </row>
    <row r="588" spans="2:6" x14ac:dyDescent="0.2">
      <c r="B588" s="155" t="s">
        <v>67</v>
      </c>
      <c r="C588" s="155" t="s">
        <v>18</v>
      </c>
      <c r="D588" s="155" t="s">
        <v>121</v>
      </c>
      <c r="E588" t="str">
        <f t="shared" si="9"/>
        <v>GOTotal15-19</v>
      </c>
      <c r="F588">
        <v>526074</v>
      </c>
    </row>
    <row r="589" spans="2:6" x14ac:dyDescent="0.2">
      <c r="B589" s="155" t="s">
        <v>67</v>
      </c>
      <c r="C589" s="155" t="s">
        <v>18</v>
      </c>
      <c r="D589" s="155" t="s">
        <v>122</v>
      </c>
      <c r="E589" t="str">
        <f t="shared" si="9"/>
        <v>GOTotal20-24</v>
      </c>
      <c r="F589">
        <v>576775</v>
      </c>
    </row>
    <row r="590" spans="2:6" x14ac:dyDescent="0.2">
      <c r="B590" s="155" t="s">
        <v>67</v>
      </c>
      <c r="C590" s="155" t="s">
        <v>18</v>
      </c>
      <c r="D590" s="155" t="s">
        <v>123</v>
      </c>
      <c r="E590" t="str">
        <f t="shared" si="9"/>
        <v>GOTotal25-29</v>
      </c>
      <c r="F590">
        <v>592333</v>
      </c>
    </row>
    <row r="591" spans="2:6" x14ac:dyDescent="0.2">
      <c r="B591" s="155" t="s">
        <v>67</v>
      </c>
      <c r="C591" s="155" t="s">
        <v>18</v>
      </c>
      <c r="D591" s="155" t="s">
        <v>124</v>
      </c>
      <c r="E591" t="str">
        <f t="shared" si="9"/>
        <v>GOTotal30-34</v>
      </c>
      <c r="F591">
        <v>605247</v>
      </c>
    </row>
    <row r="592" spans="2:6" x14ac:dyDescent="0.2">
      <c r="B592" s="155" t="s">
        <v>67</v>
      </c>
      <c r="C592" s="155" t="s">
        <v>18</v>
      </c>
      <c r="D592" s="155" t="s">
        <v>125</v>
      </c>
      <c r="E592" t="str">
        <f t="shared" si="9"/>
        <v>GOTotal35-39</v>
      </c>
      <c r="F592">
        <v>584735</v>
      </c>
    </row>
    <row r="593" spans="2:6" x14ac:dyDescent="0.2">
      <c r="B593" s="155" t="s">
        <v>67</v>
      </c>
      <c r="C593" s="155" t="s">
        <v>18</v>
      </c>
      <c r="D593" s="155" t="s">
        <v>126</v>
      </c>
      <c r="E593" t="str">
        <f t="shared" si="9"/>
        <v>GOTotal40-44</v>
      </c>
      <c r="F593">
        <v>538463</v>
      </c>
    </row>
    <row r="594" spans="2:6" x14ac:dyDescent="0.2">
      <c r="B594" s="155" t="s">
        <v>67</v>
      </c>
      <c r="C594" s="155" t="s">
        <v>18</v>
      </c>
      <c r="D594" s="155" t="s">
        <v>127</v>
      </c>
      <c r="E594" t="str">
        <f t="shared" si="9"/>
        <v>GOTotal45-49</v>
      </c>
      <c r="F594">
        <v>470858</v>
      </c>
    </row>
    <row r="595" spans="2:6" x14ac:dyDescent="0.2">
      <c r="B595" s="155" t="s">
        <v>67</v>
      </c>
      <c r="C595" s="155" t="s">
        <v>18</v>
      </c>
      <c r="D595" s="155" t="s">
        <v>128</v>
      </c>
      <c r="E595" t="str">
        <f t="shared" si="9"/>
        <v>GOTotal50-54</v>
      </c>
      <c r="F595">
        <v>419935</v>
      </c>
    </row>
    <row r="596" spans="2:6" x14ac:dyDescent="0.2">
      <c r="B596" s="155" t="s">
        <v>67</v>
      </c>
      <c r="C596" s="155" t="s">
        <v>18</v>
      </c>
      <c r="D596" s="155" t="s">
        <v>129</v>
      </c>
      <c r="E596" t="str">
        <f t="shared" si="9"/>
        <v>GOTotal55-59</v>
      </c>
      <c r="F596">
        <v>350082</v>
      </c>
    </row>
    <row r="597" spans="2:6" x14ac:dyDescent="0.2">
      <c r="B597" s="155" t="s">
        <v>67</v>
      </c>
      <c r="C597" s="155" t="s">
        <v>18</v>
      </c>
      <c r="D597" s="155" t="s">
        <v>130</v>
      </c>
      <c r="E597" t="str">
        <f t="shared" si="9"/>
        <v>GOTotal60-64</v>
      </c>
      <c r="F597">
        <v>276430</v>
      </c>
    </row>
    <row r="598" spans="2:6" x14ac:dyDescent="0.2">
      <c r="B598" s="155" t="s">
        <v>67</v>
      </c>
      <c r="C598" s="155" t="s">
        <v>18</v>
      </c>
      <c r="D598" s="155" t="s">
        <v>131</v>
      </c>
      <c r="E598" t="str">
        <f t="shared" si="9"/>
        <v>GOTotal65-69</v>
      </c>
      <c r="F598">
        <v>208494</v>
      </c>
    </row>
    <row r="599" spans="2:6" x14ac:dyDescent="0.2">
      <c r="B599" s="155" t="s">
        <v>67</v>
      </c>
      <c r="C599" s="155" t="s">
        <v>18</v>
      </c>
      <c r="D599" s="155" t="s">
        <v>132</v>
      </c>
      <c r="E599" t="str">
        <f t="shared" si="9"/>
        <v>GOTotal70-74</v>
      </c>
      <c r="F599">
        <v>147405</v>
      </c>
    </row>
    <row r="600" spans="2:6" x14ac:dyDescent="0.2">
      <c r="B600" s="155" t="s">
        <v>67</v>
      </c>
      <c r="C600" s="155" t="s">
        <v>18</v>
      </c>
      <c r="D600" s="155" t="s">
        <v>133</v>
      </c>
      <c r="E600" t="str">
        <f t="shared" si="9"/>
        <v>GOTotal75-79</v>
      </c>
      <c r="F600">
        <v>97971</v>
      </c>
    </row>
    <row r="601" spans="2:6" x14ac:dyDescent="0.2">
      <c r="B601" s="155" t="s">
        <v>67</v>
      </c>
      <c r="C601" s="155" t="s">
        <v>18</v>
      </c>
      <c r="D601" s="155" t="s">
        <v>134</v>
      </c>
      <c r="E601" t="str">
        <f t="shared" si="9"/>
        <v>GOTotal80-84</v>
      </c>
      <c r="F601">
        <v>60858</v>
      </c>
    </row>
    <row r="602" spans="2:6" x14ac:dyDescent="0.2">
      <c r="B602" s="155" t="s">
        <v>67</v>
      </c>
      <c r="C602" s="155" t="s">
        <v>18</v>
      </c>
      <c r="D602" s="155" t="s">
        <v>135</v>
      </c>
      <c r="E602" t="str">
        <f t="shared" si="9"/>
        <v>GOTotal85-89</v>
      </c>
      <c r="F602">
        <v>29501</v>
      </c>
    </row>
    <row r="603" spans="2:6" x14ac:dyDescent="0.2">
      <c r="B603" s="155" t="s">
        <v>67</v>
      </c>
      <c r="C603" s="155" t="s">
        <v>18</v>
      </c>
      <c r="D603" s="155" t="s">
        <v>8</v>
      </c>
      <c r="E603" t="str">
        <f t="shared" si="9"/>
        <v>GOTotal90+</v>
      </c>
      <c r="F603">
        <v>16004</v>
      </c>
    </row>
    <row r="604" spans="2:6" x14ac:dyDescent="0.2">
      <c r="B604" s="155" t="s">
        <v>47</v>
      </c>
      <c r="C604" s="155" t="s">
        <v>69</v>
      </c>
      <c r="D604" s="155">
        <v>0</v>
      </c>
      <c r="E604" t="str">
        <f t="shared" si="9"/>
        <v>MAFemale0</v>
      </c>
      <c r="F604">
        <v>58016</v>
      </c>
    </row>
    <row r="605" spans="2:6" x14ac:dyDescent="0.2">
      <c r="B605" s="155" t="s">
        <v>47</v>
      </c>
      <c r="C605" s="155" t="s">
        <v>69</v>
      </c>
      <c r="D605" s="167" t="s">
        <v>139</v>
      </c>
      <c r="E605" t="str">
        <f t="shared" si="9"/>
        <v>MAFemale01-04</v>
      </c>
      <c r="F605">
        <v>230141</v>
      </c>
    </row>
    <row r="606" spans="2:6" x14ac:dyDescent="0.2">
      <c r="B606" s="155" t="s">
        <v>47</v>
      </c>
      <c r="C606" s="155" t="s">
        <v>69</v>
      </c>
      <c r="D606" s="167" t="s">
        <v>138</v>
      </c>
      <c r="E606" t="str">
        <f t="shared" si="9"/>
        <v>MAFemale05-09</v>
      </c>
      <c r="F606">
        <v>290349</v>
      </c>
    </row>
    <row r="607" spans="2:6" x14ac:dyDescent="0.2">
      <c r="B607" s="155" t="s">
        <v>47</v>
      </c>
      <c r="C607" s="155" t="s">
        <v>69</v>
      </c>
      <c r="D607" s="167" t="s">
        <v>120</v>
      </c>
      <c r="E607" t="str">
        <f t="shared" si="9"/>
        <v>MAFemale10-14</v>
      </c>
      <c r="F607">
        <v>330002</v>
      </c>
    </row>
    <row r="608" spans="2:6" x14ac:dyDescent="0.2">
      <c r="B608" s="155" t="s">
        <v>47</v>
      </c>
      <c r="C608" s="155" t="s">
        <v>69</v>
      </c>
      <c r="D608" s="155" t="s">
        <v>121</v>
      </c>
      <c r="E608" t="str">
        <f t="shared" si="9"/>
        <v>MAFemale15-19</v>
      </c>
      <c r="F608">
        <v>328963</v>
      </c>
    </row>
    <row r="609" spans="2:6" x14ac:dyDescent="0.2">
      <c r="B609" s="155" t="s">
        <v>47</v>
      </c>
      <c r="C609" s="155" t="s">
        <v>69</v>
      </c>
      <c r="D609" s="155" t="s">
        <v>122</v>
      </c>
      <c r="E609" t="str">
        <f t="shared" si="9"/>
        <v>MAFemale20-24</v>
      </c>
      <c r="F609">
        <v>334069</v>
      </c>
    </row>
    <row r="610" spans="2:6" x14ac:dyDescent="0.2">
      <c r="B610" s="155" t="s">
        <v>47</v>
      </c>
      <c r="C610" s="155" t="s">
        <v>69</v>
      </c>
      <c r="D610" s="155" t="s">
        <v>123</v>
      </c>
      <c r="E610" t="str">
        <f t="shared" si="9"/>
        <v>MAFemale25-29</v>
      </c>
      <c r="F610">
        <v>306387</v>
      </c>
    </row>
    <row r="611" spans="2:6" x14ac:dyDescent="0.2">
      <c r="B611" s="155" t="s">
        <v>47</v>
      </c>
      <c r="C611" s="155" t="s">
        <v>69</v>
      </c>
      <c r="D611" s="155" t="s">
        <v>124</v>
      </c>
      <c r="E611" t="str">
        <f t="shared" si="9"/>
        <v>MAFemale30-34</v>
      </c>
      <c r="F611">
        <v>303783</v>
      </c>
    </row>
    <row r="612" spans="2:6" x14ac:dyDescent="0.2">
      <c r="B612" s="155" t="s">
        <v>47</v>
      </c>
      <c r="C612" s="155" t="s">
        <v>69</v>
      </c>
      <c r="D612" s="155" t="s">
        <v>125</v>
      </c>
      <c r="E612" t="str">
        <f t="shared" si="9"/>
        <v>MAFemale35-39</v>
      </c>
      <c r="F612">
        <v>281501</v>
      </c>
    </row>
    <row r="613" spans="2:6" x14ac:dyDescent="0.2">
      <c r="B613" s="155" t="s">
        <v>47</v>
      </c>
      <c r="C613" s="155" t="s">
        <v>69</v>
      </c>
      <c r="D613" s="155" t="s">
        <v>126</v>
      </c>
      <c r="E613" t="str">
        <f t="shared" si="9"/>
        <v>MAFemale40-44</v>
      </c>
      <c r="F613">
        <v>236640</v>
      </c>
    </row>
    <row r="614" spans="2:6" x14ac:dyDescent="0.2">
      <c r="B614" s="155" t="s">
        <v>47</v>
      </c>
      <c r="C614" s="155" t="s">
        <v>69</v>
      </c>
      <c r="D614" s="155" t="s">
        <v>127</v>
      </c>
      <c r="E614" t="str">
        <f t="shared" si="9"/>
        <v>MAFemale45-49</v>
      </c>
      <c r="F614">
        <v>191462</v>
      </c>
    </row>
    <row r="615" spans="2:6" x14ac:dyDescent="0.2">
      <c r="B615" s="155" t="s">
        <v>47</v>
      </c>
      <c r="C615" s="155" t="s">
        <v>69</v>
      </c>
      <c r="D615" s="155" t="s">
        <v>128</v>
      </c>
      <c r="E615" t="str">
        <f t="shared" si="9"/>
        <v>MAFemale50-54</v>
      </c>
      <c r="F615">
        <v>168758</v>
      </c>
    </row>
    <row r="616" spans="2:6" x14ac:dyDescent="0.2">
      <c r="B616" s="155" t="s">
        <v>47</v>
      </c>
      <c r="C616" s="155" t="s">
        <v>69</v>
      </c>
      <c r="D616" s="155" t="s">
        <v>129</v>
      </c>
      <c r="E616" t="str">
        <f t="shared" si="9"/>
        <v>MAFemale55-59</v>
      </c>
      <c r="F616">
        <v>141739</v>
      </c>
    </row>
    <row r="617" spans="2:6" x14ac:dyDescent="0.2">
      <c r="B617" s="155" t="s">
        <v>47</v>
      </c>
      <c r="C617" s="155" t="s">
        <v>69</v>
      </c>
      <c r="D617" s="155" t="s">
        <v>130</v>
      </c>
      <c r="E617" t="str">
        <f t="shared" si="9"/>
        <v>MAFemale60-64</v>
      </c>
      <c r="F617">
        <v>116580</v>
      </c>
    </row>
    <row r="618" spans="2:6" x14ac:dyDescent="0.2">
      <c r="B618" s="155" t="s">
        <v>47</v>
      </c>
      <c r="C618" s="155" t="s">
        <v>69</v>
      </c>
      <c r="D618" s="155" t="s">
        <v>131</v>
      </c>
      <c r="E618" t="str">
        <f t="shared" si="9"/>
        <v>MAFemale65-69</v>
      </c>
      <c r="F618">
        <v>93956</v>
      </c>
    </row>
    <row r="619" spans="2:6" x14ac:dyDescent="0.2">
      <c r="B619" s="155" t="s">
        <v>47</v>
      </c>
      <c r="C619" s="155" t="s">
        <v>69</v>
      </c>
      <c r="D619" s="155" t="s">
        <v>132</v>
      </c>
      <c r="E619" t="str">
        <f t="shared" si="9"/>
        <v>MAFemale70-74</v>
      </c>
      <c r="F619">
        <v>68606</v>
      </c>
    </row>
    <row r="620" spans="2:6" x14ac:dyDescent="0.2">
      <c r="B620" s="155" t="s">
        <v>47</v>
      </c>
      <c r="C620" s="155" t="s">
        <v>69</v>
      </c>
      <c r="D620" s="155" t="s">
        <v>133</v>
      </c>
      <c r="E620" t="str">
        <f t="shared" si="9"/>
        <v>MAFemale75-79</v>
      </c>
      <c r="F620">
        <v>49693</v>
      </c>
    </row>
    <row r="621" spans="2:6" x14ac:dyDescent="0.2">
      <c r="B621" s="155" t="s">
        <v>47</v>
      </c>
      <c r="C621" s="155" t="s">
        <v>69</v>
      </c>
      <c r="D621" s="155" t="s">
        <v>134</v>
      </c>
      <c r="E621" t="str">
        <f t="shared" si="9"/>
        <v>MAFemale80-84</v>
      </c>
      <c r="F621">
        <v>33425</v>
      </c>
    </row>
    <row r="622" spans="2:6" x14ac:dyDescent="0.2">
      <c r="B622" s="155" t="s">
        <v>47</v>
      </c>
      <c r="C622" s="155" t="s">
        <v>69</v>
      </c>
      <c r="D622" s="155" t="s">
        <v>135</v>
      </c>
      <c r="E622" t="str">
        <f t="shared" si="9"/>
        <v>MAFemale85-89</v>
      </c>
      <c r="F622">
        <v>17828</v>
      </c>
    </row>
    <row r="623" spans="2:6" x14ac:dyDescent="0.2">
      <c r="B623" s="155" t="s">
        <v>47</v>
      </c>
      <c r="C623" s="155" t="s">
        <v>69</v>
      </c>
      <c r="D623" s="155" t="s">
        <v>8</v>
      </c>
      <c r="E623" t="str">
        <f t="shared" si="9"/>
        <v>MAFemale90+</v>
      </c>
      <c r="F623">
        <v>13424</v>
      </c>
    </row>
    <row r="624" spans="2:6" x14ac:dyDescent="0.2">
      <c r="B624" s="155" t="s">
        <v>47</v>
      </c>
      <c r="C624" s="155" t="s">
        <v>70</v>
      </c>
      <c r="D624" s="155">
        <v>0</v>
      </c>
      <c r="E624" t="str">
        <f t="shared" si="9"/>
        <v>MAMale0</v>
      </c>
      <c r="F624">
        <v>60726</v>
      </c>
    </row>
    <row r="625" spans="2:6" x14ac:dyDescent="0.2">
      <c r="B625" s="155" t="s">
        <v>47</v>
      </c>
      <c r="C625" s="155" t="s">
        <v>70</v>
      </c>
      <c r="D625" s="167" t="s">
        <v>139</v>
      </c>
      <c r="E625" t="str">
        <f t="shared" si="9"/>
        <v>MAMale01-04</v>
      </c>
      <c r="F625">
        <v>240498</v>
      </c>
    </row>
    <row r="626" spans="2:6" x14ac:dyDescent="0.2">
      <c r="B626" s="155" t="s">
        <v>47</v>
      </c>
      <c r="C626" s="155" t="s">
        <v>70</v>
      </c>
      <c r="D626" s="167" t="s">
        <v>138</v>
      </c>
      <c r="E626" t="str">
        <f t="shared" si="9"/>
        <v>MAMale05-09</v>
      </c>
      <c r="F626">
        <v>303133</v>
      </c>
    </row>
    <row r="627" spans="2:6" x14ac:dyDescent="0.2">
      <c r="B627" s="155" t="s">
        <v>47</v>
      </c>
      <c r="C627" s="155" t="s">
        <v>70</v>
      </c>
      <c r="D627" s="167" t="s">
        <v>120</v>
      </c>
      <c r="E627" t="str">
        <f t="shared" si="9"/>
        <v>MAMale10-14</v>
      </c>
      <c r="F627">
        <v>344314</v>
      </c>
    </row>
    <row r="628" spans="2:6" x14ac:dyDescent="0.2">
      <c r="B628" s="155" t="s">
        <v>47</v>
      </c>
      <c r="C628" s="155" t="s">
        <v>70</v>
      </c>
      <c r="D628" s="155" t="s">
        <v>121</v>
      </c>
      <c r="E628" t="str">
        <f t="shared" si="9"/>
        <v>MAMale15-19</v>
      </c>
      <c r="F628">
        <v>340683</v>
      </c>
    </row>
    <row r="629" spans="2:6" x14ac:dyDescent="0.2">
      <c r="B629" s="155" t="s">
        <v>47</v>
      </c>
      <c r="C629" s="155" t="s">
        <v>70</v>
      </c>
      <c r="D629" s="155" t="s">
        <v>122</v>
      </c>
      <c r="E629" t="str">
        <f t="shared" si="9"/>
        <v>MAMale20-24</v>
      </c>
      <c r="F629">
        <v>339037</v>
      </c>
    </row>
    <row r="630" spans="2:6" x14ac:dyDescent="0.2">
      <c r="B630" s="155" t="s">
        <v>47</v>
      </c>
      <c r="C630" s="155" t="s">
        <v>70</v>
      </c>
      <c r="D630" s="155" t="s">
        <v>123</v>
      </c>
      <c r="E630" t="str">
        <f t="shared" si="9"/>
        <v>MAMale25-29</v>
      </c>
      <c r="F630">
        <v>295347</v>
      </c>
    </row>
    <row r="631" spans="2:6" x14ac:dyDescent="0.2">
      <c r="B631" s="155" t="s">
        <v>47</v>
      </c>
      <c r="C631" s="155" t="s">
        <v>70</v>
      </c>
      <c r="D631" s="155" t="s">
        <v>124</v>
      </c>
      <c r="E631" t="str">
        <f t="shared" si="9"/>
        <v>MAMale30-34</v>
      </c>
      <c r="F631">
        <v>284322</v>
      </c>
    </row>
    <row r="632" spans="2:6" x14ac:dyDescent="0.2">
      <c r="B632" s="155" t="s">
        <v>47</v>
      </c>
      <c r="C632" s="155" t="s">
        <v>70</v>
      </c>
      <c r="D632" s="155" t="s">
        <v>125</v>
      </c>
      <c r="E632" t="str">
        <f t="shared" si="9"/>
        <v>MAMale35-39</v>
      </c>
      <c r="F632">
        <v>261349</v>
      </c>
    </row>
    <row r="633" spans="2:6" x14ac:dyDescent="0.2">
      <c r="B633" s="155" t="s">
        <v>47</v>
      </c>
      <c r="C633" s="155" t="s">
        <v>70</v>
      </c>
      <c r="D633" s="155" t="s">
        <v>126</v>
      </c>
      <c r="E633" t="str">
        <f t="shared" si="9"/>
        <v>MAMale40-44</v>
      </c>
      <c r="F633">
        <v>220200</v>
      </c>
    </row>
    <row r="634" spans="2:6" x14ac:dyDescent="0.2">
      <c r="B634" s="155" t="s">
        <v>47</v>
      </c>
      <c r="C634" s="155" t="s">
        <v>70</v>
      </c>
      <c r="D634" s="155" t="s">
        <v>127</v>
      </c>
      <c r="E634" t="str">
        <f t="shared" si="9"/>
        <v>MAMale45-49</v>
      </c>
      <c r="F634">
        <v>178791</v>
      </c>
    </row>
    <row r="635" spans="2:6" x14ac:dyDescent="0.2">
      <c r="B635" s="155" t="s">
        <v>47</v>
      </c>
      <c r="C635" s="155" t="s">
        <v>70</v>
      </c>
      <c r="D635" s="155" t="s">
        <v>128</v>
      </c>
      <c r="E635" t="str">
        <f t="shared" si="9"/>
        <v>MAMale50-54</v>
      </c>
      <c r="F635">
        <v>155206</v>
      </c>
    </row>
    <row r="636" spans="2:6" x14ac:dyDescent="0.2">
      <c r="B636" s="155" t="s">
        <v>47</v>
      </c>
      <c r="C636" s="155" t="s">
        <v>70</v>
      </c>
      <c r="D636" s="155" t="s">
        <v>129</v>
      </c>
      <c r="E636" t="str">
        <f t="shared" si="9"/>
        <v>MAMale55-59</v>
      </c>
      <c r="F636">
        <v>127470</v>
      </c>
    </row>
    <row r="637" spans="2:6" x14ac:dyDescent="0.2">
      <c r="B637" s="155" t="s">
        <v>47</v>
      </c>
      <c r="C637" s="155" t="s">
        <v>70</v>
      </c>
      <c r="D637" s="155" t="s">
        <v>130</v>
      </c>
      <c r="E637" t="str">
        <f t="shared" si="9"/>
        <v>MAMale60-64</v>
      </c>
      <c r="F637">
        <v>102061</v>
      </c>
    </row>
    <row r="638" spans="2:6" x14ac:dyDescent="0.2">
      <c r="B638" s="155" t="s">
        <v>47</v>
      </c>
      <c r="C638" s="155" t="s">
        <v>70</v>
      </c>
      <c r="D638" s="155" t="s">
        <v>131</v>
      </c>
      <c r="E638" t="str">
        <f t="shared" si="9"/>
        <v>MAMale65-69</v>
      </c>
      <c r="F638">
        <v>80708</v>
      </c>
    </row>
    <row r="639" spans="2:6" x14ac:dyDescent="0.2">
      <c r="B639" s="155" t="s">
        <v>47</v>
      </c>
      <c r="C639" s="155" t="s">
        <v>70</v>
      </c>
      <c r="D639" s="155" t="s">
        <v>132</v>
      </c>
      <c r="E639" t="str">
        <f t="shared" si="9"/>
        <v>MAMale70-74</v>
      </c>
      <c r="F639">
        <v>59276</v>
      </c>
    </row>
    <row r="640" spans="2:6" x14ac:dyDescent="0.2">
      <c r="B640" s="155" t="s">
        <v>47</v>
      </c>
      <c r="C640" s="155" t="s">
        <v>70</v>
      </c>
      <c r="D640" s="155" t="s">
        <v>133</v>
      </c>
      <c r="E640" t="str">
        <f t="shared" si="9"/>
        <v>MAMale75-79</v>
      </c>
      <c r="F640">
        <v>40963</v>
      </c>
    </row>
    <row r="641" spans="2:6" x14ac:dyDescent="0.2">
      <c r="B641" s="155" t="s">
        <v>47</v>
      </c>
      <c r="C641" s="155" t="s">
        <v>70</v>
      </c>
      <c r="D641" s="155" t="s">
        <v>134</v>
      </c>
      <c r="E641" t="str">
        <f t="shared" si="9"/>
        <v>MAMale80-84</v>
      </c>
      <c r="F641">
        <v>25238</v>
      </c>
    </row>
    <row r="642" spans="2:6" x14ac:dyDescent="0.2">
      <c r="B642" s="155" t="s">
        <v>47</v>
      </c>
      <c r="C642" s="155" t="s">
        <v>70</v>
      </c>
      <c r="D642" s="155" t="s">
        <v>135</v>
      </c>
      <c r="E642" t="str">
        <f t="shared" si="9"/>
        <v>MAMale85-89</v>
      </c>
      <c r="F642">
        <v>12764</v>
      </c>
    </row>
    <row r="643" spans="2:6" x14ac:dyDescent="0.2">
      <c r="B643" s="155" t="s">
        <v>47</v>
      </c>
      <c r="C643" s="155" t="s">
        <v>70</v>
      </c>
      <c r="D643" s="155" t="s">
        <v>8</v>
      </c>
      <c r="E643" t="str">
        <f t="shared" si="9"/>
        <v>MAMale90+</v>
      </c>
      <c r="F643">
        <v>7773</v>
      </c>
    </row>
    <row r="644" spans="2:6" x14ac:dyDescent="0.2">
      <c r="B644" s="155" t="s">
        <v>47</v>
      </c>
      <c r="C644" s="155" t="s">
        <v>18</v>
      </c>
      <c r="D644" s="155">
        <v>0</v>
      </c>
      <c r="E644" t="str">
        <f t="shared" ref="E644:E707" si="10">_xlfn.CONCAT(B644,C644,D644)</f>
        <v>MATotal0</v>
      </c>
      <c r="F644">
        <v>118742</v>
      </c>
    </row>
    <row r="645" spans="2:6" x14ac:dyDescent="0.2">
      <c r="B645" s="155" t="s">
        <v>47</v>
      </c>
      <c r="C645" s="155" t="s">
        <v>18</v>
      </c>
      <c r="D645" s="167" t="s">
        <v>139</v>
      </c>
      <c r="E645" t="str">
        <f t="shared" si="10"/>
        <v>MATotal01-04</v>
      </c>
      <c r="F645">
        <v>470639</v>
      </c>
    </row>
    <row r="646" spans="2:6" x14ac:dyDescent="0.2">
      <c r="B646" s="155" t="s">
        <v>47</v>
      </c>
      <c r="C646" s="155" t="s">
        <v>18</v>
      </c>
      <c r="D646" s="167" t="s">
        <v>138</v>
      </c>
      <c r="E646" t="str">
        <f t="shared" si="10"/>
        <v>MATotal05-09</v>
      </c>
      <c r="F646">
        <v>593482</v>
      </c>
    </row>
    <row r="647" spans="2:6" x14ac:dyDescent="0.2">
      <c r="B647" s="155" t="s">
        <v>47</v>
      </c>
      <c r="C647" s="155" t="s">
        <v>18</v>
      </c>
      <c r="D647" s="167" t="s">
        <v>120</v>
      </c>
      <c r="E647" t="str">
        <f t="shared" si="10"/>
        <v>MATotal10-14</v>
      </c>
      <c r="F647">
        <v>674316</v>
      </c>
    </row>
    <row r="648" spans="2:6" x14ac:dyDescent="0.2">
      <c r="B648" s="155" t="s">
        <v>47</v>
      </c>
      <c r="C648" s="155" t="s">
        <v>18</v>
      </c>
      <c r="D648" s="155" t="s">
        <v>121</v>
      </c>
      <c r="E648" t="str">
        <f t="shared" si="10"/>
        <v>MATotal15-19</v>
      </c>
      <c r="F648">
        <v>669646</v>
      </c>
    </row>
    <row r="649" spans="2:6" x14ac:dyDescent="0.2">
      <c r="B649" s="155" t="s">
        <v>47</v>
      </c>
      <c r="C649" s="155" t="s">
        <v>18</v>
      </c>
      <c r="D649" s="155" t="s">
        <v>122</v>
      </c>
      <c r="E649" t="str">
        <f t="shared" si="10"/>
        <v>MATotal20-24</v>
      </c>
      <c r="F649">
        <v>673106</v>
      </c>
    </row>
    <row r="650" spans="2:6" x14ac:dyDescent="0.2">
      <c r="B650" s="155" t="s">
        <v>47</v>
      </c>
      <c r="C650" s="155" t="s">
        <v>18</v>
      </c>
      <c r="D650" s="155" t="s">
        <v>123</v>
      </c>
      <c r="E650" t="str">
        <f t="shared" si="10"/>
        <v>MATotal25-29</v>
      </c>
      <c r="F650">
        <v>601734</v>
      </c>
    </row>
    <row r="651" spans="2:6" x14ac:dyDescent="0.2">
      <c r="B651" s="155" t="s">
        <v>47</v>
      </c>
      <c r="C651" s="155" t="s">
        <v>18</v>
      </c>
      <c r="D651" s="155" t="s">
        <v>124</v>
      </c>
      <c r="E651" t="str">
        <f t="shared" si="10"/>
        <v>MATotal30-34</v>
      </c>
      <c r="F651">
        <v>588105</v>
      </c>
    </row>
    <row r="652" spans="2:6" x14ac:dyDescent="0.2">
      <c r="B652" s="155" t="s">
        <v>47</v>
      </c>
      <c r="C652" s="155" t="s">
        <v>18</v>
      </c>
      <c r="D652" s="155" t="s">
        <v>125</v>
      </c>
      <c r="E652" t="str">
        <f t="shared" si="10"/>
        <v>MATotal35-39</v>
      </c>
      <c r="F652">
        <v>542850</v>
      </c>
    </row>
    <row r="653" spans="2:6" x14ac:dyDescent="0.2">
      <c r="B653" s="155" t="s">
        <v>47</v>
      </c>
      <c r="C653" s="155" t="s">
        <v>18</v>
      </c>
      <c r="D653" s="155" t="s">
        <v>126</v>
      </c>
      <c r="E653" t="str">
        <f t="shared" si="10"/>
        <v>MATotal40-44</v>
      </c>
      <c r="F653">
        <v>456840</v>
      </c>
    </row>
    <row r="654" spans="2:6" x14ac:dyDescent="0.2">
      <c r="B654" s="155" t="s">
        <v>47</v>
      </c>
      <c r="C654" s="155" t="s">
        <v>18</v>
      </c>
      <c r="D654" s="155" t="s">
        <v>127</v>
      </c>
      <c r="E654" t="str">
        <f t="shared" si="10"/>
        <v>MATotal45-49</v>
      </c>
      <c r="F654">
        <v>370253</v>
      </c>
    </row>
    <row r="655" spans="2:6" x14ac:dyDescent="0.2">
      <c r="B655" s="155" t="s">
        <v>47</v>
      </c>
      <c r="C655" s="155" t="s">
        <v>18</v>
      </c>
      <c r="D655" s="155" t="s">
        <v>128</v>
      </c>
      <c r="E655" t="str">
        <f t="shared" si="10"/>
        <v>MATotal50-54</v>
      </c>
      <c r="F655">
        <v>323964</v>
      </c>
    </row>
    <row r="656" spans="2:6" x14ac:dyDescent="0.2">
      <c r="B656" s="155" t="s">
        <v>47</v>
      </c>
      <c r="C656" s="155" t="s">
        <v>18</v>
      </c>
      <c r="D656" s="155" t="s">
        <v>129</v>
      </c>
      <c r="E656" t="str">
        <f t="shared" si="10"/>
        <v>MATotal55-59</v>
      </c>
      <c r="F656">
        <v>269209</v>
      </c>
    </row>
    <row r="657" spans="2:6" x14ac:dyDescent="0.2">
      <c r="B657" s="155" t="s">
        <v>47</v>
      </c>
      <c r="C657" s="155" t="s">
        <v>18</v>
      </c>
      <c r="D657" s="155" t="s">
        <v>130</v>
      </c>
      <c r="E657" t="str">
        <f t="shared" si="10"/>
        <v>MATotal60-64</v>
      </c>
      <c r="F657">
        <v>218641</v>
      </c>
    </row>
    <row r="658" spans="2:6" x14ac:dyDescent="0.2">
      <c r="B658" s="155" t="s">
        <v>47</v>
      </c>
      <c r="C658" s="155" t="s">
        <v>18</v>
      </c>
      <c r="D658" s="155" t="s">
        <v>131</v>
      </c>
      <c r="E658" t="str">
        <f t="shared" si="10"/>
        <v>MATotal65-69</v>
      </c>
      <c r="F658">
        <v>174664</v>
      </c>
    </row>
    <row r="659" spans="2:6" x14ac:dyDescent="0.2">
      <c r="B659" s="155" t="s">
        <v>47</v>
      </c>
      <c r="C659" s="155" t="s">
        <v>18</v>
      </c>
      <c r="D659" s="155" t="s">
        <v>132</v>
      </c>
      <c r="E659" t="str">
        <f t="shared" si="10"/>
        <v>MATotal70-74</v>
      </c>
      <c r="F659">
        <v>127882</v>
      </c>
    </row>
    <row r="660" spans="2:6" x14ac:dyDescent="0.2">
      <c r="B660" s="155" t="s">
        <v>47</v>
      </c>
      <c r="C660" s="155" t="s">
        <v>18</v>
      </c>
      <c r="D660" s="155" t="s">
        <v>133</v>
      </c>
      <c r="E660" t="str">
        <f t="shared" si="10"/>
        <v>MATotal75-79</v>
      </c>
      <c r="F660">
        <v>90656</v>
      </c>
    </row>
    <row r="661" spans="2:6" x14ac:dyDescent="0.2">
      <c r="B661" s="155" t="s">
        <v>47</v>
      </c>
      <c r="C661" s="155" t="s">
        <v>18</v>
      </c>
      <c r="D661" s="155" t="s">
        <v>134</v>
      </c>
      <c r="E661" t="str">
        <f t="shared" si="10"/>
        <v>MATotal80-84</v>
      </c>
      <c r="F661">
        <v>58663</v>
      </c>
    </row>
    <row r="662" spans="2:6" x14ac:dyDescent="0.2">
      <c r="B662" s="155" t="s">
        <v>47</v>
      </c>
      <c r="C662" s="155" t="s">
        <v>18</v>
      </c>
      <c r="D662" s="155" t="s">
        <v>135</v>
      </c>
      <c r="E662" t="str">
        <f t="shared" si="10"/>
        <v>MATotal85-89</v>
      </c>
      <c r="F662">
        <v>30592</v>
      </c>
    </row>
    <row r="663" spans="2:6" x14ac:dyDescent="0.2">
      <c r="B663" s="155" t="s">
        <v>47</v>
      </c>
      <c r="C663" s="155" t="s">
        <v>18</v>
      </c>
      <c r="D663" s="155" t="s">
        <v>8</v>
      </c>
      <c r="E663" t="str">
        <f t="shared" si="10"/>
        <v>MATotal90+</v>
      </c>
      <c r="F663">
        <v>21197</v>
      </c>
    </row>
    <row r="664" spans="2:6" x14ac:dyDescent="0.2">
      <c r="B664" s="155" t="s">
        <v>57</v>
      </c>
      <c r="C664" s="155" t="s">
        <v>69</v>
      </c>
      <c r="D664" s="155">
        <v>0</v>
      </c>
      <c r="E664" t="str">
        <f t="shared" si="10"/>
        <v>MGFemale0</v>
      </c>
      <c r="F664">
        <v>130498</v>
      </c>
    </row>
    <row r="665" spans="2:6" x14ac:dyDescent="0.2">
      <c r="B665" s="155" t="s">
        <v>57</v>
      </c>
      <c r="C665" s="155" t="s">
        <v>69</v>
      </c>
      <c r="D665" s="167" t="s">
        <v>139</v>
      </c>
      <c r="E665" t="str">
        <f t="shared" si="10"/>
        <v>MGFemale01-04</v>
      </c>
      <c r="F665">
        <v>519891</v>
      </c>
    </row>
    <row r="666" spans="2:6" x14ac:dyDescent="0.2">
      <c r="B666" s="155" t="s">
        <v>57</v>
      </c>
      <c r="C666" s="155" t="s">
        <v>69</v>
      </c>
      <c r="D666" s="167" t="s">
        <v>138</v>
      </c>
      <c r="E666" t="str">
        <f t="shared" si="10"/>
        <v>MGFemale05-09</v>
      </c>
      <c r="F666">
        <v>640841</v>
      </c>
    </row>
    <row r="667" spans="2:6" x14ac:dyDescent="0.2">
      <c r="B667" s="155" t="s">
        <v>57</v>
      </c>
      <c r="C667" s="155" t="s">
        <v>69</v>
      </c>
      <c r="D667" s="167" t="s">
        <v>120</v>
      </c>
      <c r="E667" t="str">
        <f t="shared" si="10"/>
        <v>MGFemale10-14</v>
      </c>
      <c r="F667">
        <v>669451</v>
      </c>
    </row>
    <row r="668" spans="2:6" x14ac:dyDescent="0.2">
      <c r="B668" s="155" t="s">
        <v>57</v>
      </c>
      <c r="C668" s="155" t="s">
        <v>69</v>
      </c>
      <c r="D668" s="155" t="s">
        <v>121</v>
      </c>
      <c r="E668" t="str">
        <f t="shared" si="10"/>
        <v>MGFemale15-19</v>
      </c>
      <c r="F668">
        <v>752835</v>
      </c>
    </row>
    <row r="669" spans="2:6" x14ac:dyDescent="0.2">
      <c r="B669" s="155" t="s">
        <v>57</v>
      </c>
      <c r="C669" s="155" t="s">
        <v>69</v>
      </c>
      <c r="D669" s="155" t="s">
        <v>122</v>
      </c>
      <c r="E669" t="str">
        <f t="shared" si="10"/>
        <v>MGFemale20-24</v>
      </c>
      <c r="F669">
        <v>843830</v>
      </c>
    </row>
    <row r="670" spans="2:6" x14ac:dyDescent="0.2">
      <c r="B670" s="155" t="s">
        <v>57</v>
      </c>
      <c r="C670" s="155" t="s">
        <v>69</v>
      </c>
      <c r="D670" s="155" t="s">
        <v>123</v>
      </c>
      <c r="E670" t="str">
        <f t="shared" si="10"/>
        <v>MGFemale25-29</v>
      </c>
      <c r="F670">
        <v>848087</v>
      </c>
    </row>
    <row r="671" spans="2:6" x14ac:dyDescent="0.2">
      <c r="B671" s="155" t="s">
        <v>57</v>
      </c>
      <c r="C671" s="155" t="s">
        <v>69</v>
      </c>
      <c r="D671" s="155" t="s">
        <v>124</v>
      </c>
      <c r="E671" t="str">
        <f t="shared" si="10"/>
        <v>MGFemale30-34</v>
      </c>
      <c r="F671">
        <v>855306</v>
      </c>
    </row>
    <row r="672" spans="2:6" x14ac:dyDescent="0.2">
      <c r="B672" s="155" t="s">
        <v>57</v>
      </c>
      <c r="C672" s="155" t="s">
        <v>69</v>
      </c>
      <c r="D672" s="155" t="s">
        <v>125</v>
      </c>
      <c r="E672" t="str">
        <f t="shared" si="10"/>
        <v>MGFemale35-39</v>
      </c>
      <c r="F672">
        <v>847409</v>
      </c>
    </row>
    <row r="673" spans="2:6" x14ac:dyDescent="0.2">
      <c r="B673" s="155" t="s">
        <v>57</v>
      </c>
      <c r="C673" s="155" t="s">
        <v>69</v>
      </c>
      <c r="D673" s="155" t="s">
        <v>126</v>
      </c>
      <c r="E673" t="str">
        <f t="shared" si="10"/>
        <v>MGFemale40-44</v>
      </c>
      <c r="F673">
        <v>790729</v>
      </c>
    </row>
    <row r="674" spans="2:6" x14ac:dyDescent="0.2">
      <c r="B674" s="155" t="s">
        <v>57</v>
      </c>
      <c r="C674" s="155" t="s">
        <v>69</v>
      </c>
      <c r="D674" s="155" t="s">
        <v>127</v>
      </c>
      <c r="E674" t="str">
        <f t="shared" si="10"/>
        <v>MGFemale45-49</v>
      </c>
      <c r="F674">
        <v>710881</v>
      </c>
    </row>
    <row r="675" spans="2:6" x14ac:dyDescent="0.2">
      <c r="B675" s="155" t="s">
        <v>57</v>
      </c>
      <c r="C675" s="155" t="s">
        <v>69</v>
      </c>
      <c r="D675" s="155" t="s">
        <v>128</v>
      </c>
      <c r="E675" t="str">
        <f t="shared" si="10"/>
        <v>MGFemale50-54</v>
      </c>
      <c r="F675">
        <v>687980</v>
      </c>
    </row>
    <row r="676" spans="2:6" x14ac:dyDescent="0.2">
      <c r="B676" s="155" t="s">
        <v>57</v>
      </c>
      <c r="C676" s="155" t="s">
        <v>69</v>
      </c>
      <c r="D676" s="155" t="s">
        <v>129</v>
      </c>
      <c r="E676" t="str">
        <f t="shared" si="10"/>
        <v>MGFemale55-59</v>
      </c>
      <c r="F676">
        <v>636235</v>
      </c>
    </row>
    <row r="677" spans="2:6" x14ac:dyDescent="0.2">
      <c r="B677" s="155" t="s">
        <v>57</v>
      </c>
      <c r="C677" s="155" t="s">
        <v>69</v>
      </c>
      <c r="D677" s="155" t="s">
        <v>130</v>
      </c>
      <c r="E677" t="str">
        <f t="shared" si="10"/>
        <v>MGFemale60-64</v>
      </c>
      <c r="F677">
        <v>541001</v>
      </c>
    </row>
    <row r="678" spans="2:6" x14ac:dyDescent="0.2">
      <c r="B678" s="155" t="s">
        <v>57</v>
      </c>
      <c r="C678" s="155" t="s">
        <v>69</v>
      </c>
      <c r="D678" s="155" t="s">
        <v>131</v>
      </c>
      <c r="E678" t="str">
        <f t="shared" si="10"/>
        <v>MGFemale65-69</v>
      </c>
      <c r="F678">
        <v>426691</v>
      </c>
    </row>
    <row r="679" spans="2:6" x14ac:dyDescent="0.2">
      <c r="B679" s="155" t="s">
        <v>57</v>
      </c>
      <c r="C679" s="155" t="s">
        <v>69</v>
      </c>
      <c r="D679" s="155" t="s">
        <v>132</v>
      </c>
      <c r="E679" t="str">
        <f t="shared" si="10"/>
        <v>MGFemale70-74</v>
      </c>
      <c r="F679">
        <v>315711</v>
      </c>
    </row>
    <row r="680" spans="2:6" x14ac:dyDescent="0.2">
      <c r="B680" s="155" t="s">
        <v>57</v>
      </c>
      <c r="C680" s="155" t="s">
        <v>69</v>
      </c>
      <c r="D680" s="155" t="s">
        <v>133</v>
      </c>
      <c r="E680" t="str">
        <f t="shared" si="10"/>
        <v>MGFemale75-79</v>
      </c>
      <c r="F680">
        <v>224314</v>
      </c>
    </row>
    <row r="681" spans="2:6" x14ac:dyDescent="0.2">
      <c r="B681" s="155" t="s">
        <v>57</v>
      </c>
      <c r="C681" s="155" t="s">
        <v>69</v>
      </c>
      <c r="D681" s="155" t="s">
        <v>134</v>
      </c>
      <c r="E681" t="str">
        <f t="shared" si="10"/>
        <v>MGFemale80-84</v>
      </c>
      <c r="F681">
        <v>155319</v>
      </c>
    </row>
    <row r="682" spans="2:6" x14ac:dyDescent="0.2">
      <c r="B682" s="155" t="s">
        <v>57</v>
      </c>
      <c r="C682" s="155" t="s">
        <v>69</v>
      </c>
      <c r="D682" s="155" t="s">
        <v>135</v>
      </c>
      <c r="E682" t="str">
        <f t="shared" si="10"/>
        <v>MGFemale85-89</v>
      </c>
      <c r="F682">
        <v>87181</v>
      </c>
    </row>
    <row r="683" spans="2:6" x14ac:dyDescent="0.2">
      <c r="B683" s="155" t="s">
        <v>57</v>
      </c>
      <c r="C683" s="155" t="s">
        <v>69</v>
      </c>
      <c r="D683" s="155" t="s">
        <v>8</v>
      </c>
      <c r="E683" t="str">
        <f t="shared" si="10"/>
        <v>MGFemale90+</v>
      </c>
      <c r="F683">
        <v>62133</v>
      </c>
    </row>
    <row r="684" spans="2:6" x14ac:dyDescent="0.2">
      <c r="B684" s="155" t="s">
        <v>57</v>
      </c>
      <c r="C684" s="155" t="s">
        <v>70</v>
      </c>
      <c r="D684" s="155">
        <v>0</v>
      </c>
      <c r="E684" t="str">
        <f t="shared" si="10"/>
        <v>MGMale0</v>
      </c>
      <c r="F684">
        <v>136869</v>
      </c>
    </row>
    <row r="685" spans="2:6" x14ac:dyDescent="0.2">
      <c r="B685" s="155" t="s">
        <v>57</v>
      </c>
      <c r="C685" s="155" t="s">
        <v>70</v>
      </c>
      <c r="D685" s="167" t="s">
        <v>139</v>
      </c>
      <c r="E685" t="str">
        <f t="shared" si="10"/>
        <v>MGMale01-04</v>
      </c>
      <c r="F685">
        <v>545068</v>
      </c>
    </row>
    <row r="686" spans="2:6" x14ac:dyDescent="0.2">
      <c r="B686" s="155" t="s">
        <v>57</v>
      </c>
      <c r="C686" s="155" t="s">
        <v>70</v>
      </c>
      <c r="D686" s="167" t="s">
        <v>138</v>
      </c>
      <c r="E686" t="str">
        <f t="shared" si="10"/>
        <v>MGMale05-09</v>
      </c>
      <c r="F686">
        <v>670962</v>
      </c>
    </row>
    <row r="687" spans="2:6" x14ac:dyDescent="0.2">
      <c r="B687" s="155" t="s">
        <v>57</v>
      </c>
      <c r="C687" s="155" t="s">
        <v>70</v>
      </c>
      <c r="D687" s="167" t="s">
        <v>120</v>
      </c>
      <c r="E687" t="str">
        <f t="shared" si="10"/>
        <v>MGMale10-14</v>
      </c>
      <c r="F687">
        <v>700109</v>
      </c>
    </row>
    <row r="688" spans="2:6" x14ac:dyDescent="0.2">
      <c r="B688" s="155" t="s">
        <v>57</v>
      </c>
      <c r="C688" s="155" t="s">
        <v>70</v>
      </c>
      <c r="D688" s="155" t="s">
        <v>121</v>
      </c>
      <c r="E688" t="str">
        <f t="shared" si="10"/>
        <v>MGMale15-19</v>
      </c>
      <c r="F688">
        <v>784785</v>
      </c>
    </row>
    <row r="689" spans="2:6" x14ac:dyDescent="0.2">
      <c r="B689" s="155" t="s">
        <v>57</v>
      </c>
      <c r="C689" s="155" t="s">
        <v>70</v>
      </c>
      <c r="D689" s="155" t="s">
        <v>122</v>
      </c>
      <c r="E689" t="str">
        <f t="shared" si="10"/>
        <v>MGMale20-24</v>
      </c>
      <c r="F689">
        <v>867125</v>
      </c>
    </row>
    <row r="690" spans="2:6" x14ac:dyDescent="0.2">
      <c r="B690" s="155" t="s">
        <v>57</v>
      </c>
      <c r="C690" s="155" t="s">
        <v>70</v>
      </c>
      <c r="D690" s="155" t="s">
        <v>123</v>
      </c>
      <c r="E690" t="str">
        <f t="shared" si="10"/>
        <v>MGMale25-29</v>
      </c>
      <c r="F690">
        <v>859827</v>
      </c>
    </row>
    <row r="691" spans="2:6" x14ac:dyDescent="0.2">
      <c r="B691" s="155" t="s">
        <v>57</v>
      </c>
      <c r="C691" s="155" t="s">
        <v>70</v>
      </c>
      <c r="D691" s="155" t="s">
        <v>124</v>
      </c>
      <c r="E691" t="str">
        <f t="shared" si="10"/>
        <v>MGMale30-34</v>
      </c>
      <c r="F691">
        <v>862017</v>
      </c>
    </row>
    <row r="692" spans="2:6" x14ac:dyDescent="0.2">
      <c r="B692" s="155" t="s">
        <v>57</v>
      </c>
      <c r="C692" s="155" t="s">
        <v>70</v>
      </c>
      <c r="D692" s="155" t="s">
        <v>125</v>
      </c>
      <c r="E692" t="str">
        <f t="shared" si="10"/>
        <v>MGMale35-39</v>
      </c>
      <c r="F692">
        <v>835007</v>
      </c>
    </row>
    <row r="693" spans="2:6" x14ac:dyDescent="0.2">
      <c r="B693" s="155" t="s">
        <v>57</v>
      </c>
      <c r="C693" s="155" t="s">
        <v>70</v>
      </c>
      <c r="D693" s="155" t="s">
        <v>126</v>
      </c>
      <c r="E693" t="str">
        <f t="shared" si="10"/>
        <v>MGMale40-44</v>
      </c>
      <c r="F693">
        <v>762810</v>
      </c>
    </row>
    <row r="694" spans="2:6" x14ac:dyDescent="0.2">
      <c r="B694" s="155" t="s">
        <v>57</v>
      </c>
      <c r="C694" s="155" t="s">
        <v>70</v>
      </c>
      <c r="D694" s="155" t="s">
        <v>127</v>
      </c>
      <c r="E694" t="str">
        <f t="shared" si="10"/>
        <v>MGMale45-49</v>
      </c>
      <c r="F694">
        <v>670626</v>
      </c>
    </row>
    <row r="695" spans="2:6" x14ac:dyDescent="0.2">
      <c r="B695" s="155" t="s">
        <v>57</v>
      </c>
      <c r="C695" s="155" t="s">
        <v>70</v>
      </c>
      <c r="D695" s="155" t="s">
        <v>128</v>
      </c>
      <c r="E695" t="str">
        <f t="shared" si="10"/>
        <v>MGMale50-54</v>
      </c>
      <c r="F695">
        <v>642583</v>
      </c>
    </row>
    <row r="696" spans="2:6" x14ac:dyDescent="0.2">
      <c r="B696" s="155" t="s">
        <v>57</v>
      </c>
      <c r="C696" s="155" t="s">
        <v>70</v>
      </c>
      <c r="D696" s="155" t="s">
        <v>129</v>
      </c>
      <c r="E696" t="str">
        <f t="shared" si="10"/>
        <v>MGMale55-59</v>
      </c>
      <c r="F696">
        <v>581156</v>
      </c>
    </row>
    <row r="697" spans="2:6" x14ac:dyDescent="0.2">
      <c r="B697" s="155" t="s">
        <v>57</v>
      </c>
      <c r="C697" s="155" t="s">
        <v>70</v>
      </c>
      <c r="D697" s="155" t="s">
        <v>130</v>
      </c>
      <c r="E697" t="str">
        <f t="shared" si="10"/>
        <v>MGMale60-64</v>
      </c>
      <c r="F697">
        <v>485900</v>
      </c>
    </row>
    <row r="698" spans="2:6" x14ac:dyDescent="0.2">
      <c r="B698" s="155" t="s">
        <v>57</v>
      </c>
      <c r="C698" s="155" t="s">
        <v>70</v>
      </c>
      <c r="D698" s="155" t="s">
        <v>131</v>
      </c>
      <c r="E698" t="str">
        <f t="shared" si="10"/>
        <v>MGMale65-69</v>
      </c>
      <c r="F698">
        <v>370880</v>
      </c>
    </row>
    <row r="699" spans="2:6" x14ac:dyDescent="0.2">
      <c r="B699" s="155" t="s">
        <v>57</v>
      </c>
      <c r="C699" s="155" t="s">
        <v>70</v>
      </c>
      <c r="D699" s="155" t="s">
        <v>132</v>
      </c>
      <c r="E699" t="str">
        <f t="shared" si="10"/>
        <v>MGMale70-74</v>
      </c>
      <c r="F699">
        <v>264617</v>
      </c>
    </row>
    <row r="700" spans="2:6" x14ac:dyDescent="0.2">
      <c r="B700" s="155" t="s">
        <v>57</v>
      </c>
      <c r="C700" s="155" t="s">
        <v>70</v>
      </c>
      <c r="D700" s="155" t="s">
        <v>133</v>
      </c>
      <c r="E700" t="str">
        <f t="shared" si="10"/>
        <v>MGMale75-79</v>
      </c>
      <c r="F700">
        <v>176533</v>
      </c>
    </row>
    <row r="701" spans="2:6" x14ac:dyDescent="0.2">
      <c r="B701" s="155" t="s">
        <v>57</v>
      </c>
      <c r="C701" s="155" t="s">
        <v>70</v>
      </c>
      <c r="D701" s="155" t="s">
        <v>134</v>
      </c>
      <c r="E701" t="str">
        <f t="shared" si="10"/>
        <v>MGMale80-84</v>
      </c>
      <c r="F701">
        <v>113599</v>
      </c>
    </row>
    <row r="702" spans="2:6" x14ac:dyDescent="0.2">
      <c r="B702" s="155" t="s">
        <v>57</v>
      </c>
      <c r="C702" s="155" t="s">
        <v>70</v>
      </c>
      <c r="D702" s="155" t="s">
        <v>135</v>
      </c>
      <c r="E702" t="str">
        <f t="shared" si="10"/>
        <v>MGMale85-89</v>
      </c>
      <c r="F702">
        <v>58777</v>
      </c>
    </row>
    <row r="703" spans="2:6" x14ac:dyDescent="0.2">
      <c r="B703" s="155" t="s">
        <v>57</v>
      </c>
      <c r="C703" s="155" t="s">
        <v>70</v>
      </c>
      <c r="D703" s="155" t="s">
        <v>8</v>
      </c>
      <c r="E703" t="str">
        <f t="shared" si="10"/>
        <v>MGMale90+</v>
      </c>
      <c r="F703">
        <v>33218</v>
      </c>
    </row>
    <row r="704" spans="2:6" x14ac:dyDescent="0.2">
      <c r="B704" s="155" t="s">
        <v>57</v>
      </c>
      <c r="C704" s="155" t="s">
        <v>18</v>
      </c>
      <c r="D704" s="155">
        <v>0</v>
      </c>
      <c r="E704" t="str">
        <f t="shared" si="10"/>
        <v>MGTotal0</v>
      </c>
      <c r="F704">
        <v>267367</v>
      </c>
    </row>
    <row r="705" spans="2:6" x14ac:dyDescent="0.2">
      <c r="B705" s="155" t="s">
        <v>57</v>
      </c>
      <c r="C705" s="155" t="s">
        <v>18</v>
      </c>
      <c r="D705" s="167" t="s">
        <v>139</v>
      </c>
      <c r="E705" t="str">
        <f t="shared" si="10"/>
        <v>MGTotal01-04</v>
      </c>
      <c r="F705">
        <v>1064959</v>
      </c>
    </row>
    <row r="706" spans="2:6" x14ac:dyDescent="0.2">
      <c r="B706" s="155" t="s">
        <v>57</v>
      </c>
      <c r="C706" s="155" t="s">
        <v>18</v>
      </c>
      <c r="D706" s="167" t="s">
        <v>138</v>
      </c>
      <c r="E706" t="str">
        <f t="shared" si="10"/>
        <v>MGTotal05-09</v>
      </c>
      <c r="F706">
        <v>1311803</v>
      </c>
    </row>
    <row r="707" spans="2:6" x14ac:dyDescent="0.2">
      <c r="B707" s="155" t="s">
        <v>57</v>
      </c>
      <c r="C707" s="155" t="s">
        <v>18</v>
      </c>
      <c r="D707" s="167" t="s">
        <v>120</v>
      </c>
      <c r="E707" t="str">
        <f t="shared" si="10"/>
        <v>MGTotal10-14</v>
      </c>
      <c r="F707">
        <v>1369560</v>
      </c>
    </row>
    <row r="708" spans="2:6" x14ac:dyDescent="0.2">
      <c r="B708" s="155" t="s">
        <v>57</v>
      </c>
      <c r="C708" s="155" t="s">
        <v>18</v>
      </c>
      <c r="D708" s="155" t="s">
        <v>121</v>
      </c>
      <c r="E708" t="str">
        <f t="shared" ref="E708:E771" si="11">_xlfn.CONCAT(B708,C708,D708)</f>
        <v>MGTotal15-19</v>
      </c>
      <c r="F708">
        <v>1537620</v>
      </c>
    </row>
    <row r="709" spans="2:6" x14ac:dyDescent="0.2">
      <c r="B709" s="155" t="s">
        <v>57</v>
      </c>
      <c r="C709" s="155" t="s">
        <v>18</v>
      </c>
      <c r="D709" s="155" t="s">
        <v>122</v>
      </c>
      <c r="E709" t="str">
        <f t="shared" si="11"/>
        <v>MGTotal20-24</v>
      </c>
      <c r="F709">
        <v>1710955</v>
      </c>
    </row>
    <row r="710" spans="2:6" x14ac:dyDescent="0.2">
      <c r="B710" s="155" t="s">
        <v>57</v>
      </c>
      <c r="C710" s="155" t="s">
        <v>18</v>
      </c>
      <c r="D710" s="155" t="s">
        <v>123</v>
      </c>
      <c r="E710" t="str">
        <f t="shared" si="11"/>
        <v>MGTotal25-29</v>
      </c>
      <c r="F710">
        <v>1707914</v>
      </c>
    </row>
    <row r="711" spans="2:6" x14ac:dyDescent="0.2">
      <c r="B711" s="155" t="s">
        <v>57</v>
      </c>
      <c r="C711" s="155" t="s">
        <v>18</v>
      </c>
      <c r="D711" s="155" t="s">
        <v>124</v>
      </c>
      <c r="E711" t="str">
        <f t="shared" si="11"/>
        <v>MGTotal30-34</v>
      </c>
      <c r="F711">
        <v>1717323</v>
      </c>
    </row>
    <row r="712" spans="2:6" x14ac:dyDescent="0.2">
      <c r="B712" s="155" t="s">
        <v>57</v>
      </c>
      <c r="C712" s="155" t="s">
        <v>18</v>
      </c>
      <c r="D712" s="155" t="s">
        <v>125</v>
      </c>
      <c r="E712" t="str">
        <f t="shared" si="11"/>
        <v>MGTotal35-39</v>
      </c>
      <c r="F712">
        <v>1682416</v>
      </c>
    </row>
    <row r="713" spans="2:6" x14ac:dyDescent="0.2">
      <c r="B713" s="155" t="s">
        <v>57</v>
      </c>
      <c r="C713" s="155" t="s">
        <v>18</v>
      </c>
      <c r="D713" s="155" t="s">
        <v>126</v>
      </c>
      <c r="E713" t="str">
        <f t="shared" si="11"/>
        <v>MGTotal40-44</v>
      </c>
      <c r="F713">
        <v>1553539</v>
      </c>
    </row>
    <row r="714" spans="2:6" x14ac:dyDescent="0.2">
      <c r="B714" s="155" t="s">
        <v>57</v>
      </c>
      <c r="C714" s="155" t="s">
        <v>18</v>
      </c>
      <c r="D714" s="155" t="s">
        <v>127</v>
      </c>
      <c r="E714" t="str">
        <f t="shared" si="11"/>
        <v>MGTotal45-49</v>
      </c>
      <c r="F714">
        <v>1381507</v>
      </c>
    </row>
    <row r="715" spans="2:6" x14ac:dyDescent="0.2">
      <c r="B715" s="155" t="s">
        <v>57</v>
      </c>
      <c r="C715" s="155" t="s">
        <v>18</v>
      </c>
      <c r="D715" s="155" t="s">
        <v>128</v>
      </c>
      <c r="E715" t="str">
        <f t="shared" si="11"/>
        <v>MGTotal50-54</v>
      </c>
      <c r="F715">
        <v>1330563</v>
      </c>
    </row>
    <row r="716" spans="2:6" x14ac:dyDescent="0.2">
      <c r="B716" s="155" t="s">
        <v>57</v>
      </c>
      <c r="C716" s="155" t="s">
        <v>18</v>
      </c>
      <c r="D716" s="155" t="s">
        <v>129</v>
      </c>
      <c r="E716" t="str">
        <f t="shared" si="11"/>
        <v>MGTotal55-59</v>
      </c>
      <c r="F716">
        <v>1217391</v>
      </c>
    </row>
    <row r="717" spans="2:6" x14ac:dyDescent="0.2">
      <c r="B717" s="155" t="s">
        <v>57</v>
      </c>
      <c r="C717" s="155" t="s">
        <v>18</v>
      </c>
      <c r="D717" s="155" t="s">
        <v>130</v>
      </c>
      <c r="E717" t="str">
        <f t="shared" si="11"/>
        <v>MGTotal60-64</v>
      </c>
      <c r="F717">
        <v>1026901</v>
      </c>
    </row>
    <row r="718" spans="2:6" x14ac:dyDescent="0.2">
      <c r="B718" s="155" t="s">
        <v>57</v>
      </c>
      <c r="C718" s="155" t="s">
        <v>18</v>
      </c>
      <c r="D718" s="155" t="s">
        <v>131</v>
      </c>
      <c r="E718" t="str">
        <f t="shared" si="11"/>
        <v>MGTotal65-69</v>
      </c>
      <c r="F718">
        <v>797571</v>
      </c>
    </row>
    <row r="719" spans="2:6" x14ac:dyDescent="0.2">
      <c r="B719" s="155" t="s">
        <v>57</v>
      </c>
      <c r="C719" s="155" t="s">
        <v>18</v>
      </c>
      <c r="D719" s="155" t="s">
        <v>132</v>
      </c>
      <c r="E719" t="str">
        <f t="shared" si="11"/>
        <v>MGTotal70-74</v>
      </c>
      <c r="F719">
        <v>580328</v>
      </c>
    </row>
    <row r="720" spans="2:6" x14ac:dyDescent="0.2">
      <c r="B720" s="155" t="s">
        <v>57</v>
      </c>
      <c r="C720" s="155" t="s">
        <v>18</v>
      </c>
      <c r="D720" s="155" t="s">
        <v>133</v>
      </c>
      <c r="E720" t="str">
        <f t="shared" si="11"/>
        <v>MGTotal75-79</v>
      </c>
      <c r="F720">
        <v>400847</v>
      </c>
    </row>
    <row r="721" spans="2:6" x14ac:dyDescent="0.2">
      <c r="B721" s="155" t="s">
        <v>57</v>
      </c>
      <c r="C721" s="155" t="s">
        <v>18</v>
      </c>
      <c r="D721" s="155" t="s">
        <v>134</v>
      </c>
      <c r="E721" t="str">
        <f t="shared" si="11"/>
        <v>MGTotal80-84</v>
      </c>
      <c r="F721">
        <v>268918</v>
      </c>
    </row>
    <row r="722" spans="2:6" x14ac:dyDescent="0.2">
      <c r="B722" s="155" t="s">
        <v>57</v>
      </c>
      <c r="C722" s="155" t="s">
        <v>18</v>
      </c>
      <c r="D722" s="155" t="s">
        <v>135</v>
      </c>
      <c r="E722" t="str">
        <f t="shared" si="11"/>
        <v>MGTotal85-89</v>
      </c>
      <c r="F722">
        <v>145958</v>
      </c>
    </row>
    <row r="723" spans="2:6" x14ac:dyDescent="0.2">
      <c r="B723" s="155" t="s">
        <v>57</v>
      </c>
      <c r="C723" s="155" t="s">
        <v>18</v>
      </c>
      <c r="D723" s="155" t="s">
        <v>8</v>
      </c>
      <c r="E723" t="str">
        <f t="shared" si="11"/>
        <v>MGTotal90+</v>
      </c>
      <c r="F723">
        <v>95351</v>
      </c>
    </row>
    <row r="724" spans="2:6" x14ac:dyDescent="0.2">
      <c r="B724" s="155" t="s">
        <v>65</v>
      </c>
      <c r="C724" s="155" t="s">
        <v>69</v>
      </c>
      <c r="D724" s="155">
        <v>0</v>
      </c>
      <c r="E724" t="str">
        <f t="shared" si="11"/>
        <v>MSFemale0</v>
      </c>
      <c r="F724">
        <v>21482</v>
      </c>
    </row>
    <row r="725" spans="2:6" x14ac:dyDescent="0.2">
      <c r="B725" s="155" t="s">
        <v>65</v>
      </c>
      <c r="C725" s="155" t="s">
        <v>69</v>
      </c>
      <c r="D725" s="167" t="s">
        <v>139</v>
      </c>
      <c r="E725" t="str">
        <f t="shared" si="11"/>
        <v>MSFemale01-04</v>
      </c>
      <c r="F725">
        <v>85875</v>
      </c>
    </row>
    <row r="726" spans="2:6" x14ac:dyDescent="0.2">
      <c r="B726" s="155" t="s">
        <v>65</v>
      </c>
      <c r="C726" s="155" t="s">
        <v>69</v>
      </c>
      <c r="D726" s="167" t="s">
        <v>138</v>
      </c>
      <c r="E726" t="str">
        <f t="shared" si="11"/>
        <v>MSFemale05-09</v>
      </c>
      <c r="F726">
        <v>103678</v>
      </c>
    </row>
    <row r="727" spans="2:6" x14ac:dyDescent="0.2">
      <c r="B727" s="155" t="s">
        <v>65</v>
      </c>
      <c r="C727" s="155" t="s">
        <v>69</v>
      </c>
      <c r="D727" s="167" t="s">
        <v>120</v>
      </c>
      <c r="E727" t="str">
        <f t="shared" si="11"/>
        <v>MSFemale10-14</v>
      </c>
      <c r="F727">
        <v>99569</v>
      </c>
    </row>
    <row r="728" spans="2:6" x14ac:dyDescent="0.2">
      <c r="B728" s="155" t="s">
        <v>65</v>
      </c>
      <c r="C728" s="155" t="s">
        <v>69</v>
      </c>
      <c r="D728" s="155" t="s">
        <v>121</v>
      </c>
      <c r="E728" t="str">
        <f t="shared" si="11"/>
        <v>MSFemale15-19</v>
      </c>
      <c r="F728">
        <v>102280</v>
      </c>
    </row>
    <row r="729" spans="2:6" x14ac:dyDescent="0.2">
      <c r="B729" s="155" t="s">
        <v>65</v>
      </c>
      <c r="C729" s="155" t="s">
        <v>69</v>
      </c>
      <c r="D729" s="155" t="s">
        <v>122</v>
      </c>
      <c r="E729" t="str">
        <f t="shared" si="11"/>
        <v>MSFemale20-24</v>
      </c>
      <c r="F729">
        <v>111598</v>
      </c>
    </row>
    <row r="730" spans="2:6" x14ac:dyDescent="0.2">
      <c r="B730" s="155" t="s">
        <v>65</v>
      </c>
      <c r="C730" s="155" t="s">
        <v>69</v>
      </c>
      <c r="D730" s="155" t="s">
        <v>123</v>
      </c>
      <c r="E730" t="str">
        <f t="shared" si="11"/>
        <v>MSFemale25-29</v>
      </c>
      <c r="F730">
        <v>113584</v>
      </c>
    </row>
    <row r="731" spans="2:6" x14ac:dyDescent="0.2">
      <c r="B731" s="155" t="s">
        <v>65</v>
      </c>
      <c r="C731" s="155" t="s">
        <v>69</v>
      </c>
      <c r="D731" s="155" t="s">
        <v>124</v>
      </c>
      <c r="E731" t="str">
        <f t="shared" si="11"/>
        <v>MSFemale30-34</v>
      </c>
      <c r="F731">
        <v>111268</v>
      </c>
    </row>
    <row r="732" spans="2:6" x14ac:dyDescent="0.2">
      <c r="B732" s="155" t="s">
        <v>65</v>
      </c>
      <c r="C732" s="155" t="s">
        <v>69</v>
      </c>
      <c r="D732" s="155" t="s">
        <v>125</v>
      </c>
      <c r="E732" t="str">
        <f t="shared" si="11"/>
        <v>MSFemale35-39</v>
      </c>
      <c r="F732">
        <v>110872</v>
      </c>
    </row>
    <row r="733" spans="2:6" x14ac:dyDescent="0.2">
      <c r="B733" s="155" t="s">
        <v>65</v>
      </c>
      <c r="C733" s="155" t="s">
        <v>69</v>
      </c>
      <c r="D733" s="155" t="s">
        <v>126</v>
      </c>
      <c r="E733" t="str">
        <f t="shared" si="11"/>
        <v>MSFemale40-44</v>
      </c>
      <c r="F733">
        <v>100713</v>
      </c>
    </row>
    <row r="734" spans="2:6" x14ac:dyDescent="0.2">
      <c r="B734" s="155" t="s">
        <v>65</v>
      </c>
      <c r="C734" s="155" t="s">
        <v>69</v>
      </c>
      <c r="D734" s="155" t="s">
        <v>127</v>
      </c>
      <c r="E734" t="str">
        <f t="shared" si="11"/>
        <v>MSFemale45-49</v>
      </c>
      <c r="F734">
        <v>90798</v>
      </c>
    </row>
    <row r="735" spans="2:6" x14ac:dyDescent="0.2">
      <c r="B735" s="155" t="s">
        <v>65</v>
      </c>
      <c r="C735" s="155" t="s">
        <v>69</v>
      </c>
      <c r="D735" s="155" t="s">
        <v>128</v>
      </c>
      <c r="E735" t="str">
        <f t="shared" si="11"/>
        <v>MSFemale50-54</v>
      </c>
      <c r="F735">
        <v>83874</v>
      </c>
    </row>
    <row r="736" spans="2:6" x14ac:dyDescent="0.2">
      <c r="B736" s="155" t="s">
        <v>65</v>
      </c>
      <c r="C736" s="155" t="s">
        <v>69</v>
      </c>
      <c r="D736" s="155" t="s">
        <v>129</v>
      </c>
      <c r="E736" t="str">
        <f t="shared" si="11"/>
        <v>MSFemale55-59</v>
      </c>
      <c r="F736">
        <v>75157</v>
      </c>
    </row>
    <row r="737" spans="2:6" x14ac:dyDescent="0.2">
      <c r="B737" s="155" t="s">
        <v>65</v>
      </c>
      <c r="C737" s="155" t="s">
        <v>69</v>
      </c>
      <c r="D737" s="155" t="s">
        <v>130</v>
      </c>
      <c r="E737" t="str">
        <f t="shared" si="11"/>
        <v>MSFemale60-64</v>
      </c>
      <c r="F737">
        <v>59770</v>
      </c>
    </row>
    <row r="738" spans="2:6" x14ac:dyDescent="0.2">
      <c r="B738" s="155" t="s">
        <v>65</v>
      </c>
      <c r="C738" s="155" t="s">
        <v>69</v>
      </c>
      <c r="D738" s="155" t="s">
        <v>131</v>
      </c>
      <c r="E738" t="str">
        <f t="shared" si="11"/>
        <v>MSFemale65-69</v>
      </c>
      <c r="F738">
        <v>45853</v>
      </c>
    </row>
    <row r="739" spans="2:6" x14ac:dyDescent="0.2">
      <c r="B739" s="155" t="s">
        <v>65</v>
      </c>
      <c r="C739" s="155" t="s">
        <v>69</v>
      </c>
      <c r="D739" s="155" t="s">
        <v>132</v>
      </c>
      <c r="E739" t="str">
        <f t="shared" si="11"/>
        <v>MSFemale70-74</v>
      </c>
      <c r="F739">
        <v>32912</v>
      </c>
    </row>
    <row r="740" spans="2:6" x14ac:dyDescent="0.2">
      <c r="B740" s="155" t="s">
        <v>65</v>
      </c>
      <c r="C740" s="155" t="s">
        <v>69</v>
      </c>
      <c r="D740" s="155" t="s">
        <v>133</v>
      </c>
      <c r="E740" t="str">
        <f t="shared" si="11"/>
        <v>MSFemale75-79</v>
      </c>
      <c r="F740">
        <v>23097</v>
      </c>
    </row>
    <row r="741" spans="2:6" x14ac:dyDescent="0.2">
      <c r="B741" s="155" t="s">
        <v>65</v>
      </c>
      <c r="C741" s="155" t="s">
        <v>69</v>
      </c>
      <c r="D741" s="155" t="s">
        <v>134</v>
      </c>
      <c r="E741" t="str">
        <f t="shared" si="11"/>
        <v>MSFemale80-84</v>
      </c>
      <c r="F741">
        <v>14806</v>
      </c>
    </row>
    <row r="742" spans="2:6" x14ac:dyDescent="0.2">
      <c r="B742" s="155" t="s">
        <v>65</v>
      </c>
      <c r="C742" s="155" t="s">
        <v>69</v>
      </c>
      <c r="D742" s="155" t="s">
        <v>135</v>
      </c>
      <c r="E742" t="str">
        <f t="shared" si="11"/>
        <v>MSFemale85-89</v>
      </c>
      <c r="F742">
        <v>7809</v>
      </c>
    </row>
    <row r="743" spans="2:6" x14ac:dyDescent="0.2">
      <c r="B743" s="155" t="s">
        <v>65</v>
      </c>
      <c r="C743" s="155" t="s">
        <v>69</v>
      </c>
      <c r="D743" s="155" t="s">
        <v>8</v>
      </c>
      <c r="E743" t="str">
        <f t="shared" si="11"/>
        <v>MSFemale90+</v>
      </c>
      <c r="F743">
        <v>4701</v>
      </c>
    </row>
    <row r="744" spans="2:6" x14ac:dyDescent="0.2">
      <c r="B744" s="155" t="s">
        <v>65</v>
      </c>
      <c r="C744" s="155" t="s">
        <v>70</v>
      </c>
      <c r="D744" s="155">
        <v>0</v>
      </c>
      <c r="E744" t="str">
        <f t="shared" si="11"/>
        <v>MSMale0</v>
      </c>
      <c r="F744">
        <v>22506</v>
      </c>
    </row>
    <row r="745" spans="2:6" x14ac:dyDescent="0.2">
      <c r="B745" s="155" t="s">
        <v>65</v>
      </c>
      <c r="C745" s="155" t="s">
        <v>70</v>
      </c>
      <c r="D745" s="167" t="s">
        <v>139</v>
      </c>
      <c r="E745" t="str">
        <f t="shared" si="11"/>
        <v>MSMale01-04</v>
      </c>
      <c r="F745">
        <v>89907</v>
      </c>
    </row>
    <row r="746" spans="2:6" x14ac:dyDescent="0.2">
      <c r="B746" s="155" t="s">
        <v>65</v>
      </c>
      <c r="C746" s="155" t="s">
        <v>70</v>
      </c>
      <c r="D746" s="167" t="s">
        <v>138</v>
      </c>
      <c r="E746" t="str">
        <f t="shared" si="11"/>
        <v>MSMale05-09</v>
      </c>
      <c r="F746">
        <v>108666</v>
      </c>
    </row>
    <row r="747" spans="2:6" x14ac:dyDescent="0.2">
      <c r="B747" s="155" t="s">
        <v>65</v>
      </c>
      <c r="C747" s="155" t="s">
        <v>70</v>
      </c>
      <c r="D747" s="167" t="s">
        <v>120</v>
      </c>
      <c r="E747" t="str">
        <f t="shared" si="11"/>
        <v>MSMale10-14</v>
      </c>
      <c r="F747">
        <v>104520</v>
      </c>
    </row>
    <row r="748" spans="2:6" x14ac:dyDescent="0.2">
      <c r="B748" s="155" t="s">
        <v>65</v>
      </c>
      <c r="C748" s="155" t="s">
        <v>70</v>
      </c>
      <c r="D748" s="155" t="s">
        <v>121</v>
      </c>
      <c r="E748" t="str">
        <f t="shared" si="11"/>
        <v>MSMale15-19</v>
      </c>
      <c r="F748">
        <v>107001</v>
      </c>
    </row>
    <row r="749" spans="2:6" x14ac:dyDescent="0.2">
      <c r="B749" s="155" t="s">
        <v>65</v>
      </c>
      <c r="C749" s="155" t="s">
        <v>70</v>
      </c>
      <c r="D749" s="155" t="s">
        <v>122</v>
      </c>
      <c r="E749" t="str">
        <f t="shared" si="11"/>
        <v>MSMale20-24</v>
      </c>
      <c r="F749">
        <v>114885</v>
      </c>
    </row>
    <row r="750" spans="2:6" x14ac:dyDescent="0.2">
      <c r="B750" s="155" t="s">
        <v>65</v>
      </c>
      <c r="C750" s="155" t="s">
        <v>70</v>
      </c>
      <c r="D750" s="155" t="s">
        <v>123</v>
      </c>
      <c r="E750" t="str">
        <f t="shared" si="11"/>
        <v>MSMale25-29</v>
      </c>
      <c r="F750">
        <v>114994</v>
      </c>
    </row>
    <row r="751" spans="2:6" x14ac:dyDescent="0.2">
      <c r="B751" s="155" t="s">
        <v>65</v>
      </c>
      <c r="C751" s="155" t="s">
        <v>70</v>
      </c>
      <c r="D751" s="155" t="s">
        <v>124</v>
      </c>
      <c r="E751" t="str">
        <f t="shared" si="11"/>
        <v>MSMale30-34</v>
      </c>
      <c r="F751">
        <v>112117</v>
      </c>
    </row>
    <row r="752" spans="2:6" x14ac:dyDescent="0.2">
      <c r="B752" s="155" t="s">
        <v>65</v>
      </c>
      <c r="C752" s="155" t="s">
        <v>70</v>
      </c>
      <c r="D752" s="155" t="s">
        <v>125</v>
      </c>
      <c r="E752" t="str">
        <f t="shared" si="11"/>
        <v>MSMale35-39</v>
      </c>
      <c r="F752">
        <v>107662</v>
      </c>
    </row>
    <row r="753" spans="2:6" x14ac:dyDescent="0.2">
      <c r="B753" s="155" t="s">
        <v>65</v>
      </c>
      <c r="C753" s="155" t="s">
        <v>70</v>
      </c>
      <c r="D753" s="155" t="s">
        <v>126</v>
      </c>
      <c r="E753" t="str">
        <f t="shared" si="11"/>
        <v>MSMale40-44</v>
      </c>
      <c r="F753">
        <v>97374</v>
      </c>
    </row>
    <row r="754" spans="2:6" x14ac:dyDescent="0.2">
      <c r="B754" s="155" t="s">
        <v>65</v>
      </c>
      <c r="C754" s="155" t="s">
        <v>70</v>
      </c>
      <c r="D754" s="155" t="s">
        <v>127</v>
      </c>
      <c r="E754" t="str">
        <f t="shared" si="11"/>
        <v>MSMale45-49</v>
      </c>
      <c r="F754">
        <v>87086</v>
      </c>
    </row>
    <row r="755" spans="2:6" x14ac:dyDescent="0.2">
      <c r="B755" s="155" t="s">
        <v>65</v>
      </c>
      <c r="C755" s="155" t="s">
        <v>70</v>
      </c>
      <c r="D755" s="155" t="s">
        <v>128</v>
      </c>
      <c r="E755" t="str">
        <f t="shared" si="11"/>
        <v>MSMale50-54</v>
      </c>
      <c r="F755">
        <v>79264</v>
      </c>
    </row>
    <row r="756" spans="2:6" x14ac:dyDescent="0.2">
      <c r="B756" s="155" t="s">
        <v>65</v>
      </c>
      <c r="C756" s="155" t="s">
        <v>70</v>
      </c>
      <c r="D756" s="155" t="s">
        <v>129</v>
      </c>
      <c r="E756" t="str">
        <f t="shared" si="11"/>
        <v>MSMale55-59</v>
      </c>
      <c r="F756">
        <v>69202</v>
      </c>
    </row>
    <row r="757" spans="2:6" x14ac:dyDescent="0.2">
      <c r="B757" s="155" t="s">
        <v>65</v>
      </c>
      <c r="C757" s="155" t="s">
        <v>70</v>
      </c>
      <c r="D757" s="155" t="s">
        <v>130</v>
      </c>
      <c r="E757" t="str">
        <f t="shared" si="11"/>
        <v>MSMale60-64</v>
      </c>
      <c r="F757">
        <v>54395</v>
      </c>
    </row>
    <row r="758" spans="2:6" x14ac:dyDescent="0.2">
      <c r="B758" s="155" t="s">
        <v>65</v>
      </c>
      <c r="C758" s="155" t="s">
        <v>70</v>
      </c>
      <c r="D758" s="155" t="s">
        <v>131</v>
      </c>
      <c r="E758" t="str">
        <f t="shared" si="11"/>
        <v>MSMale65-69</v>
      </c>
      <c r="F758">
        <v>41037</v>
      </c>
    </row>
    <row r="759" spans="2:6" x14ac:dyDescent="0.2">
      <c r="B759" s="155" t="s">
        <v>65</v>
      </c>
      <c r="C759" s="155" t="s">
        <v>70</v>
      </c>
      <c r="D759" s="155" t="s">
        <v>132</v>
      </c>
      <c r="E759" t="str">
        <f t="shared" si="11"/>
        <v>MSMale70-74</v>
      </c>
      <c r="F759">
        <v>28329</v>
      </c>
    </row>
    <row r="760" spans="2:6" x14ac:dyDescent="0.2">
      <c r="B760" s="155" t="s">
        <v>65</v>
      </c>
      <c r="C760" s="155" t="s">
        <v>70</v>
      </c>
      <c r="D760" s="155" t="s">
        <v>133</v>
      </c>
      <c r="E760" t="str">
        <f t="shared" si="11"/>
        <v>MSMale75-79</v>
      </c>
      <c r="F760">
        <v>19020</v>
      </c>
    </row>
    <row r="761" spans="2:6" x14ac:dyDescent="0.2">
      <c r="B761" s="155" t="s">
        <v>65</v>
      </c>
      <c r="C761" s="155" t="s">
        <v>70</v>
      </c>
      <c r="D761" s="155" t="s">
        <v>134</v>
      </c>
      <c r="E761" t="str">
        <f t="shared" si="11"/>
        <v>MSMale80-84</v>
      </c>
      <c r="F761">
        <v>12064</v>
      </c>
    </row>
    <row r="762" spans="2:6" x14ac:dyDescent="0.2">
      <c r="B762" s="155" t="s">
        <v>65</v>
      </c>
      <c r="C762" s="155" t="s">
        <v>70</v>
      </c>
      <c r="D762" s="155" t="s">
        <v>135</v>
      </c>
      <c r="E762" t="str">
        <f t="shared" si="11"/>
        <v>MSMale85-89</v>
      </c>
      <c r="F762">
        <v>6003</v>
      </c>
    </row>
    <row r="763" spans="2:6" x14ac:dyDescent="0.2">
      <c r="B763" s="155" t="s">
        <v>65</v>
      </c>
      <c r="C763" s="155" t="s">
        <v>70</v>
      </c>
      <c r="D763" s="155" t="s">
        <v>8</v>
      </c>
      <c r="E763" t="str">
        <f t="shared" si="11"/>
        <v>MSMale90+</v>
      </c>
      <c r="F763">
        <v>3258</v>
      </c>
    </row>
    <row r="764" spans="2:6" x14ac:dyDescent="0.2">
      <c r="B764" s="155" t="s">
        <v>65</v>
      </c>
      <c r="C764" s="155" t="s">
        <v>18</v>
      </c>
      <c r="D764" s="155">
        <v>0</v>
      </c>
      <c r="E764" t="str">
        <f t="shared" si="11"/>
        <v>MSTotal0</v>
      </c>
      <c r="F764">
        <v>43988</v>
      </c>
    </row>
    <row r="765" spans="2:6" x14ac:dyDescent="0.2">
      <c r="B765" s="155" t="s">
        <v>65</v>
      </c>
      <c r="C765" s="155" t="s">
        <v>18</v>
      </c>
      <c r="D765" s="167" t="s">
        <v>139</v>
      </c>
      <c r="E765" t="str">
        <f t="shared" si="11"/>
        <v>MSTotal01-04</v>
      </c>
      <c r="F765">
        <v>175782</v>
      </c>
    </row>
    <row r="766" spans="2:6" x14ac:dyDescent="0.2">
      <c r="B766" s="155" t="s">
        <v>65</v>
      </c>
      <c r="C766" s="155" t="s">
        <v>18</v>
      </c>
      <c r="D766" s="167" t="s">
        <v>138</v>
      </c>
      <c r="E766" t="str">
        <f t="shared" si="11"/>
        <v>MSTotal05-09</v>
      </c>
      <c r="F766">
        <v>212344</v>
      </c>
    </row>
    <row r="767" spans="2:6" x14ac:dyDescent="0.2">
      <c r="B767" s="155" t="s">
        <v>65</v>
      </c>
      <c r="C767" s="155" t="s">
        <v>18</v>
      </c>
      <c r="D767" s="167" t="s">
        <v>120</v>
      </c>
      <c r="E767" t="str">
        <f t="shared" si="11"/>
        <v>MSTotal10-14</v>
      </c>
      <c r="F767">
        <v>204089</v>
      </c>
    </row>
    <row r="768" spans="2:6" x14ac:dyDescent="0.2">
      <c r="B768" s="155" t="s">
        <v>65</v>
      </c>
      <c r="C768" s="155" t="s">
        <v>18</v>
      </c>
      <c r="D768" s="155" t="s">
        <v>121</v>
      </c>
      <c r="E768" t="str">
        <f t="shared" si="11"/>
        <v>MSTotal15-19</v>
      </c>
      <c r="F768">
        <v>209281</v>
      </c>
    </row>
    <row r="769" spans="2:6" x14ac:dyDescent="0.2">
      <c r="B769" s="155" t="s">
        <v>65</v>
      </c>
      <c r="C769" s="155" t="s">
        <v>18</v>
      </c>
      <c r="D769" s="155" t="s">
        <v>122</v>
      </c>
      <c r="E769" t="str">
        <f t="shared" si="11"/>
        <v>MSTotal20-24</v>
      </c>
      <c r="F769">
        <v>226483</v>
      </c>
    </row>
    <row r="770" spans="2:6" x14ac:dyDescent="0.2">
      <c r="B770" s="155" t="s">
        <v>65</v>
      </c>
      <c r="C770" s="155" t="s">
        <v>18</v>
      </c>
      <c r="D770" s="155" t="s">
        <v>123</v>
      </c>
      <c r="E770" t="str">
        <f t="shared" si="11"/>
        <v>MSTotal25-29</v>
      </c>
      <c r="F770">
        <v>228578</v>
      </c>
    </row>
    <row r="771" spans="2:6" x14ac:dyDescent="0.2">
      <c r="B771" s="155" t="s">
        <v>65</v>
      </c>
      <c r="C771" s="155" t="s">
        <v>18</v>
      </c>
      <c r="D771" s="155" t="s">
        <v>124</v>
      </c>
      <c r="E771" t="str">
        <f t="shared" si="11"/>
        <v>MSTotal30-34</v>
      </c>
      <c r="F771">
        <v>223385</v>
      </c>
    </row>
    <row r="772" spans="2:6" x14ac:dyDescent="0.2">
      <c r="B772" s="155" t="s">
        <v>65</v>
      </c>
      <c r="C772" s="155" t="s">
        <v>18</v>
      </c>
      <c r="D772" s="155" t="s">
        <v>125</v>
      </c>
      <c r="E772" t="str">
        <f t="shared" ref="E772:E835" si="12">_xlfn.CONCAT(B772,C772,D772)</f>
        <v>MSTotal35-39</v>
      </c>
      <c r="F772">
        <v>218534</v>
      </c>
    </row>
    <row r="773" spans="2:6" x14ac:dyDescent="0.2">
      <c r="B773" s="155" t="s">
        <v>65</v>
      </c>
      <c r="C773" s="155" t="s">
        <v>18</v>
      </c>
      <c r="D773" s="155" t="s">
        <v>126</v>
      </c>
      <c r="E773" t="str">
        <f t="shared" si="12"/>
        <v>MSTotal40-44</v>
      </c>
      <c r="F773">
        <v>198087</v>
      </c>
    </row>
    <row r="774" spans="2:6" x14ac:dyDescent="0.2">
      <c r="B774" s="155" t="s">
        <v>65</v>
      </c>
      <c r="C774" s="155" t="s">
        <v>18</v>
      </c>
      <c r="D774" s="155" t="s">
        <v>127</v>
      </c>
      <c r="E774" t="str">
        <f t="shared" si="12"/>
        <v>MSTotal45-49</v>
      </c>
      <c r="F774">
        <v>177884</v>
      </c>
    </row>
    <row r="775" spans="2:6" x14ac:dyDescent="0.2">
      <c r="B775" s="155" t="s">
        <v>65</v>
      </c>
      <c r="C775" s="155" t="s">
        <v>18</v>
      </c>
      <c r="D775" s="155" t="s">
        <v>128</v>
      </c>
      <c r="E775" t="str">
        <f t="shared" si="12"/>
        <v>MSTotal50-54</v>
      </c>
      <c r="F775">
        <v>163138</v>
      </c>
    </row>
    <row r="776" spans="2:6" x14ac:dyDescent="0.2">
      <c r="B776" s="155" t="s">
        <v>65</v>
      </c>
      <c r="C776" s="155" t="s">
        <v>18</v>
      </c>
      <c r="D776" s="155" t="s">
        <v>129</v>
      </c>
      <c r="E776" t="str">
        <f t="shared" si="12"/>
        <v>MSTotal55-59</v>
      </c>
      <c r="F776">
        <v>144359</v>
      </c>
    </row>
    <row r="777" spans="2:6" x14ac:dyDescent="0.2">
      <c r="B777" s="155" t="s">
        <v>65</v>
      </c>
      <c r="C777" s="155" t="s">
        <v>18</v>
      </c>
      <c r="D777" s="155" t="s">
        <v>130</v>
      </c>
      <c r="E777" t="str">
        <f t="shared" si="12"/>
        <v>MSTotal60-64</v>
      </c>
      <c r="F777">
        <v>114165</v>
      </c>
    </row>
    <row r="778" spans="2:6" x14ac:dyDescent="0.2">
      <c r="B778" s="155" t="s">
        <v>65</v>
      </c>
      <c r="C778" s="155" t="s">
        <v>18</v>
      </c>
      <c r="D778" s="155" t="s">
        <v>131</v>
      </c>
      <c r="E778" t="str">
        <f t="shared" si="12"/>
        <v>MSTotal65-69</v>
      </c>
      <c r="F778">
        <v>86890</v>
      </c>
    </row>
    <row r="779" spans="2:6" x14ac:dyDescent="0.2">
      <c r="B779" s="155" t="s">
        <v>65</v>
      </c>
      <c r="C779" s="155" t="s">
        <v>18</v>
      </c>
      <c r="D779" s="155" t="s">
        <v>132</v>
      </c>
      <c r="E779" t="str">
        <f t="shared" si="12"/>
        <v>MSTotal70-74</v>
      </c>
      <c r="F779">
        <v>61241</v>
      </c>
    </row>
    <row r="780" spans="2:6" x14ac:dyDescent="0.2">
      <c r="B780" s="155" t="s">
        <v>65</v>
      </c>
      <c r="C780" s="155" t="s">
        <v>18</v>
      </c>
      <c r="D780" s="155" t="s">
        <v>133</v>
      </c>
      <c r="E780" t="str">
        <f t="shared" si="12"/>
        <v>MSTotal75-79</v>
      </c>
      <c r="F780">
        <v>42117</v>
      </c>
    </row>
    <row r="781" spans="2:6" x14ac:dyDescent="0.2">
      <c r="B781" s="155" t="s">
        <v>65</v>
      </c>
      <c r="C781" s="155" t="s">
        <v>18</v>
      </c>
      <c r="D781" s="155" t="s">
        <v>134</v>
      </c>
      <c r="E781" t="str">
        <f t="shared" si="12"/>
        <v>MSTotal80-84</v>
      </c>
      <c r="F781">
        <v>26870</v>
      </c>
    </row>
    <row r="782" spans="2:6" x14ac:dyDescent="0.2">
      <c r="B782" s="155" t="s">
        <v>65</v>
      </c>
      <c r="C782" s="155" t="s">
        <v>18</v>
      </c>
      <c r="D782" s="155" t="s">
        <v>135</v>
      </c>
      <c r="E782" t="str">
        <f t="shared" si="12"/>
        <v>MSTotal85-89</v>
      </c>
      <c r="F782">
        <v>13812</v>
      </c>
    </row>
    <row r="783" spans="2:6" x14ac:dyDescent="0.2">
      <c r="B783" s="155" t="s">
        <v>65</v>
      </c>
      <c r="C783" s="155" t="s">
        <v>18</v>
      </c>
      <c r="D783" s="155" t="s">
        <v>8</v>
      </c>
      <c r="E783" t="str">
        <f t="shared" si="12"/>
        <v>MSTotal90+</v>
      </c>
      <c r="F783">
        <v>7959</v>
      </c>
    </row>
    <row r="784" spans="2:6" x14ac:dyDescent="0.2">
      <c r="B784" s="155" t="s">
        <v>66</v>
      </c>
      <c r="C784" s="155" t="s">
        <v>69</v>
      </c>
      <c r="D784" s="155">
        <v>0</v>
      </c>
      <c r="E784" t="str">
        <f t="shared" si="12"/>
        <v>MTFemale0</v>
      </c>
      <c r="F784">
        <v>27902</v>
      </c>
    </row>
    <row r="785" spans="2:6" x14ac:dyDescent="0.2">
      <c r="B785" s="155" t="s">
        <v>66</v>
      </c>
      <c r="C785" s="155" t="s">
        <v>69</v>
      </c>
      <c r="D785" s="167" t="s">
        <v>139</v>
      </c>
      <c r="E785" t="str">
        <f t="shared" si="12"/>
        <v>MTFemale01-04</v>
      </c>
      <c r="F785">
        <v>110982</v>
      </c>
    </row>
    <row r="786" spans="2:6" x14ac:dyDescent="0.2">
      <c r="B786" s="155" t="s">
        <v>66</v>
      </c>
      <c r="C786" s="155" t="s">
        <v>69</v>
      </c>
      <c r="D786" s="167" t="s">
        <v>138</v>
      </c>
      <c r="E786" t="str">
        <f t="shared" si="12"/>
        <v>MTFemale05-09</v>
      </c>
      <c r="F786">
        <v>129234</v>
      </c>
    </row>
    <row r="787" spans="2:6" x14ac:dyDescent="0.2">
      <c r="B787" s="155" t="s">
        <v>66</v>
      </c>
      <c r="C787" s="155" t="s">
        <v>69</v>
      </c>
      <c r="D787" s="167" t="s">
        <v>120</v>
      </c>
      <c r="E787" t="str">
        <f t="shared" si="12"/>
        <v>MTFemale10-14</v>
      </c>
      <c r="F787">
        <v>132685</v>
      </c>
    </row>
    <row r="788" spans="2:6" x14ac:dyDescent="0.2">
      <c r="B788" s="155" t="s">
        <v>66</v>
      </c>
      <c r="C788" s="155" t="s">
        <v>69</v>
      </c>
      <c r="D788" s="155" t="s">
        <v>121</v>
      </c>
      <c r="E788" t="str">
        <f t="shared" si="12"/>
        <v>MTFemale15-19</v>
      </c>
      <c r="F788">
        <v>131599</v>
      </c>
    </row>
    <row r="789" spans="2:6" x14ac:dyDescent="0.2">
      <c r="B789" s="155" t="s">
        <v>66</v>
      </c>
      <c r="C789" s="155" t="s">
        <v>69</v>
      </c>
      <c r="D789" s="155" t="s">
        <v>122</v>
      </c>
      <c r="E789" t="str">
        <f t="shared" si="12"/>
        <v>MTFemale20-24</v>
      </c>
      <c r="F789">
        <v>140859</v>
      </c>
    </row>
    <row r="790" spans="2:6" x14ac:dyDescent="0.2">
      <c r="B790" s="155" t="s">
        <v>66</v>
      </c>
      <c r="C790" s="155" t="s">
        <v>69</v>
      </c>
      <c r="D790" s="155" t="s">
        <v>123</v>
      </c>
      <c r="E790" t="str">
        <f t="shared" si="12"/>
        <v>MTFemale25-29</v>
      </c>
      <c r="F790">
        <v>144588</v>
      </c>
    </row>
    <row r="791" spans="2:6" x14ac:dyDescent="0.2">
      <c r="B791" s="155" t="s">
        <v>66</v>
      </c>
      <c r="C791" s="155" t="s">
        <v>69</v>
      </c>
      <c r="D791" s="155" t="s">
        <v>124</v>
      </c>
      <c r="E791" t="str">
        <f t="shared" si="12"/>
        <v>MTFemale30-34</v>
      </c>
      <c r="F791">
        <v>144496</v>
      </c>
    </row>
    <row r="792" spans="2:6" x14ac:dyDescent="0.2">
      <c r="B792" s="155" t="s">
        <v>66</v>
      </c>
      <c r="C792" s="155" t="s">
        <v>69</v>
      </c>
      <c r="D792" s="155" t="s">
        <v>125</v>
      </c>
      <c r="E792" t="str">
        <f t="shared" si="12"/>
        <v>MTFemale35-39</v>
      </c>
      <c r="F792">
        <v>140692</v>
      </c>
    </row>
    <row r="793" spans="2:6" x14ac:dyDescent="0.2">
      <c r="B793" s="155" t="s">
        <v>66</v>
      </c>
      <c r="C793" s="155" t="s">
        <v>69</v>
      </c>
      <c r="D793" s="155" t="s">
        <v>126</v>
      </c>
      <c r="E793" t="str">
        <f t="shared" si="12"/>
        <v>MTFemale40-44</v>
      </c>
      <c r="F793">
        <v>129418</v>
      </c>
    </row>
    <row r="794" spans="2:6" x14ac:dyDescent="0.2">
      <c r="B794" s="155" t="s">
        <v>66</v>
      </c>
      <c r="C794" s="155" t="s">
        <v>69</v>
      </c>
      <c r="D794" s="155" t="s">
        <v>127</v>
      </c>
      <c r="E794" t="str">
        <f t="shared" si="12"/>
        <v>MTFemale45-49</v>
      </c>
      <c r="F794">
        <v>113227</v>
      </c>
    </row>
    <row r="795" spans="2:6" x14ac:dyDescent="0.2">
      <c r="B795" s="155" t="s">
        <v>66</v>
      </c>
      <c r="C795" s="155" t="s">
        <v>69</v>
      </c>
      <c r="D795" s="155" t="s">
        <v>128</v>
      </c>
      <c r="E795" t="str">
        <f t="shared" si="12"/>
        <v>MTFemale50-54</v>
      </c>
      <c r="F795">
        <v>100120</v>
      </c>
    </row>
    <row r="796" spans="2:6" x14ac:dyDescent="0.2">
      <c r="B796" s="155" t="s">
        <v>66</v>
      </c>
      <c r="C796" s="155" t="s">
        <v>69</v>
      </c>
      <c r="D796" s="155" t="s">
        <v>129</v>
      </c>
      <c r="E796" t="str">
        <f t="shared" si="12"/>
        <v>MTFemale55-59</v>
      </c>
      <c r="F796">
        <v>83603</v>
      </c>
    </row>
    <row r="797" spans="2:6" x14ac:dyDescent="0.2">
      <c r="B797" s="155" t="s">
        <v>66</v>
      </c>
      <c r="C797" s="155" t="s">
        <v>69</v>
      </c>
      <c r="D797" s="155" t="s">
        <v>130</v>
      </c>
      <c r="E797" t="str">
        <f t="shared" si="12"/>
        <v>MTFemale60-64</v>
      </c>
      <c r="F797">
        <v>64773</v>
      </c>
    </row>
    <row r="798" spans="2:6" x14ac:dyDescent="0.2">
      <c r="B798" s="155" t="s">
        <v>66</v>
      </c>
      <c r="C798" s="155" t="s">
        <v>69</v>
      </c>
      <c r="D798" s="155" t="s">
        <v>131</v>
      </c>
      <c r="E798" t="str">
        <f t="shared" si="12"/>
        <v>MTFemale65-69</v>
      </c>
      <c r="F798">
        <v>47141</v>
      </c>
    </row>
    <row r="799" spans="2:6" x14ac:dyDescent="0.2">
      <c r="B799" s="155" t="s">
        <v>66</v>
      </c>
      <c r="C799" s="155" t="s">
        <v>69</v>
      </c>
      <c r="D799" s="155" t="s">
        <v>132</v>
      </c>
      <c r="E799" t="str">
        <f t="shared" si="12"/>
        <v>MTFemale70-74</v>
      </c>
      <c r="F799">
        <v>32382</v>
      </c>
    </row>
    <row r="800" spans="2:6" x14ac:dyDescent="0.2">
      <c r="B800" s="155" t="s">
        <v>66</v>
      </c>
      <c r="C800" s="155" t="s">
        <v>69</v>
      </c>
      <c r="D800" s="155" t="s">
        <v>133</v>
      </c>
      <c r="E800" t="str">
        <f t="shared" si="12"/>
        <v>MTFemale75-79</v>
      </c>
      <c r="F800">
        <v>21092</v>
      </c>
    </row>
    <row r="801" spans="2:6" x14ac:dyDescent="0.2">
      <c r="B801" s="155" t="s">
        <v>66</v>
      </c>
      <c r="C801" s="155" t="s">
        <v>69</v>
      </c>
      <c r="D801" s="155" t="s">
        <v>134</v>
      </c>
      <c r="E801" t="str">
        <f t="shared" si="12"/>
        <v>MTFemale80-84</v>
      </c>
      <c r="F801">
        <v>12867</v>
      </c>
    </row>
    <row r="802" spans="2:6" x14ac:dyDescent="0.2">
      <c r="B802" s="155" t="s">
        <v>66</v>
      </c>
      <c r="C802" s="155" t="s">
        <v>69</v>
      </c>
      <c r="D802" s="155" t="s">
        <v>135</v>
      </c>
      <c r="E802" t="str">
        <f t="shared" si="12"/>
        <v>MTFemale85-89</v>
      </c>
      <c r="F802">
        <v>6120</v>
      </c>
    </row>
    <row r="803" spans="2:6" x14ac:dyDescent="0.2">
      <c r="B803" s="155" t="s">
        <v>66</v>
      </c>
      <c r="C803" s="155" t="s">
        <v>69</v>
      </c>
      <c r="D803" s="155" t="s">
        <v>8</v>
      </c>
      <c r="E803" t="str">
        <f t="shared" si="12"/>
        <v>MTFemale90+</v>
      </c>
      <c r="F803">
        <v>3595</v>
      </c>
    </row>
    <row r="804" spans="2:6" x14ac:dyDescent="0.2">
      <c r="B804" s="155" t="s">
        <v>66</v>
      </c>
      <c r="C804" s="155" t="s">
        <v>70</v>
      </c>
      <c r="D804" s="155">
        <v>0</v>
      </c>
      <c r="E804" t="str">
        <f t="shared" si="12"/>
        <v>MTMale0</v>
      </c>
      <c r="F804">
        <v>29216</v>
      </c>
    </row>
    <row r="805" spans="2:6" x14ac:dyDescent="0.2">
      <c r="B805" s="155" t="s">
        <v>66</v>
      </c>
      <c r="C805" s="155" t="s">
        <v>70</v>
      </c>
      <c r="D805" s="167" t="s">
        <v>139</v>
      </c>
      <c r="E805" t="str">
        <f t="shared" si="12"/>
        <v>MTMale01-04</v>
      </c>
      <c r="F805">
        <v>115971</v>
      </c>
    </row>
    <row r="806" spans="2:6" x14ac:dyDescent="0.2">
      <c r="B806" s="155" t="s">
        <v>66</v>
      </c>
      <c r="C806" s="155" t="s">
        <v>70</v>
      </c>
      <c r="D806" s="167" t="s">
        <v>138</v>
      </c>
      <c r="E806" t="str">
        <f t="shared" si="12"/>
        <v>MTMale05-09</v>
      </c>
      <c r="F806">
        <v>134575</v>
      </c>
    </row>
    <row r="807" spans="2:6" x14ac:dyDescent="0.2">
      <c r="B807" s="155" t="s">
        <v>66</v>
      </c>
      <c r="C807" s="155" t="s">
        <v>70</v>
      </c>
      <c r="D807" s="167" t="s">
        <v>120</v>
      </c>
      <c r="E807" t="str">
        <f t="shared" si="12"/>
        <v>MTMale10-14</v>
      </c>
      <c r="F807">
        <v>138065</v>
      </c>
    </row>
    <row r="808" spans="2:6" x14ac:dyDescent="0.2">
      <c r="B808" s="155" t="s">
        <v>66</v>
      </c>
      <c r="C808" s="155" t="s">
        <v>70</v>
      </c>
      <c r="D808" s="155" t="s">
        <v>121</v>
      </c>
      <c r="E808" t="str">
        <f t="shared" si="12"/>
        <v>MTMale15-19</v>
      </c>
      <c r="F808">
        <v>137012</v>
      </c>
    </row>
    <row r="809" spans="2:6" x14ac:dyDescent="0.2">
      <c r="B809" s="155" t="s">
        <v>66</v>
      </c>
      <c r="C809" s="155" t="s">
        <v>70</v>
      </c>
      <c r="D809" s="155" t="s">
        <v>122</v>
      </c>
      <c r="E809" t="str">
        <f t="shared" si="12"/>
        <v>MTMale20-24</v>
      </c>
      <c r="F809">
        <v>146923</v>
      </c>
    </row>
    <row r="810" spans="2:6" x14ac:dyDescent="0.2">
      <c r="B810" s="155" t="s">
        <v>66</v>
      </c>
      <c r="C810" s="155" t="s">
        <v>70</v>
      </c>
      <c r="D810" s="155" t="s">
        <v>123</v>
      </c>
      <c r="E810" t="str">
        <f t="shared" si="12"/>
        <v>MTMale25-29</v>
      </c>
      <c r="F810">
        <v>149257</v>
      </c>
    </row>
    <row r="811" spans="2:6" x14ac:dyDescent="0.2">
      <c r="B811" s="155" t="s">
        <v>66</v>
      </c>
      <c r="C811" s="155" t="s">
        <v>70</v>
      </c>
      <c r="D811" s="155" t="s">
        <v>124</v>
      </c>
      <c r="E811" t="str">
        <f t="shared" si="12"/>
        <v>MTMale30-34</v>
      </c>
      <c r="F811">
        <v>150745</v>
      </c>
    </row>
    <row r="812" spans="2:6" x14ac:dyDescent="0.2">
      <c r="B812" s="155" t="s">
        <v>66</v>
      </c>
      <c r="C812" s="155" t="s">
        <v>70</v>
      </c>
      <c r="D812" s="155" t="s">
        <v>125</v>
      </c>
      <c r="E812" t="str">
        <f t="shared" si="12"/>
        <v>MTMale35-39</v>
      </c>
      <c r="F812">
        <v>145028</v>
      </c>
    </row>
    <row r="813" spans="2:6" x14ac:dyDescent="0.2">
      <c r="B813" s="155" t="s">
        <v>66</v>
      </c>
      <c r="C813" s="155" t="s">
        <v>70</v>
      </c>
      <c r="D813" s="155" t="s">
        <v>126</v>
      </c>
      <c r="E813" t="str">
        <f t="shared" si="12"/>
        <v>MTMale40-44</v>
      </c>
      <c r="F813">
        <v>130595</v>
      </c>
    </row>
    <row r="814" spans="2:6" x14ac:dyDescent="0.2">
      <c r="B814" s="155" t="s">
        <v>66</v>
      </c>
      <c r="C814" s="155" t="s">
        <v>70</v>
      </c>
      <c r="D814" s="155" t="s">
        <v>127</v>
      </c>
      <c r="E814" t="str">
        <f t="shared" si="12"/>
        <v>MTMale45-49</v>
      </c>
      <c r="F814">
        <v>114129</v>
      </c>
    </row>
    <row r="815" spans="2:6" x14ac:dyDescent="0.2">
      <c r="B815" s="155" t="s">
        <v>66</v>
      </c>
      <c r="C815" s="155" t="s">
        <v>70</v>
      </c>
      <c r="D815" s="155" t="s">
        <v>128</v>
      </c>
      <c r="E815" t="str">
        <f t="shared" si="12"/>
        <v>MTMale50-54</v>
      </c>
      <c r="F815">
        <v>102293</v>
      </c>
    </row>
    <row r="816" spans="2:6" x14ac:dyDescent="0.2">
      <c r="B816" s="155" t="s">
        <v>66</v>
      </c>
      <c r="C816" s="155" t="s">
        <v>70</v>
      </c>
      <c r="D816" s="155" t="s">
        <v>129</v>
      </c>
      <c r="E816" t="str">
        <f t="shared" si="12"/>
        <v>MTMale55-59</v>
      </c>
      <c r="F816">
        <v>86161</v>
      </c>
    </row>
    <row r="817" spans="2:6" x14ac:dyDescent="0.2">
      <c r="B817" s="155" t="s">
        <v>66</v>
      </c>
      <c r="C817" s="155" t="s">
        <v>70</v>
      </c>
      <c r="D817" s="155" t="s">
        <v>130</v>
      </c>
      <c r="E817" t="str">
        <f t="shared" si="12"/>
        <v>MTMale60-64</v>
      </c>
      <c r="F817">
        <v>66496</v>
      </c>
    </row>
    <row r="818" spans="2:6" x14ac:dyDescent="0.2">
      <c r="B818" s="155" t="s">
        <v>66</v>
      </c>
      <c r="C818" s="155" t="s">
        <v>70</v>
      </c>
      <c r="D818" s="155" t="s">
        <v>131</v>
      </c>
      <c r="E818" t="str">
        <f t="shared" si="12"/>
        <v>MTMale65-69</v>
      </c>
      <c r="F818">
        <v>47573</v>
      </c>
    </row>
    <row r="819" spans="2:6" x14ac:dyDescent="0.2">
      <c r="B819" s="155" t="s">
        <v>66</v>
      </c>
      <c r="C819" s="155" t="s">
        <v>70</v>
      </c>
      <c r="D819" s="155" t="s">
        <v>132</v>
      </c>
      <c r="E819" t="str">
        <f t="shared" si="12"/>
        <v>MTMale70-74</v>
      </c>
      <c r="F819">
        <v>32083</v>
      </c>
    </row>
    <row r="820" spans="2:6" x14ac:dyDescent="0.2">
      <c r="B820" s="155" t="s">
        <v>66</v>
      </c>
      <c r="C820" s="155" t="s">
        <v>70</v>
      </c>
      <c r="D820" s="155" t="s">
        <v>133</v>
      </c>
      <c r="E820" t="str">
        <f t="shared" si="12"/>
        <v>MTMale75-79</v>
      </c>
      <c r="F820">
        <v>20441</v>
      </c>
    </row>
    <row r="821" spans="2:6" x14ac:dyDescent="0.2">
      <c r="B821" s="155" t="s">
        <v>66</v>
      </c>
      <c r="C821" s="155" t="s">
        <v>70</v>
      </c>
      <c r="D821" s="155" t="s">
        <v>134</v>
      </c>
      <c r="E821" t="str">
        <f t="shared" si="12"/>
        <v>MTMale80-84</v>
      </c>
      <c r="F821">
        <v>11977</v>
      </c>
    </row>
    <row r="822" spans="2:6" x14ac:dyDescent="0.2">
      <c r="B822" s="155" t="s">
        <v>66</v>
      </c>
      <c r="C822" s="155" t="s">
        <v>70</v>
      </c>
      <c r="D822" s="155" t="s">
        <v>135</v>
      </c>
      <c r="E822" t="str">
        <f t="shared" si="12"/>
        <v>MTMale85-89</v>
      </c>
      <c r="F822">
        <v>5599</v>
      </c>
    </row>
    <row r="823" spans="2:6" x14ac:dyDescent="0.2">
      <c r="B823" s="155" t="s">
        <v>66</v>
      </c>
      <c r="C823" s="155" t="s">
        <v>70</v>
      </c>
      <c r="D823" s="155" t="s">
        <v>8</v>
      </c>
      <c r="E823" t="str">
        <f t="shared" si="12"/>
        <v>MTMale90+</v>
      </c>
      <c r="F823">
        <v>2952</v>
      </c>
    </row>
    <row r="824" spans="2:6" x14ac:dyDescent="0.2">
      <c r="B824" s="155" t="s">
        <v>66</v>
      </c>
      <c r="C824" s="155" t="s">
        <v>18</v>
      </c>
      <c r="D824" s="155">
        <v>0</v>
      </c>
      <c r="E824" t="str">
        <f t="shared" si="12"/>
        <v>MTTotal0</v>
      </c>
      <c r="F824">
        <v>57118</v>
      </c>
    </row>
    <row r="825" spans="2:6" x14ac:dyDescent="0.2">
      <c r="B825" s="155" t="s">
        <v>66</v>
      </c>
      <c r="C825" s="155" t="s">
        <v>18</v>
      </c>
      <c r="D825" s="167" t="s">
        <v>139</v>
      </c>
      <c r="E825" t="str">
        <f t="shared" si="12"/>
        <v>MTTotal01-04</v>
      </c>
      <c r="F825">
        <v>226953</v>
      </c>
    </row>
    <row r="826" spans="2:6" x14ac:dyDescent="0.2">
      <c r="B826" s="155" t="s">
        <v>66</v>
      </c>
      <c r="C826" s="155" t="s">
        <v>18</v>
      </c>
      <c r="D826" s="167" t="s">
        <v>138</v>
      </c>
      <c r="E826" t="str">
        <f t="shared" si="12"/>
        <v>MTTotal05-09</v>
      </c>
      <c r="F826">
        <v>263809</v>
      </c>
    </row>
    <row r="827" spans="2:6" x14ac:dyDescent="0.2">
      <c r="B827" s="155" t="s">
        <v>66</v>
      </c>
      <c r="C827" s="155" t="s">
        <v>18</v>
      </c>
      <c r="D827" s="167" t="s">
        <v>120</v>
      </c>
      <c r="E827" t="str">
        <f t="shared" si="12"/>
        <v>MTTotal10-14</v>
      </c>
      <c r="F827">
        <v>270750</v>
      </c>
    </row>
    <row r="828" spans="2:6" x14ac:dyDescent="0.2">
      <c r="B828" s="155" t="s">
        <v>66</v>
      </c>
      <c r="C828" s="155" t="s">
        <v>18</v>
      </c>
      <c r="D828" s="155" t="s">
        <v>121</v>
      </c>
      <c r="E828" t="str">
        <f t="shared" si="12"/>
        <v>MTTotal15-19</v>
      </c>
      <c r="F828">
        <v>268611</v>
      </c>
    </row>
    <row r="829" spans="2:6" x14ac:dyDescent="0.2">
      <c r="B829" s="155" t="s">
        <v>66</v>
      </c>
      <c r="C829" s="155" t="s">
        <v>18</v>
      </c>
      <c r="D829" s="155" t="s">
        <v>122</v>
      </c>
      <c r="E829" t="str">
        <f t="shared" si="12"/>
        <v>MTTotal20-24</v>
      </c>
      <c r="F829">
        <v>287782</v>
      </c>
    </row>
    <row r="830" spans="2:6" x14ac:dyDescent="0.2">
      <c r="B830" s="155" t="s">
        <v>66</v>
      </c>
      <c r="C830" s="155" t="s">
        <v>18</v>
      </c>
      <c r="D830" s="155" t="s">
        <v>123</v>
      </c>
      <c r="E830" t="str">
        <f t="shared" si="12"/>
        <v>MTTotal25-29</v>
      </c>
      <c r="F830">
        <v>293845</v>
      </c>
    </row>
    <row r="831" spans="2:6" x14ac:dyDescent="0.2">
      <c r="B831" s="155" t="s">
        <v>66</v>
      </c>
      <c r="C831" s="155" t="s">
        <v>18</v>
      </c>
      <c r="D831" s="155" t="s">
        <v>124</v>
      </c>
      <c r="E831" t="str">
        <f t="shared" si="12"/>
        <v>MTTotal30-34</v>
      </c>
      <c r="F831">
        <v>295241</v>
      </c>
    </row>
    <row r="832" spans="2:6" x14ac:dyDescent="0.2">
      <c r="B832" s="155" t="s">
        <v>66</v>
      </c>
      <c r="C832" s="155" t="s">
        <v>18</v>
      </c>
      <c r="D832" s="155" t="s">
        <v>125</v>
      </c>
      <c r="E832" t="str">
        <f t="shared" si="12"/>
        <v>MTTotal35-39</v>
      </c>
      <c r="F832">
        <v>285720</v>
      </c>
    </row>
    <row r="833" spans="2:6" x14ac:dyDescent="0.2">
      <c r="B833" s="155" t="s">
        <v>66</v>
      </c>
      <c r="C833" s="155" t="s">
        <v>18</v>
      </c>
      <c r="D833" s="155" t="s">
        <v>126</v>
      </c>
      <c r="E833" t="str">
        <f t="shared" si="12"/>
        <v>MTTotal40-44</v>
      </c>
      <c r="F833">
        <v>260013</v>
      </c>
    </row>
    <row r="834" spans="2:6" x14ac:dyDescent="0.2">
      <c r="B834" s="155" t="s">
        <v>66</v>
      </c>
      <c r="C834" s="155" t="s">
        <v>18</v>
      </c>
      <c r="D834" s="155" t="s">
        <v>127</v>
      </c>
      <c r="E834" t="str">
        <f t="shared" si="12"/>
        <v>MTTotal45-49</v>
      </c>
      <c r="F834">
        <v>227356</v>
      </c>
    </row>
    <row r="835" spans="2:6" x14ac:dyDescent="0.2">
      <c r="B835" s="155" t="s">
        <v>66</v>
      </c>
      <c r="C835" s="155" t="s">
        <v>18</v>
      </c>
      <c r="D835" s="155" t="s">
        <v>128</v>
      </c>
      <c r="E835" t="str">
        <f t="shared" si="12"/>
        <v>MTTotal50-54</v>
      </c>
      <c r="F835">
        <v>202413</v>
      </c>
    </row>
    <row r="836" spans="2:6" x14ac:dyDescent="0.2">
      <c r="B836" s="155" t="s">
        <v>66</v>
      </c>
      <c r="C836" s="155" t="s">
        <v>18</v>
      </c>
      <c r="D836" s="155" t="s">
        <v>129</v>
      </c>
      <c r="E836" t="str">
        <f t="shared" ref="E836:E899" si="13">_xlfn.CONCAT(B836,C836,D836)</f>
        <v>MTTotal55-59</v>
      </c>
      <c r="F836">
        <v>169764</v>
      </c>
    </row>
    <row r="837" spans="2:6" x14ac:dyDescent="0.2">
      <c r="B837" s="155" t="s">
        <v>66</v>
      </c>
      <c r="C837" s="155" t="s">
        <v>18</v>
      </c>
      <c r="D837" s="155" t="s">
        <v>130</v>
      </c>
      <c r="E837" t="str">
        <f t="shared" si="13"/>
        <v>MTTotal60-64</v>
      </c>
      <c r="F837">
        <v>131269</v>
      </c>
    </row>
    <row r="838" spans="2:6" x14ac:dyDescent="0.2">
      <c r="B838" s="155" t="s">
        <v>66</v>
      </c>
      <c r="C838" s="155" t="s">
        <v>18</v>
      </c>
      <c r="D838" s="155" t="s">
        <v>131</v>
      </c>
      <c r="E838" t="str">
        <f t="shared" si="13"/>
        <v>MTTotal65-69</v>
      </c>
      <c r="F838">
        <v>94714</v>
      </c>
    </row>
    <row r="839" spans="2:6" x14ac:dyDescent="0.2">
      <c r="B839" s="155" t="s">
        <v>66</v>
      </c>
      <c r="C839" s="155" t="s">
        <v>18</v>
      </c>
      <c r="D839" s="155" t="s">
        <v>132</v>
      </c>
      <c r="E839" t="str">
        <f t="shared" si="13"/>
        <v>MTTotal70-74</v>
      </c>
      <c r="F839">
        <v>64465</v>
      </c>
    </row>
    <row r="840" spans="2:6" x14ac:dyDescent="0.2">
      <c r="B840" s="155" t="s">
        <v>66</v>
      </c>
      <c r="C840" s="155" t="s">
        <v>18</v>
      </c>
      <c r="D840" s="155" t="s">
        <v>133</v>
      </c>
      <c r="E840" t="str">
        <f t="shared" si="13"/>
        <v>MTTotal75-79</v>
      </c>
      <c r="F840">
        <v>41533</v>
      </c>
    </row>
    <row r="841" spans="2:6" x14ac:dyDescent="0.2">
      <c r="B841" s="155" t="s">
        <v>66</v>
      </c>
      <c r="C841" s="155" t="s">
        <v>18</v>
      </c>
      <c r="D841" s="155" t="s">
        <v>134</v>
      </c>
      <c r="E841" t="str">
        <f t="shared" si="13"/>
        <v>MTTotal80-84</v>
      </c>
      <c r="F841">
        <v>24844</v>
      </c>
    </row>
    <row r="842" spans="2:6" x14ac:dyDescent="0.2">
      <c r="B842" s="155" t="s">
        <v>66</v>
      </c>
      <c r="C842" s="155" t="s">
        <v>18</v>
      </c>
      <c r="D842" s="155" t="s">
        <v>135</v>
      </c>
      <c r="E842" t="str">
        <f t="shared" si="13"/>
        <v>MTTotal85-89</v>
      </c>
      <c r="F842">
        <v>11719</v>
      </c>
    </row>
    <row r="843" spans="2:6" x14ac:dyDescent="0.2">
      <c r="B843" s="155" t="s">
        <v>66</v>
      </c>
      <c r="C843" s="155" t="s">
        <v>18</v>
      </c>
      <c r="D843" s="155" t="s">
        <v>8</v>
      </c>
      <c r="E843" t="str">
        <f t="shared" si="13"/>
        <v>MTTotal90+</v>
      </c>
      <c r="F843">
        <v>6547</v>
      </c>
    </row>
    <row r="844" spans="2:6" x14ac:dyDescent="0.2">
      <c r="B844" s="155" t="s">
        <v>43</v>
      </c>
      <c r="C844" s="155" t="s">
        <v>69</v>
      </c>
      <c r="D844" s="155">
        <v>0</v>
      </c>
      <c r="E844" t="str">
        <f t="shared" si="13"/>
        <v>PAFemale0</v>
      </c>
      <c r="F844">
        <v>70717</v>
      </c>
    </row>
    <row r="845" spans="2:6" x14ac:dyDescent="0.2">
      <c r="B845" s="155" t="s">
        <v>43</v>
      </c>
      <c r="C845" s="155" t="s">
        <v>69</v>
      </c>
      <c r="D845" s="167" t="s">
        <v>139</v>
      </c>
      <c r="E845" t="str">
        <f t="shared" si="13"/>
        <v>PAFemale01-04</v>
      </c>
      <c r="F845">
        <v>281418</v>
      </c>
    </row>
    <row r="846" spans="2:6" x14ac:dyDescent="0.2">
      <c r="B846" s="155" t="s">
        <v>43</v>
      </c>
      <c r="C846" s="155" t="s">
        <v>69</v>
      </c>
      <c r="D846" s="167" t="s">
        <v>138</v>
      </c>
      <c r="E846" t="str">
        <f t="shared" si="13"/>
        <v>PAFemale05-09</v>
      </c>
      <c r="F846">
        <v>359414</v>
      </c>
    </row>
    <row r="847" spans="2:6" x14ac:dyDescent="0.2">
      <c r="B847" s="155" t="s">
        <v>43</v>
      </c>
      <c r="C847" s="155" t="s">
        <v>69</v>
      </c>
      <c r="D847" s="167" t="s">
        <v>120</v>
      </c>
      <c r="E847" t="str">
        <f t="shared" si="13"/>
        <v>PAFemale10-14</v>
      </c>
      <c r="F847">
        <v>391034</v>
      </c>
    </row>
    <row r="848" spans="2:6" x14ac:dyDescent="0.2">
      <c r="B848" s="155" t="s">
        <v>43</v>
      </c>
      <c r="C848" s="155" t="s">
        <v>69</v>
      </c>
      <c r="D848" s="155" t="s">
        <v>121</v>
      </c>
      <c r="E848" t="str">
        <f t="shared" si="13"/>
        <v>PAFemale15-19</v>
      </c>
      <c r="F848">
        <v>399021</v>
      </c>
    </row>
    <row r="849" spans="2:6" x14ac:dyDescent="0.2">
      <c r="B849" s="155" t="s">
        <v>43</v>
      </c>
      <c r="C849" s="155" t="s">
        <v>69</v>
      </c>
      <c r="D849" s="155" t="s">
        <v>122</v>
      </c>
      <c r="E849" t="str">
        <f t="shared" si="13"/>
        <v>PAFemale20-24</v>
      </c>
      <c r="F849">
        <v>403129</v>
      </c>
    </row>
    <row r="850" spans="2:6" x14ac:dyDescent="0.2">
      <c r="B850" s="155" t="s">
        <v>43</v>
      </c>
      <c r="C850" s="155" t="s">
        <v>69</v>
      </c>
      <c r="D850" s="155" t="s">
        <v>123</v>
      </c>
      <c r="E850" t="str">
        <f t="shared" si="13"/>
        <v>PAFemale25-29</v>
      </c>
      <c r="F850">
        <v>380322</v>
      </c>
    </row>
    <row r="851" spans="2:6" x14ac:dyDescent="0.2">
      <c r="B851" s="155" t="s">
        <v>43</v>
      </c>
      <c r="C851" s="155" t="s">
        <v>69</v>
      </c>
      <c r="D851" s="155" t="s">
        <v>124</v>
      </c>
      <c r="E851" t="str">
        <f t="shared" si="13"/>
        <v>PAFemale30-34</v>
      </c>
      <c r="F851">
        <v>366333</v>
      </c>
    </row>
    <row r="852" spans="2:6" x14ac:dyDescent="0.2">
      <c r="B852" s="155" t="s">
        <v>43</v>
      </c>
      <c r="C852" s="155" t="s">
        <v>69</v>
      </c>
      <c r="D852" s="155" t="s">
        <v>125</v>
      </c>
      <c r="E852" t="str">
        <f t="shared" si="13"/>
        <v>PAFemale35-39</v>
      </c>
      <c r="F852">
        <v>343981</v>
      </c>
    </row>
    <row r="853" spans="2:6" x14ac:dyDescent="0.2">
      <c r="B853" s="155" t="s">
        <v>43</v>
      </c>
      <c r="C853" s="155" t="s">
        <v>69</v>
      </c>
      <c r="D853" s="155" t="s">
        <v>126</v>
      </c>
      <c r="E853" t="str">
        <f t="shared" si="13"/>
        <v>PAFemale40-44</v>
      </c>
      <c r="F853">
        <v>292533</v>
      </c>
    </row>
    <row r="854" spans="2:6" x14ac:dyDescent="0.2">
      <c r="B854" s="155" t="s">
        <v>43</v>
      </c>
      <c r="C854" s="155" t="s">
        <v>69</v>
      </c>
      <c r="D854" s="155" t="s">
        <v>127</v>
      </c>
      <c r="E854" t="str">
        <f t="shared" si="13"/>
        <v>PAFemale45-49</v>
      </c>
      <c r="F854">
        <v>241158</v>
      </c>
    </row>
    <row r="855" spans="2:6" x14ac:dyDescent="0.2">
      <c r="B855" s="155" t="s">
        <v>43</v>
      </c>
      <c r="C855" s="155" t="s">
        <v>69</v>
      </c>
      <c r="D855" s="155" t="s">
        <v>128</v>
      </c>
      <c r="E855" t="str">
        <f t="shared" si="13"/>
        <v>PAFemale50-54</v>
      </c>
      <c r="F855">
        <v>199554</v>
      </c>
    </row>
    <row r="856" spans="2:6" x14ac:dyDescent="0.2">
      <c r="B856" s="155" t="s">
        <v>43</v>
      </c>
      <c r="C856" s="155" t="s">
        <v>69</v>
      </c>
      <c r="D856" s="155" t="s">
        <v>129</v>
      </c>
      <c r="E856" t="str">
        <f t="shared" si="13"/>
        <v>PAFemale55-59</v>
      </c>
      <c r="F856">
        <v>160196</v>
      </c>
    </row>
    <row r="857" spans="2:6" x14ac:dyDescent="0.2">
      <c r="B857" s="155" t="s">
        <v>43</v>
      </c>
      <c r="C857" s="155" t="s">
        <v>69</v>
      </c>
      <c r="D857" s="155" t="s">
        <v>130</v>
      </c>
      <c r="E857" t="str">
        <f t="shared" si="13"/>
        <v>PAFemale60-64</v>
      </c>
      <c r="F857">
        <v>129880</v>
      </c>
    </row>
    <row r="858" spans="2:6" x14ac:dyDescent="0.2">
      <c r="B858" s="155" t="s">
        <v>43</v>
      </c>
      <c r="C858" s="155" t="s">
        <v>69</v>
      </c>
      <c r="D858" s="155" t="s">
        <v>131</v>
      </c>
      <c r="E858" t="str">
        <f t="shared" si="13"/>
        <v>PAFemale65-69</v>
      </c>
      <c r="F858">
        <v>97800</v>
      </c>
    </row>
    <row r="859" spans="2:6" x14ac:dyDescent="0.2">
      <c r="B859" s="155" t="s">
        <v>43</v>
      </c>
      <c r="C859" s="155" t="s">
        <v>69</v>
      </c>
      <c r="D859" s="155" t="s">
        <v>132</v>
      </c>
      <c r="E859" t="str">
        <f t="shared" si="13"/>
        <v>PAFemale70-74</v>
      </c>
      <c r="F859">
        <v>68867</v>
      </c>
    </row>
    <row r="860" spans="2:6" x14ac:dyDescent="0.2">
      <c r="B860" s="155" t="s">
        <v>43</v>
      </c>
      <c r="C860" s="155" t="s">
        <v>69</v>
      </c>
      <c r="D860" s="155" t="s">
        <v>133</v>
      </c>
      <c r="E860" t="str">
        <f t="shared" si="13"/>
        <v>PAFemale75-79</v>
      </c>
      <c r="F860">
        <v>48186</v>
      </c>
    </row>
    <row r="861" spans="2:6" x14ac:dyDescent="0.2">
      <c r="B861" s="155" t="s">
        <v>43</v>
      </c>
      <c r="C861" s="155" t="s">
        <v>69</v>
      </c>
      <c r="D861" s="155" t="s">
        <v>134</v>
      </c>
      <c r="E861" t="str">
        <f t="shared" si="13"/>
        <v>PAFemale80-84</v>
      </c>
      <c r="F861">
        <v>28967</v>
      </c>
    </row>
    <row r="862" spans="2:6" x14ac:dyDescent="0.2">
      <c r="B862" s="155" t="s">
        <v>43</v>
      </c>
      <c r="C862" s="155" t="s">
        <v>69</v>
      </c>
      <c r="D862" s="155" t="s">
        <v>135</v>
      </c>
      <c r="E862" t="str">
        <f t="shared" si="13"/>
        <v>PAFemale85-89</v>
      </c>
      <c r="F862">
        <v>15302</v>
      </c>
    </row>
    <row r="863" spans="2:6" x14ac:dyDescent="0.2">
      <c r="B863" s="155" t="s">
        <v>43</v>
      </c>
      <c r="C863" s="155" t="s">
        <v>69</v>
      </c>
      <c r="D863" s="155" t="s">
        <v>8</v>
      </c>
      <c r="E863" t="str">
        <f t="shared" si="13"/>
        <v>PAFemale90+</v>
      </c>
      <c r="F863">
        <v>9466</v>
      </c>
    </row>
    <row r="864" spans="2:6" x14ac:dyDescent="0.2">
      <c r="B864" s="155" t="s">
        <v>43</v>
      </c>
      <c r="C864" s="155" t="s">
        <v>70</v>
      </c>
      <c r="D864" s="155">
        <v>0</v>
      </c>
      <c r="E864" t="str">
        <f t="shared" si="13"/>
        <v>PAMale0</v>
      </c>
      <c r="F864">
        <v>73979</v>
      </c>
    </row>
    <row r="865" spans="2:6" x14ac:dyDescent="0.2">
      <c r="B865" s="155" t="s">
        <v>43</v>
      </c>
      <c r="C865" s="155" t="s">
        <v>70</v>
      </c>
      <c r="D865" s="167" t="s">
        <v>139</v>
      </c>
      <c r="E865" t="str">
        <f t="shared" si="13"/>
        <v>PAMale01-04</v>
      </c>
      <c r="F865">
        <v>294439</v>
      </c>
    </row>
    <row r="866" spans="2:6" x14ac:dyDescent="0.2">
      <c r="B866" s="155" t="s">
        <v>43</v>
      </c>
      <c r="C866" s="155" t="s">
        <v>70</v>
      </c>
      <c r="D866" s="167" t="s">
        <v>138</v>
      </c>
      <c r="E866" t="str">
        <f t="shared" si="13"/>
        <v>PAMale05-09</v>
      </c>
      <c r="F866">
        <v>375854</v>
      </c>
    </row>
    <row r="867" spans="2:6" x14ac:dyDescent="0.2">
      <c r="B867" s="155" t="s">
        <v>43</v>
      </c>
      <c r="C867" s="155" t="s">
        <v>70</v>
      </c>
      <c r="D867" s="167" t="s">
        <v>120</v>
      </c>
      <c r="E867" t="str">
        <f t="shared" si="13"/>
        <v>PAMale10-14</v>
      </c>
      <c r="F867">
        <v>408280</v>
      </c>
    </row>
    <row r="868" spans="2:6" x14ac:dyDescent="0.2">
      <c r="B868" s="155" t="s">
        <v>43</v>
      </c>
      <c r="C868" s="155" t="s">
        <v>70</v>
      </c>
      <c r="D868" s="155" t="s">
        <v>121</v>
      </c>
      <c r="E868" t="str">
        <f t="shared" si="13"/>
        <v>PAMale15-19</v>
      </c>
      <c r="F868">
        <v>415716</v>
      </c>
    </row>
    <row r="869" spans="2:6" x14ac:dyDescent="0.2">
      <c r="B869" s="155" t="s">
        <v>43</v>
      </c>
      <c r="C869" s="155" t="s">
        <v>70</v>
      </c>
      <c r="D869" s="155" t="s">
        <v>122</v>
      </c>
      <c r="E869" t="str">
        <f t="shared" si="13"/>
        <v>PAMale20-24</v>
      </c>
      <c r="F869">
        <v>413135</v>
      </c>
    </row>
    <row r="870" spans="2:6" x14ac:dyDescent="0.2">
      <c r="B870" s="155" t="s">
        <v>43</v>
      </c>
      <c r="C870" s="155" t="s">
        <v>70</v>
      </c>
      <c r="D870" s="155" t="s">
        <v>123</v>
      </c>
      <c r="E870" t="str">
        <f t="shared" si="13"/>
        <v>PAMale25-29</v>
      </c>
      <c r="F870">
        <v>379129</v>
      </c>
    </row>
    <row r="871" spans="2:6" x14ac:dyDescent="0.2">
      <c r="B871" s="155" t="s">
        <v>43</v>
      </c>
      <c r="C871" s="155" t="s">
        <v>70</v>
      </c>
      <c r="D871" s="155" t="s">
        <v>124</v>
      </c>
      <c r="E871" t="str">
        <f t="shared" si="13"/>
        <v>PAMale30-34</v>
      </c>
      <c r="F871">
        <v>360456</v>
      </c>
    </row>
    <row r="872" spans="2:6" x14ac:dyDescent="0.2">
      <c r="B872" s="155" t="s">
        <v>43</v>
      </c>
      <c r="C872" s="155" t="s">
        <v>70</v>
      </c>
      <c r="D872" s="155" t="s">
        <v>125</v>
      </c>
      <c r="E872" t="str">
        <f t="shared" si="13"/>
        <v>PAMale35-39</v>
      </c>
      <c r="F872">
        <v>335954</v>
      </c>
    </row>
    <row r="873" spans="2:6" x14ac:dyDescent="0.2">
      <c r="B873" s="155" t="s">
        <v>43</v>
      </c>
      <c r="C873" s="155" t="s">
        <v>70</v>
      </c>
      <c r="D873" s="155" t="s">
        <v>126</v>
      </c>
      <c r="E873" t="str">
        <f t="shared" si="13"/>
        <v>PAMale40-44</v>
      </c>
      <c r="F873">
        <v>291236</v>
      </c>
    </row>
    <row r="874" spans="2:6" x14ac:dyDescent="0.2">
      <c r="B874" s="155" t="s">
        <v>43</v>
      </c>
      <c r="C874" s="155" t="s">
        <v>70</v>
      </c>
      <c r="D874" s="155" t="s">
        <v>127</v>
      </c>
      <c r="E874" t="str">
        <f t="shared" si="13"/>
        <v>PAMale45-49</v>
      </c>
      <c r="F874">
        <v>241708</v>
      </c>
    </row>
    <row r="875" spans="2:6" x14ac:dyDescent="0.2">
      <c r="B875" s="155" t="s">
        <v>43</v>
      </c>
      <c r="C875" s="155" t="s">
        <v>70</v>
      </c>
      <c r="D875" s="155" t="s">
        <v>128</v>
      </c>
      <c r="E875" t="str">
        <f t="shared" si="13"/>
        <v>PAMale50-54</v>
      </c>
      <c r="F875">
        <v>201262</v>
      </c>
    </row>
    <row r="876" spans="2:6" x14ac:dyDescent="0.2">
      <c r="B876" s="155" t="s">
        <v>43</v>
      </c>
      <c r="C876" s="155" t="s">
        <v>70</v>
      </c>
      <c r="D876" s="155" t="s">
        <v>129</v>
      </c>
      <c r="E876" t="str">
        <f t="shared" si="13"/>
        <v>PAMale55-59</v>
      </c>
      <c r="F876">
        <v>159191</v>
      </c>
    </row>
    <row r="877" spans="2:6" x14ac:dyDescent="0.2">
      <c r="B877" s="155" t="s">
        <v>43</v>
      </c>
      <c r="C877" s="155" t="s">
        <v>70</v>
      </c>
      <c r="D877" s="155" t="s">
        <v>130</v>
      </c>
      <c r="E877" t="str">
        <f t="shared" si="13"/>
        <v>PAMale60-64</v>
      </c>
      <c r="F877">
        <v>126943</v>
      </c>
    </row>
    <row r="878" spans="2:6" x14ac:dyDescent="0.2">
      <c r="B878" s="155" t="s">
        <v>43</v>
      </c>
      <c r="C878" s="155" t="s">
        <v>70</v>
      </c>
      <c r="D878" s="155" t="s">
        <v>131</v>
      </c>
      <c r="E878" t="str">
        <f t="shared" si="13"/>
        <v>PAMale65-69</v>
      </c>
      <c r="F878">
        <v>93474</v>
      </c>
    </row>
    <row r="879" spans="2:6" x14ac:dyDescent="0.2">
      <c r="B879" s="155" t="s">
        <v>43</v>
      </c>
      <c r="C879" s="155" t="s">
        <v>70</v>
      </c>
      <c r="D879" s="155" t="s">
        <v>132</v>
      </c>
      <c r="E879" t="str">
        <f t="shared" si="13"/>
        <v>PAMale70-74</v>
      </c>
      <c r="F879">
        <v>63606</v>
      </c>
    </row>
    <row r="880" spans="2:6" x14ac:dyDescent="0.2">
      <c r="B880" s="155" t="s">
        <v>43</v>
      </c>
      <c r="C880" s="155" t="s">
        <v>70</v>
      </c>
      <c r="D880" s="155" t="s">
        <v>133</v>
      </c>
      <c r="E880" t="str">
        <f t="shared" si="13"/>
        <v>PAMale75-79</v>
      </c>
      <c r="F880">
        <v>41408</v>
      </c>
    </row>
    <row r="881" spans="2:6" x14ac:dyDescent="0.2">
      <c r="B881" s="155" t="s">
        <v>43</v>
      </c>
      <c r="C881" s="155" t="s">
        <v>70</v>
      </c>
      <c r="D881" s="155" t="s">
        <v>134</v>
      </c>
      <c r="E881" t="str">
        <f t="shared" si="13"/>
        <v>PAMale80-84</v>
      </c>
      <c r="F881">
        <v>23090</v>
      </c>
    </row>
    <row r="882" spans="2:6" x14ac:dyDescent="0.2">
      <c r="B882" s="155" t="s">
        <v>43</v>
      </c>
      <c r="C882" s="155" t="s">
        <v>70</v>
      </c>
      <c r="D882" s="155" t="s">
        <v>135</v>
      </c>
      <c r="E882" t="str">
        <f t="shared" si="13"/>
        <v>PAMale85-89</v>
      </c>
      <c r="F882">
        <v>10887</v>
      </c>
    </row>
    <row r="883" spans="2:6" x14ac:dyDescent="0.2">
      <c r="B883" s="155" t="s">
        <v>43</v>
      </c>
      <c r="C883" s="155" t="s">
        <v>70</v>
      </c>
      <c r="D883" s="155" t="s">
        <v>8</v>
      </c>
      <c r="E883" t="str">
        <f t="shared" si="13"/>
        <v>PAMale90+</v>
      </c>
      <c r="F883">
        <v>5840</v>
      </c>
    </row>
    <row r="884" spans="2:6" x14ac:dyDescent="0.2">
      <c r="B884" s="155" t="s">
        <v>43</v>
      </c>
      <c r="C884" s="155" t="s">
        <v>18</v>
      </c>
      <c r="D884" s="155">
        <v>0</v>
      </c>
      <c r="E884" t="str">
        <f t="shared" si="13"/>
        <v>PATotal0</v>
      </c>
      <c r="F884">
        <v>144696</v>
      </c>
    </row>
    <row r="885" spans="2:6" x14ac:dyDescent="0.2">
      <c r="B885" s="155" t="s">
        <v>43</v>
      </c>
      <c r="C885" s="155" t="s">
        <v>18</v>
      </c>
      <c r="D885" s="167" t="s">
        <v>139</v>
      </c>
      <c r="E885" t="str">
        <f t="shared" si="13"/>
        <v>PATotal01-04</v>
      </c>
      <c r="F885">
        <v>575857</v>
      </c>
    </row>
    <row r="886" spans="2:6" x14ac:dyDescent="0.2">
      <c r="B886" s="155" t="s">
        <v>43</v>
      </c>
      <c r="C886" s="155" t="s">
        <v>18</v>
      </c>
      <c r="D886" s="167" t="s">
        <v>138</v>
      </c>
      <c r="E886" t="str">
        <f t="shared" si="13"/>
        <v>PATotal05-09</v>
      </c>
      <c r="F886">
        <v>735268</v>
      </c>
    </row>
    <row r="887" spans="2:6" x14ac:dyDescent="0.2">
      <c r="B887" s="155" t="s">
        <v>43</v>
      </c>
      <c r="C887" s="155" t="s">
        <v>18</v>
      </c>
      <c r="D887" s="167" t="s">
        <v>120</v>
      </c>
      <c r="E887" t="str">
        <f t="shared" si="13"/>
        <v>PATotal10-14</v>
      </c>
      <c r="F887">
        <v>799314</v>
      </c>
    </row>
    <row r="888" spans="2:6" x14ac:dyDescent="0.2">
      <c r="B888" s="155" t="s">
        <v>43</v>
      </c>
      <c r="C888" s="155" t="s">
        <v>18</v>
      </c>
      <c r="D888" s="155" t="s">
        <v>121</v>
      </c>
      <c r="E888" t="str">
        <f t="shared" si="13"/>
        <v>PATotal15-19</v>
      </c>
      <c r="F888">
        <v>814737</v>
      </c>
    </row>
    <row r="889" spans="2:6" x14ac:dyDescent="0.2">
      <c r="B889" s="155" t="s">
        <v>43</v>
      </c>
      <c r="C889" s="155" t="s">
        <v>18</v>
      </c>
      <c r="D889" s="155" t="s">
        <v>122</v>
      </c>
      <c r="E889" t="str">
        <f t="shared" si="13"/>
        <v>PATotal20-24</v>
      </c>
      <c r="F889">
        <v>816264</v>
      </c>
    </row>
    <row r="890" spans="2:6" x14ac:dyDescent="0.2">
      <c r="B890" s="155" t="s">
        <v>43</v>
      </c>
      <c r="C890" s="155" t="s">
        <v>18</v>
      </c>
      <c r="D890" s="155" t="s">
        <v>123</v>
      </c>
      <c r="E890" t="str">
        <f t="shared" si="13"/>
        <v>PATotal25-29</v>
      </c>
      <c r="F890">
        <v>759451</v>
      </c>
    </row>
    <row r="891" spans="2:6" x14ac:dyDescent="0.2">
      <c r="B891" s="155" t="s">
        <v>43</v>
      </c>
      <c r="C891" s="155" t="s">
        <v>18</v>
      </c>
      <c r="D891" s="155" t="s">
        <v>124</v>
      </c>
      <c r="E891" t="str">
        <f t="shared" si="13"/>
        <v>PATotal30-34</v>
      </c>
      <c r="F891">
        <v>726789</v>
      </c>
    </row>
    <row r="892" spans="2:6" x14ac:dyDescent="0.2">
      <c r="B892" s="155" t="s">
        <v>43</v>
      </c>
      <c r="C892" s="155" t="s">
        <v>18</v>
      </c>
      <c r="D892" s="155" t="s">
        <v>125</v>
      </c>
      <c r="E892" t="str">
        <f t="shared" si="13"/>
        <v>PATotal35-39</v>
      </c>
      <c r="F892">
        <v>679935</v>
      </c>
    </row>
    <row r="893" spans="2:6" x14ac:dyDescent="0.2">
      <c r="B893" s="155" t="s">
        <v>43</v>
      </c>
      <c r="C893" s="155" t="s">
        <v>18</v>
      </c>
      <c r="D893" s="155" t="s">
        <v>126</v>
      </c>
      <c r="E893" t="str">
        <f t="shared" si="13"/>
        <v>PATotal40-44</v>
      </c>
      <c r="F893">
        <v>583769</v>
      </c>
    </row>
    <row r="894" spans="2:6" x14ac:dyDescent="0.2">
      <c r="B894" s="155" t="s">
        <v>43</v>
      </c>
      <c r="C894" s="155" t="s">
        <v>18</v>
      </c>
      <c r="D894" s="155" t="s">
        <v>127</v>
      </c>
      <c r="E894" t="str">
        <f t="shared" si="13"/>
        <v>PATotal45-49</v>
      </c>
      <c r="F894">
        <v>482866</v>
      </c>
    </row>
    <row r="895" spans="2:6" x14ac:dyDescent="0.2">
      <c r="B895" s="155" t="s">
        <v>43</v>
      </c>
      <c r="C895" s="155" t="s">
        <v>18</v>
      </c>
      <c r="D895" s="155" t="s">
        <v>128</v>
      </c>
      <c r="E895" t="str">
        <f t="shared" si="13"/>
        <v>PATotal50-54</v>
      </c>
      <c r="F895">
        <v>400816</v>
      </c>
    </row>
    <row r="896" spans="2:6" x14ac:dyDescent="0.2">
      <c r="B896" s="155" t="s">
        <v>43</v>
      </c>
      <c r="C896" s="155" t="s">
        <v>18</v>
      </c>
      <c r="D896" s="155" t="s">
        <v>129</v>
      </c>
      <c r="E896" t="str">
        <f t="shared" si="13"/>
        <v>PATotal55-59</v>
      </c>
      <c r="F896">
        <v>319387</v>
      </c>
    </row>
    <row r="897" spans="2:6" x14ac:dyDescent="0.2">
      <c r="B897" s="155" t="s">
        <v>43</v>
      </c>
      <c r="C897" s="155" t="s">
        <v>18</v>
      </c>
      <c r="D897" s="155" t="s">
        <v>130</v>
      </c>
      <c r="E897" t="str">
        <f t="shared" si="13"/>
        <v>PATotal60-64</v>
      </c>
      <c r="F897">
        <v>256823</v>
      </c>
    </row>
    <row r="898" spans="2:6" x14ac:dyDescent="0.2">
      <c r="B898" s="155" t="s">
        <v>43</v>
      </c>
      <c r="C898" s="155" t="s">
        <v>18</v>
      </c>
      <c r="D898" s="155" t="s">
        <v>131</v>
      </c>
      <c r="E898" t="str">
        <f t="shared" si="13"/>
        <v>PATotal65-69</v>
      </c>
      <c r="F898">
        <v>191274</v>
      </c>
    </row>
    <row r="899" spans="2:6" x14ac:dyDescent="0.2">
      <c r="B899" s="155" t="s">
        <v>43</v>
      </c>
      <c r="C899" s="155" t="s">
        <v>18</v>
      </c>
      <c r="D899" s="155" t="s">
        <v>132</v>
      </c>
      <c r="E899" t="str">
        <f t="shared" si="13"/>
        <v>PATotal70-74</v>
      </c>
      <c r="F899">
        <v>132473</v>
      </c>
    </row>
    <row r="900" spans="2:6" x14ac:dyDescent="0.2">
      <c r="B900" s="155" t="s">
        <v>43</v>
      </c>
      <c r="C900" s="155" t="s">
        <v>18</v>
      </c>
      <c r="D900" s="155" t="s">
        <v>133</v>
      </c>
      <c r="E900" t="str">
        <f t="shared" ref="E900:E963" si="14">_xlfn.CONCAT(B900,C900,D900)</f>
        <v>PATotal75-79</v>
      </c>
      <c r="F900">
        <v>89594</v>
      </c>
    </row>
    <row r="901" spans="2:6" x14ac:dyDescent="0.2">
      <c r="B901" s="155" t="s">
        <v>43</v>
      </c>
      <c r="C901" s="155" t="s">
        <v>18</v>
      </c>
      <c r="D901" s="155" t="s">
        <v>134</v>
      </c>
      <c r="E901" t="str">
        <f t="shared" si="14"/>
        <v>PATotal80-84</v>
      </c>
      <c r="F901">
        <v>52057</v>
      </c>
    </row>
    <row r="902" spans="2:6" x14ac:dyDescent="0.2">
      <c r="B902" s="155" t="s">
        <v>43</v>
      </c>
      <c r="C902" s="155" t="s">
        <v>18</v>
      </c>
      <c r="D902" s="155" t="s">
        <v>135</v>
      </c>
      <c r="E902" t="str">
        <f t="shared" si="14"/>
        <v>PATotal85-89</v>
      </c>
      <c r="F902">
        <v>26189</v>
      </c>
    </row>
    <row r="903" spans="2:6" x14ac:dyDescent="0.2">
      <c r="B903" s="155" t="s">
        <v>43</v>
      </c>
      <c r="C903" s="155" t="s">
        <v>18</v>
      </c>
      <c r="D903" s="155" t="s">
        <v>8</v>
      </c>
      <c r="E903" t="str">
        <f t="shared" si="14"/>
        <v>PATotal90+</v>
      </c>
      <c r="F903">
        <v>15306</v>
      </c>
    </row>
    <row r="904" spans="2:6" x14ac:dyDescent="0.2">
      <c r="B904" s="155" t="s">
        <v>51</v>
      </c>
      <c r="C904" s="155" t="s">
        <v>69</v>
      </c>
      <c r="D904" s="155">
        <v>0</v>
      </c>
      <c r="E904" t="str">
        <f t="shared" si="14"/>
        <v>PBFemale0</v>
      </c>
      <c r="F904">
        <v>28134</v>
      </c>
    </row>
    <row r="905" spans="2:6" x14ac:dyDescent="0.2">
      <c r="B905" s="155" t="s">
        <v>51</v>
      </c>
      <c r="C905" s="155" t="s">
        <v>69</v>
      </c>
      <c r="D905" s="167" t="s">
        <v>139</v>
      </c>
      <c r="E905" t="str">
        <f t="shared" si="14"/>
        <v>PBFemale01-04</v>
      </c>
      <c r="F905">
        <v>111950</v>
      </c>
    </row>
    <row r="906" spans="2:6" x14ac:dyDescent="0.2">
      <c r="B906" s="155" t="s">
        <v>51</v>
      </c>
      <c r="C906" s="155" t="s">
        <v>69</v>
      </c>
      <c r="D906" s="167" t="s">
        <v>138</v>
      </c>
      <c r="E906" t="str">
        <f t="shared" si="14"/>
        <v>PBFemale05-09</v>
      </c>
      <c r="F906">
        <v>132244</v>
      </c>
    </row>
    <row r="907" spans="2:6" x14ac:dyDescent="0.2">
      <c r="B907" s="155" t="s">
        <v>51</v>
      </c>
      <c r="C907" s="155" t="s">
        <v>69</v>
      </c>
      <c r="D907" s="167" t="s">
        <v>120</v>
      </c>
      <c r="E907" t="str">
        <f t="shared" si="14"/>
        <v>PBFemale10-14</v>
      </c>
      <c r="F907">
        <v>151395</v>
      </c>
    </row>
    <row r="908" spans="2:6" x14ac:dyDescent="0.2">
      <c r="B908" s="155" t="s">
        <v>51</v>
      </c>
      <c r="C908" s="155" t="s">
        <v>69</v>
      </c>
      <c r="D908" s="155" t="s">
        <v>121</v>
      </c>
      <c r="E908" t="str">
        <f t="shared" si="14"/>
        <v>PBFemale15-19</v>
      </c>
      <c r="F908">
        <v>164146</v>
      </c>
    </row>
    <row r="909" spans="2:6" x14ac:dyDescent="0.2">
      <c r="B909" s="155" t="s">
        <v>51</v>
      </c>
      <c r="C909" s="155" t="s">
        <v>69</v>
      </c>
      <c r="D909" s="155" t="s">
        <v>122</v>
      </c>
      <c r="E909" t="str">
        <f t="shared" si="14"/>
        <v>PBFemale20-24</v>
      </c>
      <c r="F909">
        <v>168865</v>
      </c>
    </row>
    <row r="910" spans="2:6" x14ac:dyDescent="0.2">
      <c r="B910" s="155" t="s">
        <v>51</v>
      </c>
      <c r="C910" s="155" t="s">
        <v>69</v>
      </c>
      <c r="D910" s="155" t="s">
        <v>123</v>
      </c>
      <c r="E910" t="str">
        <f t="shared" si="14"/>
        <v>PBFemale25-29</v>
      </c>
      <c r="F910">
        <v>167100</v>
      </c>
    </row>
    <row r="911" spans="2:6" x14ac:dyDescent="0.2">
      <c r="B911" s="155" t="s">
        <v>51</v>
      </c>
      <c r="C911" s="155" t="s">
        <v>69</v>
      </c>
      <c r="D911" s="155" t="s">
        <v>124</v>
      </c>
      <c r="E911" t="str">
        <f t="shared" si="14"/>
        <v>PBFemale30-34</v>
      </c>
      <c r="F911">
        <v>168398</v>
      </c>
    </row>
    <row r="912" spans="2:6" x14ac:dyDescent="0.2">
      <c r="B912" s="155" t="s">
        <v>51</v>
      </c>
      <c r="C912" s="155" t="s">
        <v>69</v>
      </c>
      <c r="D912" s="155" t="s">
        <v>125</v>
      </c>
      <c r="E912" t="str">
        <f t="shared" si="14"/>
        <v>PBFemale35-39</v>
      </c>
      <c r="F912">
        <v>163461</v>
      </c>
    </row>
    <row r="913" spans="2:6" x14ac:dyDescent="0.2">
      <c r="B913" s="155" t="s">
        <v>51</v>
      </c>
      <c r="C913" s="155" t="s">
        <v>69</v>
      </c>
      <c r="D913" s="155" t="s">
        <v>126</v>
      </c>
      <c r="E913" t="str">
        <f t="shared" si="14"/>
        <v>PBFemale40-44</v>
      </c>
      <c r="F913">
        <v>149850</v>
      </c>
    </row>
    <row r="914" spans="2:6" x14ac:dyDescent="0.2">
      <c r="B914" s="155" t="s">
        <v>51</v>
      </c>
      <c r="C914" s="155" t="s">
        <v>69</v>
      </c>
      <c r="D914" s="155" t="s">
        <v>127</v>
      </c>
      <c r="E914" t="str">
        <f t="shared" si="14"/>
        <v>PBFemale45-49</v>
      </c>
      <c r="F914">
        <v>132253</v>
      </c>
    </row>
    <row r="915" spans="2:6" x14ac:dyDescent="0.2">
      <c r="B915" s="155" t="s">
        <v>51</v>
      </c>
      <c r="C915" s="155" t="s">
        <v>69</v>
      </c>
      <c r="D915" s="155" t="s">
        <v>128</v>
      </c>
      <c r="E915" t="str">
        <f t="shared" si="14"/>
        <v>PBFemale50-54</v>
      </c>
      <c r="F915">
        <v>123143</v>
      </c>
    </row>
    <row r="916" spans="2:6" x14ac:dyDescent="0.2">
      <c r="B916" s="155" t="s">
        <v>51</v>
      </c>
      <c r="C916" s="155" t="s">
        <v>69</v>
      </c>
      <c r="D916" s="155" t="s">
        <v>129</v>
      </c>
      <c r="E916" t="str">
        <f t="shared" si="14"/>
        <v>PBFemale55-59</v>
      </c>
      <c r="F916">
        <v>105190</v>
      </c>
    </row>
    <row r="917" spans="2:6" x14ac:dyDescent="0.2">
      <c r="B917" s="155" t="s">
        <v>51</v>
      </c>
      <c r="C917" s="155" t="s">
        <v>69</v>
      </c>
      <c r="D917" s="155" t="s">
        <v>130</v>
      </c>
      <c r="E917" t="str">
        <f t="shared" si="14"/>
        <v>PBFemale60-64</v>
      </c>
      <c r="F917">
        <v>84594</v>
      </c>
    </row>
    <row r="918" spans="2:6" x14ac:dyDescent="0.2">
      <c r="B918" s="155" t="s">
        <v>51</v>
      </c>
      <c r="C918" s="155" t="s">
        <v>69</v>
      </c>
      <c r="D918" s="155" t="s">
        <v>131</v>
      </c>
      <c r="E918" t="str">
        <f t="shared" si="14"/>
        <v>PBFemale65-69</v>
      </c>
      <c r="F918">
        <v>71665</v>
      </c>
    </row>
    <row r="919" spans="2:6" x14ac:dyDescent="0.2">
      <c r="B919" s="155" t="s">
        <v>51</v>
      </c>
      <c r="C919" s="155" t="s">
        <v>69</v>
      </c>
      <c r="D919" s="155" t="s">
        <v>132</v>
      </c>
      <c r="E919" t="str">
        <f t="shared" si="14"/>
        <v>PBFemale70-74</v>
      </c>
      <c r="F919">
        <v>58994</v>
      </c>
    </row>
    <row r="920" spans="2:6" x14ac:dyDescent="0.2">
      <c r="B920" s="155" t="s">
        <v>51</v>
      </c>
      <c r="C920" s="155" t="s">
        <v>69</v>
      </c>
      <c r="D920" s="155" t="s">
        <v>133</v>
      </c>
      <c r="E920" t="str">
        <f t="shared" si="14"/>
        <v>PBFemale75-79</v>
      </c>
      <c r="F920">
        <v>42473</v>
      </c>
    </row>
    <row r="921" spans="2:6" x14ac:dyDescent="0.2">
      <c r="B921" s="155" t="s">
        <v>51</v>
      </c>
      <c r="C921" s="155" t="s">
        <v>69</v>
      </c>
      <c r="D921" s="155" t="s">
        <v>134</v>
      </c>
      <c r="E921" t="str">
        <f t="shared" si="14"/>
        <v>PBFemale80-84</v>
      </c>
      <c r="F921">
        <v>30240</v>
      </c>
    </row>
    <row r="922" spans="2:6" x14ac:dyDescent="0.2">
      <c r="B922" s="155" t="s">
        <v>51</v>
      </c>
      <c r="C922" s="155" t="s">
        <v>69</v>
      </c>
      <c r="D922" s="155" t="s">
        <v>135</v>
      </c>
      <c r="E922" t="str">
        <f t="shared" si="14"/>
        <v>PBFemale85-89</v>
      </c>
      <c r="F922">
        <v>14744</v>
      </c>
    </row>
    <row r="923" spans="2:6" x14ac:dyDescent="0.2">
      <c r="B923" s="155" t="s">
        <v>51</v>
      </c>
      <c r="C923" s="155" t="s">
        <v>69</v>
      </c>
      <c r="D923" s="155" t="s">
        <v>8</v>
      </c>
      <c r="E923" t="str">
        <f t="shared" si="14"/>
        <v>PBFemale90+</v>
      </c>
      <c r="F923">
        <v>9808</v>
      </c>
    </row>
    <row r="924" spans="2:6" x14ac:dyDescent="0.2">
      <c r="B924" s="155" t="s">
        <v>51</v>
      </c>
      <c r="C924" s="155" t="s">
        <v>70</v>
      </c>
      <c r="D924" s="155">
        <v>0</v>
      </c>
      <c r="E924" t="str">
        <f t="shared" si="14"/>
        <v>PBMale0</v>
      </c>
      <c r="F924">
        <v>29538</v>
      </c>
    </row>
    <row r="925" spans="2:6" x14ac:dyDescent="0.2">
      <c r="B925" s="155" t="s">
        <v>51</v>
      </c>
      <c r="C925" s="155" t="s">
        <v>70</v>
      </c>
      <c r="D925" s="167" t="s">
        <v>139</v>
      </c>
      <c r="E925" t="str">
        <f t="shared" si="14"/>
        <v>PBMale01-04</v>
      </c>
      <c r="F925">
        <v>117659</v>
      </c>
    </row>
    <row r="926" spans="2:6" x14ac:dyDescent="0.2">
      <c r="B926" s="155" t="s">
        <v>51</v>
      </c>
      <c r="C926" s="155" t="s">
        <v>70</v>
      </c>
      <c r="D926" s="167" t="s">
        <v>138</v>
      </c>
      <c r="E926" t="str">
        <f t="shared" si="14"/>
        <v>PBMale05-09</v>
      </c>
      <c r="F926">
        <v>139222</v>
      </c>
    </row>
    <row r="927" spans="2:6" x14ac:dyDescent="0.2">
      <c r="B927" s="155" t="s">
        <v>51</v>
      </c>
      <c r="C927" s="155" t="s">
        <v>70</v>
      </c>
      <c r="D927" s="167" t="s">
        <v>120</v>
      </c>
      <c r="E927" t="str">
        <f t="shared" si="14"/>
        <v>PBMale10-14</v>
      </c>
      <c r="F927">
        <v>158535</v>
      </c>
    </row>
    <row r="928" spans="2:6" x14ac:dyDescent="0.2">
      <c r="B928" s="155" t="s">
        <v>51</v>
      </c>
      <c r="C928" s="155" t="s">
        <v>70</v>
      </c>
      <c r="D928" s="155" t="s">
        <v>121</v>
      </c>
      <c r="E928" t="str">
        <f t="shared" si="14"/>
        <v>PBMale15-19</v>
      </c>
      <c r="F928">
        <v>168594</v>
      </c>
    </row>
    <row r="929" spans="2:6" x14ac:dyDescent="0.2">
      <c r="B929" s="155" t="s">
        <v>51</v>
      </c>
      <c r="C929" s="155" t="s">
        <v>70</v>
      </c>
      <c r="D929" s="155" t="s">
        <v>122</v>
      </c>
      <c r="E929" t="str">
        <f t="shared" si="14"/>
        <v>PBMale20-24</v>
      </c>
      <c r="F929">
        <v>169224</v>
      </c>
    </row>
    <row r="930" spans="2:6" x14ac:dyDescent="0.2">
      <c r="B930" s="155" t="s">
        <v>51</v>
      </c>
      <c r="C930" s="155" t="s">
        <v>70</v>
      </c>
      <c r="D930" s="155" t="s">
        <v>123</v>
      </c>
      <c r="E930" t="str">
        <f t="shared" si="14"/>
        <v>PBMale25-29</v>
      </c>
      <c r="F930">
        <v>160871</v>
      </c>
    </row>
    <row r="931" spans="2:6" x14ac:dyDescent="0.2">
      <c r="B931" s="155" t="s">
        <v>51</v>
      </c>
      <c r="C931" s="155" t="s">
        <v>70</v>
      </c>
      <c r="D931" s="155" t="s">
        <v>124</v>
      </c>
      <c r="E931" t="str">
        <f t="shared" si="14"/>
        <v>PBMale30-34</v>
      </c>
      <c r="F931">
        <v>156667</v>
      </c>
    </row>
    <row r="932" spans="2:6" x14ac:dyDescent="0.2">
      <c r="B932" s="155" t="s">
        <v>51</v>
      </c>
      <c r="C932" s="155" t="s">
        <v>70</v>
      </c>
      <c r="D932" s="155" t="s">
        <v>125</v>
      </c>
      <c r="E932" t="str">
        <f t="shared" si="14"/>
        <v>PBMale35-39</v>
      </c>
      <c r="F932">
        <v>150625</v>
      </c>
    </row>
    <row r="933" spans="2:6" x14ac:dyDescent="0.2">
      <c r="B933" s="155" t="s">
        <v>51</v>
      </c>
      <c r="C933" s="155" t="s">
        <v>70</v>
      </c>
      <c r="D933" s="155" t="s">
        <v>126</v>
      </c>
      <c r="E933" t="str">
        <f t="shared" si="14"/>
        <v>PBMale40-44</v>
      </c>
      <c r="F933">
        <v>136486</v>
      </c>
    </row>
    <row r="934" spans="2:6" x14ac:dyDescent="0.2">
      <c r="B934" s="155" t="s">
        <v>51</v>
      </c>
      <c r="C934" s="155" t="s">
        <v>70</v>
      </c>
      <c r="D934" s="155" t="s">
        <v>127</v>
      </c>
      <c r="E934" t="str">
        <f t="shared" si="14"/>
        <v>PBMale45-49</v>
      </c>
      <c r="F934">
        <v>118747</v>
      </c>
    </row>
    <row r="935" spans="2:6" x14ac:dyDescent="0.2">
      <c r="B935" s="155" t="s">
        <v>51</v>
      </c>
      <c r="C935" s="155" t="s">
        <v>70</v>
      </c>
      <c r="D935" s="155" t="s">
        <v>128</v>
      </c>
      <c r="E935" t="str">
        <f t="shared" si="14"/>
        <v>PBMale50-54</v>
      </c>
      <c r="F935">
        <v>108440</v>
      </c>
    </row>
    <row r="936" spans="2:6" x14ac:dyDescent="0.2">
      <c r="B936" s="155" t="s">
        <v>51</v>
      </c>
      <c r="C936" s="155" t="s">
        <v>70</v>
      </c>
      <c r="D936" s="155" t="s">
        <v>129</v>
      </c>
      <c r="E936" t="str">
        <f t="shared" si="14"/>
        <v>PBMale55-59</v>
      </c>
      <c r="F936">
        <v>90833</v>
      </c>
    </row>
    <row r="937" spans="2:6" x14ac:dyDescent="0.2">
      <c r="B937" s="155" t="s">
        <v>51</v>
      </c>
      <c r="C937" s="155" t="s">
        <v>70</v>
      </c>
      <c r="D937" s="155" t="s">
        <v>130</v>
      </c>
      <c r="E937" t="str">
        <f t="shared" si="14"/>
        <v>PBMale60-64</v>
      </c>
      <c r="F937">
        <v>68827</v>
      </c>
    </row>
    <row r="938" spans="2:6" x14ac:dyDescent="0.2">
      <c r="B938" s="155" t="s">
        <v>51</v>
      </c>
      <c r="C938" s="155" t="s">
        <v>70</v>
      </c>
      <c r="D938" s="155" t="s">
        <v>131</v>
      </c>
      <c r="E938" t="str">
        <f t="shared" si="14"/>
        <v>PBMale65-69</v>
      </c>
      <c r="F938">
        <v>55781</v>
      </c>
    </row>
    <row r="939" spans="2:6" x14ac:dyDescent="0.2">
      <c r="B939" s="155" t="s">
        <v>51</v>
      </c>
      <c r="C939" s="155" t="s">
        <v>70</v>
      </c>
      <c r="D939" s="155" t="s">
        <v>132</v>
      </c>
      <c r="E939" t="str">
        <f t="shared" si="14"/>
        <v>PBMale70-74</v>
      </c>
      <c r="F939">
        <v>44529</v>
      </c>
    </row>
    <row r="940" spans="2:6" x14ac:dyDescent="0.2">
      <c r="B940" s="155" t="s">
        <v>51</v>
      </c>
      <c r="C940" s="155" t="s">
        <v>70</v>
      </c>
      <c r="D940" s="155" t="s">
        <v>133</v>
      </c>
      <c r="E940" t="str">
        <f t="shared" si="14"/>
        <v>PBMale75-79</v>
      </c>
      <c r="F940">
        <v>30002</v>
      </c>
    </row>
    <row r="941" spans="2:6" x14ac:dyDescent="0.2">
      <c r="B941" s="155" t="s">
        <v>51</v>
      </c>
      <c r="C941" s="155" t="s">
        <v>70</v>
      </c>
      <c r="D941" s="155" t="s">
        <v>134</v>
      </c>
      <c r="E941" t="str">
        <f t="shared" si="14"/>
        <v>PBMale80-84</v>
      </c>
      <c r="F941">
        <v>19773</v>
      </c>
    </row>
    <row r="942" spans="2:6" x14ac:dyDescent="0.2">
      <c r="B942" s="155" t="s">
        <v>51</v>
      </c>
      <c r="C942" s="155" t="s">
        <v>70</v>
      </c>
      <c r="D942" s="155" t="s">
        <v>135</v>
      </c>
      <c r="E942" t="str">
        <f t="shared" si="14"/>
        <v>PBMale85-89</v>
      </c>
      <c r="F942">
        <v>9181</v>
      </c>
    </row>
    <row r="943" spans="2:6" x14ac:dyDescent="0.2">
      <c r="B943" s="155" t="s">
        <v>51</v>
      </c>
      <c r="C943" s="155" t="s">
        <v>70</v>
      </c>
      <c r="D943" s="155" t="s">
        <v>8</v>
      </c>
      <c r="E943" t="str">
        <f t="shared" si="14"/>
        <v>PBMale90+</v>
      </c>
      <c r="F943">
        <v>5946</v>
      </c>
    </row>
    <row r="944" spans="2:6" x14ac:dyDescent="0.2">
      <c r="B944" s="155" t="s">
        <v>51</v>
      </c>
      <c r="C944" s="155" t="s">
        <v>18</v>
      </c>
      <c r="D944" s="155">
        <v>0</v>
      </c>
      <c r="E944" t="str">
        <f t="shared" si="14"/>
        <v>PBTotal0</v>
      </c>
      <c r="F944">
        <v>57672</v>
      </c>
    </row>
    <row r="945" spans="2:6" x14ac:dyDescent="0.2">
      <c r="B945" s="155" t="s">
        <v>51</v>
      </c>
      <c r="C945" s="155" t="s">
        <v>18</v>
      </c>
      <c r="D945" s="167" t="s">
        <v>139</v>
      </c>
      <c r="E945" t="str">
        <f t="shared" si="14"/>
        <v>PBTotal01-04</v>
      </c>
      <c r="F945">
        <v>229609</v>
      </c>
    </row>
    <row r="946" spans="2:6" x14ac:dyDescent="0.2">
      <c r="B946" s="155" t="s">
        <v>51</v>
      </c>
      <c r="C946" s="155" t="s">
        <v>18</v>
      </c>
      <c r="D946" s="167" t="s">
        <v>138</v>
      </c>
      <c r="E946" t="str">
        <f t="shared" si="14"/>
        <v>PBTotal05-09</v>
      </c>
      <c r="F946">
        <v>271466</v>
      </c>
    </row>
    <row r="947" spans="2:6" x14ac:dyDescent="0.2">
      <c r="B947" s="155" t="s">
        <v>51</v>
      </c>
      <c r="C947" s="155" t="s">
        <v>18</v>
      </c>
      <c r="D947" s="167" t="s">
        <v>120</v>
      </c>
      <c r="E947" t="str">
        <f t="shared" si="14"/>
        <v>PBTotal10-14</v>
      </c>
      <c r="F947">
        <v>309930</v>
      </c>
    </row>
    <row r="948" spans="2:6" x14ac:dyDescent="0.2">
      <c r="B948" s="155" t="s">
        <v>51</v>
      </c>
      <c r="C948" s="155" t="s">
        <v>18</v>
      </c>
      <c r="D948" s="155" t="s">
        <v>121</v>
      </c>
      <c r="E948" t="str">
        <f t="shared" si="14"/>
        <v>PBTotal15-19</v>
      </c>
      <c r="F948">
        <v>332740</v>
      </c>
    </row>
    <row r="949" spans="2:6" x14ac:dyDescent="0.2">
      <c r="B949" s="155" t="s">
        <v>51</v>
      </c>
      <c r="C949" s="155" t="s">
        <v>18</v>
      </c>
      <c r="D949" s="155" t="s">
        <v>122</v>
      </c>
      <c r="E949" t="str">
        <f t="shared" si="14"/>
        <v>PBTotal20-24</v>
      </c>
      <c r="F949">
        <v>338089</v>
      </c>
    </row>
    <row r="950" spans="2:6" x14ac:dyDescent="0.2">
      <c r="B950" s="155" t="s">
        <v>51</v>
      </c>
      <c r="C950" s="155" t="s">
        <v>18</v>
      </c>
      <c r="D950" s="155" t="s">
        <v>123</v>
      </c>
      <c r="E950" t="str">
        <f t="shared" si="14"/>
        <v>PBTotal25-29</v>
      </c>
      <c r="F950">
        <v>327971</v>
      </c>
    </row>
    <row r="951" spans="2:6" x14ac:dyDescent="0.2">
      <c r="B951" s="155" t="s">
        <v>51</v>
      </c>
      <c r="C951" s="155" t="s">
        <v>18</v>
      </c>
      <c r="D951" s="155" t="s">
        <v>124</v>
      </c>
      <c r="E951" t="str">
        <f t="shared" si="14"/>
        <v>PBTotal30-34</v>
      </c>
      <c r="F951">
        <v>325065</v>
      </c>
    </row>
    <row r="952" spans="2:6" x14ac:dyDescent="0.2">
      <c r="B952" s="155" t="s">
        <v>51</v>
      </c>
      <c r="C952" s="155" t="s">
        <v>18</v>
      </c>
      <c r="D952" s="155" t="s">
        <v>125</v>
      </c>
      <c r="E952" t="str">
        <f t="shared" si="14"/>
        <v>PBTotal35-39</v>
      </c>
      <c r="F952">
        <v>314086</v>
      </c>
    </row>
    <row r="953" spans="2:6" x14ac:dyDescent="0.2">
      <c r="B953" s="155" t="s">
        <v>51</v>
      </c>
      <c r="C953" s="155" t="s">
        <v>18</v>
      </c>
      <c r="D953" s="155" t="s">
        <v>126</v>
      </c>
      <c r="E953" t="str">
        <f t="shared" si="14"/>
        <v>PBTotal40-44</v>
      </c>
      <c r="F953">
        <v>286336</v>
      </c>
    </row>
    <row r="954" spans="2:6" x14ac:dyDescent="0.2">
      <c r="B954" s="155" t="s">
        <v>51</v>
      </c>
      <c r="C954" s="155" t="s">
        <v>18</v>
      </c>
      <c r="D954" s="155" t="s">
        <v>127</v>
      </c>
      <c r="E954" t="str">
        <f t="shared" si="14"/>
        <v>PBTotal45-49</v>
      </c>
      <c r="F954">
        <v>251000</v>
      </c>
    </row>
    <row r="955" spans="2:6" x14ac:dyDescent="0.2">
      <c r="B955" s="155" t="s">
        <v>51</v>
      </c>
      <c r="C955" s="155" t="s">
        <v>18</v>
      </c>
      <c r="D955" s="155" t="s">
        <v>128</v>
      </c>
      <c r="E955" t="str">
        <f t="shared" si="14"/>
        <v>PBTotal50-54</v>
      </c>
      <c r="F955">
        <v>231583</v>
      </c>
    </row>
    <row r="956" spans="2:6" x14ac:dyDescent="0.2">
      <c r="B956" s="155" t="s">
        <v>51</v>
      </c>
      <c r="C956" s="155" t="s">
        <v>18</v>
      </c>
      <c r="D956" s="155" t="s">
        <v>129</v>
      </c>
      <c r="E956" t="str">
        <f t="shared" si="14"/>
        <v>PBTotal55-59</v>
      </c>
      <c r="F956">
        <v>196023</v>
      </c>
    </row>
    <row r="957" spans="2:6" x14ac:dyDescent="0.2">
      <c r="B957" s="155" t="s">
        <v>51</v>
      </c>
      <c r="C957" s="155" t="s">
        <v>18</v>
      </c>
      <c r="D957" s="155" t="s">
        <v>130</v>
      </c>
      <c r="E957" t="str">
        <f t="shared" si="14"/>
        <v>PBTotal60-64</v>
      </c>
      <c r="F957">
        <v>153421</v>
      </c>
    </row>
    <row r="958" spans="2:6" x14ac:dyDescent="0.2">
      <c r="B958" s="155" t="s">
        <v>51</v>
      </c>
      <c r="C958" s="155" t="s">
        <v>18</v>
      </c>
      <c r="D958" s="155" t="s">
        <v>131</v>
      </c>
      <c r="E958" t="str">
        <f t="shared" si="14"/>
        <v>PBTotal65-69</v>
      </c>
      <c r="F958">
        <v>127446</v>
      </c>
    </row>
    <row r="959" spans="2:6" x14ac:dyDescent="0.2">
      <c r="B959" s="155" t="s">
        <v>51</v>
      </c>
      <c r="C959" s="155" t="s">
        <v>18</v>
      </c>
      <c r="D959" s="155" t="s">
        <v>132</v>
      </c>
      <c r="E959" t="str">
        <f t="shared" si="14"/>
        <v>PBTotal70-74</v>
      </c>
      <c r="F959">
        <v>103523</v>
      </c>
    </row>
    <row r="960" spans="2:6" x14ac:dyDescent="0.2">
      <c r="B960" s="155" t="s">
        <v>51</v>
      </c>
      <c r="C960" s="155" t="s">
        <v>18</v>
      </c>
      <c r="D960" s="155" t="s">
        <v>133</v>
      </c>
      <c r="E960" t="str">
        <f t="shared" si="14"/>
        <v>PBTotal75-79</v>
      </c>
      <c r="F960">
        <v>72475</v>
      </c>
    </row>
    <row r="961" spans="2:6" x14ac:dyDescent="0.2">
      <c r="B961" s="155" t="s">
        <v>51</v>
      </c>
      <c r="C961" s="155" t="s">
        <v>18</v>
      </c>
      <c r="D961" s="155" t="s">
        <v>134</v>
      </c>
      <c r="E961" t="str">
        <f t="shared" si="14"/>
        <v>PBTotal80-84</v>
      </c>
      <c r="F961">
        <v>50013</v>
      </c>
    </row>
    <row r="962" spans="2:6" x14ac:dyDescent="0.2">
      <c r="B962" s="155" t="s">
        <v>51</v>
      </c>
      <c r="C962" s="155" t="s">
        <v>18</v>
      </c>
      <c r="D962" s="155" t="s">
        <v>135</v>
      </c>
      <c r="E962" t="str">
        <f t="shared" si="14"/>
        <v>PBTotal85-89</v>
      </c>
      <c r="F962">
        <v>23925</v>
      </c>
    </row>
    <row r="963" spans="2:6" x14ac:dyDescent="0.2">
      <c r="B963" s="155" t="s">
        <v>51</v>
      </c>
      <c r="C963" s="155" t="s">
        <v>18</v>
      </c>
      <c r="D963" s="155" t="s">
        <v>8</v>
      </c>
      <c r="E963" t="str">
        <f t="shared" si="14"/>
        <v>PBTotal90+</v>
      </c>
      <c r="F963">
        <v>15754</v>
      </c>
    </row>
    <row r="964" spans="2:6" x14ac:dyDescent="0.2">
      <c r="B964" s="155" t="s">
        <v>52</v>
      </c>
      <c r="C964" s="155" t="s">
        <v>69</v>
      </c>
      <c r="D964" s="155">
        <v>0</v>
      </c>
      <c r="E964" t="str">
        <f t="shared" ref="E964:E1027" si="15">_xlfn.CONCAT(B964,C964,D964)</f>
        <v>PEFemale0</v>
      </c>
      <c r="F964">
        <v>67536</v>
      </c>
    </row>
    <row r="965" spans="2:6" x14ac:dyDescent="0.2">
      <c r="B965" s="155" t="s">
        <v>52</v>
      </c>
      <c r="C965" s="155" t="s">
        <v>69</v>
      </c>
      <c r="D965" s="167" t="s">
        <v>139</v>
      </c>
      <c r="E965" t="str">
        <f t="shared" si="15"/>
        <v>PEFemale01-04</v>
      </c>
      <c r="F965">
        <v>270093</v>
      </c>
    </row>
    <row r="966" spans="2:6" x14ac:dyDescent="0.2">
      <c r="B966" s="155" t="s">
        <v>52</v>
      </c>
      <c r="C966" s="155" t="s">
        <v>69</v>
      </c>
      <c r="D966" s="167" t="s">
        <v>138</v>
      </c>
      <c r="E966" t="str">
        <f t="shared" si="15"/>
        <v>PEFemale05-09</v>
      </c>
      <c r="F966">
        <v>345202</v>
      </c>
    </row>
    <row r="967" spans="2:6" x14ac:dyDescent="0.2">
      <c r="B967" s="155" t="s">
        <v>52</v>
      </c>
      <c r="C967" s="155" t="s">
        <v>69</v>
      </c>
      <c r="D967" s="167" t="s">
        <v>120</v>
      </c>
      <c r="E967" t="str">
        <f t="shared" si="15"/>
        <v>PEFemale10-14</v>
      </c>
      <c r="F967">
        <v>363787</v>
      </c>
    </row>
    <row r="968" spans="2:6" x14ac:dyDescent="0.2">
      <c r="B968" s="155" t="s">
        <v>52</v>
      </c>
      <c r="C968" s="155" t="s">
        <v>69</v>
      </c>
      <c r="D968" s="155" t="s">
        <v>121</v>
      </c>
      <c r="E968" t="str">
        <f t="shared" si="15"/>
        <v>PEFemale15-19</v>
      </c>
      <c r="F968">
        <v>389434</v>
      </c>
    </row>
    <row r="969" spans="2:6" x14ac:dyDescent="0.2">
      <c r="B969" s="155" t="s">
        <v>52</v>
      </c>
      <c r="C969" s="155" t="s">
        <v>69</v>
      </c>
      <c r="D969" s="155" t="s">
        <v>122</v>
      </c>
      <c r="E969" t="str">
        <f t="shared" si="15"/>
        <v>PEFemale20-24</v>
      </c>
      <c r="F969">
        <v>408420</v>
      </c>
    </row>
    <row r="970" spans="2:6" x14ac:dyDescent="0.2">
      <c r="B970" s="155" t="s">
        <v>52</v>
      </c>
      <c r="C970" s="155" t="s">
        <v>69</v>
      </c>
      <c r="D970" s="155" t="s">
        <v>123</v>
      </c>
      <c r="E970" t="str">
        <f t="shared" si="15"/>
        <v>PEFemale25-29</v>
      </c>
      <c r="F970">
        <v>395528</v>
      </c>
    </row>
    <row r="971" spans="2:6" x14ac:dyDescent="0.2">
      <c r="B971" s="155" t="s">
        <v>52</v>
      </c>
      <c r="C971" s="155" t="s">
        <v>69</v>
      </c>
      <c r="D971" s="155" t="s">
        <v>124</v>
      </c>
      <c r="E971" t="str">
        <f t="shared" si="15"/>
        <v>PEFemale30-34</v>
      </c>
      <c r="F971">
        <v>404638</v>
      </c>
    </row>
    <row r="972" spans="2:6" x14ac:dyDescent="0.2">
      <c r="B972" s="155" t="s">
        <v>52</v>
      </c>
      <c r="C972" s="155" t="s">
        <v>69</v>
      </c>
      <c r="D972" s="155" t="s">
        <v>125</v>
      </c>
      <c r="E972" t="str">
        <f t="shared" si="15"/>
        <v>PEFemale35-39</v>
      </c>
      <c r="F972">
        <v>391377</v>
      </c>
    </row>
    <row r="973" spans="2:6" x14ac:dyDescent="0.2">
      <c r="B973" s="155" t="s">
        <v>52</v>
      </c>
      <c r="C973" s="155" t="s">
        <v>69</v>
      </c>
      <c r="D973" s="155" t="s">
        <v>126</v>
      </c>
      <c r="E973" t="str">
        <f t="shared" si="15"/>
        <v>PEFemale40-44</v>
      </c>
      <c r="F973">
        <v>361875</v>
      </c>
    </row>
    <row r="974" spans="2:6" x14ac:dyDescent="0.2">
      <c r="B974" s="155" t="s">
        <v>52</v>
      </c>
      <c r="C974" s="155" t="s">
        <v>69</v>
      </c>
      <c r="D974" s="155" t="s">
        <v>127</v>
      </c>
      <c r="E974" t="str">
        <f t="shared" si="15"/>
        <v>PEFemale45-49</v>
      </c>
      <c r="F974">
        <v>323376</v>
      </c>
    </row>
    <row r="975" spans="2:6" x14ac:dyDescent="0.2">
      <c r="B975" s="155" t="s">
        <v>52</v>
      </c>
      <c r="C975" s="155" t="s">
        <v>69</v>
      </c>
      <c r="D975" s="155" t="s">
        <v>128</v>
      </c>
      <c r="E975" t="str">
        <f t="shared" si="15"/>
        <v>PEFemale50-54</v>
      </c>
      <c r="F975">
        <v>292795</v>
      </c>
    </row>
    <row r="976" spans="2:6" x14ac:dyDescent="0.2">
      <c r="B976" s="155" t="s">
        <v>52</v>
      </c>
      <c r="C976" s="155" t="s">
        <v>69</v>
      </c>
      <c r="D976" s="155" t="s">
        <v>129</v>
      </c>
      <c r="E976" t="str">
        <f t="shared" si="15"/>
        <v>PEFemale55-59</v>
      </c>
      <c r="F976">
        <v>250003</v>
      </c>
    </row>
    <row r="977" spans="2:6" x14ac:dyDescent="0.2">
      <c r="B977" s="155" t="s">
        <v>52</v>
      </c>
      <c r="C977" s="155" t="s">
        <v>69</v>
      </c>
      <c r="D977" s="155" t="s">
        <v>130</v>
      </c>
      <c r="E977" t="str">
        <f t="shared" si="15"/>
        <v>PEFemale60-64</v>
      </c>
      <c r="F977">
        <v>204540</v>
      </c>
    </row>
    <row r="978" spans="2:6" x14ac:dyDescent="0.2">
      <c r="B978" s="155" t="s">
        <v>52</v>
      </c>
      <c r="C978" s="155" t="s">
        <v>69</v>
      </c>
      <c r="D978" s="155" t="s">
        <v>131</v>
      </c>
      <c r="E978" t="str">
        <f t="shared" si="15"/>
        <v>PEFemale65-69</v>
      </c>
      <c r="F978">
        <v>166026</v>
      </c>
    </row>
    <row r="979" spans="2:6" x14ac:dyDescent="0.2">
      <c r="B979" s="155" t="s">
        <v>52</v>
      </c>
      <c r="C979" s="155" t="s">
        <v>69</v>
      </c>
      <c r="D979" s="155" t="s">
        <v>132</v>
      </c>
      <c r="E979" t="str">
        <f t="shared" si="15"/>
        <v>PEFemale70-74</v>
      </c>
      <c r="F979">
        <v>129959</v>
      </c>
    </row>
    <row r="980" spans="2:6" x14ac:dyDescent="0.2">
      <c r="B980" s="155" t="s">
        <v>52</v>
      </c>
      <c r="C980" s="155" t="s">
        <v>69</v>
      </c>
      <c r="D980" s="155" t="s">
        <v>133</v>
      </c>
      <c r="E980" t="str">
        <f t="shared" si="15"/>
        <v>PEFemale75-79</v>
      </c>
      <c r="F980">
        <v>91206</v>
      </c>
    </row>
    <row r="981" spans="2:6" x14ac:dyDescent="0.2">
      <c r="B981" s="155" t="s">
        <v>52</v>
      </c>
      <c r="C981" s="155" t="s">
        <v>69</v>
      </c>
      <c r="D981" s="155" t="s">
        <v>134</v>
      </c>
      <c r="E981" t="str">
        <f t="shared" si="15"/>
        <v>PEFemale80-84</v>
      </c>
      <c r="F981">
        <v>62167</v>
      </c>
    </row>
    <row r="982" spans="2:6" x14ac:dyDescent="0.2">
      <c r="B982" s="155" t="s">
        <v>52</v>
      </c>
      <c r="C982" s="155" t="s">
        <v>69</v>
      </c>
      <c r="D982" s="155" t="s">
        <v>135</v>
      </c>
      <c r="E982" t="str">
        <f t="shared" si="15"/>
        <v>PEFemale85-89</v>
      </c>
      <c r="F982">
        <v>31259</v>
      </c>
    </row>
    <row r="983" spans="2:6" x14ac:dyDescent="0.2">
      <c r="B983" s="155" t="s">
        <v>52</v>
      </c>
      <c r="C983" s="155" t="s">
        <v>69</v>
      </c>
      <c r="D983" s="155" t="s">
        <v>8</v>
      </c>
      <c r="E983" t="str">
        <f t="shared" si="15"/>
        <v>PEFemale90+</v>
      </c>
      <c r="F983">
        <v>20090</v>
      </c>
    </row>
    <row r="984" spans="2:6" x14ac:dyDescent="0.2">
      <c r="B984" s="155" t="s">
        <v>52</v>
      </c>
      <c r="C984" s="155" t="s">
        <v>70</v>
      </c>
      <c r="D984" s="155">
        <v>0</v>
      </c>
      <c r="E984" t="str">
        <f t="shared" si="15"/>
        <v>PEMale0</v>
      </c>
      <c r="F984">
        <v>70767</v>
      </c>
    </row>
    <row r="985" spans="2:6" x14ac:dyDescent="0.2">
      <c r="B985" s="155" t="s">
        <v>52</v>
      </c>
      <c r="C985" s="155" t="s">
        <v>70</v>
      </c>
      <c r="D985" s="167" t="s">
        <v>139</v>
      </c>
      <c r="E985" t="str">
        <f t="shared" si="15"/>
        <v>PEMale01-04</v>
      </c>
      <c r="F985">
        <v>282952</v>
      </c>
    </row>
    <row r="986" spans="2:6" x14ac:dyDescent="0.2">
      <c r="B986" s="155" t="s">
        <v>52</v>
      </c>
      <c r="C986" s="155" t="s">
        <v>70</v>
      </c>
      <c r="D986" s="167" t="s">
        <v>138</v>
      </c>
      <c r="E986" t="str">
        <f t="shared" si="15"/>
        <v>PEMale05-09</v>
      </c>
      <c r="F986">
        <v>361139</v>
      </c>
    </row>
    <row r="987" spans="2:6" x14ac:dyDescent="0.2">
      <c r="B987" s="155" t="s">
        <v>52</v>
      </c>
      <c r="C987" s="155" t="s">
        <v>70</v>
      </c>
      <c r="D987" s="167" t="s">
        <v>120</v>
      </c>
      <c r="E987" t="str">
        <f t="shared" si="15"/>
        <v>PEMale10-14</v>
      </c>
      <c r="F987">
        <v>378574</v>
      </c>
    </row>
    <row r="988" spans="2:6" x14ac:dyDescent="0.2">
      <c r="B988" s="155" t="s">
        <v>52</v>
      </c>
      <c r="C988" s="155" t="s">
        <v>70</v>
      </c>
      <c r="D988" s="155" t="s">
        <v>121</v>
      </c>
      <c r="E988" t="str">
        <f t="shared" si="15"/>
        <v>PEMale15-19</v>
      </c>
      <c r="F988">
        <v>400496</v>
      </c>
    </row>
    <row r="989" spans="2:6" x14ac:dyDescent="0.2">
      <c r="B989" s="155" t="s">
        <v>52</v>
      </c>
      <c r="C989" s="155" t="s">
        <v>70</v>
      </c>
      <c r="D989" s="155" t="s">
        <v>122</v>
      </c>
      <c r="E989" t="str">
        <f t="shared" si="15"/>
        <v>PEMale20-24</v>
      </c>
      <c r="F989">
        <v>410631</v>
      </c>
    </row>
    <row r="990" spans="2:6" x14ac:dyDescent="0.2">
      <c r="B990" s="155" t="s">
        <v>52</v>
      </c>
      <c r="C990" s="155" t="s">
        <v>70</v>
      </c>
      <c r="D990" s="155" t="s">
        <v>123</v>
      </c>
      <c r="E990" t="str">
        <f t="shared" si="15"/>
        <v>PEMale25-29</v>
      </c>
      <c r="F990">
        <v>379301</v>
      </c>
    </row>
    <row r="991" spans="2:6" x14ac:dyDescent="0.2">
      <c r="B991" s="155" t="s">
        <v>52</v>
      </c>
      <c r="C991" s="155" t="s">
        <v>70</v>
      </c>
      <c r="D991" s="155" t="s">
        <v>124</v>
      </c>
      <c r="E991" t="str">
        <f t="shared" si="15"/>
        <v>PEMale30-34</v>
      </c>
      <c r="F991">
        <v>375542</v>
      </c>
    </row>
    <row r="992" spans="2:6" x14ac:dyDescent="0.2">
      <c r="B992" s="155" t="s">
        <v>52</v>
      </c>
      <c r="C992" s="155" t="s">
        <v>70</v>
      </c>
      <c r="D992" s="155" t="s">
        <v>125</v>
      </c>
      <c r="E992" t="str">
        <f t="shared" si="15"/>
        <v>PEMale35-39</v>
      </c>
      <c r="F992">
        <v>356534</v>
      </c>
    </row>
    <row r="993" spans="2:6" x14ac:dyDescent="0.2">
      <c r="B993" s="155" t="s">
        <v>52</v>
      </c>
      <c r="C993" s="155" t="s">
        <v>70</v>
      </c>
      <c r="D993" s="155" t="s">
        <v>126</v>
      </c>
      <c r="E993" t="str">
        <f t="shared" si="15"/>
        <v>PEMale40-44</v>
      </c>
      <c r="F993">
        <v>324295</v>
      </c>
    </row>
    <row r="994" spans="2:6" x14ac:dyDescent="0.2">
      <c r="B994" s="155" t="s">
        <v>52</v>
      </c>
      <c r="C994" s="155" t="s">
        <v>70</v>
      </c>
      <c r="D994" s="155" t="s">
        <v>127</v>
      </c>
      <c r="E994" t="str">
        <f t="shared" si="15"/>
        <v>PEMale45-49</v>
      </c>
      <c r="F994">
        <v>282498</v>
      </c>
    </row>
    <row r="995" spans="2:6" x14ac:dyDescent="0.2">
      <c r="B995" s="155" t="s">
        <v>52</v>
      </c>
      <c r="C995" s="155" t="s">
        <v>70</v>
      </c>
      <c r="D995" s="155" t="s">
        <v>128</v>
      </c>
      <c r="E995" t="str">
        <f t="shared" si="15"/>
        <v>PEMale50-54</v>
      </c>
      <c r="F995">
        <v>249540</v>
      </c>
    </row>
    <row r="996" spans="2:6" x14ac:dyDescent="0.2">
      <c r="B996" s="155" t="s">
        <v>52</v>
      </c>
      <c r="C996" s="155" t="s">
        <v>70</v>
      </c>
      <c r="D996" s="155" t="s">
        <v>129</v>
      </c>
      <c r="E996" t="str">
        <f t="shared" si="15"/>
        <v>PEMale55-59</v>
      </c>
      <c r="F996">
        <v>208010</v>
      </c>
    </row>
    <row r="997" spans="2:6" x14ac:dyDescent="0.2">
      <c r="B997" s="155" t="s">
        <v>52</v>
      </c>
      <c r="C997" s="155" t="s">
        <v>70</v>
      </c>
      <c r="D997" s="155" t="s">
        <v>130</v>
      </c>
      <c r="E997" t="str">
        <f t="shared" si="15"/>
        <v>PEMale60-64</v>
      </c>
      <c r="F997">
        <v>162826</v>
      </c>
    </row>
    <row r="998" spans="2:6" x14ac:dyDescent="0.2">
      <c r="B998" s="155" t="s">
        <v>52</v>
      </c>
      <c r="C998" s="155" t="s">
        <v>70</v>
      </c>
      <c r="D998" s="155" t="s">
        <v>131</v>
      </c>
      <c r="E998" t="str">
        <f t="shared" si="15"/>
        <v>PEMale65-69</v>
      </c>
      <c r="F998">
        <v>124209</v>
      </c>
    </row>
    <row r="999" spans="2:6" x14ac:dyDescent="0.2">
      <c r="B999" s="155" t="s">
        <v>52</v>
      </c>
      <c r="C999" s="155" t="s">
        <v>70</v>
      </c>
      <c r="D999" s="155" t="s">
        <v>132</v>
      </c>
      <c r="E999" t="str">
        <f t="shared" si="15"/>
        <v>PEMale70-74</v>
      </c>
      <c r="F999">
        <v>94626</v>
      </c>
    </row>
    <row r="1000" spans="2:6" x14ac:dyDescent="0.2">
      <c r="B1000" s="155" t="s">
        <v>52</v>
      </c>
      <c r="C1000" s="155" t="s">
        <v>70</v>
      </c>
      <c r="D1000" s="155" t="s">
        <v>133</v>
      </c>
      <c r="E1000" t="str">
        <f t="shared" si="15"/>
        <v>PEMale75-79</v>
      </c>
      <c r="F1000">
        <v>60890</v>
      </c>
    </row>
    <row r="1001" spans="2:6" x14ac:dyDescent="0.2">
      <c r="B1001" s="155" t="s">
        <v>52</v>
      </c>
      <c r="C1001" s="155" t="s">
        <v>70</v>
      </c>
      <c r="D1001" s="155" t="s">
        <v>134</v>
      </c>
      <c r="E1001" t="str">
        <f t="shared" si="15"/>
        <v>PEMale80-84</v>
      </c>
      <c r="F1001">
        <v>37944</v>
      </c>
    </row>
    <row r="1002" spans="2:6" x14ac:dyDescent="0.2">
      <c r="B1002" s="155" t="s">
        <v>52</v>
      </c>
      <c r="C1002" s="155" t="s">
        <v>70</v>
      </c>
      <c r="D1002" s="155" t="s">
        <v>135</v>
      </c>
      <c r="E1002" t="str">
        <f t="shared" si="15"/>
        <v>PEMale85-89</v>
      </c>
      <c r="F1002">
        <v>17345</v>
      </c>
    </row>
    <row r="1003" spans="2:6" x14ac:dyDescent="0.2">
      <c r="B1003" s="155" t="s">
        <v>52</v>
      </c>
      <c r="C1003" s="155" t="s">
        <v>70</v>
      </c>
      <c r="D1003" s="155" t="s">
        <v>8</v>
      </c>
      <c r="E1003" t="str">
        <f t="shared" si="15"/>
        <v>PEMale90+</v>
      </c>
      <c r="F1003">
        <v>10087</v>
      </c>
    </row>
    <row r="1004" spans="2:6" x14ac:dyDescent="0.2">
      <c r="B1004" s="155" t="s">
        <v>52</v>
      </c>
      <c r="C1004" s="155" t="s">
        <v>18</v>
      </c>
      <c r="D1004" s="155">
        <v>0</v>
      </c>
      <c r="E1004" t="str">
        <f t="shared" si="15"/>
        <v>PETotal0</v>
      </c>
      <c r="F1004">
        <v>138303</v>
      </c>
    </row>
    <row r="1005" spans="2:6" x14ac:dyDescent="0.2">
      <c r="B1005" s="155" t="s">
        <v>52</v>
      </c>
      <c r="C1005" s="155" t="s">
        <v>18</v>
      </c>
      <c r="D1005" s="167" t="s">
        <v>139</v>
      </c>
      <c r="E1005" t="str">
        <f t="shared" si="15"/>
        <v>PETotal01-04</v>
      </c>
      <c r="F1005">
        <v>553045</v>
      </c>
    </row>
    <row r="1006" spans="2:6" x14ac:dyDescent="0.2">
      <c r="B1006" s="155" t="s">
        <v>52</v>
      </c>
      <c r="C1006" s="155" t="s">
        <v>18</v>
      </c>
      <c r="D1006" s="167" t="s">
        <v>138</v>
      </c>
      <c r="E1006" t="str">
        <f t="shared" si="15"/>
        <v>PETotal05-09</v>
      </c>
      <c r="F1006">
        <v>706341</v>
      </c>
    </row>
    <row r="1007" spans="2:6" x14ac:dyDescent="0.2">
      <c r="B1007" s="155" t="s">
        <v>52</v>
      </c>
      <c r="C1007" s="155" t="s">
        <v>18</v>
      </c>
      <c r="D1007" s="167" t="s">
        <v>120</v>
      </c>
      <c r="E1007" t="str">
        <f t="shared" si="15"/>
        <v>PETotal10-14</v>
      </c>
      <c r="F1007">
        <v>742361</v>
      </c>
    </row>
    <row r="1008" spans="2:6" x14ac:dyDescent="0.2">
      <c r="B1008" s="155" t="s">
        <v>52</v>
      </c>
      <c r="C1008" s="155" t="s">
        <v>18</v>
      </c>
      <c r="D1008" s="155" t="s">
        <v>121</v>
      </c>
      <c r="E1008" t="str">
        <f t="shared" si="15"/>
        <v>PETotal15-19</v>
      </c>
      <c r="F1008">
        <v>789930</v>
      </c>
    </row>
    <row r="1009" spans="2:6" x14ac:dyDescent="0.2">
      <c r="B1009" s="155" t="s">
        <v>52</v>
      </c>
      <c r="C1009" s="155" t="s">
        <v>18</v>
      </c>
      <c r="D1009" s="155" t="s">
        <v>122</v>
      </c>
      <c r="E1009" t="str">
        <f t="shared" si="15"/>
        <v>PETotal20-24</v>
      </c>
      <c r="F1009">
        <v>819051</v>
      </c>
    </row>
    <row r="1010" spans="2:6" x14ac:dyDescent="0.2">
      <c r="B1010" s="155" t="s">
        <v>52</v>
      </c>
      <c r="C1010" s="155" t="s">
        <v>18</v>
      </c>
      <c r="D1010" s="155" t="s">
        <v>123</v>
      </c>
      <c r="E1010" t="str">
        <f t="shared" si="15"/>
        <v>PETotal25-29</v>
      </c>
      <c r="F1010">
        <v>774829</v>
      </c>
    </row>
    <row r="1011" spans="2:6" x14ac:dyDescent="0.2">
      <c r="B1011" s="155" t="s">
        <v>52</v>
      </c>
      <c r="C1011" s="155" t="s">
        <v>18</v>
      </c>
      <c r="D1011" s="155" t="s">
        <v>124</v>
      </c>
      <c r="E1011" t="str">
        <f t="shared" si="15"/>
        <v>PETotal30-34</v>
      </c>
      <c r="F1011">
        <v>780180</v>
      </c>
    </row>
    <row r="1012" spans="2:6" x14ac:dyDescent="0.2">
      <c r="B1012" s="155" t="s">
        <v>52</v>
      </c>
      <c r="C1012" s="155" t="s">
        <v>18</v>
      </c>
      <c r="D1012" s="155" t="s">
        <v>125</v>
      </c>
      <c r="E1012" t="str">
        <f t="shared" si="15"/>
        <v>PETotal35-39</v>
      </c>
      <c r="F1012">
        <v>747911</v>
      </c>
    </row>
    <row r="1013" spans="2:6" x14ac:dyDescent="0.2">
      <c r="B1013" s="155" t="s">
        <v>52</v>
      </c>
      <c r="C1013" s="155" t="s">
        <v>18</v>
      </c>
      <c r="D1013" s="155" t="s">
        <v>126</v>
      </c>
      <c r="E1013" t="str">
        <f t="shared" si="15"/>
        <v>PETotal40-44</v>
      </c>
      <c r="F1013">
        <v>686170</v>
      </c>
    </row>
    <row r="1014" spans="2:6" x14ac:dyDescent="0.2">
      <c r="B1014" s="155" t="s">
        <v>52</v>
      </c>
      <c r="C1014" s="155" t="s">
        <v>18</v>
      </c>
      <c r="D1014" s="155" t="s">
        <v>127</v>
      </c>
      <c r="E1014" t="str">
        <f t="shared" si="15"/>
        <v>PETotal45-49</v>
      </c>
      <c r="F1014">
        <v>605874</v>
      </c>
    </row>
    <row r="1015" spans="2:6" x14ac:dyDescent="0.2">
      <c r="B1015" s="155" t="s">
        <v>52</v>
      </c>
      <c r="C1015" s="155" t="s">
        <v>18</v>
      </c>
      <c r="D1015" s="155" t="s">
        <v>128</v>
      </c>
      <c r="E1015" t="str">
        <f t="shared" si="15"/>
        <v>PETotal50-54</v>
      </c>
      <c r="F1015">
        <v>542335</v>
      </c>
    </row>
    <row r="1016" spans="2:6" x14ac:dyDescent="0.2">
      <c r="B1016" s="155" t="s">
        <v>52</v>
      </c>
      <c r="C1016" s="155" t="s">
        <v>18</v>
      </c>
      <c r="D1016" s="155" t="s">
        <v>129</v>
      </c>
      <c r="E1016" t="str">
        <f t="shared" si="15"/>
        <v>PETotal55-59</v>
      </c>
      <c r="F1016">
        <v>458013</v>
      </c>
    </row>
    <row r="1017" spans="2:6" x14ac:dyDescent="0.2">
      <c r="B1017" s="155" t="s">
        <v>52</v>
      </c>
      <c r="C1017" s="155" t="s">
        <v>18</v>
      </c>
      <c r="D1017" s="155" t="s">
        <v>130</v>
      </c>
      <c r="E1017" t="str">
        <f t="shared" si="15"/>
        <v>PETotal60-64</v>
      </c>
      <c r="F1017">
        <v>367366</v>
      </c>
    </row>
    <row r="1018" spans="2:6" x14ac:dyDescent="0.2">
      <c r="B1018" s="155" t="s">
        <v>52</v>
      </c>
      <c r="C1018" s="155" t="s">
        <v>18</v>
      </c>
      <c r="D1018" s="155" t="s">
        <v>131</v>
      </c>
      <c r="E1018" t="str">
        <f t="shared" si="15"/>
        <v>PETotal65-69</v>
      </c>
      <c r="F1018">
        <v>290235</v>
      </c>
    </row>
    <row r="1019" spans="2:6" x14ac:dyDescent="0.2">
      <c r="B1019" s="155" t="s">
        <v>52</v>
      </c>
      <c r="C1019" s="155" t="s">
        <v>18</v>
      </c>
      <c r="D1019" s="155" t="s">
        <v>132</v>
      </c>
      <c r="E1019" t="str">
        <f t="shared" si="15"/>
        <v>PETotal70-74</v>
      </c>
      <c r="F1019">
        <v>224585</v>
      </c>
    </row>
    <row r="1020" spans="2:6" x14ac:dyDescent="0.2">
      <c r="B1020" s="155" t="s">
        <v>52</v>
      </c>
      <c r="C1020" s="155" t="s">
        <v>18</v>
      </c>
      <c r="D1020" s="155" t="s">
        <v>133</v>
      </c>
      <c r="E1020" t="str">
        <f t="shared" si="15"/>
        <v>PETotal75-79</v>
      </c>
      <c r="F1020">
        <v>152096</v>
      </c>
    </row>
    <row r="1021" spans="2:6" x14ac:dyDescent="0.2">
      <c r="B1021" s="155" t="s">
        <v>52</v>
      </c>
      <c r="C1021" s="155" t="s">
        <v>18</v>
      </c>
      <c r="D1021" s="155" t="s">
        <v>134</v>
      </c>
      <c r="E1021" t="str">
        <f t="shared" si="15"/>
        <v>PETotal80-84</v>
      </c>
      <c r="F1021">
        <v>100111</v>
      </c>
    </row>
    <row r="1022" spans="2:6" x14ac:dyDescent="0.2">
      <c r="B1022" s="155" t="s">
        <v>52</v>
      </c>
      <c r="C1022" s="155" t="s">
        <v>18</v>
      </c>
      <c r="D1022" s="155" t="s">
        <v>135</v>
      </c>
      <c r="E1022" t="str">
        <f t="shared" si="15"/>
        <v>PETotal85-89</v>
      </c>
      <c r="F1022">
        <v>48604</v>
      </c>
    </row>
    <row r="1023" spans="2:6" x14ac:dyDescent="0.2">
      <c r="B1023" s="155" t="s">
        <v>52</v>
      </c>
      <c r="C1023" s="155" t="s">
        <v>18</v>
      </c>
      <c r="D1023" s="155" t="s">
        <v>8</v>
      </c>
      <c r="E1023" t="str">
        <f t="shared" si="15"/>
        <v>PETotal90+</v>
      </c>
      <c r="F1023">
        <v>30177</v>
      </c>
    </row>
    <row r="1024" spans="2:6" x14ac:dyDescent="0.2">
      <c r="B1024" s="155" t="s">
        <v>48</v>
      </c>
      <c r="C1024" s="155" t="s">
        <v>69</v>
      </c>
      <c r="D1024" s="155">
        <v>0</v>
      </c>
      <c r="E1024" t="str">
        <f t="shared" si="15"/>
        <v>PIFemale0</v>
      </c>
      <c r="F1024">
        <v>23486</v>
      </c>
    </row>
    <row r="1025" spans="2:6" x14ac:dyDescent="0.2">
      <c r="B1025" s="155" t="s">
        <v>48</v>
      </c>
      <c r="C1025" s="155" t="s">
        <v>69</v>
      </c>
      <c r="D1025" s="167" t="s">
        <v>139</v>
      </c>
      <c r="E1025" t="str">
        <f t="shared" si="15"/>
        <v>PIFemale01-04</v>
      </c>
      <c r="F1025">
        <v>93008</v>
      </c>
    </row>
    <row r="1026" spans="2:6" x14ac:dyDescent="0.2">
      <c r="B1026" s="155" t="s">
        <v>48</v>
      </c>
      <c r="C1026" s="155" t="s">
        <v>69</v>
      </c>
      <c r="D1026" s="167" t="s">
        <v>138</v>
      </c>
      <c r="E1026" t="str">
        <f t="shared" si="15"/>
        <v>PIFemale05-09</v>
      </c>
      <c r="F1026">
        <v>116503</v>
      </c>
    </row>
    <row r="1027" spans="2:6" x14ac:dyDescent="0.2">
      <c r="B1027" s="155" t="s">
        <v>48</v>
      </c>
      <c r="C1027" s="155" t="s">
        <v>69</v>
      </c>
      <c r="D1027" s="167" t="s">
        <v>120</v>
      </c>
      <c r="E1027" t="str">
        <f t="shared" si="15"/>
        <v>PIFemale10-14</v>
      </c>
      <c r="F1027">
        <v>130165</v>
      </c>
    </row>
    <row r="1028" spans="2:6" x14ac:dyDescent="0.2">
      <c r="B1028" s="155" t="s">
        <v>48</v>
      </c>
      <c r="C1028" s="155" t="s">
        <v>69</v>
      </c>
      <c r="D1028" s="155" t="s">
        <v>121</v>
      </c>
      <c r="E1028" t="str">
        <f t="shared" ref="E1028:E1091" si="16">_xlfn.CONCAT(B1028,C1028,D1028)</f>
        <v>PIFemale15-19</v>
      </c>
      <c r="F1028">
        <v>143556</v>
      </c>
    </row>
    <row r="1029" spans="2:6" x14ac:dyDescent="0.2">
      <c r="B1029" s="155" t="s">
        <v>48</v>
      </c>
      <c r="C1029" s="155" t="s">
        <v>69</v>
      </c>
      <c r="D1029" s="155" t="s">
        <v>122</v>
      </c>
      <c r="E1029" t="str">
        <f t="shared" si="16"/>
        <v>PIFemale20-24</v>
      </c>
      <c r="F1029">
        <v>143962</v>
      </c>
    </row>
    <row r="1030" spans="2:6" x14ac:dyDescent="0.2">
      <c r="B1030" s="155" t="s">
        <v>48</v>
      </c>
      <c r="C1030" s="155" t="s">
        <v>69</v>
      </c>
      <c r="D1030" s="155" t="s">
        <v>123</v>
      </c>
      <c r="E1030" t="str">
        <f t="shared" si="16"/>
        <v>PIFemale25-29</v>
      </c>
      <c r="F1030">
        <v>135506</v>
      </c>
    </row>
    <row r="1031" spans="2:6" x14ac:dyDescent="0.2">
      <c r="B1031" s="155" t="s">
        <v>48</v>
      </c>
      <c r="C1031" s="155" t="s">
        <v>69</v>
      </c>
      <c r="D1031" s="155" t="s">
        <v>124</v>
      </c>
      <c r="E1031" t="str">
        <f t="shared" si="16"/>
        <v>PIFemale30-34</v>
      </c>
      <c r="F1031">
        <v>138719</v>
      </c>
    </row>
    <row r="1032" spans="2:6" x14ac:dyDescent="0.2">
      <c r="B1032" s="155" t="s">
        <v>48</v>
      </c>
      <c r="C1032" s="155" t="s">
        <v>69</v>
      </c>
      <c r="D1032" s="155" t="s">
        <v>125</v>
      </c>
      <c r="E1032" t="str">
        <f t="shared" si="16"/>
        <v>PIFemale35-39</v>
      </c>
      <c r="F1032">
        <v>131986</v>
      </c>
    </row>
    <row r="1033" spans="2:6" x14ac:dyDescent="0.2">
      <c r="B1033" s="155" t="s">
        <v>48</v>
      </c>
      <c r="C1033" s="155" t="s">
        <v>69</v>
      </c>
      <c r="D1033" s="155" t="s">
        <v>126</v>
      </c>
      <c r="E1033" t="str">
        <f t="shared" si="16"/>
        <v>PIFemale40-44</v>
      </c>
      <c r="F1033">
        <v>120191</v>
      </c>
    </row>
    <row r="1034" spans="2:6" x14ac:dyDescent="0.2">
      <c r="B1034" s="155" t="s">
        <v>48</v>
      </c>
      <c r="C1034" s="155" t="s">
        <v>69</v>
      </c>
      <c r="D1034" s="155" t="s">
        <v>127</v>
      </c>
      <c r="E1034" t="str">
        <f t="shared" si="16"/>
        <v>PIFemale45-49</v>
      </c>
      <c r="F1034">
        <v>101313</v>
      </c>
    </row>
    <row r="1035" spans="2:6" x14ac:dyDescent="0.2">
      <c r="B1035" s="155" t="s">
        <v>48</v>
      </c>
      <c r="C1035" s="155" t="s">
        <v>69</v>
      </c>
      <c r="D1035" s="155" t="s">
        <v>128</v>
      </c>
      <c r="E1035" t="str">
        <f t="shared" si="16"/>
        <v>PIFemale50-54</v>
      </c>
      <c r="F1035">
        <v>93880</v>
      </c>
    </row>
    <row r="1036" spans="2:6" x14ac:dyDescent="0.2">
      <c r="B1036" s="155" t="s">
        <v>48</v>
      </c>
      <c r="C1036" s="155" t="s">
        <v>69</v>
      </c>
      <c r="D1036" s="155" t="s">
        <v>129</v>
      </c>
      <c r="E1036" t="str">
        <f t="shared" si="16"/>
        <v>PIFemale55-59</v>
      </c>
      <c r="F1036">
        <v>82577</v>
      </c>
    </row>
    <row r="1037" spans="2:6" x14ac:dyDescent="0.2">
      <c r="B1037" s="155" t="s">
        <v>48</v>
      </c>
      <c r="C1037" s="155" t="s">
        <v>69</v>
      </c>
      <c r="D1037" s="155" t="s">
        <v>130</v>
      </c>
      <c r="E1037" t="str">
        <f t="shared" si="16"/>
        <v>PIFemale60-64</v>
      </c>
      <c r="F1037">
        <v>68757</v>
      </c>
    </row>
    <row r="1038" spans="2:6" x14ac:dyDescent="0.2">
      <c r="B1038" s="155" t="s">
        <v>48</v>
      </c>
      <c r="C1038" s="155" t="s">
        <v>69</v>
      </c>
      <c r="D1038" s="155" t="s">
        <v>131</v>
      </c>
      <c r="E1038" t="str">
        <f t="shared" si="16"/>
        <v>PIFemale65-69</v>
      </c>
      <c r="F1038">
        <v>55920</v>
      </c>
    </row>
    <row r="1039" spans="2:6" x14ac:dyDescent="0.2">
      <c r="B1039" s="155" t="s">
        <v>48</v>
      </c>
      <c r="C1039" s="155" t="s">
        <v>69</v>
      </c>
      <c r="D1039" s="155" t="s">
        <v>132</v>
      </c>
      <c r="E1039" t="str">
        <f t="shared" si="16"/>
        <v>PIFemale70-74</v>
      </c>
      <c r="F1039">
        <v>41599</v>
      </c>
    </row>
    <row r="1040" spans="2:6" x14ac:dyDescent="0.2">
      <c r="B1040" s="155" t="s">
        <v>48</v>
      </c>
      <c r="C1040" s="155" t="s">
        <v>69</v>
      </c>
      <c r="D1040" s="155" t="s">
        <v>133</v>
      </c>
      <c r="E1040" t="str">
        <f t="shared" si="16"/>
        <v>PIFemale75-79</v>
      </c>
      <c r="F1040">
        <v>29049</v>
      </c>
    </row>
    <row r="1041" spans="2:6" x14ac:dyDescent="0.2">
      <c r="B1041" s="155" t="s">
        <v>48</v>
      </c>
      <c r="C1041" s="155" t="s">
        <v>69</v>
      </c>
      <c r="D1041" s="155" t="s">
        <v>134</v>
      </c>
      <c r="E1041" t="str">
        <f t="shared" si="16"/>
        <v>PIFemale80-84</v>
      </c>
      <c r="F1041">
        <v>20060</v>
      </c>
    </row>
    <row r="1042" spans="2:6" x14ac:dyDescent="0.2">
      <c r="B1042" s="155" t="s">
        <v>48</v>
      </c>
      <c r="C1042" s="155" t="s">
        <v>69</v>
      </c>
      <c r="D1042" s="155" t="s">
        <v>135</v>
      </c>
      <c r="E1042" t="str">
        <f t="shared" si="16"/>
        <v>PIFemale85-89</v>
      </c>
      <c r="F1042">
        <v>10026</v>
      </c>
    </row>
    <row r="1043" spans="2:6" x14ac:dyDescent="0.2">
      <c r="B1043" s="155" t="s">
        <v>48</v>
      </c>
      <c r="C1043" s="155" t="s">
        <v>69</v>
      </c>
      <c r="D1043" s="155" t="s">
        <v>8</v>
      </c>
      <c r="E1043" t="str">
        <f t="shared" si="16"/>
        <v>PIFemale90+</v>
      </c>
      <c r="F1043">
        <v>5646</v>
      </c>
    </row>
    <row r="1044" spans="2:6" x14ac:dyDescent="0.2">
      <c r="B1044" s="155" t="s">
        <v>48</v>
      </c>
      <c r="C1044" s="155" t="s">
        <v>70</v>
      </c>
      <c r="D1044" s="155">
        <v>0</v>
      </c>
      <c r="E1044" t="str">
        <f t="shared" si="16"/>
        <v>PIMale0</v>
      </c>
      <c r="F1044">
        <v>24623</v>
      </c>
    </row>
    <row r="1045" spans="2:6" x14ac:dyDescent="0.2">
      <c r="B1045" s="155" t="s">
        <v>48</v>
      </c>
      <c r="C1045" s="155" t="s">
        <v>70</v>
      </c>
      <c r="D1045" s="167" t="s">
        <v>139</v>
      </c>
      <c r="E1045" t="str">
        <f t="shared" si="16"/>
        <v>PIMale01-04</v>
      </c>
      <c r="F1045">
        <v>97389</v>
      </c>
    </row>
    <row r="1046" spans="2:6" x14ac:dyDescent="0.2">
      <c r="B1046" s="155" t="s">
        <v>48</v>
      </c>
      <c r="C1046" s="155" t="s">
        <v>70</v>
      </c>
      <c r="D1046" s="167" t="s">
        <v>138</v>
      </c>
      <c r="E1046" t="str">
        <f t="shared" si="16"/>
        <v>PIMale05-09</v>
      </c>
      <c r="F1046">
        <v>121506</v>
      </c>
    </row>
    <row r="1047" spans="2:6" x14ac:dyDescent="0.2">
      <c r="B1047" s="155" t="s">
        <v>48</v>
      </c>
      <c r="C1047" s="155" t="s">
        <v>70</v>
      </c>
      <c r="D1047" s="167" t="s">
        <v>120</v>
      </c>
      <c r="E1047" t="str">
        <f t="shared" si="16"/>
        <v>PIMale10-14</v>
      </c>
      <c r="F1047">
        <v>135007</v>
      </c>
    </row>
    <row r="1048" spans="2:6" x14ac:dyDescent="0.2">
      <c r="B1048" s="155" t="s">
        <v>48</v>
      </c>
      <c r="C1048" s="155" t="s">
        <v>70</v>
      </c>
      <c r="D1048" s="155" t="s">
        <v>121</v>
      </c>
      <c r="E1048" t="str">
        <f t="shared" si="16"/>
        <v>PIMale15-19</v>
      </c>
      <c r="F1048">
        <v>148085</v>
      </c>
    </row>
    <row r="1049" spans="2:6" x14ac:dyDescent="0.2">
      <c r="B1049" s="155" t="s">
        <v>48</v>
      </c>
      <c r="C1049" s="155" t="s">
        <v>70</v>
      </c>
      <c r="D1049" s="155" t="s">
        <v>122</v>
      </c>
      <c r="E1049" t="str">
        <f t="shared" si="16"/>
        <v>PIMale20-24</v>
      </c>
      <c r="F1049">
        <v>146824</v>
      </c>
    </row>
    <row r="1050" spans="2:6" x14ac:dyDescent="0.2">
      <c r="B1050" s="155" t="s">
        <v>48</v>
      </c>
      <c r="C1050" s="155" t="s">
        <v>70</v>
      </c>
      <c r="D1050" s="155" t="s">
        <v>123</v>
      </c>
      <c r="E1050" t="str">
        <f t="shared" si="16"/>
        <v>PIMale25-29</v>
      </c>
      <c r="F1050">
        <v>129413</v>
      </c>
    </row>
    <row r="1051" spans="2:6" x14ac:dyDescent="0.2">
      <c r="B1051" s="155" t="s">
        <v>48</v>
      </c>
      <c r="C1051" s="155" t="s">
        <v>70</v>
      </c>
      <c r="D1051" s="155" t="s">
        <v>124</v>
      </c>
      <c r="E1051" t="str">
        <f t="shared" si="16"/>
        <v>PIMale30-34</v>
      </c>
      <c r="F1051">
        <v>127251</v>
      </c>
    </row>
    <row r="1052" spans="2:6" x14ac:dyDescent="0.2">
      <c r="B1052" s="155" t="s">
        <v>48</v>
      </c>
      <c r="C1052" s="155" t="s">
        <v>70</v>
      </c>
      <c r="D1052" s="155" t="s">
        <v>125</v>
      </c>
      <c r="E1052" t="str">
        <f t="shared" si="16"/>
        <v>PIMale35-39</v>
      </c>
      <c r="F1052">
        <v>120402</v>
      </c>
    </row>
    <row r="1053" spans="2:6" x14ac:dyDescent="0.2">
      <c r="B1053" s="155" t="s">
        <v>48</v>
      </c>
      <c r="C1053" s="155" t="s">
        <v>70</v>
      </c>
      <c r="D1053" s="155" t="s">
        <v>126</v>
      </c>
      <c r="E1053" t="str">
        <f t="shared" si="16"/>
        <v>PIMale40-44</v>
      </c>
      <c r="F1053">
        <v>108933</v>
      </c>
    </row>
    <row r="1054" spans="2:6" x14ac:dyDescent="0.2">
      <c r="B1054" s="155" t="s">
        <v>48</v>
      </c>
      <c r="C1054" s="155" t="s">
        <v>70</v>
      </c>
      <c r="D1054" s="155" t="s">
        <v>127</v>
      </c>
      <c r="E1054" t="str">
        <f t="shared" si="16"/>
        <v>PIMale45-49</v>
      </c>
      <c r="F1054">
        <v>91926</v>
      </c>
    </row>
    <row r="1055" spans="2:6" x14ac:dyDescent="0.2">
      <c r="B1055" s="155" t="s">
        <v>48</v>
      </c>
      <c r="C1055" s="155" t="s">
        <v>70</v>
      </c>
      <c r="D1055" s="155" t="s">
        <v>128</v>
      </c>
      <c r="E1055" t="str">
        <f t="shared" si="16"/>
        <v>PIMale50-54</v>
      </c>
      <c r="F1055">
        <v>83759</v>
      </c>
    </row>
    <row r="1056" spans="2:6" x14ac:dyDescent="0.2">
      <c r="B1056" s="155" t="s">
        <v>48</v>
      </c>
      <c r="C1056" s="155" t="s">
        <v>70</v>
      </c>
      <c r="D1056" s="155" t="s">
        <v>129</v>
      </c>
      <c r="E1056" t="str">
        <f t="shared" si="16"/>
        <v>PIMale55-59</v>
      </c>
      <c r="F1056">
        <v>71209</v>
      </c>
    </row>
    <row r="1057" spans="2:6" x14ac:dyDescent="0.2">
      <c r="B1057" s="155" t="s">
        <v>48</v>
      </c>
      <c r="C1057" s="155" t="s">
        <v>70</v>
      </c>
      <c r="D1057" s="155" t="s">
        <v>130</v>
      </c>
      <c r="E1057" t="str">
        <f t="shared" si="16"/>
        <v>PIMale60-64</v>
      </c>
      <c r="F1057">
        <v>56612</v>
      </c>
    </row>
    <row r="1058" spans="2:6" x14ac:dyDescent="0.2">
      <c r="B1058" s="155" t="s">
        <v>48</v>
      </c>
      <c r="C1058" s="155" t="s">
        <v>70</v>
      </c>
      <c r="D1058" s="155" t="s">
        <v>131</v>
      </c>
      <c r="E1058" t="str">
        <f t="shared" si="16"/>
        <v>PIMale65-69</v>
      </c>
      <c r="F1058">
        <v>44738</v>
      </c>
    </row>
    <row r="1059" spans="2:6" x14ac:dyDescent="0.2">
      <c r="B1059" s="155" t="s">
        <v>48</v>
      </c>
      <c r="C1059" s="155" t="s">
        <v>70</v>
      </c>
      <c r="D1059" s="155" t="s">
        <v>132</v>
      </c>
      <c r="E1059" t="str">
        <f t="shared" si="16"/>
        <v>PIMale70-74</v>
      </c>
      <c r="F1059">
        <v>33818</v>
      </c>
    </row>
    <row r="1060" spans="2:6" x14ac:dyDescent="0.2">
      <c r="B1060" s="155" t="s">
        <v>48</v>
      </c>
      <c r="C1060" s="155" t="s">
        <v>70</v>
      </c>
      <c r="D1060" s="155" t="s">
        <v>133</v>
      </c>
      <c r="E1060" t="str">
        <f t="shared" si="16"/>
        <v>PIMale75-79</v>
      </c>
      <c r="F1060">
        <v>22417</v>
      </c>
    </row>
    <row r="1061" spans="2:6" x14ac:dyDescent="0.2">
      <c r="B1061" s="155" t="s">
        <v>48</v>
      </c>
      <c r="C1061" s="155" t="s">
        <v>70</v>
      </c>
      <c r="D1061" s="155" t="s">
        <v>134</v>
      </c>
      <c r="E1061" t="str">
        <f t="shared" si="16"/>
        <v>PIMale80-84</v>
      </c>
      <c r="F1061">
        <v>13362</v>
      </c>
    </row>
    <row r="1062" spans="2:6" x14ac:dyDescent="0.2">
      <c r="B1062" s="155" t="s">
        <v>48</v>
      </c>
      <c r="C1062" s="155" t="s">
        <v>70</v>
      </c>
      <c r="D1062" s="155" t="s">
        <v>135</v>
      </c>
      <c r="E1062" t="str">
        <f t="shared" si="16"/>
        <v>PIMale85-89</v>
      </c>
      <c r="F1062">
        <v>6096</v>
      </c>
    </row>
    <row r="1063" spans="2:6" x14ac:dyDescent="0.2">
      <c r="B1063" s="155" t="s">
        <v>48</v>
      </c>
      <c r="C1063" s="155" t="s">
        <v>70</v>
      </c>
      <c r="D1063" s="155" t="s">
        <v>8</v>
      </c>
      <c r="E1063" t="str">
        <f t="shared" si="16"/>
        <v>PIMale90+</v>
      </c>
      <c r="F1063">
        <v>3168</v>
      </c>
    </row>
    <row r="1064" spans="2:6" x14ac:dyDescent="0.2">
      <c r="B1064" s="155" t="s">
        <v>48</v>
      </c>
      <c r="C1064" s="155" t="s">
        <v>18</v>
      </c>
      <c r="D1064" s="155">
        <v>0</v>
      </c>
      <c r="E1064" t="str">
        <f t="shared" si="16"/>
        <v>PITotal0</v>
      </c>
      <c r="F1064">
        <v>48109</v>
      </c>
    </row>
    <row r="1065" spans="2:6" x14ac:dyDescent="0.2">
      <c r="B1065" s="155" t="s">
        <v>48</v>
      </c>
      <c r="C1065" s="155" t="s">
        <v>18</v>
      </c>
      <c r="D1065" s="167" t="s">
        <v>139</v>
      </c>
      <c r="E1065" t="str">
        <f t="shared" si="16"/>
        <v>PITotal01-04</v>
      </c>
      <c r="F1065">
        <v>190397</v>
      </c>
    </row>
    <row r="1066" spans="2:6" x14ac:dyDescent="0.2">
      <c r="B1066" s="155" t="s">
        <v>48</v>
      </c>
      <c r="C1066" s="155" t="s">
        <v>18</v>
      </c>
      <c r="D1066" s="167" t="s">
        <v>138</v>
      </c>
      <c r="E1066" t="str">
        <f t="shared" si="16"/>
        <v>PITotal05-09</v>
      </c>
      <c r="F1066">
        <v>238009</v>
      </c>
    </row>
    <row r="1067" spans="2:6" x14ac:dyDescent="0.2">
      <c r="B1067" s="155" t="s">
        <v>48</v>
      </c>
      <c r="C1067" s="155" t="s">
        <v>18</v>
      </c>
      <c r="D1067" s="167" t="s">
        <v>120</v>
      </c>
      <c r="E1067" t="str">
        <f t="shared" si="16"/>
        <v>PITotal10-14</v>
      </c>
      <c r="F1067">
        <v>265172</v>
      </c>
    </row>
    <row r="1068" spans="2:6" x14ac:dyDescent="0.2">
      <c r="B1068" s="155" t="s">
        <v>48</v>
      </c>
      <c r="C1068" s="155" t="s">
        <v>18</v>
      </c>
      <c r="D1068" s="155" t="s">
        <v>121</v>
      </c>
      <c r="E1068" t="str">
        <f t="shared" si="16"/>
        <v>PITotal15-19</v>
      </c>
      <c r="F1068">
        <v>291641</v>
      </c>
    </row>
    <row r="1069" spans="2:6" x14ac:dyDescent="0.2">
      <c r="B1069" s="155" t="s">
        <v>48</v>
      </c>
      <c r="C1069" s="155" t="s">
        <v>18</v>
      </c>
      <c r="D1069" s="155" t="s">
        <v>122</v>
      </c>
      <c r="E1069" t="str">
        <f t="shared" si="16"/>
        <v>PITotal20-24</v>
      </c>
      <c r="F1069">
        <v>290786</v>
      </c>
    </row>
    <row r="1070" spans="2:6" x14ac:dyDescent="0.2">
      <c r="B1070" s="155" t="s">
        <v>48</v>
      </c>
      <c r="C1070" s="155" t="s">
        <v>18</v>
      </c>
      <c r="D1070" s="155" t="s">
        <v>123</v>
      </c>
      <c r="E1070" t="str">
        <f t="shared" si="16"/>
        <v>PITotal25-29</v>
      </c>
      <c r="F1070">
        <v>264919</v>
      </c>
    </row>
    <row r="1071" spans="2:6" x14ac:dyDescent="0.2">
      <c r="B1071" s="155" t="s">
        <v>48</v>
      </c>
      <c r="C1071" s="155" t="s">
        <v>18</v>
      </c>
      <c r="D1071" s="155" t="s">
        <v>124</v>
      </c>
      <c r="E1071" t="str">
        <f t="shared" si="16"/>
        <v>PITotal30-34</v>
      </c>
      <c r="F1071">
        <v>265970</v>
      </c>
    </row>
    <row r="1072" spans="2:6" x14ac:dyDescent="0.2">
      <c r="B1072" s="155" t="s">
        <v>48</v>
      </c>
      <c r="C1072" s="155" t="s">
        <v>18</v>
      </c>
      <c r="D1072" s="155" t="s">
        <v>125</v>
      </c>
      <c r="E1072" t="str">
        <f t="shared" si="16"/>
        <v>PITotal35-39</v>
      </c>
      <c r="F1072">
        <v>252388</v>
      </c>
    </row>
    <row r="1073" spans="2:6" x14ac:dyDescent="0.2">
      <c r="B1073" s="155" t="s">
        <v>48</v>
      </c>
      <c r="C1073" s="155" t="s">
        <v>18</v>
      </c>
      <c r="D1073" s="155" t="s">
        <v>126</v>
      </c>
      <c r="E1073" t="str">
        <f t="shared" si="16"/>
        <v>PITotal40-44</v>
      </c>
      <c r="F1073">
        <v>229124</v>
      </c>
    </row>
    <row r="1074" spans="2:6" x14ac:dyDescent="0.2">
      <c r="B1074" s="155" t="s">
        <v>48</v>
      </c>
      <c r="C1074" s="155" t="s">
        <v>18</v>
      </c>
      <c r="D1074" s="155" t="s">
        <v>127</v>
      </c>
      <c r="E1074" t="str">
        <f t="shared" si="16"/>
        <v>PITotal45-49</v>
      </c>
      <c r="F1074">
        <v>193239</v>
      </c>
    </row>
    <row r="1075" spans="2:6" x14ac:dyDescent="0.2">
      <c r="B1075" s="155" t="s">
        <v>48</v>
      </c>
      <c r="C1075" s="155" t="s">
        <v>18</v>
      </c>
      <c r="D1075" s="155" t="s">
        <v>128</v>
      </c>
      <c r="E1075" t="str">
        <f t="shared" si="16"/>
        <v>PITotal50-54</v>
      </c>
      <c r="F1075">
        <v>177639</v>
      </c>
    </row>
    <row r="1076" spans="2:6" x14ac:dyDescent="0.2">
      <c r="B1076" s="155" t="s">
        <v>48</v>
      </c>
      <c r="C1076" s="155" t="s">
        <v>18</v>
      </c>
      <c r="D1076" s="155" t="s">
        <v>129</v>
      </c>
      <c r="E1076" t="str">
        <f t="shared" si="16"/>
        <v>PITotal55-59</v>
      </c>
      <c r="F1076">
        <v>153786</v>
      </c>
    </row>
    <row r="1077" spans="2:6" x14ac:dyDescent="0.2">
      <c r="B1077" s="155" t="s">
        <v>48</v>
      </c>
      <c r="C1077" s="155" t="s">
        <v>18</v>
      </c>
      <c r="D1077" s="155" t="s">
        <v>130</v>
      </c>
      <c r="E1077" t="str">
        <f t="shared" si="16"/>
        <v>PITotal60-64</v>
      </c>
      <c r="F1077">
        <v>125369</v>
      </c>
    </row>
    <row r="1078" spans="2:6" x14ac:dyDescent="0.2">
      <c r="B1078" s="155" t="s">
        <v>48</v>
      </c>
      <c r="C1078" s="155" t="s">
        <v>18</v>
      </c>
      <c r="D1078" s="155" t="s">
        <v>131</v>
      </c>
      <c r="E1078" t="str">
        <f t="shared" si="16"/>
        <v>PITotal65-69</v>
      </c>
      <c r="F1078">
        <v>100658</v>
      </c>
    </row>
    <row r="1079" spans="2:6" x14ac:dyDescent="0.2">
      <c r="B1079" s="155" t="s">
        <v>48</v>
      </c>
      <c r="C1079" s="155" t="s">
        <v>18</v>
      </c>
      <c r="D1079" s="155" t="s">
        <v>132</v>
      </c>
      <c r="E1079" t="str">
        <f t="shared" si="16"/>
        <v>PITotal70-74</v>
      </c>
      <c r="F1079">
        <v>75417</v>
      </c>
    </row>
    <row r="1080" spans="2:6" x14ac:dyDescent="0.2">
      <c r="B1080" s="155" t="s">
        <v>48</v>
      </c>
      <c r="C1080" s="155" t="s">
        <v>18</v>
      </c>
      <c r="D1080" s="155" t="s">
        <v>133</v>
      </c>
      <c r="E1080" t="str">
        <f t="shared" si="16"/>
        <v>PITotal75-79</v>
      </c>
      <c r="F1080">
        <v>51466</v>
      </c>
    </row>
    <row r="1081" spans="2:6" x14ac:dyDescent="0.2">
      <c r="B1081" s="155" t="s">
        <v>48</v>
      </c>
      <c r="C1081" s="155" t="s">
        <v>18</v>
      </c>
      <c r="D1081" s="155" t="s">
        <v>134</v>
      </c>
      <c r="E1081" t="str">
        <f t="shared" si="16"/>
        <v>PITotal80-84</v>
      </c>
      <c r="F1081">
        <v>33422</v>
      </c>
    </row>
    <row r="1082" spans="2:6" x14ac:dyDescent="0.2">
      <c r="B1082" s="155" t="s">
        <v>48</v>
      </c>
      <c r="C1082" s="155" t="s">
        <v>18</v>
      </c>
      <c r="D1082" s="155" t="s">
        <v>135</v>
      </c>
      <c r="E1082" t="str">
        <f t="shared" si="16"/>
        <v>PITotal85-89</v>
      </c>
      <c r="F1082">
        <v>16122</v>
      </c>
    </row>
    <row r="1083" spans="2:6" x14ac:dyDescent="0.2">
      <c r="B1083" s="155" t="s">
        <v>48</v>
      </c>
      <c r="C1083" s="155" t="s">
        <v>18</v>
      </c>
      <c r="D1083" s="155" t="s">
        <v>8</v>
      </c>
      <c r="E1083" t="str">
        <f t="shared" si="16"/>
        <v>PITotal90+</v>
      </c>
      <c r="F1083">
        <v>8814</v>
      </c>
    </row>
    <row r="1084" spans="2:6" x14ac:dyDescent="0.2">
      <c r="B1084" s="155" t="s">
        <v>61</v>
      </c>
      <c r="C1084" s="155" t="s">
        <v>69</v>
      </c>
      <c r="D1084" s="155">
        <v>0</v>
      </c>
      <c r="E1084" t="str">
        <f t="shared" si="16"/>
        <v>PRFemale0</v>
      </c>
      <c r="F1084">
        <v>77423</v>
      </c>
    </row>
    <row r="1085" spans="2:6" x14ac:dyDescent="0.2">
      <c r="B1085" s="155" t="s">
        <v>61</v>
      </c>
      <c r="C1085" s="155" t="s">
        <v>69</v>
      </c>
      <c r="D1085" s="167" t="s">
        <v>139</v>
      </c>
      <c r="E1085" t="str">
        <f t="shared" si="16"/>
        <v>PRFemale01-04</v>
      </c>
      <c r="F1085">
        <v>308931</v>
      </c>
    </row>
    <row r="1086" spans="2:6" x14ac:dyDescent="0.2">
      <c r="B1086" s="155" t="s">
        <v>61</v>
      </c>
      <c r="C1086" s="155" t="s">
        <v>69</v>
      </c>
      <c r="D1086" s="167" t="s">
        <v>138</v>
      </c>
      <c r="E1086" t="str">
        <f t="shared" si="16"/>
        <v>PRFemale05-09</v>
      </c>
      <c r="F1086">
        <v>370603</v>
      </c>
    </row>
    <row r="1087" spans="2:6" x14ac:dyDescent="0.2">
      <c r="B1087" s="155" t="s">
        <v>61</v>
      </c>
      <c r="C1087" s="155" t="s">
        <v>69</v>
      </c>
      <c r="D1087" s="167" t="s">
        <v>120</v>
      </c>
      <c r="E1087" t="str">
        <f t="shared" si="16"/>
        <v>PRFemale10-14</v>
      </c>
      <c r="F1087">
        <v>371604</v>
      </c>
    </row>
    <row r="1088" spans="2:6" x14ac:dyDescent="0.2">
      <c r="B1088" s="155" t="s">
        <v>61</v>
      </c>
      <c r="C1088" s="155" t="s">
        <v>69</v>
      </c>
      <c r="D1088" s="155" t="s">
        <v>121</v>
      </c>
      <c r="E1088" t="str">
        <f t="shared" si="16"/>
        <v>PRFemale15-19</v>
      </c>
      <c r="F1088">
        <v>406039</v>
      </c>
    </row>
    <row r="1089" spans="2:6" x14ac:dyDescent="0.2">
      <c r="B1089" s="155" t="s">
        <v>61</v>
      </c>
      <c r="C1089" s="155" t="s">
        <v>69</v>
      </c>
      <c r="D1089" s="155" t="s">
        <v>122</v>
      </c>
      <c r="E1089" t="str">
        <f t="shared" si="16"/>
        <v>PRFemale20-24</v>
      </c>
      <c r="F1089">
        <v>455248</v>
      </c>
    </row>
    <row r="1090" spans="2:6" x14ac:dyDescent="0.2">
      <c r="B1090" s="155" t="s">
        <v>61</v>
      </c>
      <c r="C1090" s="155" t="s">
        <v>69</v>
      </c>
      <c r="D1090" s="155" t="s">
        <v>123</v>
      </c>
      <c r="E1090" t="str">
        <f t="shared" si="16"/>
        <v>PRFemale25-29</v>
      </c>
      <c r="F1090">
        <v>458864</v>
      </c>
    </row>
    <row r="1091" spans="2:6" x14ac:dyDescent="0.2">
      <c r="B1091" s="155" t="s">
        <v>61</v>
      </c>
      <c r="C1091" s="155" t="s">
        <v>69</v>
      </c>
      <c r="D1091" s="155" t="s">
        <v>124</v>
      </c>
      <c r="E1091" t="str">
        <f t="shared" si="16"/>
        <v>PRFemale30-34</v>
      </c>
      <c r="F1091">
        <v>447314</v>
      </c>
    </row>
    <row r="1092" spans="2:6" x14ac:dyDescent="0.2">
      <c r="B1092" s="155" t="s">
        <v>61</v>
      </c>
      <c r="C1092" s="155" t="s">
        <v>69</v>
      </c>
      <c r="D1092" s="155" t="s">
        <v>125</v>
      </c>
      <c r="E1092" t="str">
        <f t="shared" ref="E1092:E1155" si="17">_xlfn.CONCAT(B1092,C1092,D1092)</f>
        <v>PRFemale35-39</v>
      </c>
      <c r="F1092">
        <v>442201</v>
      </c>
    </row>
    <row r="1093" spans="2:6" x14ac:dyDescent="0.2">
      <c r="B1093" s="155" t="s">
        <v>61</v>
      </c>
      <c r="C1093" s="155" t="s">
        <v>69</v>
      </c>
      <c r="D1093" s="155" t="s">
        <v>126</v>
      </c>
      <c r="E1093" t="str">
        <f t="shared" si="17"/>
        <v>PRFemale40-44</v>
      </c>
      <c r="F1093">
        <v>421647</v>
      </c>
    </row>
    <row r="1094" spans="2:6" x14ac:dyDescent="0.2">
      <c r="B1094" s="155" t="s">
        <v>61</v>
      </c>
      <c r="C1094" s="155" t="s">
        <v>69</v>
      </c>
      <c r="D1094" s="155" t="s">
        <v>127</v>
      </c>
      <c r="E1094" t="str">
        <f t="shared" si="17"/>
        <v>PRFemale45-49</v>
      </c>
      <c r="F1094">
        <v>398472</v>
      </c>
    </row>
    <row r="1095" spans="2:6" x14ac:dyDescent="0.2">
      <c r="B1095" s="155" t="s">
        <v>61</v>
      </c>
      <c r="C1095" s="155" t="s">
        <v>69</v>
      </c>
      <c r="D1095" s="155" t="s">
        <v>128</v>
      </c>
      <c r="E1095" t="str">
        <f t="shared" si="17"/>
        <v>PRFemale50-54</v>
      </c>
      <c r="F1095">
        <v>385694</v>
      </c>
    </row>
    <row r="1096" spans="2:6" x14ac:dyDescent="0.2">
      <c r="B1096" s="155" t="s">
        <v>61</v>
      </c>
      <c r="C1096" s="155" t="s">
        <v>69</v>
      </c>
      <c r="D1096" s="155" t="s">
        <v>129</v>
      </c>
      <c r="E1096" t="str">
        <f t="shared" si="17"/>
        <v>PRFemale55-59</v>
      </c>
      <c r="F1096">
        <v>346314</v>
      </c>
    </row>
    <row r="1097" spans="2:6" x14ac:dyDescent="0.2">
      <c r="B1097" s="155" t="s">
        <v>61</v>
      </c>
      <c r="C1097" s="155" t="s">
        <v>69</v>
      </c>
      <c r="D1097" s="155" t="s">
        <v>130</v>
      </c>
      <c r="E1097" t="str">
        <f t="shared" si="17"/>
        <v>PRFemale60-64</v>
      </c>
      <c r="F1097">
        <v>287082</v>
      </c>
    </row>
    <row r="1098" spans="2:6" x14ac:dyDescent="0.2">
      <c r="B1098" s="155" t="s">
        <v>61</v>
      </c>
      <c r="C1098" s="155" t="s">
        <v>69</v>
      </c>
      <c r="D1098" s="155" t="s">
        <v>131</v>
      </c>
      <c r="E1098" t="str">
        <f t="shared" si="17"/>
        <v>PRFemale65-69</v>
      </c>
      <c r="F1098">
        <v>228289</v>
      </c>
    </row>
    <row r="1099" spans="2:6" x14ac:dyDescent="0.2">
      <c r="B1099" s="155" t="s">
        <v>61</v>
      </c>
      <c r="C1099" s="155" t="s">
        <v>69</v>
      </c>
      <c r="D1099" s="155" t="s">
        <v>132</v>
      </c>
      <c r="E1099" t="str">
        <f t="shared" si="17"/>
        <v>PRFemale70-74</v>
      </c>
      <c r="F1099">
        <v>168092</v>
      </c>
    </row>
    <row r="1100" spans="2:6" x14ac:dyDescent="0.2">
      <c r="B1100" s="155" t="s">
        <v>61</v>
      </c>
      <c r="C1100" s="155" t="s">
        <v>69</v>
      </c>
      <c r="D1100" s="155" t="s">
        <v>133</v>
      </c>
      <c r="E1100" t="str">
        <f t="shared" si="17"/>
        <v>PRFemale75-79</v>
      </c>
      <c r="F1100">
        <v>116044</v>
      </c>
    </row>
    <row r="1101" spans="2:6" x14ac:dyDescent="0.2">
      <c r="B1101" s="155" t="s">
        <v>61</v>
      </c>
      <c r="C1101" s="155" t="s">
        <v>69</v>
      </c>
      <c r="D1101" s="155" t="s">
        <v>134</v>
      </c>
      <c r="E1101" t="str">
        <f t="shared" si="17"/>
        <v>PRFemale80-84</v>
      </c>
      <c r="F1101">
        <v>75654</v>
      </c>
    </row>
    <row r="1102" spans="2:6" x14ac:dyDescent="0.2">
      <c r="B1102" s="155" t="s">
        <v>61</v>
      </c>
      <c r="C1102" s="155" t="s">
        <v>69</v>
      </c>
      <c r="D1102" s="155" t="s">
        <v>135</v>
      </c>
      <c r="E1102" t="str">
        <f t="shared" si="17"/>
        <v>PRFemale85-89</v>
      </c>
      <c r="F1102">
        <v>41619</v>
      </c>
    </row>
    <row r="1103" spans="2:6" x14ac:dyDescent="0.2">
      <c r="B1103" s="155" t="s">
        <v>61</v>
      </c>
      <c r="C1103" s="155" t="s">
        <v>69</v>
      </c>
      <c r="D1103" s="155" t="s">
        <v>8</v>
      </c>
      <c r="E1103" t="str">
        <f t="shared" si="17"/>
        <v>PRFemale90+</v>
      </c>
      <c r="F1103">
        <v>24011</v>
      </c>
    </row>
    <row r="1104" spans="2:6" x14ac:dyDescent="0.2">
      <c r="B1104" s="155" t="s">
        <v>61</v>
      </c>
      <c r="C1104" s="155" t="s">
        <v>70</v>
      </c>
      <c r="D1104" s="155">
        <v>0</v>
      </c>
      <c r="E1104" t="str">
        <f t="shared" si="17"/>
        <v>PRMale0</v>
      </c>
      <c r="F1104">
        <v>81175</v>
      </c>
    </row>
    <row r="1105" spans="2:6" x14ac:dyDescent="0.2">
      <c r="B1105" s="155" t="s">
        <v>61</v>
      </c>
      <c r="C1105" s="155" t="s">
        <v>70</v>
      </c>
      <c r="D1105" s="167" t="s">
        <v>139</v>
      </c>
      <c r="E1105" t="str">
        <f t="shared" si="17"/>
        <v>PRMale01-04</v>
      </c>
      <c r="F1105">
        <v>324055</v>
      </c>
    </row>
    <row r="1106" spans="2:6" x14ac:dyDescent="0.2">
      <c r="B1106" s="155" t="s">
        <v>61</v>
      </c>
      <c r="C1106" s="155" t="s">
        <v>70</v>
      </c>
      <c r="D1106" s="167" t="s">
        <v>138</v>
      </c>
      <c r="E1106" t="str">
        <f t="shared" si="17"/>
        <v>PRMale05-09</v>
      </c>
      <c r="F1106">
        <v>388694</v>
      </c>
    </row>
    <row r="1107" spans="2:6" x14ac:dyDescent="0.2">
      <c r="B1107" s="155" t="s">
        <v>61</v>
      </c>
      <c r="C1107" s="155" t="s">
        <v>70</v>
      </c>
      <c r="D1107" s="167" t="s">
        <v>120</v>
      </c>
      <c r="E1107" t="str">
        <f t="shared" si="17"/>
        <v>PRMale10-14</v>
      </c>
      <c r="F1107">
        <v>388513</v>
      </c>
    </row>
    <row r="1108" spans="2:6" x14ac:dyDescent="0.2">
      <c r="B1108" s="155" t="s">
        <v>61</v>
      </c>
      <c r="C1108" s="155" t="s">
        <v>70</v>
      </c>
      <c r="D1108" s="155" t="s">
        <v>121</v>
      </c>
      <c r="E1108" t="str">
        <f t="shared" si="17"/>
        <v>PRMale15-19</v>
      </c>
      <c r="F1108">
        <v>421918</v>
      </c>
    </row>
    <row r="1109" spans="2:6" x14ac:dyDescent="0.2">
      <c r="B1109" s="155" t="s">
        <v>61</v>
      </c>
      <c r="C1109" s="155" t="s">
        <v>70</v>
      </c>
      <c r="D1109" s="155" t="s">
        <v>122</v>
      </c>
      <c r="E1109" t="str">
        <f t="shared" si="17"/>
        <v>PRMale20-24</v>
      </c>
      <c r="F1109">
        <v>466205</v>
      </c>
    </row>
    <row r="1110" spans="2:6" x14ac:dyDescent="0.2">
      <c r="B1110" s="155" t="s">
        <v>61</v>
      </c>
      <c r="C1110" s="155" t="s">
        <v>70</v>
      </c>
      <c r="D1110" s="155" t="s">
        <v>123</v>
      </c>
      <c r="E1110" t="str">
        <f t="shared" si="17"/>
        <v>PRMale25-29</v>
      </c>
      <c r="F1110">
        <v>460341</v>
      </c>
    </row>
    <row r="1111" spans="2:6" x14ac:dyDescent="0.2">
      <c r="B1111" s="155" t="s">
        <v>61</v>
      </c>
      <c r="C1111" s="155" t="s">
        <v>70</v>
      </c>
      <c r="D1111" s="155" t="s">
        <v>124</v>
      </c>
      <c r="E1111" t="str">
        <f t="shared" si="17"/>
        <v>PRMale30-34</v>
      </c>
      <c r="F1111">
        <v>440563</v>
      </c>
    </row>
    <row r="1112" spans="2:6" x14ac:dyDescent="0.2">
      <c r="B1112" s="155" t="s">
        <v>61</v>
      </c>
      <c r="C1112" s="155" t="s">
        <v>70</v>
      </c>
      <c r="D1112" s="155" t="s">
        <v>125</v>
      </c>
      <c r="E1112" t="str">
        <f t="shared" si="17"/>
        <v>PRMale35-39</v>
      </c>
      <c r="F1112">
        <v>425971</v>
      </c>
    </row>
    <row r="1113" spans="2:6" x14ac:dyDescent="0.2">
      <c r="B1113" s="155" t="s">
        <v>61</v>
      </c>
      <c r="C1113" s="155" t="s">
        <v>70</v>
      </c>
      <c r="D1113" s="155" t="s">
        <v>126</v>
      </c>
      <c r="E1113" t="str">
        <f t="shared" si="17"/>
        <v>PRMale40-44</v>
      </c>
      <c r="F1113">
        <v>398664</v>
      </c>
    </row>
    <row r="1114" spans="2:6" x14ac:dyDescent="0.2">
      <c r="B1114" s="155" t="s">
        <v>61</v>
      </c>
      <c r="C1114" s="155" t="s">
        <v>70</v>
      </c>
      <c r="D1114" s="155" t="s">
        <v>127</v>
      </c>
      <c r="E1114" t="str">
        <f t="shared" si="17"/>
        <v>PRMale45-49</v>
      </c>
      <c r="F1114">
        <v>372333</v>
      </c>
    </row>
    <row r="1115" spans="2:6" x14ac:dyDescent="0.2">
      <c r="B1115" s="155" t="s">
        <v>61</v>
      </c>
      <c r="C1115" s="155" t="s">
        <v>70</v>
      </c>
      <c r="D1115" s="155" t="s">
        <v>128</v>
      </c>
      <c r="E1115" t="str">
        <f t="shared" si="17"/>
        <v>PRMale50-54</v>
      </c>
      <c r="F1115">
        <v>353867</v>
      </c>
    </row>
    <row r="1116" spans="2:6" x14ac:dyDescent="0.2">
      <c r="B1116" s="155" t="s">
        <v>61</v>
      </c>
      <c r="C1116" s="155" t="s">
        <v>70</v>
      </c>
      <c r="D1116" s="155" t="s">
        <v>129</v>
      </c>
      <c r="E1116" t="str">
        <f t="shared" si="17"/>
        <v>PRMale55-59</v>
      </c>
      <c r="F1116">
        <v>308825</v>
      </c>
    </row>
    <row r="1117" spans="2:6" x14ac:dyDescent="0.2">
      <c r="B1117" s="155" t="s">
        <v>61</v>
      </c>
      <c r="C1117" s="155" t="s">
        <v>70</v>
      </c>
      <c r="D1117" s="155" t="s">
        <v>130</v>
      </c>
      <c r="E1117" t="str">
        <f t="shared" si="17"/>
        <v>PRMale60-64</v>
      </c>
      <c r="F1117">
        <v>250001</v>
      </c>
    </row>
    <row r="1118" spans="2:6" x14ac:dyDescent="0.2">
      <c r="B1118" s="155" t="s">
        <v>61</v>
      </c>
      <c r="C1118" s="155" t="s">
        <v>70</v>
      </c>
      <c r="D1118" s="155" t="s">
        <v>131</v>
      </c>
      <c r="E1118" t="str">
        <f t="shared" si="17"/>
        <v>PRMale65-69</v>
      </c>
      <c r="F1118">
        <v>194597</v>
      </c>
    </row>
    <row r="1119" spans="2:6" x14ac:dyDescent="0.2">
      <c r="B1119" s="155" t="s">
        <v>61</v>
      </c>
      <c r="C1119" s="155" t="s">
        <v>70</v>
      </c>
      <c r="D1119" s="155" t="s">
        <v>132</v>
      </c>
      <c r="E1119" t="str">
        <f t="shared" si="17"/>
        <v>PRMale70-74</v>
      </c>
      <c r="F1119">
        <v>138986</v>
      </c>
    </row>
    <row r="1120" spans="2:6" x14ac:dyDescent="0.2">
      <c r="B1120" s="155" t="s">
        <v>61</v>
      </c>
      <c r="C1120" s="155" t="s">
        <v>70</v>
      </c>
      <c r="D1120" s="155" t="s">
        <v>133</v>
      </c>
      <c r="E1120" t="str">
        <f t="shared" si="17"/>
        <v>PRMale75-79</v>
      </c>
      <c r="F1120">
        <v>90863</v>
      </c>
    </row>
    <row r="1121" spans="2:6" x14ac:dyDescent="0.2">
      <c r="B1121" s="155" t="s">
        <v>61</v>
      </c>
      <c r="C1121" s="155" t="s">
        <v>70</v>
      </c>
      <c r="D1121" s="155" t="s">
        <v>134</v>
      </c>
      <c r="E1121" t="str">
        <f t="shared" si="17"/>
        <v>PRMale80-84</v>
      </c>
      <c r="F1121">
        <v>55670</v>
      </c>
    </row>
    <row r="1122" spans="2:6" x14ac:dyDescent="0.2">
      <c r="B1122" s="155" t="s">
        <v>61</v>
      </c>
      <c r="C1122" s="155" t="s">
        <v>70</v>
      </c>
      <c r="D1122" s="155" t="s">
        <v>135</v>
      </c>
      <c r="E1122" t="str">
        <f t="shared" si="17"/>
        <v>PRMale85-89</v>
      </c>
      <c r="F1122">
        <v>27339</v>
      </c>
    </row>
    <row r="1123" spans="2:6" x14ac:dyDescent="0.2">
      <c r="B1123" s="155" t="s">
        <v>61</v>
      </c>
      <c r="C1123" s="155" t="s">
        <v>70</v>
      </c>
      <c r="D1123" s="155" t="s">
        <v>8</v>
      </c>
      <c r="E1123" t="str">
        <f t="shared" si="17"/>
        <v>PRMale90+</v>
      </c>
      <c r="F1123">
        <v>14232</v>
      </c>
    </row>
    <row r="1124" spans="2:6" x14ac:dyDescent="0.2">
      <c r="B1124" s="155" t="s">
        <v>61</v>
      </c>
      <c r="C1124" s="155" t="s">
        <v>18</v>
      </c>
      <c r="D1124" s="155">
        <v>0</v>
      </c>
      <c r="E1124" t="str">
        <f t="shared" si="17"/>
        <v>PRTotal0</v>
      </c>
      <c r="F1124">
        <v>158598</v>
      </c>
    </row>
    <row r="1125" spans="2:6" x14ac:dyDescent="0.2">
      <c r="B1125" s="155" t="s">
        <v>61</v>
      </c>
      <c r="C1125" s="155" t="s">
        <v>18</v>
      </c>
      <c r="D1125" s="167" t="s">
        <v>139</v>
      </c>
      <c r="E1125" t="str">
        <f t="shared" si="17"/>
        <v>PRTotal01-04</v>
      </c>
      <c r="F1125">
        <v>632986</v>
      </c>
    </row>
    <row r="1126" spans="2:6" x14ac:dyDescent="0.2">
      <c r="B1126" s="155" t="s">
        <v>61</v>
      </c>
      <c r="C1126" s="155" t="s">
        <v>18</v>
      </c>
      <c r="D1126" s="167" t="s">
        <v>138</v>
      </c>
      <c r="E1126" t="str">
        <f t="shared" si="17"/>
        <v>PRTotal05-09</v>
      </c>
      <c r="F1126">
        <v>759297</v>
      </c>
    </row>
    <row r="1127" spans="2:6" x14ac:dyDescent="0.2">
      <c r="B1127" s="155" t="s">
        <v>61</v>
      </c>
      <c r="C1127" s="155" t="s">
        <v>18</v>
      </c>
      <c r="D1127" s="167" t="s">
        <v>120</v>
      </c>
      <c r="E1127" t="str">
        <f t="shared" si="17"/>
        <v>PRTotal10-14</v>
      </c>
      <c r="F1127">
        <v>760117</v>
      </c>
    </row>
    <row r="1128" spans="2:6" x14ac:dyDescent="0.2">
      <c r="B1128" s="155" t="s">
        <v>61</v>
      </c>
      <c r="C1128" s="155" t="s">
        <v>18</v>
      </c>
      <c r="D1128" s="155" t="s">
        <v>121</v>
      </c>
      <c r="E1128" t="str">
        <f t="shared" si="17"/>
        <v>PRTotal15-19</v>
      </c>
      <c r="F1128">
        <v>827957</v>
      </c>
    </row>
    <row r="1129" spans="2:6" x14ac:dyDescent="0.2">
      <c r="B1129" s="155" t="s">
        <v>61</v>
      </c>
      <c r="C1129" s="155" t="s">
        <v>18</v>
      </c>
      <c r="D1129" s="155" t="s">
        <v>122</v>
      </c>
      <c r="E1129" t="str">
        <f t="shared" si="17"/>
        <v>PRTotal20-24</v>
      </c>
      <c r="F1129">
        <v>921453</v>
      </c>
    </row>
    <row r="1130" spans="2:6" x14ac:dyDescent="0.2">
      <c r="B1130" s="155" t="s">
        <v>61</v>
      </c>
      <c r="C1130" s="155" t="s">
        <v>18</v>
      </c>
      <c r="D1130" s="155" t="s">
        <v>123</v>
      </c>
      <c r="E1130" t="str">
        <f t="shared" si="17"/>
        <v>PRTotal25-29</v>
      </c>
      <c r="F1130">
        <v>919205</v>
      </c>
    </row>
    <row r="1131" spans="2:6" x14ac:dyDescent="0.2">
      <c r="B1131" s="155" t="s">
        <v>61</v>
      </c>
      <c r="C1131" s="155" t="s">
        <v>18</v>
      </c>
      <c r="D1131" s="155" t="s">
        <v>124</v>
      </c>
      <c r="E1131" t="str">
        <f t="shared" si="17"/>
        <v>PRTotal30-34</v>
      </c>
      <c r="F1131">
        <v>887877</v>
      </c>
    </row>
    <row r="1132" spans="2:6" x14ac:dyDescent="0.2">
      <c r="B1132" s="155" t="s">
        <v>61</v>
      </c>
      <c r="C1132" s="155" t="s">
        <v>18</v>
      </c>
      <c r="D1132" s="155" t="s">
        <v>125</v>
      </c>
      <c r="E1132" t="str">
        <f t="shared" si="17"/>
        <v>PRTotal35-39</v>
      </c>
      <c r="F1132">
        <v>868172</v>
      </c>
    </row>
    <row r="1133" spans="2:6" x14ac:dyDescent="0.2">
      <c r="B1133" s="155" t="s">
        <v>61</v>
      </c>
      <c r="C1133" s="155" t="s">
        <v>18</v>
      </c>
      <c r="D1133" s="155" t="s">
        <v>126</v>
      </c>
      <c r="E1133" t="str">
        <f t="shared" si="17"/>
        <v>PRTotal40-44</v>
      </c>
      <c r="F1133">
        <v>820311</v>
      </c>
    </row>
    <row r="1134" spans="2:6" x14ac:dyDescent="0.2">
      <c r="B1134" s="155" t="s">
        <v>61</v>
      </c>
      <c r="C1134" s="155" t="s">
        <v>18</v>
      </c>
      <c r="D1134" s="155" t="s">
        <v>127</v>
      </c>
      <c r="E1134" t="str">
        <f t="shared" si="17"/>
        <v>PRTotal45-49</v>
      </c>
      <c r="F1134">
        <v>770805</v>
      </c>
    </row>
    <row r="1135" spans="2:6" x14ac:dyDescent="0.2">
      <c r="B1135" s="155" t="s">
        <v>61</v>
      </c>
      <c r="C1135" s="155" t="s">
        <v>18</v>
      </c>
      <c r="D1135" s="155" t="s">
        <v>128</v>
      </c>
      <c r="E1135" t="str">
        <f t="shared" si="17"/>
        <v>PRTotal50-54</v>
      </c>
      <c r="F1135">
        <v>739561</v>
      </c>
    </row>
    <row r="1136" spans="2:6" x14ac:dyDescent="0.2">
      <c r="B1136" s="155" t="s">
        <v>61</v>
      </c>
      <c r="C1136" s="155" t="s">
        <v>18</v>
      </c>
      <c r="D1136" s="155" t="s">
        <v>129</v>
      </c>
      <c r="E1136" t="str">
        <f t="shared" si="17"/>
        <v>PRTotal55-59</v>
      </c>
      <c r="F1136">
        <v>655139</v>
      </c>
    </row>
    <row r="1137" spans="2:6" x14ac:dyDescent="0.2">
      <c r="B1137" s="155" t="s">
        <v>61</v>
      </c>
      <c r="C1137" s="155" t="s">
        <v>18</v>
      </c>
      <c r="D1137" s="155" t="s">
        <v>130</v>
      </c>
      <c r="E1137" t="str">
        <f t="shared" si="17"/>
        <v>PRTotal60-64</v>
      </c>
      <c r="F1137">
        <v>537083</v>
      </c>
    </row>
    <row r="1138" spans="2:6" x14ac:dyDescent="0.2">
      <c r="B1138" s="155" t="s">
        <v>61</v>
      </c>
      <c r="C1138" s="155" t="s">
        <v>18</v>
      </c>
      <c r="D1138" s="155" t="s">
        <v>131</v>
      </c>
      <c r="E1138" t="str">
        <f t="shared" si="17"/>
        <v>PRTotal65-69</v>
      </c>
      <c r="F1138">
        <v>422886</v>
      </c>
    </row>
    <row r="1139" spans="2:6" x14ac:dyDescent="0.2">
      <c r="B1139" s="155" t="s">
        <v>61</v>
      </c>
      <c r="C1139" s="155" t="s">
        <v>18</v>
      </c>
      <c r="D1139" s="155" t="s">
        <v>132</v>
      </c>
      <c r="E1139" t="str">
        <f t="shared" si="17"/>
        <v>PRTotal70-74</v>
      </c>
      <c r="F1139">
        <v>307078</v>
      </c>
    </row>
    <row r="1140" spans="2:6" x14ac:dyDescent="0.2">
      <c r="B1140" s="155" t="s">
        <v>61</v>
      </c>
      <c r="C1140" s="155" t="s">
        <v>18</v>
      </c>
      <c r="D1140" s="155" t="s">
        <v>133</v>
      </c>
      <c r="E1140" t="str">
        <f t="shared" si="17"/>
        <v>PRTotal75-79</v>
      </c>
      <c r="F1140">
        <v>206907</v>
      </c>
    </row>
    <row r="1141" spans="2:6" x14ac:dyDescent="0.2">
      <c r="B1141" s="155" t="s">
        <v>61</v>
      </c>
      <c r="C1141" s="155" t="s">
        <v>18</v>
      </c>
      <c r="D1141" s="155" t="s">
        <v>134</v>
      </c>
      <c r="E1141" t="str">
        <f t="shared" si="17"/>
        <v>PRTotal80-84</v>
      </c>
      <c r="F1141">
        <v>131324</v>
      </c>
    </row>
    <row r="1142" spans="2:6" x14ac:dyDescent="0.2">
      <c r="B1142" s="155" t="s">
        <v>61</v>
      </c>
      <c r="C1142" s="155" t="s">
        <v>18</v>
      </c>
      <c r="D1142" s="155" t="s">
        <v>135</v>
      </c>
      <c r="E1142" t="str">
        <f t="shared" si="17"/>
        <v>PRTotal85-89</v>
      </c>
      <c r="F1142">
        <v>68958</v>
      </c>
    </row>
    <row r="1143" spans="2:6" x14ac:dyDescent="0.2">
      <c r="B1143" s="155" t="s">
        <v>61</v>
      </c>
      <c r="C1143" s="155" t="s">
        <v>18</v>
      </c>
      <c r="D1143" s="155" t="s">
        <v>8</v>
      </c>
      <c r="E1143" t="str">
        <f t="shared" si="17"/>
        <v>PRTotal90+</v>
      </c>
      <c r="F1143">
        <v>38243</v>
      </c>
    </row>
    <row r="1144" spans="2:6" x14ac:dyDescent="0.2">
      <c r="B1144" s="155" t="s">
        <v>59</v>
      </c>
      <c r="C1144" s="155" t="s">
        <v>69</v>
      </c>
      <c r="D1144" s="155">
        <v>0</v>
      </c>
      <c r="E1144" t="str">
        <f t="shared" si="17"/>
        <v>RJFemale0</v>
      </c>
      <c r="F1144">
        <v>110513</v>
      </c>
    </row>
    <row r="1145" spans="2:6" x14ac:dyDescent="0.2">
      <c r="B1145" s="155" t="s">
        <v>59</v>
      </c>
      <c r="C1145" s="155" t="s">
        <v>69</v>
      </c>
      <c r="D1145" s="167" t="s">
        <v>139</v>
      </c>
      <c r="E1145" t="str">
        <f t="shared" si="17"/>
        <v>RJFemale01-04</v>
      </c>
      <c r="F1145">
        <v>441115</v>
      </c>
    </row>
    <row r="1146" spans="2:6" x14ac:dyDescent="0.2">
      <c r="B1146" s="155" t="s">
        <v>59</v>
      </c>
      <c r="C1146" s="155" t="s">
        <v>69</v>
      </c>
      <c r="D1146" s="167" t="s">
        <v>138</v>
      </c>
      <c r="E1146" t="str">
        <f t="shared" si="17"/>
        <v>RJFemale05-09</v>
      </c>
      <c r="F1146">
        <v>528342</v>
      </c>
    </row>
    <row r="1147" spans="2:6" x14ac:dyDescent="0.2">
      <c r="B1147" s="155" t="s">
        <v>59</v>
      </c>
      <c r="C1147" s="155" t="s">
        <v>69</v>
      </c>
      <c r="D1147" s="167" t="s">
        <v>120</v>
      </c>
      <c r="E1147" t="str">
        <f t="shared" si="17"/>
        <v>RJFemale10-14</v>
      </c>
      <c r="F1147">
        <v>520502</v>
      </c>
    </row>
    <row r="1148" spans="2:6" x14ac:dyDescent="0.2">
      <c r="B1148" s="155" t="s">
        <v>59</v>
      </c>
      <c r="C1148" s="155" t="s">
        <v>69</v>
      </c>
      <c r="D1148" s="155" t="s">
        <v>121</v>
      </c>
      <c r="E1148" t="str">
        <f t="shared" si="17"/>
        <v>RJFemale15-19</v>
      </c>
      <c r="F1148">
        <v>575000</v>
      </c>
    </row>
    <row r="1149" spans="2:6" x14ac:dyDescent="0.2">
      <c r="B1149" s="155" t="s">
        <v>59</v>
      </c>
      <c r="C1149" s="155" t="s">
        <v>69</v>
      </c>
      <c r="D1149" s="155" t="s">
        <v>122</v>
      </c>
      <c r="E1149" t="str">
        <f t="shared" si="17"/>
        <v>RJFemale20-24</v>
      </c>
      <c r="F1149">
        <v>664981</v>
      </c>
    </row>
    <row r="1150" spans="2:6" x14ac:dyDescent="0.2">
      <c r="B1150" s="155" t="s">
        <v>59</v>
      </c>
      <c r="C1150" s="155" t="s">
        <v>69</v>
      </c>
      <c r="D1150" s="155" t="s">
        <v>123</v>
      </c>
      <c r="E1150" t="str">
        <f t="shared" si="17"/>
        <v>RJFemale25-29</v>
      </c>
      <c r="F1150">
        <v>656180</v>
      </c>
    </row>
    <row r="1151" spans="2:6" x14ac:dyDescent="0.2">
      <c r="B1151" s="155" t="s">
        <v>59</v>
      </c>
      <c r="C1151" s="155" t="s">
        <v>69</v>
      </c>
      <c r="D1151" s="155" t="s">
        <v>124</v>
      </c>
      <c r="E1151" t="str">
        <f t="shared" si="17"/>
        <v>RJFemale30-34</v>
      </c>
      <c r="F1151">
        <v>681333</v>
      </c>
    </row>
    <row r="1152" spans="2:6" x14ac:dyDescent="0.2">
      <c r="B1152" s="155" t="s">
        <v>59</v>
      </c>
      <c r="C1152" s="155" t="s">
        <v>69</v>
      </c>
      <c r="D1152" s="155" t="s">
        <v>125</v>
      </c>
      <c r="E1152" t="str">
        <f t="shared" si="17"/>
        <v>RJFemale35-39</v>
      </c>
      <c r="F1152">
        <v>707806</v>
      </c>
    </row>
    <row r="1153" spans="2:6" x14ac:dyDescent="0.2">
      <c r="B1153" s="155" t="s">
        <v>59</v>
      </c>
      <c r="C1153" s="155" t="s">
        <v>69</v>
      </c>
      <c r="D1153" s="155" t="s">
        <v>126</v>
      </c>
      <c r="E1153" t="str">
        <f t="shared" si="17"/>
        <v>RJFemale40-44</v>
      </c>
      <c r="F1153">
        <v>674928</v>
      </c>
    </row>
    <row r="1154" spans="2:6" x14ac:dyDescent="0.2">
      <c r="B1154" s="155" t="s">
        <v>59</v>
      </c>
      <c r="C1154" s="155" t="s">
        <v>69</v>
      </c>
      <c r="D1154" s="155" t="s">
        <v>127</v>
      </c>
      <c r="E1154" t="str">
        <f t="shared" si="17"/>
        <v>RJFemale45-49</v>
      </c>
      <c r="F1154">
        <v>610248</v>
      </c>
    </row>
    <row r="1155" spans="2:6" x14ac:dyDescent="0.2">
      <c r="B1155" s="155" t="s">
        <v>59</v>
      </c>
      <c r="C1155" s="155" t="s">
        <v>69</v>
      </c>
      <c r="D1155" s="155" t="s">
        <v>128</v>
      </c>
      <c r="E1155" t="str">
        <f t="shared" si="17"/>
        <v>RJFemale50-54</v>
      </c>
      <c r="F1155">
        <v>586311</v>
      </c>
    </row>
    <row r="1156" spans="2:6" x14ac:dyDescent="0.2">
      <c r="B1156" s="155" t="s">
        <v>59</v>
      </c>
      <c r="C1156" s="155" t="s">
        <v>69</v>
      </c>
      <c r="D1156" s="155" t="s">
        <v>129</v>
      </c>
      <c r="E1156" t="str">
        <f t="shared" ref="E1156:E1219" si="18">_xlfn.CONCAT(B1156,C1156,D1156)</f>
        <v>RJFemale55-59</v>
      </c>
      <c r="F1156">
        <v>560524</v>
      </c>
    </row>
    <row r="1157" spans="2:6" x14ac:dyDescent="0.2">
      <c r="B1157" s="155" t="s">
        <v>59</v>
      </c>
      <c r="C1157" s="155" t="s">
        <v>69</v>
      </c>
      <c r="D1157" s="155" t="s">
        <v>130</v>
      </c>
      <c r="E1157" t="str">
        <f t="shared" si="18"/>
        <v>RJFemale60-64</v>
      </c>
      <c r="F1157">
        <v>495515</v>
      </c>
    </row>
    <row r="1158" spans="2:6" x14ac:dyDescent="0.2">
      <c r="B1158" s="155" t="s">
        <v>59</v>
      </c>
      <c r="C1158" s="155" t="s">
        <v>69</v>
      </c>
      <c r="D1158" s="155" t="s">
        <v>131</v>
      </c>
      <c r="E1158" t="str">
        <f t="shared" si="18"/>
        <v>RJFemale65-69</v>
      </c>
      <c r="F1158">
        <v>399711</v>
      </c>
    </row>
    <row r="1159" spans="2:6" x14ac:dyDescent="0.2">
      <c r="B1159" s="155" t="s">
        <v>59</v>
      </c>
      <c r="C1159" s="155" t="s">
        <v>69</v>
      </c>
      <c r="D1159" s="155" t="s">
        <v>132</v>
      </c>
      <c r="E1159" t="str">
        <f t="shared" si="18"/>
        <v>RJFemale70-74</v>
      </c>
      <c r="F1159">
        <v>298467</v>
      </c>
    </row>
    <row r="1160" spans="2:6" x14ac:dyDescent="0.2">
      <c r="B1160" s="155" t="s">
        <v>59</v>
      </c>
      <c r="C1160" s="155" t="s">
        <v>69</v>
      </c>
      <c r="D1160" s="155" t="s">
        <v>133</v>
      </c>
      <c r="E1160" t="str">
        <f t="shared" si="18"/>
        <v>RJFemale75-79</v>
      </c>
      <c r="F1160">
        <v>204445</v>
      </c>
    </row>
    <row r="1161" spans="2:6" x14ac:dyDescent="0.2">
      <c r="B1161" s="155" t="s">
        <v>59</v>
      </c>
      <c r="C1161" s="155" t="s">
        <v>69</v>
      </c>
      <c r="D1161" s="155" t="s">
        <v>134</v>
      </c>
      <c r="E1161" t="str">
        <f t="shared" si="18"/>
        <v>RJFemale80-84</v>
      </c>
      <c r="F1161">
        <v>145001</v>
      </c>
    </row>
    <row r="1162" spans="2:6" x14ac:dyDescent="0.2">
      <c r="B1162" s="155" t="s">
        <v>59</v>
      </c>
      <c r="C1162" s="155" t="s">
        <v>69</v>
      </c>
      <c r="D1162" s="155" t="s">
        <v>135</v>
      </c>
      <c r="E1162" t="str">
        <f t="shared" si="18"/>
        <v>RJFemale85-89</v>
      </c>
      <c r="F1162">
        <v>85213</v>
      </c>
    </row>
    <row r="1163" spans="2:6" x14ac:dyDescent="0.2">
      <c r="B1163" s="155" t="s">
        <v>59</v>
      </c>
      <c r="C1163" s="155" t="s">
        <v>69</v>
      </c>
      <c r="D1163" s="155" t="s">
        <v>8</v>
      </c>
      <c r="E1163" t="str">
        <f t="shared" si="18"/>
        <v>RJFemale90+</v>
      </c>
      <c r="F1163">
        <v>63306</v>
      </c>
    </row>
    <row r="1164" spans="2:6" x14ac:dyDescent="0.2">
      <c r="B1164" s="155" t="s">
        <v>59</v>
      </c>
      <c r="C1164" s="155" t="s">
        <v>70</v>
      </c>
      <c r="D1164" s="155">
        <v>0</v>
      </c>
      <c r="E1164" t="str">
        <f t="shared" si="18"/>
        <v>RJMale0</v>
      </c>
      <c r="F1164">
        <v>115878</v>
      </c>
    </row>
    <row r="1165" spans="2:6" x14ac:dyDescent="0.2">
      <c r="B1165" s="155" t="s">
        <v>59</v>
      </c>
      <c r="C1165" s="155" t="s">
        <v>70</v>
      </c>
      <c r="D1165" s="167" t="s">
        <v>139</v>
      </c>
      <c r="E1165" t="str">
        <f t="shared" si="18"/>
        <v>RJMale01-04</v>
      </c>
      <c r="F1165">
        <v>462450</v>
      </c>
    </row>
    <row r="1166" spans="2:6" x14ac:dyDescent="0.2">
      <c r="B1166" s="155" t="s">
        <v>59</v>
      </c>
      <c r="C1166" s="155" t="s">
        <v>70</v>
      </c>
      <c r="D1166" s="167" t="s">
        <v>138</v>
      </c>
      <c r="E1166" t="str">
        <f t="shared" si="18"/>
        <v>RJMale05-09</v>
      </c>
      <c r="F1166">
        <v>553396</v>
      </c>
    </row>
    <row r="1167" spans="2:6" x14ac:dyDescent="0.2">
      <c r="B1167" s="155" t="s">
        <v>59</v>
      </c>
      <c r="C1167" s="155" t="s">
        <v>70</v>
      </c>
      <c r="D1167" s="167" t="s">
        <v>120</v>
      </c>
      <c r="E1167" t="str">
        <f t="shared" si="18"/>
        <v>RJMale10-14</v>
      </c>
      <c r="F1167">
        <v>543943</v>
      </c>
    </row>
    <row r="1168" spans="2:6" x14ac:dyDescent="0.2">
      <c r="B1168" s="155" t="s">
        <v>59</v>
      </c>
      <c r="C1168" s="155" t="s">
        <v>70</v>
      </c>
      <c r="D1168" s="155" t="s">
        <v>121</v>
      </c>
      <c r="E1168" t="str">
        <f t="shared" si="18"/>
        <v>RJMale15-19</v>
      </c>
      <c r="F1168">
        <v>596860</v>
      </c>
    </row>
    <row r="1169" spans="2:6" x14ac:dyDescent="0.2">
      <c r="B1169" s="155" t="s">
        <v>59</v>
      </c>
      <c r="C1169" s="155" t="s">
        <v>70</v>
      </c>
      <c r="D1169" s="155" t="s">
        <v>122</v>
      </c>
      <c r="E1169" t="str">
        <f t="shared" si="18"/>
        <v>RJMale20-24</v>
      </c>
      <c r="F1169">
        <v>674568</v>
      </c>
    </row>
    <row r="1170" spans="2:6" x14ac:dyDescent="0.2">
      <c r="B1170" s="155" t="s">
        <v>59</v>
      </c>
      <c r="C1170" s="155" t="s">
        <v>70</v>
      </c>
      <c r="D1170" s="155" t="s">
        <v>123</v>
      </c>
      <c r="E1170" t="str">
        <f t="shared" si="18"/>
        <v>RJMale25-29</v>
      </c>
      <c r="F1170">
        <v>649601</v>
      </c>
    </row>
    <row r="1171" spans="2:6" x14ac:dyDescent="0.2">
      <c r="B1171" s="155" t="s">
        <v>59</v>
      </c>
      <c r="C1171" s="155" t="s">
        <v>70</v>
      </c>
      <c r="D1171" s="155" t="s">
        <v>124</v>
      </c>
      <c r="E1171" t="str">
        <f t="shared" si="18"/>
        <v>RJMale30-34</v>
      </c>
      <c r="F1171">
        <v>655988</v>
      </c>
    </row>
    <row r="1172" spans="2:6" x14ac:dyDescent="0.2">
      <c r="B1172" s="155" t="s">
        <v>59</v>
      </c>
      <c r="C1172" s="155" t="s">
        <v>70</v>
      </c>
      <c r="D1172" s="155" t="s">
        <v>125</v>
      </c>
      <c r="E1172" t="str">
        <f t="shared" si="18"/>
        <v>RJMale35-39</v>
      </c>
      <c r="F1172">
        <v>658159</v>
      </c>
    </row>
    <row r="1173" spans="2:6" x14ac:dyDescent="0.2">
      <c r="B1173" s="155" t="s">
        <v>59</v>
      </c>
      <c r="C1173" s="155" t="s">
        <v>70</v>
      </c>
      <c r="D1173" s="155" t="s">
        <v>126</v>
      </c>
      <c r="E1173" t="str">
        <f t="shared" si="18"/>
        <v>RJMale40-44</v>
      </c>
      <c r="F1173">
        <v>613247</v>
      </c>
    </row>
    <row r="1174" spans="2:6" x14ac:dyDescent="0.2">
      <c r="B1174" s="155" t="s">
        <v>59</v>
      </c>
      <c r="C1174" s="155" t="s">
        <v>70</v>
      </c>
      <c r="D1174" s="155" t="s">
        <v>127</v>
      </c>
      <c r="E1174" t="str">
        <f t="shared" si="18"/>
        <v>RJMale45-49</v>
      </c>
      <c r="F1174">
        <v>542862</v>
      </c>
    </row>
    <row r="1175" spans="2:6" x14ac:dyDescent="0.2">
      <c r="B1175" s="155" t="s">
        <v>59</v>
      </c>
      <c r="C1175" s="155" t="s">
        <v>70</v>
      </c>
      <c r="D1175" s="155" t="s">
        <v>128</v>
      </c>
      <c r="E1175" t="str">
        <f t="shared" si="18"/>
        <v>RJMale50-54</v>
      </c>
      <c r="F1175">
        <v>515363</v>
      </c>
    </row>
    <row r="1176" spans="2:6" x14ac:dyDescent="0.2">
      <c r="B1176" s="155" t="s">
        <v>59</v>
      </c>
      <c r="C1176" s="155" t="s">
        <v>70</v>
      </c>
      <c r="D1176" s="155" t="s">
        <v>129</v>
      </c>
      <c r="E1176" t="str">
        <f t="shared" si="18"/>
        <v>RJMale55-59</v>
      </c>
      <c r="F1176">
        <v>471747</v>
      </c>
    </row>
    <row r="1177" spans="2:6" x14ac:dyDescent="0.2">
      <c r="B1177" s="155" t="s">
        <v>59</v>
      </c>
      <c r="C1177" s="155" t="s">
        <v>70</v>
      </c>
      <c r="D1177" s="155" t="s">
        <v>130</v>
      </c>
      <c r="E1177" t="str">
        <f t="shared" si="18"/>
        <v>RJMale60-64</v>
      </c>
      <c r="F1177">
        <v>399303</v>
      </c>
    </row>
    <row r="1178" spans="2:6" x14ac:dyDescent="0.2">
      <c r="B1178" s="155" t="s">
        <v>59</v>
      </c>
      <c r="C1178" s="155" t="s">
        <v>70</v>
      </c>
      <c r="D1178" s="155" t="s">
        <v>131</v>
      </c>
      <c r="E1178" t="str">
        <f t="shared" si="18"/>
        <v>RJMale65-69</v>
      </c>
      <c r="F1178">
        <v>303541</v>
      </c>
    </row>
    <row r="1179" spans="2:6" x14ac:dyDescent="0.2">
      <c r="B1179" s="155" t="s">
        <v>59</v>
      </c>
      <c r="C1179" s="155" t="s">
        <v>70</v>
      </c>
      <c r="D1179" s="155" t="s">
        <v>132</v>
      </c>
      <c r="E1179" t="str">
        <f t="shared" si="18"/>
        <v>RJMale70-74</v>
      </c>
      <c r="F1179">
        <v>213679</v>
      </c>
    </row>
    <row r="1180" spans="2:6" x14ac:dyDescent="0.2">
      <c r="B1180" s="155" t="s">
        <v>59</v>
      </c>
      <c r="C1180" s="155" t="s">
        <v>70</v>
      </c>
      <c r="D1180" s="155" t="s">
        <v>133</v>
      </c>
      <c r="E1180" t="str">
        <f t="shared" si="18"/>
        <v>RJMale75-79</v>
      </c>
      <c r="F1180">
        <v>134535</v>
      </c>
    </row>
    <row r="1181" spans="2:6" x14ac:dyDescent="0.2">
      <c r="B1181" s="155" t="s">
        <v>59</v>
      </c>
      <c r="C1181" s="155" t="s">
        <v>70</v>
      </c>
      <c r="D1181" s="155" t="s">
        <v>134</v>
      </c>
      <c r="E1181" t="str">
        <f t="shared" si="18"/>
        <v>RJMale80-84</v>
      </c>
      <c r="F1181">
        <v>84520</v>
      </c>
    </row>
    <row r="1182" spans="2:6" x14ac:dyDescent="0.2">
      <c r="B1182" s="155" t="s">
        <v>59</v>
      </c>
      <c r="C1182" s="155" t="s">
        <v>70</v>
      </c>
      <c r="D1182" s="155" t="s">
        <v>135</v>
      </c>
      <c r="E1182" t="str">
        <f t="shared" si="18"/>
        <v>RJMale85-89</v>
      </c>
      <c r="F1182">
        <v>42617</v>
      </c>
    </row>
    <row r="1183" spans="2:6" x14ac:dyDescent="0.2">
      <c r="B1183" s="155" t="s">
        <v>59</v>
      </c>
      <c r="C1183" s="155" t="s">
        <v>70</v>
      </c>
      <c r="D1183" s="155" t="s">
        <v>8</v>
      </c>
      <c r="E1183" t="str">
        <f t="shared" si="18"/>
        <v>RJMale90+</v>
      </c>
      <c r="F1183">
        <v>23245</v>
      </c>
    </row>
    <row r="1184" spans="2:6" x14ac:dyDescent="0.2">
      <c r="B1184" s="155" t="s">
        <v>59</v>
      </c>
      <c r="C1184" s="155" t="s">
        <v>18</v>
      </c>
      <c r="D1184" s="155">
        <v>0</v>
      </c>
      <c r="E1184" t="str">
        <f t="shared" si="18"/>
        <v>RJTotal0</v>
      </c>
      <c r="F1184">
        <v>226391</v>
      </c>
    </row>
    <row r="1185" spans="2:6" x14ac:dyDescent="0.2">
      <c r="B1185" s="155" t="s">
        <v>59</v>
      </c>
      <c r="C1185" s="155" t="s">
        <v>18</v>
      </c>
      <c r="D1185" s="167" t="s">
        <v>139</v>
      </c>
      <c r="E1185" t="str">
        <f t="shared" si="18"/>
        <v>RJTotal01-04</v>
      </c>
      <c r="F1185">
        <v>903565</v>
      </c>
    </row>
    <row r="1186" spans="2:6" x14ac:dyDescent="0.2">
      <c r="B1186" s="155" t="s">
        <v>59</v>
      </c>
      <c r="C1186" s="155" t="s">
        <v>18</v>
      </c>
      <c r="D1186" s="167" t="s">
        <v>138</v>
      </c>
      <c r="E1186" t="str">
        <f t="shared" si="18"/>
        <v>RJTotal05-09</v>
      </c>
      <c r="F1186">
        <v>1081738</v>
      </c>
    </row>
    <row r="1187" spans="2:6" x14ac:dyDescent="0.2">
      <c r="B1187" s="155" t="s">
        <v>59</v>
      </c>
      <c r="C1187" s="155" t="s">
        <v>18</v>
      </c>
      <c r="D1187" s="167" t="s">
        <v>120</v>
      </c>
      <c r="E1187" t="str">
        <f t="shared" si="18"/>
        <v>RJTotal10-14</v>
      </c>
      <c r="F1187">
        <v>1064445</v>
      </c>
    </row>
    <row r="1188" spans="2:6" x14ac:dyDescent="0.2">
      <c r="B1188" s="155" t="s">
        <v>59</v>
      </c>
      <c r="C1188" s="155" t="s">
        <v>18</v>
      </c>
      <c r="D1188" s="155" t="s">
        <v>121</v>
      </c>
      <c r="E1188" t="str">
        <f t="shared" si="18"/>
        <v>RJTotal15-19</v>
      </c>
      <c r="F1188">
        <v>1171860</v>
      </c>
    </row>
    <row r="1189" spans="2:6" x14ac:dyDescent="0.2">
      <c r="B1189" s="155" t="s">
        <v>59</v>
      </c>
      <c r="C1189" s="155" t="s">
        <v>18</v>
      </c>
      <c r="D1189" s="155" t="s">
        <v>122</v>
      </c>
      <c r="E1189" t="str">
        <f t="shared" si="18"/>
        <v>RJTotal20-24</v>
      </c>
      <c r="F1189">
        <v>1339549</v>
      </c>
    </row>
    <row r="1190" spans="2:6" x14ac:dyDescent="0.2">
      <c r="B1190" s="155" t="s">
        <v>59</v>
      </c>
      <c r="C1190" s="155" t="s">
        <v>18</v>
      </c>
      <c r="D1190" s="155" t="s">
        <v>123</v>
      </c>
      <c r="E1190" t="str">
        <f t="shared" si="18"/>
        <v>RJTotal25-29</v>
      </c>
      <c r="F1190">
        <v>1305781</v>
      </c>
    </row>
    <row r="1191" spans="2:6" x14ac:dyDescent="0.2">
      <c r="B1191" s="155" t="s">
        <v>59</v>
      </c>
      <c r="C1191" s="155" t="s">
        <v>18</v>
      </c>
      <c r="D1191" s="155" t="s">
        <v>124</v>
      </c>
      <c r="E1191" t="str">
        <f t="shared" si="18"/>
        <v>RJTotal30-34</v>
      </c>
      <c r="F1191">
        <v>1337321</v>
      </c>
    </row>
    <row r="1192" spans="2:6" x14ac:dyDescent="0.2">
      <c r="B1192" s="155" t="s">
        <v>59</v>
      </c>
      <c r="C1192" s="155" t="s">
        <v>18</v>
      </c>
      <c r="D1192" s="155" t="s">
        <v>125</v>
      </c>
      <c r="E1192" t="str">
        <f t="shared" si="18"/>
        <v>RJTotal35-39</v>
      </c>
      <c r="F1192">
        <v>1365965</v>
      </c>
    </row>
    <row r="1193" spans="2:6" x14ac:dyDescent="0.2">
      <c r="B1193" s="155" t="s">
        <v>59</v>
      </c>
      <c r="C1193" s="155" t="s">
        <v>18</v>
      </c>
      <c r="D1193" s="155" t="s">
        <v>126</v>
      </c>
      <c r="E1193" t="str">
        <f t="shared" si="18"/>
        <v>RJTotal40-44</v>
      </c>
      <c r="F1193">
        <v>1288175</v>
      </c>
    </row>
    <row r="1194" spans="2:6" x14ac:dyDescent="0.2">
      <c r="B1194" s="155" t="s">
        <v>59</v>
      </c>
      <c r="C1194" s="155" t="s">
        <v>18</v>
      </c>
      <c r="D1194" s="155" t="s">
        <v>127</v>
      </c>
      <c r="E1194" t="str">
        <f t="shared" si="18"/>
        <v>RJTotal45-49</v>
      </c>
      <c r="F1194">
        <v>1153110</v>
      </c>
    </row>
    <row r="1195" spans="2:6" x14ac:dyDescent="0.2">
      <c r="B1195" s="155" t="s">
        <v>59</v>
      </c>
      <c r="C1195" s="155" t="s">
        <v>18</v>
      </c>
      <c r="D1195" s="155" t="s">
        <v>128</v>
      </c>
      <c r="E1195" t="str">
        <f t="shared" si="18"/>
        <v>RJTotal50-54</v>
      </c>
      <c r="F1195">
        <v>1101674</v>
      </c>
    </row>
    <row r="1196" spans="2:6" x14ac:dyDescent="0.2">
      <c r="B1196" s="155" t="s">
        <v>59</v>
      </c>
      <c r="C1196" s="155" t="s">
        <v>18</v>
      </c>
      <c r="D1196" s="155" t="s">
        <v>129</v>
      </c>
      <c r="E1196" t="str">
        <f t="shared" si="18"/>
        <v>RJTotal55-59</v>
      </c>
      <c r="F1196">
        <v>1032271</v>
      </c>
    </row>
    <row r="1197" spans="2:6" x14ac:dyDescent="0.2">
      <c r="B1197" s="155" t="s">
        <v>59</v>
      </c>
      <c r="C1197" s="155" t="s">
        <v>18</v>
      </c>
      <c r="D1197" s="155" t="s">
        <v>130</v>
      </c>
      <c r="E1197" t="str">
        <f t="shared" si="18"/>
        <v>RJTotal60-64</v>
      </c>
      <c r="F1197">
        <v>894818</v>
      </c>
    </row>
    <row r="1198" spans="2:6" x14ac:dyDescent="0.2">
      <c r="B1198" s="155" t="s">
        <v>59</v>
      </c>
      <c r="C1198" s="155" t="s">
        <v>18</v>
      </c>
      <c r="D1198" s="155" t="s">
        <v>131</v>
      </c>
      <c r="E1198" t="str">
        <f t="shared" si="18"/>
        <v>RJTotal65-69</v>
      </c>
      <c r="F1198">
        <v>703252</v>
      </c>
    </row>
    <row r="1199" spans="2:6" x14ac:dyDescent="0.2">
      <c r="B1199" s="155" t="s">
        <v>59</v>
      </c>
      <c r="C1199" s="155" t="s">
        <v>18</v>
      </c>
      <c r="D1199" s="155" t="s">
        <v>132</v>
      </c>
      <c r="E1199" t="str">
        <f t="shared" si="18"/>
        <v>RJTotal70-74</v>
      </c>
      <c r="F1199">
        <v>512146</v>
      </c>
    </row>
    <row r="1200" spans="2:6" x14ac:dyDescent="0.2">
      <c r="B1200" s="155" t="s">
        <v>59</v>
      </c>
      <c r="C1200" s="155" t="s">
        <v>18</v>
      </c>
      <c r="D1200" s="155" t="s">
        <v>133</v>
      </c>
      <c r="E1200" t="str">
        <f t="shared" si="18"/>
        <v>RJTotal75-79</v>
      </c>
      <c r="F1200">
        <v>338980</v>
      </c>
    </row>
    <row r="1201" spans="2:6" x14ac:dyDescent="0.2">
      <c r="B1201" s="155" t="s">
        <v>59</v>
      </c>
      <c r="C1201" s="155" t="s">
        <v>18</v>
      </c>
      <c r="D1201" s="155" t="s">
        <v>134</v>
      </c>
      <c r="E1201" t="str">
        <f t="shared" si="18"/>
        <v>RJTotal80-84</v>
      </c>
      <c r="F1201">
        <v>229521</v>
      </c>
    </row>
    <row r="1202" spans="2:6" x14ac:dyDescent="0.2">
      <c r="B1202" s="155" t="s">
        <v>59</v>
      </c>
      <c r="C1202" s="155" t="s">
        <v>18</v>
      </c>
      <c r="D1202" s="155" t="s">
        <v>135</v>
      </c>
      <c r="E1202" t="str">
        <f t="shared" si="18"/>
        <v>RJTotal85-89</v>
      </c>
      <c r="F1202">
        <v>127830</v>
      </c>
    </row>
    <row r="1203" spans="2:6" x14ac:dyDescent="0.2">
      <c r="B1203" s="155" t="s">
        <v>59</v>
      </c>
      <c r="C1203" s="155" t="s">
        <v>18</v>
      </c>
      <c r="D1203" s="155" t="s">
        <v>8</v>
      </c>
      <c r="E1203" t="str">
        <f t="shared" si="18"/>
        <v>RJTotal90+</v>
      </c>
      <c r="F1203">
        <v>86551</v>
      </c>
    </row>
    <row r="1204" spans="2:6" x14ac:dyDescent="0.2">
      <c r="B1204" s="155" t="s">
        <v>50</v>
      </c>
      <c r="C1204" s="155" t="s">
        <v>69</v>
      </c>
      <c r="D1204" s="155">
        <v>0</v>
      </c>
      <c r="E1204" t="str">
        <f t="shared" si="18"/>
        <v>RNFemale0</v>
      </c>
      <c r="F1204">
        <v>23327</v>
      </c>
    </row>
    <row r="1205" spans="2:6" x14ac:dyDescent="0.2">
      <c r="B1205" s="155" t="s">
        <v>50</v>
      </c>
      <c r="C1205" s="155" t="s">
        <v>69</v>
      </c>
      <c r="D1205" s="167" t="s">
        <v>139</v>
      </c>
      <c r="E1205" t="str">
        <f t="shared" si="18"/>
        <v>RNFemale01-04</v>
      </c>
      <c r="F1205">
        <v>93887</v>
      </c>
    </row>
    <row r="1206" spans="2:6" x14ac:dyDescent="0.2">
      <c r="B1206" s="155" t="s">
        <v>50</v>
      </c>
      <c r="C1206" s="155" t="s">
        <v>69</v>
      </c>
      <c r="D1206" s="167" t="s">
        <v>138</v>
      </c>
      <c r="E1206" t="str">
        <f t="shared" si="18"/>
        <v>RNFemale05-09</v>
      </c>
      <c r="F1206">
        <v>120021</v>
      </c>
    </row>
    <row r="1207" spans="2:6" x14ac:dyDescent="0.2">
      <c r="B1207" s="155" t="s">
        <v>50</v>
      </c>
      <c r="C1207" s="155" t="s">
        <v>69</v>
      </c>
      <c r="D1207" s="167" t="s">
        <v>120</v>
      </c>
      <c r="E1207" t="str">
        <f t="shared" si="18"/>
        <v>RNFemale10-14</v>
      </c>
      <c r="F1207">
        <v>128654</v>
      </c>
    </row>
    <row r="1208" spans="2:6" x14ac:dyDescent="0.2">
      <c r="B1208" s="155" t="s">
        <v>50</v>
      </c>
      <c r="C1208" s="155" t="s">
        <v>69</v>
      </c>
      <c r="D1208" s="155" t="s">
        <v>121</v>
      </c>
      <c r="E1208" t="str">
        <f t="shared" si="18"/>
        <v>RNFemale15-19</v>
      </c>
      <c r="F1208">
        <v>135825</v>
      </c>
    </row>
    <row r="1209" spans="2:6" x14ac:dyDescent="0.2">
      <c r="B1209" s="155" t="s">
        <v>50</v>
      </c>
      <c r="C1209" s="155" t="s">
        <v>69</v>
      </c>
      <c r="D1209" s="155" t="s">
        <v>122</v>
      </c>
      <c r="E1209" t="str">
        <f t="shared" si="18"/>
        <v>RNFemale20-24</v>
      </c>
      <c r="F1209">
        <v>147125</v>
      </c>
    </row>
    <row r="1210" spans="2:6" x14ac:dyDescent="0.2">
      <c r="B1210" s="155" t="s">
        <v>50</v>
      </c>
      <c r="C1210" s="155" t="s">
        <v>69</v>
      </c>
      <c r="D1210" s="155" t="s">
        <v>123</v>
      </c>
      <c r="E1210" t="str">
        <f t="shared" si="18"/>
        <v>RNFemale25-29</v>
      </c>
      <c r="F1210">
        <v>149541</v>
      </c>
    </row>
    <row r="1211" spans="2:6" x14ac:dyDescent="0.2">
      <c r="B1211" s="155" t="s">
        <v>50</v>
      </c>
      <c r="C1211" s="155" t="s">
        <v>69</v>
      </c>
      <c r="D1211" s="155" t="s">
        <v>124</v>
      </c>
      <c r="E1211" t="str">
        <f t="shared" si="18"/>
        <v>RNFemale30-34</v>
      </c>
      <c r="F1211">
        <v>154817</v>
      </c>
    </row>
    <row r="1212" spans="2:6" x14ac:dyDescent="0.2">
      <c r="B1212" s="155" t="s">
        <v>50</v>
      </c>
      <c r="C1212" s="155" t="s">
        <v>69</v>
      </c>
      <c r="D1212" s="155" t="s">
        <v>125</v>
      </c>
      <c r="E1212" t="str">
        <f t="shared" si="18"/>
        <v>RNFemale35-39</v>
      </c>
      <c r="F1212">
        <v>143723</v>
      </c>
    </row>
    <row r="1213" spans="2:6" x14ac:dyDescent="0.2">
      <c r="B1213" s="155" t="s">
        <v>50</v>
      </c>
      <c r="C1213" s="155" t="s">
        <v>69</v>
      </c>
      <c r="D1213" s="155" t="s">
        <v>126</v>
      </c>
      <c r="E1213" t="str">
        <f t="shared" si="18"/>
        <v>RNFemale40-44</v>
      </c>
      <c r="F1213">
        <v>127145</v>
      </c>
    </row>
    <row r="1214" spans="2:6" x14ac:dyDescent="0.2">
      <c r="B1214" s="155" t="s">
        <v>50</v>
      </c>
      <c r="C1214" s="155" t="s">
        <v>69</v>
      </c>
      <c r="D1214" s="155" t="s">
        <v>127</v>
      </c>
      <c r="E1214" t="str">
        <f t="shared" si="18"/>
        <v>RNFemale45-49</v>
      </c>
      <c r="F1214">
        <v>114751</v>
      </c>
    </row>
    <row r="1215" spans="2:6" x14ac:dyDescent="0.2">
      <c r="B1215" s="155" t="s">
        <v>50</v>
      </c>
      <c r="C1215" s="155" t="s">
        <v>69</v>
      </c>
      <c r="D1215" s="155" t="s">
        <v>128</v>
      </c>
      <c r="E1215" t="str">
        <f t="shared" si="18"/>
        <v>RNFemale50-54</v>
      </c>
      <c r="F1215">
        <v>109676</v>
      </c>
    </row>
    <row r="1216" spans="2:6" x14ac:dyDescent="0.2">
      <c r="B1216" s="155" t="s">
        <v>50</v>
      </c>
      <c r="C1216" s="155" t="s">
        <v>69</v>
      </c>
      <c r="D1216" s="155" t="s">
        <v>129</v>
      </c>
      <c r="E1216" t="str">
        <f t="shared" si="18"/>
        <v>RNFemale55-59</v>
      </c>
      <c r="F1216">
        <v>94226</v>
      </c>
    </row>
    <row r="1217" spans="2:6" x14ac:dyDescent="0.2">
      <c r="B1217" s="155" t="s">
        <v>50</v>
      </c>
      <c r="C1217" s="155" t="s">
        <v>69</v>
      </c>
      <c r="D1217" s="155" t="s">
        <v>130</v>
      </c>
      <c r="E1217" t="str">
        <f t="shared" si="18"/>
        <v>RNFemale60-64</v>
      </c>
      <c r="F1217">
        <v>70938</v>
      </c>
    </row>
    <row r="1218" spans="2:6" x14ac:dyDescent="0.2">
      <c r="B1218" s="155" t="s">
        <v>50</v>
      </c>
      <c r="C1218" s="155" t="s">
        <v>69</v>
      </c>
      <c r="D1218" s="155" t="s">
        <v>131</v>
      </c>
      <c r="E1218" t="str">
        <f t="shared" si="18"/>
        <v>RNFemale65-69</v>
      </c>
      <c r="F1218">
        <v>56768</v>
      </c>
    </row>
    <row r="1219" spans="2:6" x14ac:dyDescent="0.2">
      <c r="B1219" s="155" t="s">
        <v>50</v>
      </c>
      <c r="C1219" s="155" t="s">
        <v>69</v>
      </c>
      <c r="D1219" s="155" t="s">
        <v>132</v>
      </c>
      <c r="E1219" t="str">
        <f t="shared" si="18"/>
        <v>RNFemale70-74</v>
      </c>
      <c r="F1219">
        <v>48452</v>
      </c>
    </row>
    <row r="1220" spans="2:6" x14ac:dyDescent="0.2">
      <c r="B1220" s="155" t="s">
        <v>50</v>
      </c>
      <c r="C1220" s="155" t="s">
        <v>69</v>
      </c>
      <c r="D1220" s="155" t="s">
        <v>133</v>
      </c>
      <c r="E1220" t="str">
        <f t="shared" ref="E1220:E1283" si="19">_xlfn.CONCAT(B1220,C1220,D1220)</f>
        <v>RNFemale75-79</v>
      </c>
      <c r="F1220">
        <v>33034</v>
      </c>
    </row>
    <row r="1221" spans="2:6" x14ac:dyDescent="0.2">
      <c r="B1221" s="155" t="s">
        <v>50</v>
      </c>
      <c r="C1221" s="155" t="s">
        <v>69</v>
      </c>
      <c r="D1221" s="155" t="s">
        <v>134</v>
      </c>
      <c r="E1221" t="str">
        <f t="shared" si="19"/>
        <v>RNFemale80-84</v>
      </c>
      <c r="F1221">
        <v>23507</v>
      </c>
    </row>
    <row r="1222" spans="2:6" x14ac:dyDescent="0.2">
      <c r="B1222" s="155" t="s">
        <v>50</v>
      </c>
      <c r="C1222" s="155" t="s">
        <v>69</v>
      </c>
      <c r="D1222" s="155" t="s">
        <v>135</v>
      </c>
      <c r="E1222" t="str">
        <f t="shared" si="19"/>
        <v>RNFemale85-89</v>
      </c>
      <c r="F1222">
        <v>12253</v>
      </c>
    </row>
    <row r="1223" spans="2:6" x14ac:dyDescent="0.2">
      <c r="B1223" s="155" t="s">
        <v>50</v>
      </c>
      <c r="C1223" s="155" t="s">
        <v>69</v>
      </c>
      <c r="D1223" s="155" t="s">
        <v>8</v>
      </c>
      <c r="E1223" t="str">
        <f t="shared" si="19"/>
        <v>RNFemale90+</v>
      </c>
      <c r="F1223">
        <v>9327</v>
      </c>
    </row>
    <row r="1224" spans="2:6" x14ac:dyDescent="0.2">
      <c r="B1224" s="155" t="s">
        <v>50</v>
      </c>
      <c r="C1224" s="155" t="s">
        <v>70</v>
      </c>
      <c r="D1224" s="155">
        <v>0</v>
      </c>
      <c r="E1224" t="str">
        <f t="shared" si="19"/>
        <v>RNMale0</v>
      </c>
      <c r="F1224">
        <v>24404</v>
      </c>
    </row>
    <row r="1225" spans="2:6" x14ac:dyDescent="0.2">
      <c r="B1225" s="155" t="s">
        <v>50</v>
      </c>
      <c r="C1225" s="155" t="s">
        <v>70</v>
      </c>
      <c r="D1225" s="167" t="s">
        <v>139</v>
      </c>
      <c r="E1225" t="str">
        <f t="shared" si="19"/>
        <v>RNMale01-04</v>
      </c>
      <c r="F1225">
        <v>98057</v>
      </c>
    </row>
    <row r="1226" spans="2:6" x14ac:dyDescent="0.2">
      <c r="B1226" s="155" t="s">
        <v>50</v>
      </c>
      <c r="C1226" s="155" t="s">
        <v>70</v>
      </c>
      <c r="D1226" s="167" t="s">
        <v>138</v>
      </c>
      <c r="E1226" t="str">
        <f t="shared" si="19"/>
        <v>RNMale05-09</v>
      </c>
      <c r="F1226">
        <v>125055</v>
      </c>
    </row>
    <row r="1227" spans="2:6" x14ac:dyDescent="0.2">
      <c r="B1227" s="155" t="s">
        <v>50</v>
      </c>
      <c r="C1227" s="155" t="s">
        <v>70</v>
      </c>
      <c r="D1227" s="167" t="s">
        <v>120</v>
      </c>
      <c r="E1227" t="str">
        <f t="shared" si="19"/>
        <v>RNMale10-14</v>
      </c>
      <c r="F1227">
        <v>133489</v>
      </c>
    </row>
    <row r="1228" spans="2:6" x14ac:dyDescent="0.2">
      <c r="B1228" s="155" t="s">
        <v>50</v>
      </c>
      <c r="C1228" s="155" t="s">
        <v>70</v>
      </c>
      <c r="D1228" s="155" t="s">
        <v>121</v>
      </c>
      <c r="E1228" t="str">
        <f t="shared" si="19"/>
        <v>RNMale15-19</v>
      </c>
      <c r="F1228">
        <v>140091</v>
      </c>
    </row>
    <row r="1229" spans="2:6" x14ac:dyDescent="0.2">
      <c r="B1229" s="155" t="s">
        <v>50</v>
      </c>
      <c r="C1229" s="155" t="s">
        <v>70</v>
      </c>
      <c r="D1229" s="155" t="s">
        <v>122</v>
      </c>
      <c r="E1229" t="str">
        <f t="shared" si="19"/>
        <v>RNMale20-24</v>
      </c>
      <c r="F1229">
        <v>151050</v>
      </c>
    </row>
    <row r="1230" spans="2:6" x14ac:dyDescent="0.2">
      <c r="B1230" s="155" t="s">
        <v>50</v>
      </c>
      <c r="C1230" s="155" t="s">
        <v>70</v>
      </c>
      <c r="D1230" s="155" t="s">
        <v>123</v>
      </c>
      <c r="E1230" t="str">
        <f t="shared" si="19"/>
        <v>RNMale25-29</v>
      </c>
      <c r="F1230">
        <v>148908</v>
      </c>
    </row>
    <row r="1231" spans="2:6" x14ac:dyDescent="0.2">
      <c r="B1231" s="155" t="s">
        <v>50</v>
      </c>
      <c r="C1231" s="155" t="s">
        <v>70</v>
      </c>
      <c r="D1231" s="155" t="s">
        <v>124</v>
      </c>
      <c r="E1231" t="str">
        <f t="shared" si="19"/>
        <v>RNMale30-34</v>
      </c>
      <c r="F1231">
        <v>152636</v>
      </c>
    </row>
    <row r="1232" spans="2:6" x14ac:dyDescent="0.2">
      <c r="B1232" s="155" t="s">
        <v>50</v>
      </c>
      <c r="C1232" s="155" t="s">
        <v>70</v>
      </c>
      <c r="D1232" s="155" t="s">
        <v>125</v>
      </c>
      <c r="E1232" t="str">
        <f t="shared" si="19"/>
        <v>RNMale35-39</v>
      </c>
      <c r="F1232">
        <v>138702</v>
      </c>
    </row>
    <row r="1233" spans="2:6" x14ac:dyDescent="0.2">
      <c r="B1233" s="155" t="s">
        <v>50</v>
      </c>
      <c r="C1233" s="155" t="s">
        <v>70</v>
      </c>
      <c r="D1233" s="155" t="s">
        <v>126</v>
      </c>
      <c r="E1233" t="str">
        <f t="shared" si="19"/>
        <v>RNMale40-44</v>
      </c>
      <c r="F1233">
        <v>119316</v>
      </c>
    </row>
    <row r="1234" spans="2:6" x14ac:dyDescent="0.2">
      <c r="B1234" s="155" t="s">
        <v>50</v>
      </c>
      <c r="C1234" s="155" t="s">
        <v>70</v>
      </c>
      <c r="D1234" s="155" t="s">
        <v>127</v>
      </c>
      <c r="E1234" t="str">
        <f t="shared" si="19"/>
        <v>RNMale45-49</v>
      </c>
      <c r="F1234">
        <v>105048</v>
      </c>
    </row>
    <row r="1235" spans="2:6" x14ac:dyDescent="0.2">
      <c r="B1235" s="155" t="s">
        <v>50</v>
      </c>
      <c r="C1235" s="155" t="s">
        <v>70</v>
      </c>
      <c r="D1235" s="155" t="s">
        <v>128</v>
      </c>
      <c r="E1235" t="str">
        <f t="shared" si="19"/>
        <v>RNMale50-54</v>
      </c>
      <c r="F1235">
        <v>99098</v>
      </c>
    </row>
    <row r="1236" spans="2:6" x14ac:dyDescent="0.2">
      <c r="B1236" s="155" t="s">
        <v>50</v>
      </c>
      <c r="C1236" s="155" t="s">
        <v>70</v>
      </c>
      <c r="D1236" s="155" t="s">
        <v>129</v>
      </c>
      <c r="E1236" t="str">
        <f t="shared" si="19"/>
        <v>RNMale55-59</v>
      </c>
      <c r="F1236">
        <v>82663</v>
      </c>
    </row>
    <row r="1237" spans="2:6" x14ac:dyDescent="0.2">
      <c r="B1237" s="155" t="s">
        <v>50</v>
      </c>
      <c r="C1237" s="155" t="s">
        <v>70</v>
      </c>
      <c r="D1237" s="155" t="s">
        <v>130</v>
      </c>
      <c r="E1237" t="str">
        <f t="shared" si="19"/>
        <v>RNMale60-64</v>
      </c>
      <c r="F1237">
        <v>59096</v>
      </c>
    </row>
    <row r="1238" spans="2:6" x14ac:dyDescent="0.2">
      <c r="B1238" s="155" t="s">
        <v>50</v>
      </c>
      <c r="C1238" s="155" t="s">
        <v>70</v>
      </c>
      <c r="D1238" s="155" t="s">
        <v>131</v>
      </c>
      <c r="E1238" t="str">
        <f t="shared" si="19"/>
        <v>RNMale65-69</v>
      </c>
      <c r="F1238">
        <v>44439</v>
      </c>
    </row>
    <row r="1239" spans="2:6" x14ac:dyDescent="0.2">
      <c r="B1239" s="155" t="s">
        <v>50</v>
      </c>
      <c r="C1239" s="155" t="s">
        <v>70</v>
      </c>
      <c r="D1239" s="155" t="s">
        <v>132</v>
      </c>
      <c r="E1239" t="str">
        <f t="shared" si="19"/>
        <v>RNMale70-74</v>
      </c>
      <c r="F1239">
        <v>36804</v>
      </c>
    </row>
    <row r="1240" spans="2:6" x14ac:dyDescent="0.2">
      <c r="B1240" s="155" t="s">
        <v>50</v>
      </c>
      <c r="C1240" s="155" t="s">
        <v>70</v>
      </c>
      <c r="D1240" s="155" t="s">
        <v>133</v>
      </c>
      <c r="E1240" t="str">
        <f t="shared" si="19"/>
        <v>RNMale75-79</v>
      </c>
      <c r="F1240">
        <v>23617</v>
      </c>
    </row>
    <row r="1241" spans="2:6" x14ac:dyDescent="0.2">
      <c r="B1241" s="155" t="s">
        <v>50</v>
      </c>
      <c r="C1241" s="155" t="s">
        <v>70</v>
      </c>
      <c r="D1241" s="155" t="s">
        <v>134</v>
      </c>
      <c r="E1241" t="str">
        <f t="shared" si="19"/>
        <v>RNMale80-84</v>
      </c>
      <c r="F1241">
        <v>15364</v>
      </c>
    </row>
    <row r="1242" spans="2:6" x14ac:dyDescent="0.2">
      <c r="B1242" s="155" t="s">
        <v>50</v>
      </c>
      <c r="C1242" s="155" t="s">
        <v>70</v>
      </c>
      <c r="D1242" s="155" t="s">
        <v>135</v>
      </c>
      <c r="E1242" t="str">
        <f t="shared" si="19"/>
        <v>RNMale85-89</v>
      </c>
      <c r="F1242">
        <v>7009</v>
      </c>
    </row>
    <row r="1243" spans="2:6" x14ac:dyDescent="0.2">
      <c r="B1243" s="155" t="s">
        <v>50</v>
      </c>
      <c r="C1243" s="155" t="s">
        <v>70</v>
      </c>
      <c r="D1243" s="155" t="s">
        <v>8</v>
      </c>
      <c r="E1243" t="str">
        <f t="shared" si="19"/>
        <v>RNMale90+</v>
      </c>
      <c r="F1243">
        <v>5010</v>
      </c>
    </row>
    <row r="1244" spans="2:6" x14ac:dyDescent="0.2">
      <c r="B1244" s="155" t="s">
        <v>50</v>
      </c>
      <c r="C1244" s="155" t="s">
        <v>18</v>
      </c>
      <c r="D1244" s="155">
        <v>0</v>
      </c>
      <c r="E1244" t="str">
        <f t="shared" si="19"/>
        <v>RNTotal0</v>
      </c>
      <c r="F1244">
        <v>47731</v>
      </c>
    </row>
    <row r="1245" spans="2:6" x14ac:dyDescent="0.2">
      <c r="B1245" s="155" t="s">
        <v>50</v>
      </c>
      <c r="C1245" s="155" t="s">
        <v>18</v>
      </c>
      <c r="D1245" s="167" t="s">
        <v>139</v>
      </c>
      <c r="E1245" t="str">
        <f t="shared" si="19"/>
        <v>RNTotal01-04</v>
      </c>
      <c r="F1245">
        <v>191944</v>
      </c>
    </row>
    <row r="1246" spans="2:6" x14ac:dyDescent="0.2">
      <c r="B1246" s="155" t="s">
        <v>50</v>
      </c>
      <c r="C1246" s="155" t="s">
        <v>18</v>
      </c>
      <c r="D1246" s="167" t="s">
        <v>138</v>
      </c>
      <c r="E1246" t="str">
        <f t="shared" si="19"/>
        <v>RNTotal05-09</v>
      </c>
      <c r="F1246">
        <v>245076</v>
      </c>
    </row>
    <row r="1247" spans="2:6" x14ac:dyDescent="0.2">
      <c r="B1247" s="155" t="s">
        <v>50</v>
      </c>
      <c r="C1247" s="155" t="s">
        <v>18</v>
      </c>
      <c r="D1247" s="167" t="s">
        <v>120</v>
      </c>
      <c r="E1247" t="str">
        <f t="shared" si="19"/>
        <v>RNTotal10-14</v>
      </c>
      <c r="F1247">
        <v>262143</v>
      </c>
    </row>
    <row r="1248" spans="2:6" x14ac:dyDescent="0.2">
      <c r="B1248" s="155" t="s">
        <v>50</v>
      </c>
      <c r="C1248" s="155" t="s">
        <v>18</v>
      </c>
      <c r="D1248" s="155" t="s">
        <v>121</v>
      </c>
      <c r="E1248" t="str">
        <f t="shared" si="19"/>
        <v>RNTotal15-19</v>
      </c>
      <c r="F1248">
        <v>275916</v>
      </c>
    </row>
    <row r="1249" spans="2:6" x14ac:dyDescent="0.2">
      <c r="B1249" s="155" t="s">
        <v>50</v>
      </c>
      <c r="C1249" s="155" t="s">
        <v>18</v>
      </c>
      <c r="D1249" s="155" t="s">
        <v>122</v>
      </c>
      <c r="E1249" t="str">
        <f t="shared" si="19"/>
        <v>RNTotal20-24</v>
      </c>
      <c r="F1249">
        <v>298175</v>
      </c>
    </row>
    <row r="1250" spans="2:6" x14ac:dyDescent="0.2">
      <c r="B1250" s="155" t="s">
        <v>50</v>
      </c>
      <c r="C1250" s="155" t="s">
        <v>18</v>
      </c>
      <c r="D1250" s="155" t="s">
        <v>123</v>
      </c>
      <c r="E1250" t="str">
        <f t="shared" si="19"/>
        <v>RNTotal25-29</v>
      </c>
      <c r="F1250">
        <v>298449</v>
      </c>
    </row>
    <row r="1251" spans="2:6" x14ac:dyDescent="0.2">
      <c r="B1251" s="155" t="s">
        <v>50</v>
      </c>
      <c r="C1251" s="155" t="s">
        <v>18</v>
      </c>
      <c r="D1251" s="155" t="s">
        <v>124</v>
      </c>
      <c r="E1251" t="str">
        <f t="shared" si="19"/>
        <v>RNTotal30-34</v>
      </c>
      <c r="F1251">
        <v>307453</v>
      </c>
    </row>
    <row r="1252" spans="2:6" x14ac:dyDescent="0.2">
      <c r="B1252" s="155" t="s">
        <v>50</v>
      </c>
      <c r="C1252" s="155" t="s">
        <v>18</v>
      </c>
      <c r="D1252" s="155" t="s">
        <v>125</v>
      </c>
      <c r="E1252" t="str">
        <f t="shared" si="19"/>
        <v>RNTotal35-39</v>
      </c>
      <c r="F1252">
        <v>282425</v>
      </c>
    </row>
    <row r="1253" spans="2:6" x14ac:dyDescent="0.2">
      <c r="B1253" s="155" t="s">
        <v>50</v>
      </c>
      <c r="C1253" s="155" t="s">
        <v>18</v>
      </c>
      <c r="D1253" s="155" t="s">
        <v>126</v>
      </c>
      <c r="E1253" t="str">
        <f t="shared" si="19"/>
        <v>RNTotal40-44</v>
      </c>
      <c r="F1253">
        <v>246461</v>
      </c>
    </row>
    <row r="1254" spans="2:6" x14ac:dyDescent="0.2">
      <c r="B1254" s="155" t="s">
        <v>50</v>
      </c>
      <c r="C1254" s="155" t="s">
        <v>18</v>
      </c>
      <c r="D1254" s="155" t="s">
        <v>127</v>
      </c>
      <c r="E1254" t="str">
        <f t="shared" si="19"/>
        <v>RNTotal45-49</v>
      </c>
      <c r="F1254">
        <v>219799</v>
      </c>
    </row>
    <row r="1255" spans="2:6" x14ac:dyDescent="0.2">
      <c r="B1255" s="155" t="s">
        <v>50</v>
      </c>
      <c r="C1255" s="155" t="s">
        <v>18</v>
      </c>
      <c r="D1255" s="155" t="s">
        <v>128</v>
      </c>
      <c r="E1255" t="str">
        <f t="shared" si="19"/>
        <v>RNTotal50-54</v>
      </c>
      <c r="F1255">
        <v>208774</v>
      </c>
    </row>
    <row r="1256" spans="2:6" x14ac:dyDescent="0.2">
      <c r="B1256" s="155" t="s">
        <v>50</v>
      </c>
      <c r="C1256" s="155" t="s">
        <v>18</v>
      </c>
      <c r="D1256" s="155" t="s">
        <v>129</v>
      </c>
      <c r="E1256" t="str">
        <f t="shared" si="19"/>
        <v>RNTotal55-59</v>
      </c>
      <c r="F1256">
        <v>176889</v>
      </c>
    </row>
    <row r="1257" spans="2:6" x14ac:dyDescent="0.2">
      <c r="B1257" s="155" t="s">
        <v>50</v>
      </c>
      <c r="C1257" s="155" t="s">
        <v>18</v>
      </c>
      <c r="D1257" s="155" t="s">
        <v>130</v>
      </c>
      <c r="E1257" t="str">
        <f t="shared" si="19"/>
        <v>RNTotal60-64</v>
      </c>
      <c r="F1257">
        <v>130034</v>
      </c>
    </row>
    <row r="1258" spans="2:6" x14ac:dyDescent="0.2">
      <c r="B1258" s="155" t="s">
        <v>50</v>
      </c>
      <c r="C1258" s="155" t="s">
        <v>18</v>
      </c>
      <c r="D1258" s="155" t="s">
        <v>131</v>
      </c>
      <c r="E1258" t="str">
        <f t="shared" si="19"/>
        <v>RNTotal65-69</v>
      </c>
      <c r="F1258">
        <v>101207</v>
      </c>
    </row>
    <row r="1259" spans="2:6" x14ac:dyDescent="0.2">
      <c r="B1259" s="155" t="s">
        <v>50</v>
      </c>
      <c r="C1259" s="155" t="s">
        <v>18</v>
      </c>
      <c r="D1259" s="155" t="s">
        <v>132</v>
      </c>
      <c r="E1259" t="str">
        <f t="shared" si="19"/>
        <v>RNTotal70-74</v>
      </c>
      <c r="F1259">
        <v>85256</v>
      </c>
    </row>
    <row r="1260" spans="2:6" x14ac:dyDescent="0.2">
      <c r="B1260" s="155" t="s">
        <v>50</v>
      </c>
      <c r="C1260" s="155" t="s">
        <v>18</v>
      </c>
      <c r="D1260" s="155" t="s">
        <v>133</v>
      </c>
      <c r="E1260" t="str">
        <f t="shared" si="19"/>
        <v>RNTotal75-79</v>
      </c>
      <c r="F1260">
        <v>56651</v>
      </c>
    </row>
    <row r="1261" spans="2:6" x14ac:dyDescent="0.2">
      <c r="B1261" s="155" t="s">
        <v>50</v>
      </c>
      <c r="C1261" s="155" t="s">
        <v>18</v>
      </c>
      <c r="D1261" s="155" t="s">
        <v>134</v>
      </c>
      <c r="E1261" t="str">
        <f t="shared" si="19"/>
        <v>RNTotal80-84</v>
      </c>
      <c r="F1261">
        <v>38871</v>
      </c>
    </row>
    <row r="1262" spans="2:6" x14ac:dyDescent="0.2">
      <c r="B1262" s="155" t="s">
        <v>50</v>
      </c>
      <c r="C1262" s="155" t="s">
        <v>18</v>
      </c>
      <c r="D1262" s="155" t="s">
        <v>135</v>
      </c>
      <c r="E1262" t="str">
        <f t="shared" si="19"/>
        <v>RNTotal85-89</v>
      </c>
      <c r="F1262">
        <v>19262</v>
      </c>
    </row>
    <row r="1263" spans="2:6" x14ac:dyDescent="0.2">
      <c r="B1263" s="155" t="s">
        <v>50</v>
      </c>
      <c r="C1263" s="155" t="s">
        <v>18</v>
      </c>
      <c r="D1263" s="155" t="s">
        <v>8</v>
      </c>
      <c r="E1263" t="str">
        <f t="shared" si="19"/>
        <v>RNTotal90+</v>
      </c>
      <c r="F1263">
        <v>14337</v>
      </c>
    </row>
    <row r="1264" spans="2:6" x14ac:dyDescent="0.2">
      <c r="B1264" s="155" t="s">
        <v>41</v>
      </c>
      <c r="C1264" s="155" t="s">
        <v>69</v>
      </c>
      <c r="D1264" s="155">
        <v>0</v>
      </c>
      <c r="E1264" t="str">
        <f t="shared" si="19"/>
        <v>ROFemale0</v>
      </c>
      <c r="F1264">
        <v>13787</v>
      </c>
    </row>
    <row r="1265" spans="2:6" x14ac:dyDescent="0.2">
      <c r="B1265" s="155" t="s">
        <v>41</v>
      </c>
      <c r="C1265" s="155" t="s">
        <v>69</v>
      </c>
      <c r="D1265" s="167" t="s">
        <v>139</v>
      </c>
      <c r="E1265" t="str">
        <f t="shared" si="19"/>
        <v>ROFemale01-04</v>
      </c>
      <c r="F1265">
        <v>54540</v>
      </c>
    </row>
    <row r="1266" spans="2:6" x14ac:dyDescent="0.2">
      <c r="B1266" s="155" t="s">
        <v>41</v>
      </c>
      <c r="C1266" s="155" t="s">
        <v>69</v>
      </c>
      <c r="D1266" s="167" t="s">
        <v>138</v>
      </c>
      <c r="E1266" t="str">
        <f t="shared" si="19"/>
        <v>ROFemale05-09</v>
      </c>
      <c r="F1266">
        <v>65644</v>
      </c>
    </row>
    <row r="1267" spans="2:6" x14ac:dyDescent="0.2">
      <c r="B1267" s="155" t="s">
        <v>41</v>
      </c>
      <c r="C1267" s="155" t="s">
        <v>69</v>
      </c>
      <c r="D1267" s="167" t="s">
        <v>120</v>
      </c>
      <c r="E1267" t="str">
        <f t="shared" si="19"/>
        <v>ROFemale10-14</v>
      </c>
      <c r="F1267">
        <v>68080</v>
      </c>
    </row>
    <row r="1268" spans="2:6" x14ac:dyDescent="0.2">
      <c r="B1268" s="155" t="s">
        <v>41</v>
      </c>
      <c r="C1268" s="155" t="s">
        <v>69</v>
      </c>
      <c r="D1268" s="155" t="s">
        <v>121</v>
      </c>
      <c r="E1268" t="str">
        <f t="shared" si="19"/>
        <v>ROFemale15-19</v>
      </c>
      <c r="F1268">
        <v>74690</v>
      </c>
    </row>
    <row r="1269" spans="2:6" x14ac:dyDescent="0.2">
      <c r="B1269" s="155" t="s">
        <v>41</v>
      </c>
      <c r="C1269" s="155" t="s">
        <v>69</v>
      </c>
      <c r="D1269" s="155" t="s">
        <v>122</v>
      </c>
      <c r="E1269" t="str">
        <f t="shared" si="19"/>
        <v>ROFemale20-24</v>
      </c>
      <c r="F1269">
        <v>77520</v>
      </c>
    </row>
    <row r="1270" spans="2:6" x14ac:dyDescent="0.2">
      <c r="B1270" s="155" t="s">
        <v>41</v>
      </c>
      <c r="C1270" s="155" t="s">
        <v>69</v>
      </c>
      <c r="D1270" s="155" t="s">
        <v>123</v>
      </c>
      <c r="E1270" t="str">
        <f t="shared" si="19"/>
        <v>ROFemale25-29</v>
      </c>
      <c r="F1270">
        <v>77795</v>
      </c>
    </row>
    <row r="1271" spans="2:6" x14ac:dyDescent="0.2">
      <c r="B1271" s="155" t="s">
        <v>41</v>
      </c>
      <c r="C1271" s="155" t="s">
        <v>69</v>
      </c>
      <c r="D1271" s="155" t="s">
        <v>124</v>
      </c>
      <c r="E1271" t="str">
        <f t="shared" si="19"/>
        <v>ROFemale30-34</v>
      </c>
      <c r="F1271">
        <v>76386</v>
      </c>
    </row>
    <row r="1272" spans="2:6" x14ac:dyDescent="0.2">
      <c r="B1272" s="155" t="s">
        <v>41</v>
      </c>
      <c r="C1272" s="155" t="s">
        <v>69</v>
      </c>
      <c r="D1272" s="155" t="s">
        <v>125</v>
      </c>
      <c r="E1272" t="str">
        <f t="shared" si="19"/>
        <v>ROFemale35-39</v>
      </c>
      <c r="F1272">
        <v>73586</v>
      </c>
    </row>
    <row r="1273" spans="2:6" x14ac:dyDescent="0.2">
      <c r="B1273" s="155" t="s">
        <v>41</v>
      </c>
      <c r="C1273" s="155" t="s">
        <v>69</v>
      </c>
      <c r="D1273" s="155" t="s">
        <v>126</v>
      </c>
      <c r="E1273" t="str">
        <f t="shared" si="19"/>
        <v>ROFemale40-44</v>
      </c>
      <c r="F1273">
        <v>65532</v>
      </c>
    </row>
    <row r="1274" spans="2:6" x14ac:dyDescent="0.2">
      <c r="B1274" s="155" t="s">
        <v>41</v>
      </c>
      <c r="C1274" s="155" t="s">
        <v>69</v>
      </c>
      <c r="D1274" s="155" t="s">
        <v>127</v>
      </c>
      <c r="E1274" t="str">
        <f t="shared" si="19"/>
        <v>ROFemale45-49</v>
      </c>
      <c r="F1274">
        <v>57134</v>
      </c>
    </row>
    <row r="1275" spans="2:6" x14ac:dyDescent="0.2">
      <c r="B1275" s="155" t="s">
        <v>41</v>
      </c>
      <c r="C1275" s="155" t="s">
        <v>69</v>
      </c>
      <c r="D1275" s="155" t="s">
        <v>128</v>
      </c>
      <c r="E1275" t="str">
        <f t="shared" si="19"/>
        <v>ROFemale50-54</v>
      </c>
      <c r="F1275">
        <v>48938</v>
      </c>
    </row>
    <row r="1276" spans="2:6" x14ac:dyDescent="0.2">
      <c r="B1276" s="155" t="s">
        <v>41</v>
      </c>
      <c r="C1276" s="155" t="s">
        <v>69</v>
      </c>
      <c r="D1276" s="155" t="s">
        <v>129</v>
      </c>
      <c r="E1276" t="str">
        <f t="shared" si="19"/>
        <v>ROFemale55-59</v>
      </c>
      <c r="F1276">
        <v>39916</v>
      </c>
    </row>
    <row r="1277" spans="2:6" x14ac:dyDescent="0.2">
      <c r="B1277" s="155" t="s">
        <v>41</v>
      </c>
      <c r="C1277" s="155" t="s">
        <v>69</v>
      </c>
      <c r="D1277" s="155" t="s">
        <v>130</v>
      </c>
      <c r="E1277" t="str">
        <f t="shared" si="19"/>
        <v>ROFemale60-64</v>
      </c>
      <c r="F1277">
        <v>30586</v>
      </c>
    </row>
    <row r="1278" spans="2:6" x14ac:dyDescent="0.2">
      <c r="B1278" s="155" t="s">
        <v>41</v>
      </c>
      <c r="C1278" s="155" t="s">
        <v>69</v>
      </c>
      <c r="D1278" s="155" t="s">
        <v>131</v>
      </c>
      <c r="E1278" t="str">
        <f t="shared" si="19"/>
        <v>ROFemale65-69</v>
      </c>
      <c r="F1278">
        <v>21858</v>
      </c>
    </row>
    <row r="1279" spans="2:6" x14ac:dyDescent="0.2">
      <c r="B1279" s="155" t="s">
        <v>41</v>
      </c>
      <c r="C1279" s="155" t="s">
        <v>69</v>
      </c>
      <c r="D1279" s="155" t="s">
        <v>132</v>
      </c>
      <c r="E1279" t="str">
        <f t="shared" si="19"/>
        <v>ROFemale70-74</v>
      </c>
      <c r="F1279">
        <v>14078</v>
      </c>
    </row>
    <row r="1280" spans="2:6" x14ac:dyDescent="0.2">
      <c r="B1280" s="155" t="s">
        <v>41</v>
      </c>
      <c r="C1280" s="155" t="s">
        <v>69</v>
      </c>
      <c r="D1280" s="155" t="s">
        <v>133</v>
      </c>
      <c r="E1280" t="str">
        <f t="shared" si="19"/>
        <v>ROFemale75-79</v>
      </c>
      <c r="F1280">
        <v>9084</v>
      </c>
    </row>
    <row r="1281" spans="2:6" x14ac:dyDescent="0.2">
      <c r="B1281" s="155" t="s">
        <v>41</v>
      </c>
      <c r="C1281" s="155" t="s">
        <v>69</v>
      </c>
      <c r="D1281" s="155" t="s">
        <v>134</v>
      </c>
      <c r="E1281" t="str">
        <f t="shared" si="19"/>
        <v>ROFemale80-84</v>
      </c>
      <c r="F1281">
        <v>5142</v>
      </c>
    </row>
    <row r="1282" spans="2:6" x14ac:dyDescent="0.2">
      <c r="B1282" s="155" t="s">
        <v>41</v>
      </c>
      <c r="C1282" s="155" t="s">
        <v>69</v>
      </c>
      <c r="D1282" s="155" t="s">
        <v>135</v>
      </c>
      <c r="E1282" t="str">
        <f t="shared" si="19"/>
        <v>ROFemale85-89</v>
      </c>
      <c r="F1282">
        <v>2451</v>
      </c>
    </row>
    <row r="1283" spans="2:6" x14ac:dyDescent="0.2">
      <c r="B1283" s="155" t="s">
        <v>41</v>
      </c>
      <c r="C1283" s="155" t="s">
        <v>69</v>
      </c>
      <c r="D1283" s="155" t="s">
        <v>8</v>
      </c>
      <c r="E1283" t="str">
        <f t="shared" si="19"/>
        <v>ROFemale90+</v>
      </c>
      <c r="F1283">
        <v>1370</v>
      </c>
    </row>
    <row r="1284" spans="2:6" x14ac:dyDescent="0.2">
      <c r="B1284" s="155" t="s">
        <v>41</v>
      </c>
      <c r="C1284" s="155" t="s">
        <v>70</v>
      </c>
      <c r="D1284" s="155">
        <v>0</v>
      </c>
      <c r="E1284" t="str">
        <f t="shared" ref="E1284:E1347" si="20">_xlfn.CONCAT(B1284,C1284,D1284)</f>
        <v>ROMale0</v>
      </c>
      <c r="F1284">
        <v>14445</v>
      </c>
    </row>
    <row r="1285" spans="2:6" x14ac:dyDescent="0.2">
      <c r="B1285" s="155" t="s">
        <v>41</v>
      </c>
      <c r="C1285" s="155" t="s">
        <v>70</v>
      </c>
      <c r="D1285" s="167" t="s">
        <v>139</v>
      </c>
      <c r="E1285" t="str">
        <f t="shared" si="20"/>
        <v>ROMale01-04</v>
      </c>
      <c r="F1285">
        <v>57125</v>
      </c>
    </row>
    <row r="1286" spans="2:6" x14ac:dyDescent="0.2">
      <c r="B1286" s="155" t="s">
        <v>41</v>
      </c>
      <c r="C1286" s="155" t="s">
        <v>70</v>
      </c>
      <c r="D1286" s="167" t="s">
        <v>138</v>
      </c>
      <c r="E1286" t="str">
        <f t="shared" si="20"/>
        <v>ROMale05-09</v>
      </c>
      <c r="F1286">
        <v>68776</v>
      </c>
    </row>
    <row r="1287" spans="2:6" x14ac:dyDescent="0.2">
      <c r="B1287" s="155" t="s">
        <v>41</v>
      </c>
      <c r="C1287" s="155" t="s">
        <v>70</v>
      </c>
      <c r="D1287" s="167" t="s">
        <v>120</v>
      </c>
      <c r="E1287" t="str">
        <f t="shared" si="20"/>
        <v>ROMale10-14</v>
      </c>
      <c r="F1287">
        <v>71358</v>
      </c>
    </row>
    <row r="1288" spans="2:6" x14ac:dyDescent="0.2">
      <c r="B1288" s="155" t="s">
        <v>41</v>
      </c>
      <c r="C1288" s="155" t="s">
        <v>70</v>
      </c>
      <c r="D1288" s="155" t="s">
        <v>121</v>
      </c>
      <c r="E1288" t="str">
        <f t="shared" si="20"/>
        <v>ROMale15-19</v>
      </c>
      <c r="F1288">
        <v>77704</v>
      </c>
    </row>
    <row r="1289" spans="2:6" x14ac:dyDescent="0.2">
      <c r="B1289" s="155" t="s">
        <v>41</v>
      </c>
      <c r="C1289" s="155" t="s">
        <v>70</v>
      </c>
      <c r="D1289" s="155" t="s">
        <v>122</v>
      </c>
      <c r="E1289" t="str">
        <f t="shared" si="20"/>
        <v>ROMale20-24</v>
      </c>
      <c r="F1289">
        <v>79656</v>
      </c>
    </row>
    <row r="1290" spans="2:6" x14ac:dyDescent="0.2">
      <c r="B1290" s="155" t="s">
        <v>41</v>
      </c>
      <c r="C1290" s="155" t="s">
        <v>70</v>
      </c>
      <c r="D1290" s="155" t="s">
        <v>123</v>
      </c>
      <c r="E1290" t="str">
        <f t="shared" si="20"/>
        <v>ROMale25-29</v>
      </c>
      <c r="F1290">
        <v>78695</v>
      </c>
    </row>
    <row r="1291" spans="2:6" x14ac:dyDescent="0.2">
      <c r="B1291" s="155" t="s">
        <v>41</v>
      </c>
      <c r="C1291" s="155" t="s">
        <v>70</v>
      </c>
      <c r="D1291" s="155" t="s">
        <v>124</v>
      </c>
      <c r="E1291" t="str">
        <f t="shared" si="20"/>
        <v>ROMale30-34</v>
      </c>
      <c r="F1291">
        <v>78062</v>
      </c>
    </row>
    <row r="1292" spans="2:6" x14ac:dyDescent="0.2">
      <c r="B1292" s="155" t="s">
        <v>41</v>
      </c>
      <c r="C1292" s="155" t="s">
        <v>70</v>
      </c>
      <c r="D1292" s="155" t="s">
        <v>125</v>
      </c>
      <c r="E1292" t="str">
        <f t="shared" si="20"/>
        <v>ROMale35-39</v>
      </c>
      <c r="F1292">
        <v>73634</v>
      </c>
    </row>
    <row r="1293" spans="2:6" x14ac:dyDescent="0.2">
      <c r="B1293" s="155" t="s">
        <v>41</v>
      </c>
      <c r="C1293" s="155" t="s">
        <v>70</v>
      </c>
      <c r="D1293" s="155" t="s">
        <v>126</v>
      </c>
      <c r="E1293" t="str">
        <f t="shared" si="20"/>
        <v>ROMale40-44</v>
      </c>
      <c r="F1293">
        <v>64743</v>
      </c>
    </row>
    <row r="1294" spans="2:6" x14ac:dyDescent="0.2">
      <c r="B1294" s="155" t="s">
        <v>41</v>
      </c>
      <c r="C1294" s="155" t="s">
        <v>70</v>
      </c>
      <c r="D1294" s="155" t="s">
        <v>127</v>
      </c>
      <c r="E1294" t="str">
        <f t="shared" si="20"/>
        <v>ROMale45-49</v>
      </c>
      <c r="F1294">
        <v>55911</v>
      </c>
    </row>
    <row r="1295" spans="2:6" x14ac:dyDescent="0.2">
      <c r="B1295" s="155" t="s">
        <v>41</v>
      </c>
      <c r="C1295" s="155" t="s">
        <v>70</v>
      </c>
      <c r="D1295" s="155" t="s">
        <v>128</v>
      </c>
      <c r="E1295" t="str">
        <f t="shared" si="20"/>
        <v>ROMale50-54</v>
      </c>
      <c r="F1295">
        <v>51142</v>
      </c>
    </row>
    <row r="1296" spans="2:6" x14ac:dyDescent="0.2">
      <c r="B1296" s="155" t="s">
        <v>41</v>
      </c>
      <c r="C1296" s="155" t="s">
        <v>70</v>
      </c>
      <c r="D1296" s="155" t="s">
        <v>129</v>
      </c>
      <c r="E1296" t="str">
        <f t="shared" si="20"/>
        <v>ROMale55-59</v>
      </c>
      <c r="F1296">
        <v>42513</v>
      </c>
    </row>
    <row r="1297" spans="2:6" x14ac:dyDescent="0.2">
      <c r="B1297" s="155" t="s">
        <v>41</v>
      </c>
      <c r="C1297" s="155" t="s">
        <v>70</v>
      </c>
      <c r="D1297" s="155" t="s">
        <v>130</v>
      </c>
      <c r="E1297" t="str">
        <f t="shared" si="20"/>
        <v>ROMale60-64</v>
      </c>
      <c r="F1297">
        <v>31746</v>
      </c>
    </row>
    <row r="1298" spans="2:6" x14ac:dyDescent="0.2">
      <c r="B1298" s="155" t="s">
        <v>41</v>
      </c>
      <c r="C1298" s="155" t="s">
        <v>70</v>
      </c>
      <c r="D1298" s="155" t="s">
        <v>131</v>
      </c>
      <c r="E1298" t="str">
        <f t="shared" si="20"/>
        <v>ROMale65-69</v>
      </c>
      <c r="F1298">
        <v>21908</v>
      </c>
    </row>
    <row r="1299" spans="2:6" x14ac:dyDescent="0.2">
      <c r="B1299" s="155" t="s">
        <v>41</v>
      </c>
      <c r="C1299" s="155" t="s">
        <v>70</v>
      </c>
      <c r="D1299" s="155" t="s">
        <v>132</v>
      </c>
      <c r="E1299" t="str">
        <f t="shared" si="20"/>
        <v>ROMale70-74</v>
      </c>
      <c r="F1299">
        <v>14353</v>
      </c>
    </row>
    <row r="1300" spans="2:6" x14ac:dyDescent="0.2">
      <c r="B1300" s="155" t="s">
        <v>41</v>
      </c>
      <c r="C1300" s="155" t="s">
        <v>70</v>
      </c>
      <c r="D1300" s="155" t="s">
        <v>133</v>
      </c>
      <c r="E1300" t="str">
        <f t="shared" si="20"/>
        <v>ROMale75-79</v>
      </c>
      <c r="F1300">
        <v>8787</v>
      </c>
    </row>
    <row r="1301" spans="2:6" x14ac:dyDescent="0.2">
      <c r="B1301" s="155" t="s">
        <v>41</v>
      </c>
      <c r="C1301" s="155" t="s">
        <v>70</v>
      </c>
      <c r="D1301" s="155" t="s">
        <v>134</v>
      </c>
      <c r="E1301" t="str">
        <f t="shared" si="20"/>
        <v>ROMale80-84</v>
      </c>
      <c r="F1301">
        <v>5109</v>
      </c>
    </row>
    <row r="1302" spans="2:6" x14ac:dyDescent="0.2">
      <c r="B1302" s="155" t="s">
        <v>41</v>
      </c>
      <c r="C1302" s="155" t="s">
        <v>70</v>
      </c>
      <c r="D1302" s="155" t="s">
        <v>135</v>
      </c>
      <c r="E1302" t="str">
        <f t="shared" si="20"/>
        <v>ROMale85-89</v>
      </c>
      <c r="F1302">
        <v>2249</v>
      </c>
    </row>
    <row r="1303" spans="2:6" x14ac:dyDescent="0.2">
      <c r="B1303" s="155" t="s">
        <v>41</v>
      </c>
      <c r="C1303" s="155" t="s">
        <v>70</v>
      </c>
      <c r="D1303" s="155" t="s">
        <v>8</v>
      </c>
      <c r="E1303" t="str">
        <f t="shared" si="20"/>
        <v>ROMale90+</v>
      </c>
      <c r="F1303">
        <v>1192</v>
      </c>
    </row>
    <row r="1304" spans="2:6" x14ac:dyDescent="0.2">
      <c r="B1304" s="155" t="s">
        <v>41</v>
      </c>
      <c r="C1304" s="155" t="s">
        <v>18</v>
      </c>
      <c r="D1304" s="155">
        <v>0</v>
      </c>
      <c r="E1304" t="str">
        <f t="shared" si="20"/>
        <v>ROTotal0</v>
      </c>
      <c r="F1304">
        <v>28232</v>
      </c>
    </row>
    <row r="1305" spans="2:6" x14ac:dyDescent="0.2">
      <c r="B1305" s="155" t="s">
        <v>41</v>
      </c>
      <c r="C1305" s="155" t="s">
        <v>18</v>
      </c>
      <c r="D1305" s="167" t="s">
        <v>139</v>
      </c>
      <c r="E1305" t="str">
        <f t="shared" si="20"/>
        <v>ROTotal01-04</v>
      </c>
      <c r="F1305">
        <v>111665</v>
      </c>
    </row>
    <row r="1306" spans="2:6" x14ac:dyDescent="0.2">
      <c r="B1306" s="155" t="s">
        <v>41</v>
      </c>
      <c r="C1306" s="155" t="s">
        <v>18</v>
      </c>
      <c r="D1306" s="167" t="s">
        <v>138</v>
      </c>
      <c r="E1306" t="str">
        <f t="shared" si="20"/>
        <v>ROTotal05-09</v>
      </c>
      <c r="F1306">
        <v>134420</v>
      </c>
    </row>
    <row r="1307" spans="2:6" x14ac:dyDescent="0.2">
      <c r="B1307" s="155" t="s">
        <v>41</v>
      </c>
      <c r="C1307" s="155" t="s">
        <v>18</v>
      </c>
      <c r="D1307" s="167" t="s">
        <v>120</v>
      </c>
      <c r="E1307" t="str">
        <f t="shared" si="20"/>
        <v>ROTotal10-14</v>
      </c>
      <c r="F1307">
        <v>139438</v>
      </c>
    </row>
    <row r="1308" spans="2:6" x14ac:dyDescent="0.2">
      <c r="B1308" s="155" t="s">
        <v>41</v>
      </c>
      <c r="C1308" s="155" t="s">
        <v>18</v>
      </c>
      <c r="D1308" s="155" t="s">
        <v>121</v>
      </c>
      <c r="E1308" t="str">
        <f t="shared" si="20"/>
        <v>ROTotal15-19</v>
      </c>
      <c r="F1308">
        <v>152394</v>
      </c>
    </row>
    <row r="1309" spans="2:6" x14ac:dyDescent="0.2">
      <c r="B1309" s="155" t="s">
        <v>41</v>
      </c>
      <c r="C1309" s="155" t="s">
        <v>18</v>
      </c>
      <c r="D1309" s="155" t="s">
        <v>122</v>
      </c>
      <c r="E1309" t="str">
        <f t="shared" si="20"/>
        <v>ROTotal20-24</v>
      </c>
      <c r="F1309">
        <v>157176</v>
      </c>
    </row>
    <row r="1310" spans="2:6" x14ac:dyDescent="0.2">
      <c r="B1310" s="155" t="s">
        <v>41</v>
      </c>
      <c r="C1310" s="155" t="s">
        <v>18</v>
      </c>
      <c r="D1310" s="155" t="s">
        <v>123</v>
      </c>
      <c r="E1310" t="str">
        <f t="shared" si="20"/>
        <v>ROTotal25-29</v>
      </c>
      <c r="F1310">
        <v>156490</v>
      </c>
    </row>
    <row r="1311" spans="2:6" x14ac:dyDescent="0.2">
      <c r="B1311" s="155" t="s">
        <v>41</v>
      </c>
      <c r="C1311" s="155" t="s">
        <v>18</v>
      </c>
      <c r="D1311" s="155" t="s">
        <v>124</v>
      </c>
      <c r="E1311" t="str">
        <f t="shared" si="20"/>
        <v>ROTotal30-34</v>
      </c>
      <c r="F1311">
        <v>154448</v>
      </c>
    </row>
    <row r="1312" spans="2:6" x14ac:dyDescent="0.2">
      <c r="B1312" s="155" t="s">
        <v>41</v>
      </c>
      <c r="C1312" s="155" t="s">
        <v>18</v>
      </c>
      <c r="D1312" s="155" t="s">
        <v>125</v>
      </c>
      <c r="E1312" t="str">
        <f t="shared" si="20"/>
        <v>ROTotal35-39</v>
      </c>
      <c r="F1312">
        <v>147220</v>
      </c>
    </row>
    <row r="1313" spans="2:6" x14ac:dyDescent="0.2">
      <c r="B1313" s="155" t="s">
        <v>41</v>
      </c>
      <c r="C1313" s="155" t="s">
        <v>18</v>
      </c>
      <c r="D1313" s="155" t="s">
        <v>126</v>
      </c>
      <c r="E1313" t="str">
        <f t="shared" si="20"/>
        <v>ROTotal40-44</v>
      </c>
      <c r="F1313">
        <v>130275</v>
      </c>
    </row>
    <row r="1314" spans="2:6" x14ac:dyDescent="0.2">
      <c r="B1314" s="155" t="s">
        <v>41</v>
      </c>
      <c r="C1314" s="155" t="s">
        <v>18</v>
      </c>
      <c r="D1314" s="155" t="s">
        <v>127</v>
      </c>
      <c r="E1314" t="str">
        <f t="shared" si="20"/>
        <v>ROTotal45-49</v>
      </c>
      <c r="F1314">
        <v>113045</v>
      </c>
    </row>
    <row r="1315" spans="2:6" x14ac:dyDescent="0.2">
      <c r="B1315" s="155" t="s">
        <v>41</v>
      </c>
      <c r="C1315" s="155" t="s">
        <v>18</v>
      </c>
      <c r="D1315" s="155" t="s">
        <v>128</v>
      </c>
      <c r="E1315" t="str">
        <f t="shared" si="20"/>
        <v>ROTotal50-54</v>
      </c>
      <c r="F1315">
        <v>100080</v>
      </c>
    </row>
    <row r="1316" spans="2:6" x14ac:dyDescent="0.2">
      <c r="B1316" s="155" t="s">
        <v>41</v>
      </c>
      <c r="C1316" s="155" t="s">
        <v>18</v>
      </c>
      <c r="D1316" s="155" t="s">
        <v>129</v>
      </c>
      <c r="E1316" t="str">
        <f t="shared" si="20"/>
        <v>ROTotal55-59</v>
      </c>
      <c r="F1316">
        <v>82429</v>
      </c>
    </row>
    <row r="1317" spans="2:6" x14ac:dyDescent="0.2">
      <c r="B1317" s="155" t="s">
        <v>41</v>
      </c>
      <c r="C1317" s="155" t="s">
        <v>18</v>
      </c>
      <c r="D1317" s="155" t="s">
        <v>130</v>
      </c>
      <c r="E1317" t="str">
        <f t="shared" si="20"/>
        <v>ROTotal60-64</v>
      </c>
      <c r="F1317">
        <v>62332</v>
      </c>
    </row>
    <row r="1318" spans="2:6" x14ac:dyDescent="0.2">
      <c r="B1318" s="155" t="s">
        <v>41</v>
      </c>
      <c r="C1318" s="155" t="s">
        <v>18</v>
      </c>
      <c r="D1318" s="155" t="s">
        <v>131</v>
      </c>
      <c r="E1318" t="str">
        <f t="shared" si="20"/>
        <v>ROTotal65-69</v>
      </c>
      <c r="F1318">
        <v>43766</v>
      </c>
    </row>
    <row r="1319" spans="2:6" x14ac:dyDescent="0.2">
      <c r="B1319" s="155" t="s">
        <v>41</v>
      </c>
      <c r="C1319" s="155" t="s">
        <v>18</v>
      </c>
      <c r="D1319" s="155" t="s">
        <v>132</v>
      </c>
      <c r="E1319" t="str">
        <f t="shared" si="20"/>
        <v>ROTotal70-74</v>
      </c>
      <c r="F1319">
        <v>28431</v>
      </c>
    </row>
    <row r="1320" spans="2:6" x14ac:dyDescent="0.2">
      <c r="B1320" s="155" t="s">
        <v>41</v>
      </c>
      <c r="C1320" s="155" t="s">
        <v>18</v>
      </c>
      <c r="D1320" s="155" t="s">
        <v>133</v>
      </c>
      <c r="E1320" t="str">
        <f t="shared" si="20"/>
        <v>ROTotal75-79</v>
      </c>
      <c r="F1320">
        <v>17871</v>
      </c>
    </row>
    <row r="1321" spans="2:6" x14ac:dyDescent="0.2">
      <c r="B1321" s="155" t="s">
        <v>41</v>
      </c>
      <c r="C1321" s="155" t="s">
        <v>18</v>
      </c>
      <c r="D1321" s="155" t="s">
        <v>134</v>
      </c>
      <c r="E1321" t="str">
        <f t="shared" si="20"/>
        <v>ROTotal80-84</v>
      </c>
      <c r="F1321">
        <v>10251</v>
      </c>
    </row>
    <row r="1322" spans="2:6" x14ac:dyDescent="0.2">
      <c r="B1322" s="155" t="s">
        <v>41</v>
      </c>
      <c r="C1322" s="155" t="s">
        <v>18</v>
      </c>
      <c r="D1322" s="155" t="s">
        <v>135</v>
      </c>
      <c r="E1322" t="str">
        <f t="shared" si="20"/>
        <v>ROTotal85-89</v>
      </c>
      <c r="F1322">
        <v>4700</v>
      </c>
    </row>
    <row r="1323" spans="2:6" x14ac:dyDescent="0.2">
      <c r="B1323" s="155" t="s">
        <v>41</v>
      </c>
      <c r="C1323" s="155" t="s">
        <v>18</v>
      </c>
      <c r="D1323" s="155" t="s">
        <v>8</v>
      </c>
      <c r="E1323" t="str">
        <f t="shared" si="20"/>
        <v>ROTotal90+</v>
      </c>
      <c r="F1323">
        <v>2562</v>
      </c>
    </row>
    <row r="1324" spans="2:6" x14ac:dyDescent="0.2">
      <c r="B1324" s="155" t="s">
        <v>42</v>
      </c>
      <c r="C1324" s="155" t="s">
        <v>69</v>
      </c>
      <c r="D1324" s="155">
        <v>0</v>
      </c>
      <c r="E1324" t="str">
        <f t="shared" si="20"/>
        <v>RRFemale0</v>
      </c>
      <c r="F1324">
        <v>5881</v>
      </c>
    </row>
    <row r="1325" spans="2:6" x14ac:dyDescent="0.2">
      <c r="B1325" s="155" t="s">
        <v>42</v>
      </c>
      <c r="C1325" s="155" t="s">
        <v>69</v>
      </c>
      <c r="D1325" s="167" t="s">
        <v>139</v>
      </c>
      <c r="E1325" t="str">
        <f t="shared" si="20"/>
        <v>RRFemale01-04</v>
      </c>
      <c r="F1325">
        <v>22334</v>
      </c>
    </row>
    <row r="1326" spans="2:6" x14ac:dyDescent="0.2">
      <c r="B1326" s="155" t="s">
        <v>42</v>
      </c>
      <c r="C1326" s="155" t="s">
        <v>69</v>
      </c>
      <c r="D1326" s="167" t="s">
        <v>138</v>
      </c>
      <c r="E1326" t="str">
        <f t="shared" si="20"/>
        <v>RRFemale05-09</v>
      </c>
      <c r="F1326">
        <v>26716</v>
      </c>
    </row>
    <row r="1327" spans="2:6" x14ac:dyDescent="0.2">
      <c r="B1327" s="155" t="s">
        <v>42</v>
      </c>
      <c r="C1327" s="155" t="s">
        <v>69</v>
      </c>
      <c r="D1327" s="167" t="s">
        <v>120</v>
      </c>
      <c r="E1327" t="str">
        <f t="shared" si="20"/>
        <v>RRFemale10-14</v>
      </c>
      <c r="F1327">
        <v>25837</v>
      </c>
    </row>
    <row r="1328" spans="2:6" x14ac:dyDescent="0.2">
      <c r="B1328" s="155" t="s">
        <v>42</v>
      </c>
      <c r="C1328" s="155" t="s">
        <v>69</v>
      </c>
      <c r="D1328" s="155" t="s">
        <v>121</v>
      </c>
      <c r="E1328" t="str">
        <f t="shared" si="20"/>
        <v>RRFemale15-19</v>
      </c>
      <c r="F1328">
        <v>26391</v>
      </c>
    </row>
    <row r="1329" spans="2:6" x14ac:dyDescent="0.2">
      <c r="B1329" s="155" t="s">
        <v>42</v>
      </c>
      <c r="C1329" s="155" t="s">
        <v>69</v>
      </c>
      <c r="D1329" s="155" t="s">
        <v>122</v>
      </c>
      <c r="E1329" t="str">
        <f t="shared" si="20"/>
        <v>RRFemale20-24</v>
      </c>
      <c r="F1329">
        <v>28616</v>
      </c>
    </row>
    <row r="1330" spans="2:6" x14ac:dyDescent="0.2">
      <c r="B1330" s="155" t="s">
        <v>42</v>
      </c>
      <c r="C1330" s="155" t="s">
        <v>69</v>
      </c>
      <c r="D1330" s="155" t="s">
        <v>123</v>
      </c>
      <c r="E1330" t="str">
        <f t="shared" si="20"/>
        <v>RRFemale25-29</v>
      </c>
      <c r="F1330">
        <v>28434</v>
      </c>
    </row>
    <row r="1331" spans="2:6" x14ac:dyDescent="0.2">
      <c r="B1331" s="155" t="s">
        <v>42</v>
      </c>
      <c r="C1331" s="155" t="s">
        <v>69</v>
      </c>
      <c r="D1331" s="155" t="s">
        <v>124</v>
      </c>
      <c r="E1331" t="str">
        <f t="shared" si="20"/>
        <v>RRFemale30-34</v>
      </c>
      <c r="F1331">
        <v>26453</v>
      </c>
    </row>
    <row r="1332" spans="2:6" x14ac:dyDescent="0.2">
      <c r="B1332" s="155" t="s">
        <v>42</v>
      </c>
      <c r="C1332" s="155" t="s">
        <v>69</v>
      </c>
      <c r="D1332" s="155" t="s">
        <v>125</v>
      </c>
      <c r="E1332" t="str">
        <f t="shared" si="20"/>
        <v>RRFemale35-39</v>
      </c>
      <c r="F1332">
        <v>24688</v>
      </c>
    </row>
    <row r="1333" spans="2:6" x14ac:dyDescent="0.2">
      <c r="B1333" s="155" t="s">
        <v>42</v>
      </c>
      <c r="C1333" s="155" t="s">
        <v>69</v>
      </c>
      <c r="D1333" s="155" t="s">
        <v>126</v>
      </c>
      <c r="E1333" t="str">
        <f t="shared" si="20"/>
        <v>RRFemale40-44</v>
      </c>
      <c r="F1333">
        <v>19920</v>
      </c>
    </row>
    <row r="1334" spans="2:6" x14ac:dyDescent="0.2">
      <c r="B1334" s="155" t="s">
        <v>42</v>
      </c>
      <c r="C1334" s="155" t="s">
        <v>69</v>
      </c>
      <c r="D1334" s="155" t="s">
        <v>127</v>
      </c>
      <c r="E1334" t="str">
        <f t="shared" si="20"/>
        <v>RRFemale45-49</v>
      </c>
      <c r="F1334">
        <v>15555</v>
      </c>
    </row>
    <row r="1335" spans="2:6" x14ac:dyDescent="0.2">
      <c r="B1335" s="155" t="s">
        <v>42</v>
      </c>
      <c r="C1335" s="155" t="s">
        <v>69</v>
      </c>
      <c r="D1335" s="155" t="s">
        <v>128</v>
      </c>
      <c r="E1335" t="str">
        <f t="shared" si="20"/>
        <v>RRFemale50-54</v>
      </c>
      <c r="F1335">
        <v>12410</v>
      </c>
    </row>
    <row r="1336" spans="2:6" x14ac:dyDescent="0.2">
      <c r="B1336" s="155" t="s">
        <v>42</v>
      </c>
      <c r="C1336" s="155" t="s">
        <v>69</v>
      </c>
      <c r="D1336" s="155" t="s">
        <v>129</v>
      </c>
      <c r="E1336" t="str">
        <f t="shared" si="20"/>
        <v>RRFemale55-59</v>
      </c>
      <c r="F1336">
        <v>10047</v>
      </c>
    </row>
    <row r="1337" spans="2:6" x14ac:dyDescent="0.2">
      <c r="B1337" s="155" t="s">
        <v>42</v>
      </c>
      <c r="C1337" s="155" t="s">
        <v>69</v>
      </c>
      <c r="D1337" s="155" t="s">
        <v>130</v>
      </c>
      <c r="E1337" t="str">
        <f t="shared" si="20"/>
        <v>RRFemale60-64</v>
      </c>
      <c r="F1337">
        <v>7577</v>
      </c>
    </row>
    <row r="1338" spans="2:6" x14ac:dyDescent="0.2">
      <c r="B1338" s="155" t="s">
        <v>42</v>
      </c>
      <c r="C1338" s="155" t="s">
        <v>69</v>
      </c>
      <c r="D1338" s="155" t="s">
        <v>131</v>
      </c>
      <c r="E1338" t="str">
        <f t="shared" si="20"/>
        <v>RRFemale65-69</v>
      </c>
      <c r="F1338">
        <v>5251</v>
      </c>
    </row>
    <row r="1339" spans="2:6" x14ac:dyDescent="0.2">
      <c r="B1339" s="155" t="s">
        <v>42</v>
      </c>
      <c r="C1339" s="155" t="s">
        <v>69</v>
      </c>
      <c r="D1339" s="155" t="s">
        <v>132</v>
      </c>
      <c r="E1339" t="str">
        <f t="shared" si="20"/>
        <v>RRFemale70-74</v>
      </c>
      <c r="F1339">
        <v>3396</v>
      </c>
    </row>
    <row r="1340" spans="2:6" x14ac:dyDescent="0.2">
      <c r="B1340" s="155" t="s">
        <v>42</v>
      </c>
      <c r="C1340" s="155" t="s">
        <v>69</v>
      </c>
      <c r="D1340" s="155" t="s">
        <v>133</v>
      </c>
      <c r="E1340" t="str">
        <f t="shared" si="20"/>
        <v>RRFemale75-79</v>
      </c>
      <c r="F1340">
        <v>2037</v>
      </c>
    </row>
    <row r="1341" spans="2:6" x14ac:dyDescent="0.2">
      <c r="B1341" s="155" t="s">
        <v>42</v>
      </c>
      <c r="C1341" s="155" t="s">
        <v>69</v>
      </c>
      <c r="D1341" s="155" t="s">
        <v>134</v>
      </c>
      <c r="E1341" t="str">
        <f t="shared" si="20"/>
        <v>RRFemale80-84</v>
      </c>
      <c r="F1341">
        <v>1204</v>
      </c>
    </row>
    <row r="1342" spans="2:6" x14ac:dyDescent="0.2">
      <c r="B1342" s="155" t="s">
        <v>42</v>
      </c>
      <c r="C1342" s="155" t="s">
        <v>69</v>
      </c>
      <c r="D1342" s="155" t="s">
        <v>135</v>
      </c>
      <c r="E1342" t="str">
        <f t="shared" si="20"/>
        <v>RRFemale85-89</v>
      </c>
      <c r="F1342">
        <v>588</v>
      </c>
    </row>
    <row r="1343" spans="2:6" x14ac:dyDescent="0.2">
      <c r="B1343" s="155" t="s">
        <v>42</v>
      </c>
      <c r="C1343" s="155" t="s">
        <v>69</v>
      </c>
      <c r="D1343" s="155" t="s">
        <v>8</v>
      </c>
      <c r="E1343" t="str">
        <f t="shared" si="20"/>
        <v>RRFemale90+</v>
      </c>
      <c r="F1343">
        <v>316</v>
      </c>
    </row>
    <row r="1344" spans="2:6" x14ac:dyDescent="0.2">
      <c r="B1344" s="155" t="s">
        <v>42</v>
      </c>
      <c r="C1344" s="155" t="s">
        <v>70</v>
      </c>
      <c r="D1344" s="155">
        <v>0</v>
      </c>
      <c r="E1344" t="str">
        <f t="shared" si="20"/>
        <v>RRMale0</v>
      </c>
      <c r="F1344">
        <v>6175</v>
      </c>
    </row>
    <row r="1345" spans="2:6" x14ac:dyDescent="0.2">
      <c r="B1345" s="155" t="s">
        <v>42</v>
      </c>
      <c r="C1345" s="155" t="s">
        <v>70</v>
      </c>
      <c r="D1345" s="167" t="s">
        <v>139</v>
      </c>
      <c r="E1345" t="str">
        <f t="shared" si="20"/>
        <v>RRMale01-04</v>
      </c>
      <c r="F1345">
        <v>23410</v>
      </c>
    </row>
    <row r="1346" spans="2:6" x14ac:dyDescent="0.2">
      <c r="B1346" s="155" t="s">
        <v>42</v>
      </c>
      <c r="C1346" s="155" t="s">
        <v>70</v>
      </c>
      <c r="D1346" s="167" t="s">
        <v>138</v>
      </c>
      <c r="E1346" t="str">
        <f t="shared" si="20"/>
        <v>RRMale05-09</v>
      </c>
      <c r="F1346">
        <v>27898</v>
      </c>
    </row>
    <row r="1347" spans="2:6" x14ac:dyDescent="0.2">
      <c r="B1347" s="155" t="s">
        <v>42</v>
      </c>
      <c r="C1347" s="155" t="s">
        <v>70</v>
      </c>
      <c r="D1347" s="167" t="s">
        <v>120</v>
      </c>
      <c r="E1347" t="str">
        <f t="shared" si="20"/>
        <v>RRMale10-14</v>
      </c>
      <c r="F1347">
        <v>26764</v>
      </c>
    </row>
    <row r="1348" spans="2:6" x14ac:dyDescent="0.2">
      <c r="B1348" s="155" t="s">
        <v>42</v>
      </c>
      <c r="C1348" s="155" t="s">
        <v>70</v>
      </c>
      <c r="D1348" s="155" t="s">
        <v>121</v>
      </c>
      <c r="E1348" t="str">
        <f t="shared" ref="E1348:E1411" si="21">_xlfn.CONCAT(B1348,C1348,D1348)</f>
        <v>RRMale15-19</v>
      </c>
      <c r="F1348">
        <v>27321</v>
      </c>
    </row>
    <row r="1349" spans="2:6" x14ac:dyDescent="0.2">
      <c r="B1349" s="155" t="s">
        <v>42</v>
      </c>
      <c r="C1349" s="155" t="s">
        <v>70</v>
      </c>
      <c r="D1349" s="155" t="s">
        <v>122</v>
      </c>
      <c r="E1349" t="str">
        <f t="shared" si="21"/>
        <v>RRMale20-24</v>
      </c>
      <c r="F1349">
        <v>30984</v>
      </c>
    </row>
    <row r="1350" spans="2:6" x14ac:dyDescent="0.2">
      <c r="B1350" s="155" t="s">
        <v>42</v>
      </c>
      <c r="C1350" s="155" t="s">
        <v>70</v>
      </c>
      <c r="D1350" s="155" t="s">
        <v>123</v>
      </c>
      <c r="E1350" t="str">
        <f t="shared" si="21"/>
        <v>RRMale25-29</v>
      </c>
      <c r="F1350">
        <v>31334</v>
      </c>
    </row>
    <row r="1351" spans="2:6" x14ac:dyDescent="0.2">
      <c r="B1351" s="155" t="s">
        <v>42</v>
      </c>
      <c r="C1351" s="155" t="s">
        <v>70</v>
      </c>
      <c r="D1351" s="155" t="s">
        <v>124</v>
      </c>
      <c r="E1351" t="str">
        <f t="shared" si="21"/>
        <v>RRMale30-34</v>
      </c>
      <c r="F1351">
        <v>29179</v>
      </c>
    </row>
    <row r="1352" spans="2:6" x14ac:dyDescent="0.2">
      <c r="B1352" s="155" t="s">
        <v>42</v>
      </c>
      <c r="C1352" s="155" t="s">
        <v>70</v>
      </c>
      <c r="D1352" s="155" t="s">
        <v>125</v>
      </c>
      <c r="E1352" t="str">
        <f t="shared" si="21"/>
        <v>RRMale35-39</v>
      </c>
      <c r="F1352">
        <v>26154</v>
      </c>
    </row>
    <row r="1353" spans="2:6" x14ac:dyDescent="0.2">
      <c r="B1353" s="155" t="s">
        <v>42</v>
      </c>
      <c r="C1353" s="155" t="s">
        <v>70</v>
      </c>
      <c r="D1353" s="155" t="s">
        <v>126</v>
      </c>
      <c r="E1353" t="str">
        <f t="shared" si="21"/>
        <v>RRMale40-44</v>
      </c>
      <c r="F1353">
        <v>21087</v>
      </c>
    </row>
    <row r="1354" spans="2:6" x14ac:dyDescent="0.2">
      <c r="B1354" s="155" t="s">
        <v>42</v>
      </c>
      <c r="C1354" s="155" t="s">
        <v>70</v>
      </c>
      <c r="D1354" s="155" t="s">
        <v>127</v>
      </c>
      <c r="E1354" t="str">
        <f t="shared" si="21"/>
        <v>RRMale45-49</v>
      </c>
      <c r="F1354">
        <v>16641</v>
      </c>
    </row>
    <row r="1355" spans="2:6" x14ac:dyDescent="0.2">
      <c r="B1355" s="155" t="s">
        <v>42</v>
      </c>
      <c r="C1355" s="155" t="s">
        <v>70</v>
      </c>
      <c r="D1355" s="155" t="s">
        <v>128</v>
      </c>
      <c r="E1355" t="str">
        <f t="shared" si="21"/>
        <v>RRMale50-54</v>
      </c>
      <c r="F1355">
        <v>13510</v>
      </c>
    </row>
    <row r="1356" spans="2:6" x14ac:dyDescent="0.2">
      <c r="B1356" s="155" t="s">
        <v>42</v>
      </c>
      <c r="C1356" s="155" t="s">
        <v>70</v>
      </c>
      <c r="D1356" s="155" t="s">
        <v>129</v>
      </c>
      <c r="E1356" t="str">
        <f t="shared" si="21"/>
        <v>RRMale55-59</v>
      </c>
      <c r="F1356">
        <v>10782</v>
      </c>
    </row>
    <row r="1357" spans="2:6" x14ac:dyDescent="0.2">
      <c r="B1357" s="155" t="s">
        <v>42</v>
      </c>
      <c r="C1357" s="155" t="s">
        <v>70</v>
      </c>
      <c r="D1357" s="155" t="s">
        <v>130</v>
      </c>
      <c r="E1357" t="str">
        <f t="shared" si="21"/>
        <v>RRMale60-64</v>
      </c>
      <c r="F1357">
        <v>7893</v>
      </c>
    </row>
    <row r="1358" spans="2:6" x14ac:dyDescent="0.2">
      <c r="B1358" s="155" t="s">
        <v>42</v>
      </c>
      <c r="C1358" s="155" t="s">
        <v>70</v>
      </c>
      <c r="D1358" s="155" t="s">
        <v>131</v>
      </c>
      <c r="E1358" t="str">
        <f t="shared" si="21"/>
        <v>RRMale65-69</v>
      </c>
      <c r="F1358">
        <v>5635</v>
      </c>
    </row>
    <row r="1359" spans="2:6" x14ac:dyDescent="0.2">
      <c r="B1359" s="155" t="s">
        <v>42</v>
      </c>
      <c r="C1359" s="155" t="s">
        <v>70</v>
      </c>
      <c r="D1359" s="155" t="s">
        <v>132</v>
      </c>
      <c r="E1359" t="str">
        <f t="shared" si="21"/>
        <v>RRMale70-74</v>
      </c>
      <c r="F1359">
        <v>3644</v>
      </c>
    </row>
    <row r="1360" spans="2:6" x14ac:dyDescent="0.2">
      <c r="B1360" s="155" t="s">
        <v>42</v>
      </c>
      <c r="C1360" s="155" t="s">
        <v>70</v>
      </c>
      <c r="D1360" s="155" t="s">
        <v>133</v>
      </c>
      <c r="E1360" t="str">
        <f t="shared" si="21"/>
        <v>RRMale75-79</v>
      </c>
      <c r="F1360">
        <v>1988</v>
      </c>
    </row>
    <row r="1361" spans="2:6" x14ac:dyDescent="0.2">
      <c r="B1361" s="155" t="s">
        <v>42</v>
      </c>
      <c r="C1361" s="155" t="s">
        <v>70</v>
      </c>
      <c r="D1361" s="155" t="s">
        <v>134</v>
      </c>
      <c r="E1361" t="str">
        <f t="shared" si="21"/>
        <v>RRMale80-84</v>
      </c>
      <c r="F1361">
        <v>1055</v>
      </c>
    </row>
    <row r="1362" spans="2:6" x14ac:dyDescent="0.2">
      <c r="B1362" s="155" t="s">
        <v>42</v>
      </c>
      <c r="C1362" s="155" t="s">
        <v>70</v>
      </c>
      <c r="D1362" s="155" t="s">
        <v>135</v>
      </c>
      <c r="E1362" t="str">
        <f t="shared" si="21"/>
        <v>RRMale85-89</v>
      </c>
      <c r="F1362">
        <v>444</v>
      </c>
    </row>
    <row r="1363" spans="2:6" x14ac:dyDescent="0.2">
      <c r="B1363" s="155" t="s">
        <v>42</v>
      </c>
      <c r="C1363" s="155" t="s">
        <v>70</v>
      </c>
      <c r="D1363" s="155" t="s">
        <v>8</v>
      </c>
      <c r="E1363" t="str">
        <f t="shared" si="21"/>
        <v>RRMale90+</v>
      </c>
      <c r="F1363">
        <v>212</v>
      </c>
    </row>
    <row r="1364" spans="2:6" x14ac:dyDescent="0.2">
      <c r="B1364" s="155" t="s">
        <v>42</v>
      </c>
      <c r="C1364" s="155" t="s">
        <v>18</v>
      </c>
      <c r="D1364" s="155">
        <v>0</v>
      </c>
      <c r="E1364" t="str">
        <f t="shared" si="21"/>
        <v>RRTotal0</v>
      </c>
      <c r="F1364">
        <v>12056</v>
      </c>
    </row>
    <row r="1365" spans="2:6" x14ac:dyDescent="0.2">
      <c r="B1365" s="155" t="s">
        <v>42</v>
      </c>
      <c r="C1365" s="155" t="s">
        <v>18</v>
      </c>
      <c r="D1365" s="167" t="s">
        <v>139</v>
      </c>
      <c r="E1365" t="str">
        <f t="shared" si="21"/>
        <v>RRTotal01-04</v>
      </c>
      <c r="F1365">
        <v>45744</v>
      </c>
    </row>
    <row r="1366" spans="2:6" x14ac:dyDescent="0.2">
      <c r="B1366" s="155" t="s">
        <v>42</v>
      </c>
      <c r="C1366" s="155" t="s">
        <v>18</v>
      </c>
      <c r="D1366" s="167" t="s">
        <v>138</v>
      </c>
      <c r="E1366" t="str">
        <f t="shared" si="21"/>
        <v>RRTotal05-09</v>
      </c>
      <c r="F1366">
        <v>54614</v>
      </c>
    </row>
    <row r="1367" spans="2:6" x14ac:dyDescent="0.2">
      <c r="B1367" s="155" t="s">
        <v>42</v>
      </c>
      <c r="C1367" s="155" t="s">
        <v>18</v>
      </c>
      <c r="D1367" s="167" t="s">
        <v>120</v>
      </c>
      <c r="E1367" t="str">
        <f t="shared" si="21"/>
        <v>RRTotal10-14</v>
      </c>
      <c r="F1367">
        <v>52601</v>
      </c>
    </row>
    <row r="1368" spans="2:6" x14ac:dyDescent="0.2">
      <c r="B1368" s="155" t="s">
        <v>42</v>
      </c>
      <c r="C1368" s="155" t="s">
        <v>18</v>
      </c>
      <c r="D1368" s="155" t="s">
        <v>121</v>
      </c>
      <c r="E1368" t="str">
        <f t="shared" si="21"/>
        <v>RRTotal15-19</v>
      </c>
      <c r="F1368">
        <v>53712</v>
      </c>
    </row>
    <row r="1369" spans="2:6" x14ac:dyDescent="0.2">
      <c r="B1369" s="155" t="s">
        <v>42</v>
      </c>
      <c r="C1369" s="155" t="s">
        <v>18</v>
      </c>
      <c r="D1369" s="155" t="s">
        <v>122</v>
      </c>
      <c r="E1369" t="str">
        <f t="shared" si="21"/>
        <v>RRTotal20-24</v>
      </c>
      <c r="F1369">
        <v>59600</v>
      </c>
    </row>
    <row r="1370" spans="2:6" x14ac:dyDescent="0.2">
      <c r="B1370" s="155" t="s">
        <v>42</v>
      </c>
      <c r="C1370" s="155" t="s">
        <v>18</v>
      </c>
      <c r="D1370" s="155" t="s">
        <v>123</v>
      </c>
      <c r="E1370" t="str">
        <f t="shared" si="21"/>
        <v>RRTotal25-29</v>
      </c>
      <c r="F1370">
        <v>59768</v>
      </c>
    </row>
    <row r="1371" spans="2:6" x14ac:dyDescent="0.2">
      <c r="B1371" s="155" t="s">
        <v>42</v>
      </c>
      <c r="C1371" s="155" t="s">
        <v>18</v>
      </c>
      <c r="D1371" s="155" t="s">
        <v>124</v>
      </c>
      <c r="E1371" t="str">
        <f t="shared" si="21"/>
        <v>RRTotal30-34</v>
      </c>
      <c r="F1371">
        <v>55632</v>
      </c>
    </row>
    <row r="1372" spans="2:6" x14ac:dyDescent="0.2">
      <c r="B1372" s="155" t="s">
        <v>42</v>
      </c>
      <c r="C1372" s="155" t="s">
        <v>18</v>
      </c>
      <c r="D1372" s="155" t="s">
        <v>125</v>
      </c>
      <c r="E1372" t="str">
        <f t="shared" si="21"/>
        <v>RRTotal35-39</v>
      </c>
      <c r="F1372">
        <v>50842</v>
      </c>
    </row>
    <row r="1373" spans="2:6" x14ac:dyDescent="0.2">
      <c r="B1373" s="155" t="s">
        <v>42</v>
      </c>
      <c r="C1373" s="155" t="s">
        <v>18</v>
      </c>
      <c r="D1373" s="155" t="s">
        <v>126</v>
      </c>
      <c r="E1373" t="str">
        <f t="shared" si="21"/>
        <v>RRTotal40-44</v>
      </c>
      <c r="F1373">
        <v>41007</v>
      </c>
    </row>
    <row r="1374" spans="2:6" x14ac:dyDescent="0.2">
      <c r="B1374" s="155" t="s">
        <v>42</v>
      </c>
      <c r="C1374" s="155" t="s">
        <v>18</v>
      </c>
      <c r="D1374" s="155" t="s">
        <v>127</v>
      </c>
      <c r="E1374" t="str">
        <f t="shared" si="21"/>
        <v>RRTotal45-49</v>
      </c>
      <c r="F1374">
        <v>32196</v>
      </c>
    </row>
    <row r="1375" spans="2:6" x14ac:dyDescent="0.2">
      <c r="B1375" s="155" t="s">
        <v>42</v>
      </c>
      <c r="C1375" s="155" t="s">
        <v>18</v>
      </c>
      <c r="D1375" s="155" t="s">
        <v>128</v>
      </c>
      <c r="E1375" t="str">
        <f t="shared" si="21"/>
        <v>RRTotal50-54</v>
      </c>
      <c r="F1375">
        <v>25920</v>
      </c>
    </row>
    <row r="1376" spans="2:6" x14ac:dyDescent="0.2">
      <c r="B1376" s="155" t="s">
        <v>42</v>
      </c>
      <c r="C1376" s="155" t="s">
        <v>18</v>
      </c>
      <c r="D1376" s="155" t="s">
        <v>129</v>
      </c>
      <c r="E1376" t="str">
        <f t="shared" si="21"/>
        <v>RRTotal55-59</v>
      </c>
      <c r="F1376">
        <v>20829</v>
      </c>
    </row>
    <row r="1377" spans="2:6" x14ac:dyDescent="0.2">
      <c r="B1377" s="155" t="s">
        <v>42</v>
      </c>
      <c r="C1377" s="155" t="s">
        <v>18</v>
      </c>
      <c r="D1377" s="155" t="s">
        <v>130</v>
      </c>
      <c r="E1377" t="str">
        <f t="shared" si="21"/>
        <v>RRTotal60-64</v>
      </c>
      <c r="F1377">
        <v>15470</v>
      </c>
    </row>
    <row r="1378" spans="2:6" x14ac:dyDescent="0.2">
      <c r="B1378" s="155" t="s">
        <v>42</v>
      </c>
      <c r="C1378" s="155" t="s">
        <v>18</v>
      </c>
      <c r="D1378" s="155" t="s">
        <v>131</v>
      </c>
      <c r="E1378" t="str">
        <f t="shared" si="21"/>
        <v>RRTotal65-69</v>
      </c>
      <c r="F1378">
        <v>10886</v>
      </c>
    </row>
    <row r="1379" spans="2:6" x14ac:dyDescent="0.2">
      <c r="B1379" s="155" t="s">
        <v>42</v>
      </c>
      <c r="C1379" s="155" t="s">
        <v>18</v>
      </c>
      <c r="D1379" s="155" t="s">
        <v>132</v>
      </c>
      <c r="E1379" t="str">
        <f t="shared" si="21"/>
        <v>RRTotal70-74</v>
      </c>
      <c r="F1379">
        <v>7040</v>
      </c>
    </row>
    <row r="1380" spans="2:6" x14ac:dyDescent="0.2">
      <c r="B1380" s="155" t="s">
        <v>42</v>
      </c>
      <c r="C1380" s="155" t="s">
        <v>18</v>
      </c>
      <c r="D1380" s="155" t="s">
        <v>133</v>
      </c>
      <c r="E1380" t="str">
        <f t="shared" si="21"/>
        <v>RRTotal75-79</v>
      </c>
      <c r="F1380">
        <v>4025</v>
      </c>
    </row>
    <row r="1381" spans="2:6" x14ac:dyDescent="0.2">
      <c r="B1381" s="155" t="s">
        <v>42</v>
      </c>
      <c r="C1381" s="155" t="s">
        <v>18</v>
      </c>
      <c r="D1381" s="155" t="s">
        <v>134</v>
      </c>
      <c r="E1381" t="str">
        <f t="shared" si="21"/>
        <v>RRTotal80-84</v>
      </c>
      <c r="F1381">
        <v>2259</v>
      </c>
    </row>
    <row r="1382" spans="2:6" x14ac:dyDescent="0.2">
      <c r="B1382" s="155" t="s">
        <v>42</v>
      </c>
      <c r="C1382" s="155" t="s">
        <v>18</v>
      </c>
      <c r="D1382" s="155" t="s">
        <v>135</v>
      </c>
      <c r="E1382" t="str">
        <f t="shared" si="21"/>
        <v>RRTotal85-89</v>
      </c>
      <c r="F1382">
        <v>1032</v>
      </c>
    </row>
    <row r="1383" spans="2:6" x14ac:dyDescent="0.2">
      <c r="B1383" s="155" t="s">
        <v>42</v>
      </c>
      <c r="C1383" s="155" t="s">
        <v>18</v>
      </c>
      <c r="D1383" s="155" t="s">
        <v>8</v>
      </c>
      <c r="E1383" t="str">
        <f t="shared" si="21"/>
        <v>RRTotal90+</v>
      </c>
      <c r="F1383">
        <v>528</v>
      </c>
    </row>
    <row r="1384" spans="2:6" x14ac:dyDescent="0.2">
      <c r="B1384" s="155" t="s">
        <v>63</v>
      </c>
      <c r="C1384" s="155" t="s">
        <v>69</v>
      </c>
      <c r="D1384" s="155">
        <v>0</v>
      </c>
      <c r="E1384" t="str">
        <f t="shared" si="21"/>
        <v>RSFemale0</v>
      </c>
      <c r="F1384">
        <v>68900</v>
      </c>
    </row>
    <row r="1385" spans="2:6" x14ac:dyDescent="0.2">
      <c r="B1385" s="155" t="s">
        <v>63</v>
      </c>
      <c r="C1385" s="155" t="s">
        <v>69</v>
      </c>
      <c r="D1385" s="167" t="s">
        <v>139</v>
      </c>
      <c r="E1385" t="str">
        <f t="shared" si="21"/>
        <v>RSFemale01-04</v>
      </c>
      <c r="F1385">
        <v>279373</v>
      </c>
    </row>
    <row r="1386" spans="2:6" x14ac:dyDescent="0.2">
      <c r="B1386" s="155" t="s">
        <v>63</v>
      </c>
      <c r="C1386" s="155" t="s">
        <v>69</v>
      </c>
      <c r="D1386" s="167" t="s">
        <v>138</v>
      </c>
      <c r="E1386" t="str">
        <f t="shared" si="21"/>
        <v>RSFemale05-09</v>
      </c>
      <c r="F1386">
        <v>333116</v>
      </c>
    </row>
    <row r="1387" spans="2:6" x14ac:dyDescent="0.2">
      <c r="B1387" s="155" t="s">
        <v>63</v>
      </c>
      <c r="C1387" s="155" t="s">
        <v>69</v>
      </c>
      <c r="D1387" s="167" t="s">
        <v>120</v>
      </c>
      <c r="E1387" t="str">
        <f t="shared" si="21"/>
        <v>RSFemale10-14</v>
      </c>
      <c r="F1387">
        <v>337222</v>
      </c>
    </row>
    <row r="1388" spans="2:6" x14ac:dyDescent="0.2">
      <c r="B1388" s="155" t="s">
        <v>63</v>
      </c>
      <c r="C1388" s="155" t="s">
        <v>69</v>
      </c>
      <c r="D1388" s="155" t="s">
        <v>121</v>
      </c>
      <c r="E1388" t="str">
        <f t="shared" si="21"/>
        <v>RSFemale15-19</v>
      </c>
      <c r="F1388">
        <v>383527</v>
      </c>
    </row>
    <row r="1389" spans="2:6" x14ac:dyDescent="0.2">
      <c r="B1389" s="155" t="s">
        <v>63</v>
      </c>
      <c r="C1389" s="155" t="s">
        <v>69</v>
      </c>
      <c r="D1389" s="155" t="s">
        <v>122</v>
      </c>
      <c r="E1389" t="str">
        <f t="shared" si="21"/>
        <v>RSFemale20-24</v>
      </c>
      <c r="F1389">
        <v>427864</v>
      </c>
    </row>
    <row r="1390" spans="2:6" x14ac:dyDescent="0.2">
      <c r="B1390" s="155" t="s">
        <v>63</v>
      </c>
      <c r="C1390" s="155" t="s">
        <v>69</v>
      </c>
      <c r="D1390" s="155" t="s">
        <v>123</v>
      </c>
      <c r="E1390" t="str">
        <f t="shared" si="21"/>
        <v>RSFemale25-29</v>
      </c>
      <c r="F1390">
        <v>429768</v>
      </c>
    </row>
    <row r="1391" spans="2:6" x14ac:dyDescent="0.2">
      <c r="B1391" s="155" t="s">
        <v>63</v>
      </c>
      <c r="C1391" s="155" t="s">
        <v>69</v>
      </c>
      <c r="D1391" s="155" t="s">
        <v>124</v>
      </c>
      <c r="E1391" t="str">
        <f t="shared" si="21"/>
        <v>RSFemale30-34</v>
      </c>
      <c r="F1391">
        <v>429868</v>
      </c>
    </row>
    <row r="1392" spans="2:6" x14ac:dyDescent="0.2">
      <c r="B1392" s="155" t="s">
        <v>63</v>
      </c>
      <c r="C1392" s="155" t="s">
        <v>69</v>
      </c>
      <c r="D1392" s="155" t="s">
        <v>125</v>
      </c>
      <c r="E1392" t="str">
        <f t="shared" si="21"/>
        <v>RSFemale35-39</v>
      </c>
      <c r="F1392">
        <v>439625</v>
      </c>
    </row>
    <row r="1393" spans="2:6" x14ac:dyDescent="0.2">
      <c r="B1393" s="155" t="s">
        <v>63</v>
      </c>
      <c r="C1393" s="155" t="s">
        <v>69</v>
      </c>
      <c r="D1393" s="155" t="s">
        <v>126</v>
      </c>
      <c r="E1393" t="str">
        <f t="shared" si="21"/>
        <v>RSFemale40-44</v>
      </c>
      <c r="F1393">
        <v>397617</v>
      </c>
    </row>
    <row r="1394" spans="2:6" x14ac:dyDescent="0.2">
      <c r="B1394" s="155" t="s">
        <v>63</v>
      </c>
      <c r="C1394" s="155" t="s">
        <v>69</v>
      </c>
      <c r="D1394" s="155" t="s">
        <v>127</v>
      </c>
      <c r="E1394" t="str">
        <f t="shared" si="21"/>
        <v>RSFemale45-49</v>
      </c>
      <c r="F1394">
        <v>374416</v>
      </c>
    </row>
    <row r="1395" spans="2:6" x14ac:dyDescent="0.2">
      <c r="B1395" s="155" t="s">
        <v>63</v>
      </c>
      <c r="C1395" s="155" t="s">
        <v>69</v>
      </c>
      <c r="D1395" s="155" t="s">
        <v>128</v>
      </c>
      <c r="E1395" t="str">
        <f t="shared" si="21"/>
        <v>RSFemale50-54</v>
      </c>
      <c r="F1395">
        <v>387754</v>
      </c>
    </row>
    <row r="1396" spans="2:6" x14ac:dyDescent="0.2">
      <c r="B1396" s="155" t="s">
        <v>63</v>
      </c>
      <c r="C1396" s="155" t="s">
        <v>69</v>
      </c>
      <c r="D1396" s="155" t="s">
        <v>129</v>
      </c>
      <c r="E1396" t="str">
        <f t="shared" si="21"/>
        <v>RSFemale55-59</v>
      </c>
      <c r="F1396">
        <v>384528</v>
      </c>
    </row>
    <row r="1397" spans="2:6" x14ac:dyDescent="0.2">
      <c r="B1397" s="155" t="s">
        <v>63</v>
      </c>
      <c r="C1397" s="155" t="s">
        <v>69</v>
      </c>
      <c r="D1397" s="155" t="s">
        <v>130</v>
      </c>
      <c r="E1397" t="str">
        <f t="shared" si="21"/>
        <v>RSFemale60-64</v>
      </c>
      <c r="F1397">
        <v>334980</v>
      </c>
    </row>
    <row r="1398" spans="2:6" x14ac:dyDescent="0.2">
      <c r="B1398" s="155" t="s">
        <v>63</v>
      </c>
      <c r="C1398" s="155" t="s">
        <v>69</v>
      </c>
      <c r="D1398" s="155" t="s">
        <v>131</v>
      </c>
      <c r="E1398" t="str">
        <f t="shared" si="21"/>
        <v>RSFemale65-69</v>
      </c>
      <c r="F1398">
        <v>274630</v>
      </c>
    </row>
    <row r="1399" spans="2:6" x14ac:dyDescent="0.2">
      <c r="B1399" s="155" t="s">
        <v>63</v>
      </c>
      <c r="C1399" s="155" t="s">
        <v>69</v>
      </c>
      <c r="D1399" s="155" t="s">
        <v>132</v>
      </c>
      <c r="E1399" t="str">
        <f t="shared" si="21"/>
        <v>RSFemale70-74</v>
      </c>
      <c r="F1399">
        <v>208390</v>
      </c>
    </row>
    <row r="1400" spans="2:6" x14ac:dyDescent="0.2">
      <c r="B1400" s="155" t="s">
        <v>63</v>
      </c>
      <c r="C1400" s="155" t="s">
        <v>69</v>
      </c>
      <c r="D1400" s="155" t="s">
        <v>133</v>
      </c>
      <c r="E1400" t="str">
        <f t="shared" si="21"/>
        <v>RSFemale75-79</v>
      </c>
      <c r="F1400">
        <v>145712</v>
      </c>
    </row>
    <row r="1401" spans="2:6" x14ac:dyDescent="0.2">
      <c r="B1401" s="155" t="s">
        <v>63</v>
      </c>
      <c r="C1401" s="155" t="s">
        <v>69</v>
      </c>
      <c r="D1401" s="155" t="s">
        <v>134</v>
      </c>
      <c r="E1401" t="str">
        <f t="shared" si="21"/>
        <v>RSFemale80-84</v>
      </c>
      <c r="F1401">
        <v>101139</v>
      </c>
    </row>
    <row r="1402" spans="2:6" x14ac:dyDescent="0.2">
      <c r="B1402" s="155" t="s">
        <v>63</v>
      </c>
      <c r="C1402" s="155" t="s">
        <v>69</v>
      </c>
      <c r="D1402" s="155" t="s">
        <v>135</v>
      </c>
      <c r="E1402" t="str">
        <f t="shared" si="21"/>
        <v>RSFemale85-89</v>
      </c>
      <c r="F1402">
        <v>59861</v>
      </c>
    </row>
    <row r="1403" spans="2:6" x14ac:dyDescent="0.2">
      <c r="B1403" s="155" t="s">
        <v>63</v>
      </c>
      <c r="C1403" s="155" t="s">
        <v>69</v>
      </c>
      <c r="D1403" s="155" t="s">
        <v>8</v>
      </c>
      <c r="E1403" t="str">
        <f t="shared" si="21"/>
        <v>RSFemale90+</v>
      </c>
      <c r="F1403">
        <v>42211</v>
      </c>
    </row>
    <row r="1404" spans="2:6" x14ac:dyDescent="0.2">
      <c r="B1404" s="155" t="s">
        <v>63</v>
      </c>
      <c r="C1404" s="155" t="s">
        <v>70</v>
      </c>
      <c r="D1404" s="155">
        <v>0</v>
      </c>
      <c r="E1404" t="str">
        <f t="shared" si="21"/>
        <v>RSMale0</v>
      </c>
      <c r="F1404">
        <v>72261</v>
      </c>
    </row>
    <row r="1405" spans="2:6" x14ac:dyDescent="0.2">
      <c r="B1405" s="155" t="s">
        <v>63</v>
      </c>
      <c r="C1405" s="155" t="s">
        <v>70</v>
      </c>
      <c r="D1405" s="167" t="s">
        <v>139</v>
      </c>
      <c r="E1405" t="str">
        <f t="shared" si="21"/>
        <v>RSMale01-04</v>
      </c>
      <c r="F1405">
        <v>292966</v>
      </c>
    </row>
    <row r="1406" spans="2:6" x14ac:dyDescent="0.2">
      <c r="B1406" s="155" t="s">
        <v>63</v>
      </c>
      <c r="C1406" s="155" t="s">
        <v>70</v>
      </c>
      <c r="D1406" s="167" t="s">
        <v>138</v>
      </c>
      <c r="E1406" t="str">
        <f t="shared" si="21"/>
        <v>RSMale05-09</v>
      </c>
      <c r="F1406">
        <v>349212</v>
      </c>
    </row>
    <row r="1407" spans="2:6" x14ac:dyDescent="0.2">
      <c r="B1407" s="155" t="s">
        <v>63</v>
      </c>
      <c r="C1407" s="155" t="s">
        <v>70</v>
      </c>
      <c r="D1407" s="167" t="s">
        <v>120</v>
      </c>
      <c r="E1407" t="str">
        <f t="shared" si="21"/>
        <v>RSMale10-14</v>
      </c>
      <c r="F1407">
        <v>353453</v>
      </c>
    </row>
    <row r="1408" spans="2:6" x14ac:dyDescent="0.2">
      <c r="B1408" s="155" t="s">
        <v>63</v>
      </c>
      <c r="C1408" s="155" t="s">
        <v>70</v>
      </c>
      <c r="D1408" s="155" t="s">
        <v>121</v>
      </c>
      <c r="E1408" t="str">
        <f t="shared" si="21"/>
        <v>RSMale15-19</v>
      </c>
      <c r="F1408">
        <v>401011</v>
      </c>
    </row>
    <row r="1409" spans="2:6" x14ac:dyDescent="0.2">
      <c r="B1409" s="155" t="s">
        <v>63</v>
      </c>
      <c r="C1409" s="155" t="s">
        <v>70</v>
      </c>
      <c r="D1409" s="155" t="s">
        <v>122</v>
      </c>
      <c r="E1409" t="str">
        <f t="shared" si="21"/>
        <v>RSMale20-24</v>
      </c>
      <c r="F1409">
        <v>439741</v>
      </c>
    </row>
    <row r="1410" spans="2:6" x14ac:dyDescent="0.2">
      <c r="B1410" s="155" t="s">
        <v>63</v>
      </c>
      <c r="C1410" s="155" t="s">
        <v>70</v>
      </c>
      <c r="D1410" s="155" t="s">
        <v>123</v>
      </c>
      <c r="E1410" t="str">
        <f t="shared" si="21"/>
        <v>RSMale25-29</v>
      </c>
      <c r="F1410">
        <v>433799</v>
      </c>
    </row>
    <row r="1411" spans="2:6" x14ac:dyDescent="0.2">
      <c r="B1411" s="155" t="s">
        <v>63</v>
      </c>
      <c r="C1411" s="155" t="s">
        <v>70</v>
      </c>
      <c r="D1411" s="155" t="s">
        <v>124</v>
      </c>
      <c r="E1411" t="str">
        <f t="shared" si="21"/>
        <v>RSMale30-34</v>
      </c>
      <c r="F1411">
        <v>429164</v>
      </c>
    </row>
    <row r="1412" spans="2:6" x14ac:dyDescent="0.2">
      <c r="B1412" s="155" t="s">
        <v>63</v>
      </c>
      <c r="C1412" s="155" t="s">
        <v>70</v>
      </c>
      <c r="D1412" s="155" t="s">
        <v>125</v>
      </c>
      <c r="E1412" t="str">
        <f t="shared" ref="E1412:E1475" si="22">_xlfn.CONCAT(B1412,C1412,D1412)</f>
        <v>RSMale35-39</v>
      </c>
      <c r="F1412">
        <v>429006</v>
      </c>
    </row>
    <row r="1413" spans="2:6" x14ac:dyDescent="0.2">
      <c r="B1413" s="155" t="s">
        <v>63</v>
      </c>
      <c r="C1413" s="155" t="s">
        <v>70</v>
      </c>
      <c r="D1413" s="155" t="s">
        <v>126</v>
      </c>
      <c r="E1413" t="str">
        <f t="shared" si="22"/>
        <v>RSMale40-44</v>
      </c>
      <c r="F1413">
        <v>379716</v>
      </c>
    </row>
    <row r="1414" spans="2:6" x14ac:dyDescent="0.2">
      <c r="B1414" s="155" t="s">
        <v>63</v>
      </c>
      <c r="C1414" s="155" t="s">
        <v>70</v>
      </c>
      <c r="D1414" s="155" t="s">
        <v>127</v>
      </c>
      <c r="E1414" t="str">
        <f t="shared" si="22"/>
        <v>RSMale45-49</v>
      </c>
      <c r="F1414">
        <v>352646</v>
      </c>
    </row>
    <row r="1415" spans="2:6" x14ac:dyDescent="0.2">
      <c r="B1415" s="155" t="s">
        <v>63</v>
      </c>
      <c r="C1415" s="155" t="s">
        <v>70</v>
      </c>
      <c r="D1415" s="155" t="s">
        <v>128</v>
      </c>
      <c r="E1415" t="str">
        <f t="shared" si="22"/>
        <v>RSMale50-54</v>
      </c>
      <c r="F1415">
        <v>355324</v>
      </c>
    </row>
    <row r="1416" spans="2:6" x14ac:dyDescent="0.2">
      <c r="B1416" s="155" t="s">
        <v>63</v>
      </c>
      <c r="C1416" s="155" t="s">
        <v>70</v>
      </c>
      <c r="D1416" s="155" t="s">
        <v>129</v>
      </c>
      <c r="E1416" t="str">
        <f t="shared" si="22"/>
        <v>RSMale55-59</v>
      </c>
      <c r="F1416">
        <v>345793</v>
      </c>
    </row>
    <row r="1417" spans="2:6" x14ac:dyDescent="0.2">
      <c r="B1417" s="155" t="s">
        <v>63</v>
      </c>
      <c r="C1417" s="155" t="s">
        <v>70</v>
      </c>
      <c r="D1417" s="155" t="s">
        <v>130</v>
      </c>
      <c r="E1417" t="str">
        <f t="shared" si="22"/>
        <v>RSMale60-64</v>
      </c>
      <c r="F1417">
        <v>293395</v>
      </c>
    </row>
    <row r="1418" spans="2:6" x14ac:dyDescent="0.2">
      <c r="B1418" s="155" t="s">
        <v>63</v>
      </c>
      <c r="C1418" s="155" t="s">
        <v>70</v>
      </c>
      <c r="D1418" s="155" t="s">
        <v>131</v>
      </c>
      <c r="E1418" t="str">
        <f t="shared" si="22"/>
        <v>RSMale65-69</v>
      </c>
      <c r="F1418">
        <v>230766</v>
      </c>
    </row>
    <row r="1419" spans="2:6" x14ac:dyDescent="0.2">
      <c r="B1419" s="155" t="s">
        <v>63</v>
      </c>
      <c r="C1419" s="155" t="s">
        <v>70</v>
      </c>
      <c r="D1419" s="155" t="s">
        <v>132</v>
      </c>
      <c r="E1419" t="str">
        <f t="shared" si="22"/>
        <v>RSMale70-74</v>
      </c>
      <c r="F1419">
        <v>164665</v>
      </c>
    </row>
    <row r="1420" spans="2:6" x14ac:dyDescent="0.2">
      <c r="B1420" s="155" t="s">
        <v>63</v>
      </c>
      <c r="C1420" s="155" t="s">
        <v>70</v>
      </c>
      <c r="D1420" s="155" t="s">
        <v>133</v>
      </c>
      <c r="E1420" t="str">
        <f t="shared" si="22"/>
        <v>RSMale75-79</v>
      </c>
      <c r="F1420">
        <v>104217</v>
      </c>
    </row>
    <row r="1421" spans="2:6" x14ac:dyDescent="0.2">
      <c r="B1421" s="155" t="s">
        <v>63</v>
      </c>
      <c r="C1421" s="155" t="s">
        <v>70</v>
      </c>
      <c r="D1421" s="155" t="s">
        <v>134</v>
      </c>
      <c r="E1421" t="str">
        <f t="shared" si="22"/>
        <v>RSMale80-84</v>
      </c>
      <c r="F1421">
        <v>62776</v>
      </c>
    </row>
    <row r="1422" spans="2:6" x14ac:dyDescent="0.2">
      <c r="B1422" s="155" t="s">
        <v>63</v>
      </c>
      <c r="C1422" s="155" t="s">
        <v>70</v>
      </c>
      <c r="D1422" s="155" t="s">
        <v>135</v>
      </c>
      <c r="E1422" t="str">
        <f t="shared" si="22"/>
        <v>RSMale85-89</v>
      </c>
      <c r="F1422">
        <v>30931</v>
      </c>
    </row>
    <row r="1423" spans="2:6" x14ac:dyDescent="0.2">
      <c r="B1423" s="155" t="s">
        <v>63</v>
      </c>
      <c r="C1423" s="155" t="s">
        <v>70</v>
      </c>
      <c r="D1423" s="155" t="s">
        <v>8</v>
      </c>
      <c r="E1423" t="str">
        <f t="shared" si="22"/>
        <v>RSMale90+</v>
      </c>
      <c r="F1423">
        <v>15896</v>
      </c>
    </row>
    <row r="1424" spans="2:6" x14ac:dyDescent="0.2">
      <c r="B1424" s="155" t="s">
        <v>63</v>
      </c>
      <c r="C1424" s="155" t="s">
        <v>18</v>
      </c>
      <c r="D1424" s="155">
        <v>0</v>
      </c>
      <c r="E1424" t="str">
        <f t="shared" si="22"/>
        <v>RSTotal0</v>
      </c>
      <c r="F1424">
        <v>141161</v>
      </c>
    </row>
    <row r="1425" spans="2:6" x14ac:dyDescent="0.2">
      <c r="B1425" s="155" t="s">
        <v>63</v>
      </c>
      <c r="C1425" s="155" t="s">
        <v>18</v>
      </c>
      <c r="D1425" s="167" t="s">
        <v>139</v>
      </c>
      <c r="E1425" t="str">
        <f t="shared" si="22"/>
        <v>RSTotal01-04</v>
      </c>
      <c r="F1425">
        <v>572339</v>
      </c>
    </row>
    <row r="1426" spans="2:6" x14ac:dyDescent="0.2">
      <c r="B1426" s="155" t="s">
        <v>63</v>
      </c>
      <c r="C1426" s="155" t="s">
        <v>18</v>
      </c>
      <c r="D1426" s="167" t="s">
        <v>138</v>
      </c>
      <c r="E1426" t="str">
        <f t="shared" si="22"/>
        <v>RSTotal05-09</v>
      </c>
      <c r="F1426">
        <v>682328</v>
      </c>
    </row>
    <row r="1427" spans="2:6" x14ac:dyDescent="0.2">
      <c r="B1427" s="155" t="s">
        <v>63</v>
      </c>
      <c r="C1427" s="155" t="s">
        <v>18</v>
      </c>
      <c r="D1427" s="167" t="s">
        <v>120</v>
      </c>
      <c r="E1427" t="str">
        <f t="shared" si="22"/>
        <v>RSTotal10-14</v>
      </c>
      <c r="F1427">
        <v>690675</v>
      </c>
    </row>
    <row r="1428" spans="2:6" x14ac:dyDescent="0.2">
      <c r="B1428" s="155" t="s">
        <v>63</v>
      </c>
      <c r="C1428" s="155" t="s">
        <v>18</v>
      </c>
      <c r="D1428" s="155" t="s">
        <v>121</v>
      </c>
      <c r="E1428" t="str">
        <f t="shared" si="22"/>
        <v>RSTotal15-19</v>
      </c>
      <c r="F1428">
        <v>784538</v>
      </c>
    </row>
    <row r="1429" spans="2:6" x14ac:dyDescent="0.2">
      <c r="B1429" s="155" t="s">
        <v>63</v>
      </c>
      <c r="C1429" s="155" t="s">
        <v>18</v>
      </c>
      <c r="D1429" s="155" t="s">
        <v>122</v>
      </c>
      <c r="E1429" t="str">
        <f t="shared" si="22"/>
        <v>RSTotal20-24</v>
      </c>
      <c r="F1429">
        <v>867605</v>
      </c>
    </row>
    <row r="1430" spans="2:6" x14ac:dyDescent="0.2">
      <c r="B1430" s="155" t="s">
        <v>63</v>
      </c>
      <c r="C1430" s="155" t="s">
        <v>18</v>
      </c>
      <c r="D1430" s="155" t="s">
        <v>123</v>
      </c>
      <c r="E1430" t="str">
        <f t="shared" si="22"/>
        <v>RSTotal25-29</v>
      </c>
      <c r="F1430">
        <v>863567</v>
      </c>
    </row>
    <row r="1431" spans="2:6" x14ac:dyDescent="0.2">
      <c r="B1431" s="155" t="s">
        <v>63</v>
      </c>
      <c r="C1431" s="155" t="s">
        <v>18</v>
      </c>
      <c r="D1431" s="155" t="s">
        <v>124</v>
      </c>
      <c r="E1431" t="str">
        <f t="shared" si="22"/>
        <v>RSTotal30-34</v>
      </c>
      <c r="F1431">
        <v>859032</v>
      </c>
    </row>
    <row r="1432" spans="2:6" x14ac:dyDescent="0.2">
      <c r="B1432" s="155" t="s">
        <v>63</v>
      </c>
      <c r="C1432" s="155" t="s">
        <v>18</v>
      </c>
      <c r="D1432" s="155" t="s">
        <v>125</v>
      </c>
      <c r="E1432" t="str">
        <f t="shared" si="22"/>
        <v>RSTotal35-39</v>
      </c>
      <c r="F1432">
        <v>868631</v>
      </c>
    </row>
    <row r="1433" spans="2:6" x14ac:dyDescent="0.2">
      <c r="B1433" s="155" t="s">
        <v>63</v>
      </c>
      <c r="C1433" s="155" t="s">
        <v>18</v>
      </c>
      <c r="D1433" s="155" t="s">
        <v>126</v>
      </c>
      <c r="E1433" t="str">
        <f t="shared" si="22"/>
        <v>RSTotal40-44</v>
      </c>
      <c r="F1433">
        <v>777333</v>
      </c>
    </row>
    <row r="1434" spans="2:6" x14ac:dyDescent="0.2">
      <c r="B1434" s="155" t="s">
        <v>63</v>
      </c>
      <c r="C1434" s="155" t="s">
        <v>18</v>
      </c>
      <c r="D1434" s="155" t="s">
        <v>127</v>
      </c>
      <c r="E1434" t="str">
        <f t="shared" si="22"/>
        <v>RSTotal45-49</v>
      </c>
      <c r="F1434">
        <v>727062</v>
      </c>
    </row>
    <row r="1435" spans="2:6" x14ac:dyDescent="0.2">
      <c r="B1435" s="155" t="s">
        <v>63</v>
      </c>
      <c r="C1435" s="155" t="s">
        <v>18</v>
      </c>
      <c r="D1435" s="155" t="s">
        <v>128</v>
      </c>
      <c r="E1435" t="str">
        <f t="shared" si="22"/>
        <v>RSTotal50-54</v>
      </c>
      <c r="F1435">
        <v>743078</v>
      </c>
    </row>
    <row r="1436" spans="2:6" x14ac:dyDescent="0.2">
      <c r="B1436" s="155" t="s">
        <v>63</v>
      </c>
      <c r="C1436" s="155" t="s">
        <v>18</v>
      </c>
      <c r="D1436" s="155" t="s">
        <v>129</v>
      </c>
      <c r="E1436" t="str">
        <f t="shared" si="22"/>
        <v>RSTotal55-59</v>
      </c>
      <c r="F1436">
        <v>730321</v>
      </c>
    </row>
    <row r="1437" spans="2:6" x14ac:dyDescent="0.2">
      <c r="B1437" s="155" t="s">
        <v>63</v>
      </c>
      <c r="C1437" s="155" t="s">
        <v>18</v>
      </c>
      <c r="D1437" s="155" t="s">
        <v>130</v>
      </c>
      <c r="E1437" t="str">
        <f t="shared" si="22"/>
        <v>RSTotal60-64</v>
      </c>
      <c r="F1437">
        <v>628375</v>
      </c>
    </row>
    <row r="1438" spans="2:6" x14ac:dyDescent="0.2">
      <c r="B1438" s="155" t="s">
        <v>63</v>
      </c>
      <c r="C1438" s="155" t="s">
        <v>18</v>
      </c>
      <c r="D1438" s="155" t="s">
        <v>131</v>
      </c>
      <c r="E1438" t="str">
        <f t="shared" si="22"/>
        <v>RSTotal65-69</v>
      </c>
      <c r="F1438">
        <v>505396</v>
      </c>
    </row>
    <row r="1439" spans="2:6" x14ac:dyDescent="0.2">
      <c r="B1439" s="155" t="s">
        <v>63</v>
      </c>
      <c r="C1439" s="155" t="s">
        <v>18</v>
      </c>
      <c r="D1439" s="155" t="s">
        <v>132</v>
      </c>
      <c r="E1439" t="str">
        <f t="shared" si="22"/>
        <v>RSTotal70-74</v>
      </c>
      <c r="F1439">
        <v>373055</v>
      </c>
    </row>
    <row r="1440" spans="2:6" x14ac:dyDescent="0.2">
      <c r="B1440" s="155" t="s">
        <v>63</v>
      </c>
      <c r="C1440" s="155" t="s">
        <v>18</v>
      </c>
      <c r="D1440" s="155" t="s">
        <v>133</v>
      </c>
      <c r="E1440" t="str">
        <f t="shared" si="22"/>
        <v>RSTotal75-79</v>
      </c>
      <c r="F1440">
        <v>249929</v>
      </c>
    </row>
    <row r="1441" spans="2:6" x14ac:dyDescent="0.2">
      <c r="B1441" s="155" t="s">
        <v>63</v>
      </c>
      <c r="C1441" s="155" t="s">
        <v>18</v>
      </c>
      <c r="D1441" s="155" t="s">
        <v>134</v>
      </c>
      <c r="E1441" t="str">
        <f t="shared" si="22"/>
        <v>RSTotal80-84</v>
      </c>
      <c r="F1441">
        <v>163915</v>
      </c>
    </row>
    <row r="1442" spans="2:6" x14ac:dyDescent="0.2">
      <c r="B1442" s="155" t="s">
        <v>63</v>
      </c>
      <c r="C1442" s="155" t="s">
        <v>18</v>
      </c>
      <c r="D1442" s="155" t="s">
        <v>135</v>
      </c>
      <c r="E1442" t="str">
        <f t="shared" si="22"/>
        <v>RSTotal85-89</v>
      </c>
      <c r="F1442">
        <v>90792</v>
      </c>
    </row>
    <row r="1443" spans="2:6" x14ac:dyDescent="0.2">
      <c r="B1443" s="155" t="s">
        <v>63</v>
      </c>
      <c r="C1443" s="155" t="s">
        <v>18</v>
      </c>
      <c r="D1443" s="155" t="s">
        <v>8</v>
      </c>
      <c r="E1443" t="str">
        <f t="shared" si="22"/>
        <v>RSTotal90+</v>
      </c>
      <c r="F1443">
        <v>58107</v>
      </c>
    </row>
    <row r="1444" spans="2:6" x14ac:dyDescent="0.2">
      <c r="B1444" s="155" t="s">
        <v>62</v>
      </c>
      <c r="C1444" s="155" t="s">
        <v>69</v>
      </c>
      <c r="D1444" s="155">
        <v>0</v>
      </c>
      <c r="E1444" t="str">
        <f t="shared" si="22"/>
        <v>SCFemale0</v>
      </c>
      <c r="F1444">
        <v>47526</v>
      </c>
    </row>
    <row r="1445" spans="2:6" x14ac:dyDescent="0.2">
      <c r="B1445" s="155" t="s">
        <v>62</v>
      </c>
      <c r="C1445" s="155" t="s">
        <v>69</v>
      </c>
      <c r="D1445" s="167" t="s">
        <v>139</v>
      </c>
      <c r="E1445" t="str">
        <f t="shared" si="22"/>
        <v>SCFemale01-04</v>
      </c>
      <c r="F1445">
        <v>189235</v>
      </c>
    </row>
    <row r="1446" spans="2:6" x14ac:dyDescent="0.2">
      <c r="B1446" s="155" t="s">
        <v>62</v>
      </c>
      <c r="C1446" s="155" t="s">
        <v>69</v>
      </c>
      <c r="D1446" s="167" t="s">
        <v>138</v>
      </c>
      <c r="E1446" t="str">
        <f t="shared" si="22"/>
        <v>SCFemale05-09</v>
      </c>
      <c r="F1446">
        <v>222267</v>
      </c>
    </row>
    <row r="1447" spans="2:6" x14ac:dyDescent="0.2">
      <c r="B1447" s="155" t="s">
        <v>62</v>
      </c>
      <c r="C1447" s="155" t="s">
        <v>69</v>
      </c>
      <c r="D1447" s="167" t="s">
        <v>120</v>
      </c>
      <c r="E1447" t="str">
        <f t="shared" si="22"/>
        <v>SCFemale10-14</v>
      </c>
      <c r="F1447">
        <v>219482</v>
      </c>
    </row>
    <row r="1448" spans="2:6" x14ac:dyDescent="0.2">
      <c r="B1448" s="155" t="s">
        <v>62</v>
      </c>
      <c r="C1448" s="155" t="s">
        <v>69</v>
      </c>
      <c r="D1448" s="155" t="s">
        <v>121</v>
      </c>
      <c r="E1448" t="str">
        <f t="shared" si="22"/>
        <v>SCFemale15-19</v>
      </c>
      <c r="F1448">
        <v>234930</v>
      </c>
    </row>
    <row r="1449" spans="2:6" x14ac:dyDescent="0.2">
      <c r="B1449" s="155" t="s">
        <v>62</v>
      </c>
      <c r="C1449" s="155" t="s">
        <v>69</v>
      </c>
      <c r="D1449" s="155" t="s">
        <v>122</v>
      </c>
      <c r="E1449" t="str">
        <f t="shared" si="22"/>
        <v>SCFemale20-24</v>
      </c>
      <c r="F1449">
        <v>277516</v>
      </c>
    </row>
    <row r="1450" spans="2:6" x14ac:dyDescent="0.2">
      <c r="B1450" s="155" t="s">
        <v>62</v>
      </c>
      <c r="C1450" s="155" t="s">
        <v>69</v>
      </c>
      <c r="D1450" s="155" t="s">
        <v>123</v>
      </c>
      <c r="E1450" t="str">
        <f t="shared" si="22"/>
        <v>SCFemale25-29</v>
      </c>
      <c r="F1450">
        <v>293314</v>
      </c>
    </row>
    <row r="1451" spans="2:6" x14ac:dyDescent="0.2">
      <c r="B1451" s="155" t="s">
        <v>62</v>
      </c>
      <c r="C1451" s="155" t="s">
        <v>69</v>
      </c>
      <c r="D1451" s="155" t="s">
        <v>124</v>
      </c>
      <c r="E1451" t="str">
        <f t="shared" si="22"/>
        <v>SCFemale30-34</v>
      </c>
      <c r="F1451">
        <v>300480</v>
      </c>
    </row>
    <row r="1452" spans="2:6" x14ac:dyDescent="0.2">
      <c r="B1452" s="155" t="s">
        <v>62</v>
      </c>
      <c r="C1452" s="155" t="s">
        <v>69</v>
      </c>
      <c r="D1452" s="155" t="s">
        <v>125</v>
      </c>
      <c r="E1452" t="str">
        <f t="shared" si="22"/>
        <v>SCFemale35-39</v>
      </c>
      <c r="F1452">
        <v>292065</v>
      </c>
    </row>
    <row r="1453" spans="2:6" x14ac:dyDescent="0.2">
      <c r="B1453" s="155" t="s">
        <v>62</v>
      </c>
      <c r="C1453" s="155" t="s">
        <v>69</v>
      </c>
      <c r="D1453" s="155" t="s">
        <v>126</v>
      </c>
      <c r="E1453" t="str">
        <f t="shared" si="22"/>
        <v>SCFemale40-44</v>
      </c>
      <c r="F1453">
        <v>260457</v>
      </c>
    </row>
    <row r="1454" spans="2:6" x14ac:dyDescent="0.2">
      <c r="B1454" s="155" t="s">
        <v>62</v>
      </c>
      <c r="C1454" s="155" t="s">
        <v>69</v>
      </c>
      <c r="D1454" s="155" t="s">
        <v>127</v>
      </c>
      <c r="E1454" t="str">
        <f t="shared" si="22"/>
        <v>SCFemale45-49</v>
      </c>
      <c r="F1454">
        <v>242688</v>
      </c>
    </row>
    <row r="1455" spans="2:6" x14ac:dyDescent="0.2">
      <c r="B1455" s="155" t="s">
        <v>62</v>
      </c>
      <c r="C1455" s="155" t="s">
        <v>69</v>
      </c>
      <c r="D1455" s="155" t="s">
        <v>128</v>
      </c>
      <c r="E1455" t="str">
        <f t="shared" si="22"/>
        <v>SCFemale50-54</v>
      </c>
      <c r="F1455">
        <v>237868</v>
      </c>
    </row>
    <row r="1456" spans="2:6" x14ac:dyDescent="0.2">
      <c r="B1456" s="155" t="s">
        <v>62</v>
      </c>
      <c r="C1456" s="155" t="s">
        <v>69</v>
      </c>
      <c r="D1456" s="155" t="s">
        <v>129</v>
      </c>
      <c r="E1456" t="str">
        <f t="shared" si="22"/>
        <v>SCFemale55-59</v>
      </c>
      <c r="F1456">
        <v>220237</v>
      </c>
    </row>
    <row r="1457" spans="2:6" x14ac:dyDescent="0.2">
      <c r="B1457" s="155" t="s">
        <v>62</v>
      </c>
      <c r="C1457" s="155" t="s">
        <v>69</v>
      </c>
      <c r="D1457" s="155" t="s">
        <v>130</v>
      </c>
      <c r="E1457" t="str">
        <f t="shared" si="22"/>
        <v>SCFemale60-64</v>
      </c>
      <c r="F1457">
        <v>177480</v>
      </c>
    </row>
    <row r="1458" spans="2:6" x14ac:dyDescent="0.2">
      <c r="B1458" s="155" t="s">
        <v>62</v>
      </c>
      <c r="C1458" s="155" t="s">
        <v>69</v>
      </c>
      <c r="D1458" s="155" t="s">
        <v>131</v>
      </c>
      <c r="E1458" t="str">
        <f t="shared" si="22"/>
        <v>SCFemale65-69</v>
      </c>
      <c r="F1458">
        <v>139555</v>
      </c>
    </row>
    <row r="1459" spans="2:6" x14ac:dyDescent="0.2">
      <c r="B1459" s="155" t="s">
        <v>62</v>
      </c>
      <c r="C1459" s="155" t="s">
        <v>69</v>
      </c>
      <c r="D1459" s="155" t="s">
        <v>132</v>
      </c>
      <c r="E1459" t="str">
        <f t="shared" si="22"/>
        <v>SCFemale70-74</v>
      </c>
      <c r="F1459">
        <v>100078</v>
      </c>
    </row>
    <row r="1460" spans="2:6" x14ac:dyDescent="0.2">
      <c r="B1460" s="155" t="s">
        <v>62</v>
      </c>
      <c r="C1460" s="155" t="s">
        <v>69</v>
      </c>
      <c r="D1460" s="155" t="s">
        <v>133</v>
      </c>
      <c r="E1460" t="str">
        <f t="shared" si="22"/>
        <v>SCFemale75-79</v>
      </c>
      <c r="F1460">
        <v>67111</v>
      </c>
    </row>
    <row r="1461" spans="2:6" x14ac:dyDescent="0.2">
      <c r="B1461" s="155" t="s">
        <v>62</v>
      </c>
      <c r="C1461" s="155" t="s">
        <v>69</v>
      </c>
      <c r="D1461" s="155" t="s">
        <v>134</v>
      </c>
      <c r="E1461" t="str">
        <f t="shared" si="22"/>
        <v>SCFemale80-84</v>
      </c>
      <c r="F1461">
        <v>45213</v>
      </c>
    </row>
    <row r="1462" spans="2:6" x14ac:dyDescent="0.2">
      <c r="B1462" s="155" t="s">
        <v>62</v>
      </c>
      <c r="C1462" s="155" t="s">
        <v>69</v>
      </c>
      <c r="D1462" s="155" t="s">
        <v>135</v>
      </c>
      <c r="E1462" t="str">
        <f t="shared" si="22"/>
        <v>SCFemale85-89</v>
      </c>
      <c r="F1462">
        <v>24963</v>
      </c>
    </row>
    <row r="1463" spans="2:6" x14ac:dyDescent="0.2">
      <c r="B1463" s="155" t="s">
        <v>62</v>
      </c>
      <c r="C1463" s="155" t="s">
        <v>69</v>
      </c>
      <c r="D1463" s="155" t="s">
        <v>8</v>
      </c>
      <c r="E1463" t="str">
        <f t="shared" si="22"/>
        <v>SCFemale90+</v>
      </c>
      <c r="F1463">
        <v>17509</v>
      </c>
    </row>
    <row r="1464" spans="2:6" x14ac:dyDescent="0.2">
      <c r="B1464" s="155" t="s">
        <v>62</v>
      </c>
      <c r="C1464" s="155" t="s">
        <v>70</v>
      </c>
      <c r="D1464" s="155">
        <v>0</v>
      </c>
      <c r="E1464" t="str">
        <f t="shared" si="22"/>
        <v>SCMale0</v>
      </c>
      <c r="F1464">
        <v>49835</v>
      </c>
    </row>
    <row r="1465" spans="2:6" x14ac:dyDescent="0.2">
      <c r="B1465" s="155" t="s">
        <v>62</v>
      </c>
      <c r="C1465" s="155" t="s">
        <v>70</v>
      </c>
      <c r="D1465" s="167" t="s">
        <v>139</v>
      </c>
      <c r="E1465" t="str">
        <f t="shared" si="22"/>
        <v>SCMale01-04</v>
      </c>
      <c r="F1465">
        <v>198149</v>
      </c>
    </row>
    <row r="1466" spans="2:6" x14ac:dyDescent="0.2">
      <c r="B1466" s="155" t="s">
        <v>62</v>
      </c>
      <c r="C1466" s="155" t="s">
        <v>70</v>
      </c>
      <c r="D1466" s="167" t="s">
        <v>138</v>
      </c>
      <c r="E1466" t="str">
        <f t="shared" si="22"/>
        <v>SCMale05-09</v>
      </c>
      <c r="F1466">
        <v>232181</v>
      </c>
    </row>
    <row r="1467" spans="2:6" x14ac:dyDescent="0.2">
      <c r="B1467" s="155" t="s">
        <v>62</v>
      </c>
      <c r="C1467" s="155" t="s">
        <v>70</v>
      </c>
      <c r="D1467" s="167" t="s">
        <v>120</v>
      </c>
      <c r="E1467" t="str">
        <f t="shared" si="22"/>
        <v>SCMale10-14</v>
      </c>
      <c r="F1467">
        <v>228953</v>
      </c>
    </row>
    <row r="1468" spans="2:6" x14ac:dyDescent="0.2">
      <c r="B1468" s="155" t="s">
        <v>62</v>
      </c>
      <c r="C1468" s="155" t="s">
        <v>70</v>
      </c>
      <c r="D1468" s="155" t="s">
        <v>121</v>
      </c>
      <c r="E1468" t="str">
        <f t="shared" si="22"/>
        <v>SCMale15-19</v>
      </c>
      <c r="F1468">
        <v>244449</v>
      </c>
    </row>
    <row r="1469" spans="2:6" x14ac:dyDescent="0.2">
      <c r="B1469" s="155" t="s">
        <v>62</v>
      </c>
      <c r="C1469" s="155" t="s">
        <v>70</v>
      </c>
      <c r="D1469" s="155" t="s">
        <v>122</v>
      </c>
      <c r="E1469" t="str">
        <f t="shared" si="22"/>
        <v>SCMale20-24</v>
      </c>
      <c r="F1469">
        <v>287776</v>
      </c>
    </row>
    <row r="1470" spans="2:6" x14ac:dyDescent="0.2">
      <c r="B1470" s="155" t="s">
        <v>62</v>
      </c>
      <c r="C1470" s="155" t="s">
        <v>70</v>
      </c>
      <c r="D1470" s="155" t="s">
        <v>123</v>
      </c>
      <c r="E1470" t="str">
        <f t="shared" si="22"/>
        <v>SCMale25-29</v>
      </c>
      <c r="F1470">
        <v>303572</v>
      </c>
    </row>
    <row r="1471" spans="2:6" x14ac:dyDescent="0.2">
      <c r="B1471" s="155" t="s">
        <v>62</v>
      </c>
      <c r="C1471" s="155" t="s">
        <v>70</v>
      </c>
      <c r="D1471" s="155" t="s">
        <v>124</v>
      </c>
      <c r="E1471" t="str">
        <f t="shared" si="22"/>
        <v>SCMale30-34</v>
      </c>
      <c r="F1471">
        <v>311544</v>
      </c>
    </row>
    <row r="1472" spans="2:6" x14ac:dyDescent="0.2">
      <c r="B1472" s="155" t="s">
        <v>62</v>
      </c>
      <c r="C1472" s="155" t="s">
        <v>70</v>
      </c>
      <c r="D1472" s="155" t="s">
        <v>125</v>
      </c>
      <c r="E1472" t="str">
        <f t="shared" si="22"/>
        <v>SCMale35-39</v>
      </c>
      <c r="F1472">
        <v>297150</v>
      </c>
    </row>
    <row r="1473" spans="2:6" x14ac:dyDescent="0.2">
      <c r="B1473" s="155" t="s">
        <v>62</v>
      </c>
      <c r="C1473" s="155" t="s">
        <v>70</v>
      </c>
      <c r="D1473" s="155" t="s">
        <v>126</v>
      </c>
      <c r="E1473" t="str">
        <f t="shared" si="22"/>
        <v>SCMale40-44</v>
      </c>
      <c r="F1473">
        <v>259154</v>
      </c>
    </row>
    <row r="1474" spans="2:6" x14ac:dyDescent="0.2">
      <c r="B1474" s="155" t="s">
        <v>62</v>
      </c>
      <c r="C1474" s="155" t="s">
        <v>70</v>
      </c>
      <c r="D1474" s="155" t="s">
        <v>127</v>
      </c>
      <c r="E1474" t="str">
        <f t="shared" si="22"/>
        <v>SCMale45-49</v>
      </c>
      <c r="F1474">
        <v>236937</v>
      </c>
    </row>
    <row r="1475" spans="2:6" x14ac:dyDescent="0.2">
      <c r="B1475" s="155" t="s">
        <v>62</v>
      </c>
      <c r="C1475" s="155" t="s">
        <v>70</v>
      </c>
      <c r="D1475" s="155" t="s">
        <v>128</v>
      </c>
      <c r="E1475" t="str">
        <f t="shared" si="22"/>
        <v>SCMale50-54</v>
      </c>
      <c r="F1475">
        <v>228420</v>
      </c>
    </row>
    <row r="1476" spans="2:6" x14ac:dyDescent="0.2">
      <c r="B1476" s="155" t="s">
        <v>62</v>
      </c>
      <c r="C1476" s="155" t="s">
        <v>70</v>
      </c>
      <c r="D1476" s="155" t="s">
        <v>129</v>
      </c>
      <c r="E1476" t="str">
        <f t="shared" ref="E1476:E1539" si="23">_xlfn.CONCAT(B1476,C1476,D1476)</f>
        <v>SCMale55-59</v>
      </c>
      <c r="F1476">
        <v>205385</v>
      </c>
    </row>
    <row r="1477" spans="2:6" x14ac:dyDescent="0.2">
      <c r="B1477" s="155" t="s">
        <v>62</v>
      </c>
      <c r="C1477" s="155" t="s">
        <v>70</v>
      </c>
      <c r="D1477" s="155" t="s">
        <v>130</v>
      </c>
      <c r="E1477" t="str">
        <f t="shared" si="23"/>
        <v>SCMale60-64</v>
      </c>
      <c r="F1477">
        <v>162384</v>
      </c>
    </row>
    <row r="1478" spans="2:6" x14ac:dyDescent="0.2">
      <c r="B1478" s="155" t="s">
        <v>62</v>
      </c>
      <c r="C1478" s="155" t="s">
        <v>70</v>
      </c>
      <c r="D1478" s="155" t="s">
        <v>131</v>
      </c>
      <c r="E1478" t="str">
        <f t="shared" si="23"/>
        <v>SCMale65-69</v>
      </c>
      <c r="F1478">
        <v>122983</v>
      </c>
    </row>
    <row r="1479" spans="2:6" x14ac:dyDescent="0.2">
      <c r="B1479" s="155" t="s">
        <v>62</v>
      </c>
      <c r="C1479" s="155" t="s">
        <v>70</v>
      </c>
      <c r="D1479" s="155" t="s">
        <v>132</v>
      </c>
      <c r="E1479" t="str">
        <f t="shared" si="23"/>
        <v>SCMale70-74</v>
      </c>
      <c r="F1479">
        <v>83340</v>
      </c>
    </row>
    <row r="1480" spans="2:6" x14ac:dyDescent="0.2">
      <c r="B1480" s="155" t="s">
        <v>62</v>
      </c>
      <c r="C1480" s="155" t="s">
        <v>70</v>
      </c>
      <c r="D1480" s="155" t="s">
        <v>133</v>
      </c>
      <c r="E1480" t="str">
        <f t="shared" si="23"/>
        <v>SCMale75-79</v>
      </c>
      <c r="F1480">
        <v>50696</v>
      </c>
    </row>
    <row r="1481" spans="2:6" x14ac:dyDescent="0.2">
      <c r="B1481" s="155" t="s">
        <v>62</v>
      </c>
      <c r="C1481" s="155" t="s">
        <v>70</v>
      </c>
      <c r="D1481" s="155" t="s">
        <v>134</v>
      </c>
      <c r="E1481" t="str">
        <f t="shared" si="23"/>
        <v>SCMale80-84</v>
      </c>
      <c r="F1481">
        <v>30036</v>
      </c>
    </row>
    <row r="1482" spans="2:6" x14ac:dyDescent="0.2">
      <c r="B1482" s="155" t="s">
        <v>62</v>
      </c>
      <c r="C1482" s="155" t="s">
        <v>70</v>
      </c>
      <c r="D1482" s="155" t="s">
        <v>135</v>
      </c>
      <c r="E1482" t="str">
        <f t="shared" si="23"/>
        <v>SCMale85-89</v>
      </c>
      <c r="F1482">
        <v>14221</v>
      </c>
    </row>
    <row r="1483" spans="2:6" x14ac:dyDescent="0.2">
      <c r="B1483" s="155" t="s">
        <v>62</v>
      </c>
      <c r="C1483" s="155" t="s">
        <v>70</v>
      </c>
      <c r="D1483" s="155" t="s">
        <v>8</v>
      </c>
      <c r="E1483" t="str">
        <f t="shared" si="23"/>
        <v>SCMale90+</v>
      </c>
      <c r="F1483">
        <v>7649</v>
      </c>
    </row>
    <row r="1484" spans="2:6" x14ac:dyDescent="0.2">
      <c r="B1484" s="155" t="s">
        <v>62</v>
      </c>
      <c r="C1484" s="155" t="s">
        <v>18</v>
      </c>
      <c r="D1484" s="155">
        <v>0</v>
      </c>
      <c r="E1484" t="str">
        <f t="shared" si="23"/>
        <v>SCTotal0</v>
      </c>
      <c r="F1484">
        <v>97361</v>
      </c>
    </row>
    <row r="1485" spans="2:6" x14ac:dyDescent="0.2">
      <c r="B1485" s="155" t="s">
        <v>62</v>
      </c>
      <c r="C1485" s="155" t="s">
        <v>18</v>
      </c>
      <c r="D1485" s="167" t="s">
        <v>139</v>
      </c>
      <c r="E1485" t="str">
        <f t="shared" si="23"/>
        <v>SCTotal01-04</v>
      </c>
      <c r="F1485">
        <v>387384</v>
      </c>
    </row>
    <row r="1486" spans="2:6" x14ac:dyDescent="0.2">
      <c r="B1486" s="155" t="s">
        <v>62</v>
      </c>
      <c r="C1486" s="155" t="s">
        <v>18</v>
      </c>
      <c r="D1486" s="167" t="s">
        <v>138</v>
      </c>
      <c r="E1486" t="str">
        <f t="shared" si="23"/>
        <v>SCTotal05-09</v>
      </c>
      <c r="F1486">
        <v>454448</v>
      </c>
    </row>
    <row r="1487" spans="2:6" x14ac:dyDescent="0.2">
      <c r="B1487" s="155" t="s">
        <v>62</v>
      </c>
      <c r="C1487" s="155" t="s">
        <v>18</v>
      </c>
      <c r="D1487" s="167" t="s">
        <v>120</v>
      </c>
      <c r="E1487" t="str">
        <f t="shared" si="23"/>
        <v>SCTotal10-14</v>
      </c>
      <c r="F1487">
        <v>448435</v>
      </c>
    </row>
    <row r="1488" spans="2:6" x14ac:dyDescent="0.2">
      <c r="B1488" s="155" t="s">
        <v>62</v>
      </c>
      <c r="C1488" s="155" t="s">
        <v>18</v>
      </c>
      <c r="D1488" s="155" t="s">
        <v>121</v>
      </c>
      <c r="E1488" t="str">
        <f t="shared" si="23"/>
        <v>SCTotal15-19</v>
      </c>
      <c r="F1488">
        <v>479379</v>
      </c>
    </row>
    <row r="1489" spans="2:6" x14ac:dyDescent="0.2">
      <c r="B1489" s="155" t="s">
        <v>62</v>
      </c>
      <c r="C1489" s="155" t="s">
        <v>18</v>
      </c>
      <c r="D1489" s="155" t="s">
        <v>122</v>
      </c>
      <c r="E1489" t="str">
        <f t="shared" si="23"/>
        <v>SCTotal20-24</v>
      </c>
      <c r="F1489">
        <v>565292</v>
      </c>
    </row>
    <row r="1490" spans="2:6" x14ac:dyDescent="0.2">
      <c r="B1490" s="155" t="s">
        <v>62</v>
      </c>
      <c r="C1490" s="155" t="s">
        <v>18</v>
      </c>
      <c r="D1490" s="155" t="s">
        <v>123</v>
      </c>
      <c r="E1490" t="str">
        <f t="shared" si="23"/>
        <v>SCTotal25-29</v>
      </c>
      <c r="F1490">
        <v>596886</v>
      </c>
    </row>
    <row r="1491" spans="2:6" x14ac:dyDescent="0.2">
      <c r="B1491" s="155" t="s">
        <v>62</v>
      </c>
      <c r="C1491" s="155" t="s">
        <v>18</v>
      </c>
      <c r="D1491" s="155" t="s">
        <v>124</v>
      </c>
      <c r="E1491" t="str">
        <f t="shared" si="23"/>
        <v>SCTotal30-34</v>
      </c>
      <c r="F1491">
        <v>612024</v>
      </c>
    </row>
    <row r="1492" spans="2:6" x14ac:dyDescent="0.2">
      <c r="B1492" s="155" t="s">
        <v>62</v>
      </c>
      <c r="C1492" s="155" t="s">
        <v>18</v>
      </c>
      <c r="D1492" s="155" t="s">
        <v>125</v>
      </c>
      <c r="E1492" t="str">
        <f t="shared" si="23"/>
        <v>SCTotal35-39</v>
      </c>
      <c r="F1492">
        <v>589215</v>
      </c>
    </row>
    <row r="1493" spans="2:6" x14ac:dyDescent="0.2">
      <c r="B1493" s="155" t="s">
        <v>62</v>
      </c>
      <c r="C1493" s="155" t="s">
        <v>18</v>
      </c>
      <c r="D1493" s="155" t="s">
        <v>126</v>
      </c>
      <c r="E1493" t="str">
        <f t="shared" si="23"/>
        <v>SCTotal40-44</v>
      </c>
      <c r="F1493">
        <v>519611</v>
      </c>
    </row>
    <row r="1494" spans="2:6" x14ac:dyDescent="0.2">
      <c r="B1494" s="155" t="s">
        <v>62</v>
      </c>
      <c r="C1494" s="155" t="s">
        <v>18</v>
      </c>
      <c r="D1494" s="155" t="s">
        <v>127</v>
      </c>
      <c r="E1494" t="str">
        <f t="shared" si="23"/>
        <v>SCTotal45-49</v>
      </c>
      <c r="F1494">
        <v>479625</v>
      </c>
    </row>
    <row r="1495" spans="2:6" x14ac:dyDescent="0.2">
      <c r="B1495" s="155" t="s">
        <v>62</v>
      </c>
      <c r="C1495" s="155" t="s">
        <v>18</v>
      </c>
      <c r="D1495" s="155" t="s">
        <v>128</v>
      </c>
      <c r="E1495" t="str">
        <f t="shared" si="23"/>
        <v>SCTotal50-54</v>
      </c>
      <c r="F1495">
        <v>466288</v>
      </c>
    </row>
    <row r="1496" spans="2:6" x14ac:dyDescent="0.2">
      <c r="B1496" s="155" t="s">
        <v>62</v>
      </c>
      <c r="C1496" s="155" t="s">
        <v>18</v>
      </c>
      <c r="D1496" s="155" t="s">
        <v>129</v>
      </c>
      <c r="E1496" t="str">
        <f t="shared" si="23"/>
        <v>SCTotal55-59</v>
      </c>
      <c r="F1496">
        <v>425622</v>
      </c>
    </row>
    <row r="1497" spans="2:6" x14ac:dyDescent="0.2">
      <c r="B1497" s="155" t="s">
        <v>62</v>
      </c>
      <c r="C1497" s="155" t="s">
        <v>18</v>
      </c>
      <c r="D1497" s="155" t="s">
        <v>130</v>
      </c>
      <c r="E1497" t="str">
        <f t="shared" si="23"/>
        <v>SCTotal60-64</v>
      </c>
      <c r="F1497">
        <v>339864</v>
      </c>
    </row>
    <row r="1498" spans="2:6" x14ac:dyDescent="0.2">
      <c r="B1498" s="155" t="s">
        <v>62</v>
      </c>
      <c r="C1498" s="155" t="s">
        <v>18</v>
      </c>
      <c r="D1498" s="155" t="s">
        <v>131</v>
      </c>
      <c r="E1498" t="str">
        <f t="shared" si="23"/>
        <v>SCTotal65-69</v>
      </c>
      <c r="F1498">
        <v>262538</v>
      </c>
    </row>
    <row r="1499" spans="2:6" x14ac:dyDescent="0.2">
      <c r="B1499" s="155" t="s">
        <v>62</v>
      </c>
      <c r="C1499" s="155" t="s">
        <v>18</v>
      </c>
      <c r="D1499" s="155" t="s">
        <v>132</v>
      </c>
      <c r="E1499" t="str">
        <f t="shared" si="23"/>
        <v>SCTotal70-74</v>
      </c>
      <c r="F1499">
        <v>183418</v>
      </c>
    </row>
    <row r="1500" spans="2:6" x14ac:dyDescent="0.2">
      <c r="B1500" s="155" t="s">
        <v>62</v>
      </c>
      <c r="C1500" s="155" t="s">
        <v>18</v>
      </c>
      <c r="D1500" s="155" t="s">
        <v>133</v>
      </c>
      <c r="E1500" t="str">
        <f t="shared" si="23"/>
        <v>SCTotal75-79</v>
      </c>
      <c r="F1500">
        <v>117807</v>
      </c>
    </row>
    <row r="1501" spans="2:6" x14ac:dyDescent="0.2">
      <c r="B1501" s="155" t="s">
        <v>62</v>
      </c>
      <c r="C1501" s="155" t="s">
        <v>18</v>
      </c>
      <c r="D1501" s="155" t="s">
        <v>134</v>
      </c>
      <c r="E1501" t="str">
        <f t="shared" si="23"/>
        <v>SCTotal80-84</v>
      </c>
      <c r="F1501">
        <v>75249</v>
      </c>
    </row>
    <row r="1502" spans="2:6" x14ac:dyDescent="0.2">
      <c r="B1502" s="155" t="s">
        <v>62</v>
      </c>
      <c r="C1502" s="155" t="s">
        <v>18</v>
      </c>
      <c r="D1502" s="155" t="s">
        <v>135</v>
      </c>
      <c r="E1502" t="str">
        <f t="shared" si="23"/>
        <v>SCTotal85-89</v>
      </c>
      <c r="F1502">
        <v>39184</v>
      </c>
    </row>
    <row r="1503" spans="2:6" x14ac:dyDescent="0.2">
      <c r="B1503" s="155" t="s">
        <v>62</v>
      </c>
      <c r="C1503" s="155" t="s">
        <v>18</v>
      </c>
      <c r="D1503" s="155" t="s">
        <v>8</v>
      </c>
      <c r="E1503" t="str">
        <f t="shared" si="23"/>
        <v>SCTotal90+</v>
      </c>
      <c r="F1503">
        <v>25158</v>
      </c>
    </row>
    <row r="1504" spans="2:6" x14ac:dyDescent="0.2">
      <c r="B1504" s="155" t="s">
        <v>54</v>
      </c>
      <c r="C1504" s="155" t="s">
        <v>69</v>
      </c>
      <c r="D1504" s="155">
        <v>0</v>
      </c>
      <c r="E1504" t="str">
        <f t="shared" si="23"/>
        <v>SEFemale0</v>
      </c>
      <c r="F1504">
        <v>16770</v>
      </c>
    </row>
    <row r="1505" spans="2:6" x14ac:dyDescent="0.2">
      <c r="B1505" s="155" t="s">
        <v>54</v>
      </c>
      <c r="C1505" s="155" t="s">
        <v>69</v>
      </c>
      <c r="D1505" s="167" t="s">
        <v>139</v>
      </c>
      <c r="E1505" t="str">
        <f t="shared" si="23"/>
        <v>SEFemale01-04</v>
      </c>
      <c r="F1505">
        <v>66342</v>
      </c>
    </row>
    <row r="1506" spans="2:6" x14ac:dyDescent="0.2">
      <c r="B1506" s="155" t="s">
        <v>54</v>
      </c>
      <c r="C1506" s="155" t="s">
        <v>69</v>
      </c>
      <c r="D1506" s="167" t="s">
        <v>138</v>
      </c>
      <c r="E1506" t="str">
        <f t="shared" si="23"/>
        <v>SEFemale05-09</v>
      </c>
      <c r="F1506">
        <v>83728</v>
      </c>
    </row>
    <row r="1507" spans="2:6" x14ac:dyDescent="0.2">
      <c r="B1507" s="155" t="s">
        <v>54</v>
      </c>
      <c r="C1507" s="155" t="s">
        <v>69</v>
      </c>
      <c r="D1507" s="167" t="s">
        <v>120</v>
      </c>
      <c r="E1507" t="str">
        <f t="shared" si="23"/>
        <v>SEFemale10-14</v>
      </c>
      <c r="F1507">
        <v>88971</v>
      </c>
    </row>
    <row r="1508" spans="2:6" x14ac:dyDescent="0.2">
      <c r="B1508" s="155" t="s">
        <v>54</v>
      </c>
      <c r="C1508" s="155" t="s">
        <v>69</v>
      </c>
      <c r="D1508" s="155" t="s">
        <v>121</v>
      </c>
      <c r="E1508" t="str">
        <f t="shared" si="23"/>
        <v>SEFemale15-19</v>
      </c>
      <c r="F1508">
        <v>94710</v>
      </c>
    </row>
    <row r="1509" spans="2:6" x14ac:dyDescent="0.2">
      <c r="B1509" s="155" t="s">
        <v>54</v>
      </c>
      <c r="C1509" s="155" t="s">
        <v>69</v>
      </c>
      <c r="D1509" s="155" t="s">
        <v>122</v>
      </c>
      <c r="E1509" t="str">
        <f t="shared" si="23"/>
        <v>SEFemale20-24</v>
      </c>
      <c r="F1509">
        <v>104877</v>
      </c>
    </row>
    <row r="1510" spans="2:6" x14ac:dyDescent="0.2">
      <c r="B1510" s="155" t="s">
        <v>54</v>
      </c>
      <c r="C1510" s="155" t="s">
        <v>69</v>
      </c>
      <c r="D1510" s="155" t="s">
        <v>123</v>
      </c>
      <c r="E1510" t="str">
        <f t="shared" si="23"/>
        <v>SEFemale25-29</v>
      </c>
      <c r="F1510">
        <v>101768</v>
      </c>
    </row>
    <row r="1511" spans="2:6" x14ac:dyDescent="0.2">
      <c r="B1511" s="155" t="s">
        <v>54</v>
      </c>
      <c r="C1511" s="155" t="s">
        <v>69</v>
      </c>
      <c r="D1511" s="155" t="s">
        <v>124</v>
      </c>
      <c r="E1511" t="str">
        <f t="shared" si="23"/>
        <v>SEFemale30-34</v>
      </c>
      <c r="F1511">
        <v>102384</v>
      </c>
    </row>
    <row r="1512" spans="2:6" x14ac:dyDescent="0.2">
      <c r="B1512" s="155" t="s">
        <v>54</v>
      </c>
      <c r="C1512" s="155" t="s">
        <v>69</v>
      </c>
      <c r="D1512" s="155" t="s">
        <v>125</v>
      </c>
      <c r="E1512" t="str">
        <f t="shared" si="23"/>
        <v>SEFemale35-39</v>
      </c>
      <c r="F1512">
        <v>97151</v>
      </c>
    </row>
    <row r="1513" spans="2:6" x14ac:dyDescent="0.2">
      <c r="B1513" s="155" t="s">
        <v>54</v>
      </c>
      <c r="C1513" s="155" t="s">
        <v>69</v>
      </c>
      <c r="D1513" s="155" t="s">
        <v>126</v>
      </c>
      <c r="E1513" t="str">
        <f t="shared" si="23"/>
        <v>SEFemale40-44</v>
      </c>
      <c r="F1513">
        <v>87084</v>
      </c>
    </row>
    <row r="1514" spans="2:6" x14ac:dyDescent="0.2">
      <c r="B1514" s="155" t="s">
        <v>54</v>
      </c>
      <c r="C1514" s="155" t="s">
        <v>69</v>
      </c>
      <c r="D1514" s="155" t="s">
        <v>127</v>
      </c>
      <c r="E1514" t="str">
        <f t="shared" si="23"/>
        <v>SEFemale45-49</v>
      </c>
      <c r="F1514">
        <v>76343</v>
      </c>
    </row>
    <row r="1515" spans="2:6" x14ac:dyDescent="0.2">
      <c r="B1515" s="155" t="s">
        <v>54</v>
      </c>
      <c r="C1515" s="155" t="s">
        <v>69</v>
      </c>
      <c r="D1515" s="155" t="s">
        <v>128</v>
      </c>
      <c r="E1515" t="str">
        <f t="shared" si="23"/>
        <v>SEFemale50-54</v>
      </c>
      <c r="F1515">
        <v>68491</v>
      </c>
    </row>
    <row r="1516" spans="2:6" x14ac:dyDescent="0.2">
      <c r="B1516" s="155" t="s">
        <v>54</v>
      </c>
      <c r="C1516" s="155" t="s">
        <v>69</v>
      </c>
      <c r="D1516" s="155" t="s">
        <v>129</v>
      </c>
      <c r="E1516" t="str">
        <f t="shared" si="23"/>
        <v>SEFemale55-59</v>
      </c>
      <c r="F1516">
        <v>56113</v>
      </c>
    </row>
    <row r="1517" spans="2:6" x14ac:dyDescent="0.2">
      <c r="B1517" s="155" t="s">
        <v>54</v>
      </c>
      <c r="C1517" s="155" t="s">
        <v>69</v>
      </c>
      <c r="D1517" s="155" t="s">
        <v>130</v>
      </c>
      <c r="E1517" t="str">
        <f t="shared" si="23"/>
        <v>SEFemale60-64</v>
      </c>
      <c r="F1517">
        <v>43940</v>
      </c>
    </row>
    <row r="1518" spans="2:6" x14ac:dyDescent="0.2">
      <c r="B1518" s="155" t="s">
        <v>54</v>
      </c>
      <c r="C1518" s="155" t="s">
        <v>69</v>
      </c>
      <c r="D1518" s="155" t="s">
        <v>131</v>
      </c>
      <c r="E1518" t="str">
        <f t="shared" si="23"/>
        <v>SEFemale65-69</v>
      </c>
      <c r="F1518">
        <v>34812</v>
      </c>
    </row>
    <row r="1519" spans="2:6" x14ac:dyDescent="0.2">
      <c r="B1519" s="155" t="s">
        <v>54</v>
      </c>
      <c r="C1519" s="155" t="s">
        <v>69</v>
      </c>
      <c r="D1519" s="155" t="s">
        <v>132</v>
      </c>
      <c r="E1519" t="str">
        <f t="shared" si="23"/>
        <v>SEFemale70-74</v>
      </c>
      <c r="F1519">
        <v>25709</v>
      </c>
    </row>
    <row r="1520" spans="2:6" x14ac:dyDescent="0.2">
      <c r="B1520" s="155" t="s">
        <v>54</v>
      </c>
      <c r="C1520" s="155" t="s">
        <v>69</v>
      </c>
      <c r="D1520" s="155" t="s">
        <v>133</v>
      </c>
      <c r="E1520" t="str">
        <f t="shared" si="23"/>
        <v>SEFemale75-79</v>
      </c>
      <c r="F1520">
        <v>17770</v>
      </c>
    </row>
    <row r="1521" spans="2:6" x14ac:dyDescent="0.2">
      <c r="B1521" s="155" t="s">
        <v>54</v>
      </c>
      <c r="C1521" s="155" t="s">
        <v>69</v>
      </c>
      <c r="D1521" s="155" t="s">
        <v>134</v>
      </c>
      <c r="E1521" t="str">
        <f t="shared" si="23"/>
        <v>SEFemale80-84</v>
      </c>
      <c r="F1521">
        <v>11718</v>
      </c>
    </row>
    <row r="1522" spans="2:6" x14ac:dyDescent="0.2">
      <c r="B1522" s="155" t="s">
        <v>54</v>
      </c>
      <c r="C1522" s="155" t="s">
        <v>69</v>
      </c>
      <c r="D1522" s="155" t="s">
        <v>135</v>
      </c>
      <c r="E1522" t="str">
        <f t="shared" si="23"/>
        <v>SEFemale85-89</v>
      </c>
      <c r="F1522">
        <v>6284</v>
      </c>
    </row>
    <row r="1523" spans="2:6" x14ac:dyDescent="0.2">
      <c r="B1523" s="155" t="s">
        <v>54</v>
      </c>
      <c r="C1523" s="155" t="s">
        <v>69</v>
      </c>
      <c r="D1523" s="155" t="s">
        <v>8</v>
      </c>
      <c r="E1523" t="str">
        <f t="shared" si="23"/>
        <v>SEFemale90+</v>
      </c>
      <c r="F1523">
        <v>3656</v>
      </c>
    </row>
    <row r="1524" spans="2:6" x14ac:dyDescent="0.2">
      <c r="B1524" s="155" t="s">
        <v>54</v>
      </c>
      <c r="C1524" s="155" t="s">
        <v>70</v>
      </c>
      <c r="D1524" s="155">
        <v>0</v>
      </c>
      <c r="E1524" t="str">
        <f t="shared" si="23"/>
        <v>SEMale0</v>
      </c>
      <c r="F1524">
        <v>17572</v>
      </c>
    </row>
    <row r="1525" spans="2:6" x14ac:dyDescent="0.2">
      <c r="B1525" s="155" t="s">
        <v>54</v>
      </c>
      <c r="C1525" s="155" t="s">
        <v>70</v>
      </c>
      <c r="D1525" s="167" t="s">
        <v>139</v>
      </c>
      <c r="E1525" t="str">
        <f t="shared" si="23"/>
        <v>SEMale01-04</v>
      </c>
      <c r="F1525">
        <v>69452</v>
      </c>
    </row>
    <row r="1526" spans="2:6" x14ac:dyDescent="0.2">
      <c r="B1526" s="155" t="s">
        <v>54</v>
      </c>
      <c r="C1526" s="155" t="s">
        <v>70</v>
      </c>
      <c r="D1526" s="167" t="s">
        <v>138</v>
      </c>
      <c r="E1526" t="str">
        <f t="shared" si="23"/>
        <v>SEMale05-09</v>
      </c>
      <c r="F1526">
        <v>87429</v>
      </c>
    </row>
    <row r="1527" spans="2:6" x14ac:dyDescent="0.2">
      <c r="B1527" s="155" t="s">
        <v>54</v>
      </c>
      <c r="C1527" s="155" t="s">
        <v>70</v>
      </c>
      <c r="D1527" s="167" t="s">
        <v>120</v>
      </c>
      <c r="E1527" t="str">
        <f t="shared" si="23"/>
        <v>SEMale10-14</v>
      </c>
      <c r="F1527">
        <v>92209</v>
      </c>
    </row>
    <row r="1528" spans="2:6" x14ac:dyDescent="0.2">
      <c r="B1528" s="155" t="s">
        <v>54</v>
      </c>
      <c r="C1528" s="155" t="s">
        <v>70</v>
      </c>
      <c r="D1528" s="155" t="s">
        <v>121</v>
      </c>
      <c r="E1528" t="str">
        <f t="shared" si="23"/>
        <v>SEMale15-19</v>
      </c>
      <c r="F1528">
        <v>96589</v>
      </c>
    </row>
    <row r="1529" spans="2:6" x14ac:dyDescent="0.2">
      <c r="B1529" s="155" t="s">
        <v>54</v>
      </c>
      <c r="C1529" s="155" t="s">
        <v>70</v>
      </c>
      <c r="D1529" s="155" t="s">
        <v>122</v>
      </c>
      <c r="E1529" t="str">
        <f t="shared" si="23"/>
        <v>SEMale20-24</v>
      </c>
      <c r="F1529">
        <v>105061</v>
      </c>
    </row>
    <row r="1530" spans="2:6" x14ac:dyDescent="0.2">
      <c r="B1530" s="155" t="s">
        <v>54</v>
      </c>
      <c r="C1530" s="155" t="s">
        <v>70</v>
      </c>
      <c r="D1530" s="155" t="s">
        <v>123</v>
      </c>
      <c r="E1530" t="str">
        <f t="shared" si="23"/>
        <v>SEMale25-29</v>
      </c>
      <c r="F1530">
        <v>97004</v>
      </c>
    </row>
    <row r="1531" spans="2:6" x14ac:dyDescent="0.2">
      <c r="B1531" s="155" t="s">
        <v>54</v>
      </c>
      <c r="C1531" s="155" t="s">
        <v>70</v>
      </c>
      <c r="D1531" s="155" t="s">
        <v>124</v>
      </c>
      <c r="E1531" t="str">
        <f t="shared" si="23"/>
        <v>SEMale30-34</v>
      </c>
      <c r="F1531">
        <v>94798</v>
      </c>
    </row>
    <row r="1532" spans="2:6" x14ac:dyDescent="0.2">
      <c r="B1532" s="155" t="s">
        <v>54</v>
      </c>
      <c r="C1532" s="155" t="s">
        <v>70</v>
      </c>
      <c r="D1532" s="155" t="s">
        <v>125</v>
      </c>
      <c r="E1532" t="str">
        <f t="shared" si="23"/>
        <v>SEMale35-39</v>
      </c>
      <c r="F1532">
        <v>88061</v>
      </c>
    </row>
    <row r="1533" spans="2:6" x14ac:dyDescent="0.2">
      <c r="B1533" s="155" t="s">
        <v>54</v>
      </c>
      <c r="C1533" s="155" t="s">
        <v>70</v>
      </c>
      <c r="D1533" s="155" t="s">
        <v>126</v>
      </c>
      <c r="E1533" t="str">
        <f t="shared" si="23"/>
        <v>SEMale40-44</v>
      </c>
      <c r="F1533">
        <v>77529</v>
      </c>
    </row>
    <row r="1534" spans="2:6" x14ac:dyDescent="0.2">
      <c r="B1534" s="155" t="s">
        <v>54</v>
      </c>
      <c r="C1534" s="155" t="s">
        <v>70</v>
      </c>
      <c r="D1534" s="155" t="s">
        <v>127</v>
      </c>
      <c r="E1534" t="str">
        <f t="shared" si="23"/>
        <v>SEMale45-49</v>
      </c>
      <c r="F1534">
        <v>67188</v>
      </c>
    </row>
    <row r="1535" spans="2:6" x14ac:dyDescent="0.2">
      <c r="B1535" s="155" t="s">
        <v>54</v>
      </c>
      <c r="C1535" s="155" t="s">
        <v>70</v>
      </c>
      <c r="D1535" s="155" t="s">
        <v>128</v>
      </c>
      <c r="E1535" t="str">
        <f t="shared" si="23"/>
        <v>SEMale50-54</v>
      </c>
      <c r="F1535">
        <v>60165</v>
      </c>
    </row>
    <row r="1536" spans="2:6" x14ac:dyDescent="0.2">
      <c r="B1536" s="155" t="s">
        <v>54</v>
      </c>
      <c r="C1536" s="155" t="s">
        <v>70</v>
      </c>
      <c r="D1536" s="155" t="s">
        <v>129</v>
      </c>
      <c r="E1536" t="str">
        <f t="shared" si="23"/>
        <v>SEMale55-59</v>
      </c>
      <c r="F1536">
        <v>47979</v>
      </c>
    </row>
    <row r="1537" spans="2:6" x14ac:dyDescent="0.2">
      <c r="B1537" s="155" t="s">
        <v>54</v>
      </c>
      <c r="C1537" s="155" t="s">
        <v>70</v>
      </c>
      <c r="D1537" s="155" t="s">
        <v>130</v>
      </c>
      <c r="E1537" t="str">
        <f t="shared" si="23"/>
        <v>SEMale60-64</v>
      </c>
      <c r="F1537">
        <v>36648</v>
      </c>
    </row>
    <row r="1538" spans="2:6" x14ac:dyDescent="0.2">
      <c r="B1538" s="155" t="s">
        <v>54</v>
      </c>
      <c r="C1538" s="155" t="s">
        <v>70</v>
      </c>
      <c r="D1538" s="155" t="s">
        <v>131</v>
      </c>
      <c r="E1538" t="str">
        <f t="shared" si="23"/>
        <v>SEMale65-69</v>
      </c>
      <c r="F1538">
        <v>27841</v>
      </c>
    </row>
    <row r="1539" spans="2:6" x14ac:dyDescent="0.2">
      <c r="B1539" s="155" t="s">
        <v>54</v>
      </c>
      <c r="C1539" s="155" t="s">
        <v>70</v>
      </c>
      <c r="D1539" s="155" t="s">
        <v>132</v>
      </c>
      <c r="E1539" t="str">
        <f t="shared" si="23"/>
        <v>SEMale70-74</v>
      </c>
      <c r="F1539">
        <v>20157</v>
      </c>
    </row>
    <row r="1540" spans="2:6" x14ac:dyDescent="0.2">
      <c r="B1540" s="155" t="s">
        <v>54</v>
      </c>
      <c r="C1540" s="155" t="s">
        <v>70</v>
      </c>
      <c r="D1540" s="155" t="s">
        <v>133</v>
      </c>
      <c r="E1540" t="str">
        <f t="shared" ref="E1540:E1603" si="24">_xlfn.CONCAT(B1540,C1540,D1540)</f>
        <v>SEMale75-79</v>
      </c>
      <c r="F1540">
        <v>12392</v>
      </c>
    </row>
    <row r="1541" spans="2:6" x14ac:dyDescent="0.2">
      <c r="B1541" s="155" t="s">
        <v>54</v>
      </c>
      <c r="C1541" s="155" t="s">
        <v>70</v>
      </c>
      <c r="D1541" s="155" t="s">
        <v>134</v>
      </c>
      <c r="E1541" t="str">
        <f t="shared" si="24"/>
        <v>SEMale80-84</v>
      </c>
      <c r="F1541">
        <v>7176</v>
      </c>
    </row>
    <row r="1542" spans="2:6" x14ac:dyDescent="0.2">
      <c r="B1542" s="155" t="s">
        <v>54</v>
      </c>
      <c r="C1542" s="155" t="s">
        <v>70</v>
      </c>
      <c r="D1542" s="155" t="s">
        <v>135</v>
      </c>
      <c r="E1542" t="str">
        <f t="shared" si="24"/>
        <v>SEMale85-89</v>
      </c>
      <c r="F1542">
        <v>3339</v>
      </c>
    </row>
    <row r="1543" spans="2:6" x14ac:dyDescent="0.2">
      <c r="B1543" s="155" t="s">
        <v>54</v>
      </c>
      <c r="C1543" s="155" t="s">
        <v>70</v>
      </c>
      <c r="D1543" s="155" t="s">
        <v>8</v>
      </c>
      <c r="E1543" t="str">
        <f t="shared" si="24"/>
        <v>SEMale90+</v>
      </c>
      <c r="F1543">
        <v>1692</v>
      </c>
    </row>
    <row r="1544" spans="2:6" x14ac:dyDescent="0.2">
      <c r="B1544" s="155" t="s">
        <v>54</v>
      </c>
      <c r="C1544" s="155" t="s">
        <v>18</v>
      </c>
      <c r="D1544" s="155">
        <v>0</v>
      </c>
      <c r="E1544" t="str">
        <f t="shared" si="24"/>
        <v>SETotal0</v>
      </c>
      <c r="F1544">
        <v>34342</v>
      </c>
    </row>
    <row r="1545" spans="2:6" x14ac:dyDescent="0.2">
      <c r="B1545" s="155" t="s">
        <v>54</v>
      </c>
      <c r="C1545" s="155" t="s">
        <v>18</v>
      </c>
      <c r="D1545" s="167" t="s">
        <v>139</v>
      </c>
      <c r="E1545" t="str">
        <f t="shared" si="24"/>
        <v>SETotal01-04</v>
      </c>
      <c r="F1545">
        <v>135794</v>
      </c>
    </row>
    <row r="1546" spans="2:6" x14ac:dyDescent="0.2">
      <c r="B1546" s="155" t="s">
        <v>54</v>
      </c>
      <c r="C1546" s="155" t="s">
        <v>18</v>
      </c>
      <c r="D1546" s="167" t="s">
        <v>138</v>
      </c>
      <c r="E1546" t="str">
        <f t="shared" si="24"/>
        <v>SETotal05-09</v>
      </c>
      <c r="F1546">
        <v>171157</v>
      </c>
    </row>
    <row r="1547" spans="2:6" x14ac:dyDescent="0.2">
      <c r="B1547" s="155" t="s">
        <v>54</v>
      </c>
      <c r="C1547" s="155" t="s">
        <v>18</v>
      </c>
      <c r="D1547" s="167" t="s">
        <v>120</v>
      </c>
      <c r="E1547" t="str">
        <f t="shared" si="24"/>
        <v>SETotal10-14</v>
      </c>
      <c r="F1547">
        <v>181180</v>
      </c>
    </row>
    <row r="1548" spans="2:6" x14ac:dyDescent="0.2">
      <c r="B1548" s="155" t="s">
        <v>54</v>
      </c>
      <c r="C1548" s="155" t="s">
        <v>18</v>
      </c>
      <c r="D1548" s="155" t="s">
        <v>121</v>
      </c>
      <c r="E1548" t="str">
        <f t="shared" si="24"/>
        <v>SETotal15-19</v>
      </c>
      <c r="F1548">
        <v>191299</v>
      </c>
    </row>
    <row r="1549" spans="2:6" x14ac:dyDescent="0.2">
      <c r="B1549" s="155" t="s">
        <v>54</v>
      </c>
      <c r="C1549" s="155" t="s">
        <v>18</v>
      </c>
      <c r="D1549" s="155" t="s">
        <v>122</v>
      </c>
      <c r="E1549" t="str">
        <f t="shared" si="24"/>
        <v>SETotal20-24</v>
      </c>
      <c r="F1549">
        <v>209938</v>
      </c>
    </row>
    <row r="1550" spans="2:6" x14ac:dyDescent="0.2">
      <c r="B1550" s="155" t="s">
        <v>54</v>
      </c>
      <c r="C1550" s="155" t="s">
        <v>18</v>
      </c>
      <c r="D1550" s="155" t="s">
        <v>123</v>
      </c>
      <c r="E1550" t="str">
        <f t="shared" si="24"/>
        <v>SETotal25-29</v>
      </c>
      <c r="F1550">
        <v>198772</v>
      </c>
    </row>
    <row r="1551" spans="2:6" x14ac:dyDescent="0.2">
      <c r="B1551" s="155" t="s">
        <v>54</v>
      </c>
      <c r="C1551" s="155" t="s">
        <v>18</v>
      </c>
      <c r="D1551" s="155" t="s">
        <v>124</v>
      </c>
      <c r="E1551" t="str">
        <f t="shared" si="24"/>
        <v>SETotal30-34</v>
      </c>
      <c r="F1551">
        <v>197182</v>
      </c>
    </row>
    <row r="1552" spans="2:6" x14ac:dyDescent="0.2">
      <c r="B1552" s="155" t="s">
        <v>54</v>
      </c>
      <c r="C1552" s="155" t="s">
        <v>18</v>
      </c>
      <c r="D1552" s="155" t="s">
        <v>125</v>
      </c>
      <c r="E1552" t="str">
        <f t="shared" si="24"/>
        <v>SETotal35-39</v>
      </c>
      <c r="F1552">
        <v>185212</v>
      </c>
    </row>
    <row r="1553" spans="2:6" x14ac:dyDescent="0.2">
      <c r="B1553" s="155" t="s">
        <v>54</v>
      </c>
      <c r="C1553" s="155" t="s">
        <v>18</v>
      </c>
      <c r="D1553" s="155" t="s">
        <v>126</v>
      </c>
      <c r="E1553" t="str">
        <f t="shared" si="24"/>
        <v>SETotal40-44</v>
      </c>
      <c r="F1553">
        <v>164613</v>
      </c>
    </row>
    <row r="1554" spans="2:6" x14ac:dyDescent="0.2">
      <c r="B1554" s="155" t="s">
        <v>54</v>
      </c>
      <c r="C1554" s="155" t="s">
        <v>18</v>
      </c>
      <c r="D1554" s="155" t="s">
        <v>127</v>
      </c>
      <c r="E1554" t="str">
        <f t="shared" si="24"/>
        <v>SETotal45-49</v>
      </c>
      <c r="F1554">
        <v>143531</v>
      </c>
    </row>
    <row r="1555" spans="2:6" x14ac:dyDescent="0.2">
      <c r="B1555" s="155" t="s">
        <v>54</v>
      </c>
      <c r="C1555" s="155" t="s">
        <v>18</v>
      </c>
      <c r="D1555" s="155" t="s">
        <v>128</v>
      </c>
      <c r="E1555" t="str">
        <f t="shared" si="24"/>
        <v>SETotal50-54</v>
      </c>
      <c r="F1555">
        <v>128656</v>
      </c>
    </row>
    <row r="1556" spans="2:6" x14ac:dyDescent="0.2">
      <c r="B1556" s="155" t="s">
        <v>54</v>
      </c>
      <c r="C1556" s="155" t="s">
        <v>18</v>
      </c>
      <c r="D1556" s="155" t="s">
        <v>129</v>
      </c>
      <c r="E1556" t="str">
        <f t="shared" si="24"/>
        <v>SETotal55-59</v>
      </c>
      <c r="F1556">
        <v>104092</v>
      </c>
    </row>
    <row r="1557" spans="2:6" x14ac:dyDescent="0.2">
      <c r="B1557" s="155" t="s">
        <v>54</v>
      </c>
      <c r="C1557" s="155" t="s">
        <v>18</v>
      </c>
      <c r="D1557" s="155" t="s">
        <v>130</v>
      </c>
      <c r="E1557" t="str">
        <f t="shared" si="24"/>
        <v>SETotal60-64</v>
      </c>
      <c r="F1557">
        <v>80588</v>
      </c>
    </row>
    <row r="1558" spans="2:6" x14ac:dyDescent="0.2">
      <c r="B1558" s="155" t="s">
        <v>54</v>
      </c>
      <c r="C1558" s="155" t="s">
        <v>18</v>
      </c>
      <c r="D1558" s="155" t="s">
        <v>131</v>
      </c>
      <c r="E1558" t="str">
        <f t="shared" si="24"/>
        <v>SETotal65-69</v>
      </c>
      <c r="F1558">
        <v>62653</v>
      </c>
    </row>
    <row r="1559" spans="2:6" x14ac:dyDescent="0.2">
      <c r="B1559" s="155" t="s">
        <v>54</v>
      </c>
      <c r="C1559" s="155" t="s">
        <v>18</v>
      </c>
      <c r="D1559" s="155" t="s">
        <v>132</v>
      </c>
      <c r="E1559" t="str">
        <f t="shared" si="24"/>
        <v>SETotal70-74</v>
      </c>
      <c r="F1559">
        <v>45866</v>
      </c>
    </row>
    <row r="1560" spans="2:6" x14ac:dyDescent="0.2">
      <c r="B1560" s="155" t="s">
        <v>54</v>
      </c>
      <c r="C1560" s="155" t="s">
        <v>18</v>
      </c>
      <c r="D1560" s="155" t="s">
        <v>133</v>
      </c>
      <c r="E1560" t="str">
        <f t="shared" si="24"/>
        <v>SETotal75-79</v>
      </c>
      <c r="F1560">
        <v>30162</v>
      </c>
    </row>
    <row r="1561" spans="2:6" x14ac:dyDescent="0.2">
      <c r="B1561" s="155" t="s">
        <v>54</v>
      </c>
      <c r="C1561" s="155" t="s">
        <v>18</v>
      </c>
      <c r="D1561" s="155" t="s">
        <v>134</v>
      </c>
      <c r="E1561" t="str">
        <f t="shared" si="24"/>
        <v>SETotal80-84</v>
      </c>
      <c r="F1561">
        <v>18894</v>
      </c>
    </row>
    <row r="1562" spans="2:6" x14ac:dyDescent="0.2">
      <c r="B1562" s="155" t="s">
        <v>54</v>
      </c>
      <c r="C1562" s="155" t="s">
        <v>18</v>
      </c>
      <c r="D1562" s="155" t="s">
        <v>135</v>
      </c>
      <c r="E1562" t="str">
        <f t="shared" si="24"/>
        <v>SETotal85-89</v>
      </c>
      <c r="F1562">
        <v>9623</v>
      </c>
    </row>
    <row r="1563" spans="2:6" x14ac:dyDescent="0.2">
      <c r="B1563" s="155" t="s">
        <v>54</v>
      </c>
      <c r="C1563" s="155" t="s">
        <v>18</v>
      </c>
      <c r="D1563" s="155" t="s">
        <v>8</v>
      </c>
      <c r="E1563" t="str">
        <f t="shared" si="24"/>
        <v>SETotal90+</v>
      </c>
      <c r="F1563">
        <v>5348</v>
      </c>
    </row>
    <row r="1564" spans="2:6" x14ac:dyDescent="0.2">
      <c r="B1564" s="155" t="s">
        <v>13</v>
      </c>
      <c r="C1564" s="155" t="s">
        <v>69</v>
      </c>
      <c r="D1564" s="155">
        <v>0</v>
      </c>
      <c r="E1564" t="str">
        <f t="shared" si="24"/>
        <v>SPFemale0</v>
      </c>
      <c r="F1564">
        <v>296156</v>
      </c>
    </row>
    <row r="1565" spans="2:6" x14ac:dyDescent="0.2">
      <c r="B1565" s="155" t="s">
        <v>13</v>
      </c>
      <c r="C1565" s="155" t="s">
        <v>69</v>
      </c>
      <c r="D1565" s="167" t="s">
        <v>139</v>
      </c>
      <c r="E1565" t="str">
        <f t="shared" si="24"/>
        <v>SPFemale01-04</v>
      </c>
      <c r="F1565">
        <v>1198316</v>
      </c>
    </row>
    <row r="1566" spans="2:6" x14ac:dyDescent="0.2">
      <c r="B1566" s="155" t="s">
        <v>13</v>
      </c>
      <c r="C1566" s="155" t="s">
        <v>69</v>
      </c>
      <c r="D1566" s="167" t="s">
        <v>138</v>
      </c>
      <c r="E1566" t="str">
        <f t="shared" si="24"/>
        <v>SPFemale05-09</v>
      </c>
      <c r="F1566">
        <v>1470654</v>
      </c>
    </row>
    <row r="1567" spans="2:6" x14ac:dyDescent="0.2">
      <c r="B1567" s="155" t="s">
        <v>13</v>
      </c>
      <c r="C1567" s="155" t="s">
        <v>69</v>
      </c>
      <c r="D1567" s="167" t="s">
        <v>120</v>
      </c>
      <c r="E1567" t="str">
        <f t="shared" si="24"/>
        <v>SPFemale10-14</v>
      </c>
      <c r="F1567">
        <v>1456372</v>
      </c>
    </row>
    <row r="1568" spans="2:6" x14ac:dyDescent="0.2">
      <c r="B1568" s="155" t="s">
        <v>13</v>
      </c>
      <c r="C1568" s="155" t="s">
        <v>69</v>
      </c>
      <c r="D1568" s="155" t="s">
        <v>121</v>
      </c>
      <c r="E1568" t="str">
        <f t="shared" si="24"/>
        <v>SPFemale15-19</v>
      </c>
      <c r="F1568">
        <v>1556339</v>
      </c>
    </row>
    <row r="1569" spans="2:6" x14ac:dyDescent="0.2">
      <c r="B1569" s="155" t="s">
        <v>13</v>
      </c>
      <c r="C1569" s="155" t="s">
        <v>69</v>
      </c>
      <c r="D1569" s="155" t="s">
        <v>122</v>
      </c>
      <c r="E1569" t="str">
        <f t="shared" si="24"/>
        <v>SPFemale20-24</v>
      </c>
      <c r="F1569">
        <v>1709039</v>
      </c>
    </row>
    <row r="1570" spans="2:6" x14ac:dyDescent="0.2">
      <c r="B1570" s="155" t="s">
        <v>13</v>
      </c>
      <c r="C1570" s="155" t="s">
        <v>69</v>
      </c>
      <c r="D1570" s="155" t="s">
        <v>123</v>
      </c>
      <c r="E1570" t="str">
        <f t="shared" si="24"/>
        <v>SPFemale25-29</v>
      </c>
      <c r="F1570">
        <v>1756016</v>
      </c>
    </row>
    <row r="1571" spans="2:6" x14ac:dyDescent="0.2">
      <c r="B1571" s="155" t="s">
        <v>13</v>
      </c>
      <c r="C1571" s="155" t="s">
        <v>69</v>
      </c>
      <c r="D1571" s="155" t="s">
        <v>124</v>
      </c>
      <c r="E1571" t="str">
        <f t="shared" si="24"/>
        <v>SPFemale30-34</v>
      </c>
      <c r="F1571">
        <v>1910653</v>
      </c>
    </row>
    <row r="1572" spans="2:6" x14ac:dyDescent="0.2">
      <c r="B1572" s="155" t="s">
        <v>13</v>
      </c>
      <c r="C1572" s="155" t="s">
        <v>69</v>
      </c>
      <c r="D1572" s="155" t="s">
        <v>125</v>
      </c>
      <c r="E1572" t="str">
        <f t="shared" si="24"/>
        <v>SPFemale35-39</v>
      </c>
      <c r="F1572">
        <v>1936954</v>
      </c>
    </row>
    <row r="1573" spans="2:6" x14ac:dyDescent="0.2">
      <c r="B1573" s="155" t="s">
        <v>13</v>
      </c>
      <c r="C1573" s="155" t="s">
        <v>69</v>
      </c>
      <c r="D1573" s="155" t="s">
        <v>126</v>
      </c>
      <c r="E1573" t="str">
        <f t="shared" si="24"/>
        <v>SPFemale40-44</v>
      </c>
      <c r="F1573">
        <v>1787608</v>
      </c>
    </row>
    <row r="1574" spans="2:6" x14ac:dyDescent="0.2">
      <c r="B1574" s="155" t="s">
        <v>13</v>
      </c>
      <c r="C1574" s="155" t="s">
        <v>69</v>
      </c>
      <c r="D1574" s="155" t="s">
        <v>127</v>
      </c>
      <c r="E1574" t="str">
        <f t="shared" si="24"/>
        <v>SPFemale45-49</v>
      </c>
      <c r="F1574">
        <v>1602767</v>
      </c>
    </row>
    <row r="1575" spans="2:6" x14ac:dyDescent="0.2">
      <c r="B1575" s="155" t="s">
        <v>13</v>
      </c>
      <c r="C1575" s="155" t="s">
        <v>69</v>
      </c>
      <c r="D1575" s="155" t="s">
        <v>128</v>
      </c>
      <c r="E1575" t="str">
        <f t="shared" si="24"/>
        <v>SPFemale50-54</v>
      </c>
      <c r="F1575">
        <v>1503149</v>
      </c>
    </row>
    <row r="1576" spans="2:6" x14ac:dyDescent="0.2">
      <c r="B1576" s="155" t="s">
        <v>13</v>
      </c>
      <c r="C1576" s="155" t="s">
        <v>69</v>
      </c>
      <c r="D1576" s="155" t="s">
        <v>129</v>
      </c>
      <c r="E1576" t="str">
        <f t="shared" si="24"/>
        <v>SPFemale55-59</v>
      </c>
      <c r="F1576">
        <v>1385598</v>
      </c>
    </row>
    <row r="1577" spans="2:6" x14ac:dyDescent="0.2">
      <c r="B1577" s="155" t="s">
        <v>13</v>
      </c>
      <c r="C1577" s="155" t="s">
        <v>69</v>
      </c>
      <c r="D1577" s="155" t="s">
        <v>130</v>
      </c>
      <c r="E1577" t="str">
        <f t="shared" si="24"/>
        <v>SPFemale60-64</v>
      </c>
      <c r="F1577">
        <v>1192499</v>
      </c>
    </row>
    <row r="1578" spans="2:6" x14ac:dyDescent="0.2">
      <c r="B1578" s="155" t="s">
        <v>13</v>
      </c>
      <c r="C1578" s="155" t="s">
        <v>69</v>
      </c>
      <c r="D1578" s="155" t="s">
        <v>131</v>
      </c>
      <c r="E1578" t="str">
        <f t="shared" si="24"/>
        <v>SPFemale65-69</v>
      </c>
      <c r="F1578">
        <v>941339</v>
      </c>
    </row>
    <row r="1579" spans="2:6" x14ac:dyDescent="0.2">
      <c r="B1579" s="155" t="s">
        <v>13</v>
      </c>
      <c r="C1579" s="155" t="s">
        <v>69</v>
      </c>
      <c r="D1579" s="155" t="s">
        <v>132</v>
      </c>
      <c r="E1579" t="str">
        <f t="shared" si="24"/>
        <v>SPFemale70-74</v>
      </c>
      <c r="F1579">
        <v>697013</v>
      </c>
    </row>
    <row r="1580" spans="2:6" x14ac:dyDescent="0.2">
      <c r="B1580" s="155" t="s">
        <v>13</v>
      </c>
      <c r="C1580" s="155" t="s">
        <v>69</v>
      </c>
      <c r="D1580" s="155" t="s">
        <v>133</v>
      </c>
      <c r="E1580" t="str">
        <f t="shared" si="24"/>
        <v>SPFemale75-79</v>
      </c>
      <c r="F1580">
        <v>474830</v>
      </c>
    </row>
    <row r="1581" spans="2:6" x14ac:dyDescent="0.2">
      <c r="B1581" s="155" t="s">
        <v>13</v>
      </c>
      <c r="C1581" s="155" t="s">
        <v>69</v>
      </c>
      <c r="D1581" s="155" t="s">
        <v>134</v>
      </c>
      <c r="E1581" t="str">
        <f t="shared" si="24"/>
        <v>SPFemale80-84</v>
      </c>
      <c r="F1581">
        <v>330298</v>
      </c>
    </row>
    <row r="1582" spans="2:6" x14ac:dyDescent="0.2">
      <c r="B1582" s="155" t="s">
        <v>13</v>
      </c>
      <c r="C1582" s="155" t="s">
        <v>69</v>
      </c>
      <c r="D1582" s="155" t="s">
        <v>135</v>
      </c>
      <c r="E1582" t="str">
        <f t="shared" si="24"/>
        <v>SPFemale85-89</v>
      </c>
      <c r="F1582">
        <v>189934</v>
      </c>
    </row>
    <row r="1583" spans="2:6" x14ac:dyDescent="0.2">
      <c r="B1583" s="155" t="s">
        <v>13</v>
      </c>
      <c r="C1583" s="155" t="s">
        <v>69</v>
      </c>
      <c r="D1583" s="155" t="s">
        <v>8</v>
      </c>
      <c r="E1583" t="str">
        <f t="shared" si="24"/>
        <v>SPFemale90+</v>
      </c>
      <c r="F1583">
        <v>135380</v>
      </c>
    </row>
    <row r="1584" spans="2:6" x14ac:dyDescent="0.2">
      <c r="B1584" s="155" t="s">
        <v>13</v>
      </c>
      <c r="C1584" s="155" t="s">
        <v>70</v>
      </c>
      <c r="D1584" s="155">
        <v>0</v>
      </c>
      <c r="E1584" t="str">
        <f t="shared" si="24"/>
        <v>SPMale0</v>
      </c>
      <c r="F1584">
        <v>310442</v>
      </c>
    </row>
    <row r="1585" spans="2:6" x14ac:dyDescent="0.2">
      <c r="B1585" s="155" t="s">
        <v>13</v>
      </c>
      <c r="C1585" s="155" t="s">
        <v>70</v>
      </c>
      <c r="D1585" s="167" t="s">
        <v>139</v>
      </c>
      <c r="E1585" t="str">
        <f t="shared" si="24"/>
        <v>SPMale01-04</v>
      </c>
      <c r="F1585">
        <v>1255239</v>
      </c>
    </row>
    <row r="1586" spans="2:6" x14ac:dyDescent="0.2">
      <c r="B1586" s="155" t="s">
        <v>13</v>
      </c>
      <c r="C1586" s="155" t="s">
        <v>70</v>
      </c>
      <c r="D1586" s="167" t="s">
        <v>138</v>
      </c>
      <c r="E1586" t="str">
        <f t="shared" si="24"/>
        <v>SPMale05-09</v>
      </c>
      <c r="F1586">
        <v>1539132</v>
      </c>
    </row>
    <row r="1587" spans="2:6" x14ac:dyDescent="0.2">
      <c r="B1587" s="155" t="s">
        <v>13</v>
      </c>
      <c r="C1587" s="155" t="s">
        <v>70</v>
      </c>
      <c r="D1587" s="167" t="s">
        <v>120</v>
      </c>
      <c r="E1587" t="str">
        <f t="shared" si="24"/>
        <v>SPMale10-14</v>
      </c>
      <c r="F1587">
        <v>1522446</v>
      </c>
    </row>
    <row r="1588" spans="2:6" x14ac:dyDescent="0.2">
      <c r="B1588" s="155" t="s">
        <v>13</v>
      </c>
      <c r="C1588" s="155" t="s">
        <v>70</v>
      </c>
      <c r="D1588" s="155" t="s">
        <v>121</v>
      </c>
      <c r="E1588" t="str">
        <f t="shared" si="24"/>
        <v>SPMale15-19</v>
      </c>
      <c r="F1588">
        <v>1618106</v>
      </c>
    </row>
    <row r="1589" spans="2:6" x14ac:dyDescent="0.2">
      <c r="B1589" s="155" t="s">
        <v>13</v>
      </c>
      <c r="C1589" s="155" t="s">
        <v>70</v>
      </c>
      <c r="D1589" s="155" t="s">
        <v>122</v>
      </c>
      <c r="E1589" t="str">
        <f t="shared" si="24"/>
        <v>SPMale20-24</v>
      </c>
      <c r="F1589">
        <v>1749558</v>
      </c>
    </row>
    <row r="1590" spans="2:6" x14ac:dyDescent="0.2">
      <c r="B1590" s="155" t="s">
        <v>13</v>
      </c>
      <c r="C1590" s="155" t="s">
        <v>70</v>
      </c>
      <c r="D1590" s="155" t="s">
        <v>123</v>
      </c>
      <c r="E1590" t="str">
        <f t="shared" si="24"/>
        <v>SPMale25-29</v>
      </c>
      <c r="F1590">
        <v>1790669</v>
      </c>
    </row>
    <row r="1591" spans="2:6" x14ac:dyDescent="0.2">
      <c r="B1591" s="155" t="s">
        <v>13</v>
      </c>
      <c r="C1591" s="155" t="s">
        <v>70</v>
      </c>
      <c r="D1591" s="155" t="s">
        <v>124</v>
      </c>
      <c r="E1591" t="str">
        <f t="shared" si="24"/>
        <v>SPMale30-34</v>
      </c>
      <c r="F1591">
        <v>1934105</v>
      </c>
    </row>
    <row r="1592" spans="2:6" x14ac:dyDescent="0.2">
      <c r="B1592" s="155" t="s">
        <v>13</v>
      </c>
      <c r="C1592" s="155" t="s">
        <v>70</v>
      </c>
      <c r="D1592" s="155" t="s">
        <v>125</v>
      </c>
      <c r="E1592" t="str">
        <f t="shared" si="24"/>
        <v>SPMale35-39</v>
      </c>
      <c r="F1592">
        <v>1886550</v>
      </c>
    </row>
    <row r="1593" spans="2:6" x14ac:dyDescent="0.2">
      <c r="B1593" s="155" t="s">
        <v>13</v>
      </c>
      <c r="C1593" s="155" t="s">
        <v>70</v>
      </c>
      <c r="D1593" s="155" t="s">
        <v>126</v>
      </c>
      <c r="E1593" t="str">
        <f t="shared" si="24"/>
        <v>SPMale40-44</v>
      </c>
      <c r="F1593">
        <v>1688105</v>
      </c>
    </row>
    <row r="1594" spans="2:6" x14ac:dyDescent="0.2">
      <c r="B1594" s="155" t="s">
        <v>13</v>
      </c>
      <c r="C1594" s="155" t="s">
        <v>70</v>
      </c>
      <c r="D1594" s="155" t="s">
        <v>127</v>
      </c>
      <c r="E1594" t="str">
        <f t="shared" si="24"/>
        <v>SPMale45-49</v>
      </c>
      <c r="F1594">
        <v>1489613</v>
      </c>
    </row>
    <row r="1595" spans="2:6" x14ac:dyDescent="0.2">
      <c r="B1595" s="155" t="s">
        <v>13</v>
      </c>
      <c r="C1595" s="155" t="s">
        <v>70</v>
      </c>
      <c r="D1595" s="155" t="s">
        <v>128</v>
      </c>
      <c r="E1595" t="str">
        <f t="shared" si="24"/>
        <v>SPMale50-54</v>
      </c>
      <c r="F1595">
        <v>1369087</v>
      </c>
    </row>
    <row r="1596" spans="2:6" x14ac:dyDescent="0.2">
      <c r="B1596" s="155" t="s">
        <v>13</v>
      </c>
      <c r="C1596" s="155" t="s">
        <v>70</v>
      </c>
      <c r="D1596" s="155" t="s">
        <v>129</v>
      </c>
      <c r="E1596" t="str">
        <f t="shared" si="24"/>
        <v>SPMale55-59</v>
      </c>
      <c r="F1596">
        <v>1202407</v>
      </c>
    </row>
    <row r="1597" spans="2:6" x14ac:dyDescent="0.2">
      <c r="B1597" s="155" t="s">
        <v>13</v>
      </c>
      <c r="C1597" s="155" t="s">
        <v>70</v>
      </c>
      <c r="D1597" s="155" t="s">
        <v>130</v>
      </c>
      <c r="E1597" t="str">
        <f t="shared" si="24"/>
        <v>SPMale60-64</v>
      </c>
      <c r="F1597">
        <v>1009434</v>
      </c>
    </row>
    <row r="1598" spans="2:6" x14ac:dyDescent="0.2">
      <c r="B1598" s="155" t="s">
        <v>13</v>
      </c>
      <c r="C1598" s="155" t="s">
        <v>70</v>
      </c>
      <c r="D1598" s="155" t="s">
        <v>131</v>
      </c>
      <c r="E1598" t="str">
        <f t="shared" si="24"/>
        <v>SPMale65-69</v>
      </c>
      <c r="F1598">
        <v>769372</v>
      </c>
    </row>
    <row r="1599" spans="2:6" x14ac:dyDescent="0.2">
      <c r="B1599" s="155" t="s">
        <v>13</v>
      </c>
      <c r="C1599" s="155" t="s">
        <v>70</v>
      </c>
      <c r="D1599" s="155" t="s">
        <v>132</v>
      </c>
      <c r="E1599" t="str">
        <f t="shared" si="24"/>
        <v>SPMale70-74</v>
      </c>
      <c r="F1599">
        <v>536493</v>
      </c>
    </row>
    <row r="1600" spans="2:6" x14ac:dyDescent="0.2">
      <c r="B1600" s="155" t="s">
        <v>13</v>
      </c>
      <c r="C1600" s="155" t="s">
        <v>70</v>
      </c>
      <c r="D1600" s="155" t="s">
        <v>133</v>
      </c>
      <c r="E1600" t="str">
        <f t="shared" si="24"/>
        <v>SPMale75-79</v>
      </c>
      <c r="F1600">
        <v>339840</v>
      </c>
    </row>
    <row r="1601" spans="2:6" x14ac:dyDescent="0.2">
      <c r="B1601" s="155" t="s">
        <v>13</v>
      </c>
      <c r="C1601" s="155" t="s">
        <v>70</v>
      </c>
      <c r="D1601" s="155" t="s">
        <v>134</v>
      </c>
      <c r="E1601" t="str">
        <f t="shared" si="24"/>
        <v>SPMale80-84</v>
      </c>
      <c r="F1601">
        <v>212443</v>
      </c>
    </row>
    <row r="1602" spans="2:6" x14ac:dyDescent="0.2">
      <c r="B1602" s="155" t="s">
        <v>13</v>
      </c>
      <c r="C1602" s="155" t="s">
        <v>70</v>
      </c>
      <c r="D1602" s="155" t="s">
        <v>135</v>
      </c>
      <c r="E1602" t="str">
        <f t="shared" si="24"/>
        <v>SPMale85-89</v>
      </c>
      <c r="F1602">
        <v>107133</v>
      </c>
    </row>
    <row r="1603" spans="2:6" x14ac:dyDescent="0.2">
      <c r="B1603" s="155" t="s">
        <v>13</v>
      </c>
      <c r="C1603" s="155" t="s">
        <v>70</v>
      </c>
      <c r="D1603" s="155" t="s">
        <v>8</v>
      </c>
      <c r="E1603" t="str">
        <f t="shared" si="24"/>
        <v>SPMale90+</v>
      </c>
      <c r="F1603">
        <v>57961</v>
      </c>
    </row>
    <row r="1604" spans="2:6" x14ac:dyDescent="0.2">
      <c r="B1604" s="155" t="s">
        <v>13</v>
      </c>
      <c r="C1604" s="155" t="s">
        <v>18</v>
      </c>
      <c r="D1604" s="155">
        <v>0</v>
      </c>
      <c r="E1604" t="str">
        <f t="shared" ref="E1604:E1667" si="25">_xlfn.CONCAT(B1604,C1604,D1604)</f>
        <v>SPTotal0</v>
      </c>
      <c r="F1604">
        <v>606598</v>
      </c>
    </row>
    <row r="1605" spans="2:6" x14ac:dyDescent="0.2">
      <c r="B1605" s="155" t="s">
        <v>13</v>
      </c>
      <c r="C1605" s="155" t="s">
        <v>18</v>
      </c>
      <c r="D1605" s="167" t="s">
        <v>139</v>
      </c>
      <c r="E1605" t="str">
        <f t="shared" si="25"/>
        <v>SPTotal01-04</v>
      </c>
      <c r="F1605">
        <v>2453555</v>
      </c>
    </row>
    <row r="1606" spans="2:6" x14ac:dyDescent="0.2">
      <c r="B1606" s="155" t="s">
        <v>13</v>
      </c>
      <c r="C1606" s="155" t="s">
        <v>18</v>
      </c>
      <c r="D1606" s="167" t="s">
        <v>138</v>
      </c>
      <c r="E1606" t="str">
        <f t="shared" si="25"/>
        <v>SPTotal05-09</v>
      </c>
      <c r="F1606">
        <v>3009786</v>
      </c>
    </row>
    <row r="1607" spans="2:6" x14ac:dyDescent="0.2">
      <c r="B1607" s="155" t="s">
        <v>13</v>
      </c>
      <c r="C1607" s="155" t="s">
        <v>18</v>
      </c>
      <c r="D1607" s="167" t="s">
        <v>120</v>
      </c>
      <c r="E1607" t="str">
        <f t="shared" si="25"/>
        <v>SPTotal10-14</v>
      </c>
      <c r="F1607">
        <v>2978818</v>
      </c>
    </row>
    <row r="1608" spans="2:6" x14ac:dyDescent="0.2">
      <c r="B1608" s="155" t="s">
        <v>13</v>
      </c>
      <c r="C1608" s="155" t="s">
        <v>18</v>
      </c>
      <c r="D1608" s="155" t="s">
        <v>121</v>
      </c>
      <c r="E1608" t="str">
        <f t="shared" si="25"/>
        <v>SPTotal15-19</v>
      </c>
      <c r="F1608">
        <v>3174445</v>
      </c>
    </row>
    <row r="1609" spans="2:6" x14ac:dyDescent="0.2">
      <c r="B1609" s="155" t="s">
        <v>13</v>
      </c>
      <c r="C1609" s="155" t="s">
        <v>18</v>
      </c>
      <c r="D1609" s="155" t="s">
        <v>122</v>
      </c>
      <c r="E1609" t="str">
        <f t="shared" si="25"/>
        <v>SPTotal20-24</v>
      </c>
      <c r="F1609">
        <v>3458597</v>
      </c>
    </row>
    <row r="1610" spans="2:6" x14ac:dyDescent="0.2">
      <c r="B1610" s="155" t="s">
        <v>13</v>
      </c>
      <c r="C1610" s="155" t="s">
        <v>18</v>
      </c>
      <c r="D1610" s="155" t="s">
        <v>123</v>
      </c>
      <c r="E1610" t="str">
        <f t="shared" si="25"/>
        <v>SPTotal25-29</v>
      </c>
      <c r="F1610">
        <v>3546685</v>
      </c>
    </row>
    <row r="1611" spans="2:6" x14ac:dyDescent="0.2">
      <c r="B1611" s="155" t="s">
        <v>13</v>
      </c>
      <c r="C1611" s="155" t="s">
        <v>18</v>
      </c>
      <c r="D1611" s="155" t="s">
        <v>124</v>
      </c>
      <c r="E1611" t="str">
        <f t="shared" si="25"/>
        <v>SPTotal30-34</v>
      </c>
      <c r="F1611">
        <v>3844758</v>
      </c>
    </row>
    <row r="1612" spans="2:6" x14ac:dyDescent="0.2">
      <c r="B1612" s="155" t="s">
        <v>13</v>
      </c>
      <c r="C1612" s="155" t="s">
        <v>18</v>
      </c>
      <c r="D1612" s="155" t="s">
        <v>125</v>
      </c>
      <c r="E1612" t="str">
        <f t="shared" si="25"/>
        <v>SPTotal35-39</v>
      </c>
      <c r="F1612">
        <v>3823504</v>
      </c>
    </row>
    <row r="1613" spans="2:6" x14ac:dyDescent="0.2">
      <c r="B1613" s="155" t="s">
        <v>13</v>
      </c>
      <c r="C1613" s="155" t="s">
        <v>18</v>
      </c>
      <c r="D1613" s="155" t="s">
        <v>126</v>
      </c>
      <c r="E1613" t="str">
        <f t="shared" si="25"/>
        <v>SPTotal40-44</v>
      </c>
      <c r="F1613">
        <v>3475713</v>
      </c>
    </row>
    <row r="1614" spans="2:6" x14ac:dyDescent="0.2">
      <c r="B1614" s="155" t="s">
        <v>13</v>
      </c>
      <c r="C1614" s="155" t="s">
        <v>18</v>
      </c>
      <c r="D1614" s="155" t="s">
        <v>127</v>
      </c>
      <c r="E1614" t="str">
        <f t="shared" si="25"/>
        <v>SPTotal45-49</v>
      </c>
      <c r="F1614">
        <v>3092380</v>
      </c>
    </row>
    <row r="1615" spans="2:6" x14ac:dyDescent="0.2">
      <c r="B1615" s="155" t="s">
        <v>13</v>
      </c>
      <c r="C1615" s="155" t="s">
        <v>18</v>
      </c>
      <c r="D1615" s="155" t="s">
        <v>128</v>
      </c>
      <c r="E1615" t="str">
        <f t="shared" si="25"/>
        <v>SPTotal50-54</v>
      </c>
      <c r="F1615">
        <v>2872236</v>
      </c>
    </row>
    <row r="1616" spans="2:6" x14ac:dyDescent="0.2">
      <c r="B1616" s="155" t="s">
        <v>13</v>
      </c>
      <c r="C1616" s="155" t="s">
        <v>18</v>
      </c>
      <c r="D1616" s="155" t="s">
        <v>129</v>
      </c>
      <c r="E1616" t="str">
        <f t="shared" si="25"/>
        <v>SPTotal55-59</v>
      </c>
      <c r="F1616">
        <v>2588005</v>
      </c>
    </row>
    <row r="1617" spans="2:6" x14ac:dyDescent="0.2">
      <c r="B1617" s="155" t="s">
        <v>13</v>
      </c>
      <c r="C1617" s="155" t="s">
        <v>18</v>
      </c>
      <c r="D1617" s="155" t="s">
        <v>130</v>
      </c>
      <c r="E1617" t="str">
        <f t="shared" si="25"/>
        <v>SPTotal60-64</v>
      </c>
      <c r="F1617">
        <v>2201933</v>
      </c>
    </row>
    <row r="1618" spans="2:6" x14ac:dyDescent="0.2">
      <c r="B1618" s="155" t="s">
        <v>13</v>
      </c>
      <c r="C1618" s="155" t="s">
        <v>18</v>
      </c>
      <c r="D1618" s="155" t="s">
        <v>131</v>
      </c>
      <c r="E1618" t="str">
        <f t="shared" si="25"/>
        <v>SPTotal65-69</v>
      </c>
      <c r="F1618">
        <v>1710711</v>
      </c>
    </row>
    <row r="1619" spans="2:6" x14ac:dyDescent="0.2">
      <c r="B1619" s="155" t="s">
        <v>13</v>
      </c>
      <c r="C1619" s="155" t="s">
        <v>18</v>
      </c>
      <c r="D1619" s="155" t="s">
        <v>132</v>
      </c>
      <c r="E1619" t="str">
        <f t="shared" si="25"/>
        <v>SPTotal70-74</v>
      </c>
      <c r="F1619">
        <v>1233506</v>
      </c>
    </row>
    <row r="1620" spans="2:6" x14ac:dyDescent="0.2">
      <c r="B1620" s="155" t="s">
        <v>13</v>
      </c>
      <c r="C1620" s="155" t="s">
        <v>18</v>
      </c>
      <c r="D1620" s="155" t="s">
        <v>133</v>
      </c>
      <c r="E1620" t="str">
        <f t="shared" si="25"/>
        <v>SPTotal75-79</v>
      </c>
      <c r="F1620">
        <v>814670</v>
      </c>
    </row>
    <row r="1621" spans="2:6" x14ac:dyDescent="0.2">
      <c r="B1621" s="155" t="s">
        <v>13</v>
      </c>
      <c r="C1621" s="155" t="s">
        <v>18</v>
      </c>
      <c r="D1621" s="155" t="s">
        <v>134</v>
      </c>
      <c r="E1621" t="str">
        <f t="shared" si="25"/>
        <v>SPTotal80-84</v>
      </c>
      <c r="F1621">
        <v>542741</v>
      </c>
    </row>
    <row r="1622" spans="2:6" x14ac:dyDescent="0.2">
      <c r="B1622" s="155" t="s">
        <v>13</v>
      </c>
      <c r="C1622" s="155" t="s">
        <v>18</v>
      </c>
      <c r="D1622" s="155" t="s">
        <v>135</v>
      </c>
      <c r="E1622" t="str">
        <f t="shared" si="25"/>
        <v>SPTotal85-89</v>
      </c>
      <c r="F1622">
        <v>297067</v>
      </c>
    </row>
    <row r="1623" spans="2:6" x14ac:dyDescent="0.2">
      <c r="B1623" s="155" t="s">
        <v>13</v>
      </c>
      <c r="C1623" s="155" t="s">
        <v>18</v>
      </c>
      <c r="D1623" s="155" t="s">
        <v>8</v>
      </c>
      <c r="E1623" t="str">
        <f t="shared" si="25"/>
        <v>SPTotal90+</v>
      </c>
      <c r="F1623">
        <v>193341</v>
      </c>
    </row>
    <row r="1624" spans="2:6" x14ac:dyDescent="0.2">
      <c r="B1624" s="155" t="s">
        <v>45</v>
      </c>
      <c r="C1624" s="155" t="s">
        <v>69</v>
      </c>
      <c r="D1624" s="155">
        <v>0</v>
      </c>
      <c r="E1624" t="str">
        <f t="shared" si="25"/>
        <v>TOFemale0</v>
      </c>
      <c r="F1624">
        <v>12514</v>
      </c>
    </row>
    <row r="1625" spans="2:6" x14ac:dyDescent="0.2">
      <c r="B1625" s="155" t="s">
        <v>45</v>
      </c>
      <c r="C1625" s="155" t="s">
        <v>69</v>
      </c>
      <c r="D1625" s="167" t="s">
        <v>139</v>
      </c>
      <c r="E1625" t="str">
        <f t="shared" si="25"/>
        <v>TOFemale01-04</v>
      </c>
      <c r="F1625">
        <v>48766</v>
      </c>
    </row>
    <row r="1626" spans="2:6" x14ac:dyDescent="0.2">
      <c r="B1626" s="155" t="s">
        <v>45</v>
      </c>
      <c r="C1626" s="155" t="s">
        <v>69</v>
      </c>
      <c r="D1626" s="167" t="s">
        <v>138</v>
      </c>
      <c r="E1626" t="str">
        <f t="shared" si="25"/>
        <v>TOFemale05-09</v>
      </c>
      <c r="F1626">
        <v>61362</v>
      </c>
    </row>
    <row r="1627" spans="2:6" x14ac:dyDescent="0.2">
      <c r="B1627" s="155" t="s">
        <v>45</v>
      </c>
      <c r="C1627" s="155" t="s">
        <v>69</v>
      </c>
      <c r="D1627" s="167" t="s">
        <v>120</v>
      </c>
      <c r="E1627" t="str">
        <f t="shared" si="25"/>
        <v>TOFemale10-14</v>
      </c>
      <c r="F1627">
        <v>65581</v>
      </c>
    </row>
    <row r="1628" spans="2:6" x14ac:dyDescent="0.2">
      <c r="B1628" s="155" t="s">
        <v>45</v>
      </c>
      <c r="C1628" s="155" t="s">
        <v>69</v>
      </c>
      <c r="D1628" s="155" t="s">
        <v>121</v>
      </c>
      <c r="E1628" t="str">
        <f t="shared" si="25"/>
        <v>TOFemale15-19</v>
      </c>
      <c r="F1628">
        <v>68113</v>
      </c>
    </row>
    <row r="1629" spans="2:6" x14ac:dyDescent="0.2">
      <c r="B1629" s="155" t="s">
        <v>45</v>
      </c>
      <c r="C1629" s="155" t="s">
        <v>69</v>
      </c>
      <c r="D1629" s="155" t="s">
        <v>122</v>
      </c>
      <c r="E1629" t="str">
        <f t="shared" si="25"/>
        <v>TOFemale20-24</v>
      </c>
      <c r="F1629">
        <v>70941</v>
      </c>
    </row>
    <row r="1630" spans="2:6" x14ac:dyDescent="0.2">
      <c r="B1630" s="155" t="s">
        <v>45</v>
      </c>
      <c r="C1630" s="155" t="s">
        <v>69</v>
      </c>
      <c r="D1630" s="155" t="s">
        <v>123</v>
      </c>
      <c r="E1630" t="str">
        <f t="shared" si="25"/>
        <v>TOFemale25-29</v>
      </c>
      <c r="F1630">
        <v>67985</v>
      </c>
    </row>
    <row r="1631" spans="2:6" x14ac:dyDescent="0.2">
      <c r="B1631" s="155" t="s">
        <v>45</v>
      </c>
      <c r="C1631" s="155" t="s">
        <v>69</v>
      </c>
      <c r="D1631" s="155" t="s">
        <v>124</v>
      </c>
      <c r="E1631" t="str">
        <f t="shared" si="25"/>
        <v>TOFemale30-34</v>
      </c>
      <c r="F1631">
        <v>65563</v>
      </c>
    </row>
    <row r="1632" spans="2:6" x14ac:dyDescent="0.2">
      <c r="B1632" s="155" t="s">
        <v>45</v>
      </c>
      <c r="C1632" s="155" t="s">
        <v>69</v>
      </c>
      <c r="D1632" s="155" t="s">
        <v>125</v>
      </c>
      <c r="E1632" t="str">
        <f t="shared" si="25"/>
        <v>TOFemale35-39</v>
      </c>
      <c r="F1632">
        <v>63002</v>
      </c>
    </row>
    <row r="1633" spans="2:6" x14ac:dyDescent="0.2">
      <c r="B1633" s="155" t="s">
        <v>45</v>
      </c>
      <c r="C1633" s="155" t="s">
        <v>69</v>
      </c>
      <c r="D1633" s="155" t="s">
        <v>126</v>
      </c>
      <c r="E1633" t="str">
        <f t="shared" si="25"/>
        <v>TOFemale40-44</v>
      </c>
      <c r="F1633">
        <v>56259</v>
      </c>
    </row>
    <row r="1634" spans="2:6" x14ac:dyDescent="0.2">
      <c r="B1634" s="155" t="s">
        <v>45</v>
      </c>
      <c r="C1634" s="155" t="s">
        <v>69</v>
      </c>
      <c r="D1634" s="155" t="s">
        <v>127</v>
      </c>
      <c r="E1634" t="str">
        <f t="shared" si="25"/>
        <v>TOFemale45-49</v>
      </c>
      <c r="F1634">
        <v>45385</v>
      </c>
    </row>
    <row r="1635" spans="2:6" x14ac:dyDescent="0.2">
      <c r="B1635" s="155" t="s">
        <v>45</v>
      </c>
      <c r="C1635" s="155" t="s">
        <v>69</v>
      </c>
      <c r="D1635" s="155" t="s">
        <v>128</v>
      </c>
      <c r="E1635" t="str">
        <f t="shared" si="25"/>
        <v>TOFemale50-54</v>
      </c>
      <c r="F1635">
        <v>40119</v>
      </c>
    </row>
    <row r="1636" spans="2:6" x14ac:dyDescent="0.2">
      <c r="B1636" s="155" t="s">
        <v>45</v>
      </c>
      <c r="C1636" s="155" t="s">
        <v>69</v>
      </c>
      <c r="D1636" s="155" t="s">
        <v>129</v>
      </c>
      <c r="E1636" t="str">
        <f t="shared" si="25"/>
        <v>TOFemale55-59</v>
      </c>
      <c r="F1636">
        <v>32413</v>
      </c>
    </row>
    <row r="1637" spans="2:6" x14ac:dyDescent="0.2">
      <c r="B1637" s="155" t="s">
        <v>45</v>
      </c>
      <c r="C1637" s="155" t="s">
        <v>69</v>
      </c>
      <c r="D1637" s="155" t="s">
        <v>130</v>
      </c>
      <c r="E1637" t="str">
        <f t="shared" si="25"/>
        <v>TOFemale60-64</v>
      </c>
      <c r="F1637">
        <v>25940</v>
      </c>
    </row>
    <row r="1638" spans="2:6" x14ac:dyDescent="0.2">
      <c r="B1638" s="155" t="s">
        <v>45</v>
      </c>
      <c r="C1638" s="155" t="s">
        <v>69</v>
      </c>
      <c r="D1638" s="155" t="s">
        <v>131</v>
      </c>
      <c r="E1638" t="str">
        <f t="shared" si="25"/>
        <v>TOFemale65-69</v>
      </c>
      <c r="F1638">
        <v>20166</v>
      </c>
    </row>
    <row r="1639" spans="2:6" x14ac:dyDescent="0.2">
      <c r="B1639" s="155" t="s">
        <v>45</v>
      </c>
      <c r="C1639" s="155" t="s">
        <v>69</v>
      </c>
      <c r="D1639" s="155" t="s">
        <v>132</v>
      </c>
      <c r="E1639" t="str">
        <f t="shared" si="25"/>
        <v>TOFemale70-74</v>
      </c>
      <c r="F1639">
        <v>14647</v>
      </c>
    </row>
    <row r="1640" spans="2:6" x14ac:dyDescent="0.2">
      <c r="B1640" s="155" t="s">
        <v>45</v>
      </c>
      <c r="C1640" s="155" t="s">
        <v>69</v>
      </c>
      <c r="D1640" s="155" t="s">
        <v>133</v>
      </c>
      <c r="E1640" t="str">
        <f t="shared" si="25"/>
        <v>TOFemale75-79</v>
      </c>
      <c r="F1640">
        <v>9969</v>
      </c>
    </row>
    <row r="1641" spans="2:6" x14ac:dyDescent="0.2">
      <c r="B1641" s="155" t="s">
        <v>45</v>
      </c>
      <c r="C1641" s="155" t="s">
        <v>69</v>
      </c>
      <c r="D1641" s="155" t="s">
        <v>134</v>
      </c>
      <c r="E1641" t="str">
        <f t="shared" si="25"/>
        <v>TOFemale80-84</v>
      </c>
      <c r="F1641">
        <v>6638</v>
      </c>
    </row>
    <row r="1642" spans="2:6" x14ac:dyDescent="0.2">
      <c r="B1642" s="155" t="s">
        <v>45</v>
      </c>
      <c r="C1642" s="155" t="s">
        <v>69</v>
      </c>
      <c r="D1642" s="155" t="s">
        <v>135</v>
      </c>
      <c r="E1642" t="str">
        <f t="shared" si="25"/>
        <v>TOFemale85-89</v>
      </c>
      <c r="F1642">
        <v>3340</v>
      </c>
    </row>
    <row r="1643" spans="2:6" x14ac:dyDescent="0.2">
      <c r="B1643" s="155" t="s">
        <v>45</v>
      </c>
      <c r="C1643" s="155" t="s">
        <v>69</v>
      </c>
      <c r="D1643" s="155" t="s">
        <v>8</v>
      </c>
      <c r="E1643" t="str">
        <f t="shared" si="25"/>
        <v>TOFemale90+</v>
      </c>
      <c r="F1643">
        <v>1740</v>
      </c>
    </row>
    <row r="1644" spans="2:6" x14ac:dyDescent="0.2">
      <c r="B1644" s="155" t="s">
        <v>45</v>
      </c>
      <c r="C1644" s="155" t="s">
        <v>70</v>
      </c>
      <c r="D1644" s="155">
        <v>0</v>
      </c>
      <c r="E1644" t="str">
        <f t="shared" si="25"/>
        <v>TOMale0</v>
      </c>
      <c r="F1644">
        <v>13127</v>
      </c>
    </row>
    <row r="1645" spans="2:6" x14ac:dyDescent="0.2">
      <c r="B1645" s="155" t="s">
        <v>45</v>
      </c>
      <c r="C1645" s="155" t="s">
        <v>70</v>
      </c>
      <c r="D1645" s="167" t="s">
        <v>139</v>
      </c>
      <c r="E1645" t="str">
        <f t="shared" si="25"/>
        <v>TOMale01-04</v>
      </c>
      <c r="F1645">
        <v>51026</v>
      </c>
    </row>
    <row r="1646" spans="2:6" x14ac:dyDescent="0.2">
      <c r="B1646" s="155" t="s">
        <v>45</v>
      </c>
      <c r="C1646" s="155" t="s">
        <v>70</v>
      </c>
      <c r="D1646" s="167" t="s">
        <v>138</v>
      </c>
      <c r="E1646" t="str">
        <f t="shared" si="25"/>
        <v>TOMale05-09</v>
      </c>
      <c r="F1646">
        <v>64113</v>
      </c>
    </row>
    <row r="1647" spans="2:6" x14ac:dyDescent="0.2">
      <c r="B1647" s="155" t="s">
        <v>45</v>
      </c>
      <c r="C1647" s="155" t="s">
        <v>70</v>
      </c>
      <c r="D1647" s="167" t="s">
        <v>120</v>
      </c>
      <c r="E1647" t="str">
        <f t="shared" si="25"/>
        <v>TOMale10-14</v>
      </c>
      <c r="F1647">
        <v>68392</v>
      </c>
    </row>
    <row r="1648" spans="2:6" x14ac:dyDescent="0.2">
      <c r="B1648" s="155" t="s">
        <v>45</v>
      </c>
      <c r="C1648" s="155" t="s">
        <v>70</v>
      </c>
      <c r="D1648" s="155" t="s">
        <v>121</v>
      </c>
      <c r="E1648" t="str">
        <f t="shared" si="25"/>
        <v>TOMale15-19</v>
      </c>
      <c r="F1648">
        <v>70285</v>
      </c>
    </row>
    <row r="1649" spans="2:6" x14ac:dyDescent="0.2">
      <c r="B1649" s="155" t="s">
        <v>45</v>
      </c>
      <c r="C1649" s="155" t="s">
        <v>70</v>
      </c>
      <c r="D1649" s="155" t="s">
        <v>122</v>
      </c>
      <c r="E1649" t="str">
        <f t="shared" si="25"/>
        <v>TOMale20-24</v>
      </c>
      <c r="F1649">
        <v>73189</v>
      </c>
    </row>
    <row r="1650" spans="2:6" x14ac:dyDescent="0.2">
      <c r="B1650" s="155" t="s">
        <v>45</v>
      </c>
      <c r="C1650" s="155" t="s">
        <v>70</v>
      </c>
      <c r="D1650" s="155" t="s">
        <v>123</v>
      </c>
      <c r="E1650" t="str">
        <f t="shared" si="25"/>
        <v>TOMale25-29</v>
      </c>
      <c r="F1650">
        <v>68358</v>
      </c>
    </row>
    <row r="1651" spans="2:6" x14ac:dyDescent="0.2">
      <c r="B1651" s="155" t="s">
        <v>45</v>
      </c>
      <c r="C1651" s="155" t="s">
        <v>70</v>
      </c>
      <c r="D1651" s="155" t="s">
        <v>124</v>
      </c>
      <c r="E1651" t="str">
        <f t="shared" si="25"/>
        <v>TOMale30-34</v>
      </c>
      <c r="F1651">
        <v>64864</v>
      </c>
    </row>
    <row r="1652" spans="2:6" x14ac:dyDescent="0.2">
      <c r="B1652" s="155" t="s">
        <v>45</v>
      </c>
      <c r="C1652" s="155" t="s">
        <v>70</v>
      </c>
      <c r="D1652" s="155" t="s">
        <v>125</v>
      </c>
      <c r="E1652" t="str">
        <f t="shared" si="25"/>
        <v>TOMale35-39</v>
      </c>
      <c r="F1652">
        <v>61527</v>
      </c>
    </row>
    <row r="1653" spans="2:6" x14ac:dyDescent="0.2">
      <c r="B1653" s="155" t="s">
        <v>45</v>
      </c>
      <c r="C1653" s="155" t="s">
        <v>70</v>
      </c>
      <c r="D1653" s="155" t="s">
        <v>126</v>
      </c>
      <c r="E1653" t="str">
        <f t="shared" si="25"/>
        <v>TOMale40-44</v>
      </c>
      <c r="F1653">
        <v>55293</v>
      </c>
    </row>
    <row r="1654" spans="2:6" x14ac:dyDescent="0.2">
      <c r="B1654" s="155" t="s">
        <v>45</v>
      </c>
      <c r="C1654" s="155" t="s">
        <v>70</v>
      </c>
      <c r="D1654" s="155" t="s">
        <v>127</v>
      </c>
      <c r="E1654" t="str">
        <f t="shared" si="25"/>
        <v>TOMale45-49</v>
      </c>
      <c r="F1654">
        <v>46567</v>
      </c>
    </row>
    <row r="1655" spans="2:6" x14ac:dyDescent="0.2">
      <c r="B1655" s="155" t="s">
        <v>45</v>
      </c>
      <c r="C1655" s="155" t="s">
        <v>70</v>
      </c>
      <c r="D1655" s="155" t="s">
        <v>128</v>
      </c>
      <c r="E1655" t="str">
        <f t="shared" si="25"/>
        <v>TOMale50-54</v>
      </c>
      <c r="F1655">
        <v>40237</v>
      </c>
    </row>
    <row r="1656" spans="2:6" x14ac:dyDescent="0.2">
      <c r="B1656" s="155" t="s">
        <v>45</v>
      </c>
      <c r="C1656" s="155" t="s">
        <v>70</v>
      </c>
      <c r="D1656" s="155" t="s">
        <v>129</v>
      </c>
      <c r="E1656" t="str">
        <f t="shared" si="25"/>
        <v>TOMale55-59</v>
      </c>
      <c r="F1656">
        <v>32949</v>
      </c>
    </row>
    <row r="1657" spans="2:6" x14ac:dyDescent="0.2">
      <c r="B1657" s="155" t="s">
        <v>45</v>
      </c>
      <c r="C1657" s="155" t="s">
        <v>70</v>
      </c>
      <c r="D1657" s="155" t="s">
        <v>130</v>
      </c>
      <c r="E1657" t="str">
        <f t="shared" si="25"/>
        <v>TOMale60-64</v>
      </c>
      <c r="F1657">
        <v>26032</v>
      </c>
    </row>
    <row r="1658" spans="2:6" x14ac:dyDescent="0.2">
      <c r="B1658" s="155" t="s">
        <v>45</v>
      </c>
      <c r="C1658" s="155" t="s">
        <v>70</v>
      </c>
      <c r="D1658" s="155" t="s">
        <v>131</v>
      </c>
      <c r="E1658" t="str">
        <f t="shared" si="25"/>
        <v>TOMale65-69</v>
      </c>
      <c r="F1658">
        <v>20366</v>
      </c>
    </row>
    <row r="1659" spans="2:6" x14ac:dyDescent="0.2">
      <c r="B1659" s="155" t="s">
        <v>45</v>
      </c>
      <c r="C1659" s="155" t="s">
        <v>70</v>
      </c>
      <c r="D1659" s="155" t="s">
        <v>132</v>
      </c>
      <c r="E1659" t="str">
        <f t="shared" si="25"/>
        <v>TOMale70-74</v>
      </c>
      <c r="F1659">
        <v>14703</v>
      </c>
    </row>
    <row r="1660" spans="2:6" x14ac:dyDescent="0.2">
      <c r="B1660" s="155" t="s">
        <v>45</v>
      </c>
      <c r="C1660" s="155" t="s">
        <v>70</v>
      </c>
      <c r="D1660" s="155" t="s">
        <v>133</v>
      </c>
      <c r="E1660" t="str">
        <f t="shared" si="25"/>
        <v>TOMale75-79</v>
      </c>
      <c r="F1660">
        <v>10125</v>
      </c>
    </row>
    <row r="1661" spans="2:6" x14ac:dyDescent="0.2">
      <c r="B1661" s="155" t="s">
        <v>45</v>
      </c>
      <c r="C1661" s="155" t="s">
        <v>70</v>
      </c>
      <c r="D1661" s="155" t="s">
        <v>134</v>
      </c>
      <c r="E1661" t="str">
        <f t="shared" si="25"/>
        <v>TOMale80-84</v>
      </c>
      <c r="F1661">
        <v>6500</v>
      </c>
    </row>
    <row r="1662" spans="2:6" x14ac:dyDescent="0.2">
      <c r="B1662" s="155" t="s">
        <v>45</v>
      </c>
      <c r="C1662" s="155" t="s">
        <v>70</v>
      </c>
      <c r="D1662" s="155" t="s">
        <v>135</v>
      </c>
      <c r="E1662" t="str">
        <f t="shared" si="25"/>
        <v>TOMale85-89</v>
      </c>
      <c r="F1662">
        <v>3191</v>
      </c>
    </row>
    <row r="1663" spans="2:6" x14ac:dyDescent="0.2">
      <c r="B1663" s="155" t="s">
        <v>45</v>
      </c>
      <c r="C1663" s="155" t="s">
        <v>70</v>
      </c>
      <c r="D1663" s="155" t="s">
        <v>8</v>
      </c>
      <c r="E1663" t="str">
        <f t="shared" si="25"/>
        <v>TOMale90+</v>
      </c>
      <c r="F1663">
        <v>1579</v>
      </c>
    </row>
    <row r="1664" spans="2:6" x14ac:dyDescent="0.2">
      <c r="B1664" s="155" t="s">
        <v>45</v>
      </c>
      <c r="C1664" s="155" t="s">
        <v>18</v>
      </c>
      <c r="D1664" s="155">
        <v>0</v>
      </c>
      <c r="E1664" t="str">
        <f t="shared" si="25"/>
        <v>TOTotal0</v>
      </c>
      <c r="F1664">
        <v>25641</v>
      </c>
    </row>
    <row r="1665" spans="2:6" x14ac:dyDescent="0.2">
      <c r="B1665" s="155" t="s">
        <v>45</v>
      </c>
      <c r="C1665" s="155" t="s">
        <v>18</v>
      </c>
      <c r="D1665" s="167" t="s">
        <v>139</v>
      </c>
      <c r="E1665" t="str">
        <f t="shared" si="25"/>
        <v>TOTotal01-04</v>
      </c>
      <c r="F1665">
        <v>99792</v>
      </c>
    </row>
    <row r="1666" spans="2:6" x14ac:dyDescent="0.2">
      <c r="B1666" s="155" t="s">
        <v>45</v>
      </c>
      <c r="C1666" s="155" t="s">
        <v>18</v>
      </c>
      <c r="D1666" s="167" t="s">
        <v>138</v>
      </c>
      <c r="E1666" t="str">
        <f t="shared" si="25"/>
        <v>TOTotal05-09</v>
      </c>
      <c r="F1666">
        <v>125475</v>
      </c>
    </row>
    <row r="1667" spans="2:6" x14ac:dyDescent="0.2">
      <c r="B1667" s="155" t="s">
        <v>45</v>
      </c>
      <c r="C1667" s="155" t="s">
        <v>18</v>
      </c>
      <c r="D1667" s="167" t="s">
        <v>120</v>
      </c>
      <c r="E1667" t="str">
        <f t="shared" si="25"/>
        <v>TOTotal10-14</v>
      </c>
      <c r="F1667">
        <v>133973</v>
      </c>
    </row>
    <row r="1668" spans="2:6" x14ac:dyDescent="0.2">
      <c r="B1668" s="155" t="s">
        <v>45</v>
      </c>
      <c r="C1668" s="155" t="s">
        <v>18</v>
      </c>
      <c r="D1668" s="155" t="s">
        <v>121</v>
      </c>
      <c r="E1668" t="str">
        <f t="shared" ref="E1668:E1683" si="26">_xlfn.CONCAT(B1668,C1668,D1668)</f>
        <v>TOTotal15-19</v>
      </c>
      <c r="F1668">
        <v>138398</v>
      </c>
    </row>
    <row r="1669" spans="2:6" x14ac:dyDescent="0.2">
      <c r="B1669" s="155" t="s">
        <v>45</v>
      </c>
      <c r="C1669" s="155" t="s">
        <v>18</v>
      </c>
      <c r="D1669" s="155" t="s">
        <v>122</v>
      </c>
      <c r="E1669" t="str">
        <f t="shared" si="26"/>
        <v>TOTotal20-24</v>
      </c>
      <c r="F1669">
        <v>144130</v>
      </c>
    </row>
    <row r="1670" spans="2:6" x14ac:dyDescent="0.2">
      <c r="B1670" s="155" t="s">
        <v>45</v>
      </c>
      <c r="C1670" s="155" t="s">
        <v>18</v>
      </c>
      <c r="D1670" s="155" t="s">
        <v>123</v>
      </c>
      <c r="E1670" t="str">
        <f t="shared" si="26"/>
        <v>TOTotal25-29</v>
      </c>
      <c r="F1670">
        <v>136343</v>
      </c>
    </row>
    <row r="1671" spans="2:6" x14ac:dyDescent="0.2">
      <c r="B1671" s="155" t="s">
        <v>45</v>
      </c>
      <c r="C1671" s="155" t="s">
        <v>18</v>
      </c>
      <c r="D1671" s="155" t="s">
        <v>124</v>
      </c>
      <c r="E1671" t="str">
        <f t="shared" si="26"/>
        <v>TOTotal30-34</v>
      </c>
      <c r="F1671">
        <v>130427</v>
      </c>
    </row>
    <row r="1672" spans="2:6" x14ac:dyDescent="0.2">
      <c r="B1672" s="155" t="s">
        <v>45</v>
      </c>
      <c r="C1672" s="155" t="s">
        <v>18</v>
      </c>
      <c r="D1672" s="155" t="s">
        <v>125</v>
      </c>
      <c r="E1672" t="str">
        <f t="shared" si="26"/>
        <v>TOTotal35-39</v>
      </c>
      <c r="F1672">
        <v>124529</v>
      </c>
    </row>
    <row r="1673" spans="2:6" x14ac:dyDescent="0.2">
      <c r="B1673" s="155" t="s">
        <v>45</v>
      </c>
      <c r="C1673" s="155" t="s">
        <v>18</v>
      </c>
      <c r="D1673" s="155" t="s">
        <v>126</v>
      </c>
      <c r="E1673" t="str">
        <f t="shared" si="26"/>
        <v>TOTotal40-44</v>
      </c>
      <c r="F1673">
        <v>111552</v>
      </c>
    </row>
    <row r="1674" spans="2:6" x14ac:dyDescent="0.2">
      <c r="B1674" s="155" t="s">
        <v>45</v>
      </c>
      <c r="C1674" s="155" t="s">
        <v>18</v>
      </c>
      <c r="D1674" s="155" t="s">
        <v>127</v>
      </c>
      <c r="E1674" t="str">
        <f t="shared" si="26"/>
        <v>TOTotal45-49</v>
      </c>
      <c r="F1674">
        <v>91952</v>
      </c>
    </row>
    <row r="1675" spans="2:6" x14ac:dyDescent="0.2">
      <c r="B1675" s="155" t="s">
        <v>45</v>
      </c>
      <c r="C1675" s="155" t="s">
        <v>18</v>
      </c>
      <c r="D1675" s="155" t="s">
        <v>128</v>
      </c>
      <c r="E1675" t="str">
        <f t="shared" si="26"/>
        <v>TOTotal50-54</v>
      </c>
      <c r="F1675">
        <v>80356</v>
      </c>
    </row>
    <row r="1676" spans="2:6" x14ac:dyDescent="0.2">
      <c r="B1676" s="155" t="s">
        <v>45</v>
      </c>
      <c r="C1676" s="155" t="s">
        <v>18</v>
      </c>
      <c r="D1676" s="155" t="s">
        <v>129</v>
      </c>
      <c r="E1676" t="str">
        <f t="shared" si="26"/>
        <v>TOTotal55-59</v>
      </c>
      <c r="F1676">
        <v>65362</v>
      </c>
    </row>
    <row r="1677" spans="2:6" x14ac:dyDescent="0.2">
      <c r="B1677" s="155" t="s">
        <v>45</v>
      </c>
      <c r="C1677" s="155" t="s">
        <v>18</v>
      </c>
      <c r="D1677" s="155" t="s">
        <v>130</v>
      </c>
      <c r="E1677" t="str">
        <f t="shared" si="26"/>
        <v>TOTotal60-64</v>
      </c>
      <c r="F1677">
        <v>51972</v>
      </c>
    </row>
    <row r="1678" spans="2:6" x14ac:dyDescent="0.2">
      <c r="B1678" s="155" t="s">
        <v>45</v>
      </c>
      <c r="C1678" s="155" t="s">
        <v>18</v>
      </c>
      <c r="D1678" s="155" t="s">
        <v>131</v>
      </c>
      <c r="E1678" t="str">
        <f t="shared" si="26"/>
        <v>TOTotal65-69</v>
      </c>
      <c r="F1678">
        <v>40532</v>
      </c>
    </row>
    <row r="1679" spans="2:6" x14ac:dyDescent="0.2">
      <c r="B1679" s="155" t="s">
        <v>45</v>
      </c>
      <c r="C1679" s="155" t="s">
        <v>18</v>
      </c>
      <c r="D1679" s="155" t="s">
        <v>132</v>
      </c>
      <c r="E1679" t="str">
        <f t="shared" si="26"/>
        <v>TOTotal70-74</v>
      </c>
      <c r="F1679">
        <v>29350</v>
      </c>
    </row>
    <row r="1680" spans="2:6" x14ac:dyDescent="0.2">
      <c r="B1680" s="155" t="s">
        <v>45</v>
      </c>
      <c r="C1680" s="155" t="s">
        <v>18</v>
      </c>
      <c r="D1680" s="155" t="s">
        <v>133</v>
      </c>
      <c r="E1680" t="str">
        <f t="shared" si="26"/>
        <v>TOTotal75-79</v>
      </c>
      <c r="F1680">
        <v>20094</v>
      </c>
    </row>
    <row r="1681" spans="2:6" x14ac:dyDescent="0.2">
      <c r="B1681" s="155" t="s">
        <v>45</v>
      </c>
      <c r="C1681" s="155" t="s">
        <v>18</v>
      </c>
      <c r="D1681" s="155" t="s">
        <v>134</v>
      </c>
      <c r="E1681" t="str">
        <f t="shared" si="26"/>
        <v>TOTotal80-84</v>
      </c>
      <c r="F1681">
        <v>13138</v>
      </c>
    </row>
    <row r="1682" spans="2:6" x14ac:dyDescent="0.2">
      <c r="B1682" s="155" t="s">
        <v>45</v>
      </c>
      <c r="C1682" s="155" t="s">
        <v>18</v>
      </c>
      <c r="D1682" s="155" t="s">
        <v>135</v>
      </c>
      <c r="E1682" t="str">
        <f t="shared" si="26"/>
        <v>TOTotal85-89</v>
      </c>
      <c r="F1682">
        <v>6531</v>
      </c>
    </row>
    <row r="1683" spans="2:6" x14ac:dyDescent="0.2">
      <c r="B1683" s="155" t="s">
        <v>45</v>
      </c>
      <c r="C1683" s="155" t="s">
        <v>18</v>
      </c>
      <c r="D1683" s="155" t="s">
        <v>8</v>
      </c>
      <c r="E1683" t="str">
        <f t="shared" si="26"/>
        <v>TOTotal90+</v>
      </c>
      <c r="F1683">
        <v>3319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FB35-7D92-CD41-9ED3-6F0991016BD1}">
  <dimension ref="B2:F1683"/>
  <sheetViews>
    <sheetView workbookViewId="0">
      <selection activeCell="B3" sqref="B3"/>
    </sheetView>
  </sheetViews>
  <sheetFormatPr baseColWidth="10" defaultRowHeight="16" x14ac:dyDescent="0.2"/>
  <cols>
    <col min="4" max="4" width="16.33203125" style="155" customWidth="1"/>
    <col min="5" max="5" width="18.83203125" hidden="1" customWidth="1"/>
    <col min="6" max="6" width="17" customWidth="1"/>
  </cols>
  <sheetData>
    <row r="2" spans="2:6" x14ac:dyDescent="0.2">
      <c r="B2" s="16" t="s">
        <v>1840</v>
      </c>
    </row>
    <row r="3" spans="2:6" ht="20" customHeight="1" x14ac:dyDescent="0.2">
      <c r="B3" s="168" t="s">
        <v>14</v>
      </c>
      <c r="C3" s="168" t="s">
        <v>17</v>
      </c>
      <c r="D3" s="168" t="s">
        <v>1829</v>
      </c>
      <c r="E3" s="168" t="s">
        <v>137</v>
      </c>
      <c r="F3" s="168" t="s">
        <v>1832</v>
      </c>
    </row>
    <row r="4" spans="2:6" x14ac:dyDescent="0.2">
      <c r="B4" t="s">
        <v>81</v>
      </c>
      <c r="C4" t="s">
        <v>69</v>
      </c>
      <c r="D4" s="155">
        <v>0</v>
      </c>
      <c r="E4" t="s">
        <v>408</v>
      </c>
      <c r="F4" s="117">
        <v>108.27030885096799</v>
      </c>
    </row>
    <row r="5" spans="2:6" x14ac:dyDescent="0.2">
      <c r="B5" t="s">
        <v>81</v>
      </c>
      <c r="C5" t="s">
        <v>69</v>
      </c>
      <c r="D5" s="167" t="s">
        <v>139</v>
      </c>
      <c r="E5" t="s">
        <v>1622</v>
      </c>
      <c r="F5" s="117">
        <v>44.973356528964104</v>
      </c>
    </row>
    <row r="6" spans="2:6" x14ac:dyDescent="0.2">
      <c r="B6" t="s">
        <v>81</v>
      </c>
      <c r="C6" t="s">
        <v>69</v>
      </c>
      <c r="D6" s="167" t="s">
        <v>138</v>
      </c>
      <c r="E6" t="s">
        <v>1623</v>
      </c>
      <c r="F6" s="117">
        <v>17.648322302184098</v>
      </c>
    </row>
    <row r="7" spans="2:6" x14ac:dyDescent="0.2">
      <c r="B7" t="s">
        <v>81</v>
      </c>
      <c r="C7" t="s">
        <v>69</v>
      </c>
      <c r="D7" s="167" t="s">
        <v>120</v>
      </c>
      <c r="E7" t="s">
        <v>409</v>
      </c>
      <c r="F7" s="117">
        <v>59.056277970105</v>
      </c>
    </row>
    <row r="8" spans="2:6" x14ac:dyDescent="0.2">
      <c r="B8" t="s">
        <v>81</v>
      </c>
      <c r="C8" t="s">
        <v>69</v>
      </c>
      <c r="D8" s="155" t="s">
        <v>121</v>
      </c>
      <c r="E8" t="s">
        <v>410</v>
      </c>
      <c r="F8" s="117">
        <v>174.96286714832999</v>
      </c>
    </row>
    <row r="9" spans="2:6" x14ac:dyDescent="0.2">
      <c r="B9" t="s">
        <v>81</v>
      </c>
      <c r="C9" t="s">
        <v>69</v>
      </c>
      <c r="D9" s="155" t="s">
        <v>122</v>
      </c>
      <c r="E9" t="s">
        <v>411</v>
      </c>
      <c r="F9" s="117">
        <v>474.03154734625201</v>
      </c>
    </row>
    <row r="10" spans="2:6" x14ac:dyDescent="0.2">
      <c r="B10" t="s">
        <v>81</v>
      </c>
      <c r="C10" t="s">
        <v>69</v>
      </c>
      <c r="D10" s="155" t="s">
        <v>123</v>
      </c>
      <c r="E10" t="s">
        <v>412</v>
      </c>
      <c r="F10" s="117">
        <v>944.38732714686796</v>
      </c>
    </row>
    <row r="11" spans="2:6" x14ac:dyDescent="0.2">
      <c r="B11" t="s">
        <v>81</v>
      </c>
      <c r="C11" t="s">
        <v>69</v>
      </c>
      <c r="D11" s="155" t="s">
        <v>124</v>
      </c>
      <c r="E11" t="s">
        <v>413</v>
      </c>
      <c r="F11" s="117">
        <v>1559.6681868781</v>
      </c>
    </row>
    <row r="12" spans="2:6" x14ac:dyDescent="0.2">
      <c r="B12" t="s">
        <v>81</v>
      </c>
      <c r="C12" t="s">
        <v>69</v>
      </c>
      <c r="D12" s="155" t="s">
        <v>125</v>
      </c>
      <c r="E12" t="s">
        <v>414</v>
      </c>
      <c r="F12" s="117">
        <v>2370.2655866708601</v>
      </c>
    </row>
    <row r="13" spans="2:6" x14ac:dyDescent="0.2">
      <c r="B13" t="s">
        <v>81</v>
      </c>
      <c r="C13" t="s">
        <v>69</v>
      </c>
      <c r="D13" s="155" t="s">
        <v>126</v>
      </c>
      <c r="E13" t="s">
        <v>415</v>
      </c>
      <c r="F13" s="117">
        <v>3546.30572277294</v>
      </c>
    </row>
    <row r="14" spans="2:6" x14ac:dyDescent="0.2">
      <c r="B14" t="s">
        <v>81</v>
      </c>
      <c r="C14" t="s">
        <v>69</v>
      </c>
      <c r="D14" s="155" t="s">
        <v>127</v>
      </c>
      <c r="E14" t="s">
        <v>416</v>
      </c>
      <c r="F14" s="117">
        <v>4466.8308739641798</v>
      </c>
    </row>
    <row r="15" spans="2:6" x14ac:dyDescent="0.2">
      <c r="B15" t="s">
        <v>81</v>
      </c>
      <c r="C15" t="s">
        <v>69</v>
      </c>
      <c r="D15" s="155" t="s">
        <v>128</v>
      </c>
      <c r="E15" t="s">
        <v>417</v>
      </c>
      <c r="F15" s="117">
        <v>6260.4192279491899</v>
      </c>
    </row>
    <row r="16" spans="2:6" x14ac:dyDescent="0.2">
      <c r="B16" t="s">
        <v>81</v>
      </c>
      <c r="C16" t="s">
        <v>69</v>
      </c>
      <c r="D16" s="155" t="s">
        <v>129</v>
      </c>
      <c r="E16" t="s">
        <v>418</v>
      </c>
      <c r="F16" s="117">
        <v>8575.3728542291301</v>
      </c>
    </row>
    <row r="17" spans="2:6" x14ac:dyDescent="0.2">
      <c r="B17" t="s">
        <v>81</v>
      </c>
      <c r="C17" t="s">
        <v>69</v>
      </c>
      <c r="D17" s="155" t="s">
        <v>130</v>
      </c>
      <c r="E17" t="s">
        <v>419</v>
      </c>
      <c r="F17" s="117">
        <v>11505.6634156978</v>
      </c>
    </row>
    <row r="18" spans="2:6" x14ac:dyDescent="0.2">
      <c r="B18" t="s">
        <v>81</v>
      </c>
      <c r="C18" t="s">
        <v>69</v>
      </c>
      <c r="D18" s="155" t="s">
        <v>131</v>
      </c>
      <c r="E18" t="s">
        <v>420</v>
      </c>
      <c r="F18" s="117">
        <v>13131.8986171172</v>
      </c>
    </row>
    <row r="19" spans="2:6" x14ac:dyDescent="0.2">
      <c r="B19" t="s">
        <v>81</v>
      </c>
      <c r="C19" t="s">
        <v>69</v>
      </c>
      <c r="D19" s="155" t="s">
        <v>132</v>
      </c>
      <c r="E19" t="s">
        <v>421</v>
      </c>
      <c r="F19" s="117">
        <v>12499.560085417201</v>
      </c>
    </row>
    <row r="20" spans="2:6" x14ac:dyDescent="0.2">
      <c r="B20" t="s">
        <v>81</v>
      </c>
      <c r="C20" t="s">
        <v>69</v>
      </c>
      <c r="D20" s="155" t="s">
        <v>133</v>
      </c>
      <c r="E20" t="s">
        <v>422</v>
      </c>
      <c r="F20" s="117">
        <v>10464.077902967099</v>
      </c>
    </row>
    <row r="21" spans="2:6" x14ac:dyDescent="0.2">
      <c r="B21" t="s">
        <v>81</v>
      </c>
      <c r="C21" t="s">
        <v>69</v>
      </c>
      <c r="D21" s="155" t="s">
        <v>134</v>
      </c>
      <c r="E21" t="s">
        <v>423</v>
      </c>
      <c r="F21" s="117">
        <v>8481.4814380065709</v>
      </c>
    </row>
    <row r="22" spans="2:6" x14ac:dyDescent="0.2">
      <c r="B22" t="s">
        <v>81</v>
      </c>
      <c r="C22" t="s">
        <v>69</v>
      </c>
      <c r="D22" s="155" t="s">
        <v>135</v>
      </c>
      <c r="E22" t="s">
        <v>424</v>
      </c>
      <c r="F22" s="117">
        <v>5602.3231037449004</v>
      </c>
    </row>
    <row r="23" spans="2:6" x14ac:dyDescent="0.2">
      <c r="B23" t="s">
        <v>81</v>
      </c>
      <c r="C23" t="s">
        <v>69</v>
      </c>
      <c r="D23" s="155" t="s">
        <v>8</v>
      </c>
      <c r="E23" t="s">
        <v>425</v>
      </c>
      <c r="F23" s="117">
        <v>3789.87382139594</v>
      </c>
    </row>
    <row r="24" spans="2:6" x14ac:dyDescent="0.2">
      <c r="B24" t="s">
        <v>81</v>
      </c>
      <c r="C24" t="s">
        <v>70</v>
      </c>
      <c r="D24" s="155">
        <v>0</v>
      </c>
      <c r="E24" t="s">
        <v>426</v>
      </c>
      <c r="F24" s="117">
        <v>104.394702001802</v>
      </c>
    </row>
    <row r="25" spans="2:6" x14ac:dyDescent="0.2">
      <c r="B25" t="s">
        <v>81</v>
      </c>
      <c r="C25" t="s">
        <v>70</v>
      </c>
      <c r="D25" s="167" t="s">
        <v>139</v>
      </c>
      <c r="E25" t="s">
        <v>1624</v>
      </c>
      <c r="F25" s="117">
        <v>44.8361686348766</v>
      </c>
    </row>
    <row r="26" spans="2:6" x14ac:dyDescent="0.2">
      <c r="B26" t="s">
        <v>81</v>
      </c>
      <c r="C26" t="s">
        <v>70</v>
      </c>
      <c r="D26" s="167" t="s">
        <v>138</v>
      </c>
      <c r="E26" t="s">
        <v>1625</v>
      </c>
      <c r="F26" s="117">
        <v>21.429513336749999</v>
      </c>
    </row>
    <row r="27" spans="2:6" x14ac:dyDescent="0.2">
      <c r="B27" t="s">
        <v>81</v>
      </c>
      <c r="C27" t="s">
        <v>70</v>
      </c>
      <c r="D27" s="167" t="s">
        <v>120</v>
      </c>
      <c r="E27" t="s">
        <v>427</v>
      </c>
      <c r="F27" s="117">
        <v>47.644182135580301</v>
      </c>
    </row>
    <row r="28" spans="2:6" x14ac:dyDescent="0.2">
      <c r="B28" t="s">
        <v>81</v>
      </c>
      <c r="C28" t="s">
        <v>70</v>
      </c>
      <c r="D28" s="155" t="s">
        <v>121</v>
      </c>
      <c r="E28" t="s">
        <v>428</v>
      </c>
      <c r="F28" s="117">
        <v>131.216604707469</v>
      </c>
    </row>
    <row r="29" spans="2:6" x14ac:dyDescent="0.2">
      <c r="B29" t="s">
        <v>81</v>
      </c>
      <c r="C29" t="s">
        <v>70</v>
      </c>
      <c r="D29" s="155" t="s">
        <v>122</v>
      </c>
      <c r="E29" t="s">
        <v>429</v>
      </c>
      <c r="F29" s="117">
        <v>456.72167359618402</v>
      </c>
    </row>
    <row r="30" spans="2:6" x14ac:dyDescent="0.2">
      <c r="B30" t="s">
        <v>81</v>
      </c>
      <c r="C30" t="s">
        <v>70</v>
      </c>
      <c r="D30" s="155" t="s">
        <v>123</v>
      </c>
      <c r="E30" t="s">
        <v>430</v>
      </c>
      <c r="F30" s="117">
        <v>1082.7497808765299</v>
      </c>
    </row>
    <row r="31" spans="2:6" x14ac:dyDescent="0.2">
      <c r="B31" t="s">
        <v>81</v>
      </c>
      <c r="C31" t="s">
        <v>70</v>
      </c>
      <c r="D31" s="155" t="s">
        <v>124</v>
      </c>
      <c r="E31" t="s">
        <v>431</v>
      </c>
      <c r="F31" s="117">
        <v>2277.6885704497799</v>
      </c>
    </row>
    <row r="32" spans="2:6" x14ac:dyDescent="0.2">
      <c r="B32" t="s">
        <v>81</v>
      </c>
      <c r="C32" t="s">
        <v>70</v>
      </c>
      <c r="D32" s="155" t="s">
        <v>125</v>
      </c>
      <c r="E32" t="s">
        <v>432</v>
      </c>
      <c r="F32" s="117">
        <v>3761.4712623086002</v>
      </c>
    </row>
    <row r="33" spans="2:6" x14ac:dyDescent="0.2">
      <c r="B33" t="s">
        <v>81</v>
      </c>
      <c r="C33" t="s">
        <v>70</v>
      </c>
      <c r="D33" s="155" t="s">
        <v>126</v>
      </c>
      <c r="E33" t="s">
        <v>433</v>
      </c>
      <c r="F33" s="117">
        <v>5296.9892278755597</v>
      </c>
    </row>
    <row r="34" spans="2:6" x14ac:dyDescent="0.2">
      <c r="B34" t="s">
        <v>81</v>
      </c>
      <c r="C34" t="s">
        <v>70</v>
      </c>
      <c r="D34" s="155" t="s">
        <v>127</v>
      </c>
      <c r="E34" t="s">
        <v>434</v>
      </c>
      <c r="F34" s="117">
        <v>6792.0154428914902</v>
      </c>
    </row>
    <row r="35" spans="2:6" x14ac:dyDescent="0.2">
      <c r="B35" t="s">
        <v>81</v>
      </c>
      <c r="C35" t="s">
        <v>70</v>
      </c>
      <c r="D35" s="155" t="s">
        <v>128</v>
      </c>
      <c r="E35" t="s">
        <v>435</v>
      </c>
      <c r="F35" s="117">
        <v>8961.7848213434409</v>
      </c>
    </row>
    <row r="36" spans="2:6" x14ac:dyDescent="0.2">
      <c r="B36" t="s">
        <v>81</v>
      </c>
      <c r="C36" t="s">
        <v>70</v>
      </c>
      <c r="D36" s="155" t="s">
        <v>129</v>
      </c>
      <c r="E36" t="s">
        <v>436</v>
      </c>
      <c r="F36" s="117">
        <v>11661.286111531301</v>
      </c>
    </row>
    <row r="37" spans="2:6" x14ac:dyDescent="0.2">
      <c r="B37" t="s">
        <v>81</v>
      </c>
      <c r="C37" t="s">
        <v>70</v>
      </c>
      <c r="D37" s="155" t="s">
        <v>130</v>
      </c>
      <c r="E37" t="s">
        <v>437</v>
      </c>
      <c r="F37" s="117">
        <v>14328.5300935002</v>
      </c>
    </row>
    <row r="38" spans="2:6" x14ac:dyDescent="0.2">
      <c r="B38" t="s">
        <v>81</v>
      </c>
      <c r="C38" t="s">
        <v>70</v>
      </c>
      <c r="D38" s="155" t="s">
        <v>131</v>
      </c>
      <c r="E38" t="s">
        <v>438</v>
      </c>
      <c r="F38" s="117">
        <v>16042.358257182799</v>
      </c>
    </row>
    <row r="39" spans="2:6" x14ac:dyDescent="0.2">
      <c r="B39" t="s">
        <v>81</v>
      </c>
      <c r="C39" t="s">
        <v>70</v>
      </c>
      <c r="D39" s="155" t="s">
        <v>132</v>
      </c>
      <c r="E39" t="s">
        <v>439</v>
      </c>
      <c r="F39" s="117">
        <v>15093.517891973501</v>
      </c>
    </row>
    <row r="40" spans="2:6" x14ac:dyDescent="0.2">
      <c r="B40" t="s">
        <v>81</v>
      </c>
      <c r="C40" t="s">
        <v>70</v>
      </c>
      <c r="D40" s="155" t="s">
        <v>133</v>
      </c>
      <c r="E40" t="s">
        <v>440</v>
      </c>
      <c r="F40" s="117">
        <v>12302.7538640118</v>
      </c>
    </row>
    <row r="41" spans="2:6" x14ac:dyDescent="0.2">
      <c r="B41" t="s">
        <v>81</v>
      </c>
      <c r="C41" t="s">
        <v>70</v>
      </c>
      <c r="D41" s="155" t="s">
        <v>134</v>
      </c>
      <c r="E41" t="s">
        <v>441</v>
      </c>
      <c r="F41" s="117">
        <v>8954.0723589367408</v>
      </c>
    </row>
    <row r="42" spans="2:6" x14ac:dyDescent="0.2">
      <c r="B42" t="s">
        <v>81</v>
      </c>
      <c r="C42" t="s">
        <v>70</v>
      </c>
      <c r="D42" s="155" t="s">
        <v>135</v>
      </c>
      <c r="E42" t="s">
        <v>442</v>
      </c>
      <c r="F42" s="117">
        <v>5238.8690269323797</v>
      </c>
    </row>
    <row r="43" spans="2:6" x14ac:dyDescent="0.2">
      <c r="B43" t="s">
        <v>81</v>
      </c>
      <c r="C43" t="s">
        <v>70</v>
      </c>
      <c r="D43" s="155" t="s">
        <v>8</v>
      </c>
      <c r="E43" t="s">
        <v>443</v>
      </c>
      <c r="F43" s="117">
        <v>2780.5996016685399</v>
      </c>
    </row>
    <row r="44" spans="2:6" x14ac:dyDescent="0.2">
      <c r="B44" t="s">
        <v>81</v>
      </c>
      <c r="C44" t="s">
        <v>18</v>
      </c>
      <c r="D44" s="155">
        <v>0</v>
      </c>
      <c r="E44" t="s">
        <v>444</v>
      </c>
      <c r="F44" s="117">
        <v>212.66501085277099</v>
      </c>
    </row>
    <row r="45" spans="2:6" x14ac:dyDescent="0.2">
      <c r="B45" t="s">
        <v>81</v>
      </c>
      <c r="C45" t="s">
        <v>18</v>
      </c>
      <c r="D45" s="167" t="s">
        <v>139</v>
      </c>
      <c r="E45" t="s">
        <v>1626</v>
      </c>
      <c r="F45" s="117">
        <v>89.809525163840703</v>
      </c>
    </row>
    <row r="46" spans="2:6" x14ac:dyDescent="0.2">
      <c r="B46" t="s">
        <v>81</v>
      </c>
      <c r="C46" t="s">
        <v>18</v>
      </c>
      <c r="D46" s="167" t="s">
        <v>138</v>
      </c>
      <c r="E46" t="s">
        <v>1627</v>
      </c>
      <c r="F46" s="117">
        <v>39.077835638934097</v>
      </c>
    </row>
    <row r="47" spans="2:6" x14ac:dyDescent="0.2">
      <c r="B47" t="s">
        <v>81</v>
      </c>
      <c r="C47" t="s">
        <v>18</v>
      </c>
      <c r="D47" s="167" t="s">
        <v>120</v>
      </c>
      <c r="E47" t="s">
        <v>445</v>
      </c>
      <c r="F47" s="117">
        <v>106.700460105685</v>
      </c>
    </row>
    <row r="48" spans="2:6" x14ac:dyDescent="0.2">
      <c r="B48" t="s">
        <v>81</v>
      </c>
      <c r="C48" t="s">
        <v>18</v>
      </c>
      <c r="D48" s="155" t="s">
        <v>121</v>
      </c>
      <c r="E48" t="s">
        <v>446</v>
      </c>
      <c r="F48" s="117">
        <v>306.17947185579902</v>
      </c>
    </row>
    <row r="49" spans="2:6" x14ac:dyDescent="0.2">
      <c r="B49" t="s">
        <v>81</v>
      </c>
      <c r="C49" t="s">
        <v>18</v>
      </c>
      <c r="D49" s="155" t="s">
        <v>122</v>
      </c>
      <c r="E49" t="s">
        <v>447</v>
      </c>
      <c r="F49" s="117">
        <v>930.75322094243597</v>
      </c>
    </row>
    <row r="50" spans="2:6" x14ac:dyDescent="0.2">
      <c r="B50" t="s">
        <v>81</v>
      </c>
      <c r="C50" t="s">
        <v>18</v>
      </c>
      <c r="D50" s="155" t="s">
        <v>123</v>
      </c>
      <c r="E50" t="s">
        <v>448</v>
      </c>
      <c r="F50" s="117">
        <v>2027.1371080234001</v>
      </c>
    </row>
    <row r="51" spans="2:6" x14ac:dyDescent="0.2">
      <c r="B51" t="s">
        <v>81</v>
      </c>
      <c r="C51" t="s">
        <v>18</v>
      </c>
      <c r="D51" s="155" t="s">
        <v>124</v>
      </c>
      <c r="E51" t="s">
        <v>449</v>
      </c>
      <c r="F51" s="117">
        <v>3837.3567573278801</v>
      </c>
    </row>
    <row r="52" spans="2:6" x14ac:dyDescent="0.2">
      <c r="B52" t="s">
        <v>81</v>
      </c>
      <c r="C52" t="s">
        <v>18</v>
      </c>
      <c r="D52" s="155" t="s">
        <v>125</v>
      </c>
      <c r="E52" t="s">
        <v>450</v>
      </c>
      <c r="F52" s="117">
        <v>6131.7368489794599</v>
      </c>
    </row>
    <row r="53" spans="2:6" x14ac:dyDescent="0.2">
      <c r="B53" t="s">
        <v>81</v>
      </c>
      <c r="C53" t="s">
        <v>18</v>
      </c>
      <c r="D53" s="155" t="s">
        <v>126</v>
      </c>
      <c r="E53" t="s">
        <v>451</v>
      </c>
      <c r="F53" s="117">
        <v>8843.2949506485002</v>
      </c>
    </row>
    <row r="54" spans="2:6" x14ac:dyDescent="0.2">
      <c r="B54" t="s">
        <v>81</v>
      </c>
      <c r="C54" t="s">
        <v>18</v>
      </c>
      <c r="D54" s="155" t="s">
        <v>127</v>
      </c>
      <c r="E54" t="s">
        <v>452</v>
      </c>
      <c r="F54" s="117">
        <v>11258.846316855699</v>
      </c>
    </row>
    <row r="55" spans="2:6" x14ac:dyDescent="0.2">
      <c r="B55" t="s">
        <v>81</v>
      </c>
      <c r="C55" t="s">
        <v>18</v>
      </c>
      <c r="D55" s="155" t="s">
        <v>128</v>
      </c>
      <c r="E55" t="s">
        <v>453</v>
      </c>
      <c r="F55" s="117">
        <v>15222.204049292601</v>
      </c>
    </row>
    <row r="56" spans="2:6" x14ac:dyDescent="0.2">
      <c r="B56" t="s">
        <v>81</v>
      </c>
      <c r="C56" t="s">
        <v>18</v>
      </c>
      <c r="D56" s="155" t="s">
        <v>129</v>
      </c>
      <c r="E56" t="s">
        <v>454</v>
      </c>
      <c r="F56" s="117">
        <v>20236.658965760402</v>
      </c>
    </row>
    <row r="57" spans="2:6" x14ac:dyDescent="0.2">
      <c r="B57" t="s">
        <v>81</v>
      </c>
      <c r="C57" t="s">
        <v>18</v>
      </c>
      <c r="D57" s="155" t="s">
        <v>130</v>
      </c>
      <c r="E57" t="s">
        <v>455</v>
      </c>
      <c r="F57" s="117">
        <v>25834.193509198001</v>
      </c>
    </row>
    <row r="58" spans="2:6" x14ac:dyDescent="0.2">
      <c r="B58" t="s">
        <v>81</v>
      </c>
      <c r="C58" t="s">
        <v>18</v>
      </c>
      <c r="D58" s="155" t="s">
        <v>131</v>
      </c>
      <c r="E58" t="s">
        <v>456</v>
      </c>
      <c r="F58" s="117">
        <v>29174.256874300099</v>
      </c>
    </row>
    <row r="59" spans="2:6" x14ac:dyDescent="0.2">
      <c r="B59" t="s">
        <v>81</v>
      </c>
      <c r="C59" t="s">
        <v>18</v>
      </c>
      <c r="D59" s="155" t="s">
        <v>132</v>
      </c>
      <c r="E59" t="s">
        <v>457</v>
      </c>
      <c r="F59" s="117">
        <v>27593.0779773906</v>
      </c>
    </row>
    <row r="60" spans="2:6" x14ac:dyDescent="0.2">
      <c r="B60" t="s">
        <v>81</v>
      </c>
      <c r="C60" t="s">
        <v>18</v>
      </c>
      <c r="D60" s="155" t="s">
        <v>133</v>
      </c>
      <c r="E60" t="s">
        <v>458</v>
      </c>
      <c r="F60" s="117">
        <v>22766.831766978899</v>
      </c>
    </row>
    <row r="61" spans="2:6" x14ac:dyDescent="0.2">
      <c r="B61" t="s">
        <v>81</v>
      </c>
      <c r="C61" t="s">
        <v>18</v>
      </c>
      <c r="D61" s="155" t="s">
        <v>134</v>
      </c>
      <c r="E61" t="s">
        <v>459</v>
      </c>
      <c r="F61" s="117">
        <v>17435.553796943299</v>
      </c>
    </row>
    <row r="62" spans="2:6" x14ac:dyDescent="0.2">
      <c r="B62" t="s">
        <v>81</v>
      </c>
      <c r="C62" t="s">
        <v>18</v>
      </c>
      <c r="D62" s="155" t="s">
        <v>135</v>
      </c>
      <c r="E62" t="s">
        <v>460</v>
      </c>
      <c r="F62" s="117">
        <v>10841.1921306773</v>
      </c>
    </row>
    <row r="63" spans="2:6" x14ac:dyDescent="0.2">
      <c r="B63" t="s">
        <v>81</v>
      </c>
      <c r="C63" t="s">
        <v>18</v>
      </c>
      <c r="D63" s="155" t="s">
        <v>8</v>
      </c>
      <c r="E63" t="s">
        <v>461</v>
      </c>
      <c r="F63" s="117">
        <v>6570.4734230644799</v>
      </c>
    </row>
    <row r="64" spans="2:6" x14ac:dyDescent="0.2">
      <c r="B64" t="s">
        <v>12</v>
      </c>
      <c r="C64" t="s">
        <v>69</v>
      </c>
      <c r="D64" s="155">
        <v>0</v>
      </c>
      <c r="E64" t="s">
        <v>1628</v>
      </c>
      <c r="F64" s="117">
        <v>0</v>
      </c>
    </row>
    <row r="65" spans="2:6" x14ac:dyDescent="0.2">
      <c r="B65" t="s">
        <v>12</v>
      </c>
      <c r="C65" t="s">
        <v>69</v>
      </c>
      <c r="D65" s="167" t="s">
        <v>139</v>
      </c>
      <c r="E65" t="s">
        <v>1629</v>
      </c>
      <c r="F65" s="117">
        <v>0</v>
      </c>
    </row>
    <row r="66" spans="2:6" x14ac:dyDescent="0.2">
      <c r="B66" t="s">
        <v>12</v>
      </c>
      <c r="C66" t="s">
        <v>69</v>
      </c>
      <c r="D66" s="167" t="s">
        <v>138</v>
      </c>
      <c r="E66" t="s">
        <v>1630</v>
      </c>
      <c r="F66" s="117">
        <v>0</v>
      </c>
    </row>
    <row r="67" spans="2:6" x14ac:dyDescent="0.2">
      <c r="B67" t="s">
        <v>12</v>
      </c>
      <c r="C67" t="s">
        <v>69</v>
      </c>
      <c r="D67" s="167" t="s">
        <v>120</v>
      </c>
      <c r="E67" t="s">
        <v>1631</v>
      </c>
      <c r="F67" s="117">
        <v>0</v>
      </c>
    </row>
    <row r="68" spans="2:6" x14ac:dyDescent="0.2">
      <c r="B68" t="s">
        <v>12</v>
      </c>
      <c r="C68" t="s">
        <v>69</v>
      </c>
      <c r="D68" s="155" t="s">
        <v>121</v>
      </c>
      <c r="E68" t="s">
        <v>144</v>
      </c>
      <c r="F68" s="117">
        <v>2.5936395759717299</v>
      </c>
    </row>
    <row r="69" spans="2:6" x14ac:dyDescent="0.2">
      <c r="B69" t="s">
        <v>12</v>
      </c>
      <c r="C69" t="s">
        <v>69</v>
      </c>
      <c r="D69" s="155" t="s">
        <v>122</v>
      </c>
      <c r="E69" t="s">
        <v>145</v>
      </c>
      <c r="F69" s="117">
        <v>1.2968197879858701</v>
      </c>
    </row>
    <row r="70" spans="2:6" x14ac:dyDescent="0.2">
      <c r="B70" t="s">
        <v>12</v>
      </c>
      <c r="C70" t="s">
        <v>69</v>
      </c>
      <c r="D70" s="155" t="s">
        <v>123</v>
      </c>
      <c r="E70" t="s">
        <v>146</v>
      </c>
      <c r="F70" s="117">
        <v>6.4840989399293303</v>
      </c>
    </row>
    <row r="71" spans="2:6" x14ac:dyDescent="0.2">
      <c r="B71" t="s">
        <v>12</v>
      </c>
      <c r="C71" t="s">
        <v>69</v>
      </c>
      <c r="D71" s="155" t="s">
        <v>124</v>
      </c>
      <c r="E71" t="s">
        <v>147</v>
      </c>
      <c r="F71" s="117">
        <v>10.3745583038869</v>
      </c>
    </row>
    <row r="72" spans="2:6" x14ac:dyDescent="0.2">
      <c r="B72" t="s">
        <v>12</v>
      </c>
      <c r="C72" t="s">
        <v>69</v>
      </c>
      <c r="D72" s="155" t="s">
        <v>125</v>
      </c>
      <c r="E72" t="s">
        <v>148</v>
      </c>
      <c r="F72" s="117">
        <v>10.3745583038869</v>
      </c>
    </row>
    <row r="73" spans="2:6" x14ac:dyDescent="0.2">
      <c r="B73" t="s">
        <v>12</v>
      </c>
      <c r="C73" t="s">
        <v>69</v>
      </c>
      <c r="D73" s="155" t="s">
        <v>126</v>
      </c>
      <c r="E73" t="s">
        <v>149</v>
      </c>
      <c r="F73" s="117">
        <v>20.7491166077738</v>
      </c>
    </row>
    <row r="74" spans="2:6" x14ac:dyDescent="0.2">
      <c r="B74" t="s">
        <v>12</v>
      </c>
      <c r="C74" t="s">
        <v>69</v>
      </c>
      <c r="D74" s="155" t="s">
        <v>127</v>
      </c>
      <c r="E74" t="s">
        <v>150</v>
      </c>
      <c r="F74" s="117">
        <v>16.8586572438163</v>
      </c>
    </row>
    <row r="75" spans="2:6" x14ac:dyDescent="0.2">
      <c r="B75" t="s">
        <v>12</v>
      </c>
      <c r="C75" t="s">
        <v>69</v>
      </c>
      <c r="D75" s="155" t="s">
        <v>128</v>
      </c>
      <c r="E75" t="s">
        <v>151</v>
      </c>
      <c r="F75" s="117">
        <v>25.9363957597173</v>
      </c>
    </row>
    <row r="76" spans="2:6" x14ac:dyDescent="0.2">
      <c r="B76" t="s">
        <v>12</v>
      </c>
      <c r="C76" t="s">
        <v>69</v>
      </c>
      <c r="D76" s="155" t="s">
        <v>129</v>
      </c>
      <c r="E76" t="s">
        <v>152</v>
      </c>
      <c r="F76" s="117">
        <v>37.607773851590103</v>
      </c>
    </row>
    <row r="77" spans="2:6" x14ac:dyDescent="0.2">
      <c r="B77" t="s">
        <v>12</v>
      </c>
      <c r="C77" t="s">
        <v>69</v>
      </c>
      <c r="D77" s="155" t="s">
        <v>130</v>
      </c>
      <c r="E77" t="s">
        <v>153</v>
      </c>
      <c r="F77" s="117">
        <v>45.388692579505303</v>
      </c>
    </row>
    <row r="78" spans="2:6" x14ac:dyDescent="0.2">
      <c r="B78" t="s">
        <v>12</v>
      </c>
      <c r="C78" t="s">
        <v>69</v>
      </c>
      <c r="D78" s="155" t="s">
        <v>131</v>
      </c>
      <c r="E78" t="s">
        <v>154</v>
      </c>
      <c r="F78" s="117">
        <v>32.420494699646603</v>
      </c>
    </row>
    <row r="79" spans="2:6" x14ac:dyDescent="0.2">
      <c r="B79" t="s">
        <v>12</v>
      </c>
      <c r="C79" t="s">
        <v>69</v>
      </c>
      <c r="D79" s="155" t="s">
        <v>132</v>
      </c>
      <c r="E79" t="s">
        <v>155</v>
      </c>
      <c r="F79" s="117">
        <v>33.7173144876325</v>
      </c>
    </row>
    <row r="80" spans="2:6" x14ac:dyDescent="0.2">
      <c r="B80" t="s">
        <v>12</v>
      </c>
      <c r="C80" t="s">
        <v>69</v>
      </c>
      <c r="D80" s="155" t="s">
        <v>133</v>
      </c>
      <c r="E80" t="s">
        <v>156</v>
      </c>
      <c r="F80" s="117">
        <v>32.420494699646603</v>
      </c>
    </row>
    <row r="81" spans="2:6" x14ac:dyDescent="0.2">
      <c r="B81" t="s">
        <v>12</v>
      </c>
      <c r="C81" t="s">
        <v>69</v>
      </c>
      <c r="D81" s="155" t="s">
        <v>134</v>
      </c>
      <c r="E81" t="s">
        <v>157</v>
      </c>
      <c r="F81" s="117">
        <v>31.1236749116608</v>
      </c>
    </row>
    <row r="82" spans="2:6" x14ac:dyDescent="0.2">
      <c r="B82" t="s">
        <v>12</v>
      </c>
      <c r="C82" t="s">
        <v>69</v>
      </c>
      <c r="D82" s="155" t="s">
        <v>135</v>
      </c>
      <c r="E82" t="s">
        <v>158</v>
      </c>
      <c r="F82" s="117">
        <v>9.0777385159010606</v>
      </c>
    </row>
    <row r="83" spans="2:6" x14ac:dyDescent="0.2">
      <c r="B83" t="s">
        <v>12</v>
      </c>
      <c r="C83" t="s">
        <v>69</v>
      </c>
      <c r="D83" s="155" t="s">
        <v>8</v>
      </c>
      <c r="E83" t="s">
        <v>159</v>
      </c>
      <c r="F83" s="117">
        <v>10.3745583038869</v>
      </c>
    </row>
    <row r="84" spans="2:6" x14ac:dyDescent="0.2">
      <c r="B84" t="s">
        <v>12</v>
      </c>
      <c r="C84" t="s">
        <v>70</v>
      </c>
      <c r="D84" s="155">
        <v>0</v>
      </c>
      <c r="E84" t="s">
        <v>1632</v>
      </c>
      <c r="F84" s="117">
        <v>0</v>
      </c>
    </row>
    <row r="85" spans="2:6" x14ac:dyDescent="0.2">
      <c r="B85" t="s">
        <v>12</v>
      </c>
      <c r="C85" t="s">
        <v>70</v>
      </c>
      <c r="D85" s="167" t="s">
        <v>139</v>
      </c>
      <c r="E85" t="s">
        <v>1633</v>
      </c>
      <c r="F85" s="117">
        <v>1.2968197879858701</v>
      </c>
    </row>
    <row r="86" spans="2:6" x14ac:dyDescent="0.2">
      <c r="B86" t="s">
        <v>12</v>
      </c>
      <c r="C86" t="s">
        <v>70</v>
      </c>
      <c r="D86" s="167" t="s">
        <v>138</v>
      </c>
      <c r="E86" t="s">
        <v>1634</v>
      </c>
      <c r="F86" s="117">
        <v>0</v>
      </c>
    </row>
    <row r="87" spans="2:6" x14ac:dyDescent="0.2">
      <c r="B87" t="s">
        <v>12</v>
      </c>
      <c r="C87" t="s">
        <v>70</v>
      </c>
      <c r="D87" s="167" t="s">
        <v>120</v>
      </c>
      <c r="E87" t="s">
        <v>1635</v>
      </c>
      <c r="F87" s="117">
        <v>0</v>
      </c>
    </row>
    <row r="88" spans="2:6" x14ac:dyDescent="0.2">
      <c r="B88" t="s">
        <v>12</v>
      </c>
      <c r="C88" t="s">
        <v>70</v>
      </c>
      <c r="D88" s="155" t="s">
        <v>121</v>
      </c>
      <c r="E88" t="s">
        <v>160</v>
      </c>
      <c r="F88" s="117">
        <v>3.8904593639575999</v>
      </c>
    </row>
    <row r="89" spans="2:6" x14ac:dyDescent="0.2">
      <c r="B89" t="s">
        <v>12</v>
      </c>
      <c r="C89" t="s">
        <v>70</v>
      </c>
      <c r="D89" s="155" t="s">
        <v>122</v>
      </c>
      <c r="E89" t="s">
        <v>161</v>
      </c>
      <c r="F89" s="117">
        <v>0</v>
      </c>
    </row>
    <row r="90" spans="2:6" x14ac:dyDescent="0.2">
      <c r="B90" t="s">
        <v>12</v>
      </c>
      <c r="C90" t="s">
        <v>70</v>
      </c>
      <c r="D90" s="155" t="s">
        <v>123</v>
      </c>
      <c r="E90" t="s">
        <v>162</v>
      </c>
      <c r="F90" s="117">
        <v>2.5936395759717299</v>
      </c>
    </row>
    <row r="91" spans="2:6" x14ac:dyDescent="0.2">
      <c r="B91" t="s">
        <v>12</v>
      </c>
      <c r="C91" t="s">
        <v>70</v>
      </c>
      <c r="D91" s="155" t="s">
        <v>124</v>
      </c>
      <c r="E91" t="s">
        <v>163</v>
      </c>
      <c r="F91" s="117">
        <v>12.9681978798587</v>
      </c>
    </row>
    <row r="92" spans="2:6" x14ac:dyDescent="0.2">
      <c r="B92" t="s">
        <v>12</v>
      </c>
      <c r="C92" t="s">
        <v>70</v>
      </c>
      <c r="D92" s="155" t="s">
        <v>125</v>
      </c>
      <c r="E92" t="s">
        <v>164</v>
      </c>
      <c r="F92" s="117">
        <v>18.1554770318021</v>
      </c>
    </row>
    <row r="93" spans="2:6" x14ac:dyDescent="0.2">
      <c r="B93" t="s">
        <v>12</v>
      </c>
      <c r="C93" t="s">
        <v>70</v>
      </c>
      <c r="D93" s="155" t="s">
        <v>126</v>
      </c>
      <c r="E93" t="s">
        <v>165</v>
      </c>
      <c r="F93" s="117">
        <v>19.452296819788</v>
      </c>
    </row>
    <row r="94" spans="2:6" x14ac:dyDescent="0.2">
      <c r="B94" t="s">
        <v>12</v>
      </c>
      <c r="C94" t="s">
        <v>70</v>
      </c>
      <c r="D94" s="155" t="s">
        <v>127</v>
      </c>
      <c r="E94" t="s">
        <v>166</v>
      </c>
      <c r="F94" s="117">
        <v>23.3427561837456</v>
      </c>
    </row>
    <row r="95" spans="2:6" x14ac:dyDescent="0.2">
      <c r="B95" t="s">
        <v>12</v>
      </c>
      <c r="C95" t="s">
        <v>70</v>
      </c>
      <c r="D95" s="155" t="s">
        <v>128</v>
      </c>
      <c r="E95" t="s">
        <v>167</v>
      </c>
      <c r="F95" s="117">
        <v>27.2332155477032</v>
      </c>
    </row>
    <row r="96" spans="2:6" x14ac:dyDescent="0.2">
      <c r="B96" t="s">
        <v>12</v>
      </c>
      <c r="C96" t="s">
        <v>70</v>
      </c>
      <c r="D96" s="155" t="s">
        <v>129</v>
      </c>
      <c r="E96" t="s">
        <v>168</v>
      </c>
      <c r="F96" s="117">
        <v>38.904593639575999</v>
      </c>
    </row>
    <row r="97" spans="2:6" x14ac:dyDescent="0.2">
      <c r="B97" t="s">
        <v>12</v>
      </c>
      <c r="C97" t="s">
        <v>70</v>
      </c>
      <c r="D97" s="155" t="s">
        <v>130</v>
      </c>
      <c r="E97" t="s">
        <v>169</v>
      </c>
      <c r="F97" s="117">
        <v>63.544169611307403</v>
      </c>
    </row>
    <row r="98" spans="2:6" x14ac:dyDescent="0.2">
      <c r="B98" t="s">
        <v>12</v>
      </c>
      <c r="C98" t="s">
        <v>70</v>
      </c>
      <c r="D98" s="155" t="s">
        <v>131</v>
      </c>
      <c r="E98" t="s">
        <v>170</v>
      </c>
      <c r="F98" s="117">
        <v>54.466431095406399</v>
      </c>
    </row>
    <row r="99" spans="2:6" x14ac:dyDescent="0.2">
      <c r="B99" t="s">
        <v>12</v>
      </c>
      <c r="C99" t="s">
        <v>70</v>
      </c>
      <c r="D99" s="155" t="s">
        <v>132</v>
      </c>
      <c r="E99" t="s">
        <v>171</v>
      </c>
      <c r="F99" s="117">
        <v>51.8727915194346</v>
      </c>
    </row>
    <row r="100" spans="2:6" x14ac:dyDescent="0.2">
      <c r="B100" t="s">
        <v>12</v>
      </c>
      <c r="C100" t="s">
        <v>70</v>
      </c>
      <c r="D100" s="155" t="s">
        <v>133</v>
      </c>
      <c r="E100" t="s">
        <v>172</v>
      </c>
      <c r="F100" s="117">
        <v>29.8268551236749</v>
      </c>
    </row>
    <row r="101" spans="2:6" x14ac:dyDescent="0.2">
      <c r="B101" t="s">
        <v>12</v>
      </c>
      <c r="C101" t="s">
        <v>70</v>
      </c>
      <c r="D101" s="155" t="s">
        <v>134</v>
      </c>
      <c r="E101" t="s">
        <v>173</v>
      </c>
      <c r="F101" s="117">
        <v>37.607773851590103</v>
      </c>
    </row>
    <row r="102" spans="2:6" x14ac:dyDescent="0.2">
      <c r="B102" t="s">
        <v>12</v>
      </c>
      <c r="C102" t="s">
        <v>70</v>
      </c>
      <c r="D102" s="155" t="s">
        <v>135</v>
      </c>
      <c r="E102" t="s">
        <v>174</v>
      </c>
      <c r="F102" s="117">
        <v>15.5618374558304</v>
      </c>
    </row>
    <row r="103" spans="2:6" x14ac:dyDescent="0.2">
      <c r="B103" t="s">
        <v>12</v>
      </c>
      <c r="C103" t="s">
        <v>70</v>
      </c>
      <c r="D103" s="155" t="s">
        <v>8</v>
      </c>
      <c r="E103" t="s">
        <v>175</v>
      </c>
      <c r="F103" s="117">
        <v>6.4840989399293303</v>
      </c>
    </row>
    <row r="104" spans="2:6" x14ac:dyDescent="0.2">
      <c r="B104" t="s">
        <v>12</v>
      </c>
      <c r="C104" t="s">
        <v>18</v>
      </c>
      <c r="D104" s="155">
        <v>0</v>
      </c>
      <c r="E104" t="s">
        <v>1636</v>
      </c>
      <c r="F104" s="117">
        <v>0</v>
      </c>
    </row>
    <row r="105" spans="2:6" x14ac:dyDescent="0.2">
      <c r="B105" t="s">
        <v>12</v>
      </c>
      <c r="C105" t="s">
        <v>18</v>
      </c>
      <c r="D105" s="167" t="s">
        <v>139</v>
      </c>
      <c r="E105" t="s">
        <v>1637</v>
      </c>
      <c r="F105" s="117">
        <v>1.2968197879858701</v>
      </c>
    </row>
    <row r="106" spans="2:6" x14ac:dyDescent="0.2">
      <c r="B106" t="s">
        <v>12</v>
      </c>
      <c r="C106" t="s">
        <v>18</v>
      </c>
      <c r="D106" s="167" t="s">
        <v>138</v>
      </c>
      <c r="E106" t="s">
        <v>1638</v>
      </c>
      <c r="F106" s="117">
        <v>0</v>
      </c>
    </row>
    <row r="107" spans="2:6" x14ac:dyDescent="0.2">
      <c r="B107" t="s">
        <v>12</v>
      </c>
      <c r="C107" t="s">
        <v>18</v>
      </c>
      <c r="D107" s="167" t="s">
        <v>120</v>
      </c>
      <c r="E107" t="s">
        <v>1639</v>
      </c>
      <c r="F107" s="117">
        <v>0</v>
      </c>
    </row>
    <row r="108" spans="2:6" x14ac:dyDescent="0.2">
      <c r="B108" t="s">
        <v>12</v>
      </c>
      <c r="C108" t="s">
        <v>18</v>
      </c>
      <c r="D108" s="155" t="s">
        <v>121</v>
      </c>
      <c r="E108" t="s">
        <v>176</v>
      </c>
      <c r="F108" s="117">
        <v>6.4840989399293303</v>
      </c>
    </row>
    <row r="109" spans="2:6" x14ac:dyDescent="0.2">
      <c r="B109" t="s">
        <v>12</v>
      </c>
      <c r="C109" t="s">
        <v>18</v>
      </c>
      <c r="D109" s="155" t="s">
        <v>122</v>
      </c>
      <c r="E109" t="s">
        <v>177</v>
      </c>
      <c r="F109" s="117">
        <v>1.2968197879858701</v>
      </c>
    </row>
    <row r="110" spans="2:6" x14ac:dyDescent="0.2">
      <c r="B110" t="s">
        <v>12</v>
      </c>
      <c r="C110" t="s">
        <v>18</v>
      </c>
      <c r="D110" s="155" t="s">
        <v>123</v>
      </c>
      <c r="E110" t="s">
        <v>178</v>
      </c>
      <c r="F110" s="117">
        <v>9.0777385159010606</v>
      </c>
    </row>
    <row r="111" spans="2:6" x14ac:dyDescent="0.2">
      <c r="B111" t="s">
        <v>12</v>
      </c>
      <c r="C111" t="s">
        <v>18</v>
      </c>
      <c r="D111" s="155" t="s">
        <v>124</v>
      </c>
      <c r="E111" t="s">
        <v>179</v>
      </c>
      <c r="F111" s="117">
        <v>23.3427561837456</v>
      </c>
    </row>
    <row r="112" spans="2:6" x14ac:dyDescent="0.2">
      <c r="B112" t="s">
        <v>12</v>
      </c>
      <c r="C112" t="s">
        <v>18</v>
      </c>
      <c r="D112" s="155" t="s">
        <v>125</v>
      </c>
      <c r="E112" t="s">
        <v>180</v>
      </c>
      <c r="F112" s="117">
        <v>28.530035335689</v>
      </c>
    </row>
    <row r="113" spans="2:6" x14ac:dyDescent="0.2">
      <c r="B113" t="s">
        <v>12</v>
      </c>
      <c r="C113" t="s">
        <v>18</v>
      </c>
      <c r="D113" s="155" t="s">
        <v>126</v>
      </c>
      <c r="E113" t="s">
        <v>181</v>
      </c>
      <c r="F113" s="117">
        <v>40.201413427561803</v>
      </c>
    </row>
    <row r="114" spans="2:6" x14ac:dyDescent="0.2">
      <c r="B114" t="s">
        <v>12</v>
      </c>
      <c r="C114" t="s">
        <v>18</v>
      </c>
      <c r="D114" s="155" t="s">
        <v>127</v>
      </c>
      <c r="E114" t="s">
        <v>182</v>
      </c>
      <c r="F114" s="117">
        <v>40.201413427561803</v>
      </c>
    </row>
    <row r="115" spans="2:6" x14ac:dyDescent="0.2">
      <c r="B115" t="s">
        <v>12</v>
      </c>
      <c r="C115" t="s">
        <v>18</v>
      </c>
      <c r="D115" s="155" t="s">
        <v>128</v>
      </c>
      <c r="E115" t="s">
        <v>183</v>
      </c>
      <c r="F115" s="117">
        <v>53.169611307420503</v>
      </c>
    </row>
    <row r="116" spans="2:6" x14ac:dyDescent="0.2">
      <c r="B116" t="s">
        <v>12</v>
      </c>
      <c r="C116" t="s">
        <v>18</v>
      </c>
      <c r="D116" s="155" t="s">
        <v>129</v>
      </c>
      <c r="E116" t="s">
        <v>184</v>
      </c>
      <c r="F116" s="117">
        <v>76.512367491166103</v>
      </c>
    </row>
    <row r="117" spans="2:6" x14ac:dyDescent="0.2">
      <c r="B117" t="s">
        <v>12</v>
      </c>
      <c r="C117" t="s">
        <v>18</v>
      </c>
      <c r="D117" s="155" t="s">
        <v>130</v>
      </c>
      <c r="E117" t="s">
        <v>185</v>
      </c>
      <c r="F117" s="117">
        <v>108.932862190813</v>
      </c>
    </row>
    <row r="118" spans="2:6" x14ac:dyDescent="0.2">
      <c r="B118" t="s">
        <v>12</v>
      </c>
      <c r="C118" t="s">
        <v>18</v>
      </c>
      <c r="D118" s="155" t="s">
        <v>131</v>
      </c>
      <c r="E118" t="s">
        <v>186</v>
      </c>
      <c r="F118" s="117">
        <v>86.886925795053003</v>
      </c>
    </row>
    <row r="119" spans="2:6" x14ac:dyDescent="0.2">
      <c r="B119" t="s">
        <v>12</v>
      </c>
      <c r="C119" t="s">
        <v>18</v>
      </c>
      <c r="D119" s="155" t="s">
        <v>132</v>
      </c>
      <c r="E119" t="s">
        <v>187</v>
      </c>
      <c r="F119" s="117">
        <v>85.590106007067106</v>
      </c>
    </row>
    <row r="120" spans="2:6" x14ac:dyDescent="0.2">
      <c r="B120" t="s">
        <v>12</v>
      </c>
      <c r="C120" t="s">
        <v>18</v>
      </c>
      <c r="D120" s="155" t="s">
        <v>133</v>
      </c>
      <c r="E120" t="s">
        <v>188</v>
      </c>
      <c r="F120" s="117">
        <v>62.247349823321599</v>
      </c>
    </row>
    <row r="121" spans="2:6" x14ac:dyDescent="0.2">
      <c r="B121" t="s">
        <v>12</v>
      </c>
      <c r="C121" t="s">
        <v>18</v>
      </c>
      <c r="D121" s="155" t="s">
        <v>134</v>
      </c>
      <c r="E121" t="s">
        <v>189</v>
      </c>
      <c r="F121" s="117">
        <v>68.731448763250896</v>
      </c>
    </row>
    <row r="122" spans="2:6" x14ac:dyDescent="0.2">
      <c r="B122" t="s">
        <v>12</v>
      </c>
      <c r="C122" t="s">
        <v>18</v>
      </c>
      <c r="D122" s="155" t="s">
        <v>135</v>
      </c>
      <c r="E122" t="s">
        <v>190</v>
      </c>
      <c r="F122" s="117">
        <v>24.6395759717314</v>
      </c>
    </row>
    <row r="123" spans="2:6" x14ac:dyDescent="0.2">
      <c r="B123" t="s">
        <v>12</v>
      </c>
      <c r="C123" t="s">
        <v>18</v>
      </c>
      <c r="D123" s="155" t="s">
        <v>8</v>
      </c>
      <c r="E123" t="s">
        <v>191</v>
      </c>
      <c r="F123" s="117">
        <v>16.8586572438163</v>
      </c>
    </row>
    <row r="124" spans="2:6" x14ac:dyDescent="0.2">
      <c r="B124" t="s">
        <v>53</v>
      </c>
      <c r="C124" t="s">
        <v>69</v>
      </c>
      <c r="D124" s="155">
        <v>0</v>
      </c>
      <c r="E124" t="s">
        <v>192</v>
      </c>
      <c r="F124" s="117">
        <v>6.4782934131736498</v>
      </c>
    </row>
    <row r="125" spans="2:6" x14ac:dyDescent="0.2">
      <c r="B125" t="s">
        <v>53</v>
      </c>
      <c r="C125" t="s">
        <v>69</v>
      </c>
      <c r="D125" s="167" t="s">
        <v>139</v>
      </c>
      <c r="E125" t="s">
        <v>1640</v>
      </c>
      <c r="F125" s="117">
        <v>0</v>
      </c>
    </row>
    <row r="126" spans="2:6" x14ac:dyDescent="0.2">
      <c r="B126" t="s">
        <v>53</v>
      </c>
      <c r="C126" t="s">
        <v>69</v>
      </c>
      <c r="D126" s="167" t="s">
        <v>138</v>
      </c>
      <c r="E126" t="s">
        <v>1641</v>
      </c>
      <c r="F126" s="117">
        <v>0</v>
      </c>
    </row>
    <row r="127" spans="2:6" x14ac:dyDescent="0.2">
      <c r="B127" t="s">
        <v>53</v>
      </c>
      <c r="C127" t="s">
        <v>69</v>
      </c>
      <c r="D127" s="167" t="s">
        <v>120</v>
      </c>
      <c r="E127" t="s">
        <v>193</v>
      </c>
      <c r="F127" s="117">
        <v>0</v>
      </c>
    </row>
    <row r="128" spans="2:6" x14ac:dyDescent="0.2">
      <c r="B128" t="s">
        <v>53</v>
      </c>
      <c r="C128" t="s">
        <v>69</v>
      </c>
      <c r="D128" s="155" t="s">
        <v>121</v>
      </c>
      <c r="E128" t="s">
        <v>194</v>
      </c>
      <c r="F128" s="117">
        <v>3.8869760479041902</v>
      </c>
    </row>
    <row r="129" spans="2:6" x14ac:dyDescent="0.2">
      <c r="B129" t="s">
        <v>53</v>
      </c>
      <c r="C129" t="s">
        <v>69</v>
      </c>
      <c r="D129" s="155" t="s">
        <v>122</v>
      </c>
      <c r="E129" t="s">
        <v>195</v>
      </c>
      <c r="F129" s="117">
        <v>7.7739520958083803</v>
      </c>
    </row>
    <row r="130" spans="2:6" x14ac:dyDescent="0.2">
      <c r="B130" t="s">
        <v>53</v>
      </c>
      <c r="C130" t="s">
        <v>69</v>
      </c>
      <c r="D130" s="155" t="s">
        <v>123</v>
      </c>
      <c r="E130" t="s">
        <v>196</v>
      </c>
      <c r="F130" s="117">
        <v>11.660928143712599</v>
      </c>
    </row>
    <row r="131" spans="2:6" x14ac:dyDescent="0.2">
      <c r="B131" t="s">
        <v>53</v>
      </c>
      <c r="C131" t="s">
        <v>69</v>
      </c>
      <c r="D131" s="155" t="s">
        <v>124</v>
      </c>
      <c r="E131" t="s">
        <v>197</v>
      </c>
      <c r="F131" s="117">
        <v>10.3652694610778</v>
      </c>
    </row>
    <row r="132" spans="2:6" x14ac:dyDescent="0.2">
      <c r="B132" t="s">
        <v>53</v>
      </c>
      <c r="C132" t="s">
        <v>69</v>
      </c>
      <c r="D132" s="155" t="s">
        <v>125</v>
      </c>
      <c r="E132" t="s">
        <v>198</v>
      </c>
      <c r="F132" s="117">
        <v>22.026197604790401</v>
      </c>
    </row>
    <row r="133" spans="2:6" x14ac:dyDescent="0.2">
      <c r="B133" t="s">
        <v>53</v>
      </c>
      <c r="C133" t="s">
        <v>69</v>
      </c>
      <c r="D133" s="155" t="s">
        <v>126</v>
      </c>
      <c r="E133" t="s">
        <v>199</v>
      </c>
      <c r="F133" s="117">
        <v>31.0958083832335</v>
      </c>
    </row>
    <row r="134" spans="2:6" x14ac:dyDescent="0.2">
      <c r="B134" t="s">
        <v>53</v>
      </c>
      <c r="C134" t="s">
        <v>69</v>
      </c>
      <c r="D134" s="155" t="s">
        <v>127</v>
      </c>
      <c r="E134" t="s">
        <v>200</v>
      </c>
      <c r="F134" s="117">
        <v>42.756736526946099</v>
      </c>
    </row>
    <row r="135" spans="2:6" x14ac:dyDescent="0.2">
      <c r="B135" t="s">
        <v>53</v>
      </c>
      <c r="C135" t="s">
        <v>69</v>
      </c>
      <c r="D135" s="155" t="s">
        <v>128</v>
      </c>
      <c r="E135" t="s">
        <v>201</v>
      </c>
      <c r="F135" s="117">
        <v>36.278443113772497</v>
      </c>
    </row>
    <row r="136" spans="2:6" x14ac:dyDescent="0.2">
      <c r="B136" t="s">
        <v>53</v>
      </c>
      <c r="C136" t="s">
        <v>69</v>
      </c>
      <c r="D136" s="155" t="s">
        <v>129</v>
      </c>
      <c r="E136" t="s">
        <v>202</v>
      </c>
      <c r="F136" s="117">
        <v>63.487275449101801</v>
      </c>
    </row>
    <row r="137" spans="2:6" x14ac:dyDescent="0.2">
      <c r="B137" t="s">
        <v>53</v>
      </c>
      <c r="C137" t="s">
        <v>69</v>
      </c>
      <c r="D137" s="155" t="s">
        <v>130</v>
      </c>
      <c r="E137" t="s">
        <v>203</v>
      </c>
      <c r="F137" s="117">
        <v>95.878742514970099</v>
      </c>
    </row>
    <row r="138" spans="2:6" x14ac:dyDescent="0.2">
      <c r="B138" t="s">
        <v>53</v>
      </c>
      <c r="C138" t="s">
        <v>69</v>
      </c>
      <c r="D138" s="155" t="s">
        <v>131</v>
      </c>
      <c r="E138" t="s">
        <v>204</v>
      </c>
      <c r="F138" s="117">
        <v>101.06137724550899</v>
      </c>
    </row>
    <row r="139" spans="2:6" x14ac:dyDescent="0.2">
      <c r="B139" t="s">
        <v>53</v>
      </c>
      <c r="C139" t="s">
        <v>69</v>
      </c>
      <c r="D139" s="155" t="s">
        <v>132</v>
      </c>
      <c r="E139" t="s">
        <v>205</v>
      </c>
      <c r="F139" s="117">
        <v>104.94835329341301</v>
      </c>
    </row>
    <row r="140" spans="2:6" x14ac:dyDescent="0.2">
      <c r="B140" t="s">
        <v>53</v>
      </c>
      <c r="C140" t="s">
        <v>69</v>
      </c>
      <c r="D140" s="155" t="s">
        <v>133</v>
      </c>
      <c r="E140" t="s">
        <v>206</v>
      </c>
      <c r="F140" s="117">
        <v>73.852544910179603</v>
      </c>
    </row>
    <row r="141" spans="2:6" x14ac:dyDescent="0.2">
      <c r="B141" t="s">
        <v>53</v>
      </c>
      <c r="C141" t="s">
        <v>69</v>
      </c>
      <c r="D141" s="155" t="s">
        <v>134</v>
      </c>
      <c r="E141" t="s">
        <v>207</v>
      </c>
      <c r="F141" s="117">
        <v>77.739520958083801</v>
      </c>
    </row>
    <row r="142" spans="2:6" x14ac:dyDescent="0.2">
      <c r="B142" t="s">
        <v>53</v>
      </c>
      <c r="C142" t="s">
        <v>69</v>
      </c>
      <c r="D142" s="155" t="s">
        <v>135</v>
      </c>
      <c r="E142" t="s">
        <v>208</v>
      </c>
      <c r="F142" s="117">
        <v>41.461077844311397</v>
      </c>
    </row>
    <row r="143" spans="2:6" x14ac:dyDescent="0.2">
      <c r="B143" t="s">
        <v>53</v>
      </c>
      <c r="C143" t="s">
        <v>69</v>
      </c>
      <c r="D143" s="155" t="s">
        <v>8</v>
      </c>
      <c r="E143" t="s">
        <v>209</v>
      </c>
      <c r="F143" s="117">
        <v>25.913173652694599</v>
      </c>
    </row>
    <row r="144" spans="2:6" x14ac:dyDescent="0.2">
      <c r="B144" t="s">
        <v>53</v>
      </c>
      <c r="C144" t="s">
        <v>70</v>
      </c>
      <c r="D144" s="155">
        <v>0</v>
      </c>
      <c r="E144" t="s">
        <v>210</v>
      </c>
      <c r="F144" s="117">
        <v>2.5913173652694601</v>
      </c>
    </row>
    <row r="145" spans="2:6" x14ac:dyDescent="0.2">
      <c r="B145" t="s">
        <v>53</v>
      </c>
      <c r="C145" t="s">
        <v>70</v>
      </c>
      <c r="D145" s="167" t="s">
        <v>139</v>
      </c>
      <c r="E145" t="s">
        <v>1642</v>
      </c>
      <c r="F145" s="117">
        <v>1.2956586826347301</v>
      </c>
    </row>
    <row r="146" spans="2:6" x14ac:dyDescent="0.2">
      <c r="B146" t="s">
        <v>53</v>
      </c>
      <c r="C146" t="s">
        <v>70</v>
      </c>
      <c r="D146" s="167" t="s">
        <v>138</v>
      </c>
      <c r="E146" t="s">
        <v>1643</v>
      </c>
      <c r="F146" s="117">
        <v>1.2956586826347301</v>
      </c>
    </row>
    <row r="147" spans="2:6" x14ac:dyDescent="0.2">
      <c r="B147" t="s">
        <v>53</v>
      </c>
      <c r="C147" t="s">
        <v>70</v>
      </c>
      <c r="D147" s="167" t="s">
        <v>120</v>
      </c>
      <c r="E147" t="s">
        <v>211</v>
      </c>
      <c r="F147" s="117">
        <v>2.5913173652694601</v>
      </c>
    </row>
    <row r="148" spans="2:6" x14ac:dyDescent="0.2">
      <c r="B148" t="s">
        <v>53</v>
      </c>
      <c r="C148" t="s">
        <v>70</v>
      </c>
      <c r="D148" s="155" t="s">
        <v>121</v>
      </c>
      <c r="E148" t="s">
        <v>212</v>
      </c>
      <c r="F148" s="117">
        <v>5.1826347305389202</v>
      </c>
    </row>
    <row r="149" spans="2:6" x14ac:dyDescent="0.2">
      <c r="B149" t="s">
        <v>53</v>
      </c>
      <c r="C149" t="s">
        <v>70</v>
      </c>
      <c r="D149" s="155" t="s">
        <v>122</v>
      </c>
      <c r="E149" t="s">
        <v>213</v>
      </c>
      <c r="F149" s="117">
        <v>11.660928143712599</v>
      </c>
    </row>
    <row r="150" spans="2:6" x14ac:dyDescent="0.2">
      <c r="B150" t="s">
        <v>53</v>
      </c>
      <c r="C150" t="s">
        <v>70</v>
      </c>
      <c r="D150" s="155" t="s">
        <v>123</v>
      </c>
      <c r="E150" t="s">
        <v>214</v>
      </c>
      <c r="F150" s="117">
        <v>7.7739520958083803</v>
      </c>
    </row>
    <row r="151" spans="2:6" x14ac:dyDescent="0.2">
      <c r="B151" t="s">
        <v>53</v>
      </c>
      <c r="C151" t="s">
        <v>70</v>
      </c>
      <c r="D151" s="155" t="s">
        <v>124</v>
      </c>
      <c r="E151" t="s">
        <v>215</v>
      </c>
      <c r="F151" s="117">
        <v>16.8435628742515</v>
      </c>
    </row>
    <row r="152" spans="2:6" x14ac:dyDescent="0.2">
      <c r="B152" t="s">
        <v>53</v>
      </c>
      <c r="C152" t="s">
        <v>70</v>
      </c>
      <c r="D152" s="155" t="s">
        <v>125</v>
      </c>
      <c r="E152" t="s">
        <v>216</v>
      </c>
      <c r="F152" s="117">
        <v>31.0958083832335</v>
      </c>
    </row>
    <row r="153" spans="2:6" x14ac:dyDescent="0.2">
      <c r="B153" t="s">
        <v>53</v>
      </c>
      <c r="C153" t="s">
        <v>70</v>
      </c>
      <c r="D153" s="155" t="s">
        <v>126</v>
      </c>
      <c r="E153" t="s">
        <v>217</v>
      </c>
      <c r="F153" s="117">
        <v>50.530688622754496</v>
      </c>
    </row>
    <row r="154" spans="2:6" x14ac:dyDescent="0.2">
      <c r="B154" t="s">
        <v>53</v>
      </c>
      <c r="C154" t="s">
        <v>70</v>
      </c>
      <c r="D154" s="155" t="s">
        <v>127</v>
      </c>
      <c r="E154" t="s">
        <v>218</v>
      </c>
      <c r="F154" s="117">
        <v>57.008982035928099</v>
      </c>
    </row>
    <row r="155" spans="2:6" x14ac:dyDescent="0.2">
      <c r="B155" t="s">
        <v>53</v>
      </c>
      <c r="C155" t="s">
        <v>70</v>
      </c>
      <c r="D155" s="155" t="s">
        <v>128</v>
      </c>
      <c r="E155" t="s">
        <v>219</v>
      </c>
      <c r="F155" s="117">
        <v>91.991766467065901</v>
      </c>
    </row>
    <row r="156" spans="2:6" x14ac:dyDescent="0.2">
      <c r="B156" t="s">
        <v>53</v>
      </c>
      <c r="C156" t="s">
        <v>70</v>
      </c>
      <c r="D156" s="155" t="s">
        <v>129</v>
      </c>
      <c r="E156" t="s">
        <v>220</v>
      </c>
      <c r="F156" s="117">
        <v>89.400449101796397</v>
      </c>
    </row>
    <row r="157" spans="2:6" x14ac:dyDescent="0.2">
      <c r="B157" t="s">
        <v>53</v>
      </c>
      <c r="C157" t="s">
        <v>70</v>
      </c>
      <c r="D157" s="155" t="s">
        <v>130</v>
      </c>
      <c r="E157" t="s">
        <v>221</v>
      </c>
      <c r="F157" s="117">
        <v>107.53967065868299</v>
      </c>
    </row>
    <row r="158" spans="2:6" x14ac:dyDescent="0.2">
      <c r="B158" t="s">
        <v>53</v>
      </c>
      <c r="C158" t="s">
        <v>70</v>
      </c>
      <c r="D158" s="155" t="s">
        <v>131</v>
      </c>
      <c r="E158" t="s">
        <v>222</v>
      </c>
      <c r="F158" s="117">
        <v>128.27020958083801</v>
      </c>
    </row>
    <row r="159" spans="2:6" x14ac:dyDescent="0.2">
      <c r="B159" t="s">
        <v>53</v>
      </c>
      <c r="C159" t="s">
        <v>70</v>
      </c>
      <c r="D159" s="155" t="s">
        <v>132</v>
      </c>
      <c r="E159" t="s">
        <v>223</v>
      </c>
      <c r="F159" s="117">
        <v>133.45284431137699</v>
      </c>
    </row>
    <row r="160" spans="2:6" x14ac:dyDescent="0.2">
      <c r="B160" t="s">
        <v>53</v>
      </c>
      <c r="C160" t="s">
        <v>70</v>
      </c>
      <c r="D160" s="155" t="s">
        <v>133</v>
      </c>
      <c r="E160" t="s">
        <v>224</v>
      </c>
      <c r="F160" s="117">
        <v>108.83532934131701</v>
      </c>
    </row>
    <row r="161" spans="2:6" x14ac:dyDescent="0.2">
      <c r="B161" t="s">
        <v>53</v>
      </c>
      <c r="C161" t="s">
        <v>70</v>
      </c>
      <c r="D161" s="155" t="s">
        <v>134</v>
      </c>
      <c r="E161" t="s">
        <v>225</v>
      </c>
      <c r="F161" s="117">
        <v>76.443862275449106</v>
      </c>
    </row>
    <row r="162" spans="2:6" x14ac:dyDescent="0.2">
      <c r="B162" t="s">
        <v>53</v>
      </c>
      <c r="C162" t="s">
        <v>70</v>
      </c>
      <c r="D162" s="155" t="s">
        <v>135</v>
      </c>
      <c r="E162" t="s">
        <v>226</v>
      </c>
      <c r="F162" s="117">
        <v>29.800149700598801</v>
      </c>
    </row>
    <row r="163" spans="2:6" x14ac:dyDescent="0.2">
      <c r="B163" t="s">
        <v>53</v>
      </c>
      <c r="C163" t="s">
        <v>70</v>
      </c>
      <c r="D163" s="155" t="s">
        <v>8</v>
      </c>
      <c r="E163" t="s">
        <v>227</v>
      </c>
      <c r="F163" s="117">
        <v>20.730538922155699</v>
      </c>
    </row>
    <row r="164" spans="2:6" x14ac:dyDescent="0.2">
      <c r="B164" t="s">
        <v>53</v>
      </c>
      <c r="C164" t="s">
        <v>18</v>
      </c>
      <c r="D164" s="155">
        <v>0</v>
      </c>
      <c r="E164" t="s">
        <v>228</v>
      </c>
      <c r="F164" s="117">
        <v>9.0696107784431099</v>
      </c>
    </row>
    <row r="165" spans="2:6" x14ac:dyDescent="0.2">
      <c r="B165" t="s">
        <v>53</v>
      </c>
      <c r="C165" t="s">
        <v>18</v>
      </c>
      <c r="D165" s="167" t="s">
        <v>139</v>
      </c>
      <c r="E165" t="s">
        <v>1644</v>
      </c>
      <c r="F165" s="117">
        <v>1.2956586826347301</v>
      </c>
    </row>
    <row r="166" spans="2:6" x14ac:dyDescent="0.2">
      <c r="B166" t="s">
        <v>53</v>
      </c>
      <c r="C166" t="s">
        <v>18</v>
      </c>
      <c r="D166" s="167" t="s">
        <v>138</v>
      </c>
      <c r="E166" t="s">
        <v>1645</v>
      </c>
      <c r="F166" s="117">
        <v>1.2956586826347301</v>
      </c>
    </row>
    <row r="167" spans="2:6" x14ac:dyDescent="0.2">
      <c r="B167" t="s">
        <v>53</v>
      </c>
      <c r="C167" t="s">
        <v>18</v>
      </c>
      <c r="D167" s="167" t="s">
        <v>120</v>
      </c>
      <c r="E167" t="s">
        <v>229</v>
      </c>
      <c r="F167" s="117">
        <v>2.5913173652694601</v>
      </c>
    </row>
    <row r="168" spans="2:6" x14ac:dyDescent="0.2">
      <c r="B168" t="s">
        <v>53</v>
      </c>
      <c r="C168" t="s">
        <v>18</v>
      </c>
      <c r="D168" s="155" t="s">
        <v>121</v>
      </c>
      <c r="E168" t="s">
        <v>230</v>
      </c>
      <c r="F168" s="117">
        <v>9.0696107784431099</v>
      </c>
    </row>
    <row r="169" spans="2:6" x14ac:dyDescent="0.2">
      <c r="B169" t="s">
        <v>53</v>
      </c>
      <c r="C169" t="s">
        <v>18</v>
      </c>
      <c r="D169" s="155" t="s">
        <v>122</v>
      </c>
      <c r="E169" t="s">
        <v>231</v>
      </c>
      <c r="F169" s="117">
        <v>19.434880239521</v>
      </c>
    </row>
    <row r="170" spans="2:6" x14ac:dyDescent="0.2">
      <c r="B170" t="s">
        <v>53</v>
      </c>
      <c r="C170" t="s">
        <v>18</v>
      </c>
      <c r="D170" s="155" t="s">
        <v>123</v>
      </c>
      <c r="E170" t="s">
        <v>232</v>
      </c>
      <c r="F170" s="117">
        <v>19.434880239521</v>
      </c>
    </row>
    <row r="171" spans="2:6" x14ac:dyDescent="0.2">
      <c r="B171" t="s">
        <v>53</v>
      </c>
      <c r="C171" t="s">
        <v>18</v>
      </c>
      <c r="D171" s="155" t="s">
        <v>124</v>
      </c>
      <c r="E171" t="s">
        <v>233</v>
      </c>
      <c r="F171" s="117">
        <v>27.208832335329301</v>
      </c>
    </row>
    <row r="172" spans="2:6" x14ac:dyDescent="0.2">
      <c r="B172" t="s">
        <v>53</v>
      </c>
      <c r="C172" t="s">
        <v>18</v>
      </c>
      <c r="D172" s="155" t="s">
        <v>125</v>
      </c>
      <c r="E172" t="s">
        <v>234</v>
      </c>
      <c r="F172" s="117">
        <v>53.122005988024</v>
      </c>
    </row>
    <row r="173" spans="2:6" x14ac:dyDescent="0.2">
      <c r="B173" t="s">
        <v>53</v>
      </c>
      <c r="C173" t="s">
        <v>18</v>
      </c>
      <c r="D173" s="155" t="s">
        <v>126</v>
      </c>
      <c r="E173" t="s">
        <v>235</v>
      </c>
      <c r="F173" s="117">
        <v>81.626497005988</v>
      </c>
    </row>
    <row r="174" spans="2:6" x14ac:dyDescent="0.2">
      <c r="B174" t="s">
        <v>53</v>
      </c>
      <c r="C174" t="s">
        <v>18</v>
      </c>
      <c r="D174" s="155" t="s">
        <v>127</v>
      </c>
      <c r="E174" t="s">
        <v>236</v>
      </c>
      <c r="F174" s="117">
        <v>99.765718562874298</v>
      </c>
    </row>
    <row r="175" spans="2:6" x14ac:dyDescent="0.2">
      <c r="B175" t="s">
        <v>53</v>
      </c>
      <c r="C175" t="s">
        <v>18</v>
      </c>
      <c r="D175" s="155" t="s">
        <v>128</v>
      </c>
      <c r="E175" t="s">
        <v>237</v>
      </c>
      <c r="F175" s="117">
        <v>128.27020958083801</v>
      </c>
    </row>
    <row r="176" spans="2:6" x14ac:dyDescent="0.2">
      <c r="B176" t="s">
        <v>53</v>
      </c>
      <c r="C176" t="s">
        <v>18</v>
      </c>
      <c r="D176" s="155" t="s">
        <v>129</v>
      </c>
      <c r="E176" t="s">
        <v>238</v>
      </c>
      <c r="F176" s="117">
        <v>152.88772455089801</v>
      </c>
    </row>
    <row r="177" spans="2:6" x14ac:dyDescent="0.2">
      <c r="B177" t="s">
        <v>53</v>
      </c>
      <c r="C177" t="s">
        <v>18</v>
      </c>
      <c r="D177" s="155" t="s">
        <v>130</v>
      </c>
      <c r="E177" t="s">
        <v>239</v>
      </c>
      <c r="F177" s="117">
        <v>203.41841317365299</v>
      </c>
    </row>
    <row r="178" spans="2:6" x14ac:dyDescent="0.2">
      <c r="B178" t="s">
        <v>53</v>
      </c>
      <c r="C178" t="s">
        <v>18</v>
      </c>
      <c r="D178" s="155" t="s">
        <v>131</v>
      </c>
      <c r="E178" t="s">
        <v>240</v>
      </c>
      <c r="F178" s="117">
        <v>229.33158682634701</v>
      </c>
    </row>
    <row r="179" spans="2:6" x14ac:dyDescent="0.2">
      <c r="B179" t="s">
        <v>53</v>
      </c>
      <c r="C179" t="s">
        <v>18</v>
      </c>
      <c r="D179" s="155" t="s">
        <v>132</v>
      </c>
      <c r="E179" t="s">
        <v>241</v>
      </c>
      <c r="F179" s="117">
        <v>238.40119760479001</v>
      </c>
    </row>
    <row r="180" spans="2:6" x14ac:dyDescent="0.2">
      <c r="B180" t="s">
        <v>53</v>
      </c>
      <c r="C180" t="s">
        <v>18</v>
      </c>
      <c r="D180" s="155" t="s">
        <v>133</v>
      </c>
      <c r="E180" t="s">
        <v>242</v>
      </c>
      <c r="F180" s="117">
        <v>182.68787425149699</v>
      </c>
    </row>
    <row r="181" spans="2:6" x14ac:dyDescent="0.2">
      <c r="B181" t="s">
        <v>53</v>
      </c>
      <c r="C181" t="s">
        <v>18</v>
      </c>
      <c r="D181" s="155" t="s">
        <v>134</v>
      </c>
      <c r="E181" t="s">
        <v>243</v>
      </c>
      <c r="F181" s="117">
        <v>154.18338323353299</v>
      </c>
    </row>
    <row r="182" spans="2:6" x14ac:dyDescent="0.2">
      <c r="B182" t="s">
        <v>53</v>
      </c>
      <c r="C182" t="s">
        <v>18</v>
      </c>
      <c r="D182" s="155" t="s">
        <v>135</v>
      </c>
      <c r="E182" t="s">
        <v>244</v>
      </c>
      <c r="F182" s="117">
        <v>71.261227544910199</v>
      </c>
    </row>
    <row r="183" spans="2:6" x14ac:dyDescent="0.2">
      <c r="B183" t="s">
        <v>53</v>
      </c>
      <c r="C183" t="s">
        <v>18</v>
      </c>
      <c r="D183" s="155" t="s">
        <v>8</v>
      </c>
      <c r="E183" t="s">
        <v>245</v>
      </c>
      <c r="F183" s="117">
        <v>46.643712574850298</v>
      </c>
    </row>
    <row r="184" spans="2:6" x14ac:dyDescent="0.2">
      <c r="B184" t="s">
        <v>15</v>
      </c>
      <c r="C184" t="s">
        <v>69</v>
      </c>
      <c r="D184" s="155">
        <v>0</v>
      </c>
      <c r="E184" t="s">
        <v>246</v>
      </c>
      <c r="F184" s="117">
        <v>8.7378756322523099</v>
      </c>
    </row>
    <row r="185" spans="2:6" x14ac:dyDescent="0.2">
      <c r="B185" t="s">
        <v>15</v>
      </c>
      <c r="C185" t="s">
        <v>69</v>
      </c>
      <c r="D185" s="167" t="s">
        <v>139</v>
      </c>
      <c r="E185" t="s">
        <v>1646</v>
      </c>
      <c r="F185" s="117">
        <v>5.4611722701576904</v>
      </c>
    </row>
    <row r="186" spans="2:6" x14ac:dyDescent="0.2">
      <c r="B186" t="s">
        <v>15</v>
      </c>
      <c r="C186" t="s">
        <v>69</v>
      </c>
      <c r="D186" s="167" t="s">
        <v>138</v>
      </c>
      <c r="E186" t="s">
        <v>1647</v>
      </c>
      <c r="F186" s="117">
        <v>2.1844689080630801</v>
      </c>
    </row>
    <row r="187" spans="2:6" x14ac:dyDescent="0.2">
      <c r="B187" t="s">
        <v>15</v>
      </c>
      <c r="C187" t="s">
        <v>69</v>
      </c>
      <c r="D187" s="167" t="s">
        <v>120</v>
      </c>
      <c r="E187" t="s">
        <v>247</v>
      </c>
      <c r="F187" s="117">
        <v>3.2767033620946102</v>
      </c>
    </row>
    <row r="188" spans="2:6" x14ac:dyDescent="0.2">
      <c r="B188" t="s">
        <v>15</v>
      </c>
      <c r="C188" t="s">
        <v>69</v>
      </c>
      <c r="D188" s="155" t="s">
        <v>121</v>
      </c>
      <c r="E188" t="s">
        <v>248</v>
      </c>
      <c r="F188" s="117">
        <v>15.291282356441499</v>
      </c>
    </row>
    <row r="189" spans="2:6" x14ac:dyDescent="0.2">
      <c r="B189" t="s">
        <v>15</v>
      </c>
      <c r="C189" t="s">
        <v>69</v>
      </c>
      <c r="D189" s="155" t="s">
        <v>122</v>
      </c>
      <c r="E189" t="s">
        <v>249</v>
      </c>
      <c r="F189" s="117">
        <v>21.844689080630801</v>
      </c>
    </row>
    <row r="190" spans="2:6" x14ac:dyDescent="0.2">
      <c r="B190" t="s">
        <v>15</v>
      </c>
      <c r="C190" t="s">
        <v>69</v>
      </c>
      <c r="D190" s="155" t="s">
        <v>123</v>
      </c>
      <c r="E190" t="s">
        <v>250</v>
      </c>
      <c r="F190" s="117">
        <v>37.1359714370723</v>
      </c>
    </row>
    <row r="191" spans="2:6" x14ac:dyDescent="0.2">
      <c r="B191" t="s">
        <v>15</v>
      </c>
      <c r="C191" t="s">
        <v>69</v>
      </c>
      <c r="D191" s="155" t="s">
        <v>124</v>
      </c>
      <c r="E191" t="s">
        <v>251</v>
      </c>
      <c r="F191" s="117">
        <v>81.917584052365399</v>
      </c>
    </row>
    <row r="192" spans="2:6" x14ac:dyDescent="0.2">
      <c r="B192" t="s">
        <v>15</v>
      </c>
      <c r="C192" t="s">
        <v>69</v>
      </c>
      <c r="D192" s="155" t="s">
        <v>125</v>
      </c>
      <c r="E192" t="s">
        <v>252</v>
      </c>
      <c r="F192" s="117">
        <v>131.068134483785</v>
      </c>
    </row>
    <row r="193" spans="2:6" x14ac:dyDescent="0.2">
      <c r="B193" t="s">
        <v>15</v>
      </c>
      <c r="C193" t="s">
        <v>69</v>
      </c>
      <c r="D193" s="155" t="s">
        <v>126</v>
      </c>
      <c r="E193" t="s">
        <v>253</v>
      </c>
      <c r="F193" s="117">
        <v>173.66527819101501</v>
      </c>
    </row>
    <row r="194" spans="2:6" x14ac:dyDescent="0.2">
      <c r="B194" t="s">
        <v>15</v>
      </c>
      <c r="C194" t="s">
        <v>69</v>
      </c>
      <c r="D194" s="155" t="s">
        <v>127</v>
      </c>
      <c r="E194" t="s">
        <v>254</v>
      </c>
      <c r="F194" s="117">
        <v>238.107110978875</v>
      </c>
    </row>
    <row r="195" spans="2:6" x14ac:dyDescent="0.2">
      <c r="B195" t="s">
        <v>15</v>
      </c>
      <c r="C195" t="s">
        <v>69</v>
      </c>
      <c r="D195" s="155" t="s">
        <v>128</v>
      </c>
      <c r="E195" t="s">
        <v>255</v>
      </c>
      <c r="F195" s="117">
        <v>245.75275215709601</v>
      </c>
    </row>
    <row r="196" spans="2:6" x14ac:dyDescent="0.2">
      <c r="B196" t="s">
        <v>15</v>
      </c>
      <c r="C196" t="s">
        <v>69</v>
      </c>
      <c r="D196" s="155" t="s">
        <v>129</v>
      </c>
      <c r="E196" t="s">
        <v>256</v>
      </c>
      <c r="F196" s="117">
        <v>337.50044629574501</v>
      </c>
    </row>
    <row r="197" spans="2:6" x14ac:dyDescent="0.2">
      <c r="B197" t="s">
        <v>15</v>
      </c>
      <c r="C197" t="s">
        <v>69</v>
      </c>
      <c r="D197" s="155" t="s">
        <v>130</v>
      </c>
      <c r="E197" t="s">
        <v>257</v>
      </c>
      <c r="F197" s="117">
        <v>446.72389169889902</v>
      </c>
    </row>
    <row r="198" spans="2:6" x14ac:dyDescent="0.2">
      <c r="B198" t="s">
        <v>15</v>
      </c>
      <c r="C198" t="s">
        <v>69</v>
      </c>
      <c r="D198" s="155" t="s">
        <v>131</v>
      </c>
      <c r="E198" t="s">
        <v>258</v>
      </c>
      <c r="F198" s="117">
        <v>445.63165724486799</v>
      </c>
    </row>
    <row r="199" spans="2:6" x14ac:dyDescent="0.2">
      <c r="B199" t="s">
        <v>15</v>
      </c>
      <c r="C199" t="s">
        <v>69</v>
      </c>
      <c r="D199" s="155" t="s">
        <v>132</v>
      </c>
      <c r="E199" t="s">
        <v>259</v>
      </c>
      <c r="F199" s="117">
        <v>388.83546563522799</v>
      </c>
    </row>
    <row r="200" spans="2:6" x14ac:dyDescent="0.2">
      <c r="B200" t="s">
        <v>15</v>
      </c>
      <c r="C200" t="s">
        <v>69</v>
      </c>
      <c r="D200" s="155" t="s">
        <v>133</v>
      </c>
      <c r="E200" t="s">
        <v>260</v>
      </c>
      <c r="F200" s="117">
        <v>295.99553704254703</v>
      </c>
    </row>
    <row r="201" spans="2:6" x14ac:dyDescent="0.2">
      <c r="B201" t="s">
        <v>15</v>
      </c>
      <c r="C201" t="s">
        <v>69</v>
      </c>
      <c r="D201" s="155" t="s">
        <v>134</v>
      </c>
      <c r="E201" t="s">
        <v>261</v>
      </c>
      <c r="F201" s="117">
        <v>234.830407616781</v>
      </c>
    </row>
    <row r="202" spans="2:6" x14ac:dyDescent="0.2">
      <c r="B202" t="s">
        <v>15</v>
      </c>
      <c r="C202" t="s">
        <v>69</v>
      </c>
      <c r="D202" s="155" t="s">
        <v>135</v>
      </c>
      <c r="E202" t="s">
        <v>262</v>
      </c>
      <c r="F202" s="117">
        <v>136.529306753942</v>
      </c>
    </row>
    <row r="203" spans="2:6" x14ac:dyDescent="0.2">
      <c r="B203" t="s">
        <v>15</v>
      </c>
      <c r="C203" t="s">
        <v>69</v>
      </c>
      <c r="D203" s="155" t="s">
        <v>8</v>
      </c>
      <c r="E203" t="s">
        <v>263</v>
      </c>
      <c r="F203" s="117">
        <v>105.946742041059</v>
      </c>
    </row>
    <row r="204" spans="2:6" x14ac:dyDescent="0.2">
      <c r="B204" t="s">
        <v>15</v>
      </c>
      <c r="C204" t="s">
        <v>70</v>
      </c>
      <c r="D204" s="155">
        <v>0</v>
      </c>
      <c r="E204" t="s">
        <v>264</v>
      </c>
      <c r="F204" s="117">
        <v>10.9223445403154</v>
      </c>
    </row>
    <row r="205" spans="2:6" x14ac:dyDescent="0.2">
      <c r="B205" t="s">
        <v>15</v>
      </c>
      <c r="C205" t="s">
        <v>70</v>
      </c>
      <c r="D205" s="167" t="s">
        <v>139</v>
      </c>
      <c r="E205" t="s">
        <v>1648</v>
      </c>
      <c r="F205" s="117">
        <v>4.3689378161261496</v>
      </c>
    </row>
    <row r="206" spans="2:6" x14ac:dyDescent="0.2">
      <c r="B206" t="s">
        <v>15</v>
      </c>
      <c r="C206" t="s">
        <v>70</v>
      </c>
      <c r="D206" s="167" t="s">
        <v>138</v>
      </c>
      <c r="E206" t="s">
        <v>1649</v>
      </c>
      <c r="F206" s="117">
        <v>1.0922344540315401</v>
      </c>
    </row>
    <row r="207" spans="2:6" x14ac:dyDescent="0.2">
      <c r="B207" t="s">
        <v>15</v>
      </c>
      <c r="C207" t="s">
        <v>70</v>
      </c>
      <c r="D207" s="167" t="s">
        <v>120</v>
      </c>
      <c r="E207" t="s">
        <v>265</v>
      </c>
      <c r="F207" s="117">
        <v>4.3689378161261496</v>
      </c>
    </row>
    <row r="208" spans="2:6" x14ac:dyDescent="0.2">
      <c r="B208" t="s">
        <v>15</v>
      </c>
      <c r="C208" t="s">
        <v>70</v>
      </c>
      <c r="D208" s="155" t="s">
        <v>121</v>
      </c>
      <c r="E208" t="s">
        <v>266</v>
      </c>
      <c r="F208" s="117">
        <v>7.6456411782207701</v>
      </c>
    </row>
    <row r="209" spans="2:6" x14ac:dyDescent="0.2">
      <c r="B209" t="s">
        <v>15</v>
      </c>
      <c r="C209" t="s">
        <v>70</v>
      </c>
      <c r="D209" s="155" t="s">
        <v>122</v>
      </c>
      <c r="E209" t="s">
        <v>267</v>
      </c>
      <c r="F209" s="117">
        <v>26.213626896756899</v>
      </c>
    </row>
    <row r="210" spans="2:6" x14ac:dyDescent="0.2">
      <c r="B210" t="s">
        <v>15</v>
      </c>
      <c r="C210" t="s">
        <v>70</v>
      </c>
      <c r="D210" s="155" t="s">
        <v>123</v>
      </c>
      <c r="E210" t="s">
        <v>268</v>
      </c>
      <c r="F210" s="117">
        <v>54.611722701576902</v>
      </c>
    </row>
    <row r="211" spans="2:6" x14ac:dyDescent="0.2">
      <c r="B211" t="s">
        <v>15</v>
      </c>
      <c r="C211" t="s">
        <v>70</v>
      </c>
      <c r="D211" s="155" t="s">
        <v>124</v>
      </c>
      <c r="E211" t="s">
        <v>269</v>
      </c>
      <c r="F211" s="117">
        <v>98.301100862838396</v>
      </c>
    </row>
    <row r="212" spans="2:6" x14ac:dyDescent="0.2">
      <c r="B212" t="s">
        <v>15</v>
      </c>
      <c r="C212" t="s">
        <v>70</v>
      </c>
      <c r="D212" s="155" t="s">
        <v>125</v>
      </c>
      <c r="E212" t="s">
        <v>270</v>
      </c>
      <c r="F212" s="117">
        <v>186.77209163939301</v>
      </c>
    </row>
    <row r="213" spans="2:6" x14ac:dyDescent="0.2">
      <c r="B213" t="s">
        <v>15</v>
      </c>
      <c r="C213" t="s">
        <v>70</v>
      </c>
      <c r="D213" s="155" t="s">
        <v>126</v>
      </c>
      <c r="E213" t="s">
        <v>271</v>
      </c>
      <c r="F213" s="117">
        <v>234.830407616781</v>
      </c>
    </row>
    <row r="214" spans="2:6" x14ac:dyDescent="0.2">
      <c r="B214" t="s">
        <v>15</v>
      </c>
      <c r="C214" t="s">
        <v>70</v>
      </c>
      <c r="D214" s="155" t="s">
        <v>127</v>
      </c>
      <c r="E214" t="s">
        <v>272</v>
      </c>
      <c r="F214" s="117">
        <v>270.87414459982102</v>
      </c>
    </row>
    <row r="215" spans="2:6" x14ac:dyDescent="0.2">
      <c r="B215" t="s">
        <v>15</v>
      </c>
      <c r="C215" t="s">
        <v>70</v>
      </c>
      <c r="D215" s="155" t="s">
        <v>128</v>
      </c>
      <c r="E215" t="s">
        <v>273</v>
      </c>
      <c r="F215" s="117">
        <v>381.18982445700698</v>
      </c>
    </row>
    <row r="216" spans="2:6" x14ac:dyDescent="0.2">
      <c r="B216" t="s">
        <v>15</v>
      </c>
      <c r="C216" t="s">
        <v>70</v>
      </c>
      <c r="D216" s="155" t="s">
        <v>129</v>
      </c>
      <c r="E216" t="s">
        <v>274</v>
      </c>
      <c r="F216" s="117">
        <v>420.51026480214199</v>
      </c>
    </row>
    <row r="217" spans="2:6" x14ac:dyDescent="0.2">
      <c r="B217" t="s">
        <v>15</v>
      </c>
      <c r="C217" t="s">
        <v>70</v>
      </c>
      <c r="D217" s="155" t="s">
        <v>130</v>
      </c>
      <c r="E217" t="s">
        <v>275</v>
      </c>
      <c r="F217" s="117">
        <v>506.79678667063399</v>
      </c>
    </row>
    <row r="218" spans="2:6" x14ac:dyDescent="0.2">
      <c r="B218" t="s">
        <v>15</v>
      </c>
      <c r="C218" t="s">
        <v>70</v>
      </c>
      <c r="D218" s="155" t="s">
        <v>131</v>
      </c>
      <c r="E218" t="s">
        <v>276</v>
      </c>
      <c r="F218" s="117">
        <v>494.78220767628699</v>
      </c>
    </row>
    <row r="219" spans="2:6" x14ac:dyDescent="0.2">
      <c r="B219" t="s">
        <v>15</v>
      </c>
      <c r="C219" t="s">
        <v>70</v>
      </c>
      <c r="D219" s="155" t="s">
        <v>132</v>
      </c>
      <c r="E219" t="s">
        <v>277</v>
      </c>
      <c r="F219" s="117">
        <v>446.72389169889902</v>
      </c>
    </row>
    <row r="220" spans="2:6" x14ac:dyDescent="0.2">
      <c r="B220" t="s">
        <v>15</v>
      </c>
      <c r="C220" t="s">
        <v>70</v>
      </c>
      <c r="D220" s="155" t="s">
        <v>133</v>
      </c>
      <c r="E220" t="s">
        <v>278</v>
      </c>
      <c r="F220" s="117">
        <v>342.961618565903</v>
      </c>
    </row>
    <row r="221" spans="2:6" x14ac:dyDescent="0.2">
      <c r="B221" t="s">
        <v>15</v>
      </c>
      <c r="C221" t="s">
        <v>70</v>
      </c>
      <c r="D221" s="155" t="s">
        <v>134</v>
      </c>
      <c r="E221" t="s">
        <v>279</v>
      </c>
      <c r="F221" s="117">
        <v>258.85956560547498</v>
      </c>
    </row>
    <row r="222" spans="2:6" x14ac:dyDescent="0.2">
      <c r="B222" t="s">
        <v>15</v>
      </c>
      <c r="C222" t="s">
        <v>70</v>
      </c>
      <c r="D222" s="155" t="s">
        <v>135</v>
      </c>
      <c r="E222" t="s">
        <v>280</v>
      </c>
      <c r="F222" s="117">
        <v>170.38857482892001</v>
      </c>
    </row>
    <row r="223" spans="2:6" x14ac:dyDescent="0.2">
      <c r="B223" t="s">
        <v>15</v>
      </c>
      <c r="C223" t="s">
        <v>70</v>
      </c>
      <c r="D223" s="155" t="s">
        <v>8</v>
      </c>
      <c r="E223" t="s">
        <v>281</v>
      </c>
      <c r="F223" s="117">
        <v>63.349598333829199</v>
      </c>
    </row>
    <row r="224" spans="2:6" x14ac:dyDescent="0.2">
      <c r="B224" t="s">
        <v>15</v>
      </c>
      <c r="C224" t="s">
        <v>18</v>
      </c>
      <c r="D224" s="155">
        <v>0</v>
      </c>
      <c r="E224" t="s">
        <v>282</v>
      </c>
      <c r="F224" s="117">
        <v>19.660220172567701</v>
      </c>
    </row>
    <row r="225" spans="2:6" x14ac:dyDescent="0.2">
      <c r="B225" t="s">
        <v>15</v>
      </c>
      <c r="C225" t="s">
        <v>18</v>
      </c>
      <c r="D225" s="167" t="s">
        <v>139</v>
      </c>
      <c r="E225" t="s">
        <v>1650</v>
      </c>
      <c r="F225" s="117">
        <v>9.8301100862838506</v>
      </c>
    </row>
    <row r="226" spans="2:6" x14ac:dyDescent="0.2">
      <c r="B226" t="s">
        <v>15</v>
      </c>
      <c r="C226" t="s">
        <v>18</v>
      </c>
      <c r="D226" s="167" t="s">
        <v>138</v>
      </c>
      <c r="E226" t="s">
        <v>1651</v>
      </c>
      <c r="F226" s="117">
        <v>3.27670336209462</v>
      </c>
    </row>
    <row r="227" spans="2:6" x14ac:dyDescent="0.2">
      <c r="B227" t="s">
        <v>15</v>
      </c>
      <c r="C227" t="s">
        <v>18</v>
      </c>
      <c r="D227" s="167" t="s">
        <v>120</v>
      </c>
      <c r="E227" t="s">
        <v>283</v>
      </c>
      <c r="F227" s="117">
        <v>7.6456411782207701</v>
      </c>
    </row>
    <row r="228" spans="2:6" x14ac:dyDescent="0.2">
      <c r="B228" t="s">
        <v>15</v>
      </c>
      <c r="C228" t="s">
        <v>18</v>
      </c>
      <c r="D228" s="155" t="s">
        <v>121</v>
      </c>
      <c r="E228" t="s">
        <v>284</v>
      </c>
      <c r="F228" s="117">
        <v>22.936923534662299</v>
      </c>
    </row>
    <row r="229" spans="2:6" x14ac:dyDescent="0.2">
      <c r="B229" t="s">
        <v>15</v>
      </c>
      <c r="C229" t="s">
        <v>18</v>
      </c>
      <c r="D229" s="155" t="s">
        <v>122</v>
      </c>
      <c r="E229" t="s">
        <v>285</v>
      </c>
      <c r="F229" s="117">
        <v>48.0583159773877</v>
      </c>
    </row>
    <row r="230" spans="2:6" x14ac:dyDescent="0.2">
      <c r="B230" t="s">
        <v>15</v>
      </c>
      <c r="C230" t="s">
        <v>18</v>
      </c>
      <c r="D230" s="155" t="s">
        <v>123</v>
      </c>
      <c r="E230" t="s">
        <v>286</v>
      </c>
      <c r="F230" s="117">
        <v>91.747694138649194</v>
      </c>
    </row>
    <row r="231" spans="2:6" x14ac:dyDescent="0.2">
      <c r="B231" t="s">
        <v>15</v>
      </c>
      <c r="C231" t="s">
        <v>18</v>
      </c>
      <c r="D231" s="155" t="s">
        <v>124</v>
      </c>
      <c r="E231" t="s">
        <v>287</v>
      </c>
      <c r="F231" s="117">
        <v>180.21868491520399</v>
      </c>
    </row>
    <row r="232" spans="2:6" x14ac:dyDescent="0.2">
      <c r="B232" t="s">
        <v>15</v>
      </c>
      <c r="C232" t="s">
        <v>18</v>
      </c>
      <c r="D232" s="155" t="s">
        <v>125</v>
      </c>
      <c r="E232" t="s">
        <v>288</v>
      </c>
      <c r="F232" s="117">
        <v>317.84022612317801</v>
      </c>
    </row>
    <row r="233" spans="2:6" x14ac:dyDescent="0.2">
      <c r="B233" t="s">
        <v>15</v>
      </c>
      <c r="C233" t="s">
        <v>18</v>
      </c>
      <c r="D233" s="155" t="s">
        <v>126</v>
      </c>
      <c r="E233" t="s">
        <v>289</v>
      </c>
      <c r="F233" s="117">
        <v>408.49568580779498</v>
      </c>
    </row>
    <row r="234" spans="2:6" x14ac:dyDescent="0.2">
      <c r="B234" t="s">
        <v>15</v>
      </c>
      <c r="C234" t="s">
        <v>18</v>
      </c>
      <c r="D234" s="155" t="s">
        <v>127</v>
      </c>
      <c r="E234" t="s">
        <v>290</v>
      </c>
      <c r="F234" s="117">
        <v>508.98125557869702</v>
      </c>
    </row>
    <row r="235" spans="2:6" x14ac:dyDescent="0.2">
      <c r="B235" t="s">
        <v>15</v>
      </c>
      <c r="C235" t="s">
        <v>18</v>
      </c>
      <c r="D235" s="155" t="s">
        <v>128</v>
      </c>
      <c r="E235" t="s">
        <v>291</v>
      </c>
      <c r="F235" s="117">
        <v>626.94257661410302</v>
      </c>
    </row>
    <row r="236" spans="2:6" x14ac:dyDescent="0.2">
      <c r="B236" t="s">
        <v>15</v>
      </c>
      <c r="C236" t="s">
        <v>18</v>
      </c>
      <c r="D236" s="155" t="s">
        <v>129</v>
      </c>
      <c r="E236" t="s">
        <v>292</v>
      </c>
      <c r="F236" s="117">
        <v>758.010711097887</v>
      </c>
    </row>
    <row r="237" spans="2:6" x14ac:dyDescent="0.2">
      <c r="B237" t="s">
        <v>15</v>
      </c>
      <c r="C237" t="s">
        <v>18</v>
      </c>
      <c r="D237" s="155" t="s">
        <v>130</v>
      </c>
      <c r="E237" t="s">
        <v>293</v>
      </c>
      <c r="F237" s="117">
        <v>953.52067836953302</v>
      </c>
    </row>
    <row r="238" spans="2:6" x14ac:dyDescent="0.2">
      <c r="B238" t="s">
        <v>15</v>
      </c>
      <c r="C238" t="s">
        <v>18</v>
      </c>
      <c r="D238" s="155" t="s">
        <v>131</v>
      </c>
      <c r="E238" t="s">
        <v>294</v>
      </c>
      <c r="F238" s="117">
        <v>940.41386492115396</v>
      </c>
    </row>
    <row r="239" spans="2:6" x14ac:dyDescent="0.2">
      <c r="B239" t="s">
        <v>15</v>
      </c>
      <c r="C239" t="s">
        <v>18</v>
      </c>
      <c r="D239" s="155" t="s">
        <v>132</v>
      </c>
      <c r="E239" t="s">
        <v>295</v>
      </c>
      <c r="F239" s="117">
        <v>835.55935733412696</v>
      </c>
    </row>
    <row r="240" spans="2:6" x14ac:dyDescent="0.2">
      <c r="B240" t="s">
        <v>15</v>
      </c>
      <c r="C240" t="s">
        <v>18</v>
      </c>
      <c r="D240" s="155" t="s">
        <v>133</v>
      </c>
      <c r="E240" t="s">
        <v>296</v>
      </c>
      <c r="F240" s="117">
        <v>638.95715560844997</v>
      </c>
    </row>
    <row r="241" spans="2:6" x14ac:dyDescent="0.2">
      <c r="B241" t="s">
        <v>15</v>
      </c>
      <c r="C241" t="s">
        <v>18</v>
      </c>
      <c r="D241" s="155" t="s">
        <v>134</v>
      </c>
      <c r="E241" t="s">
        <v>297</v>
      </c>
      <c r="F241" s="117">
        <v>493.68997322225499</v>
      </c>
    </row>
    <row r="242" spans="2:6" x14ac:dyDescent="0.2">
      <c r="B242" t="s">
        <v>15</v>
      </c>
      <c r="C242" t="s">
        <v>18</v>
      </c>
      <c r="D242" s="155" t="s">
        <v>135</v>
      </c>
      <c r="E242" t="s">
        <v>298</v>
      </c>
      <c r="F242" s="117">
        <v>306.91788158286198</v>
      </c>
    </row>
    <row r="243" spans="2:6" x14ac:dyDescent="0.2">
      <c r="B243" t="s">
        <v>15</v>
      </c>
      <c r="C243" t="s">
        <v>18</v>
      </c>
      <c r="D243" s="155" t="s">
        <v>8</v>
      </c>
      <c r="E243" t="s">
        <v>299</v>
      </c>
      <c r="F243" s="117">
        <v>169.29634037488799</v>
      </c>
    </row>
    <row r="244" spans="2:6" x14ac:dyDescent="0.2">
      <c r="B244" t="s">
        <v>44</v>
      </c>
      <c r="C244" t="s">
        <v>69</v>
      </c>
      <c r="D244" s="155">
        <v>0</v>
      </c>
      <c r="E244" t="s">
        <v>300</v>
      </c>
      <c r="F244" s="117">
        <v>2.37692307692308</v>
      </c>
    </row>
    <row r="245" spans="2:6" x14ac:dyDescent="0.2">
      <c r="B245" t="s">
        <v>44</v>
      </c>
      <c r="C245" t="s">
        <v>69</v>
      </c>
      <c r="D245" s="167" t="s">
        <v>139</v>
      </c>
      <c r="E245" t="s">
        <v>1652</v>
      </c>
      <c r="F245" s="117">
        <v>1.18846153846154</v>
      </c>
    </row>
    <row r="246" spans="2:6" x14ac:dyDescent="0.2">
      <c r="B246" t="s">
        <v>44</v>
      </c>
      <c r="C246" t="s">
        <v>69</v>
      </c>
      <c r="D246" s="167" t="s">
        <v>138</v>
      </c>
      <c r="E246" t="s">
        <v>1653</v>
      </c>
      <c r="F246" s="117">
        <v>0</v>
      </c>
    </row>
    <row r="247" spans="2:6" x14ac:dyDescent="0.2">
      <c r="B247" t="s">
        <v>44</v>
      </c>
      <c r="C247" t="s">
        <v>69</v>
      </c>
      <c r="D247" s="167" t="s">
        <v>120</v>
      </c>
      <c r="E247" t="s">
        <v>301</v>
      </c>
      <c r="F247" s="117">
        <v>0</v>
      </c>
    </row>
    <row r="248" spans="2:6" x14ac:dyDescent="0.2">
      <c r="B248" t="s">
        <v>44</v>
      </c>
      <c r="C248" t="s">
        <v>69</v>
      </c>
      <c r="D248" s="155" t="s">
        <v>121</v>
      </c>
      <c r="E248" t="s">
        <v>302</v>
      </c>
      <c r="F248" s="117">
        <v>1.18846153846154</v>
      </c>
    </row>
    <row r="249" spans="2:6" x14ac:dyDescent="0.2">
      <c r="B249" t="s">
        <v>44</v>
      </c>
      <c r="C249" t="s">
        <v>69</v>
      </c>
      <c r="D249" s="155" t="s">
        <v>122</v>
      </c>
      <c r="E249" t="s">
        <v>303</v>
      </c>
      <c r="F249" s="117">
        <v>2.37692307692308</v>
      </c>
    </row>
    <row r="250" spans="2:6" x14ac:dyDescent="0.2">
      <c r="B250" t="s">
        <v>44</v>
      </c>
      <c r="C250" t="s">
        <v>69</v>
      </c>
      <c r="D250" s="155" t="s">
        <v>123</v>
      </c>
      <c r="E250" t="s">
        <v>304</v>
      </c>
      <c r="F250" s="117">
        <v>7.1307692307692303</v>
      </c>
    </row>
    <row r="251" spans="2:6" x14ac:dyDescent="0.2">
      <c r="B251" t="s">
        <v>44</v>
      </c>
      <c r="C251" t="s">
        <v>69</v>
      </c>
      <c r="D251" s="155" t="s">
        <v>124</v>
      </c>
      <c r="E251" t="s">
        <v>305</v>
      </c>
      <c r="F251" s="117">
        <v>11.884615384615399</v>
      </c>
    </row>
    <row r="252" spans="2:6" x14ac:dyDescent="0.2">
      <c r="B252" t="s">
        <v>44</v>
      </c>
      <c r="C252" t="s">
        <v>69</v>
      </c>
      <c r="D252" s="155" t="s">
        <v>125</v>
      </c>
      <c r="E252" t="s">
        <v>306</v>
      </c>
      <c r="F252" s="117">
        <v>13.073076923076901</v>
      </c>
    </row>
    <row r="253" spans="2:6" x14ac:dyDescent="0.2">
      <c r="B253" t="s">
        <v>44</v>
      </c>
      <c r="C253" t="s">
        <v>69</v>
      </c>
      <c r="D253" s="155" t="s">
        <v>126</v>
      </c>
      <c r="E253" t="s">
        <v>307</v>
      </c>
      <c r="F253" s="117">
        <v>15.45</v>
      </c>
    </row>
    <row r="254" spans="2:6" x14ac:dyDescent="0.2">
      <c r="B254" t="s">
        <v>44</v>
      </c>
      <c r="C254" t="s">
        <v>69</v>
      </c>
      <c r="D254" s="155" t="s">
        <v>127</v>
      </c>
      <c r="E254" t="s">
        <v>308</v>
      </c>
      <c r="F254" s="117">
        <v>16.638461538461499</v>
      </c>
    </row>
    <row r="255" spans="2:6" x14ac:dyDescent="0.2">
      <c r="B255" t="s">
        <v>44</v>
      </c>
      <c r="C255" t="s">
        <v>69</v>
      </c>
      <c r="D255" s="155" t="s">
        <v>128</v>
      </c>
      <c r="E255" t="s">
        <v>309</v>
      </c>
      <c r="F255" s="117">
        <v>26.146153846153801</v>
      </c>
    </row>
    <row r="256" spans="2:6" x14ac:dyDescent="0.2">
      <c r="B256" t="s">
        <v>44</v>
      </c>
      <c r="C256" t="s">
        <v>69</v>
      </c>
      <c r="D256" s="155" t="s">
        <v>129</v>
      </c>
      <c r="E256" t="s">
        <v>310</v>
      </c>
      <c r="F256" s="117">
        <v>29.711538461538499</v>
      </c>
    </row>
    <row r="257" spans="2:6" x14ac:dyDescent="0.2">
      <c r="B257" t="s">
        <v>44</v>
      </c>
      <c r="C257" t="s">
        <v>69</v>
      </c>
      <c r="D257" s="155" t="s">
        <v>130</v>
      </c>
      <c r="E257" t="s">
        <v>311</v>
      </c>
      <c r="F257" s="117">
        <v>47.538461538461497</v>
      </c>
    </row>
    <row r="258" spans="2:6" x14ac:dyDescent="0.2">
      <c r="B258" t="s">
        <v>44</v>
      </c>
      <c r="C258" t="s">
        <v>69</v>
      </c>
      <c r="D258" s="155" t="s">
        <v>131</v>
      </c>
      <c r="E258" t="s">
        <v>312</v>
      </c>
      <c r="F258" s="117">
        <v>29.711538461538499</v>
      </c>
    </row>
    <row r="259" spans="2:6" x14ac:dyDescent="0.2">
      <c r="B259" t="s">
        <v>44</v>
      </c>
      <c r="C259" t="s">
        <v>69</v>
      </c>
      <c r="D259" s="155" t="s">
        <v>132</v>
      </c>
      <c r="E259" t="s">
        <v>313</v>
      </c>
      <c r="F259" s="117">
        <v>26.146153846153801</v>
      </c>
    </row>
    <row r="260" spans="2:6" x14ac:dyDescent="0.2">
      <c r="B260" t="s">
        <v>44</v>
      </c>
      <c r="C260" t="s">
        <v>69</v>
      </c>
      <c r="D260" s="155" t="s">
        <v>133</v>
      </c>
      <c r="E260" t="s">
        <v>314</v>
      </c>
      <c r="F260" s="117">
        <v>15.45</v>
      </c>
    </row>
    <row r="261" spans="2:6" x14ac:dyDescent="0.2">
      <c r="B261" t="s">
        <v>44</v>
      </c>
      <c r="C261" t="s">
        <v>69</v>
      </c>
      <c r="D261" s="155" t="s">
        <v>134</v>
      </c>
      <c r="E261" t="s">
        <v>315</v>
      </c>
      <c r="F261" s="117">
        <v>9.5076923076923094</v>
      </c>
    </row>
    <row r="262" spans="2:6" x14ac:dyDescent="0.2">
      <c r="B262" t="s">
        <v>44</v>
      </c>
      <c r="C262" t="s">
        <v>69</v>
      </c>
      <c r="D262" s="155" t="s">
        <v>135</v>
      </c>
      <c r="E262" t="s">
        <v>316</v>
      </c>
      <c r="F262" s="117">
        <v>8.3192307692307708</v>
      </c>
    </row>
    <row r="263" spans="2:6" x14ac:dyDescent="0.2">
      <c r="B263" t="s">
        <v>44</v>
      </c>
      <c r="C263" t="s">
        <v>69</v>
      </c>
      <c r="D263" s="155" t="s">
        <v>8</v>
      </c>
      <c r="E263" t="s">
        <v>317</v>
      </c>
      <c r="F263" s="117">
        <v>7.1307692307692303</v>
      </c>
    </row>
    <row r="264" spans="2:6" x14ac:dyDescent="0.2">
      <c r="B264" t="s">
        <v>44</v>
      </c>
      <c r="C264" t="s">
        <v>70</v>
      </c>
      <c r="D264" s="155">
        <v>0</v>
      </c>
      <c r="E264" t="s">
        <v>318</v>
      </c>
      <c r="F264" s="117">
        <v>0</v>
      </c>
    </row>
    <row r="265" spans="2:6" x14ac:dyDescent="0.2">
      <c r="B265" t="s">
        <v>44</v>
      </c>
      <c r="C265" t="s">
        <v>70</v>
      </c>
      <c r="D265" s="167" t="s">
        <v>139</v>
      </c>
      <c r="E265" t="s">
        <v>1654</v>
      </c>
      <c r="F265" s="117">
        <v>1.18846153846154</v>
      </c>
    </row>
    <row r="266" spans="2:6" x14ac:dyDescent="0.2">
      <c r="B266" t="s">
        <v>44</v>
      </c>
      <c r="C266" t="s">
        <v>70</v>
      </c>
      <c r="D266" s="167" t="s">
        <v>138</v>
      </c>
      <c r="E266" t="s">
        <v>1655</v>
      </c>
      <c r="F266" s="117">
        <v>0</v>
      </c>
    </row>
    <row r="267" spans="2:6" x14ac:dyDescent="0.2">
      <c r="B267" t="s">
        <v>44</v>
      </c>
      <c r="C267" t="s">
        <v>70</v>
      </c>
      <c r="D267" s="167" t="s">
        <v>120</v>
      </c>
      <c r="E267" t="s">
        <v>319</v>
      </c>
      <c r="F267" s="117">
        <v>1.18846153846154</v>
      </c>
    </row>
    <row r="268" spans="2:6" x14ac:dyDescent="0.2">
      <c r="B268" t="s">
        <v>44</v>
      </c>
      <c r="C268" t="s">
        <v>70</v>
      </c>
      <c r="D268" s="155" t="s">
        <v>121</v>
      </c>
      <c r="E268" t="s">
        <v>320</v>
      </c>
      <c r="F268" s="117">
        <v>1.18846153846154</v>
      </c>
    </row>
    <row r="269" spans="2:6" x14ac:dyDescent="0.2">
      <c r="B269" t="s">
        <v>44</v>
      </c>
      <c r="C269" t="s">
        <v>70</v>
      </c>
      <c r="D269" s="155" t="s">
        <v>122</v>
      </c>
      <c r="E269" t="s">
        <v>321</v>
      </c>
      <c r="F269" s="117">
        <v>1.18846153846154</v>
      </c>
    </row>
    <row r="270" spans="2:6" x14ac:dyDescent="0.2">
      <c r="B270" t="s">
        <v>44</v>
      </c>
      <c r="C270" t="s">
        <v>70</v>
      </c>
      <c r="D270" s="155" t="s">
        <v>123</v>
      </c>
      <c r="E270" t="s">
        <v>322</v>
      </c>
      <c r="F270" s="117">
        <v>3.56538461538462</v>
      </c>
    </row>
    <row r="271" spans="2:6" x14ac:dyDescent="0.2">
      <c r="B271" t="s">
        <v>44</v>
      </c>
      <c r="C271" t="s">
        <v>70</v>
      </c>
      <c r="D271" s="155" t="s">
        <v>124</v>
      </c>
      <c r="E271" t="s">
        <v>323</v>
      </c>
      <c r="F271" s="117">
        <v>8.3192307692307708</v>
      </c>
    </row>
    <row r="272" spans="2:6" x14ac:dyDescent="0.2">
      <c r="B272" t="s">
        <v>44</v>
      </c>
      <c r="C272" t="s">
        <v>70</v>
      </c>
      <c r="D272" s="155" t="s">
        <v>125</v>
      </c>
      <c r="E272" t="s">
        <v>324</v>
      </c>
      <c r="F272" s="117">
        <v>11.884615384615399</v>
      </c>
    </row>
    <row r="273" spans="2:6" x14ac:dyDescent="0.2">
      <c r="B273" t="s">
        <v>44</v>
      </c>
      <c r="C273" t="s">
        <v>70</v>
      </c>
      <c r="D273" s="155" t="s">
        <v>126</v>
      </c>
      <c r="E273" t="s">
        <v>325</v>
      </c>
      <c r="F273" s="117">
        <v>29.711538461538499</v>
      </c>
    </row>
    <row r="274" spans="2:6" x14ac:dyDescent="0.2">
      <c r="B274" t="s">
        <v>44</v>
      </c>
      <c r="C274" t="s">
        <v>70</v>
      </c>
      <c r="D274" s="155" t="s">
        <v>127</v>
      </c>
      <c r="E274" t="s">
        <v>326</v>
      </c>
      <c r="F274" s="117">
        <v>26.146153846153801</v>
      </c>
    </row>
    <row r="275" spans="2:6" x14ac:dyDescent="0.2">
      <c r="B275" t="s">
        <v>44</v>
      </c>
      <c r="C275" t="s">
        <v>70</v>
      </c>
      <c r="D275" s="155" t="s">
        <v>128</v>
      </c>
      <c r="E275" t="s">
        <v>327</v>
      </c>
      <c r="F275" s="117">
        <v>33.276923076923097</v>
      </c>
    </row>
    <row r="276" spans="2:6" x14ac:dyDescent="0.2">
      <c r="B276" t="s">
        <v>44</v>
      </c>
      <c r="C276" t="s">
        <v>70</v>
      </c>
      <c r="D276" s="155" t="s">
        <v>129</v>
      </c>
      <c r="E276" t="s">
        <v>328</v>
      </c>
      <c r="F276" s="117">
        <v>34.4653846153846</v>
      </c>
    </row>
    <row r="277" spans="2:6" x14ac:dyDescent="0.2">
      <c r="B277" t="s">
        <v>44</v>
      </c>
      <c r="C277" t="s">
        <v>70</v>
      </c>
      <c r="D277" s="155" t="s">
        <v>130</v>
      </c>
      <c r="E277" t="s">
        <v>329</v>
      </c>
      <c r="F277" s="117">
        <v>55.857692307692297</v>
      </c>
    </row>
    <row r="278" spans="2:6" x14ac:dyDescent="0.2">
      <c r="B278" t="s">
        <v>44</v>
      </c>
      <c r="C278" t="s">
        <v>70</v>
      </c>
      <c r="D278" s="155" t="s">
        <v>131</v>
      </c>
      <c r="E278" t="s">
        <v>330</v>
      </c>
      <c r="F278" s="117">
        <v>39.219230769230798</v>
      </c>
    </row>
    <row r="279" spans="2:6" x14ac:dyDescent="0.2">
      <c r="B279" t="s">
        <v>44</v>
      </c>
      <c r="C279" t="s">
        <v>70</v>
      </c>
      <c r="D279" s="155" t="s">
        <v>132</v>
      </c>
      <c r="E279" t="s">
        <v>331</v>
      </c>
      <c r="F279" s="117">
        <v>34.4653846153846</v>
      </c>
    </row>
    <row r="280" spans="2:6" x14ac:dyDescent="0.2">
      <c r="B280" t="s">
        <v>44</v>
      </c>
      <c r="C280" t="s">
        <v>70</v>
      </c>
      <c r="D280" s="155" t="s">
        <v>133</v>
      </c>
      <c r="E280" t="s">
        <v>332</v>
      </c>
      <c r="F280" s="117">
        <v>28.5230769230769</v>
      </c>
    </row>
    <row r="281" spans="2:6" x14ac:dyDescent="0.2">
      <c r="B281" t="s">
        <v>44</v>
      </c>
      <c r="C281" t="s">
        <v>70</v>
      </c>
      <c r="D281" s="155" t="s">
        <v>134</v>
      </c>
      <c r="E281" t="s">
        <v>333</v>
      </c>
      <c r="F281" s="117">
        <v>22.580769230769199</v>
      </c>
    </row>
    <row r="282" spans="2:6" x14ac:dyDescent="0.2">
      <c r="B282" t="s">
        <v>44</v>
      </c>
      <c r="C282" t="s">
        <v>70</v>
      </c>
      <c r="D282" s="155" t="s">
        <v>135</v>
      </c>
      <c r="E282" t="s">
        <v>334</v>
      </c>
      <c r="F282" s="117">
        <v>9.5076923076923094</v>
      </c>
    </row>
    <row r="283" spans="2:6" x14ac:dyDescent="0.2">
      <c r="B283" t="s">
        <v>44</v>
      </c>
      <c r="C283" t="s">
        <v>70</v>
      </c>
      <c r="D283" s="155" t="s">
        <v>8</v>
      </c>
      <c r="E283" t="s">
        <v>335</v>
      </c>
      <c r="F283" s="117">
        <v>4.7538461538461503</v>
      </c>
    </row>
    <row r="284" spans="2:6" x14ac:dyDescent="0.2">
      <c r="B284" t="s">
        <v>44</v>
      </c>
      <c r="C284" t="s">
        <v>18</v>
      </c>
      <c r="D284" s="155">
        <v>0</v>
      </c>
      <c r="E284" t="s">
        <v>336</v>
      </c>
      <c r="F284" s="117">
        <v>2.37692307692308</v>
      </c>
    </row>
    <row r="285" spans="2:6" x14ac:dyDescent="0.2">
      <c r="B285" t="s">
        <v>44</v>
      </c>
      <c r="C285" t="s">
        <v>18</v>
      </c>
      <c r="D285" s="167" t="s">
        <v>139</v>
      </c>
      <c r="E285" t="s">
        <v>1656</v>
      </c>
      <c r="F285" s="117">
        <v>2.37692307692308</v>
      </c>
    </row>
    <row r="286" spans="2:6" x14ac:dyDescent="0.2">
      <c r="B286" t="s">
        <v>44</v>
      </c>
      <c r="C286" t="s">
        <v>18</v>
      </c>
      <c r="D286" s="167" t="s">
        <v>138</v>
      </c>
      <c r="E286" t="s">
        <v>1657</v>
      </c>
      <c r="F286" s="117">
        <v>0</v>
      </c>
    </row>
    <row r="287" spans="2:6" x14ac:dyDescent="0.2">
      <c r="B287" t="s">
        <v>44</v>
      </c>
      <c r="C287" t="s">
        <v>18</v>
      </c>
      <c r="D287" s="167" t="s">
        <v>120</v>
      </c>
      <c r="E287" t="s">
        <v>337</v>
      </c>
      <c r="F287" s="117">
        <v>1.18846153846154</v>
      </c>
    </row>
    <row r="288" spans="2:6" x14ac:dyDescent="0.2">
      <c r="B288" t="s">
        <v>44</v>
      </c>
      <c r="C288" t="s">
        <v>18</v>
      </c>
      <c r="D288" s="155" t="s">
        <v>121</v>
      </c>
      <c r="E288" t="s">
        <v>338</v>
      </c>
      <c r="F288" s="117">
        <v>2.37692307692308</v>
      </c>
    </row>
    <row r="289" spans="2:6" x14ac:dyDescent="0.2">
      <c r="B289" t="s">
        <v>44</v>
      </c>
      <c r="C289" t="s">
        <v>18</v>
      </c>
      <c r="D289" s="155" t="s">
        <v>122</v>
      </c>
      <c r="E289" t="s">
        <v>339</v>
      </c>
      <c r="F289" s="117">
        <v>3.56538461538462</v>
      </c>
    </row>
    <row r="290" spans="2:6" x14ac:dyDescent="0.2">
      <c r="B290" t="s">
        <v>44</v>
      </c>
      <c r="C290" t="s">
        <v>18</v>
      </c>
      <c r="D290" s="155" t="s">
        <v>123</v>
      </c>
      <c r="E290" t="s">
        <v>340</v>
      </c>
      <c r="F290" s="117">
        <v>10.6961538461538</v>
      </c>
    </row>
    <row r="291" spans="2:6" x14ac:dyDescent="0.2">
      <c r="B291" t="s">
        <v>44</v>
      </c>
      <c r="C291" t="s">
        <v>18</v>
      </c>
      <c r="D291" s="155" t="s">
        <v>124</v>
      </c>
      <c r="E291" t="s">
        <v>341</v>
      </c>
      <c r="F291" s="117">
        <v>20.2038461538462</v>
      </c>
    </row>
    <row r="292" spans="2:6" x14ac:dyDescent="0.2">
      <c r="B292" t="s">
        <v>44</v>
      </c>
      <c r="C292" t="s">
        <v>18</v>
      </c>
      <c r="D292" s="155" t="s">
        <v>125</v>
      </c>
      <c r="E292" t="s">
        <v>342</v>
      </c>
      <c r="F292" s="117">
        <v>24.957692307692302</v>
      </c>
    </row>
    <row r="293" spans="2:6" x14ac:dyDescent="0.2">
      <c r="B293" t="s">
        <v>44</v>
      </c>
      <c r="C293" t="s">
        <v>18</v>
      </c>
      <c r="D293" s="155" t="s">
        <v>126</v>
      </c>
      <c r="E293" t="s">
        <v>343</v>
      </c>
      <c r="F293" s="117">
        <v>45.161538461538498</v>
      </c>
    </row>
    <row r="294" spans="2:6" x14ac:dyDescent="0.2">
      <c r="B294" t="s">
        <v>44</v>
      </c>
      <c r="C294" t="s">
        <v>18</v>
      </c>
      <c r="D294" s="155" t="s">
        <v>127</v>
      </c>
      <c r="E294" t="s">
        <v>344</v>
      </c>
      <c r="F294" s="117">
        <v>42.7846153846154</v>
      </c>
    </row>
    <row r="295" spans="2:6" x14ac:dyDescent="0.2">
      <c r="B295" t="s">
        <v>44</v>
      </c>
      <c r="C295" t="s">
        <v>18</v>
      </c>
      <c r="D295" s="155" t="s">
        <v>128</v>
      </c>
      <c r="E295" t="s">
        <v>345</v>
      </c>
      <c r="F295" s="117">
        <v>59.423076923076898</v>
      </c>
    </row>
    <row r="296" spans="2:6" x14ac:dyDescent="0.2">
      <c r="B296" t="s">
        <v>44</v>
      </c>
      <c r="C296" t="s">
        <v>18</v>
      </c>
      <c r="D296" s="155" t="s">
        <v>129</v>
      </c>
      <c r="E296" t="s">
        <v>346</v>
      </c>
      <c r="F296" s="117">
        <v>64.176923076923103</v>
      </c>
    </row>
    <row r="297" spans="2:6" x14ac:dyDescent="0.2">
      <c r="B297" t="s">
        <v>44</v>
      </c>
      <c r="C297" t="s">
        <v>18</v>
      </c>
      <c r="D297" s="155" t="s">
        <v>130</v>
      </c>
      <c r="E297" t="s">
        <v>347</v>
      </c>
      <c r="F297" s="117">
        <v>103.39615384615399</v>
      </c>
    </row>
    <row r="298" spans="2:6" x14ac:dyDescent="0.2">
      <c r="B298" t="s">
        <v>44</v>
      </c>
      <c r="C298" t="s">
        <v>18</v>
      </c>
      <c r="D298" s="155" t="s">
        <v>131</v>
      </c>
      <c r="E298" t="s">
        <v>348</v>
      </c>
      <c r="F298" s="117">
        <v>68.930769230769201</v>
      </c>
    </row>
    <row r="299" spans="2:6" x14ac:dyDescent="0.2">
      <c r="B299" t="s">
        <v>44</v>
      </c>
      <c r="C299" t="s">
        <v>18</v>
      </c>
      <c r="D299" s="155" t="s">
        <v>132</v>
      </c>
      <c r="E299" t="s">
        <v>349</v>
      </c>
      <c r="F299" s="117">
        <v>60.611538461538501</v>
      </c>
    </row>
    <row r="300" spans="2:6" x14ac:dyDescent="0.2">
      <c r="B300" t="s">
        <v>44</v>
      </c>
      <c r="C300" t="s">
        <v>18</v>
      </c>
      <c r="D300" s="155" t="s">
        <v>133</v>
      </c>
      <c r="E300" t="s">
        <v>350</v>
      </c>
      <c r="F300" s="117">
        <v>43.973076923076903</v>
      </c>
    </row>
    <row r="301" spans="2:6" x14ac:dyDescent="0.2">
      <c r="B301" t="s">
        <v>44</v>
      </c>
      <c r="C301" t="s">
        <v>18</v>
      </c>
      <c r="D301" s="155" t="s">
        <v>134</v>
      </c>
      <c r="E301" t="s">
        <v>351</v>
      </c>
      <c r="F301" s="117">
        <v>32.088461538461502</v>
      </c>
    </row>
    <row r="302" spans="2:6" x14ac:dyDescent="0.2">
      <c r="B302" t="s">
        <v>44</v>
      </c>
      <c r="C302" t="s">
        <v>18</v>
      </c>
      <c r="D302" s="155" t="s">
        <v>135</v>
      </c>
      <c r="E302" t="s">
        <v>352</v>
      </c>
      <c r="F302" s="117">
        <v>17.826923076923102</v>
      </c>
    </row>
    <row r="303" spans="2:6" x14ac:dyDescent="0.2">
      <c r="B303" t="s">
        <v>44</v>
      </c>
      <c r="C303" t="s">
        <v>18</v>
      </c>
      <c r="D303" s="155" t="s">
        <v>8</v>
      </c>
      <c r="E303" t="s">
        <v>353</v>
      </c>
      <c r="F303" s="117">
        <v>11.884615384615399</v>
      </c>
    </row>
    <row r="304" spans="2:6" x14ac:dyDescent="0.2">
      <c r="B304" t="s">
        <v>55</v>
      </c>
      <c r="C304" t="s">
        <v>69</v>
      </c>
      <c r="D304" s="155">
        <v>0</v>
      </c>
      <c r="E304" t="s">
        <v>354</v>
      </c>
      <c r="F304" s="117">
        <v>7.3873873873873901</v>
      </c>
    </row>
    <row r="305" spans="2:6" x14ac:dyDescent="0.2">
      <c r="B305" t="s">
        <v>55</v>
      </c>
      <c r="C305" t="s">
        <v>69</v>
      </c>
      <c r="D305" s="167" t="s">
        <v>139</v>
      </c>
      <c r="E305" t="s">
        <v>1658</v>
      </c>
      <c r="F305" s="117">
        <v>7.3873873873873901</v>
      </c>
    </row>
    <row r="306" spans="2:6" x14ac:dyDescent="0.2">
      <c r="B306" t="s">
        <v>55</v>
      </c>
      <c r="C306" t="s">
        <v>69</v>
      </c>
      <c r="D306" s="167" t="s">
        <v>138</v>
      </c>
      <c r="E306" t="s">
        <v>1659</v>
      </c>
      <c r="F306" s="117">
        <v>0</v>
      </c>
    </row>
    <row r="307" spans="2:6" x14ac:dyDescent="0.2">
      <c r="B307" t="s">
        <v>55</v>
      </c>
      <c r="C307" t="s">
        <v>69</v>
      </c>
      <c r="D307" s="167" t="s">
        <v>120</v>
      </c>
      <c r="E307" t="s">
        <v>355</v>
      </c>
      <c r="F307" s="117">
        <v>4.4324324324324298</v>
      </c>
    </row>
    <row r="308" spans="2:6" x14ac:dyDescent="0.2">
      <c r="B308" t="s">
        <v>55</v>
      </c>
      <c r="C308" t="s">
        <v>69</v>
      </c>
      <c r="D308" s="155" t="s">
        <v>121</v>
      </c>
      <c r="E308" t="s">
        <v>356</v>
      </c>
      <c r="F308" s="117">
        <v>10.342342342342301</v>
      </c>
    </row>
    <row r="309" spans="2:6" x14ac:dyDescent="0.2">
      <c r="B309" t="s">
        <v>55</v>
      </c>
      <c r="C309" t="s">
        <v>69</v>
      </c>
      <c r="D309" s="155" t="s">
        <v>122</v>
      </c>
      <c r="E309" t="s">
        <v>357</v>
      </c>
      <c r="F309" s="117">
        <v>22.1621621621622</v>
      </c>
    </row>
    <row r="310" spans="2:6" x14ac:dyDescent="0.2">
      <c r="B310" t="s">
        <v>55</v>
      </c>
      <c r="C310" t="s">
        <v>69</v>
      </c>
      <c r="D310" s="155" t="s">
        <v>123</v>
      </c>
      <c r="E310" t="s">
        <v>358</v>
      </c>
      <c r="F310" s="117">
        <v>38.414414414414402</v>
      </c>
    </row>
    <row r="311" spans="2:6" x14ac:dyDescent="0.2">
      <c r="B311" t="s">
        <v>55</v>
      </c>
      <c r="C311" t="s">
        <v>69</v>
      </c>
      <c r="D311" s="155" t="s">
        <v>124</v>
      </c>
      <c r="E311" t="s">
        <v>359</v>
      </c>
      <c r="F311" s="117">
        <v>72.396396396396398</v>
      </c>
    </row>
    <row r="312" spans="2:6" x14ac:dyDescent="0.2">
      <c r="B312" t="s">
        <v>55</v>
      </c>
      <c r="C312" t="s">
        <v>69</v>
      </c>
      <c r="D312" s="155" t="s">
        <v>125</v>
      </c>
      <c r="E312" t="s">
        <v>360</v>
      </c>
      <c r="F312" s="117">
        <v>124.108108108108</v>
      </c>
    </row>
    <row r="313" spans="2:6" x14ac:dyDescent="0.2">
      <c r="B313" t="s">
        <v>55</v>
      </c>
      <c r="C313" t="s">
        <v>69</v>
      </c>
      <c r="D313" s="155" t="s">
        <v>126</v>
      </c>
      <c r="E313" t="s">
        <v>361</v>
      </c>
      <c r="F313" s="117">
        <v>143.31531531531499</v>
      </c>
    </row>
    <row r="314" spans="2:6" x14ac:dyDescent="0.2">
      <c r="B314" t="s">
        <v>55</v>
      </c>
      <c r="C314" t="s">
        <v>69</v>
      </c>
      <c r="D314" s="155" t="s">
        <v>127</v>
      </c>
      <c r="E314" t="s">
        <v>362</v>
      </c>
      <c r="F314" s="117">
        <v>181.72972972973</v>
      </c>
    </row>
    <row r="315" spans="2:6" x14ac:dyDescent="0.2">
      <c r="B315" t="s">
        <v>55</v>
      </c>
      <c r="C315" t="s">
        <v>69</v>
      </c>
      <c r="D315" s="155" t="s">
        <v>128</v>
      </c>
      <c r="E315" t="s">
        <v>363</v>
      </c>
      <c r="F315" s="117">
        <v>245.26126126126101</v>
      </c>
    </row>
    <row r="316" spans="2:6" x14ac:dyDescent="0.2">
      <c r="B316" t="s">
        <v>55</v>
      </c>
      <c r="C316" t="s">
        <v>69</v>
      </c>
      <c r="D316" s="155" t="s">
        <v>129</v>
      </c>
      <c r="E316" t="s">
        <v>364</v>
      </c>
      <c r="F316" s="117">
        <v>314.70270270270299</v>
      </c>
    </row>
    <row r="317" spans="2:6" x14ac:dyDescent="0.2">
      <c r="B317" t="s">
        <v>55</v>
      </c>
      <c r="C317" t="s">
        <v>69</v>
      </c>
      <c r="D317" s="155" t="s">
        <v>130</v>
      </c>
      <c r="E317" t="s">
        <v>365</v>
      </c>
      <c r="F317" s="117">
        <v>424.03603603603602</v>
      </c>
    </row>
    <row r="318" spans="2:6" x14ac:dyDescent="0.2">
      <c r="B318" t="s">
        <v>55</v>
      </c>
      <c r="C318" t="s">
        <v>69</v>
      </c>
      <c r="D318" s="155" t="s">
        <v>131</v>
      </c>
      <c r="E318" t="s">
        <v>366</v>
      </c>
      <c r="F318" s="117">
        <v>610.19819819819804</v>
      </c>
    </row>
    <row r="319" spans="2:6" x14ac:dyDescent="0.2">
      <c r="B319" t="s">
        <v>55</v>
      </c>
      <c r="C319" t="s">
        <v>69</v>
      </c>
      <c r="D319" s="155" t="s">
        <v>132</v>
      </c>
      <c r="E319" t="s">
        <v>367</v>
      </c>
      <c r="F319" s="117">
        <v>523.02702702702697</v>
      </c>
    </row>
    <row r="320" spans="2:6" x14ac:dyDescent="0.2">
      <c r="B320" t="s">
        <v>55</v>
      </c>
      <c r="C320" t="s">
        <v>69</v>
      </c>
      <c r="D320" s="155" t="s">
        <v>133</v>
      </c>
      <c r="E320" t="s">
        <v>368</v>
      </c>
      <c r="F320" s="117">
        <v>505.29729729729701</v>
      </c>
    </row>
    <row r="321" spans="2:6" x14ac:dyDescent="0.2">
      <c r="B321" t="s">
        <v>55</v>
      </c>
      <c r="C321" t="s">
        <v>69</v>
      </c>
      <c r="D321" s="155" t="s">
        <v>134</v>
      </c>
      <c r="E321" t="s">
        <v>369</v>
      </c>
      <c r="F321" s="117">
        <v>429.94594594594599</v>
      </c>
    </row>
    <row r="322" spans="2:6" x14ac:dyDescent="0.2">
      <c r="B322" t="s">
        <v>55</v>
      </c>
      <c r="C322" t="s">
        <v>69</v>
      </c>
      <c r="D322" s="155" t="s">
        <v>135</v>
      </c>
      <c r="E322" t="s">
        <v>370</v>
      </c>
      <c r="F322" s="117">
        <v>289.58558558558599</v>
      </c>
    </row>
    <row r="323" spans="2:6" x14ac:dyDescent="0.2">
      <c r="B323" t="s">
        <v>55</v>
      </c>
      <c r="C323" t="s">
        <v>69</v>
      </c>
      <c r="D323" s="155" t="s">
        <v>8</v>
      </c>
      <c r="E323" t="s">
        <v>371</v>
      </c>
      <c r="F323" s="117">
        <v>227.53153153153201</v>
      </c>
    </row>
    <row r="324" spans="2:6" x14ac:dyDescent="0.2">
      <c r="B324" t="s">
        <v>55</v>
      </c>
      <c r="C324" t="s">
        <v>70</v>
      </c>
      <c r="D324" s="155">
        <v>0</v>
      </c>
      <c r="E324" t="s">
        <v>372</v>
      </c>
      <c r="F324" s="117">
        <v>2.9549549549549501</v>
      </c>
    </row>
    <row r="325" spans="2:6" x14ac:dyDescent="0.2">
      <c r="B325" t="s">
        <v>55</v>
      </c>
      <c r="C325" t="s">
        <v>70</v>
      </c>
      <c r="D325" s="167" t="s">
        <v>139</v>
      </c>
      <c r="E325" t="s">
        <v>1660</v>
      </c>
      <c r="F325" s="117">
        <v>8.8648648648648596</v>
      </c>
    </row>
    <row r="326" spans="2:6" x14ac:dyDescent="0.2">
      <c r="B326" t="s">
        <v>55</v>
      </c>
      <c r="C326" t="s">
        <v>70</v>
      </c>
      <c r="D326" s="167" t="s">
        <v>138</v>
      </c>
      <c r="E326" t="s">
        <v>1661</v>
      </c>
      <c r="F326" s="117">
        <v>4.4324324324324298</v>
      </c>
    </row>
    <row r="327" spans="2:6" x14ac:dyDescent="0.2">
      <c r="B327" t="s">
        <v>55</v>
      </c>
      <c r="C327" t="s">
        <v>70</v>
      </c>
      <c r="D327" s="167" t="s">
        <v>120</v>
      </c>
      <c r="E327" t="s">
        <v>373</v>
      </c>
      <c r="F327" s="117">
        <v>4.4324324324324298</v>
      </c>
    </row>
    <row r="328" spans="2:6" x14ac:dyDescent="0.2">
      <c r="B328" t="s">
        <v>55</v>
      </c>
      <c r="C328" t="s">
        <v>70</v>
      </c>
      <c r="D328" s="155" t="s">
        <v>121</v>
      </c>
      <c r="E328" t="s">
        <v>374</v>
      </c>
      <c r="F328" s="117">
        <v>13.2972972972973</v>
      </c>
    </row>
    <row r="329" spans="2:6" x14ac:dyDescent="0.2">
      <c r="B329" t="s">
        <v>55</v>
      </c>
      <c r="C329" t="s">
        <v>70</v>
      </c>
      <c r="D329" s="155" t="s">
        <v>122</v>
      </c>
      <c r="E329" t="s">
        <v>375</v>
      </c>
      <c r="F329" s="117">
        <v>23.639639639639601</v>
      </c>
    </row>
    <row r="330" spans="2:6" x14ac:dyDescent="0.2">
      <c r="B330" t="s">
        <v>55</v>
      </c>
      <c r="C330" t="s">
        <v>70</v>
      </c>
      <c r="D330" s="155" t="s">
        <v>123</v>
      </c>
      <c r="E330" t="s">
        <v>376</v>
      </c>
      <c r="F330" s="117">
        <v>50.234234234234201</v>
      </c>
    </row>
    <row r="331" spans="2:6" x14ac:dyDescent="0.2">
      <c r="B331" t="s">
        <v>55</v>
      </c>
      <c r="C331" t="s">
        <v>70</v>
      </c>
      <c r="D331" s="155" t="s">
        <v>124</v>
      </c>
      <c r="E331" t="s">
        <v>377</v>
      </c>
      <c r="F331" s="117">
        <v>104.90090090090099</v>
      </c>
    </row>
    <row r="332" spans="2:6" x14ac:dyDescent="0.2">
      <c r="B332" t="s">
        <v>55</v>
      </c>
      <c r="C332" t="s">
        <v>70</v>
      </c>
      <c r="D332" s="155" t="s">
        <v>125</v>
      </c>
      <c r="E332" t="s">
        <v>378</v>
      </c>
      <c r="F332" s="117">
        <v>189.117117117117</v>
      </c>
    </row>
    <row r="333" spans="2:6" x14ac:dyDescent="0.2">
      <c r="B333" t="s">
        <v>55</v>
      </c>
      <c r="C333" t="s">
        <v>70</v>
      </c>
      <c r="D333" s="155" t="s">
        <v>126</v>
      </c>
      <c r="E333" t="s">
        <v>379</v>
      </c>
      <c r="F333" s="117">
        <v>209.80180180180199</v>
      </c>
    </row>
    <row r="334" spans="2:6" x14ac:dyDescent="0.2">
      <c r="B334" t="s">
        <v>55</v>
      </c>
      <c r="C334" t="s">
        <v>70</v>
      </c>
      <c r="D334" s="155" t="s">
        <v>127</v>
      </c>
      <c r="E334" t="s">
        <v>380</v>
      </c>
      <c r="F334" s="117">
        <v>279.243243243243</v>
      </c>
    </row>
    <row r="335" spans="2:6" x14ac:dyDescent="0.2">
      <c r="B335" t="s">
        <v>55</v>
      </c>
      <c r="C335" t="s">
        <v>70</v>
      </c>
      <c r="D335" s="155" t="s">
        <v>128</v>
      </c>
      <c r="E335" t="s">
        <v>381</v>
      </c>
      <c r="F335" s="117">
        <v>360.50450450450398</v>
      </c>
    </row>
    <row r="336" spans="2:6" x14ac:dyDescent="0.2">
      <c r="B336" t="s">
        <v>55</v>
      </c>
      <c r="C336" t="s">
        <v>70</v>
      </c>
      <c r="D336" s="155" t="s">
        <v>129</v>
      </c>
      <c r="E336" t="s">
        <v>382</v>
      </c>
      <c r="F336" s="117">
        <v>480.18018018018</v>
      </c>
    </row>
    <row r="337" spans="2:6" x14ac:dyDescent="0.2">
      <c r="B337" t="s">
        <v>55</v>
      </c>
      <c r="C337" t="s">
        <v>70</v>
      </c>
      <c r="D337" s="155" t="s">
        <v>130</v>
      </c>
      <c r="E337" t="s">
        <v>383</v>
      </c>
      <c r="F337" s="117">
        <v>565.873873873874</v>
      </c>
    </row>
    <row r="338" spans="2:6" x14ac:dyDescent="0.2">
      <c r="B338" t="s">
        <v>55</v>
      </c>
      <c r="C338" t="s">
        <v>70</v>
      </c>
      <c r="D338" s="155" t="s">
        <v>131</v>
      </c>
      <c r="E338" t="s">
        <v>384</v>
      </c>
      <c r="F338" s="117">
        <v>703.27927927927897</v>
      </c>
    </row>
    <row r="339" spans="2:6" x14ac:dyDescent="0.2">
      <c r="B339" t="s">
        <v>55</v>
      </c>
      <c r="C339" t="s">
        <v>70</v>
      </c>
      <c r="D339" s="155" t="s">
        <v>132</v>
      </c>
      <c r="E339" t="s">
        <v>385</v>
      </c>
      <c r="F339" s="117">
        <v>654.52252252252299</v>
      </c>
    </row>
    <row r="340" spans="2:6" x14ac:dyDescent="0.2">
      <c r="B340" t="s">
        <v>55</v>
      </c>
      <c r="C340" t="s">
        <v>70</v>
      </c>
      <c r="D340" s="155" t="s">
        <v>133</v>
      </c>
      <c r="E340" t="s">
        <v>386</v>
      </c>
      <c r="F340" s="117">
        <v>608.72072072072103</v>
      </c>
    </row>
    <row r="341" spans="2:6" x14ac:dyDescent="0.2">
      <c r="B341" t="s">
        <v>55</v>
      </c>
      <c r="C341" t="s">
        <v>70</v>
      </c>
      <c r="D341" s="155" t="s">
        <v>134</v>
      </c>
      <c r="E341" t="s">
        <v>387</v>
      </c>
      <c r="F341" s="117">
        <v>462.45045045044998</v>
      </c>
    </row>
    <row r="342" spans="2:6" x14ac:dyDescent="0.2">
      <c r="B342" t="s">
        <v>55</v>
      </c>
      <c r="C342" t="s">
        <v>70</v>
      </c>
      <c r="D342" s="155" t="s">
        <v>135</v>
      </c>
      <c r="E342" t="s">
        <v>388</v>
      </c>
      <c r="F342" s="117">
        <v>262.99099099099101</v>
      </c>
    </row>
    <row r="343" spans="2:6" x14ac:dyDescent="0.2">
      <c r="B343" t="s">
        <v>55</v>
      </c>
      <c r="C343" t="s">
        <v>70</v>
      </c>
      <c r="D343" s="155" t="s">
        <v>8</v>
      </c>
      <c r="E343" t="s">
        <v>389</v>
      </c>
      <c r="F343" s="117">
        <v>177.29729729729701</v>
      </c>
    </row>
    <row r="344" spans="2:6" x14ac:dyDescent="0.2">
      <c r="B344" t="s">
        <v>55</v>
      </c>
      <c r="C344" t="s">
        <v>18</v>
      </c>
      <c r="D344" s="155">
        <v>0</v>
      </c>
      <c r="E344" t="s">
        <v>390</v>
      </c>
      <c r="F344" s="117">
        <v>10.342342342342301</v>
      </c>
    </row>
    <row r="345" spans="2:6" x14ac:dyDescent="0.2">
      <c r="B345" t="s">
        <v>55</v>
      </c>
      <c r="C345" t="s">
        <v>18</v>
      </c>
      <c r="D345" s="167" t="s">
        <v>139</v>
      </c>
      <c r="E345" t="s">
        <v>1662</v>
      </c>
      <c r="F345" s="117">
        <v>16.252252252252301</v>
      </c>
    </row>
    <row r="346" spans="2:6" x14ac:dyDescent="0.2">
      <c r="B346" t="s">
        <v>55</v>
      </c>
      <c r="C346" t="s">
        <v>18</v>
      </c>
      <c r="D346" s="167" t="s">
        <v>138</v>
      </c>
      <c r="E346" t="s">
        <v>1663</v>
      </c>
      <c r="F346" s="117">
        <v>4.4324324324324298</v>
      </c>
    </row>
    <row r="347" spans="2:6" x14ac:dyDescent="0.2">
      <c r="B347" t="s">
        <v>55</v>
      </c>
      <c r="C347" t="s">
        <v>18</v>
      </c>
      <c r="D347" s="167" t="s">
        <v>120</v>
      </c>
      <c r="E347" t="s">
        <v>391</v>
      </c>
      <c r="F347" s="117">
        <v>8.8648648648648596</v>
      </c>
    </row>
    <row r="348" spans="2:6" x14ac:dyDescent="0.2">
      <c r="B348" t="s">
        <v>55</v>
      </c>
      <c r="C348" t="s">
        <v>18</v>
      </c>
      <c r="D348" s="155" t="s">
        <v>121</v>
      </c>
      <c r="E348" t="s">
        <v>392</v>
      </c>
      <c r="F348" s="117">
        <v>23.639639639639601</v>
      </c>
    </row>
    <row r="349" spans="2:6" x14ac:dyDescent="0.2">
      <c r="B349" t="s">
        <v>55</v>
      </c>
      <c r="C349" t="s">
        <v>18</v>
      </c>
      <c r="D349" s="155" t="s">
        <v>122</v>
      </c>
      <c r="E349" t="s">
        <v>393</v>
      </c>
      <c r="F349" s="117">
        <v>45.801801801801801</v>
      </c>
    </row>
    <row r="350" spans="2:6" x14ac:dyDescent="0.2">
      <c r="B350" t="s">
        <v>55</v>
      </c>
      <c r="C350" t="s">
        <v>18</v>
      </c>
      <c r="D350" s="155" t="s">
        <v>123</v>
      </c>
      <c r="E350" t="s">
        <v>394</v>
      </c>
      <c r="F350" s="117">
        <v>88.648648648648603</v>
      </c>
    </row>
    <row r="351" spans="2:6" x14ac:dyDescent="0.2">
      <c r="B351" t="s">
        <v>55</v>
      </c>
      <c r="C351" t="s">
        <v>18</v>
      </c>
      <c r="D351" s="155" t="s">
        <v>124</v>
      </c>
      <c r="E351" t="s">
        <v>395</v>
      </c>
      <c r="F351" s="117">
        <v>177.29729729729701</v>
      </c>
    </row>
    <row r="352" spans="2:6" x14ac:dyDescent="0.2">
      <c r="B352" t="s">
        <v>55</v>
      </c>
      <c r="C352" t="s">
        <v>18</v>
      </c>
      <c r="D352" s="155" t="s">
        <v>125</v>
      </c>
      <c r="E352" t="s">
        <v>396</v>
      </c>
      <c r="F352" s="117">
        <v>313.22522522522502</v>
      </c>
    </row>
    <row r="353" spans="2:6" x14ac:dyDescent="0.2">
      <c r="B353" t="s">
        <v>55</v>
      </c>
      <c r="C353" t="s">
        <v>18</v>
      </c>
      <c r="D353" s="155" t="s">
        <v>126</v>
      </c>
      <c r="E353" t="s">
        <v>397</v>
      </c>
      <c r="F353" s="117">
        <v>353.117117117117</v>
      </c>
    </row>
    <row r="354" spans="2:6" x14ac:dyDescent="0.2">
      <c r="B354" t="s">
        <v>55</v>
      </c>
      <c r="C354" t="s">
        <v>18</v>
      </c>
      <c r="D354" s="155" t="s">
        <v>127</v>
      </c>
      <c r="E354" t="s">
        <v>398</v>
      </c>
      <c r="F354" s="117">
        <v>460.97297297297303</v>
      </c>
    </row>
    <row r="355" spans="2:6" x14ac:dyDescent="0.2">
      <c r="B355" t="s">
        <v>55</v>
      </c>
      <c r="C355" t="s">
        <v>18</v>
      </c>
      <c r="D355" s="155" t="s">
        <v>128</v>
      </c>
      <c r="E355" t="s">
        <v>399</v>
      </c>
      <c r="F355" s="117">
        <v>605.76576576576599</v>
      </c>
    </row>
    <row r="356" spans="2:6" x14ac:dyDescent="0.2">
      <c r="B356" t="s">
        <v>55</v>
      </c>
      <c r="C356" t="s">
        <v>18</v>
      </c>
      <c r="D356" s="155" t="s">
        <v>129</v>
      </c>
      <c r="E356" t="s">
        <v>400</v>
      </c>
      <c r="F356" s="117">
        <v>794.882882882883</v>
      </c>
    </row>
    <row r="357" spans="2:6" x14ac:dyDescent="0.2">
      <c r="B357" t="s">
        <v>55</v>
      </c>
      <c r="C357" t="s">
        <v>18</v>
      </c>
      <c r="D357" s="155" t="s">
        <v>130</v>
      </c>
      <c r="E357" t="s">
        <v>401</v>
      </c>
      <c r="F357" s="117">
        <v>989.90990990990997</v>
      </c>
    </row>
    <row r="358" spans="2:6" x14ac:dyDescent="0.2">
      <c r="B358" t="s">
        <v>55</v>
      </c>
      <c r="C358" t="s">
        <v>18</v>
      </c>
      <c r="D358" s="155" t="s">
        <v>131</v>
      </c>
      <c r="E358" t="s">
        <v>402</v>
      </c>
      <c r="F358" s="117">
        <v>1313.4774774774801</v>
      </c>
    </row>
    <row r="359" spans="2:6" x14ac:dyDescent="0.2">
      <c r="B359" t="s">
        <v>55</v>
      </c>
      <c r="C359" t="s">
        <v>18</v>
      </c>
      <c r="D359" s="155" t="s">
        <v>132</v>
      </c>
      <c r="E359" t="s">
        <v>403</v>
      </c>
      <c r="F359" s="117">
        <v>1177.54954954955</v>
      </c>
    </row>
    <row r="360" spans="2:6" x14ac:dyDescent="0.2">
      <c r="B360" t="s">
        <v>55</v>
      </c>
      <c r="C360" t="s">
        <v>18</v>
      </c>
      <c r="D360" s="155" t="s">
        <v>133</v>
      </c>
      <c r="E360" t="s">
        <v>404</v>
      </c>
      <c r="F360" s="117">
        <v>1114.01801801802</v>
      </c>
    </row>
    <row r="361" spans="2:6" x14ac:dyDescent="0.2">
      <c r="B361" t="s">
        <v>55</v>
      </c>
      <c r="C361" t="s">
        <v>18</v>
      </c>
      <c r="D361" s="155" t="s">
        <v>134</v>
      </c>
      <c r="E361" t="s">
        <v>405</v>
      </c>
      <c r="F361" s="117">
        <v>892.39639639639597</v>
      </c>
    </row>
    <row r="362" spans="2:6" x14ac:dyDescent="0.2">
      <c r="B362" t="s">
        <v>55</v>
      </c>
      <c r="C362" t="s">
        <v>18</v>
      </c>
      <c r="D362" s="155" t="s">
        <v>135</v>
      </c>
      <c r="E362" t="s">
        <v>406</v>
      </c>
      <c r="F362" s="117">
        <v>552.57657657657705</v>
      </c>
    </row>
    <row r="363" spans="2:6" x14ac:dyDescent="0.2">
      <c r="B363" t="s">
        <v>55</v>
      </c>
      <c r="C363" t="s">
        <v>18</v>
      </c>
      <c r="D363" s="155" t="s">
        <v>8</v>
      </c>
      <c r="E363" t="s">
        <v>407</v>
      </c>
      <c r="F363" s="117">
        <v>404.82882882882899</v>
      </c>
    </row>
    <row r="364" spans="2:6" x14ac:dyDescent="0.2">
      <c r="B364" t="s">
        <v>49</v>
      </c>
      <c r="C364" t="s">
        <v>69</v>
      </c>
      <c r="D364" s="155">
        <v>0</v>
      </c>
      <c r="E364" t="s">
        <v>462</v>
      </c>
      <c r="F364" s="117">
        <v>12.9731127197518</v>
      </c>
    </row>
    <row r="365" spans="2:6" x14ac:dyDescent="0.2">
      <c r="B365" t="s">
        <v>49</v>
      </c>
      <c r="C365" t="s">
        <v>69</v>
      </c>
      <c r="D365" s="167" t="s">
        <v>139</v>
      </c>
      <c r="E365" t="s">
        <v>1664</v>
      </c>
      <c r="F365" s="117">
        <v>5.9875904860393003</v>
      </c>
    </row>
    <row r="366" spans="2:6" x14ac:dyDescent="0.2">
      <c r="B366" t="s">
        <v>49</v>
      </c>
      <c r="C366" t="s">
        <v>69</v>
      </c>
      <c r="D366" s="167" t="s">
        <v>138</v>
      </c>
      <c r="E366" t="s">
        <v>1665</v>
      </c>
      <c r="F366" s="117">
        <v>1.99586349534643</v>
      </c>
    </row>
    <row r="367" spans="2:6" x14ac:dyDescent="0.2">
      <c r="B367" t="s">
        <v>49</v>
      </c>
      <c r="C367" t="s">
        <v>69</v>
      </c>
      <c r="D367" s="167" t="s">
        <v>120</v>
      </c>
      <c r="E367" t="s">
        <v>463</v>
      </c>
      <c r="F367" s="117">
        <v>3.9917269906928601</v>
      </c>
    </row>
    <row r="368" spans="2:6" x14ac:dyDescent="0.2">
      <c r="B368" t="s">
        <v>49</v>
      </c>
      <c r="C368" t="s">
        <v>69</v>
      </c>
      <c r="D368" s="155" t="s">
        <v>121</v>
      </c>
      <c r="E368" t="s">
        <v>464</v>
      </c>
      <c r="F368" s="117">
        <v>7.9834539813857299</v>
      </c>
    </row>
    <row r="369" spans="2:6" x14ac:dyDescent="0.2">
      <c r="B369" t="s">
        <v>49</v>
      </c>
      <c r="C369" t="s">
        <v>69</v>
      </c>
      <c r="D369" s="155" t="s">
        <v>122</v>
      </c>
      <c r="E369" t="s">
        <v>465</v>
      </c>
      <c r="F369" s="117">
        <v>27.942088934850101</v>
      </c>
    </row>
    <row r="370" spans="2:6" x14ac:dyDescent="0.2">
      <c r="B370" t="s">
        <v>49</v>
      </c>
      <c r="C370" t="s">
        <v>69</v>
      </c>
      <c r="D370" s="155" t="s">
        <v>123</v>
      </c>
      <c r="E370" t="s">
        <v>466</v>
      </c>
      <c r="F370" s="117">
        <v>32.931747673216101</v>
      </c>
    </row>
    <row r="371" spans="2:6" x14ac:dyDescent="0.2">
      <c r="B371" t="s">
        <v>49</v>
      </c>
      <c r="C371" t="s">
        <v>69</v>
      </c>
      <c r="D371" s="155" t="s">
        <v>124</v>
      </c>
      <c r="E371" t="s">
        <v>467</v>
      </c>
      <c r="F371" s="117">
        <v>63.867631851085797</v>
      </c>
    </row>
    <row r="372" spans="2:6" x14ac:dyDescent="0.2">
      <c r="B372" t="s">
        <v>49</v>
      </c>
      <c r="C372" t="s">
        <v>69</v>
      </c>
      <c r="D372" s="155" t="s">
        <v>125</v>
      </c>
      <c r="E372" t="s">
        <v>468</v>
      </c>
      <c r="F372" s="117">
        <v>77.838676318510807</v>
      </c>
    </row>
    <row r="373" spans="2:6" x14ac:dyDescent="0.2">
      <c r="B373" t="s">
        <v>49</v>
      </c>
      <c r="C373" t="s">
        <v>69</v>
      </c>
      <c r="D373" s="155" t="s">
        <v>126</v>
      </c>
      <c r="E373" t="s">
        <v>469</v>
      </c>
      <c r="F373" s="117">
        <v>125.739400206825</v>
      </c>
    </row>
    <row r="374" spans="2:6" x14ac:dyDescent="0.2">
      <c r="B374" t="s">
        <v>49</v>
      </c>
      <c r="C374" t="s">
        <v>69</v>
      </c>
      <c r="D374" s="155" t="s">
        <v>127</v>
      </c>
      <c r="E374" t="s">
        <v>470</v>
      </c>
      <c r="F374" s="117">
        <v>143.70217166494299</v>
      </c>
    </row>
    <row r="375" spans="2:6" x14ac:dyDescent="0.2">
      <c r="B375" t="s">
        <v>49</v>
      </c>
      <c r="C375" t="s">
        <v>69</v>
      </c>
      <c r="D375" s="155" t="s">
        <v>128</v>
      </c>
      <c r="E375" t="s">
        <v>471</v>
      </c>
      <c r="F375" s="117">
        <v>209.56566701137501</v>
      </c>
    </row>
    <row r="376" spans="2:6" x14ac:dyDescent="0.2">
      <c r="B376" t="s">
        <v>49</v>
      </c>
      <c r="C376" t="s">
        <v>69</v>
      </c>
      <c r="D376" s="155" t="s">
        <v>129</v>
      </c>
      <c r="E376" t="s">
        <v>472</v>
      </c>
      <c r="F376" s="117">
        <v>319.33815925542899</v>
      </c>
    </row>
    <row r="377" spans="2:6" x14ac:dyDescent="0.2">
      <c r="B377" t="s">
        <v>49</v>
      </c>
      <c r="C377" t="s">
        <v>69</v>
      </c>
      <c r="D377" s="155" t="s">
        <v>130</v>
      </c>
      <c r="E377" t="s">
        <v>473</v>
      </c>
      <c r="F377" s="117">
        <v>384.20372285418802</v>
      </c>
    </row>
    <row r="378" spans="2:6" x14ac:dyDescent="0.2">
      <c r="B378" t="s">
        <v>49</v>
      </c>
      <c r="C378" t="s">
        <v>69</v>
      </c>
      <c r="D378" s="155" t="s">
        <v>131</v>
      </c>
      <c r="E378" t="s">
        <v>474</v>
      </c>
      <c r="F378" s="117">
        <v>481.00310237848998</v>
      </c>
    </row>
    <row r="379" spans="2:6" x14ac:dyDescent="0.2">
      <c r="B379" t="s">
        <v>49</v>
      </c>
      <c r="C379" t="s">
        <v>69</v>
      </c>
      <c r="D379" s="155" t="s">
        <v>132</v>
      </c>
      <c r="E379" t="s">
        <v>475</v>
      </c>
      <c r="F379" s="117">
        <v>503.95553257497397</v>
      </c>
    </row>
    <row r="380" spans="2:6" x14ac:dyDescent="0.2">
      <c r="B380" t="s">
        <v>49</v>
      </c>
      <c r="C380" t="s">
        <v>69</v>
      </c>
      <c r="D380" s="155" t="s">
        <v>133</v>
      </c>
      <c r="E380" t="s">
        <v>476</v>
      </c>
      <c r="F380" s="117">
        <v>378.21613236814898</v>
      </c>
    </row>
    <row r="381" spans="2:6" x14ac:dyDescent="0.2">
      <c r="B381" t="s">
        <v>49</v>
      </c>
      <c r="C381" t="s">
        <v>69</v>
      </c>
      <c r="D381" s="155" t="s">
        <v>134</v>
      </c>
      <c r="E381" t="s">
        <v>477</v>
      </c>
      <c r="F381" s="117">
        <v>347.280248190279</v>
      </c>
    </row>
    <row r="382" spans="2:6" x14ac:dyDescent="0.2">
      <c r="B382" t="s">
        <v>49</v>
      </c>
      <c r="C382" t="s">
        <v>69</v>
      </c>
      <c r="D382" s="155" t="s">
        <v>135</v>
      </c>
      <c r="E382" t="s">
        <v>478</v>
      </c>
      <c r="F382" s="117">
        <v>256.46845915201698</v>
      </c>
    </row>
    <row r="383" spans="2:6" x14ac:dyDescent="0.2">
      <c r="B383" t="s">
        <v>49</v>
      </c>
      <c r="C383" t="s">
        <v>69</v>
      </c>
      <c r="D383" s="155" t="s">
        <v>8</v>
      </c>
      <c r="E383" t="s">
        <v>479</v>
      </c>
      <c r="F383" s="117">
        <v>196.592554291624</v>
      </c>
    </row>
    <row r="384" spans="2:6" x14ac:dyDescent="0.2">
      <c r="B384" t="s">
        <v>49</v>
      </c>
      <c r="C384" t="s">
        <v>70</v>
      </c>
      <c r="D384" s="155">
        <v>0</v>
      </c>
      <c r="E384" t="s">
        <v>480</v>
      </c>
      <c r="F384" s="117">
        <v>17.962771458117899</v>
      </c>
    </row>
    <row r="385" spans="2:6" x14ac:dyDescent="0.2">
      <c r="B385" t="s">
        <v>49</v>
      </c>
      <c r="C385" t="s">
        <v>70</v>
      </c>
      <c r="D385" s="167" t="s">
        <v>139</v>
      </c>
      <c r="E385" t="s">
        <v>1666</v>
      </c>
      <c r="F385" s="117">
        <v>5.9875904860393003</v>
      </c>
    </row>
    <row r="386" spans="2:6" x14ac:dyDescent="0.2">
      <c r="B386" t="s">
        <v>49</v>
      </c>
      <c r="C386" t="s">
        <v>70</v>
      </c>
      <c r="D386" s="167" t="s">
        <v>138</v>
      </c>
      <c r="E386" t="s">
        <v>1667</v>
      </c>
      <c r="F386" s="117">
        <v>0.99793174767321602</v>
      </c>
    </row>
    <row r="387" spans="2:6" x14ac:dyDescent="0.2">
      <c r="B387" t="s">
        <v>49</v>
      </c>
      <c r="C387" t="s">
        <v>70</v>
      </c>
      <c r="D387" s="167" t="s">
        <v>120</v>
      </c>
      <c r="E387" t="s">
        <v>481</v>
      </c>
      <c r="F387" s="117">
        <v>2.9937952430196502</v>
      </c>
    </row>
    <row r="388" spans="2:6" x14ac:dyDescent="0.2">
      <c r="B388" t="s">
        <v>49</v>
      </c>
      <c r="C388" t="s">
        <v>70</v>
      </c>
      <c r="D388" s="155" t="s">
        <v>121</v>
      </c>
      <c r="E388" t="s">
        <v>482</v>
      </c>
      <c r="F388" s="117">
        <v>6.9855222337125102</v>
      </c>
    </row>
    <row r="389" spans="2:6" x14ac:dyDescent="0.2">
      <c r="B389" t="s">
        <v>49</v>
      </c>
      <c r="C389" t="s">
        <v>70</v>
      </c>
      <c r="D389" s="155" t="s">
        <v>122</v>
      </c>
      <c r="E389" t="s">
        <v>483</v>
      </c>
      <c r="F389" s="117">
        <v>17.962771458117899</v>
      </c>
    </row>
    <row r="390" spans="2:6" x14ac:dyDescent="0.2">
      <c r="B390" t="s">
        <v>49</v>
      </c>
      <c r="C390" t="s">
        <v>70</v>
      </c>
      <c r="D390" s="155" t="s">
        <v>123</v>
      </c>
      <c r="E390" t="s">
        <v>484</v>
      </c>
      <c r="F390" s="117">
        <v>49.896587383660801</v>
      </c>
    </row>
    <row r="391" spans="2:6" x14ac:dyDescent="0.2">
      <c r="B391" t="s">
        <v>49</v>
      </c>
      <c r="C391" t="s">
        <v>70</v>
      </c>
      <c r="D391" s="155" t="s">
        <v>124</v>
      </c>
      <c r="E391" t="s">
        <v>485</v>
      </c>
      <c r="F391" s="117">
        <v>104.782833505688</v>
      </c>
    </row>
    <row r="392" spans="2:6" x14ac:dyDescent="0.2">
      <c r="B392" t="s">
        <v>49</v>
      </c>
      <c r="C392" t="s">
        <v>70</v>
      </c>
      <c r="D392" s="155" t="s">
        <v>125</v>
      </c>
      <c r="E392" t="s">
        <v>486</v>
      </c>
      <c r="F392" s="117">
        <v>152.68355739400201</v>
      </c>
    </row>
    <row r="393" spans="2:6" x14ac:dyDescent="0.2">
      <c r="B393" t="s">
        <v>49</v>
      </c>
      <c r="C393" t="s">
        <v>70</v>
      </c>
      <c r="D393" s="155" t="s">
        <v>126</v>
      </c>
      <c r="E393" t="s">
        <v>487</v>
      </c>
      <c r="F393" s="117">
        <v>202.58014477766301</v>
      </c>
    </row>
    <row r="394" spans="2:6" x14ac:dyDescent="0.2">
      <c r="B394" t="s">
        <v>49</v>
      </c>
      <c r="C394" t="s">
        <v>70</v>
      </c>
      <c r="D394" s="155" t="s">
        <v>127</v>
      </c>
      <c r="E394" t="s">
        <v>488</v>
      </c>
      <c r="F394" s="117">
        <v>250.480868665977</v>
      </c>
    </row>
    <row r="395" spans="2:6" x14ac:dyDescent="0.2">
      <c r="B395" t="s">
        <v>49</v>
      </c>
      <c r="C395" t="s">
        <v>70</v>
      </c>
      <c r="D395" s="155" t="s">
        <v>128</v>
      </c>
      <c r="E395" t="s">
        <v>489</v>
      </c>
      <c r="F395" s="117">
        <v>303.37125129265797</v>
      </c>
    </row>
    <row r="396" spans="2:6" x14ac:dyDescent="0.2">
      <c r="B396" t="s">
        <v>49</v>
      </c>
      <c r="C396" t="s">
        <v>70</v>
      </c>
      <c r="D396" s="155" t="s">
        <v>129</v>
      </c>
      <c r="E396" t="s">
        <v>490</v>
      </c>
      <c r="F396" s="117">
        <v>355.26370217166499</v>
      </c>
    </row>
    <row r="397" spans="2:6" x14ac:dyDescent="0.2">
      <c r="B397" t="s">
        <v>49</v>
      </c>
      <c r="C397" t="s">
        <v>70</v>
      </c>
      <c r="D397" s="155" t="s">
        <v>130</v>
      </c>
      <c r="E397" t="s">
        <v>491</v>
      </c>
      <c r="F397" s="117">
        <v>443.081695966908</v>
      </c>
    </row>
    <row r="398" spans="2:6" x14ac:dyDescent="0.2">
      <c r="B398" t="s">
        <v>49</v>
      </c>
      <c r="C398" t="s">
        <v>70</v>
      </c>
      <c r="D398" s="155" t="s">
        <v>131</v>
      </c>
      <c r="E398" t="s">
        <v>492</v>
      </c>
      <c r="F398" s="117">
        <v>518.92450879007197</v>
      </c>
    </row>
    <row r="399" spans="2:6" x14ac:dyDescent="0.2">
      <c r="B399" t="s">
        <v>49</v>
      </c>
      <c r="C399" t="s">
        <v>70</v>
      </c>
      <c r="D399" s="155" t="s">
        <v>132</v>
      </c>
      <c r="E399" t="s">
        <v>493</v>
      </c>
      <c r="F399" s="117">
        <v>513.93485005170601</v>
      </c>
    </row>
    <row r="400" spans="2:6" x14ac:dyDescent="0.2">
      <c r="B400" t="s">
        <v>49</v>
      </c>
      <c r="C400" t="s">
        <v>70</v>
      </c>
      <c r="D400" s="155" t="s">
        <v>133</v>
      </c>
      <c r="E400" t="s">
        <v>494</v>
      </c>
      <c r="F400" s="117">
        <v>471.02378490175801</v>
      </c>
    </row>
    <row r="401" spans="2:6" x14ac:dyDescent="0.2">
      <c r="B401" t="s">
        <v>49</v>
      </c>
      <c r="C401" t="s">
        <v>70</v>
      </c>
      <c r="D401" s="155" t="s">
        <v>134</v>
      </c>
      <c r="E401" t="s">
        <v>495</v>
      </c>
      <c r="F401" s="117">
        <v>380.21199586349502</v>
      </c>
    </row>
    <row r="402" spans="2:6" x14ac:dyDescent="0.2">
      <c r="B402" t="s">
        <v>49</v>
      </c>
      <c r="C402" t="s">
        <v>70</v>
      </c>
      <c r="D402" s="155" t="s">
        <v>135</v>
      </c>
      <c r="E402" t="s">
        <v>496</v>
      </c>
      <c r="F402" s="117">
        <v>196.592554291624</v>
      </c>
    </row>
    <row r="403" spans="2:6" x14ac:dyDescent="0.2">
      <c r="B403" t="s">
        <v>49</v>
      </c>
      <c r="C403" t="s">
        <v>70</v>
      </c>
      <c r="D403" s="155" t="s">
        <v>8</v>
      </c>
      <c r="E403" t="s">
        <v>497</v>
      </c>
      <c r="F403" s="117">
        <v>142.70423991727</v>
      </c>
    </row>
    <row r="404" spans="2:6" x14ac:dyDescent="0.2">
      <c r="B404" t="s">
        <v>49</v>
      </c>
      <c r="C404" t="s">
        <v>18</v>
      </c>
      <c r="D404" s="155">
        <v>0</v>
      </c>
      <c r="E404" t="s">
        <v>498</v>
      </c>
      <c r="F404" s="117">
        <v>30.935884177869699</v>
      </c>
    </row>
    <row r="405" spans="2:6" x14ac:dyDescent="0.2">
      <c r="B405" t="s">
        <v>49</v>
      </c>
      <c r="C405" t="s">
        <v>18</v>
      </c>
      <c r="D405" s="167" t="s">
        <v>139</v>
      </c>
      <c r="E405" t="s">
        <v>1668</v>
      </c>
      <c r="F405" s="117">
        <v>11.975180972078601</v>
      </c>
    </row>
    <row r="406" spans="2:6" x14ac:dyDescent="0.2">
      <c r="B406" t="s">
        <v>49</v>
      </c>
      <c r="C406" t="s">
        <v>18</v>
      </c>
      <c r="D406" s="167" t="s">
        <v>138</v>
      </c>
      <c r="E406" t="s">
        <v>1669</v>
      </c>
      <c r="F406" s="117">
        <v>2.9937952430196502</v>
      </c>
    </row>
    <row r="407" spans="2:6" x14ac:dyDescent="0.2">
      <c r="B407" t="s">
        <v>49</v>
      </c>
      <c r="C407" t="s">
        <v>18</v>
      </c>
      <c r="D407" s="167" t="s">
        <v>120</v>
      </c>
      <c r="E407" t="s">
        <v>499</v>
      </c>
      <c r="F407" s="117">
        <v>6.9855222337125102</v>
      </c>
    </row>
    <row r="408" spans="2:6" x14ac:dyDescent="0.2">
      <c r="B408" t="s">
        <v>49</v>
      </c>
      <c r="C408" t="s">
        <v>18</v>
      </c>
      <c r="D408" s="155" t="s">
        <v>121</v>
      </c>
      <c r="E408" t="s">
        <v>500</v>
      </c>
      <c r="F408" s="117">
        <v>14.9689762150982</v>
      </c>
    </row>
    <row r="409" spans="2:6" x14ac:dyDescent="0.2">
      <c r="B409" t="s">
        <v>49</v>
      </c>
      <c r="C409" t="s">
        <v>18</v>
      </c>
      <c r="D409" s="155" t="s">
        <v>122</v>
      </c>
      <c r="E409" t="s">
        <v>501</v>
      </c>
      <c r="F409" s="117">
        <v>45.904860392967898</v>
      </c>
    </row>
    <row r="410" spans="2:6" x14ac:dyDescent="0.2">
      <c r="B410" t="s">
        <v>49</v>
      </c>
      <c r="C410" t="s">
        <v>18</v>
      </c>
      <c r="D410" s="155" t="s">
        <v>123</v>
      </c>
      <c r="E410" t="s">
        <v>502</v>
      </c>
      <c r="F410" s="117">
        <v>82.828335056876895</v>
      </c>
    </row>
    <row r="411" spans="2:6" x14ac:dyDescent="0.2">
      <c r="B411" t="s">
        <v>49</v>
      </c>
      <c r="C411" t="s">
        <v>18</v>
      </c>
      <c r="D411" s="155" t="s">
        <v>124</v>
      </c>
      <c r="E411" t="s">
        <v>503</v>
      </c>
      <c r="F411" s="117">
        <v>168.65046535677399</v>
      </c>
    </row>
    <row r="412" spans="2:6" x14ac:dyDescent="0.2">
      <c r="B412" t="s">
        <v>49</v>
      </c>
      <c r="C412" t="s">
        <v>18</v>
      </c>
      <c r="D412" s="155" t="s">
        <v>125</v>
      </c>
      <c r="E412" t="s">
        <v>504</v>
      </c>
      <c r="F412" s="117">
        <v>230.52223371251301</v>
      </c>
    </row>
    <row r="413" spans="2:6" x14ac:dyDescent="0.2">
      <c r="B413" t="s">
        <v>49</v>
      </c>
      <c r="C413" t="s">
        <v>18</v>
      </c>
      <c r="D413" s="155" t="s">
        <v>126</v>
      </c>
      <c r="E413" t="s">
        <v>505</v>
      </c>
      <c r="F413" s="117">
        <v>328.319544984488</v>
      </c>
    </row>
    <row r="414" spans="2:6" x14ac:dyDescent="0.2">
      <c r="B414" t="s">
        <v>49</v>
      </c>
      <c r="C414" t="s">
        <v>18</v>
      </c>
      <c r="D414" s="155" t="s">
        <v>127</v>
      </c>
      <c r="E414" t="s">
        <v>506</v>
      </c>
      <c r="F414" s="117">
        <v>394.18304033091999</v>
      </c>
    </row>
    <row r="415" spans="2:6" x14ac:dyDescent="0.2">
      <c r="B415" t="s">
        <v>49</v>
      </c>
      <c r="C415" t="s">
        <v>18</v>
      </c>
      <c r="D415" s="155" t="s">
        <v>128</v>
      </c>
      <c r="E415" t="s">
        <v>507</v>
      </c>
      <c r="F415" s="117">
        <v>512.93691830403304</v>
      </c>
    </row>
    <row r="416" spans="2:6" x14ac:dyDescent="0.2">
      <c r="B416" t="s">
        <v>49</v>
      </c>
      <c r="C416" t="s">
        <v>18</v>
      </c>
      <c r="D416" s="155" t="s">
        <v>129</v>
      </c>
      <c r="E416" t="s">
        <v>508</v>
      </c>
      <c r="F416" s="117">
        <v>674.60186142709404</v>
      </c>
    </row>
    <row r="417" spans="2:6" x14ac:dyDescent="0.2">
      <c r="B417" t="s">
        <v>49</v>
      </c>
      <c r="C417" t="s">
        <v>18</v>
      </c>
      <c r="D417" s="155" t="s">
        <v>130</v>
      </c>
      <c r="E417" t="s">
        <v>509</v>
      </c>
      <c r="F417" s="117">
        <v>827.28541882109596</v>
      </c>
    </row>
    <row r="418" spans="2:6" x14ac:dyDescent="0.2">
      <c r="B418" t="s">
        <v>49</v>
      </c>
      <c r="C418" t="s">
        <v>18</v>
      </c>
      <c r="D418" s="155" t="s">
        <v>131</v>
      </c>
      <c r="E418" t="s">
        <v>510</v>
      </c>
      <c r="F418" s="117">
        <v>999.92761116856298</v>
      </c>
    </row>
    <row r="419" spans="2:6" x14ac:dyDescent="0.2">
      <c r="B419" t="s">
        <v>49</v>
      </c>
      <c r="C419" t="s">
        <v>18</v>
      </c>
      <c r="D419" s="155" t="s">
        <v>132</v>
      </c>
      <c r="E419" t="s">
        <v>511</v>
      </c>
      <c r="F419" s="117">
        <v>1017.89038262668</v>
      </c>
    </row>
    <row r="420" spans="2:6" x14ac:dyDescent="0.2">
      <c r="B420" t="s">
        <v>49</v>
      </c>
      <c r="C420" t="s">
        <v>18</v>
      </c>
      <c r="D420" s="155" t="s">
        <v>133</v>
      </c>
      <c r="E420" t="s">
        <v>512</v>
      </c>
      <c r="F420" s="117">
        <v>849.23991726990698</v>
      </c>
    </row>
    <row r="421" spans="2:6" x14ac:dyDescent="0.2">
      <c r="B421" t="s">
        <v>49</v>
      </c>
      <c r="C421" t="s">
        <v>18</v>
      </c>
      <c r="D421" s="155" t="s">
        <v>134</v>
      </c>
      <c r="E421" t="s">
        <v>513</v>
      </c>
      <c r="F421" s="117">
        <v>727.49224405377504</v>
      </c>
    </row>
    <row r="422" spans="2:6" x14ac:dyDescent="0.2">
      <c r="B422" t="s">
        <v>49</v>
      </c>
      <c r="C422" t="s">
        <v>18</v>
      </c>
      <c r="D422" s="155" t="s">
        <v>135</v>
      </c>
      <c r="E422" t="s">
        <v>514</v>
      </c>
      <c r="F422" s="117">
        <v>453.06101344363998</v>
      </c>
    </row>
    <row r="423" spans="2:6" x14ac:dyDescent="0.2">
      <c r="B423" t="s">
        <v>49</v>
      </c>
      <c r="C423" t="s">
        <v>18</v>
      </c>
      <c r="D423" s="155" t="s">
        <v>8</v>
      </c>
      <c r="E423" t="s">
        <v>515</v>
      </c>
      <c r="F423" s="117">
        <v>339.29679420889403</v>
      </c>
    </row>
    <row r="424" spans="2:6" x14ac:dyDescent="0.2">
      <c r="B424" t="s">
        <v>68</v>
      </c>
      <c r="C424" t="s">
        <v>69</v>
      </c>
      <c r="D424" s="155">
        <v>0</v>
      </c>
      <c r="E424" t="s">
        <v>1670</v>
      </c>
      <c r="F424" s="117">
        <v>0</v>
      </c>
    </row>
    <row r="425" spans="2:6" x14ac:dyDescent="0.2">
      <c r="B425" t="s">
        <v>68</v>
      </c>
      <c r="C425" t="s">
        <v>69</v>
      </c>
      <c r="D425" s="167" t="s">
        <v>139</v>
      </c>
      <c r="E425" t="s">
        <v>1671</v>
      </c>
      <c r="F425" s="117">
        <v>1.07699330493001</v>
      </c>
    </row>
    <row r="426" spans="2:6" x14ac:dyDescent="0.2">
      <c r="B426" t="s">
        <v>68</v>
      </c>
      <c r="C426" t="s">
        <v>69</v>
      </c>
      <c r="D426" s="167" t="s">
        <v>138</v>
      </c>
      <c r="E426" t="s">
        <v>1672</v>
      </c>
      <c r="F426" s="117">
        <v>0</v>
      </c>
    </row>
    <row r="427" spans="2:6" x14ac:dyDescent="0.2">
      <c r="B427" t="s">
        <v>68</v>
      </c>
      <c r="C427" t="s">
        <v>69</v>
      </c>
      <c r="D427" s="167" t="s">
        <v>120</v>
      </c>
      <c r="E427" t="s">
        <v>516</v>
      </c>
      <c r="F427" s="117">
        <v>0</v>
      </c>
    </row>
    <row r="428" spans="2:6" x14ac:dyDescent="0.2">
      <c r="B428" t="s">
        <v>68</v>
      </c>
      <c r="C428" t="s">
        <v>69</v>
      </c>
      <c r="D428" s="155" t="s">
        <v>121</v>
      </c>
      <c r="E428" t="s">
        <v>517</v>
      </c>
      <c r="F428" s="117">
        <v>1.07699330493001</v>
      </c>
    </row>
    <row r="429" spans="2:6" x14ac:dyDescent="0.2">
      <c r="B429" t="s">
        <v>68</v>
      </c>
      <c r="C429" t="s">
        <v>69</v>
      </c>
      <c r="D429" s="155" t="s">
        <v>122</v>
      </c>
      <c r="E429" t="s">
        <v>518</v>
      </c>
      <c r="F429" s="117">
        <v>2.1539866098600098</v>
      </c>
    </row>
    <row r="430" spans="2:6" x14ac:dyDescent="0.2">
      <c r="B430" t="s">
        <v>68</v>
      </c>
      <c r="C430" t="s">
        <v>69</v>
      </c>
      <c r="D430" s="155" t="s">
        <v>123</v>
      </c>
      <c r="E430" t="s">
        <v>519</v>
      </c>
      <c r="F430" s="117">
        <v>14.0009129640901</v>
      </c>
    </row>
    <row r="431" spans="2:6" x14ac:dyDescent="0.2">
      <c r="B431" t="s">
        <v>68</v>
      </c>
      <c r="C431" t="s">
        <v>69</v>
      </c>
      <c r="D431" s="155" t="s">
        <v>124</v>
      </c>
      <c r="E431" t="s">
        <v>520</v>
      </c>
      <c r="F431" s="117">
        <v>21.5398660986001</v>
      </c>
    </row>
    <row r="432" spans="2:6" x14ac:dyDescent="0.2">
      <c r="B432" t="s">
        <v>68</v>
      </c>
      <c r="C432" t="s">
        <v>69</v>
      </c>
      <c r="D432" s="155" t="s">
        <v>125</v>
      </c>
      <c r="E432" t="s">
        <v>521</v>
      </c>
      <c r="F432" s="117">
        <v>47.387705416920298</v>
      </c>
    </row>
    <row r="433" spans="2:6" x14ac:dyDescent="0.2">
      <c r="B433" t="s">
        <v>68</v>
      </c>
      <c r="C433" t="s">
        <v>69</v>
      </c>
      <c r="D433" s="155" t="s">
        <v>126</v>
      </c>
      <c r="E433" t="s">
        <v>522</v>
      </c>
      <c r="F433" s="117">
        <v>76.466524650030394</v>
      </c>
    </row>
    <row r="434" spans="2:6" x14ac:dyDescent="0.2">
      <c r="B434" t="s">
        <v>68</v>
      </c>
      <c r="C434" t="s">
        <v>69</v>
      </c>
      <c r="D434" s="155" t="s">
        <v>127</v>
      </c>
      <c r="E434" t="s">
        <v>523</v>
      </c>
      <c r="F434" s="117">
        <v>85.082471089470502</v>
      </c>
    </row>
    <row r="435" spans="2:6" x14ac:dyDescent="0.2">
      <c r="B435" t="s">
        <v>68</v>
      </c>
      <c r="C435" t="s">
        <v>69</v>
      </c>
      <c r="D435" s="155" t="s">
        <v>128</v>
      </c>
      <c r="E435" t="s">
        <v>524</v>
      </c>
      <c r="F435" s="117">
        <v>99.083384053560593</v>
      </c>
    </row>
    <row r="436" spans="2:6" x14ac:dyDescent="0.2">
      <c r="B436" t="s">
        <v>68</v>
      </c>
      <c r="C436" t="s">
        <v>69</v>
      </c>
      <c r="D436" s="155" t="s">
        <v>129</v>
      </c>
      <c r="E436" t="s">
        <v>525</v>
      </c>
      <c r="F436" s="117">
        <v>159.39500912964101</v>
      </c>
    </row>
    <row r="437" spans="2:6" x14ac:dyDescent="0.2">
      <c r="B437" t="s">
        <v>68</v>
      </c>
      <c r="C437" t="s">
        <v>69</v>
      </c>
      <c r="D437" s="155" t="s">
        <v>130</v>
      </c>
      <c r="E437" t="s">
        <v>526</v>
      </c>
      <c r="F437" s="117">
        <v>189.55082166768099</v>
      </c>
    </row>
    <row r="438" spans="2:6" x14ac:dyDescent="0.2">
      <c r="B438" t="s">
        <v>68</v>
      </c>
      <c r="C438" t="s">
        <v>69</v>
      </c>
      <c r="D438" s="155" t="s">
        <v>131</v>
      </c>
      <c r="E438" t="s">
        <v>527</v>
      </c>
      <c r="F438" s="117">
        <v>245.55447352404099</v>
      </c>
    </row>
    <row r="439" spans="2:6" x14ac:dyDescent="0.2">
      <c r="B439" t="s">
        <v>68</v>
      </c>
      <c r="C439" t="s">
        <v>69</v>
      </c>
      <c r="D439" s="155" t="s">
        <v>132</v>
      </c>
      <c r="E439" t="s">
        <v>528</v>
      </c>
      <c r="F439" s="117">
        <v>196.01278149726099</v>
      </c>
    </row>
    <row r="440" spans="2:6" x14ac:dyDescent="0.2">
      <c r="B440" t="s">
        <v>68</v>
      </c>
      <c r="C440" t="s">
        <v>69</v>
      </c>
      <c r="D440" s="155" t="s">
        <v>133</v>
      </c>
      <c r="E440" t="s">
        <v>529</v>
      </c>
      <c r="F440" s="117">
        <v>129.239196591601</v>
      </c>
    </row>
    <row r="441" spans="2:6" x14ac:dyDescent="0.2">
      <c r="B441" t="s">
        <v>68</v>
      </c>
      <c r="C441" t="s">
        <v>69</v>
      </c>
      <c r="D441" s="155" t="s">
        <v>134</v>
      </c>
      <c r="E441" t="s">
        <v>530</v>
      </c>
      <c r="F441" s="117">
        <v>104.468350578211</v>
      </c>
    </row>
    <row r="442" spans="2:6" x14ac:dyDescent="0.2">
      <c r="B442" t="s">
        <v>68</v>
      </c>
      <c r="C442" t="s">
        <v>69</v>
      </c>
      <c r="D442" s="155" t="s">
        <v>135</v>
      </c>
      <c r="E442" t="s">
        <v>531</v>
      </c>
      <c r="F442" s="117">
        <v>74.312538040170395</v>
      </c>
    </row>
    <row r="443" spans="2:6" x14ac:dyDescent="0.2">
      <c r="B443" t="s">
        <v>68</v>
      </c>
      <c r="C443" t="s">
        <v>69</v>
      </c>
      <c r="D443" s="155" t="s">
        <v>8</v>
      </c>
      <c r="E443" t="s">
        <v>532</v>
      </c>
      <c r="F443" s="117">
        <v>63.542604990870402</v>
      </c>
    </row>
    <row r="444" spans="2:6" x14ac:dyDescent="0.2">
      <c r="B444" t="s">
        <v>68</v>
      </c>
      <c r="C444" t="s">
        <v>70</v>
      </c>
      <c r="D444" s="155">
        <v>0</v>
      </c>
      <c r="E444" t="s">
        <v>1673</v>
      </c>
      <c r="F444" s="117">
        <v>0</v>
      </c>
    </row>
    <row r="445" spans="2:6" x14ac:dyDescent="0.2">
      <c r="B445" t="s">
        <v>68</v>
      </c>
      <c r="C445" t="s">
        <v>70</v>
      </c>
      <c r="D445" s="167" t="s">
        <v>139</v>
      </c>
      <c r="E445" t="s">
        <v>1674</v>
      </c>
      <c r="F445" s="117">
        <v>0</v>
      </c>
    </row>
    <row r="446" spans="2:6" x14ac:dyDescent="0.2">
      <c r="B446" t="s">
        <v>68</v>
      </c>
      <c r="C446" t="s">
        <v>70</v>
      </c>
      <c r="D446" s="167" t="s">
        <v>138</v>
      </c>
      <c r="E446" t="s">
        <v>1675</v>
      </c>
      <c r="F446" s="117">
        <v>0</v>
      </c>
    </row>
    <row r="447" spans="2:6" x14ac:dyDescent="0.2">
      <c r="B447" t="s">
        <v>68</v>
      </c>
      <c r="C447" t="s">
        <v>70</v>
      </c>
      <c r="D447" s="167" t="s">
        <v>120</v>
      </c>
      <c r="E447" t="s">
        <v>533</v>
      </c>
      <c r="F447" s="117">
        <v>1.07699330493001</v>
      </c>
    </row>
    <row r="448" spans="2:6" x14ac:dyDescent="0.2">
      <c r="B448" t="s">
        <v>68</v>
      </c>
      <c r="C448" t="s">
        <v>70</v>
      </c>
      <c r="D448" s="155" t="s">
        <v>121</v>
      </c>
      <c r="E448" t="s">
        <v>534</v>
      </c>
      <c r="F448" s="117">
        <v>2.1539866098600098</v>
      </c>
    </row>
    <row r="449" spans="2:6" x14ac:dyDescent="0.2">
      <c r="B449" t="s">
        <v>68</v>
      </c>
      <c r="C449" t="s">
        <v>70</v>
      </c>
      <c r="D449" s="155" t="s">
        <v>122</v>
      </c>
      <c r="E449" t="s">
        <v>535</v>
      </c>
      <c r="F449" s="117">
        <v>8.6159464394400498</v>
      </c>
    </row>
    <row r="450" spans="2:6" x14ac:dyDescent="0.2">
      <c r="B450" t="s">
        <v>68</v>
      </c>
      <c r="C450" t="s">
        <v>70</v>
      </c>
      <c r="D450" s="155" t="s">
        <v>123</v>
      </c>
      <c r="E450" t="s">
        <v>536</v>
      </c>
      <c r="F450" s="117">
        <v>32.3097991479002</v>
      </c>
    </row>
    <row r="451" spans="2:6" x14ac:dyDescent="0.2">
      <c r="B451" t="s">
        <v>68</v>
      </c>
      <c r="C451" t="s">
        <v>70</v>
      </c>
      <c r="D451" s="155" t="s">
        <v>124</v>
      </c>
      <c r="E451" t="s">
        <v>537</v>
      </c>
      <c r="F451" s="117">
        <v>47.387705416920298</v>
      </c>
    </row>
    <row r="452" spans="2:6" x14ac:dyDescent="0.2">
      <c r="B452" t="s">
        <v>68</v>
      </c>
      <c r="C452" t="s">
        <v>70</v>
      </c>
      <c r="D452" s="155" t="s">
        <v>125</v>
      </c>
      <c r="E452" t="s">
        <v>538</v>
      </c>
      <c r="F452" s="117">
        <v>77.543517954960393</v>
      </c>
    </row>
    <row r="453" spans="2:6" x14ac:dyDescent="0.2">
      <c r="B453" t="s">
        <v>68</v>
      </c>
      <c r="C453" t="s">
        <v>70</v>
      </c>
      <c r="D453" s="155" t="s">
        <v>126</v>
      </c>
      <c r="E453" t="s">
        <v>539</v>
      </c>
      <c r="F453" s="117">
        <v>123.854230066951</v>
      </c>
    </row>
    <row r="454" spans="2:6" x14ac:dyDescent="0.2">
      <c r="B454" t="s">
        <v>68</v>
      </c>
      <c r="C454" t="s">
        <v>70</v>
      </c>
      <c r="D454" s="155" t="s">
        <v>127</v>
      </c>
      <c r="E454" t="s">
        <v>540</v>
      </c>
      <c r="F454" s="117">
        <v>155.08703590992101</v>
      </c>
    </row>
    <row r="455" spans="2:6" x14ac:dyDescent="0.2">
      <c r="B455" t="s">
        <v>68</v>
      </c>
      <c r="C455" t="s">
        <v>70</v>
      </c>
      <c r="D455" s="155" t="s">
        <v>128</v>
      </c>
      <c r="E455" t="s">
        <v>541</v>
      </c>
      <c r="F455" s="117">
        <v>169.087948874011</v>
      </c>
    </row>
    <row r="456" spans="2:6" x14ac:dyDescent="0.2">
      <c r="B456" t="s">
        <v>68</v>
      </c>
      <c r="C456" t="s">
        <v>70</v>
      </c>
      <c r="D456" s="155" t="s">
        <v>129</v>
      </c>
      <c r="E456" t="s">
        <v>542</v>
      </c>
      <c r="F456" s="117">
        <v>194.93578819233099</v>
      </c>
    </row>
    <row r="457" spans="2:6" x14ac:dyDescent="0.2">
      <c r="B457" t="s">
        <v>68</v>
      </c>
      <c r="C457" t="s">
        <v>70</v>
      </c>
      <c r="D457" s="155" t="s">
        <v>130</v>
      </c>
      <c r="E457" t="s">
        <v>543</v>
      </c>
      <c r="F457" s="117">
        <v>254.17041996348101</v>
      </c>
    </row>
    <row r="458" spans="2:6" x14ac:dyDescent="0.2">
      <c r="B458" t="s">
        <v>68</v>
      </c>
      <c r="C458" t="s">
        <v>70</v>
      </c>
      <c r="D458" s="155" t="s">
        <v>131</v>
      </c>
      <c r="E458" t="s">
        <v>544</v>
      </c>
      <c r="F458" s="117">
        <v>285.40322580645199</v>
      </c>
    </row>
    <row r="459" spans="2:6" x14ac:dyDescent="0.2">
      <c r="B459" t="s">
        <v>68</v>
      </c>
      <c r="C459" t="s">
        <v>70</v>
      </c>
      <c r="D459" s="155" t="s">
        <v>132</v>
      </c>
      <c r="E459" t="s">
        <v>545</v>
      </c>
      <c r="F459" s="117">
        <v>247.70846013390101</v>
      </c>
    </row>
    <row r="460" spans="2:6" x14ac:dyDescent="0.2">
      <c r="B460" t="s">
        <v>68</v>
      </c>
      <c r="C460" t="s">
        <v>70</v>
      </c>
      <c r="D460" s="155" t="s">
        <v>133</v>
      </c>
      <c r="E460" t="s">
        <v>546</v>
      </c>
      <c r="F460" s="117">
        <v>188.47382836275099</v>
      </c>
    </row>
    <row r="461" spans="2:6" x14ac:dyDescent="0.2">
      <c r="B461" t="s">
        <v>68</v>
      </c>
      <c r="C461" t="s">
        <v>70</v>
      </c>
      <c r="D461" s="155" t="s">
        <v>134</v>
      </c>
      <c r="E461" t="s">
        <v>547</v>
      </c>
      <c r="F461" s="117">
        <v>124.931223371881</v>
      </c>
    </row>
    <row r="462" spans="2:6" x14ac:dyDescent="0.2">
      <c r="B462" t="s">
        <v>68</v>
      </c>
      <c r="C462" t="s">
        <v>70</v>
      </c>
      <c r="D462" s="155" t="s">
        <v>135</v>
      </c>
      <c r="E462" t="s">
        <v>548</v>
      </c>
      <c r="F462" s="117">
        <v>62.465611685940402</v>
      </c>
    </row>
    <row r="463" spans="2:6" x14ac:dyDescent="0.2">
      <c r="B463" t="s">
        <v>68</v>
      </c>
      <c r="C463" t="s">
        <v>70</v>
      </c>
      <c r="D463" s="155" t="s">
        <v>8</v>
      </c>
      <c r="E463" t="s">
        <v>549</v>
      </c>
      <c r="F463" s="117">
        <v>53.849665246500301</v>
      </c>
    </row>
    <row r="464" spans="2:6" x14ac:dyDescent="0.2">
      <c r="B464" t="s">
        <v>68</v>
      </c>
      <c r="C464" t="s">
        <v>18</v>
      </c>
      <c r="D464" s="155">
        <v>0</v>
      </c>
      <c r="E464" t="s">
        <v>1676</v>
      </c>
      <c r="F464" s="117">
        <v>0</v>
      </c>
    </row>
    <row r="465" spans="2:6" x14ac:dyDescent="0.2">
      <c r="B465" t="s">
        <v>68</v>
      </c>
      <c r="C465" t="s">
        <v>18</v>
      </c>
      <c r="D465" s="167" t="s">
        <v>139</v>
      </c>
      <c r="E465" t="s">
        <v>1677</v>
      </c>
      <c r="F465" s="117">
        <v>1.07699330493001</v>
      </c>
    </row>
    <row r="466" spans="2:6" x14ac:dyDescent="0.2">
      <c r="B466" t="s">
        <v>68</v>
      </c>
      <c r="C466" t="s">
        <v>18</v>
      </c>
      <c r="D466" s="167" t="s">
        <v>138</v>
      </c>
      <c r="E466" t="s">
        <v>1678</v>
      </c>
      <c r="F466" s="117">
        <v>0</v>
      </c>
    </row>
    <row r="467" spans="2:6" x14ac:dyDescent="0.2">
      <c r="B467" t="s">
        <v>68</v>
      </c>
      <c r="C467" t="s">
        <v>18</v>
      </c>
      <c r="D467" s="167" t="s">
        <v>120</v>
      </c>
      <c r="E467" t="s">
        <v>550</v>
      </c>
      <c r="F467" s="117">
        <v>1.07699330493001</v>
      </c>
    </row>
    <row r="468" spans="2:6" x14ac:dyDescent="0.2">
      <c r="B468" t="s">
        <v>68</v>
      </c>
      <c r="C468" t="s">
        <v>18</v>
      </c>
      <c r="D468" s="155" t="s">
        <v>121</v>
      </c>
      <c r="E468" t="s">
        <v>551</v>
      </c>
      <c r="F468" s="117">
        <v>3.2309799147900198</v>
      </c>
    </row>
    <row r="469" spans="2:6" x14ac:dyDescent="0.2">
      <c r="B469" t="s">
        <v>68</v>
      </c>
      <c r="C469" t="s">
        <v>18</v>
      </c>
      <c r="D469" s="155" t="s">
        <v>122</v>
      </c>
      <c r="E469" t="s">
        <v>552</v>
      </c>
      <c r="F469" s="117">
        <v>10.7699330493001</v>
      </c>
    </row>
    <row r="470" spans="2:6" x14ac:dyDescent="0.2">
      <c r="B470" t="s">
        <v>68</v>
      </c>
      <c r="C470" t="s">
        <v>18</v>
      </c>
      <c r="D470" s="155" t="s">
        <v>123</v>
      </c>
      <c r="E470" t="s">
        <v>553</v>
      </c>
      <c r="F470" s="117">
        <v>46.310712111990298</v>
      </c>
    </row>
    <row r="471" spans="2:6" x14ac:dyDescent="0.2">
      <c r="B471" t="s">
        <v>68</v>
      </c>
      <c r="C471" t="s">
        <v>18</v>
      </c>
      <c r="D471" s="155" t="s">
        <v>124</v>
      </c>
      <c r="E471" t="s">
        <v>554</v>
      </c>
      <c r="F471" s="117">
        <v>68.927571515520398</v>
      </c>
    </row>
    <row r="472" spans="2:6" x14ac:dyDescent="0.2">
      <c r="B472" t="s">
        <v>68</v>
      </c>
      <c r="C472" t="s">
        <v>18</v>
      </c>
      <c r="D472" s="155" t="s">
        <v>125</v>
      </c>
      <c r="E472" t="s">
        <v>555</v>
      </c>
      <c r="F472" s="117">
        <v>124.931223371881</v>
      </c>
    </row>
    <row r="473" spans="2:6" x14ac:dyDescent="0.2">
      <c r="B473" t="s">
        <v>68</v>
      </c>
      <c r="C473" t="s">
        <v>18</v>
      </c>
      <c r="D473" s="155" t="s">
        <v>126</v>
      </c>
      <c r="E473" t="s">
        <v>556</v>
      </c>
      <c r="F473" s="117">
        <v>200.32075471698101</v>
      </c>
    </row>
    <row r="474" spans="2:6" x14ac:dyDescent="0.2">
      <c r="B474" t="s">
        <v>68</v>
      </c>
      <c r="C474" t="s">
        <v>18</v>
      </c>
      <c r="D474" s="155" t="s">
        <v>127</v>
      </c>
      <c r="E474" t="s">
        <v>557</v>
      </c>
      <c r="F474" s="117">
        <v>240.16950699939099</v>
      </c>
    </row>
    <row r="475" spans="2:6" x14ac:dyDescent="0.2">
      <c r="B475" t="s">
        <v>68</v>
      </c>
      <c r="C475" t="s">
        <v>18</v>
      </c>
      <c r="D475" s="155" t="s">
        <v>128</v>
      </c>
      <c r="E475" t="s">
        <v>558</v>
      </c>
      <c r="F475" s="117">
        <v>268.17133292757097</v>
      </c>
    </row>
    <row r="476" spans="2:6" x14ac:dyDescent="0.2">
      <c r="B476" t="s">
        <v>68</v>
      </c>
      <c r="C476" t="s">
        <v>18</v>
      </c>
      <c r="D476" s="155" t="s">
        <v>129</v>
      </c>
      <c r="E476" t="s">
        <v>559</v>
      </c>
      <c r="F476" s="117">
        <v>354.330797321972</v>
      </c>
    </row>
    <row r="477" spans="2:6" x14ac:dyDescent="0.2">
      <c r="B477" t="s">
        <v>68</v>
      </c>
      <c r="C477" t="s">
        <v>18</v>
      </c>
      <c r="D477" s="155" t="s">
        <v>130</v>
      </c>
      <c r="E477" t="s">
        <v>560</v>
      </c>
      <c r="F477" s="117">
        <v>443.72124163116302</v>
      </c>
    </row>
    <row r="478" spans="2:6" x14ac:dyDescent="0.2">
      <c r="B478" t="s">
        <v>68</v>
      </c>
      <c r="C478" t="s">
        <v>18</v>
      </c>
      <c r="D478" s="155" t="s">
        <v>131</v>
      </c>
      <c r="E478" t="s">
        <v>561</v>
      </c>
      <c r="F478" s="117">
        <v>530.95769933049303</v>
      </c>
    </row>
    <row r="479" spans="2:6" x14ac:dyDescent="0.2">
      <c r="B479" t="s">
        <v>68</v>
      </c>
      <c r="C479" t="s">
        <v>18</v>
      </c>
      <c r="D479" s="155" t="s">
        <v>132</v>
      </c>
      <c r="E479" t="s">
        <v>562</v>
      </c>
      <c r="F479" s="117">
        <v>443.72124163116302</v>
      </c>
    </row>
    <row r="480" spans="2:6" x14ac:dyDescent="0.2">
      <c r="B480" t="s">
        <v>68</v>
      </c>
      <c r="C480" t="s">
        <v>18</v>
      </c>
      <c r="D480" s="155" t="s">
        <v>133</v>
      </c>
      <c r="E480" t="s">
        <v>563</v>
      </c>
      <c r="F480" s="117">
        <v>317.71302495435202</v>
      </c>
    </row>
    <row r="481" spans="2:6" x14ac:dyDescent="0.2">
      <c r="B481" t="s">
        <v>68</v>
      </c>
      <c r="C481" t="s">
        <v>18</v>
      </c>
      <c r="D481" s="155" t="s">
        <v>134</v>
      </c>
      <c r="E481" t="s">
        <v>564</v>
      </c>
      <c r="F481" s="117">
        <v>229.399573950091</v>
      </c>
    </row>
    <row r="482" spans="2:6" x14ac:dyDescent="0.2">
      <c r="B482" t="s">
        <v>68</v>
      </c>
      <c r="C482" t="s">
        <v>18</v>
      </c>
      <c r="D482" s="155" t="s">
        <v>135</v>
      </c>
      <c r="E482" t="s">
        <v>565</v>
      </c>
      <c r="F482" s="117">
        <v>136.778149726111</v>
      </c>
    </row>
    <row r="483" spans="2:6" x14ac:dyDescent="0.2">
      <c r="B483" t="s">
        <v>68</v>
      </c>
      <c r="C483" t="s">
        <v>18</v>
      </c>
      <c r="D483" s="155" t="s">
        <v>8</v>
      </c>
      <c r="E483" t="s">
        <v>566</v>
      </c>
      <c r="F483" s="117">
        <v>117.39227023737099</v>
      </c>
    </row>
    <row r="484" spans="2:6" x14ac:dyDescent="0.2">
      <c r="B484" t="s">
        <v>58</v>
      </c>
      <c r="C484" t="s">
        <v>69</v>
      </c>
      <c r="D484" s="155">
        <v>0</v>
      </c>
      <c r="E484" t="s">
        <v>1679</v>
      </c>
      <c r="F484" s="117">
        <v>0</v>
      </c>
    </row>
    <row r="485" spans="2:6" x14ac:dyDescent="0.2">
      <c r="B485" t="s">
        <v>58</v>
      </c>
      <c r="C485" t="s">
        <v>69</v>
      </c>
      <c r="D485" s="167" t="s">
        <v>139</v>
      </c>
      <c r="E485" t="s">
        <v>1680</v>
      </c>
      <c r="F485" s="117">
        <v>0</v>
      </c>
    </row>
    <row r="486" spans="2:6" x14ac:dyDescent="0.2">
      <c r="B486" t="s">
        <v>58</v>
      </c>
      <c r="C486" t="s">
        <v>69</v>
      </c>
      <c r="D486" s="167" t="s">
        <v>138</v>
      </c>
      <c r="E486" t="s">
        <v>1681</v>
      </c>
      <c r="F486" s="117">
        <v>0</v>
      </c>
    </row>
    <row r="487" spans="2:6" x14ac:dyDescent="0.2">
      <c r="B487" t="s">
        <v>58</v>
      </c>
      <c r="C487" t="s">
        <v>69</v>
      </c>
      <c r="D487" s="167" t="s">
        <v>120</v>
      </c>
      <c r="E487" t="s">
        <v>1682</v>
      </c>
      <c r="F487" s="117">
        <v>0</v>
      </c>
    </row>
    <row r="488" spans="2:6" x14ac:dyDescent="0.2">
      <c r="B488" t="s">
        <v>58</v>
      </c>
      <c r="C488" t="s">
        <v>69</v>
      </c>
      <c r="D488" s="155" t="s">
        <v>121</v>
      </c>
      <c r="E488" t="s">
        <v>567</v>
      </c>
      <c r="F488" s="117">
        <v>7.5518413597733698</v>
      </c>
    </row>
    <row r="489" spans="2:6" x14ac:dyDescent="0.2">
      <c r="B489" t="s">
        <v>58</v>
      </c>
      <c r="C489" t="s">
        <v>69</v>
      </c>
      <c r="D489" s="155" t="s">
        <v>122</v>
      </c>
      <c r="E489" t="s">
        <v>568</v>
      </c>
      <c r="F489" s="117">
        <v>7.5518413597733698</v>
      </c>
    </row>
    <row r="490" spans="2:6" x14ac:dyDescent="0.2">
      <c r="B490" t="s">
        <v>58</v>
      </c>
      <c r="C490" t="s">
        <v>69</v>
      </c>
      <c r="D490" s="155" t="s">
        <v>123</v>
      </c>
      <c r="E490" t="s">
        <v>569</v>
      </c>
      <c r="F490" s="117">
        <v>25.172804532577899</v>
      </c>
    </row>
    <row r="491" spans="2:6" x14ac:dyDescent="0.2">
      <c r="B491" t="s">
        <v>58</v>
      </c>
      <c r="C491" t="s">
        <v>69</v>
      </c>
      <c r="D491" s="155" t="s">
        <v>124</v>
      </c>
      <c r="E491" t="s">
        <v>570</v>
      </c>
      <c r="F491" s="117">
        <v>35.241926345609102</v>
      </c>
    </row>
    <row r="492" spans="2:6" x14ac:dyDescent="0.2">
      <c r="B492" t="s">
        <v>58</v>
      </c>
      <c r="C492" t="s">
        <v>69</v>
      </c>
      <c r="D492" s="155" t="s">
        <v>125</v>
      </c>
      <c r="E492" t="s">
        <v>571</v>
      </c>
      <c r="F492" s="117">
        <v>52.862889518413603</v>
      </c>
    </row>
    <row r="493" spans="2:6" x14ac:dyDescent="0.2">
      <c r="B493" t="s">
        <v>58</v>
      </c>
      <c r="C493" t="s">
        <v>69</v>
      </c>
      <c r="D493" s="155" t="s">
        <v>126</v>
      </c>
      <c r="E493" t="s">
        <v>572</v>
      </c>
      <c r="F493" s="117">
        <v>83.070254957507103</v>
      </c>
    </row>
    <row r="494" spans="2:6" x14ac:dyDescent="0.2">
      <c r="B494" t="s">
        <v>58</v>
      </c>
      <c r="C494" t="s">
        <v>69</v>
      </c>
      <c r="D494" s="155" t="s">
        <v>127</v>
      </c>
      <c r="E494" t="s">
        <v>573</v>
      </c>
      <c r="F494" s="117">
        <v>100.691218130312</v>
      </c>
    </row>
    <row r="495" spans="2:6" x14ac:dyDescent="0.2">
      <c r="B495" t="s">
        <v>58</v>
      </c>
      <c r="C495" t="s">
        <v>69</v>
      </c>
      <c r="D495" s="155" t="s">
        <v>128</v>
      </c>
      <c r="E495" t="s">
        <v>574</v>
      </c>
      <c r="F495" s="117">
        <v>128.381303116147</v>
      </c>
    </row>
    <row r="496" spans="2:6" x14ac:dyDescent="0.2">
      <c r="B496" t="s">
        <v>58</v>
      </c>
      <c r="C496" t="s">
        <v>69</v>
      </c>
      <c r="D496" s="155" t="s">
        <v>129</v>
      </c>
      <c r="E496" t="s">
        <v>575</v>
      </c>
      <c r="F496" s="117">
        <v>166.14050991501401</v>
      </c>
    </row>
    <row r="497" spans="2:6" x14ac:dyDescent="0.2">
      <c r="B497" t="s">
        <v>58</v>
      </c>
      <c r="C497" t="s">
        <v>69</v>
      </c>
      <c r="D497" s="155" t="s">
        <v>130</v>
      </c>
      <c r="E497" t="s">
        <v>576</v>
      </c>
      <c r="F497" s="117">
        <v>292.004532577904</v>
      </c>
    </row>
    <row r="498" spans="2:6" x14ac:dyDescent="0.2">
      <c r="B498" t="s">
        <v>58</v>
      </c>
      <c r="C498" t="s">
        <v>69</v>
      </c>
      <c r="D498" s="155" t="s">
        <v>131</v>
      </c>
      <c r="E498" t="s">
        <v>577</v>
      </c>
      <c r="F498" s="117">
        <v>299.55637393767699</v>
      </c>
    </row>
    <row r="499" spans="2:6" x14ac:dyDescent="0.2">
      <c r="B499" t="s">
        <v>58</v>
      </c>
      <c r="C499" t="s">
        <v>69</v>
      </c>
      <c r="D499" s="155" t="s">
        <v>132</v>
      </c>
      <c r="E499" t="s">
        <v>578</v>
      </c>
      <c r="F499" s="117">
        <v>276.90084985835699</v>
      </c>
    </row>
    <row r="500" spans="2:6" x14ac:dyDescent="0.2">
      <c r="B500" t="s">
        <v>58</v>
      </c>
      <c r="C500" t="s">
        <v>69</v>
      </c>
      <c r="D500" s="155" t="s">
        <v>133</v>
      </c>
      <c r="E500" t="s">
        <v>579</v>
      </c>
      <c r="F500" s="117">
        <v>256.76260623229501</v>
      </c>
    </row>
    <row r="501" spans="2:6" x14ac:dyDescent="0.2">
      <c r="B501" t="s">
        <v>58</v>
      </c>
      <c r="C501" t="s">
        <v>69</v>
      </c>
      <c r="D501" s="155" t="s">
        <v>134</v>
      </c>
      <c r="E501" t="s">
        <v>580</v>
      </c>
      <c r="F501" s="117">
        <v>156.07138810198299</v>
      </c>
    </row>
    <row r="502" spans="2:6" x14ac:dyDescent="0.2">
      <c r="B502" t="s">
        <v>58</v>
      </c>
      <c r="C502" t="s">
        <v>69</v>
      </c>
      <c r="D502" s="155" t="s">
        <v>135</v>
      </c>
      <c r="E502" t="s">
        <v>581</v>
      </c>
      <c r="F502" s="117">
        <v>103.208498583569</v>
      </c>
    </row>
    <row r="503" spans="2:6" x14ac:dyDescent="0.2">
      <c r="B503" t="s">
        <v>58</v>
      </c>
      <c r="C503" t="s">
        <v>69</v>
      </c>
      <c r="D503" s="155" t="s">
        <v>8</v>
      </c>
      <c r="E503" t="s">
        <v>582</v>
      </c>
      <c r="F503" s="117">
        <v>70.483852691218104</v>
      </c>
    </row>
    <row r="504" spans="2:6" x14ac:dyDescent="0.2">
      <c r="B504" t="s">
        <v>58</v>
      </c>
      <c r="C504" t="s">
        <v>70</v>
      </c>
      <c r="D504" s="155">
        <v>0</v>
      </c>
      <c r="E504" t="s">
        <v>1683</v>
      </c>
      <c r="F504" s="117">
        <v>0</v>
      </c>
    </row>
    <row r="505" spans="2:6" x14ac:dyDescent="0.2">
      <c r="B505" t="s">
        <v>58</v>
      </c>
      <c r="C505" t="s">
        <v>70</v>
      </c>
      <c r="D505" s="167" t="s">
        <v>139</v>
      </c>
      <c r="E505" t="s">
        <v>1684</v>
      </c>
      <c r="F505" s="117">
        <v>0</v>
      </c>
    </row>
    <row r="506" spans="2:6" x14ac:dyDescent="0.2">
      <c r="B506" t="s">
        <v>58</v>
      </c>
      <c r="C506" t="s">
        <v>70</v>
      </c>
      <c r="D506" s="167" t="s">
        <v>138</v>
      </c>
      <c r="E506" t="s">
        <v>1685</v>
      </c>
      <c r="F506" s="117">
        <v>0</v>
      </c>
    </row>
    <row r="507" spans="2:6" x14ac:dyDescent="0.2">
      <c r="B507" t="s">
        <v>58</v>
      </c>
      <c r="C507" t="s">
        <v>70</v>
      </c>
      <c r="D507" s="167" t="s">
        <v>120</v>
      </c>
      <c r="E507" t="s">
        <v>1686</v>
      </c>
      <c r="F507" s="117">
        <v>0</v>
      </c>
    </row>
    <row r="508" spans="2:6" x14ac:dyDescent="0.2">
      <c r="B508" t="s">
        <v>58</v>
      </c>
      <c r="C508" t="s">
        <v>70</v>
      </c>
      <c r="D508" s="155" t="s">
        <v>121</v>
      </c>
      <c r="E508" t="s">
        <v>583</v>
      </c>
      <c r="F508" s="117">
        <v>0</v>
      </c>
    </row>
    <row r="509" spans="2:6" x14ac:dyDescent="0.2">
      <c r="B509" t="s">
        <v>58</v>
      </c>
      <c r="C509" t="s">
        <v>70</v>
      </c>
      <c r="D509" s="155" t="s">
        <v>122</v>
      </c>
      <c r="E509" t="s">
        <v>584</v>
      </c>
      <c r="F509" s="117">
        <v>17.620963172804501</v>
      </c>
    </row>
    <row r="510" spans="2:6" x14ac:dyDescent="0.2">
      <c r="B510" t="s">
        <v>58</v>
      </c>
      <c r="C510" t="s">
        <v>70</v>
      </c>
      <c r="D510" s="155" t="s">
        <v>123</v>
      </c>
      <c r="E510" t="s">
        <v>585</v>
      </c>
      <c r="F510" s="117">
        <v>17.620963172804501</v>
      </c>
    </row>
    <row r="511" spans="2:6" x14ac:dyDescent="0.2">
      <c r="B511" t="s">
        <v>58</v>
      </c>
      <c r="C511" t="s">
        <v>70</v>
      </c>
      <c r="D511" s="155" t="s">
        <v>124</v>
      </c>
      <c r="E511" t="s">
        <v>586</v>
      </c>
      <c r="F511" s="117">
        <v>32.724645892351298</v>
      </c>
    </row>
    <row r="512" spans="2:6" x14ac:dyDescent="0.2">
      <c r="B512" t="s">
        <v>58</v>
      </c>
      <c r="C512" t="s">
        <v>70</v>
      </c>
      <c r="D512" s="155" t="s">
        <v>125</v>
      </c>
      <c r="E512" t="s">
        <v>587</v>
      </c>
      <c r="F512" s="117">
        <v>78.035694050991495</v>
      </c>
    </row>
    <row r="513" spans="2:6" x14ac:dyDescent="0.2">
      <c r="B513" t="s">
        <v>58</v>
      </c>
      <c r="C513" t="s">
        <v>70</v>
      </c>
      <c r="D513" s="155" t="s">
        <v>126</v>
      </c>
      <c r="E513" t="s">
        <v>588</v>
      </c>
      <c r="F513" s="117">
        <v>80.552974504249306</v>
      </c>
    </row>
    <row r="514" spans="2:6" x14ac:dyDescent="0.2">
      <c r="B514" t="s">
        <v>58</v>
      </c>
      <c r="C514" t="s">
        <v>70</v>
      </c>
      <c r="D514" s="155" t="s">
        <v>127</v>
      </c>
      <c r="E514" t="s">
        <v>589</v>
      </c>
      <c r="F514" s="117">
        <v>130.89858356940499</v>
      </c>
    </row>
    <row r="515" spans="2:6" x14ac:dyDescent="0.2">
      <c r="B515" t="s">
        <v>58</v>
      </c>
      <c r="C515" t="s">
        <v>70</v>
      </c>
      <c r="D515" s="155" t="s">
        <v>128</v>
      </c>
      <c r="E515" t="s">
        <v>590</v>
      </c>
      <c r="F515" s="117">
        <v>138.45042492917801</v>
      </c>
    </row>
    <row r="516" spans="2:6" x14ac:dyDescent="0.2">
      <c r="B516" t="s">
        <v>58</v>
      </c>
      <c r="C516" t="s">
        <v>70</v>
      </c>
      <c r="D516" s="155" t="s">
        <v>129</v>
      </c>
      <c r="E516" t="s">
        <v>591</v>
      </c>
      <c r="F516" s="117">
        <v>239.14164305949001</v>
      </c>
    </row>
    <row r="517" spans="2:6" x14ac:dyDescent="0.2">
      <c r="B517" t="s">
        <v>58</v>
      </c>
      <c r="C517" t="s">
        <v>70</v>
      </c>
      <c r="D517" s="155" t="s">
        <v>130</v>
      </c>
      <c r="E517" t="s">
        <v>592</v>
      </c>
      <c r="F517" s="117">
        <v>286.96997167138801</v>
      </c>
    </row>
    <row r="518" spans="2:6" x14ac:dyDescent="0.2">
      <c r="B518" t="s">
        <v>58</v>
      </c>
      <c r="C518" t="s">
        <v>70</v>
      </c>
      <c r="D518" s="155" t="s">
        <v>131</v>
      </c>
      <c r="E518" t="s">
        <v>593</v>
      </c>
      <c r="F518" s="117">
        <v>367.522946175637</v>
      </c>
    </row>
    <row r="519" spans="2:6" x14ac:dyDescent="0.2">
      <c r="B519" t="s">
        <v>58</v>
      </c>
      <c r="C519" t="s">
        <v>70</v>
      </c>
      <c r="D519" s="155" t="s">
        <v>132</v>
      </c>
      <c r="E519" t="s">
        <v>594</v>
      </c>
      <c r="F519" s="117">
        <v>332.28101983002801</v>
      </c>
    </row>
    <row r="520" spans="2:6" x14ac:dyDescent="0.2">
      <c r="B520" t="s">
        <v>58</v>
      </c>
      <c r="C520" t="s">
        <v>70</v>
      </c>
      <c r="D520" s="155" t="s">
        <v>133</v>
      </c>
      <c r="E520" t="s">
        <v>595</v>
      </c>
      <c r="F520" s="117">
        <v>246.693484419263</v>
      </c>
    </row>
    <row r="521" spans="2:6" x14ac:dyDescent="0.2">
      <c r="B521" t="s">
        <v>58</v>
      </c>
      <c r="C521" t="s">
        <v>70</v>
      </c>
      <c r="D521" s="155" t="s">
        <v>134</v>
      </c>
      <c r="E521" t="s">
        <v>596</v>
      </c>
      <c r="F521" s="117">
        <v>206.41699716713899</v>
      </c>
    </row>
    <row r="522" spans="2:6" x14ac:dyDescent="0.2">
      <c r="B522" t="s">
        <v>58</v>
      </c>
      <c r="C522" t="s">
        <v>70</v>
      </c>
      <c r="D522" s="155" t="s">
        <v>135</v>
      </c>
      <c r="E522" t="s">
        <v>597</v>
      </c>
      <c r="F522" s="117">
        <v>125.86402266288999</v>
      </c>
    </row>
    <row r="523" spans="2:6" x14ac:dyDescent="0.2">
      <c r="B523" t="s">
        <v>58</v>
      </c>
      <c r="C523" t="s">
        <v>70</v>
      </c>
      <c r="D523" s="155" t="s">
        <v>8</v>
      </c>
      <c r="E523" t="s">
        <v>598</v>
      </c>
      <c r="F523" s="117">
        <v>80.552974504249306</v>
      </c>
    </row>
    <row r="524" spans="2:6" x14ac:dyDescent="0.2">
      <c r="B524" t="s">
        <v>58</v>
      </c>
      <c r="C524" t="s">
        <v>18</v>
      </c>
      <c r="D524" s="155">
        <v>0</v>
      </c>
      <c r="E524" t="s">
        <v>1687</v>
      </c>
      <c r="F524" s="117">
        <v>0</v>
      </c>
    </row>
    <row r="525" spans="2:6" x14ac:dyDescent="0.2">
      <c r="B525" t="s">
        <v>58</v>
      </c>
      <c r="C525" t="s">
        <v>18</v>
      </c>
      <c r="D525" s="167" t="s">
        <v>139</v>
      </c>
      <c r="E525" t="s">
        <v>1688</v>
      </c>
      <c r="F525" s="117">
        <v>0</v>
      </c>
    </row>
    <row r="526" spans="2:6" x14ac:dyDescent="0.2">
      <c r="B526" t="s">
        <v>58</v>
      </c>
      <c r="C526" t="s">
        <v>18</v>
      </c>
      <c r="D526" s="167" t="s">
        <v>138</v>
      </c>
      <c r="E526" t="s">
        <v>1689</v>
      </c>
      <c r="F526" s="117">
        <v>0</v>
      </c>
    </row>
    <row r="527" spans="2:6" x14ac:dyDescent="0.2">
      <c r="B527" t="s">
        <v>58</v>
      </c>
      <c r="C527" t="s">
        <v>18</v>
      </c>
      <c r="D527" s="167" t="s">
        <v>120</v>
      </c>
      <c r="E527" t="s">
        <v>1690</v>
      </c>
      <c r="F527" s="117">
        <v>0</v>
      </c>
    </row>
    <row r="528" spans="2:6" x14ac:dyDescent="0.2">
      <c r="B528" t="s">
        <v>58</v>
      </c>
      <c r="C528" t="s">
        <v>18</v>
      </c>
      <c r="D528" s="155" t="s">
        <v>121</v>
      </c>
      <c r="E528" t="s">
        <v>599</v>
      </c>
      <c r="F528" s="117">
        <v>7.5518413597733698</v>
      </c>
    </row>
    <row r="529" spans="2:6" x14ac:dyDescent="0.2">
      <c r="B529" t="s">
        <v>58</v>
      </c>
      <c r="C529" t="s">
        <v>18</v>
      </c>
      <c r="D529" s="155" t="s">
        <v>122</v>
      </c>
      <c r="E529" t="s">
        <v>600</v>
      </c>
      <c r="F529" s="117">
        <v>25.172804532577899</v>
      </c>
    </row>
    <row r="530" spans="2:6" x14ac:dyDescent="0.2">
      <c r="B530" t="s">
        <v>58</v>
      </c>
      <c r="C530" t="s">
        <v>18</v>
      </c>
      <c r="D530" s="155" t="s">
        <v>123</v>
      </c>
      <c r="E530" t="s">
        <v>601</v>
      </c>
      <c r="F530" s="117">
        <v>42.7937677053824</v>
      </c>
    </row>
    <row r="531" spans="2:6" x14ac:dyDescent="0.2">
      <c r="B531" t="s">
        <v>58</v>
      </c>
      <c r="C531" t="s">
        <v>18</v>
      </c>
      <c r="D531" s="155" t="s">
        <v>124</v>
      </c>
      <c r="E531" t="s">
        <v>602</v>
      </c>
      <c r="F531" s="117">
        <v>67.966572237960307</v>
      </c>
    </row>
    <row r="532" spans="2:6" x14ac:dyDescent="0.2">
      <c r="B532" t="s">
        <v>58</v>
      </c>
      <c r="C532" t="s">
        <v>18</v>
      </c>
      <c r="D532" s="155" t="s">
        <v>125</v>
      </c>
      <c r="E532" t="s">
        <v>603</v>
      </c>
      <c r="F532" s="117">
        <v>130.89858356940499</v>
      </c>
    </row>
    <row r="533" spans="2:6" x14ac:dyDescent="0.2">
      <c r="B533" t="s">
        <v>58</v>
      </c>
      <c r="C533" t="s">
        <v>18</v>
      </c>
      <c r="D533" s="155" t="s">
        <v>126</v>
      </c>
      <c r="E533" t="s">
        <v>604</v>
      </c>
      <c r="F533" s="117">
        <v>163.62322946175601</v>
      </c>
    </row>
    <row r="534" spans="2:6" x14ac:dyDescent="0.2">
      <c r="B534" t="s">
        <v>58</v>
      </c>
      <c r="C534" t="s">
        <v>18</v>
      </c>
      <c r="D534" s="155" t="s">
        <v>127</v>
      </c>
      <c r="E534" t="s">
        <v>605</v>
      </c>
      <c r="F534" s="117">
        <v>231.58980169971699</v>
      </c>
    </row>
    <row r="535" spans="2:6" x14ac:dyDescent="0.2">
      <c r="B535" t="s">
        <v>58</v>
      </c>
      <c r="C535" t="s">
        <v>18</v>
      </c>
      <c r="D535" s="155" t="s">
        <v>128</v>
      </c>
      <c r="E535" t="s">
        <v>606</v>
      </c>
      <c r="F535" s="117">
        <v>266.83172804532597</v>
      </c>
    </row>
    <row r="536" spans="2:6" x14ac:dyDescent="0.2">
      <c r="B536" t="s">
        <v>58</v>
      </c>
      <c r="C536" t="s">
        <v>18</v>
      </c>
      <c r="D536" s="155" t="s">
        <v>129</v>
      </c>
      <c r="E536" t="s">
        <v>607</v>
      </c>
      <c r="F536" s="117">
        <v>405.28215297450402</v>
      </c>
    </row>
    <row r="537" spans="2:6" x14ac:dyDescent="0.2">
      <c r="B537" t="s">
        <v>58</v>
      </c>
      <c r="C537" t="s">
        <v>18</v>
      </c>
      <c r="D537" s="155" t="s">
        <v>130</v>
      </c>
      <c r="E537" t="s">
        <v>608</v>
      </c>
      <c r="F537" s="117">
        <v>578.97450424929195</v>
      </c>
    </row>
    <row r="538" spans="2:6" x14ac:dyDescent="0.2">
      <c r="B538" t="s">
        <v>58</v>
      </c>
      <c r="C538" t="s">
        <v>18</v>
      </c>
      <c r="D538" s="155" t="s">
        <v>131</v>
      </c>
      <c r="E538" t="s">
        <v>609</v>
      </c>
      <c r="F538" s="117">
        <v>667.079320113314</v>
      </c>
    </row>
    <row r="539" spans="2:6" x14ac:dyDescent="0.2">
      <c r="B539" t="s">
        <v>58</v>
      </c>
      <c r="C539" t="s">
        <v>18</v>
      </c>
      <c r="D539" s="155" t="s">
        <v>132</v>
      </c>
      <c r="E539" t="s">
        <v>610</v>
      </c>
      <c r="F539" s="117">
        <v>609.18186968838495</v>
      </c>
    </row>
    <row r="540" spans="2:6" x14ac:dyDescent="0.2">
      <c r="B540" t="s">
        <v>58</v>
      </c>
      <c r="C540" t="s">
        <v>18</v>
      </c>
      <c r="D540" s="155" t="s">
        <v>133</v>
      </c>
      <c r="E540" t="s">
        <v>611</v>
      </c>
      <c r="F540" s="117">
        <v>503.45609065155799</v>
      </c>
    </row>
    <row r="541" spans="2:6" x14ac:dyDescent="0.2">
      <c r="B541" t="s">
        <v>58</v>
      </c>
      <c r="C541" t="s">
        <v>18</v>
      </c>
      <c r="D541" s="155" t="s">
        <v>134</v>
      </c>
      <c r="E541" t="s">
        <v>612</v>
      </c>
      <c r="F541" s="117">
        <v>362.48838526912198</v>
      </c>
    </row>
    <row r="542" spans="2:6" x14ac:dyDescent="0.2">
      <c r="B542" t="s">
        <v>58</v>
      </c>
      <c r="C542" t="s">
        <v>18</v>
      </c>
      <c r="D542" s="155" t="s">
        <v>135</v>
      </c>
      <c r="E542" t="s">
        <v>613</v>
      </c>
      <c r="F542" s="117">
        <v>229.07252124645899</v>
      </c>
    </row>
    <row r="543" spans="2:6" x14ac:dyDescent="0.2">
      <c r="B543" t="s">
        <v>58</v>
      </c>
      <c r="C543" t="s">
        <v>18</v>
      </c>
      <c r="D543" s="155" t="s">
        <v>8</v>
      </c>
      <c r="E543" t="s">
        <v>614</v>
      </c>
      <c r="F543" s="117">
        <v>151.036827195467</v>
      </c>
    </row>
    <row r="544" spans="2:6" x14ac:dyDescent="0.2">
      <c r="B544" t="s">
        <v>67</v>
      </c>
      <c r="C544" t="s">
        <v>69</v>
      </c>
      <c r="D544" s="155">
        <v>0</v>
      </c>
      <c r="E544" t="s">
        <v>615</v>
      </c>
      <c r="F544" s="117">
        <v>2.07159005275056</v>
      </c>
    </row>
    <row r="545" spans="2:6" x14ac:dyDescent="0.2">
      <c r="B545" t="s">
        <v>67</v>
      </c>
      <c r="C545" t="s">
        <v>69</v>
      </c>
      <c r="D545" s="167" t="s">
        <v>139</v>
      </c>
      <c r="E545" t="s">
        <v>1691</v>
      </c>
      <c r="F545" s="117">
        <v>1.03579502637528</v>
      </c>
    </row>
    <row r="546" spans="2:6" x14ac:dyDescent="0.2">
      <c r="B546" t="s">
        <v>67</v>
      </c>
      <c r="C546" t="s">
        <v>69</v>
      </c>
      <c r="D546" s="167" t="s">
        <v>138</v>
      </c>
      <c r="E546" t="s">
        <v>1692</v>
      </c>
      <c r="F546" s="117">
        <v>1.03579502637528</v>
      </c>
    </row>
    <row r="547" spans="2:6" x14ac:dyDescent="0.2">
      <c r="B547" t="s">
        <v>67</v>
      </c>
      <c r="C547" t="s">
        <v>69</v>
      </c>
      <c r="D547" s="167" t="s">
        <v>120</v>
      </c>
      <c r="E547" t="s">
        <v>616</v>
      </c>
      <c r="F547" s="117">
        <v>3.1073850791258502</v>
      </c>
    </row>
    <row r="548" spans="2:6" x14ac:dyDescent="0.2">
      <c r="B548" t="s">
        <v>67</v>
      </c>
      <c r="C548" t="s">
        <v>69</v>
      </c>
      <c r="D548" s="155" t="s">
        <v>121</v>
      </c>
      <c r="E548" t="s">
        <v>617</v>
      </c>
      <c r="F548" s="117">
        <v>6.2147701582517003</v>
      </c>
    </row>
    <row r="549" spans="2:6" x14ac:dyDescent="0.2">
      <c r="B549" t="s">
        <v>67</v>
      </c>
      <c r="C549" t="s">
        <v>69</v>
      </c>
      <c r="D549" s="155" t="s">
        <v>122</v>
      </c>
      <c r="E549" t="s">
        <v>618</v>
      </c>
      <c r="F549" s="117">
        <v>33.145440844009002</v>
      </c>
    </row>
    <row r="550" spans="2:6" x14ac:dyDescent="0.2">
      <c r="B550" t="s">
        <v>67</v>
      </c>
      <c r="C550" t="s">
        <v>69</v>
      </c>
      <c r="D550" s="155" t="s">
        <v>123</v>
      </c>
      <c r="E550" t="s">
        <v>619</v>
      </c>
      <c r="F550" s="117">
        <v>47.646571213263002</v>
      </c>
    </row>
    <row r="551" spans="2:6" x14ac:dyDescent="0.2">
      <c r="B551" t="s">
        <v>67</v>
      </c>
      <c r="C551" t="s">
        <v>69</v>
      </c>
      <c r="D551" s="155" t="s">
        <v>124</v>
      </c>
      <c r="E551" t="s">
        <v>620</v>
      </c>
      <c r="F551" s="117">
        <v>70.434061793519206</v>
      </c>
    </row>
    <row r="552" spans="2:6" x14ac:dyDescent="0.2">
      <c r="B552" t="s">
        <v>67</v>
      </c>
      <c r="C552" t="s">
        <v>69</v>
      </c>
      <c r="D552" s="155" t="s">
        <v>125</v>
      </c>
      <c r="E552" t="s">
        <v>621</v>
      </c>
      <c r="F552" s="117">
        <v>120.152223059533</v>
      </c>
    </row>
    <row r="553" spans="2:6" x14ac:dyDescent="0.2">
      <c r="B553" t="s">
        <v>67</v>
      </c>
      <c r="C553" t="s">
        <v>69</v>
      </c>
      <c r="D553" s="155" t="s">
        <v>126</v>
      </c>
      <c r="E553" t="s">
        <v>622</v>
      </c>
      <c r="F553" s="117">
        <v>178.15674453654901</v>
      </c>
    </row>
    <row r="554" spans="2:6" x14ac:dyDescent="0.2">
      <c r="B554" t="s">
        <v>67</v>
      </c>
      <c r="C554" t="s">
        <v>69</v>
      </c>
      <c r="D554" s="155" t="s">
        <v>127</v>
      </c>
      <c r="E554" t="s">
        <v>623</v>
      </c>
      <c r="F554" s="117">
        <v>194.729464958553</v>
      </c>
    </row>
    <row r="555" spans="2:6" x14ac:dyDescent="0.2">
      <c r="B555" t="s">
        <v>67</v>
      </c>
      <c r="C555" t="s">
        <v>69</v>
      </c>
      <c r="D555" s="155" t="s">
        <v>128</v>
      </c>
      <c r="E555" t="s">
        <v>624</v>
      </c>
      <c r="F555" s="117">
        <v>316.95327807083601</v>
      </c>
    </row>
    <row r="556" spans="2:6" x14ac:dyDescent="0.2">
      <c r="B556" t="s">
        <v>67</v>
      </c>
      <c r="C556" t="s">
        <v>69</v>
      </c>
      <c r="D556" s="155" t="s">
        <v>129</v>
      </c>
      <c r="E556" t="s">
        <v>625</v>
      </c>
      <c r="F556" s="117">
        <v>369.77882441597598</v>
      </c>
    </row>
    <row r="557" spans="2:6" x14ac:dyDescent="0.2">
      <c r="B557" t="s">
        <v>67</v>
      </c>
      <c r="C557" t="s">
        <v>69</v>
      </c>
      <c r="D557" s="155" t="s">
        <v>130</v>
      </c>
      <c r="E557" t="s">
        <v>626</v>
      </c>
      <c r="F557" s="117">
        <v>477.50150715900497</v>
      </c>
    </row>
    <row r="558" spans="2:6" x14ac:dyDescent="0.2">
      <c r="B558" t="s">
        <v>67</v>
      </c>
      <c r="C558" t="s">
        <v>69</v>
      </c>
      <c r="D558" s="155" t="s">
        <v>131</v>
      </c>
      <c r="E558" t="s">
        <v>627</v>
      </c>
      <c r="F558" s="117">
        <v>448.499246420497</v>
      </c>
    </row>
    <row r="559" spans="2:6" x14ac:dyDescent="0.2">
      <c r="B559" t="s">
        <v>67</v>
      </c>
      <c r="C559" t="s">
        <v>69</v>
      </c>
      <c r="D559" s="155" t="s">
        <v>132</v>
      </c>
      <c r="E559" t="s">
        <v>628</v>
      </c>
      <c r="F559" s="117">
        <v>438.14129615674398</v>
      </c>
    </row>
    <row r="560" spans="2:6" x14ac:dyDescent="0.2">
      <c r="B560" t="s">
        <v>67</v>
      </c>
      <c r="C560" t="s">
        <v>69</v>
      </c>
      <c r="D560" s="155" t="s">
        <v>133</v>
      </c>
      <c r="E560" t="s">
        <v>629</v>
      </c>
      <c r="F560" s="117">
        <v>383.24415975885501</v>
      </c>
    </row>
    <row r="561" spans="2:6" x14ac:dyDescent="0.2">
      <c r="B561" t="s">
        <v>67</v>
      </c>
      <c r="C561" t="s">
        <v>69</v>
      </c>
      <c r="D561" s="155" t="s">
        <v>134</v>
      </c>
      <c r="E561" t="s">
        <v>630</v>
      </c>
      <c r="F561" s="117">
        <v>281.73624717407699</v>
      </c>
    </row>
    <row r="562" spans="2:6" x14ac:dyDescent="0.2">
      <c r="B562" t="s">
        <v>67</v>
      </c>
      <c r="C562" t="s">
        <v>69</v>
      </c>
      <c r="D562" s="155" t="s">
        <v>135</v>
      </c>
      <c r="E562" t="s">
        <v>631</v>
      </c>
      <c r="F562" s="117">
        <v>175.04935945742301</v>
      </c>
    </row>
    <row r="563" spans="2:6" x14ac:dyDescent="0.2">
      <c r="B563" t="s">
        <v>67</v>
      </c>
      <c r="C563" t="s">
        <v>69</v>
      </c>
      <c r="D563" s="155" t="s">
        <v>8</v>
      </c>
      <c r="E563" t="s">
        <v>632</v>
      </c>
      <c r="F563" s="117">
        <v>95.293142426526003</v>
      </c>
    </row>
    <row r="564" spans="2:6" x14ac:dyDescent="0.2">
      <c r="B564" t="s">
        <v>67</v>
      </c>
      <c r="C564" t="s">
        <v>70</v>
      </c>
      <c r="D564" s="155">
        <v>0</v>
      </c>
      <c r="E564" t="s">
        <v>633</v>
      </c>
      <c r="F564" s="117">
        <v>4.1431801055011297</v>
      </c>
    </row>
    <row r="565" spans="2:6" x14ac:dyDescent="0.2">
      <c r="B565" t="s">
        <v>67</v>
      </c>
      <c r="C565" t="s">
        <v>70</v>
      </c>
      <c r="D565" s="167" t="s">
        <v>139</v>
      </c>
      <c r="E565" t="s">
        <v>1693</v>
      </c>
      <c r="F565" s="117">
        <v>0</v>
      </c>
    </row>
    <row r="566" spans="2:6" x14ac:dyDescent="0.2">
      <c r="B566" t="s">
        <v>67</v>
      </c>
      <c r="C566" t="s">
        <v>70</v>
      </c>
      <c r="D566" s="167" t="s">
        <v>138</v>
      </c>
      <c r="E566" t="s">
        <v>1694</v>
      </c>
      <c r="F566" s="117">
        <v>0</v>
      </c>
    </row>
    <row r="567" spans="2:6" x14ac:dyDescent="0.2">
      <c r="B567" t="s">
        <v>67</v>
      </c>
      <c r="C567" t="s">
        <v>70</v>
      </c>
      <c r="D567" s="167" t="s">
        <v>120</v>
      </c>
      <c r="E567" t="s">
        <v>634</v>
      </c>
      <c r="F567" s="117">
        <v>0</v>
      </c>
    </row>
    <row r="568" spans="2:6" x14ac:dyDescent="0.2">
      <c r="B568" t="s">
        <v>67</v>
      </c>
      <c r="C568" t="s">
        <v>70</v>
      </c>
      <c r="D568" s="155" t="s">
        <v>121</v>
      </c>
      <c r="E568" t="s">
        <v>635</v>
      </c>
      <c r="F568" s="117">
        <v>3.1073850791258502</v>
      </c>
    </row>
    <row r="569" spans="2:6" x14ac:dyDescent="0.2">
      <c r="B569" t="s">
        <v>67</v>
      </c>
      <c r="C569" t="s">
        <v>70</v>
      </c>
      <c r="D569" s="155" t="s">
        <v>122</v>
      </c>
      <c r="E569" t="s">
        <v>636</v>
      </c>
      <c r="F569" s="117">
        <v>21.7516955538809</v>
      </c>
    </row>
    <row r="570" spans="2:6" x14ac:dyDescent="0.2">
      <c r="B570" t="s">
        <v>67</v>
      </c>
      <c r="C570" t="s">
        <v>70</v>
      </c>
      <c r="D570" s="155" t="s">
        <v>123</v>
      </c>
      <c r="E570" t="s">
        <v>637</v>
      </c>
      <c r="F570" s="117">
        <v>60.076111529766401</v>
      </c>
    </row>
    <row r="571" spans="2:6" x14ac:dyDescent="0.2">
      <c r="B571" t="s">
        <v>67</v>
      </c>
      <c r="C571" t="s">
        <v>70</v>
      </c>
      <c r="D571" s="155" t="s">
        <v>124</v>
      </c>
      <c r="E571" t="s">
        <v>638</v>
      </c>
      <c r="F571" s="117">
        <v>100.472117558402</v>
      </c>
    </row>
    <row r="572" spans="2:6" x14ac:dyDescent="0.2">
      <c r="B572" t="s">
        <v>67</v>
      </c>
      <c r="C572" t="s">
        <v>70</v>
      </c>
      <c r="D572" s="155" t="s">
        <v>125</v>
      </c>
      <c r="E572" t="s">
        <v>639</v>
      </c>
      <c r="F572" s="117">
        <v>175.04935945742301</v>
      </c>
    </row>
    <row r="573" spans="2:6" x14ac:dyDescent="0.2">
      <c r="B573" t="s">
        <v>67</v>
      </c>
      <c r="C573" t="s">
        <v>70</v>
      </c>
      <c r="D573" s="155" t="s">
        <v>126</v>
      </c>
      <c r="E573" t="s">
        <v>640</v>
      </c>
      <c r="F573" s="117">
        <v>259.98455162019599</v>
      </c>
    </row>
    <row r="574" spans="2:6" x14ac:dyDescent="0.2">
      <c r="B574" t="s">
        <v>67</v>
      </c>
      <c r="C574" t="s">
        <v>70</v>
      </c>
      <c r="D574" s="155" t="s">
        <v>127</v>
      </c>
      <c r="E574" t="s">
        <v>641</v>
      </c>
      <c r="F574" s="117">
        <v>337.669178598342</v>
      </c>
    </row>
    <row r="575" spans="2:6" x14ac:dyDescent="0.2">
      <c r="B575" t="s">
        <v>67</v>
      </c>
      <c r="C575" t="s">
        <v>70</v>
      </c>
      <c r="D575" s="155" t="s">
        <v>128</v>
      </c>
      <c r="E575" t="s">
        <v>642</v>
      </c>
      <c r="F575" s="117">
        <v>408.10324039186099</v>
      </c>
    </row>
    <row r="576" spans="2:6" x14ac:dyDescent="0.2">
      <c r="B576" t="s">
        <v>67</v>
      </c>
      <c r="C576" t="s">
        <v>70</v>
      </c>
      <c r="D576" s="155" t="s">
        <v>129</v>
      </c>
      <c r="E576" t="s">
        <v>643</v>
      </c>
      <c r="F576" s="117">
        <v>499.25320271288598</v>
      </c>
    </row>
    <row r="577" spans="2:6" x14ac:dyDescent="0.2">
      <c r="B577" t="s">
        <v>67</v>
      </c>
      <c r="C577" t="s">
        <v>70</v>
      </c>
      <c r="D577" s="155" t="s">
        <v>130</v>
      </c>
      <c r="E577" t="s">
        <v>644</v>
      </c>
      <c r="F577" s="117">
        <v>562.43669932177795</v>
      </c>
    </row>
    <row r="578" spans="2:6" x14ac:dyDescent="0.2">
      <c r="B578" t="s">
        <v>67</v>
      </c>
      <c r="C578" t="s">
        <v>70</v>
      </c>
      <c r="D578" s="155" t="s">
        <v>131</v>
      </c>
      <c r="E578" t="s">
        <v>645</v>
      </c>
      <c r="F578" s="117">
        <v>613.19065561416699</v>
      </c>
    </row>
    <row r="579" spans="2:6" x14ac:dyDescent="0.2">
      <c r="B579" t="s">
        <v>67</v>
      </c>
      <c r="C579" t="s">
        <v>70</v>
      </c>
      <c r="D579" s="155" t="s">
        <v>132</v>
      </c>
      <c r="E579" t="s">
        <v>646</v>
      </c>
      <c r="F579" s="117">
        <v>543.79238884702295</v>
      </c>
    </row>
    <row r="580" spans="2:6" x14ac:dyDescent="0.2">
      <c r="B580" t="s">
        <v>67</v>
      </c>
      <c r="C580" t="s">
        <v>70</v>
      </c>
      <c r="D580" s="155" t="s">
        <v>133</v>
      </c>
      <c r="E580" t="s">
        <v>647</v>
      </c>
      <c r="F580" s="117">
        <v>423.64016578749101</v>
      </c>
    </row>
    <row r="581" spans="2:6" x14ac:dyDescent="0.2">
      <c r="B581" t="s">
        <v>67</v>
      </c>
      <c r="C581" t="s">
        <v>70</v>
      </c>
      <c r="D581" s="155" t="s">
        <v>134</v>
      </c>
      <c r="E581" t="s">
        <v>648</v>
      </c>
      <c r="F581" s="117">
        <v>324.20384325546303</v>
      </c>
    </row>
    <row r="582" spans="2:6" x14ac:dyDescent="0.2">
      <c r="B582" t="s">
        <v>67</v>
      </c>
      <c r="C582" t="s">
        <v>70</v>
      </c>
      <c r="D582" s="155" t="s">
        <v>135</v>
      </c>
      <c r="E582" t="s">
        <v>649</v>
      </c>
      <c r="F582" s="117">
        <v>174.013564431047</v>
      </c>
    </row>
    <row r="583" spans="2:6" x14ac:dyDescent="0.2">
      <c r="B583" t="s">
        <v>67</v>
      </c>
      <c r="C583" t="s">
        <v>70</v>
      </c>
      <c r="D583" s="155" t="s">
        <v>8</v>
      </c>
      <c r="E583" t="s">
        <v>650</v>
      </c>
      <c r="F583" s="117">
        <v>92.185757347400099</v>
      </c>
    </row>
    <row r="584" spans="2:6" x14ac:dyDescent="0.2">
      <c r="B584" t="s">
        <v>67</v>
      </c>
      <c r="C584" t="s">
        <v>18</v>
      </c>
      <c r="D584" s="155">
        <v>0</v>
      </c>
      <c r="E584" t="s">
        <v>651</v>
      </c>
      <c r="F584" s="117">
        <v>6.2147701582516897</v>
      </c>
    </row>
    <row r="585" spans="2:6" x14ac:dyDescent="0.2">
      <c r="B585" t="s">
        <v>67</v>
      </c>
      <c r="C585" t="s">
        <v>18</v>
      </c>
      <c r="D585" s="167" t="s">
        <v>139</v>
      </c>
      <c r="E585" t="s">
        <v>1695</v>
      </c>
      <c r="F585" s="117">
        <v>1.03579502637528</v>
      </c>
    </row>
    <row r="586" spans="2:6" x14ac:dyDescent="0.2">
      <c r="B586" t="s">
        <v>67</v>
      </c>
      <c r="C586" t="s">
        <v>18</v>
      </c>
      <c r="D586" s="167" t="s">
        <v>138</v>
      </c>
      <c r="E586" t="s">
        <v>1696</v>
      </c>
      <c r="F586" s="117">
        <v>1.03579502637528</v>
      </c>
    </row>
    <row r="587" spans="2:6" x14ac:dyDescent="0.2">
      <c r="B587" t="s">
        <v>67</v>
      </c>
      <c r="C587" t="s">
        <v>18</v>
      </c>
      <c r="D587" s="167" t="s">
        <v>120</v>
      </c>
      <c r="E587" t="s">
        <v>652</v>
      </c>
      <c r="F587" s="117">
        <v>3.1073850791258502</v>
      </c>
    </row>
    <row r="588" spans="2:6" x14ac:dyDescent="0.2">
      <c r="B588" t="s">
        <v>67</v>
      </c>
      <c r="C588" t="s">
        <v>18</v>
      </c>
      <c r="D588" s="155" t="s">
        <v>121</v>
      </c>
      <c r="E588" t="s">
        <v>653</v>
      </c>
      <c r="F588" s="117">
        <v>9.3221552373775403</v>
      </c>
    </row>
    <row r="589" spans="2:6" x14ac:dyDescent="0.2">
      <c r="B589" t="s">
        <v>67</v>
      </c>
      <c r="C589" t="s">
        <v>18</v>
      </c>
      <c r="D589" s="155" t="s">
        <v>122</v>
      </c>
      <c r="E589" t="s">
        <v>654</v>
      </c>
      <c r="F589" s="117">
        <v>54.897136397890002</v>
      </c>
    </row>
    <row r="590" spans="2:6" x14ac:dyDescent="0.2">
      <c r="B590" t="s">
        <v>67</v>
      </c>
      <c r="C590" t="s">
        <v>18</v>
      </c>
      <c r="D590" s="155" t="s">
        <v>123</v>
      </c>
      <c r="E590" t="s">
        <v>655</v>
      </c>
      <c r="F590" s="117">
        <v>107.722682743029</v>
      </c>
    </row>
    <row r="591" spans="2:6" x14ac:dyDescent="0.2">
      <c r="B591" t="s">
        <v>67</v>
      </c>
      <c r="C591" t="s">
        <v>18</v>
      </c>
      <c r="D591" s="155" t="s">
        <v>124</v>
      </c>
      <c r="E591" t="s">
        <v>656</v>
      </c>
      <c r="F591" s="117">
        <v>170.90617935192199</v>
      </c>
    </row>
    <row r="592" spans="2:6" x14ac:dyDescent="0.2">
      <c r="B592" t="s">
        <v>67</v>
      </c>
      <c r="C592" t="s">
        <v>18</v>
      </c>
      <c r="D592" s="155" t="s">
        <v>125</v>
      </c>
      <c r="E592" t="s">
        <v>657</v>
      </c>
      <c r="F592" s="117">
        <v>295.20158251695602</v>
      </c>
    </row>
    <row r="593" spans="2:6" x14ac:dyDescent="0.2">
      <c r="B593" t="s">
        <v>67</v>
      </c>
      <c r="C593" t="s">
        <v>18</v>
      </c>
      <c r="D593" s="155" t="s">
        <v>126</v>
      </c>
      <c r="E593" t="s">
        <v>658</v>
      </c>
      <c r="F593" s="117">
        <v>438.141296156745</v>
      </c>
    </row>
    <row r="594" spans="2:6" x14ac:dyDescent="0.2">
      <c r="B594" t="s">
        <v>67</v>
      </c>
      <c r="C594" t="s">
        <v>18</v>
      </c>
      <c r="D594" s="155" t="s">
        <v>127</v>
      </c>
      <c r="E594" t="s">
        <v>659</v>
      </c>
      <c r="F594" s="117">
        <v>532.39864355689497</v>
      </c>
    </row>
    <row r="595" spans="2:6" x14ac:dyDescent="0.2">
      <c r="B595" t="s">
        <v>67</v>
      </c>
      <c r="C595" t="s">
        <v>18</v>
      </c>
      <c r="D595" s="155" t="s">
        <v>128</v>
      </c>
      <c r="E595" t="s">
        <v>660</v>
      </c>
      <c r="F595" s="117">
        <v>725.05651846269802</v>
      </c>
    </row>
    <row r="596" spans="2:6" x14ac:dyDescent="0.2">
      <c r="B596" t="s">
        <v>67</v>
      </c>
      <c r="C596" t="s">
        <v>18</v>
      </c>
      <c r="D596" s="155" t="s">
        <v>129</v>
      </c>
      <c r="E596" t="s">
        <v>661</v>
      </c>
      <c r="F596" s="117">
        <v>869.03202712886196</v>
      </c>
    </row>
    <row r="597" spans="2:6" x14ac:dyDescent="0.2">
      <c r="B597" t="s">
        <v>67</v>
      </c>
      <c r="C597" t="s">
        <v>18</v>
      </c>
      <c r="D597" s="155" t="s">
        <v>130</v>
      </c>
      <c r="E597" t="s">
        <v>662</v>
      </c>
      <c r="F597" s="117">
        <v>1039.9382064807801</v>
      </c>
    </row>
    <row r="598" spans="2:6" x14ac:dyDescent="0.2">
      <c r="B598" t="s">
        <v>67</v>
      </c>
      <c r="C598" t="s">
        <v>18</v>
      </c>
      <c r="D598" s="155" t="s">
        <v>131</v>
      </c>
      <c r="E598" t="s">
        <v>663</v>
      </c>
      <c r="F598" s="117">
        <v>1061.68990203466</v>
      </c>
    </row>
    <row r="599" spans="2:6" x14ac:dyDescent="0.2">
      <c r="B599" t="s">
        <v>67</v>
      </c>
      <c r="C599" t="s">
        <v>18</v>
      </c>
      <c r="D599" s="155" t="s">
        <v>132</v>
      </c>
      <c r="E599" t="s">
        <v>664</v>
      </c>
      <c r="F599" s="117">
        <v>981.93368500376801</v>
      </c>
    </row>
    <row r="600" spans="2:6" x14ac:dyDescent="0.2">
      <c r="B600" t="s">
        <v>67</v>
      </c>
      <c r="C600" t="s">
        <v>18</v>
      </c>
      <c r="D600" s="155" t="s">
        <v>133</v>
      </c>
      <c r="E600" t="s">
        <v>665</v>
      </c>
      <c r="F600" s="117">
        <v>806.88432554634505</v>
      </c>
    </row>
    <row r="601" spans="2:6" x14ac:dyDescent="0.2">
      <c r="B601" t="s">
        <v>67</v>
      </c>
      <c r="C601" t="s">
        <v>18</v>
      </c>
      <c r="D601" s="155" t="s">
        <v>134</v>
      </c>
      <c r="E601" t="s">
        <v>666</v>
      </c>
      <c r="F601" s="117">
        <v>605.94009042953996</v>
      </c>
    </row>
    <row r="602" spans="2:6" x14ac:dyDescent="0.2">
      <c r="B602" t="s">
        <v>67</v>
      </c>
      <c r="C602" t="s">
        <v>18</v>
      </c>
      <c r="D602" s="155" t="s">
        <v>135</v>
      </c>
      <c r="E602" t="s">
        <v>667</v>
      </c>
      <c r="F602" s="117">
        <v>349.06292388846998</v>
      </c>
    </row>
    <row r="603" spans="2:6" x14ac:dyDescent="0.2">
      <c r="B603" t="s">
        <v>67</v>
      </c>
      <c r="C603" t="s">
        <v>18</v>
      </c>
      <c r="D603" s="155" t="s">
        <v>8</v>
      </c>
      <c r="E603" t="s">
        <v>668</v>
      </c>
      <c r="F603" s="117">
        <v>187.478899773926</v>
      </c>
    </row>
    <row r="604" spans="2:6" x14ac:dyDescent="0.2">
      <c r="B604" t="s">
        <v>47</v>
      </c>
      <c r="C604" t="s">
        <v>69</v>
      </c>
      <c r="D604" s="155">
        <v>0</v>
      </c>
      <c r="E604" t="s">
        <v>669</v>
      </c>
      <c r="F604" s="117">
        <v>1.3456131846824999</v>
      </c>
    </row>
    <row r="605" spans="2:6" x14ac:dyDescent="0.2">
      <c r="B605" t="s">
        <v>47</v>
      </c>
      <c r="C605" t="s">
        <v>69</v>
      </c>
      <c r="D605" s="167" t="s">
        <v>139</v>
      </c>
      <c r="E605" t="s">
        <v>1697</v>
      </c>
      <c r="F605" s="117">
        <v>0</v>
      </c>
    </row>
    <row r="606" spans="2:6" x14ac:dyDescent="0.2">
      <c r="B606" t="s">
        <v>47</v>
      </c>
      <c r="C606" t="s">
        <v>69</v>
      </c>
      <c r="D606" s="167" t="s">
        <v>138</v>
      </c>
      <c r="E606" t="s">
        <v>1698</v>
      </c>
      <c r="F606" s="117">
        <v>0</v>
      </c>
    </row>
    <row r="607" spans="2:6" x14ac:dyDescent="0.2">
      <c r="B607" t="s">
        <v>47</v>
      </c>
      <c r="C607" t="s">
        <v>69</v>
      </c>
      <c r="D607" s="167" t="s">
        <v>120</v>
      </c>
      <c r="E607" t="s">
        <v>670</v>
      </c>
      <c r="F607" s="117">
        <v>2.6912263693649998</v>
      </c>
    </row>
    <row r="608" spans="2:6" x14ac:dyDescent="0.2">
      <c r="B608" t="s">
        <v>47</v>
      </c>
      <c r="C608" t="s">
        <v>69</v>
      </c>
      <c r="D608" s="155" t="s">
        <v>121</v>
      </c>
      <c r="E608" t="s">
        <v>671</v>
      </c>
      <c r="F608" s="117">
        <v>6.72806592341251</v>
      </c>
    </row>
    <row r="609" spans="2:6" x14ac:dyDescent="0.2">
      <c r="B609" t="s">
        <v>47</v>
      </c>
      <c r="C609" t="s">
        <v>69</v>
      </c>
      <c r="D609" s="155" t="s">
        <v>122</v>
      </c>
      <c r="E609" t="s">
        <v>672</v>
      </c>
      <c r="F609" s="117">
        <v>8.0736791080950105</v>
      </c>
    </row>
    <row r="610" spans="2:6" x14ac:dyDescent="0.2">
      <c r="B610" t="s">
        <v>47</v>
      </c>
      <c r="C610" t="s">
        <v>69</v>
      </c>
      <c r="D610" s="155" t="s">
        <v>123</v>
      </c>
      <c r="E610" t="s">
        <v>673</v>
      </c>
      <c r="F610" s="117">
        <v>22.875424139602501</v>
      </c>
    </row>
    <row r="611" spans="2:6" x14ac:dyDescent="0.2">
      <c r="B611" t="s">
        <v>47</v>
      </c>
      <c r="C611" t="s">
        <v>69</v>
      </c>
      <c r="D611" s="155" t="s">
        <v>124</v>
      </c>
      <c r="E611" t="s">
        <v>674</v>
      </c>
      <c r="F611" s="117">
        <v>18.838584585555001</v>
      </c>
    </row>
    <row r="612" spans="2:6" x14ac:dyDescent="0.2">
      <c r="B612" t="s">
        <v>47</v>
      </c>
      <c r="C612" t="s">
        <v>69</v>
      </c>
      <c r="D612" s="155" t="s">
        <v>125</v>
      </c>
      <c r="E612" t="s">
        <v>675</v>
      </c>
      <c r="F612" s="117">
        <v>36.331555986427503</v>
      </c>
    </row>
    <row r="613" spans="2:6" x14ac:dyDescent="0.2">
      <c r="B613" t="s">
        <v>47</v>
      </c>
      <c r="C613" t="s">
        <v>69</v>
      </c>
      <c r="D613" s="155" t="s">
        <v>126</v>
      </c>
      <c r="E613" t="s">
        <v>676</v>
      </c>
      <c r="F613" s="117">
        <v>37.677169171110002</v>
      </c>
    </row>
    <row r="614" spans="2:6" x14ac:dyDescent="0.2">
      <c r="B614" t="s">
        <v>47</v>
      </c>
      <c r="C614" t="s">
        <v>69</v>
      </c>
      <c r="D614" s="155" t="s">
        <v>127</v>
      </c>
      <c r="E614" t="s">
        <v>677</v>
      </c>
      <c r="F614" s="117">
        <v>65.935046049442604</v>
      </c>
    </row>
    <row r="615" spans="2:6" x14ac:dyDescent="0.2">
      <c r="B615" t="s">
        <v>47</v>
      </c>
      <c r="C615" t="s">
        <v>69</v>
      </c>
      <c r="D615" s="155" t="s">
        <v>128</v>
      </c>
      <c r="E615" t="s">
        <v>678</v>
      </c>
      <c r="F615" s="117">
        <v>72.663111972855106</v>
      </c>
    </row>
    <row r="616" spans="2:6" x14ac:dyDescent="0.2">
      <c r="B616" t="s">
        <v>47</v>
      </c>
      <c r="C616" t="s">
        <v>69</v>
      </c>
      <c r="D616" s="155" t="s">
        <v>129</v>
      </c>
      <c r="E616" t="s">
        <v>679</v>
      </c>
      <c r="F616" s="117">
        <v>92.847309743092595</v>
      </c>
    </row>
    <row r="617" spans="2:6" x14ac:dyDescent="0.2">
      <c r="B617" t="s">
        <v>47</v>
      </c>
      <c r="C617" t="s">
        <v>69</v>
      </c>
      <c r="D617" s="155" t="s">
        <v>130</v>
      </c>
      <c r="E617" t="s">
        <v>680</v>
      </c>
      <c r="F617" s="117">
        <v>173.58410082404299</v>
      </c>
    </row>
    <row r="618" spans="2:6" x14ac:dyDescent="0.2">
      <c r="B618" t="s">
        <v>47</v>
      </c>
      <c r="C618" t="s">
        <v>69</v>
      </c>
      <c r="D618" s="155" t="s">
        <v>131</v>
      </c>
      <c r="E618" t="s">
        <v>681</v>
      </c>
      <c r="F618" s="117">
        <v>176.275327193408</v>
      </c>
    </row>
    <row r="619" spans="2:6" x14ac:dyDescent="0.2">
      <c r="B619" t="s">
        <v>47</v>
      </c>
      <c r="C619" t="s">
        <v>69</v>
      </c>
      <c r="D619" s="155" t="s">
        <v>132</v>
      </c>
      <c r="E619" t="s">
        <v>682</v>
      </c>
      <c r="F619" s="117">
        <v>176.275327193408</v>
      </c>
    </row>
    <row r="620" spans="2:6" x14ac:dyDescent="0.2">
      <c r="B620" t="s">
        <v>47</v>
      </c>
      <c r="C620" t="s">
        <v>69</v>
      </c>
      <c r="D620" s="155" t="s">
        <v>133</v>
      </c>
      <c r="E620" t="s">
        <v>683</v>
      </c>
      <c r="F620" s="117">
        <v>125.14202617547301</v>
      </c>
    </row>
    <row r="621" spans="2:6" x14ac:dyDescent="0.2">
      <c r="B621" t="s">
        <v>47</v>
      </c>
      <c r="C621" t="s">
        <v>69</v>
      </c>
      <c r="D621" s="155" t="s">
        <v>134</v>
      </c>
      <c r="E621" t="s">
        <v>684</v>
      </c>
      <c r="F621" s="117">
        <v>87.464857004362599</v>
      </c>
    </row>
    <row r="622" spans="2:6" x14ac:dyDescent="0.2">
      <c r="B622" t="s">
        <v>47</v>
      </c>
      <c r="C622" t="s">
        <v>69</v>
      </c>
      <c r="D622" s="155" t="s">
        <v>135</v>
      </c>
      <c r="E622" t="s">
        <v>685</v>
      </c>
      <c r="F622" s="117">
        <v>53.824527387300002</v>
      </c>
    </row>
    <row r="623" spans="2:6" x14ac:dyDescent="0.2">
      <c r="B623" t="s">
        <v>47</v>
      </c>
      <c r="C623" t="s">
        <v>69</v>
      </c>
      <c r="D623" s="155" t="s">
        <v>8</v>
      </c>
      <c r="E623" t="s">
        <v>686</v>
      </c>
      <c r="F623" s="117">
        <v>36.331555986427503</v>
      </c>
    </row>
    <row r="624" spans="2:6" x14ac:dyDescent="0.2">
      <c r="B624" t="s">
        <v>47</v>
      </c>
      <c r="C624" t="s">
        <v>70</v>
      </c>
      <c r="D624" s="155">
        <v>0</v>
      </c>
      <c r="E624" t="s">
        <v>687</v>
      </c>
      <c r="F624" s="117">
        <v>2.6912263693649998</v>
      </c>
    </row>
    <row r="625" spans="2:6" x14ac:dyDescent="0.2">
      <c r="B625" t="s">
        <v>47</v>
      </c>
      <c r="C625" t="s">
        <v>70</v>
      </c>
      <c r="D625" s="167" t="s">
        <v>139</v>
      </c>
      <c r="E625" t="s">
        <v>1699</v>
      </c>
      <c r="F625" s="117">
        <v>1.3456131846824999</v>
      </c>
    </row>
    <row r="626" spans="2:6" x14ac:dyDescent="0.2">
      <c r="B626" t="s">
        <v>47</v>
      </c>
      <c r="C626" t="s">
        <v>70</v>
      </c>
      <c r="D626" s="167" t="s">
        <v>138</v>
      </c>
      <c r="E626" t="s">
        <v>1700</v>
      </c>
      <c r="F626" s="117">
        <v>0</v>
      </c>
    </row>
    <row r="627" spans="2:6" x14ac:dyDescent="0.2">
      <c r="B627" t="s">
        <v>47</v>
      </c>
      <c r="C627" t="s">
        <v>70</v>
      </c>
      <c r="D627" s="167" t="s">
        <v>120</v>
      </c>
      <c r="E627" t="s">
        <v>688</v>
      </c>
      <c r="F627" s="117">
        <v>1.3456131846824999</v>
      </c>
    </row>
    <row r="628" spans="2:6" x14ac:dyDescent="0.2">
      <c r="B628" t="s">
        <v>47</v>
      </c>
      <c r="C628" t="s">
        <v>70</v>
      </c>
      <c r="D628" s="155" t="s">
        <v>121</v>
      </c>
      <c r="E628" t="s">
        <v>689</v>
      </c>
      <c r="F628" s="117">
        <v>2.6912263693649998</v>
      </c>
    </row>
    <row r="629" spans="2:6" x14ac:dyDescent="0.2">
      <c r="B629" t="s">
        <v>47</v>
      </c>
      <c r="C629" t="s">
        <v>70</v>
      </c>
      <c r="D629" s="155" t="s">
        <v>122</v>
      </c>
      <c r="E629" t="s">
        <v>690</v>
      </c>
      <c r="F629" s="117">
        <v>5.3824527387299996</v>
      </c>
    </row>
    <row r="630" spans="2:6" x14ac:dyDescent="0.2">
      <c r="B630" t="s">
        <v>47</v>
      </c>
      <c r="C630" t="s">
        <v>70</v>
      </c>
      <c r="D630" s="155" t="s">
        <v>123</v>
      </c>
      <c r="E630" t="s">
        <v>691</v>
      </c>
      <c r="F630" s="117">
        <v>16.14735821619</v>
      </c>
    </row>
    <row r="631" spans="2:6" x14ac:dyDescent="0.2">
      <c r="B631" t="s">
        <v>47</v>
      </c>
      <c r="C631" t="s">
        <v>70</v>
      </c>
      <c r="D631" s="155" t="s">
        <v>124</v>
      </c>
      <c r="E631" t="s">
        <v>692</v>
      </c>
      <c r="F631" s="117">
        <v>37.677169171110002</v>
      </c>
    </row>
    <row r="632" spans="2:6" x14ac:dyDescent="0.2">
      <c r="B632" t="s">
        <v>47</v>
      </c>
      <c r="C632" t="s">
        <v>70</v>
      </c>
      <c r="D632" s="155" t="s">
        <v>125</v>
      </c>
      <c r="E632" t="s">
        <v>693</v>
      </c>
      <c r="F632" s="117">
        <v>71.3174987881726</v>
      </c>
    </row>
    <row r="633" spans="2:6" x14ac:dyDescent="0.2">
      <c r="B633" t="s">
        <v>47</v>
      </c>
      <c r="C633" t="s">
        <v>70</v>
      </c>
      <c r="D633" s="155" t="s">
        <v>126</v>
      </c>
      <c r="E633" t="s">
        <v>694</v>
      </c>
      <c r="F633" s="117">
        <v>91.501696558410103</v>
      </c>
    </row>
    <row r="634" spans="2:6" x14ac:dyDescent="0.2">
      <c r="B634" t="s">
        <v>47</v>
      </c>
      <c r="C634" t="s">
        <v>70</v>
      </c>
      <c r="D634" s="155" t="s">
        <v>127</v>
      </c>
      <c r="E634" t="s">
        <v>695</v>
      </c>
      <c r="F634" s="117">
        <v>91.501696558410103</v>
      </c>
    </row>
    <row r="635" spans="2:6" x14ac:dyDescent="0.2">
      <c r="B635" t="s">
        <v>47</v>
      </c>
      <c r="C635" t="s">
        <v>70</v>
      </c>
      <c r="D635" s="155" t="s">
        <v>128</v>
      </c>
      <c r="E635" t="s">
        <v>696</v>
      </c>
      <c r="F635" s="117">
        <v>126.487639360155</v>
      </c>
    </row>
    <row r="636" spans="2:6" x14ac:dyDescent="0.2">
      <c r="B636" t="s">
        <v>47</v>
      </c>
      <c r="C636" t="s">
        <v>70</v>
      </c>
      <c r="D636" s="155" t="s">
        <v>129</v>
      </c>
      <c r="E636" t="s">
        <v>697</v>
      </c>
      <c r="F636" s="117">
        <v>149.363063499758</v>
      </c>
    </row>
    <row r="637" spans="2:6" x14ac:dyDescent="0.2">
      <c r="B637" t="s">
        <v>47</v>
      </c>
      <c r="C637" t="s">
        <v>70</v>
      </c>
      <c r="D637" s="155" t="s">
        <v>130</v>
      </c>
      <c r="E637" t="s">
        <v>698</v>
      </c>
      <c r="F637" s="117">
        <v>157.43674260785301</v>
      </c>
    </row>
    <row r="638" spans="2:6" x14ac:dyDescent="0.2">
      <c r="B638" t="s">
        <v>47</v>
      </c>
      <c r="C638" t="s">
        <v>70</v>
      </c>
      <c r="D638" s="155" t="s">
        <v>131</v>
      </c>
      <c r="E638" t="s">
        <v>699</v>
      </c>
      <c r="F638" s="117">
        <v>203.18759088705801</v>
      </c>
    </row>
    <row r="639" spans="2:6" x14ac:dyDescent="0.2">
      <c r="B639" t="s">
        <v>47</v>
      </c>
      <c r="C639" t="s">
        <v>70</v>
      </c>
      <c r="D639" s="155" t="s">
        <v>132</v>
      </c>
      <c r="E639" t="s">
        <v>700</v>
      </c>
      <c r="F639" s="117">
        <v>201.841977702375</v>
      </c>
    </row>
    <row r="640" spans="2:6" x14ac:dyDescent="0.2">
      <c r="B640" t="s">
        <v>47</v>
      </c>
      <c r="C640" t="s">
        <v>70</v>
      </c>
      <c r="D640" s="155" t="s">
        <v>133</v>
      </c>
      <c r="E640" t="s">
        <v>701</v>
      </c>
      <c r="F640" s="117">
        <v>173.58410082404299</v>
      </c>
    </row>
    <row r="641" spans="2:6" x14ac:dyDescent="0.2">
      <c r="B641" t="s">
        <v>47</v>
      </c>
      <c r="C641" t="s">
        <v>70</v>
      </c>
      <c r="D641" s="155" t="s">
        <v>134</v>
      </c>
      <c r="E641" t="s">
        <v>702</v>
      </c>
      <c r="F641" s="117">
        <v>111.685894328648</v>
      </c>
    </row>
    <row r="642" spans="2:6" x14ac:dyDescent="0.2">
      <c r="B642" t="s">
        <v>47</v>
      </c>
      <c r="C642" t="s">
        <v>70</v>
      </c>
      <c r="D642" s="155" t="s">
        <v>135</v>
      </c>
      <c r="E642" t="s">
        <v>703</v>
      </c>
      <c r="F642" s="117">
        <v>99.575375666505096</v>
      </c>
    </row>
    <row r="643" spans="2:6" x14ac:dyDescent="0.2">
      <c r="B643" t="s">
        <v>47</v>
      </c>
      <c r="C643" t="s">
        <v>70</v>
      </c>
      <c r="D643" s="155" t="s">
        <v>8</v>
      </c>
      <c r="E643" t="s">
        <v>704</v>
      </c>
      <c r="F643" s="117">
        <v>36.331555986427503</v>
      </c>
    </row>
    <row r="644" spans="2:6" x14ac:dyDescent="0.2">
      <c r="B644" t="s">
        <v>47</v>
      </c>
      <c r="C644" t="s">
        <v>18</v>
      </c>
      <c r="D644" s="155">
        <v>0</v>
      </c>
      <c r="E644" t="s">
        <v>705</v>
      </c>
      <c r="F644" s="117">
        <v>4.0368395540474999</v>
      </c>
    </row>
    <row r="645" spans="2:6" x14ac:dyDescent="0.2">
      <c r="B645" t="s">
        <v>47</v>
      </c>
      <c r="C645" t="s">
        <v>18</v>
      </c>
      <c r="D645" s="167" t="s">
        <v>139</v>
      </c>
      <c r="E645" t="s">
        <v>1701</v>
      </c>
      <c r="F645" s="117">
        <v>1.3456131846824999</v>
      </c>
    </row>
    <row r="646" spans="2:6" x14ac:dyDescent="0.2">
      <c r="B646" t="s">
        <v>47</v>
      </c>
      <c r="C646" t="s">
        <v>18</v>
      </c>
      <c r="D646" s="167" t="s">
        <v>138</v>
      </c>
      <c r="E646" t="s">
        <v>1702</v>
      </c>
      <c r="F646" s="117">
        <v>0</v>
      </c>
    </row>
    <row r="647" spans="2:6" x14ac:dyDescent="0.2">
      <c r="B647" t="s">
        <v>47</v>
      </c>
      <c r="C647" t="s">
        <v>18</v>
      </c>
      <c r="D647" s="167" t="s">
        <v>120</v>
      </c>
      <c r="E647" t="s">
        <v>706</v>
      </c>
      <c r="F647" s="117">
        <v>4.0368395540474999</v>
      </c>
    </row>
    <row r="648" spans="2:6" x14ac:dyDescent="0.2">
      <c r="B648" t="s">
        <v>47</v>
      </c>
      <c r="C648" t="s">
        <v>18</v>
      </c>
      <c r="D648" s="155" t="s">
        <v>121</v>
      </c>
      <c r="E648" t="s">
        <v>707</v>
      </c>
      <c r="F648" s="117">
        <v>9.4192922927775093</v>
      </c>
    </row>
    <row r="649" spans="2:6" x14ac:dyDescent="0.2">
      <c r="B649" t="s">
        <v>47</v>
      </c>
      <c r="C649" t="s">
        <v>18</v>
      </c>
      <c r="D649" s="155" t="s">
        <v>122</v>
      </c>
      <c r="E649" t="s">
        <v>708</v>
      </c>
      <c r="F649" s="117">
        <v>13.456131846825</v>
      </c>
    </row>
    <row r="650" spans="2:6" x14ac:dyDescent="0.2">
      <c r="B650" t="s">
        <v>47</v>
      </c>
      <c r="C650" t="s">
        <v>18</v>
      </c>
      <c r="D650" s="155" t="s">
        <v>123</v>
      </c>
      <c r="E650" t="s">
        <v>709</v>
      </c>
      <c r="F650" s="117">
        <v>39.022782355792501</v>
      </c>
    </row>
    <row r="651" spans="2:6" x14ac:dyDescent="0.2">
      <c r="B651" t="s">
        <v>47</v>
      </c>
      <c r="C651" t="s">
        <v>18</v>
      </c>
      <c r="D651" s="155" t="s">
        <v>124</v>
      </c>
      <c r="E651" t="s">
        <v>710</v>
      </c>
      <c r="F651" s="117">
        <v>56.515753756665099</v>
      </c>
    </row>
    <row r="652" spans="2:6" x14ac:dyDescent="0.2">
      <c r="B652" t="s">
        <v>47</v>
      </c>
      <c r="C652" t="s">
        <v>18</v>
      </c>
      <c r="D652" s="155" t="s">
        <v>125</v>
      </c>
      <c r="E652" t="s">
        <v>711</v>
      </c>
      <c r="F652" s="117">
        <v>107.6490547746</v>
      </c>
    </row>
    <row r="653" spans="2:6" x14ac:dyDescent="0.2">
      <c r="B653" t="s">
        <v>47</v>
      </c>
      <c r="C653" t="s">
        <v>18</v>
      </c>
      <c r="D653" s="155" t="s">
        <v>126</v>
      </c>
      <c r="E653" t="s">
        <v>712</v>
      </c>
      <c r="F653" s="117">
        <v>129.17886572952</v>
      </c>
    </row>
    <row r="654" spans="2:6" x14ac:dyDescent="0.2">
      <c r="B654" t="s">
        <v>47</v>
      </c>
      <c r="C654" t="s">
        <v>18</v>
      </c>
      <c r="D654" s="155" t="s">
        <v>127</v>
      </c>
      <c r="E654" t="s">
        <v>713</v>
      </c>
      <c r="F654" s="117">
        <v>157.43674260785301</v>
      </c>
    </row>
    <row r="655" spans="2:6" x14ac:dyDescent="0.2">
      <c r="B655" t="s">
        <v>47</v>
      </c>
      <c r="C655" t="s">
        <v>18</v>
      </c>
      <c r="D655" s="155" t="s">
        <v>128</v>
      </c>
      <c r="E655" t="s">
        <v>714</v>
      </c>
      <c r="F655" s="117">
        <v>199.15075133300999</v>
      </c>
    </row>
    <row r="656" spans="2:6" x14ac:dyDescent="0.2">
      <c r="B656" t="s">
        <v>47</v>
      </c>
      <c r="C656" t="s">
        <v>18</v>
      </c>
      <c r="D656" s="155" t="s">
        <v>129</v>
      </c>
      <c r="E656" t="s">
        <v>715</v>
      </c>
      <c r="F656" s="117">
        <v>242.21037324285001</v>
      </c>
    </row>
    <row r="657" spans="2:6" x14ac:dyDescent="0.2">
      <c r="B657" t="s">
        <v>47</v>
      </c>
      <c r="C657" t="s">
        <v>18</v>
      </c>
      <c r="D657" s="155" t="s">
        <v>130</v>
      </c>
      <c r="E657" t="s">
        <v>716</v>
      </c>
      <c r="F657" s="117">
        <v>331.020843431895</v>
      </c>
    </row>
    <row r="658" spans="2:6" x14ac:dyDescent="0.2">
      <c r="B658" t="s">
        <v>47</v>
      </c>
      <c r="C658" t="s">
        <v>18</v>
      </c>
      <c r="D658" s="155" t="s">
        <v>131</v>
      </c>
      <c r="E658" t="s">
        <v>717</v>
      </c>
      <c r="F658" s="117">
        <v>379.46291808046499</v>
      </c>
    </row>
    <row r="659" spans="2:6" x14ac:dyDescent="0.2">
      <c r="B659" t="s">
        <v>47</v>
      </c>
      <c r="C659" t="s">
        <v>18</v>
      </c>
      <c r="D659" s="155" t="s">
        <v>132</v>
      </c>
      <c r="E659" t="s">
        <v>718</v>
      </c>
      <c r="F659" s="117">
        <v>378.11730489578298</v>
      </c>
    </row>
    <row r="660" spans="2:6" x14ac:dyDescent="0.2">
      <c r="B660" t="s">
        <v>47</v>
      </c>
      <c r="C660" t="s">
        <v>18</v>
      </c>
      <c r="D660" s="155" t="s">
        <v>133</v>
      </c>
      <c r="E660" t="s">
        <v>719</v>
      </c>
      <c r="F660" s="117">
        <v>298.72612699951497</v>
      </c>
    </row>
    <row r="661" spans="2:6" x14ac:dyDescent="0.2">
      <c r="B661" t="s">
        <v>47</v>
      </c>
      <c r="C661" t="s">
        <v>18</v>
      </c>
      <c r="D661" s="155" t="s">
        <v>134</v>
      </c>
      <c r="E661" t="s">
        <v>720</v>
      </c>
      <c r="F661" s="117">
        <v>199.15075133300999</v>
      </c>
    </row>
    <row r="662" spans="2:6" x14ac:dyDescent="0.2">
      <c r="B662" t="s">
        <v>47</v>
      </c>
      <c r="C662" t="s">
        <v>18</v>
      </c>
      <c r="D662" s="155" t="s">
        <v>135</v>
      </c>
      <c r="E662" t="s">
        <v>721</v>
      </c>
      <c r="F662" s="117">
        <v>153.39990305380499</v>
      </c>
    </row>
    <row r="663" spans="2:6" x14ac:dyDescent="0.2">
      <c r="B663" t="s">
        <v>47</v>
      </c>
      <c r="C663" t="s">
        <v>18</v>
      </c>
      <c r="D663" s="155" t="s">
        <v>8</v>
      </c>
      <c r="E663" t="s">
        <v>722</v>
      </c>
      <c r="F663" s="117">
        <v>72.663111972855106</v>
      </c>
    </row>
    <row r="664" spans="2:6" x14ac:dyDescent="0.2">
      <c r="B664" t="s">
        <v>57</v>
      </c>
      <c r="C664" t="s">
        <v>69</v>
      </c>
      <c r="D664" s="155">
        <v>0</v>
      </c>
      <c r="E664" t="s">
        <v>723</v>
      </c>
      <c r="F664" s="117">
        <v>8.7690760359393796</v>
      </c>
    </row>
    <row r="665" spans="2:6" x14ac:dyDescent="0.2">
      <c r="B665" t="s">
        <v>57</v>
      </c>
      <c r="C665" t="s">
        <v>69</v>
      </c>
      <c r="D665" s="167" t="s">
        <v>139</v>
      </c>
      <c r="E665" t="s">
        <v>1703</v>
      </c>
      <c r="F665" s="117">
        <v>3.8973671270841699</v>
      </c>
    </row>
    <row r="666" spans="2:6" x14ac:dyDescent="0.2">
      <c r="B666" t="s">
        <v>57</v>
      </c>
      <c r="C666" t="s">
        <v>69</v>
      </c>
      <c r="D666" s="167" t="s">
        <v>138</v>
      </c>
      <c r="E666" t="s">
        <v>1704</v>
      </c>
      <c r="F666" s="117">
        <v>1.94868356354209</v>
      </c>
    </row>
    <row r="667" spans="2:6" x14ac:dyDescent="0.2">
      <c r="B667" t="s">
        <v>57</v>
      </c>
      <c r="C667" t="s">
        <v>69</v>
      </c>
      <c r="D667" s="167" t="s">
        <v>120</v>
      </c>
      <c r="E667" t="s">
        <v>724</v>
      </c>
      <c r="F667" s="117">
        <v>1.94868356354209</v>
      </c>
    </row>
    <row r="668" spans="2:6" x14ac:dyDescent="0.2">
      <c r="B668" t="s">
        <v>57</v>
      </c>
      <c r="C668" t="s">
        <v>69</v>
      </c>
      <c r="D668" s="155" t="s">
        <v>121</v>
      </c>
      <c r="E668" t="s">
        <v>725</v>
      </c>
      <c r="F668" s="117">
        <v>11.692101381252501</v>
      </c>
    </row>
    <row r="669" spans="2:6" x14ac:dyDescent="0.2">
      <c r="B669" t="s">
        <v>57</v>
      </c>
      <c r="C669" t="s">
        <v>69</v>
      </c>
      <c r="D669" s="155" t="s">
        <v>122</v>
      </c>
      <c r="E669" t="s">
        <v>726</v>
      </c>
      <c r="F669" s="117">
        <v>37.999329489070703</v>
      </c>
    </row>
    <row r="670" spans="2:6" x14ac:dyDescent="0.2">
      <c r="B670" t="s">
        <v>57</v>
      </c>
      <c r="C670" t="s">
        <v>69</v>
      </c>
      <c r="D670" s="155" t="s">
        <v>123</v>
      </c>
      <c r="E670" t="s">
        <v>727</v>
      </c>
      <c r="F670" s="117">
        <v>79.896026105225502</v>
      </c>
    </row>
    <row r="671" spans="2:6" x14ac:dyDescent="0.2">
      <c r="B671" t="s">
        <v>57</v>
      </c>
      <c r="C671" t="s">
        <v>69</v>
      </c>
      <c r="D671" s="155" t="s">
        <v>124</v>
      </c>
      <c r="E671" t="s">
        <v>728</v>
      </c>
      <c r="F671" s="117">
        <v>139.330874793259</v>
      </c>
    </row>
    <row r="672" spans="2:6" x14ac:dyDescent="0.2">
      <c r="B672" t="s">
        <v>57</v>
      </c>
      <c r="C672" t="s">
        <v>69</v>
      </c>
      <c r="D672" s="155" t="s">
        <v>125</v>
      </c>
      <c r="E672" t="s">
        <v>729</v>
      </c>
      <c r="F672" s="117">
        <v>213.380850207858</v>
      </c>
    </row>
    <row r="673" spans="2:6" x14ac:dyDescent="0.2">
      <c r="B673" t="s">
        <v>57</v>
      </c>
      <c r="C673" t="s">
        <v>69</v>
      </c>
      <c r="D673" s="155" t="s">
        <v>126</v>
      </c>
      <c r="E673" t="s">
        <v>730</v>
      </c>
      <c r="F673" s="117">
        <v>279.63609136828899</v>
      </c>
    </row>
    <row r="674" spans="2:6" x14ac:dyDescent="0.2">
      <c r="B674" t="s">
        <v>57</v>
      </c>
      <c r="C674" t="s">
        <v>69</v>
      </c>
      <c r="D674" s="155" t="s">
        <v>127</v>
      </c>
      <c r="E674" t="s">
        <v>731</v>
      </c>
      <c r="F674" s="117">
        <v>401.42881408967003</v>
      </c>
    </row>
    <row r="675" spans="2:6" x14ac:dyDescent="0.2">
      <c r="B675" t="s">
        <v>57</v>
      </c>
      <c r="C675" t="s">
        <v>69</v>
      </c>
      <c r="D675" s="155" t="s">
        <v>128</v>
      </c>
      <c r="E675" t="s">
        <v>732</v>
      </c>
      <c r="F675" s="117">
        <v>576.81033480845701</v>
      </c>
    </row>
    <row r="676" spans="2:6" x14ac:dyDescent="0.2">
      <c r="B676" t="s">
        <v>57</v>
      </c>
      <c r="C676" t="s">
        <v>69</v>
      </c>
      <c r="D676" s="155" t="s">
        <v>129</v>
      </c>
      <c r="E676" t="s">
        <v>733</v>
      </c>
      <c r="F676" s="117">
        <v>863.26681864914406</v>
      </c>
    </row>
    <row r="677" spans="2:6" x14ac:dyDescent="0.2">
      <c r="B677" t="s">
        <v>57</v>
      </c>
      <c r="C677" t="s">
        <v>69</v>
      </c>
      <c r="D677" s="155" t="s">
        <v>130</v>
      </c>
      <c r="E677" t="s">
        <v>734</v>
      </c>
      <c r="F677" s="117">
        <v>1228.64498681328</v>
      </c>
    </row>
    <row r="678" spans="2:6" x14ac:dyDescent="0.2">
      <c r="B678" t="s">
        <v>57</v>
      </c>
      <c r="C678" t="s">
        <v>69</v>
      </c>
      <c r="D678" s="155" t="s">
        <v>131</v>
      </c>
      <c r="E678" t="s">
        <v>735</v>
      </c>
      <c r="F678" s="117">
        <v>1362.12981091592</v>
      </c>
    </row>
    <row r="679" spans="2:6" x14ac:dyDescent="0.2">
      <c r="B679" t="s">
        <v>57</v>
      </c>
      <c r="C679" t="s">
        <v>69</v>
      </c>
      <c r="D679" s="155" t="s">
        <v>132</v>
      </c>
      <c r="E679" t="s">
        <v>736</v>
      </c>
      <c r="F679" s="117">
        <v>1329.97653211747</v>
      </c>
    </row>
    <row r="680" spans="2:6" x14ac:dyDescent="0.2">
      <c r="B680" t="s">
        <v>57</v>
      </c>
      <c r="C680" t="s">
        <v>69</v>
      </c>
      <c r="D680" s="155" t="s">
        <v>133</v>
      </c>
      <c r="E680" t="s">
        <v>737</v>
      </c>
      <c r="F680" s="117">
        <v>1297.8232533190301</v>
      </c>
    </row>
    <row r="681" spans="2:6" x14ac:dyDescent="0.2">
      <c r="B681" t="s">
        <v>57</v>
      </c>
      <c r="C681" t="s">
        <v>69</v>
      </c>
      <c r="D681" s="155" t="s">
        <v>134</v>
      </c>
      <c r="E681" t="s">
        <v>738</v>
      </c>
      <c r="F681" s="117">
        <v>1045.4687318403301</v>
      </c>
    </row>
    <row r="682" spans="2:6" x14ac:dyDescent="0.2">
      <c r="B682" t="s">
        <v>57</v>
      </c>
      <c r="C682" t="s">
        <v>69</v>
      </c>
      <c r="D682" s="155" t="s">
        <v>135</v>
      </c>
      <c r="E682" t="s">
        <v>739</v>
      </c>
      <c r="F682" s="117">
        <v>732.70501989182401</v>
      </c>
    </row>
    <row r="683" spans="2:6" x14ac:dyDescent="0.2">
      <c r="B683" t="s">
        <v>57</v>
      </c>
      <c r="C683" t="s">
        <v>69</v>
      </c>
      <c r="D683" s="155" t="s">
        <v>8</v>
      </c>
      <c r="E683" t="s">
        <v>740</v>
      </c>
      <c r="F683" s="117">
        <v>478.40181484958202</v>
      </c>
    </row>
    <row r="684" spans="2:6" x14ac:dyDescent="0.2">
      <c r="B684" t="s">
        <v>57</v>
      </c>
      <c r="C684" t="s">
        <v>70</v>
      </c>
      <c r="D684" s="155">
        <v>0</v>
      </c>
      <c r="E684" t="s">
        <v>741</v>
      </c>
      <c r="F684" s="117">
        <v>10.7177595994815</v>
      </c>
    </row>
    <row r="685" spans="2:6" x14ac:dyDescent="0.2">
      <c r="B685" t="s">
        <v>57</v>
      </c>
      <c r="C685" t="s">
        <v>70</v>
      </c>
      <c r="D685" s="167" t="s">
        <v>139</v>
      </c>
      <c r="E685" t="s">
        <v>1705</v>
      </c>
      <c r="F685" s="117">
        <v>2.9230253453131301</v>
      </c>
    </row>
    <row r="686" spans="2:6" x14ac:dyDescent="0.2">
      <c r="B686" t="s">
        <v>57</v>
      </c>
      <c r="C686" t="s">
        <v>70</v>
      </c>
      <c r="D686" s="167" t="s">
        <v>138</v>
      </c>
      <c r="E686" t="s">
        <v>1706</v>
      </c>
      <c r="F686" s="117">
        <v>0.97434178177104303</v>
      </c>
    </row>
    <row r="687" spans="2:6" x14ac:dyDescent="0.2">
      <c r="B687" t="s">
        <v>57</v>
      </c>
      <c r="C687" t="s">
        <v>70</v>
      </c>
      <c r="D687" s="167" t="s">
        <v>120</v>
      </c>
      <c r="E687" t="s">
        <v>742</v>
      </c>
      <c r="F687" s="117">
        <v>4.8717089088552097</v>
      </c>
    </row>
    <row r="688" spans="2:6" x14ac:dyDescent="0.2">
      <c r="B688" t="s">
        <v>57</v>
      </c>
      <c r="C688" t="s">
        <v>70</v>
      </c>
      <c r="D688" s="155" t="s">
        <v>121</v>
      </c>
      <c r="E688" t="s">
        <v>743</v>
      </c>
      <c r="F688" s="117">
        <v>9.74341781771043</v>
      </c>
    </row>
    <row r="689" spans="2:6" x14ac:dyDescent="0.2">
      <c r="B689" t="s">
        <v>57</v>
      </c>
      <c r="C689" t="s">
        <v>70</v>
      </c>
      <c r="D689" s="155" t="s">
        <v>122</v>
      </c>
      <c r="E689" t="s">
        <v>744</v>
      </c>
      <c r="F689" s="117">
        <v>32.153278798444397</v>
      </c>
    </row>
    <row r="690" spans="2:6" x14ac:dyDescent="0.2">
      <c r="B690" t="s">
        <v>57</v>
      </c>
      <c r="C690" t="s">
        <v>70</v>
      </c>
      <c r="D690" s="155" t="s">
        <v>123</v>
      </c>
      <c r="E690" t="s">
        <v>745</v>
      </c>
      <c r="F690" s="117">
        <v>93.536811050020106</v>
      </c>
    </row>
    <row r="691" spans="2:6" x14ac:dyDescent="0.2">
      <c r="B691" t="s">
        <v>57</v>
      </c>
      <c r="C691" t="s">
        <v>70</v>
      </c>
      <c r="D691" s="155" t="s">
        <v>124</v>
      </c>
      <c r="E691" t="s">
        <v>746</v>
      </c>
      <c r="F691" s="117">
        <v>183.176254972956</v>
      </c>
    </row>
    <row r="692" spans="2:6" x14ac:dyDescent="0.2">
      <c r="B692" t="s">
        <v>57</v>
      </c>
      <c r="C692" t="s">
        <v>70</v>
      </c>
      <c r="D692" s="155" t="s">
        <v>125</v>
      </c>
      <c r="E692" t="s">
        <v>747</v>
      </c>
      <c r="F692" s="117">
        <v>322.50712976621497</v>
      </c>
    </row>
    <row r="693" spans="2:6" x14ac:dyDescent="0.2">
      <c r="B693" t="s">
        <v>57</v>
      </c>
      <c r="C693" t="s">
        <v>70</v>
      </c>
      <c r="D693" s="155" t="s">
        <v>126</v>
      </c>
      <c r="E693" t="s">
        <v>748</v>
      </c>
      <c r="F693" s="117">
        <v>438.453801796969</v>
      </c>
    </row>
    <row r="694" spans="2:6" x14ac:dyDescent="0.2">
      <c r="B694" t="s">
        <v>57</v>
      </c>
      <c r="C694" t="s">
        <v>70</v>
      </c>
      <c r="D694" s="155" t="s">
        <v>127</v>
      </c>
      <c r="E694" t="s">
        <v>749</v>
      </c>
      <c r="F694" s="117">
        <v>571.93862589960202</v>
      </c>
    </row>
    <row r="695" spans="2:6" x14ac:dyDescent="0.2">
      <c r="B695" t="s">
        <v>57</v>
      </c>
      <c r="C695" t="s">
        <v>70</v>
      </c>
      <c r="D695" s="155" t="s">
        <v>128</v>
      </c>
      <c r="E695" t="s">
        <v>750</v>
      </c>
      <c r="F695" s="117">
        <v>789.21684323454497</v>
      </c>
    </row>
    <row r="696" spans="2:6" x14ac:dyDescent="0.2">
      <c r="B696" t="s">
        <v>57</v>
      </c>
      <c r="C696" t="s">
        <v>70</v>
      </c>
      <c r="D696" s="155" t="s">
        <v>129</v>
      </c>
      <c r="E696" t="s">
        <v>751</v>
      </c>
      <c r="F696" s="117">
        <v>1097.10884627419</v>
      </c>
    </row>
    <row r="697" spans="2:6" x14ac:dyDescent="0.2">
      <c r="B697" t="s">
        <v>57</v>
      </c>
      <c r="C697" t="s">
        <v>70</v>
      </c>
      <c r="D697" s="155" t="s">
        <v>130</v>
      </c>
      <c r="E697" t="s">
        <v>752</v>
      </c>
      <c r="F697" s="117">
        <v>1371.87322873363</v>
      </c>
    </row>
    <row r="698" spans="2:6" x14ac:dyDescent="0.2">
      <c r="B698" t="s">
        <v>57</v>
      </c>
      <c r="C698" t="s">
        <v>70</v>
      </c>
      <c r="D698" s="155" t="s">
        <v>131</v>
      </c>
      <c r="E698" t="s">
        <v>753</v>
      </c>
      <c r="F698" s="117">
        <v>1650.53497832015</v>
      </c>
    </row>
    <row r="699" spans="2:6" x14ac:dyDescent="0.2">
      <c r="B699" t="s">
        <v>57</v>
      </c>
      <c r="C699" t="s">
        <v>70</v>
      </c>
      <c r="D699" s="155" t="s">
        <v>132</v>
      </c>
      <c r="E699" t="s">
        <v>754</v>
      </c>
      <c r="F699" s="117">
        <v>1603.7665727951401</v>
      </c>
    </row>
    <row r="700" spans="2:6" x14ac:dyDescent="0.2">
      <c r="B700" t="s">
        <v>57</v>
      </c>
      <c r="C700" t="s">
        <v>70</v>
      </c>
      <c r="D700" s="155" t="s">
        <v>133</v>
      </c>
      <c r="E700" t="s">
        <v>755</v>
      </c>
      <c r="F700" s="117">
        <v>1369.9245451700899</v>
      </c>
    </row>
    <row r="701" spans="2:6" x14ac:dyDescent="0.2">
      <c r="B701" t="s">
        <v>57</v>
      </c>
      <c r="C701" t="s">
        <v>70</v>
      </c>
      <c r="D701" s="155" t="s">
        <v>134</v>
      </c>
      <c r="E701" t="s">
        <v>756</v>
      </c>
      <c r="F701" s="117">
        <v>1112.6983147825299</v>
      </c>
    </row>
    <row r="702" spans="2:6" x14ac:dyDescent="0.2">
      <c r="B702" t="s">
        <v>57</v>
      </c>
      <c r="C702" t="s">
        <v>70</v>
      </c>
      <c r="D702" s="155" t="s">
        <v>135</v>
      </c>
      <c r="E702" t="s">
        <v>757</v>
      </c>
      <c r="F702" s="117">
        <v>683.01358902150105</v>
      </c>
    </row>
    <row r="703" spans="2:6" x14ac:dyDescent="0.2">
      <c r="B703" t="s">
        <v>57</v>
      </c>
      <c r="C703" t="s">
        <v>70</v>
      </c>
      <c r="D703" s="155" t="s">
        <v>8</v>
      </c>
      <c r="E703" t="s">
        <v>758</v>
      </c>
      <c r="F703" s="117">
        <v>352.71172500111697</v>
      </c>
    </row>
    <row r="704" spans="2:6" x14ac:dyDescent="0.2">
      <c r="B704" t="s">
        <v>57</v>
      </c>
      <c r="C704" t="s">
        <v>18</v>
      </c>
      <c r="D704" s="155">
        <v>0</v>
      </c>
      <c r="E704" t="s">
        <v>759</v>
      </c>
      <c r="F704" s="117">
        <v>19.486835635420899</v>
      </c>
    </row>
    <row r="705" spans="2:6" x14ac:dyDescent="0.2">
      <c r="B705" t="s">
        <v>57</v>
      </c>
      <c r="C705" t="s">
        <v>18</v>
      </c>
      <c r="D705" s="167" t="s">
        <v>139</v>
      </c>
      <c r="E705" t="s">
        <v>1707</v>
      </c>
      <c r="F705" s="117">
        <v>6.8203924723973</v>
      </c>
    </row>
    <row r="706" spans="2:6" x14ac:dyDescent="0.2">
      <c r="B706" t="s">
        <v>57</v>
      </c>
      <c r="C706" t="s">
        <v>18</v>
      </c>
      <c r="D706" s="167" t="s">
        <v>138</v>
      </c>
      <c r="E706" t="s">
        <v>1708</v>
      </c>
      <c r="F706" s="117">
        <v>2.9230253453131301</v>
      </c>
    </row>
    <row r="707" spans="2:6" x14ac:dyDescent="0.2">
      <c r="B707" t="s">
        <v>57</v>
      </c>
      <c r="C707" t="s">
        <v>18</v>
      </c>
      <c r="D707" s="167" t="s">
        <v>120</v>
      </c>
      <c r="E707" t="s">
        <v>760</v>
      </c>
      <c r="F707" s="117">
        <v>6.8203924723973</v>
      </c>
    </row>
    <row r="708" spans="2:6" x14ac:dyDescent="0.2">
      <c r="B708" t="s">
        <v>57</v>
      </c>
      <c r="C708" t="s">
        <v>18</v>
      </c>
      <c r="D708" s="155" t="s">
        <v>121</v>
      </c>
      <c r="E708" t="s">
        <v>761</v>
      </c>
      <c r="F708" s="117">
        <v>21.435519198962901</v>
      </c>
    </row>
    <row r="709" spans="2:6" x14ac:dyDescent="0.2">
      <c r="B709" t="s">
        <v>57</v>
      </c>
      <c r="C709" t="s">
        <v>18</v>
      </c>
      <c r="D709" s="155" t="s">
        <v>122</v>
      </c>
      <c r="E709" t="s">
        <v>762</v>
      </c>
      <c r="F709" s="117">
        <v>70.152608287515093</v>
      </c>
    </row>
    <row r="710" spans="2:6" x14ac:dyDescent="0.2">
      <c r="B710" t="s">
        <v>57</v>
      </c>
      <c r="C710" t="s">
        <v>18</v>
      </c>
      <c r="D710" s="155" t="s">
        <v>123</v>
      </c>
      <c r="E710" t="s">
        <v>763</v>
      </c>
      <c r="F710" s="117">
        <v>173.43283715524601</v>
      </c>
    </row>
    <row r="711" spans="2:6" x14ac:dyDescent="0.2">
      <c r="B711" t="s">
        <v>57</v>
      </c>
      <c r="C711" t="s">
        <v>18</v>
      </c>
      <c r="D711" s="155" t="s">
        <v>124</v>
      </c>
      <c r="E711" t="s">
        <v>764</v>
      </c>
      <c r="F711" s="117">
        <v>322.50712976621497</v>
      </c>
    </row>
    <row r="712" spans="2:6" x14ac:dyDescent="0.2">
      <c r="B712" t="s">
        <v>57</v>
      </c>
      <c r="C712" t="s">
        <v>18</v>
      </c>
      <c r="D712" s="155" t="s">
        <v>125</v>
      </c>
      <c r="E712" t="s">
        <v>765</v>
      </c>
      <c r="F712" s="117">
        <v>535.88797997407403</v>
      </c>
    </row>
    <row r="713" spans="2:6" x14ac:dyDescent="0.2">
      <c r="B713" t="s">
        <v>57</v>
      </c>
      <c r="C713" t="s">
        <v>18</v>
      </c>
      <c r="D713" s="155" t="s">
        <v>126</v>
      </c>
      <c r="E713" t="s">
        <v>766</v>
      </c>
      <c r="F713" s="117">
        <v>718.08989316525901</v>
      </c>
    </row>
    <row r="714" spans="2:6" x14ac:dyDescent="0.2">
      <c r="B714" t="s">
        <v>57</v>
      </c>
      <c r="C714" t="s">
        <v>18</v>
      </c>
      <c r="D714" s="155" t="s">
        <v>127</v>
      </c>
      <c r="E714" t="s">
        <v>767</v>
      </c>
      <c r="F714" s="117">
        <v>973.36743998927204</v>
      </c>
    </row>
    <row r="715" spans="2:6" x14ac:dyDescent="0.2">
      <c r="B715" t="s">
        <v>57</v>
      </c>
      <c r="C715" t="s">
        <v>18</v>
      </c>
      <c r="D715" s="155" t="s">
        <v>128</v>
      </c>
      <c r="E715" t="s">
        <v>768</v>
      </c>
      <c r="F715" s="117">
        <v>1366.027178043</v>
      </c>
    </row>
    <row r="716" spans="2:6" x14ac:dyDescent="0.2">
      <c r="B716" t="s">
        <v>57</v>
      </c>
      <c r="C716" t="s">
        <v>18</v>
      </c>
      <c r="D716" s="155" t="s">
        <v>129</v>
      </c>
      <c r="E716" t="s">
        <v>769</v>
      </c>
      <c r="F716" s="117">
        <v>1960.3756649233401</v>
      </c>
    </row>
    <row r="717" spans="2:6" x14ac:dyDescent="0.2">
      <c r="B717" t="s">
        <v>57</v>
      </c>
      <c r="C717" t="s">
        <v>18</v>
      </c>
      <c r="D717" s="155" t="s">
        <v>130</v>
      </c>
      <c r="E717" t="s">
        <v>770</v>
      </c>
      <c r="F717" s="117">
        <v>2600.5182155469101</v>
      </c>
    </row>
    <row r="718" spans="2:6" x14ac:dyDescent="0.2">
      <c r="B718" t="s">
        <v>57</v>
      </c>
      <c r="C718" t="s">
        <v>18</v>
      </c>
      <c r="D718" s="155" t="s">
        <v>131</v>
      </c>
      <c r="E718" t="s">
        <v>771</v>
      </c>
      <c r="F718" s="117">
        <v>3012.6647892360602</v>
      </c>
    </row>
    <row r="719" spans="2:6" x14ac:dyDescent="0.2">
      <c r="B719" t="s">
        <v>57</v>
      </c>
      <c r="C719" t="s">
        <v>18</v>
      </c>
      <c r="D719" s="155" t="s">
        <v>132</v>
      </c>
      <c r="E719" t="s">
        <v>772</v>
      </c>
      <c r="F719" s="117">
        <v>2933.7431049126099</v>
      </c>
    </row>
    <row r="720" spans="2:6" x14ac:dyDescent="0.2">
      <c r="B720" t="s">
        <v>57</v>
      </c>
      <c r="C720" t="s">
        <v>18</v>
      </c>
      <c r="D720" s="155" t="s">
        <v>133</v>
      </c>
      <c r="E720" t="s">
        <v>773</v>
      </c>
      <c r="F720" s="117">
        <v>2667.7477984891202</v>
      </c>
    </row>
    <row r="721" spans="2:6" x14ac:dyDescent="0.2">
      <c r="B721" t="s">
        <v>57</v>
      </c>
      <c r="C721" t="s">
        <v>18</v>
      </c>
      <c r="D721" s="155" t="s">
        <v>134</v>
      </c>
      <c r="E721" t="s">
        <v>774</v>
      </c>
      <c r="F721" s="117">
        <v>2158.1670466228602</v>
      </c>
    </row>
    <row r="722" spans="2:6" x14ac:dyDescent="0.2">
      <c r="B722" t="s">
        <v>57</v>
      </c>
      <c r="C722" t="s">
        <v>18</v>
      </c>
      <c r="D722" s="155" t="s">
        <v>135</v>
      </c>
      <c r="E722" t="s">
        <v>775</v>
      </c>
      <c r="F722" s="117">
        <v>1415.7186089133299</v>
      </c>
    </row>
    <row r="723" spans="2:6" x14ac:dyDescent="0.2">
      <c r="B723" t="s">
        <v>57</v>
      </c>
      <c r="C723" t="s">
        <v>18</v>
      </c>
      <c r="D723" s="155" t="s">
        <v>8</v>
      </c>
      <c r="E723" t="s">
        <v>776</v>
      </c>
      <c r="F723" s="117">
        <v>831.113539850699</v>
      </c>
    </row>
    <row r="724" spans="2:6" x14ac:dyDescent="0.2">
      <c r="B724" t="s">
        <v>65</v>
      </c>
      <c r="C724" t="s">
        <v>69</v>
      </c>
      <c r="D724" s="155">
        <v>0</v>
      </c>
      <c r="E724" t="s">
        <v>777</v>
      </c>
      <c r="F724" s="117">
        <v>2.9464594127806598</v>
      </c>
    </row>
    <row r="725" spans="2:6" x14ac:dyDescent="0.2">
      <c r="B725" t="s">
        <v>65</v>
      </c>
      <c r="C725" t="s">
        <v>69</v>
      </c>
      <c r="D725" s="167" t="s">
        <v>139</v>
      </c>
      <c r="E725" t="s">
        <v>1709</v>
      </c>
      <c r="F725" s="117">
        <v>0</v>
      </c>
    </row>
    <row r="726" spans="2:6" x14ac:dyDescent="0.2">
      <c r="B726" t="s">
        <v>65</v>
      </c>
      <c r="C726" t="s">
        <v>69</v>
      </c>
      <c r="D726" s="167" t="s">
        <v>138</v>
      </c>
      <c r="E726" t="s">
        <v>1710</v>
      </c>
      <c r="F726" s="117">
        <v>0.98215313759355205</v>
      </c>
    </row>
    <row r="727" spans="2:6" x14ac:dyDescent="0.2">
      <c r="B727" t="s">
        <v>65</v>
      </c>
      <c r="C727" t="s">
        <v>69</v>
      </c>
      <c r="D727" s="167" t="s">
        <v>120</v>
      </c>
      <c r="E727" t="s">
        <v>1711</v>
      </c>
      <c r="F727" s="117">
        <v>0</v>
      </c>
    </row>
    <row r="728" spans="2:6" x14ac:dyDescent="0.2">
      <c r="B728" t="s">
        <v>65</v>
      </c>
      <c r="C728" t="s">
        <v>69</v>
      </c>
      <c r="D728" s="155" t="s">
        <v>121</v>
      </c>
      <c r="E728" t="s">
        <v>778</v>
      </c>
      <c r="F728" s="117">
        <v>1.9643062751871001</v>
      </c>
    </row>
    <row r="729" spans="2:6" x14ac:dyDescent="0.2">
      <c r="B729" t="s">
        <v>65</v>
      </c>
      <c r="C729" t="s">
        <v>69</v>
      </c>
      <c r="D729" s="155" t="s">
        <v>122</v>
      </c>
      <c r="E729" t="s">
        <v>779</v>
      </c>
      <c r="F729" s="117">
        <v>4.9107656879677597</v>
      </c>
    </row>
    <row r="730" spans="2:6" x14ac:dyDescent="0.2">
      <c r="B730" t="s">
        <v>65</v>
      </c>
      <c r="C730" t="s">
        <v>69</v>
      </c>
      <c r="D730" s="155" t="s">
        <v>123</v>
      </c>
      <c r="E730" t="s">
        <v>780</v>
      </c>
      <c r="F730" s="117">
        <v>23.5716753022453</v>
      </c>
    </row>
    <row r="731" spans="2:6" x14ac:dyDescent="0.2">
      <c r="B731" t="s">
        <v>65</v>
      </c>
      <c r="C731" t="s">
        <v>69</v>
      </c>
      <c r="D731" s="155" t="s">
        <v>124</v>
      </c>
      <c r="E731" t="s">
        <v>781</v>
      </c>
      <c r="F731" s="117">
        <v>30.446747265400099</v>
      </c>
    </row>
    <row r="732" spans="2:6" x14ac:dyDescent="0.2">
      <c r="B732" t="s">
        <v>65</v>
      </c>
      <c r="C732" t="s">
        <v>69</v>
      </c>
      <c r="D732" s="155" t="s">
        <v>125</v>
      </c>
      <c r="E732" t="s">
        <v>782</v>
      </c>
      <c r="F732" s="117">
        <v>42.232584916522697</v>
      </c>
    </row>
    <row r="733" spans="2:6" x14ac:dyDescent="0.2">
      <c r="B733" t="s">
        <v>65</v>
      </c>
      <c r="C733" t="s">
        <v>69</v>
      </c>
      <c r="D733" s="155" t="s">
        <v>126</v>
      </c>
      <c r="E733" t="s">
        <v>783</v>
      </c>
      <c r="F733" s="117">
        <v>62.857800805987303</v>
      </c>
    </row>
    <row r="734" spans="2:6" x14ac:dyDescent="0.2">
      <c r="B734" t="s">
        <v>65</v>
      </c>
      <c r="C734" t="s">
        <v>69</v>
      </c>
      <c r="D734" s="155" t="s">
        <v>127</v>
      </c>
      <c r="E734" t="s">
        <v>784</v>
      </c>
      <c r="F734" s="117">
        <v>87.411629245826106</v>
      </c>
    </row>
    <row r="735" spans="2:6" x14ac:dyDescent="0.2">
      <c r="B735" t="s">
        <v>65</v>
      </c>
      <c r="C735" t="s">
        <v>69</v>
      </c>
      <c r="D735" s="155" t="s">
        <v>128</v>
      </c>
      <c r="E735" t="s">
        <v>785</v>
      </c>
      <c r="F735" s="117">
        <v>130.62636729994199</v>
      </c>
    </row>
    <row r="736" spans="2:6" x14ac:dyDescent="0.2">
      <c r="B736" t="s">
        <v>65</v>
      </c>
      <c r="C736" t="s">
        <v>69</v>
      </c>
      <c r="D736" s="155" t="s">
        <v>129</v>
      </c>
      <c r="E736" t="s">
        <v>786</v>
      </c>
      <c r="F736" s="117">
        <v>154.198042602188</v>
      </c>
    </row>
    <row r="737" spans="2:6" x14ac:dyDescent="0.2">
      <c r="B737" t="s">
        <v>65</v>
      </c>
      <c r="C737" t="s">
        <v>69</v>
      </c>
      <c r="D737" s="155" t="s">
        <v>130</v>
      </c>
      <c r="E737" t="s">
        <v>787</v>
      </c>
      <c r="F737" s="117">
        <v>201.34139320667799</v>
      </c>
    </row>
    <row r="738" spans="2:6" x14ac:dyDescent="0.2">
      <c r="B738" t="s">
        <v>65</v>
      </c>
      <c r="C738" t="s">
        <v>69</v>
      </c>
      <c r="D738" s="155" t="s">
        <v>131</v>
      </c>
      <c r="E738" t="s">
        <v>788</v>
      </c>
      <c r="F738" s="117">
        <v>224.913068508923</v>
      </c>
    </row>
    <row r="739" spans="2:6" x14ac:dyDescent="0.2">
      <c r="B739" t="s">
        <v>65</v>
      </c>
      <c r="C739" t="s">
        <v>69</v>
      </c>
      <c r="D739" s="155" t="s">
        <v>132</v>
      </c>
      <c r="E739" t="s">
        <v>789</v>
      </c>
      <c r="F739" s="117">
        <v>199.37708693149099</v>
      </c>
    </row>
    <row r="740" spans="2:6" x14ac:dyDescent="0.2">
      <c r="B740" t="s">
        <v>65</v>
      </c>
      <c r="C740" t="s">
        <v>69</v>
      </c>
      <c r="D740" s="155" t="s">
        <v>133</v>
      </c>
      <c r="E740" t="s">
        <v>790</v>
      </c>
      <c r="F740" s="117">
        <v>164.01957397812299</v>
      </c>
    </row>
    <row r="741" spans="2:6" x14ac:dyDescent="0.2">
      <c r="B741" t="s">
        <v>65</v>
      </c>
      <c r="C741" t="s">
        <v>69</v>
      </c>
      <c r="D741" s="155" t="s">
        <v>134</v>
      </c>
      <c r="E741" t="s">
        <v>791</v>
      </c>
      <c r="F741" s="117">
        <v>116.876223373633</v>
      </c>
    </row>
    <row r="742" spans="2:6" x14ac:dyDescent="0.2">
      <c r="B742" t="s">
        <v>65</v>
      </c>
      <c r="C742" t="s">
        <v>69</v>
      </c>
      <c r="D742" s="155" t="s">
        <v>135</v>
      </c>
      <c r="E742" t="s">
        <v>792</v>
      </c>
      <c r="F742" s="117">
        <v>51.071963154864697</v>
      </c>
    </row>
    <row r="743" spans="2:6" x14ac:dyDescent="0.2">
      <c r="B743" t="s">
        <v>65</v>
      </c>
      <c r="C743" t="s">
        <v>69</v>
      </c>
      <c r="D743" s="155" t="s">
        <v>8</v>
      </c>
      <c r="E743" t="s">
        <v>793</v>
      </c>
      <c r="F743" s="117">
        <v>33.393206678180803</v>
      </c>
    </row>
    <row r="744" spans="2:6" x14ac:dyDescent="0.2">
      <c r="B744" t="s">
        <v>65</v>
      </c>
      <c r="C744" t="s">
        <v>70</v>
      </c>
      <c r="D744" s="155">
        <v>0</v>
      </c>
      <c r="E744" t="s">
        <v>794</v>
      </c>
      <c r="F744" s="117">
        <v>0</v>
      </c>
    </row>
    <row r="745" spans="2:6" x14ac:dyDescent="0.2">
      <c r="B745" t="s">
        <v>65</v>
      </c>
      <c r="C745" t="s">
        <v>70</v>
      </c>
      <c r="D745" s="167" t="s">
        <v>139</v>
      </c>
      <c r="E745" t="s">
        <v>1712</v>
      </c>
      <c r="F745" s="117">
        <v>0</v>
      </c>
    </row>
    <row r="746" spans="2:6" x14ac:dyDescent="0.2">
      <c r="B746" t="s">
        <v>65</v>
      </c>
      <c r="C746" t="s">
        <v>70</v>
      </c>
      <c r="D746" s="167" t="s">
        <v>138</v>
      </c>
      <c r="E746" t="s">
        <v>1713</v>
      </c>
      <c r="F746" s="117">
        <v>0</v>
      </c>
    </row>
    <row r="747" spans="2:6" x14ac:dyDescent="0.2">
      <c r="B747" t="s">
        <v>65</v>
      </c>
      <c r="C747" t="s">
        <v>70</v>
      </c>
      <c r="D747" s="167" t="s">
        <v>120</v>
      </c>
      <c r="E747" t="s">
        <v>1714</v>
      </c>
      <c r="F747" s="117">
        <v>0</v>
      </c>
    </row>
    <row r="748" spans="2:6" x14ac:dyDescent="0.2">
      <c r="B748" t="s">
        <v>65</v>
      </c>
      <c r="C748" t="s">
        <v>70</v>
      </c>
      <c r="D748" s="155" t="s">
        <v>121</v>
      </c>
      <c r="E748" t="s">
        <v>795</v>
      </c>
      <c r="F748" s="117">
        <v>0.98215313759355205</v>
      </c>
    </row>
    <row r="749" spans="2:6" x14ac:dyDescent="0.2">
      <c r="B749" t="s">
        <v>65</v>
      </c>
      <c r="C749" t="s">
        <v>70</v>
      </c>
      <c r="D749" s="155" t="s">
        <v>122</v>
      </c>
      <c r="E749" t="s">
        <v>796</v>
      </c>
      <c r="F749" s="117">
        <v>2.9464594127806598</v>
      </c>
    </row>
    <row r="750" spans="2:6" x14ac:dyDescent="0.2">
      <c r="B750" t="s">
        <v>65</v>
      </c>
      <c r="C750" t="s">
        <v>70</v>
      </c>
      <c r="D750" s="155" t="s">
        <v>123</v>
      </c>
      <c r="E750" t="s">
        <v>797</v>
      </c>
      <c r="F750" s="117">
        <v>17.678756476683901</v>
      </c>
    </row>
    <row r="751" spans="2:6" x14ac:dyDescent="0.2">
      <c r="B751" t="s">
        <v>65</v>
      </c>
      <c r="C751" t="s">
        <v>70</v>
      </c>
      <c r="D751" s="155" t="s">
        <v>124</v>
      </c>
      <c r="E751" t="s">
        <v>798</v>
      </c>
      <c r="F751" s="117">
        <v>44.196891191709803</v>
      </c>
    </row>
    <row r="752" spans="2:6" x14ac:dyDescent="0.2">
      <c r="B752" t="s">
        <v>65</v>
      </c>
      <c r="C752" t="s">
        <v>70</v>
      </c>
      <c r="D752" s="155" t="s">
        <v>125</v>
      </c>
      <c r="E752" t="s">
        <v>799</v>
      </c>
      <c r="F752" s="117">
        <v>73.661485319516402</v>
      </c>
    </row>
    <row r="753" spans="2:6" x14ac:dyDescent="0.2">
      <c r="B753" t="s">
        <v>65</v>
      </c>
      <c r="C753" t="s">
        <v>70</v>
      </c>
      <c r="D753" s="155" t="s">
        <v>126</v>
      </c>
      <c r="E753" t="s">
        <v>800</v>
      </c>
      <c r="F753" s="117">
        <v>94.286701208981</v>
      </c>
    </row>
    <row r="754" spans="2:6" x14ac:dyDescent="0.2">
      <c r="B754" t="s">
        <v>65</v>
      </c>
      <c r="C754" t="s">
        <v>70</v>
      </c>
      <c r="D754" s="155" t="s">
        <v>127</v>
      </c>
      <c r="E754" t="s">
        <v>801</v>
      </c>
      <c r="F754" s="117">
        <v>117.858376511226</v>
      </c>
    </row>
    <row r="755" spans="2:6" x14ac:dyDescent="0.2">
      <c r="B755" t="s">
        <v>65</v>
      </c>
      <c r="C755" t="s">
        <v>70</v>
      </c>
      <c r="D755" s="155" t="s">
        <v>128</v>
      </c>
      <c r="E755" t="s">
        <v>802</v>
      </c>
      <c r="F755" s="117">
        <v>158.12665515256199</v>
      </c>
    </row>
    <row r="756" spans="2:6" x14ac:dyDescent="0.2">
      <c r="B756" t="s">
        <v>65</v>
      </c>
      <c r="C756" t="s">
        <v>70</v>
      </c>
      <c r="D756" s="155" t="s">
        <v>129</v>
      </c>
      <c r="E756" t="s">
        <v>803</v>
      </c>
      <c r="F756" s="117">
        <v>210.18077144502001</v>
      </c>
    </row>
    <row r="757" spans="2:6" x14ac:dyDescent="0.2">
      <c r="B757" t="s">
        <v>65</v>
      </c>
      <c r="C757" t="s">
        <v>70</v>
      </c>
      <c r="D757" s="155" t="s">
        <v>130</v>
      </c>
      <c r="E757" t="s">
        <v>804</v>
      </c>
      <c r="F757" s="117">
        <v>248.48474381116901</v>
      </c>
    </row>
    <row r="758" spans="2:6" x14ac:dyDescent="0.2">
      <c r="B758" t="s">
        <v>65</v>
      </c>
      <c r="C758" t="s">
        <v>70</v>
      </c>
      <c r="D758" s="155" t="s">
        <v>131</v>
      </c>
      <c r="E758" t="s">
        <v>805</v>
      </c>
      <c r="F758" s="117">
        <v>262.234887737478</v>
      </c>
    </row>
    <row r="759" spans="2:6" x14ac:dyDescent="0.2">
      <c r="B759" t="s">
        <v>65</v>
      </c>
      <c r="C759" t="s">
        <v>70</v>
      </c>
      <c r="D759" s="155" t="s">
        <v>132</v>
      </c>
      <c r="E759" t="s">
        <v>806</v>
      </c>
      <c r="F759" s="117">
        <v>247.50259067357501</v>
      </c>
    </row>
    <row r="760" spans="2:6" x14ac:dyDescent="0.2">
      <c r="B760" t="s">
        <v>65</v>
      </c>
      <c r="C760" t="s">
        <v>70</v>
      </c>
      <c r="D760" s="155" t="s">
        <v>133</v>
      </c>
      <c r="E760" t="s">
        <v>807</v>
      </c>
      <c r="F760" s="117">
        <v>181.69833045480701</v>
      </c>
    </row>
    <row r="761" spans="2:6" x14ac:dyDescent="0.2">
      <c r="B761" t="s">
        <v>65</v>
      </c>
      <c r="C761" t="s">
        <v>70</v>
      </c>
      <c r="D761" s="155" t="s">
        <v>134</v>
      </c>
      <c r="E761" t="s">
        <v>808</v>
      </c>
      <c r="F761" s="117">
        <v>105.09038572251001</v>
      </c>
    </row>
    <row r="762" spans="2:6" x14ac:dyDescent="0.2">
      <c r="B762" t="s">
        <v>65</v>
      </c>
      <c r="C762" t="s">
        <v>70</v>
      </c>
      <c r="D762" s="155" t="s">
        <v>135</v>
      </c>
      <c r="E762" t="s">
        <v>809</v>
      </c>
      <c r="F762" s="117">
        <v>76.607944732297099</v>
      </c>
    </row>
    <row r="763" spans="2:6" x14ac:dyDescent="0.2">
      <c r="B763" t="s">
        <v>65</v>
      </c>
      <c r="C763" t="s">
        <v>70</v>
      </c>
      <c r="D763" s="155" t="s">
        <v>8</v>
      </c>
      <c r="E763" t="s">
        <v>810</v>
      </c>
      <c r="F763" s="117">
        <v>37.321819228555</v>
      </c>
    </row>
    <row r="764" spans="2:6" x14ac:dyDescent="0.2">
      <c r="B764" t="s">
        <v>65</v>
      </c>
      <c r="C764" t="s">
        <v>18</v>
      </c>
      <c r="D764" s="155">
        <v>0</v>
      </c>
      <c r="E764" t="s">
        <v>811</v>
      </c>
      <c r="F764" s="117">
        <v>2.9464594127806598</v>
      </c>
    </row>
    <row r="765" spans="2:6" x14ac:dyDescent="0.2">
      <c r="B765" t="s">
        <v>65</v>
      </c>
      <c r="C765" t="s">
        <v>18</v>
      </c>
      <c r="D765" s="167" t="s">
        <v>139</v>
      </c>
      <c r="E765" t="s">
        <v>1715</v>
      </c>
      <c r="F765" s="117">
        <v>0</v>
      </c>
    </row>
    <row r="766" spans="2:6" x14ac:dyDescent="0.2">
      <c r="B766" t="s">
        <v>65</v>
      </c>
      <c r="C766" t="s">
        <v>18</v>
      </c>
      <c r="D766" s="167" t="s">
        <v>138</v>
      </c>
      <c r="E766" t="s">
        <v>1716</v>
      </c>
      <c r="F766" s="117">
        <v>0.98215313759355205</v>
      </c>
    </row>
    <row r="767" spans="2:6" x14ac:dyDescent="0.2">
      <c r="B767" t="s">
        <v>65</v>
      </c>
      <c r="C767" t="s">
        <v>18</v>
      </c>
      <c r="D767" s="167" t="s">
        <v>120</v>
      </c>
      <c r="E767" t="s">
        <v>1717</v>
      </c>
      <c r="F767" s="117">
        <v>0</v>
      </c>
    </row>
    <row r="768" spans="2:6" x14ac:dyDescent="0.2">
      <c r="B768" t="s">
        <v>65</v>
      </c>
      <c r="C768" t="s">
        <v>18</v>
      </c>
      <c r="D768" s="155" t="s">
        <v>121</v>
      </c>
      <c r="E768" t="s">
        <v>812</v>
      </c>
      <c r="F768" s="117">
        <v>2.9464594127806598</v>
      </c>
    </row>
    <row r="769" spans="2:6" x14ac:dyDescent="0.2">
      <c r="B769" t="s">
        <v>65</v>
      </c>
      <c r="C769" t="s">
        <v>18</v>
      </c>
      <c r="D769" s="155" t="s">
        <v>122</v>
      </c>
      <c r="E769" t="s">
        <v>813</v>
      </c>
      <c r="F769" s="117">
        <v>7.85722510074842</v>
      </c>
    </row>
    <row r="770" spans="2:6" x14ac:dyDescent="0.2">
      <c r="B770" t="s">
        <v>65</v>
      </c>
      <c r="C770" t="s">
        <v>18</v>
      </c>
      <c r="D770" s="155" t="s">
        <v>123</v>
      </c>
      <c r="E770" t="s">
        <v>814</v>
      </c>
      <c r="F770" s="117">
        <v>41.250431778929197</v>
      </c>
    </row>
    <row r="771" spans="2:6" x14ac:dyDescent="0.2">
      <c r="B771" t="s">
        <v>65</v>
      </c>
      <c r="C771" t="s">
        <v>18</v>
      </c>
      <c r="D771" s="155" t="s">
        <v>124</v>
      </c>
      <c r="E771" t="s">
        <v>815</v>
      </c>
      <c r="F771" s="117">
        <v>74.643638457110001</v>
      </c>
    </row>
    <row r="772" spans="2:6" x14ac:dyDescent="0.2">
      <c r="B772" t="s">
        <v>65</v>
      </c>
      <c r="C772" t="s">
        <v>18</v>
      </c>
      <c r="D772" s="155" t="s">
        <v>125</v>
      </c>
      <c r="E772" t="s">
        <v>816</v>
      </c>
      <c r="F772" s="117">
        <v>115.894070236039</v>
      </c>
    </row>
    <row r="773" spans="2:6" x14ac:dyDescent="0.2">
      <c r="B773" t="s">
        <v>65</v>
      </c>
      <c r="C773" t="s">
        <v>18</v>
      </c>
      <c r="D773" s="155" t="s">
        <v>126</v>
      </c>
      <c r="E773" t="s">
        <v>817</v>
      </c>
      <c r="F773" s="117">
        <v>157.144502014968</v>
      </c>
    </row>
    <row r="774" spans="2:6" x14ac:dyDescent="0.2">
      <c r="B774" t="s">
        <v>65</v>
      </c>
      <c r="C774" t="s">
        <v>18</v>
      </c>
      <c r="D774" s="155" t="s">
        <v>127</v>
      </c>
      <c r="E774" t="s">
        <v>818</v>
      </c>
      <c r="F774" s="117">
        <v>205.27000575705199</v>
      </c>
    </row>
    <row r="775" spans="2:6" x14ac:dyDescent="0.2">
      <c r="B775" t="s">
        <v>65</v>
      </c>
      <c r="C775" t="s">
        <v>18</v>
      </c>
      <c r="D775" s="155" t="s">
        <v>128</v>
      </c>
      <c r="E775" t="s">
        <v>819</v>
      </c>
      <c r="F775" s="117">
        <v>288.75302245250401</v>
      </c>
    </row>
    <row r="776" spans="2:6" x14ac:dyDescent="0.2">
      <c r="B776" t="s">
        <v>65</v>
      </c>
      <c r="C776" t="s">
        <v>18</v>
      </c>
      <c r="D776" s="155" t="s">
        <v>129</v>
      </c>
      <c r="E776" t="s">
        <v>820</v>
      </c>
      <c r="F776" s="117">
        <v>364.37881404720798</v>
      </c>
    </row>
    <row r="777" spans="2:6" x14ac:dyDescent="0.2">
      <c r="B777" t="s">
        <v>65</v>
      </c>
      <c r="C777" t="s">
        <v>18</v>
      </c>
      <c r="D777" s="155" t="s">
        <v>130</v>
      </c>
      <c r="E777" t="s">
        <v>821</v>
      </c>
      <c r="F777" s="117">
        <v>449.82613701784697</v>
      </c>
    </row>
    <row r="778" spans="2:6" x14ac:dyDescent="0.2">
      <c r="B778" t="s">
        <v>65</v>
      </c>
      <c r="C778" t="s">
        <v>18</v>
      </c>
      <c r="D778" s="155" t="s">
        <v>131</v>
      </c>
      <c r="E778" t="s">
        <v>822</v>
      </c>
      <c r="F778" s="117">
        <v>487.14795624640198</v>
      </c>
    </row>
    <row r="779" spans="2:6" x14ac:dyDescent="0.2">
      <c r="B779" t="s">
        <v>65</v>
      </c>
      <c r="C779" t="s">
        <v>18</v>
      </c>
      <c r="D779" s="155" t="s">
        <v>132</v>
      </c>
      <c r="E779" t="s">
        <v>823</v>
      </c>
      <c r="F779" s="117">
        <v>446.87967760506598</v>
      </c>
    </row>
    <row r="780" spans="2:6" x14ac:dyDescent="0.2">
      <c r="B780" t="s">
        <v>65</v>
      </c>
      <c r="C780" t="s">
        <v>18</v>
      </c>
      <c r="D780" s="155" t="s">
        <v>133</v>
      </c>
      <c r="E780" t="s">
        <v>824</v>
      </c>
      <c r="F780" s="117">
        <v>345.71790443293003</v>
      </c>
    </row>
    <row r="781" spans="2:6" x14ac:dyDescent="0.2">
      <c r="B781" t="s">
        <v>65</v>
      </c>
      <c r="C781" t="s">
        <v>18</v>
      </c>
      <c r="D781" s="155" t="s">
        <v>134</v>
      </c>
      <c r="E781" t="s">
        <v>825</v>
      </c>
      <c r="F781" s="117">
        <v>221.966609096143</v>
      </c>
    </row>
    <row r="782" spans="2:6" x14ac:dyDescent="0.2">
      <c r="B782" t="s">
        <v>65</v>
      </c>
      <c r="C782" t="s">
        <v>18</v>
      </c>
      <c r="D782" s="155" t="s">
        <v>135</v>
      </c>
      <c r="E782" t="s">
        <v>826</v>
      </c>
      <c r="F782" s="117">
        <v>127.679907887162</v>
      </c>
    </row>
    <row r="783" spans="2:6" x14ac:dyDescent="0.2">
      <c r="B783" t="s">
        <v>65</v>
      </c>
      <c r="C783" t="s">
        <v>18</v>
      </c>
      <c r="D783" s="155" t="s">
        <v>8</v>
      </c>
      <c r="E783" t="s">
        <v>827</v>
      </c>
      <c r="F783" s="117">
        <v>70.715025906735704</v>
      </c>
    </row>
    <row r="784" spans="2:6" x14ac:dyDescent="0.2">
      <c r="B784" t="s">
        <v>66</v>
      </c>
      <c r="C784" t="s">
        <v>69</v>
      </c>
      <c r="D784" s="155">
        <v>0</v>
      </c>
      <c r="E784" t="s">
        <v>828</v>
      </c>
      <c r="F784" s="117">
        <v>3.4120700843608001</v>
      </c>
    </row>
    <row r="785" spans="2:6" x14ac:dyDescent="0.2">
      <c r="B785" t="s">
        <v>66</v>
      </c>
      <c r="C785" t="s">
        <v>69</v>
      </c>
      <c r="D785" s="167" t="s">
        <v>139</v>
      </c>
      <c r="E785" t="s">
        <v>1718</v>
      </c>
      <c r="F785" s="117">
        <v>0</v>
      </c>
    </row>
    <row r="786" spans="2:6" x14ac:dyDescent="0.2">
      <c r="B786" t="s">
        <v>66</v>
      </c>
      <c r="C786" t="s">
        <v>69</v>
      </c>
      <c r="D786" s="167" t="s">
        <v>138</v>
      </c>
      <c r="E786" t="s">
        <v>1719</v>
      </c>
      <c r="F786" s="117">
        <v>0</v>
      </c>
    </row>
    <row r="787" spans="2:6" x14ac:dyDescent="0.2">
      <c r="B787" t="s">
        <v>66</v>
      </c>
      <c r="C787" t="s">
        <v>69</v>
      </c>
      <c r="D787" s="167" t="s">
        <v>120</v>
      </c>
      <c r="E787" t="s">
        <v>1720</v>
      </c>
      <c r="F787" s="117">
        <v>0</v>
      </c>
    </row>
    <row r="788" spans="2:6" x14ac:dyDescent="0.2">
      <c r="B788" t="s">
        <v>66</v>
      </c>
      <c r="C788" t="s">
        <v>69</v>
      </c>
      <c r="D788" s="155" t="s">
        <v>121</v>
      </c>
      <c r="E788" t="s">
        <v>829</v>
      </c>
      <c r="F788" s="117">
        <v>3.4120700843608001</v>
      </c>
    </row>
    <row r="789" spans="2:6" x14ac:dyDescent="0.2">
      <c r="B789" t="s">
        <v>66</v>
      </c>
      <c r="C789" t="s">
        <v>69</v>
      </c>
      <c r="D789" s="155" t="s">
        <v>122</v>
      </c>
      <c r="E789" t="s">
        <v>830</v>
      </c>
      <c r="F789" s="117">
        <v>13.6482803374432</v>
      </c>
    </row>
    <row r="790" spans="2:6" x14ac:dyDescent="0.2">
      <c r="B790" t="s">
        <v>66</v>
      </c>
      <c r="C790" t="s">
        <v>69</v>
      </c>
      <c r="D790" s="155" t="s">
        <v>123</v>
      </c>
      <c r="E790" t="s">
        <v>831</v>
      </c>
      <c r="F790" s="117">
        <v>20.472420506164799</v>
      </c>
    </row>
    <row r="791" spans="2:6" x14ac:dyDescent="0.2">
      <c r="B791" t="s">
        <v>66</v>
      </c>
      <c r="C791" t="s">
        <v>69</v>
      </c>
      <c r="D791" s="155" t="s">
        <v>124</v>
      </c>
      <c r="E791" t="s">
        <v>832</v>
      </c>
      <c r="F791" s="117">
        <v>58.0051914341337</v>
      </c>
    </row>
    <row r="792" spans="2:6" x14ac:dyDescent="0.2">
      <c r="B792" t="s">
        <v>66</v>
      </c>
      <c r="C792" t="s">
        <v>69</v>
      </c>
      <c r="D792" s="155" t="s">
        <v>125</v>
      </c>
      <c r="E792" t="s">
        <v>833</v>
      </c>
      <c r="F792" s="117">
        <v>47.768981181051302</v>
      </c>
    </row>
    <row r="793" spans="2:6" x14ac:dyDescent="0.2">
      <c r="B793" t="s">
        <v>66</v>
      </c>
      <c r="C793" t="s">
        <v>69</v>
      </c>
      <c r="D793" s="155" t="s">
        <v>126</v>
      </c>
      <c r="E793" t="s">
        <v>834</v>
      </c>
      <c r="F793" s="117">
        <v>119.42245295262801</v>
      </c>
    </row>
    <row r="794" spans="2:6" x14ac:dyDescent="0.2">
      <c r="B794" t="s">
        <v>66</v>
      </c>
      <c r="C794" t="s">
        <v>69</v>
      </c>
      <c r="D794" s="155" t="s">
        <v>127</v>
      </c>
      <c r="E794" t="s">
        <v>835</v>
      </c>
      <c r="F794" s="117">
        <v>119.42245295262801</v>
      </c>
    </row>
    <row r="795" spans="2:6" x14ac:dyDescent="0.2">
      <c r="B795" t="s">
        <v>66</v>
      </c>
      <c r="C795" t="s">
        <v>69</v>
      </c>
      <c r="D795" s="155" t="s">
        <v>128</v>
      </c>
      <c r="E795" t="s">
        <v>836</v>
      </c>
      <c r="F795" s="117">
        <v>122.834523036989</v>
      </c>
    </row>
    <row r="796" spans="2:6" x14ac:dyDescent="0.2">
      <c r="B796" t="s">
        <v>66</v>
      </c>
      <c r="C796" t="s">
        <v>69</v>
      </c>
      <c r="D796" s="155" t="s">
        <v>129</v>
      </c>
      <c r="E796" t="s">
        <v>837</v>
      </c>
      <c r="F796" s="117">
        <v>303.67423750811201</v>
      </c>
    </row>
    <row r="797" spans="2:6" x14ac:dyDescent="0.2">
      <c r="B797" t="s">
        <v>66</v>
      </c>
      <c r="C797" t="s">
        <v>69</v>
      </c>
      <c r="D797" s="155" t="s">
        <v>130</v>
      </c>
      <c r="E797" t="s">
        <v>838</v>
      </c>
      <c r="F797" s="117">
        <v>238.84490590525601</v>
      </c>
    </row>
    <row r="798" spans="2:6" x14ac:dyDescent="0.2">
      <c r="B798" t="s">
        <v>66</v>
      </c>
      <c r="C798" t="s">
        <v>69</v>
      </c>
      <c r="D798" s="155" t="s">
        <v>131</v>
      </c>
      <c r="E798" t="s">
        <v>839</v>
      </c>
      <c r="F798" s="117">
        <v>249.081116158339</v>
      </c>
    </row>
    <row r="799" spans="2:6" x14ac:dyDescent="0.2">
      <c r="B799" t="s">
        <v>66</v>
      </c>
      <c r="C799" t="s">
        <v>69</v>
      </c>
      <c r="D799" s="155" t="s">
        <v>132</v>
      </c>
      <c r="E799" t="s">
        <v>840</v>
      </c>
      <c r="F799" s="117">
        <v>327.558728098637</v>
      </c>
    </row>
    <row r="800" spans="2:6" x14ac:dyDescent="0.2">
      <c r="B800" t="s">
        <v>66</v>
      </c>
      <c r="C800" t="s">
        <v>69</v>
      </c>
      <c r="D800" s="155" t="s">
        <v>133</v>
      </c>
      <c r="E800" t="s">
        <v>841</v>
      </c>
      <c r="F800" s="117">
        <v>235.432835820896</v>
      </c>
    </row>
    <row r="801" spans="2:6" x14ac:dyDescent="0.2">
      <c r="B801" t="s">
        <v>66</v>
      </c>
      <c r="C801" t="s">
        <v>69</v>
      </c>
      <c r="D801" s="155" t="s">
        <v>134</v>
      </c>
      <c r="E801" t="s">
        <v>842</v>
      </c>
      <c r="F801" s="117">
        <v>156.955223880597</v>
      </c>
    </row>
    <row r="802" spans="2:6" x14ac:dyDescent="0.2">
      <c r="B802" t="s">
        <v>66</v>
      </c>
      <c r="C802" t="s">
        <v>69</v>
      </c>
      <c r="D802" s="155" t="s">
        <v>135</v>
      </c>
      <c r="E802" t="s">
        <v>843</v>
      </c>
      <c r="F802" s="117">
        <v>88.713822193380906</v>
      </c>
    </row>
    <row r="803" spans="2:6" x14ac:dyDescent="0.2">
      <c r="B803" t="s">
        <v>66</v>
      </c>
      <c r="C803" t="s">
        <v>69</v>
      </c>
      <c r="D803" s="155" t="s">
        <v>8</v>
      </c>
      <c r="E803" t="s">
        <v>844</v>
      </c>
      <c r="F803" s="117">
        <v>58.0051914341337</v>
      </c>
    </row>
    <row r="804" spans="2:6" x14ac:dyDescent="0.2">
      <c r="B804" t="s">
        <v>66</v>
      </c>
      <c r="C804" t="s">
        <v>70</v>
      </c>
      <c r="D804" s="155">
        <v>0</v>
      </c>
      <c r="E804" t="s">
        <v>845</v>
      </c>
      <c r="F804" s="117">
        <v>0</v>
      </c>
    </row>
    <row r="805" spans="2:6" x14ac:dyDescent="0.2">
      <c r="B805" t="s">
        <v>66</v>
      </c>
      <c r="C805" t="s">
        <v>70</v>
      </c>
      <c r="D805" s="167" t="s">
        <v>139</v>
      </c>
      <c r="E805" t="s">
        <v>1721</v>
      </c>
      <c r="F805" s="117">
        <v>0</v>
      </c>
    </row>
    <row r="806" spans="2:6" x14ac:dyDescent="0.2">
      <c r="B806" t="s">
        <v>66</v>
      </c>
      <c r="C806" t="s">
        <v>70</v>
      </c>
      <c r="D806" s="167" t="s">
        <v>138</v>
      </c>
      <c r="E806" t="s">
        <v>1722</v>
      </c>
      <c r="F806" s="117">
        <v>0</v>
      </c>
    </row>
    <row r="807" spans="2:6" x14ac:dyDescent="0.2">
      <c r="B807" t="s">
        <v>66</v>
      </c>
      <c r="C807" t="s">
        <v>70</v>
      </c>
      <c r="D807" s="167" t="s">
        <v>120</v>
      </c>
      <c r="E807" t="s">
        <v>1723</v>
      </c>
      <c r="F807" s="117">
        <v>0</v>
      </c>
    </row>
    <row r="808" spans="2:6" x14ac:dyDescent="0.2">
      <c r="B808" t="s">
        <v>66</v>
      </c>
      <c r="C808" t="s">
        <v>70</v>
      </c>
      <c r="D808" s="155" t="s">
        <v>121</v>
      </c>
      <c r="E808" t="s">
        <v>846</v>
      </c>
      <c r="F808" s="117">
        <v>0</v>
      </c>
    </row>
    <row r="809" spans="2:6" x14ac:dyDescent="0.2">
      <c r="B809" t="s">
        <v>66</v>
      </c>
      <c r="C809" t="s">
        <v>70</v>
      </c>
      <c r="D809" s="155" t="s">
        <v>122</v>
      </c>
      <c r="E809" t="s">
        <v>847</v>
      </c>
      <c r="F809" s="117">
        <v>10.236210253082399</v>
      </c>
    </row>
    <row r="810" spans="2:6" x14ac:dyDescent="0.2">
      <c r="B810" t="s">
        <v>66</v>
      </c>
      <c r="C810" t="s">
        <v>70</v>
      </c>
      <c r="D810" s="155" t="s">
        <v>123</v>
      </c>
      <c r="E810" t="s">
        <v>848</v>
      </c>
      <c r="F810" s="117">
        <v>13.6482803374432</v>
      </c>
    </row>
    <row r="811" spans="2:6" x14ac:dyDescent="0.2">
      <c r="B811" t="s">
        <v>66</v>
      </c>
      <c r="C811" t="s">
        <v>70</v>
      </c>
      <c r="D811" s="155" t="s">
        <v>124</v>
      </c>
      <c r="E811" t="s">
        <v>849</v>
      </c>
      <c r="F811" s="117">
        <v>88.713822193380906</v>
      </c>
    </row>
    <row r="812" spans="2:6" x14ac:dyDescent="0.2">
      <c r="B812" t="s">
        <v>66</v>
      </c>
      <c r="C812" t="s">
        <v>70</v>
      </c>
      <c r="D812" s="155" t="s">
        <v>125</v>
      </c>
      <c r="E812" t="s">
        <v>850</v>
      </c>
      <c r="F812" s="117">
        <v>105.77417261518499</v>
      </c>
    </row>
    <row r="813" spans="2:6" x14ac:dyDescent="0.2">
      <c r="B813" t="s">
        <v>66</v>
      </c>
      <c r="C813" t="s">
        <v>70</v>
      </c>
      <c r="D813" s="155" t="s">
        <v>126</v>
      </c>
      <c r="E813" t="s">
        <v>851</v>
      </c>
      <c r="F813" s="117">
        <v>214.96041531473099</v>
      </c>
    </row>
    <row r="814" spans="2:6" x14ac:dyDescent="0.2">
      <c r="B814" t="s">
        <v>66</v>
      </c>
      <c r="C814" t="s">
        <v>70</v>
      </c>
      <c r="D814" s="155" t="s">
        <v>127</v>
      </c>
      <c r="E814" t="s">
        <v>852</v>
      </c>
      <c r="F814" s="117">
        <v>228.60869565217399</v>
      </c>
    </row>
    <row r="815" spans="2:6" x14ac:dyDescent="0.2">
      <c r="B815" t="s">
        <v>66</v>
      </c>
      <c r="C815" t="s">
        <v>70</v>
      </c>
      <c r="D815" s="155" t="s">
        <v>128</v>
      </c>
      <c r="E815" t="s">
        <v>853</v>
      </c>
      <c r="F815" s="117">
        <v>266.141466580143</v>
      </c>
    </row>
    <row r="816" spans="2:6" x14ac:dyDescent="0.2">
      <c r="B816" t="s">
        <v>66</v>
      </c>
      <c r="C816" t="s">
        <v>70</v>
      </c>
      <c r="D816" s="155" t="s">
        <v>129</v>
      </c>
      <c r="E816" t="s">
        <v>854</v>
      </c>
      <c r="F816" s="117">
        <v>344.61907852044101</v>
      </c>
    </row>
    <row r="817" spans="2:6" x14ac:dyDescent="0.2">
      <c r="B817" t="s">
        <v>66</v>
      </c>
      <c r="C817" t="s">
        <v>70</v>
      </c>
      <c r="D817" s="155" t="s">
        <v>130</v>
      </c>
      <c r="E817" t="s">
        <v>855</v>
      </c>
      <c r="F817" s="117">
        <v>385.56391953277102</v>
      </c>
    </row>
    <row r="818" spans="2:6" x14ac:dyDescent="0.2">
      <c r="B818" t="s">
        <v>66</v>
      </c>
      <c r="C818" t="s">
        <v>70</v>
      </c>
      <c r="D818" s="155" t="s">
        <v>131</v>
      </c>
      <c r="E818" t="s">
        <v>856</v>
      </c>
      <c r="F818" s="117">
        <v>392.38805970149298</v>
      </c>
    </row>
    <row r="819" spans="2:6" x14ac:dyDescent="0.2">
      <c r="B819" t="s">
        <v>66</v>
      </c>
      <c r="C819" t="s">
        <v>70</v>
      </c>
      <c r="D819" s="155" t="s">
        <v>132</v>
      </c>
      <c r="E819" t="s">
        <v>857</v>
      </c>
      <c r="F819" s="117">
        <v>341.20700843608</v>
      </c>
    </row>
    <row r="820" spans="2:6" x14ac:dyDescent="0.2">
      <c r="B820" t="s">
        <v>66</v>
      </c>
      <c r="C820" t="s">
        <v>70</v>
      </c>
      <c r="D820" s="155" t="s">
        <v>133</v>
      </c>
      <c r="E820" t="s">
        <v>858</v>
      </c>
      <c r="F820" s="117">
        <v>307.086307592472</v>
      </c>
    </row>
    <row r="821" spans="2:6" x14ac:dyDescent="0.2">
      <c r="B821" t="s">
        <v>66</v>
      </c>
      <c r="C821" t="s">
        <v>70</v>
      </c>
      <c r="D821" s="155" t="s">
        <v>134</v>
      </c>
      <c r="E821" t="s">
        <v>859</v>
      </c>
      <c r="F821" s="117">
        <v>187.663854639844</v>
      </c>
    </row>
    <row r="822" spans="2:6" x14ac:dyDescent="0.2">
      <c r="B822" t="s">
        <v>66</v>
      </c>
      <c r="C822" t="s">
        <v>70</v>
      </c>
      <c r="D822" s="155" t="s">
        <v>135</v>
      </c>
      <c r="E822" t="s">
        <v>860</v>
      </c>
      <c r="F822" s="117">
        <v>143.30694354315401</v>
      </c>
    </row>
    <row r="823" spans="2:6" x14ac:dyDescent="0.2">
      <c r="B823" t="s">
        <v>66</v>
      </c>
      <c r="C823" t="s">
        <v>70</v>
      </c>
      <c r="D823" s="155" t="s">
        <v>8</v>
      </c>
      <c r="E823" t="s">
        <v>861</v>
      </c>
      <c r="F823" s="117">
        <v>61.417261518494499</v>
      </c>
    </row>
    <row r="824" spans="2:6" x14ac:dyDescent="0.2">
      <c r="B824" t="s">
        <v>66</v>
      </c>
      <c r="C824" t="s">
        <v>18</v>
      </c>
      <c r="D824" s="155">
        <v>0</v>
      </c>
      <c r="E824" t="s">
        <v>862</v>
      </c>
      <c r="F824" s="117">
        <v>3.4120700843608001</v>
      </c>
    </row>
    <row r="825" spans="2:6" x14ac:dyDescent="0.2">
      <c r="B825" t="s">
        <v>66</v>
      </c>
      <c r="C825" t="s">
        <v>18</v>
      </c>
      <c r="D825" s="167" t="s">
        <v>139</v>
      </c>
      <c r="E825" t="s">
        <v>1724</v>
      </c>
      <c r="F825" s="117">
        <v>0</v>
      </c>
    </row>
    <row r="826" spans="2:6" x14ac:dyDescent="0.2">
      <c r="B826" t="s">
        <v>66</v>
      </c>
      <c r="C826" t="s">
        <v>18</v>
      </c>
      <c r="D826" s="167" t="s">
        <v>138</v>
      </c>
      <c r="E826" t="s">
        <v>1725</v>
      </c>
      <c r="F826" s="117">
        <v>0</v>
      </c>
    </row>
    <row r="827" spans="2:6" x14ac:dyDescent="0.2">
      <c r="B827" t="s">
        <v>66</v>
      </c>
      <c r="C827" t="s">
        <v>18</v>
      </c>
      <c r="D827" s="167" t="s">
        <v>120</v>
      </c>
      <c r="E827" t="s">
        <v>1726</v>
      </c>
      <c r="F827" s="117">
        <v>0</v>
      </c>
    </row>
    <row r="828" spans="2:6" x14ac:dyDescent="0.2">
      <c r="B828" t="s">
        <v>66</v>
      </c>
      <c r="C828" t="s">
        <v>18</v>
      </c>
      <c r="D828" s="155" t="s">
        <v>121</v>
      </c>
      <c r="E828" t="s">
        <v>863</v>
      </c>
      <c r="F828" s="117">
        <v>3.4120700843608001</v>
      </c>
    </row>
    <row r="829" spans="2:6" x14ac:dyDescent="0.2">
      <c r="B829" t="s">
        <v>66</v>
      </c>
      <c r="C829" t="s">
        <v>18</v>
      </c>
      <c r="D829" s="155" t="s">
        <v>122</v>
      </c>
      <c r="E829" t="s">
        <v>864</v>
      </c>
      <c r="F829" s="117">
        <v>23.884490590525601</v>
      </c>
    </row>
    <row r="830" spans="2:6" x14ac:dyDescent="0.2">
      <c r="B830" t="s">
        <v>66</v>
      </c>
      <c r="C830" t="s">
        <v>18</v>
      </c>
      <c r="D830" s="155" t="s">
        <v>123</v>
      </c>
      <c r="E830" t="s">
        <v>865</v>
      </c>
      <c r="F830" s="117">
        <v>34.120700843607999</v>
      </c>
    </row>
    <row r="831" spans="2:6" x14ac:dyDescent="0.2">
      <c r="B831" t="s">
        <v>66</v>
      </c>
      <c r="C831" t="s">
        <v>18</v>
      </c>
      <c r="D831" s="155" t="s">
        <v>124</v>
      </c>
      <c r="E831" t="s">
        <v>866</v>
      </c>
      <c r="F831" s="117">
        <v>146.71901362751501</v>
      </c>
    </row>
    <row r="832" spans="2:6" x14ac:dyDescent="0.2">
      <c r="B832" t="s">
        <v>66</v>
      </c>
      <c r="C832" t="s">
        <v>18</v>
      </c>
      <c r="D832" s="155" t="s">
        <v>125</v>
      </c>
      <c r="E832" t="s">
        <v>867</v>
      </c>
      <c r="F832" s="117">
        <v>153.543153796236</v>
      </c>
    </row>
    <row r="833" spans="2:6" x14ac:dyDescent="0.2">
      <c r="B833" t="s">
        <v>66</v>
      </c>
      <c r="C833" t="s">
        <v>18</v>
      </c>
      <c r="D833" s="155" t="s">
        <v>126</v>
      </c>
      <c r="E833" t="s">
        <v>868</v>
      </c>
      <c r="F833" s="117">
        <v>334.38286826735902</v>
      </c>
    </row>
    <row r="834" spans="2:6" x14ac:dyDescent="0.2">
      <c r="B834" t="s">
        <v>66</v>
      </c>
      <c r="C834" t="s">
        <v>18</v>
      </c>
      <c r="D834" s="155" t="s">
        <v>127</v>
      </c>
      <c r="E834" t="s">
        <v>869</v>
      </c>
      <c r="F834" s="117">
        <v>348.03114860480201</v>
      </c>
    </row>
    <row r="835" spans="2:6" x14ac:dyDescent="0.2">
      <c r="B835" t="s">
        <v>66</v>
      </c>
      <c r="C835" t="s">
        <v>18</v>
      </c>
      <c r="D835" s="155" t="s">
        <v>128</v>
      </c>
      <c r="E835" t="s">
        <v>870</v>
      </c>
      <c r="F835" s="117">
        <v>388.97598961713197</v>
      </c>
    </row>
    <row r="836" spans="2:6" x14ac:dyDescent="0.2">
      <c r="B836" t="s">
        <v>66</v>
      </c>
      <c r="C836" t="s">
        <v>18</v>
      </c>
      <c r="D836" s="155" t="s">
        <v>129</v>
      </c>
      <c r="E836" t="s">
        <v>871</v>
      </c>
      <c r="F836" s="117">
        <v>648.29331602855302</v>
      </c>
    </row>
    <row r="837" spans="2:6" x14ac:dyDescent="0.2">
      <c r="B837" t="s">
        <v>66</v>
      </c>
      <c r="C837" t="s">
        <v>18</v>
      </c>
      <c r="D837" s="155" t="s">
        <v>130</v>
      </c>
      <c r="E837" t="s">
        <v>872</v>
      </c>
      <c r="F837" s="117">
        <v>624.40882543802695</v>
      </c>
    </row>
    <row r="838" spans="2:6" x14ac:dyDescent="0.2">
      <c r="B838" t="s">
        <v>66</v>
      </c>
      <c r="C838" t="s">
        <v>18</v>
      </c>
      <c r="D838" s="155" t="s">
        <v>131</v>
      </c>
      <c r="E838" t="s">
        <v>873</v>
      </c>
      <c r="F838" s="117">
        <v>641.46917585983101</v>
      </c>
    </row>
    <row r="839" spans="2:6" x14ac:dyDescent="0.2">
      <c r="B839" t="s">
        <v>66</v>
      </c>
      <c r="C839" t="s">
        <v>18</v>
      </c>
      <c r="D839" s="155" t="s">
        <v>132</v>
      </c>
      <c r="E839" t="s">
        <v>874</v>
      </c>
      <c r="F839" s="117">
        <v>668.76573653471803</v>
      </c>
    </row>
    <row r="840" spans="2:6" x14ac:dyDescent="0.2">
      <c r="B840" t="s">
        <v>66</v>
      </c>
      <c r="C840" t="s">
        <v>18</v>
      </c>
      <c r="D840" s="155" t="s">
        <v>133</v>
      </c>
      <c r="E840" t="s">
        <v>875</v>
      </c>
      <c r="F840" s="117">
        <v>542.51914341336806</v>
      </c>
    </row>
    <row r="841" spans="2:6" x14ac:dyDescent="0.2">
      <c r="B841" t="s">
        <v>66</v>
      </c>
      <c r="C841" t="s">
        <v>18</v>
      </c>
      <c r="D841" s="155" t="s">
        <v>134</v>
      </c>
      <c r="E841" t="s">
        <v>876</v>
      </c>
      <c r="F841" s="117">
        <v>344.61907852044101</v>
      </c>
    </row>
    <row r="842" spans="2:6" x14ac:dyDescent="0.2">
      <c r="B842" t="s">
        <v>66</v>
      </c>
      <c r="C842" t="s">
        <v>18</v>
      </c>
      <c r="D842" s="155" t="s">
        <v>135</v>
      </c>
      <c r="E842" t="s">
        <v>877</v>
      </c>
      <c r="F842" s="117">
        <v>232.020765736535</v>
      </c>
    </row>
    <row r="843" spans="2:6" x14ac:dyDescent="0.2">
      <c r="B843" t="s">
        <v>66</v>
      </c>
      <c r="C843" t="s">
        <v>18</v>
      </c>
      <c r="D843" s="155" t="s">
        <v>8</v>
      </c>
      <c r="E843" t="s">
        <v>878</v>
      </c>
      <c r="F843" s="117">
        <v>119.42245295262801</v>
      </c>
    </row>
    <row r="844" spans="2:6" x14ac:dyDescent="0.2">
      <c r="B844" t="s">
        <v>43</v>
      </c>
      <c r="C844" t="s">
        <v>69</v>
      </c>
      <c r="D844" s="155">
        <v>0</v>
      </c>
      <c r="E844" t="s">
        <v>879</v>
      </c>
      <c r="F844" s="117">
        <v>2.9782351948709298</v>
      </c>
    </row>
    <row r="845" spans="2:6" x14ac:dyDescent="0.2">
      <c r="B845" t="s">
        <v>43</v>
      </c>
      <c r="C845" t="s">
        <v>69</v>
      </c>
      <c r="D845" s="167" t="s">
        <v>139</v>
      </c>
      <c r="E845" t="s">
        <v>1727</v>
      </c>
      <c r="F845" s="117">
        <v>3.9709802598279098</v>
      </c>
    </row>
    <row r="846" spans="2:6" x14ac:dyDescent="0.2">
      <c r="B846" t="s">
        <v>43</v>
      </c>
      <c r="C846" t="s">
        <v>69</v>
      </c>
      <c r="D846" s="167" t="s">
        <v>138</v>
      </c>
      <c r="E846" t="s">
        <v>1728</v>
      </c>
      <c r="F846" s="117">
        <v>0</v>
      </c>
    </row>
    <row r="847" spans="2:6" x14ac:dyDescent="0.2">
      <c r="B847" t="s">
        <v>43</v>
      </c>
      <c r="C847" t="s">
        <v>69</v>
      </c>
      <c r="D847" s="167" t="s">
        <v>120</v>
      </c>
      <c r="E847" t="s">
        <v>880</v>
      </c>
      <c r="F847" s="117">
        <v>1.98549012991395</v>
      </c>
    </row>
    <row r="848" spans="2:6" x14ac:dyDescent="0.2">
      <c r="B848" t="s">
        <v>43</v>
      </c>
      <c r="C848" t="s">
        <v>69</v>
      </c>
      <c r="D848" s="155" t="s">
        <v>121</v>
      </c>
      <c r="E848" t="s">
        <v>881</v>
      </c>
      <c r="F848" s="117">
        <v>1.98549012991395</v>
      </c>
    </row>
    <row r="849" spans="2:6" x14ac:dyDescent="0.2">
      <c r="B849" t="s">
        <v>43</v>
      </c>
      <c r="C849" t="s">
        <v>69</v>
      </c>
      <c r="D849" s="155" t="s">
        <v>122</v>
      </c>
      <c r="E849" t="s">
        <v>882</v>
      </c>
      <c r="F849" s="117">
        <v>6.9492154546988401</v>
      </c>
    </row>
    <row r="850" spans="2:6" x14ac:dyDescent="0.2">
      <c r="B850" t="s">
        <v>43</v>
      </c>
      <c r="C850" t="s">
        <v>69</v>
      </c>
      <c r="D850" s="155" t="s">
        <v>123</v>
      </c>
      <c r="E850" t="s">
        <v>883</v>
      </c>
      <c r="F850" s="117">
        <v>26.8041167538384</v>
      </c>
    </row>
    <row r="851" spans="2:6" x14ac:dyDescent="0.2">
      <c r="B851" t="s">
        <v>43</v>
      </c>
      <c r="C851" t="s">
        <v>69</v>
      </c>
      <c r="D851" s="155" t="s">
        <v>124</v>
      </c>
      <c r="E851" t="s">
        <v>884</v>
      </c>
      <c r="F851" s="117">
        <v>43.680782858107001</v>
      </c>
    </row>
    <row r="852" spans="2:6" x14ac:dyDescent="0.2">
      <c r="B852" t="s">
        <v>43</v>
      </c>
      <c r="C852" t="s">
        <v>69</v>
      </c>
      <c r="D852" s="155" t="s">
        <v>125</v>
      </c>
      <c r="E852" t="s">
        <v>885</v>
      </c>
      <c r="F852" s="117">
        <v>82.397840391429099</v>
      </c>
    </row>
    <row r="853" spans="2:6" x14ac:dyDescent="0.2">
      <c r="B853" t="s">
        <v>43</v>
      </c>
      <c r="C853" t="s">
        <v>69</v>
      </c>
      <c r="D853" s="155" t="s">
        <v>126</v>
      </c>
      <c r="E853" t="s">
        <v>886</v>
      </c>
      <c r="F853" s="117">
        <v>88.354310781170895</v>
      </c>
    </row>
    <row r="854" spans="2:6" x14ac:dyDescent="0.2">
      <c r="B854" t="s">
        <v>43</v>
      </c>
      <c r="C854" t="s">
        <v>69</v>
      </c>
      <c r="D854" s="155" t="s">
        <v>127</v>
      </c>
      <c r="E854" t="s">
        <v>887</v>
      </c>
      <c r="F854" s="117">
        <v>106.223721950396</v>
      </c>
    </row>
    <row r="855" spans="2:6" x14ac:dyDescent="0.2">
      <c r="B855" t="s">
        <v>43</v>
      </c>
      <c r="C855" t="s">
        <v>69</v>
      </c>
      <c r="D855" s="155" t="s">
        <v>128</v>
      </c>
      <c r="E855" t="s">
        <v>888</v>
      </c>
      <c r="F855" s="117">
        <v>171.74489623755699</v>
      </c>
    </row>
    <row r="856" spans="2:6" x14ac:dyDescent="0.2">
      <c r="B856" t="s">
        <v>43</v>
      </c>
      <c r="C856" t="s">
        <v>69</v>
      </c>
      <c r="D856" s="155" t="s">
        <v>129</v>
      </c>
      <c r="E856" t="s">
        <v>889</v>
      </c>
      <c r="F856" s="117">
        <v>227.338619875148</v>
      </c>
    </row>
    <row r="857" spans="2:6" x14ac:dyDescent="0.2">
      <c r="B857" t="s">
        <v>43</v>
      </c>
      <c r="C857" t="s">
        <v>69</v>
      </c>
      <c r="D857" s="155" t="s">
        <v>130</v>
      </c>
      <c r="E857" t="s">
        <v>890</v>
      </c>
      <c r="F857" s="117">
        <v>330.58410663067298</v>
      </c>
    </row>
    <row r="858" spans="2:6" x14ac:dyDescent="0.2">
      <c r="B858" t="s">
        <v>43</v>
      </c>
      <c r="C858" t="s">
        <v>69</v>
      </c>
      <c r="D858" s="155" t="s">
        <v>131</v>
      </c>
      <c r="E858" t="s">
        <v>891</v>
      </c>
      <c r="F858" s="117">
        <v>372.27939935886599</v>
      </c>
    </row>
    <row r="859" spans="2:6" x14ac:dyDescent="0.2">
      <c r="B859" t="s">
        <v>43</v>
      </c>
      <c r="C859" t="s">
        <v>69</v>
      </c>
      <c r="D859" s="155" t="s">
        <v>132</v>
      </c>
      <c r="E859" t="s">
        <v>892</v>
      </c>
      <c r="F859" s="117">
        <v>360.36645857938203</v>
      </c>
    </row>
    <row r="860" spans="2:6" x14ac:dyDescent="0.2">
      <c r="B860" t="s">
        <v>43</v>
      </c>
      <c r="C860" t="s">
        <v>69</v>
      </c>
      <c r="D860" s="155" t="s">
        <v>133</v>
      </c>
      <c r="E860" t="s">
        <v>893</v>
      </c>
      <c r="F860" s="117">
        <v>267.04842247342702</v>
      </c>
    </row>
    <row r="861" spans="2:6" x14ac:dyDescent="0.2">
      <c r="B861" t="s">
        <v>43</v>
      </c>
      <c r="C861" t="s">
        <v>69</v>
      </c>
      <c r="D861" s="155" t="s">
        <v>134</v>
      </c>
      <c r="E861" t="s">
        <v>894</v>
      </c>
      <c r="F861" s="117">
        <v>249.179011304201</v>
      </c>
    </row>
    <row r="862" spans="2:6" x14ac:dyDescent="0.2">
      <c r="B862" t="s">
        <v>43</v>
      </c>
      <c r="C862" t="s">
        <v>69</v>
      </c>
      <c r="D862" s="155" t="s">
        <v>135</v>
      </c>
      <c r="E862" t="s">
        <v>895</v>
      </c>
      <c r="F862" s="117">
        <v>118.13666272988</v>
      </c>
    </row>
    <row r="863" spans="2:6" x14ac:dyDescent="0.2">
      <c r="B863" t="s">
        <v>43</v>
      </c>
      <c r="C863" t="s">
        <v>69</v>
      </c>
      <c r="D863" s="155" t="s">
        <v>8</v>
      </c>
      <c r="E863" t="s">
        <v>896</v>
      </c>
      <c r="F863" s="117">
        <v>84.383330521342998</v>
      </c>
    </row>
    <row r="864" spans="2:6" x14ac:dyDescent="0.2">
      <c r="B864" t="s">
        <v>43</v>
      </c>
      <c r="C864" t="s">
        <v>70</v>
      </c>
      <c r="D864" s="155">
        <v>0</v>
      </c>
      <c r="E864" t="s">
        <v>897</v>
      </c>
      <c r="F864" s="117">
        <v>3.9709802598279098</v>
      </c>
    </row>
    <row r="865" spans="2:6" x14ac:dyDescent="0.2">
      <c r="B865" t="s">
        <v>43</v>
      </c>
      <c r="C865" t="s">
        <v>70</v>
      </c>
      <c r="D865" s="167" t="s">
        <v>139</v>
      </c>
      <c r="E865" t="s">
        <v>1729</v>
      </c>
      <c r="F865" s="117">
        <v>0.99274506495697601</v>
      </c>
    </row>
    <row r="866" spans="2:6" x14ac:dyDescent="0.2">
      <c r="B866" t="s">
        <v>43</v>
      </c>
      <c r="C866" t="s">
        <v>70</v>
      </c>
      <c r="D866" s="167" t="s">
        <v>138</v>
      </c>
      <c r="E866" t="s">
        <v>1730</v>
      </c>
      <c r="F866" s="117">
        <v>0</v>
      </c>
    </row>
    <row r="867" spans="2:6" x14ac:dyDescent="0.2">
      <c r="B867" t="s">
        <v>43</v>
      </c>
      <c r="C867" t="s">
        <v>70</v>
      </c>
      <c r="D867" s="167" t="s">
        <v>120</v>
      </c>
      <c r="E867" t="s">
        <v>898</v>
      </c>
      <c r="F867" s="117">
        <v>4.96372532478488</v>
      </c>
    </row>
    <row r="868" spans="2:6" x14ac:dyDescent="0.2">
      <c r="B868" t="s">
        <v>43</v>
      </c>
      <c r="C868" t="s">
        <v>70</v>
      </c>
      <c r="D868" s="155" t="s">
        <v>121</v>
      </c>
      <c r="E868" t="s">
        <v>899</v>
      </c>
      <c r="F868" s="117">
        <v>8.9347055846127894</v>
      </c>
    </row>
    <row r="869" spans="2:6" x14ac:dyDescent="0.2">
      <c r="B869" t="s">
        <v>43</v>
      </c>
      <c r="C869" t="s">
        <v>70</v>
      </c>
      <c r="D869" s="155" t="s">
        <v>122</v>
      </c>
      <c r="E869" t="s">
        <v>900</v>
      </c>
      <c r="F869" s="117">
        <v>12.905685844440701</v>
      </c>
    </row>
    <row r="870" spans="2:6" x14ac:dyDescent="0.2">
      <c r="B870" t="s">
        <v>43</v>
      </c>
      <c r="C870" t="s">
        <v>70</v>
      </c>
      <c r="D870" s="155" t="s">
        <v>123</v>
      </c>
      <c r="E870" t="s">
        <v>901</v>
      </c>
      <c r="F870" s="117">
        <v>28.789606883752299</v>
      </c>
    </row>
    <row r="871" spans="2:6" x14ac:dyDescent="0.2">
      <c r="B871" t="s">
        <v>43</v>
      </c>
      <c r="C871" t="s">
        <v>70</v>
      </c>
      <c r="D871" s="155" t="s">
        <v>124</v>
      </c>
      <c r="E871" t="s">
        <v>902</v>
      </c>
      <c r="F871" s="117">
        <v>61.550194027332502</v>
      </c>
    </row>
    <row r="872" spans="2:6" x14ac:dyDescent="0.2">
      <c r="B872" t="s">
        <v>43</v>
      </c>
      <c r="C872" t="s">
        <v>70</v>
      </c>
      <c r="D872" s="155" t="s">
        <v>125</v>
      </c>
      <c r="E872" t="s">
        <v>903</v>
      </c>
      <c r="F872" s="117">
        <v>104.23823182048299</v>
      </c>
    </row>
    <row r="873" spans="2:6" x14ac:dyDescent="0.2">
      <c r="B873" t="s">
        <v>43</v>
      </c>
      <c r="C873" t="s">
        <v>70</v>
      </c>
      <c r="D873" s="155" t="s">
        <v>126</v>
      </c>
      <c r="E873" t="s">
        <v>904</v>
      </c>
      <c r="F873" s="117">
        <v>142.955289353805</v>
      </c>
    </row>
    <row r="874" spans="2:6" x14ac:dyDescent="0.2">
      <c r="B874" t="s">
        <v>43</v>
      </c>
      <c r="C874" t="s">
        <v>70</v>
      </c>
      <c r="D874" s="155" t="s">
        <v>127</v>
      </c>
      <c r="E874" t="s">
        <v>905</v>
      </c>
      <c r="F874" s="117">
        <v>178.694111692256</v>
      </c>
    </row>
    <row r="875" spans="2:6" x14ac:dyDescent="0.2">
      <c r="B875" t="s">
        <v>43</v>
      </c>
      <c r="C875" t="s">
        <v>70</v>
      </c>
      <c r="D875" s="155" t="s">
        <v>128</v>
      </c>
      <c r="E875" t="s">
        <v>906</v>
      </c>
      <c r="F875" s="117">
        <v>256.12822675889998</v>
      </c>
    </row>
    <row r="876" spans="2:6" x14ac:dyDescent="0.2">
      <c r="B876" t="s">
        <v>43</v>
      </c>
      <c r="C876" t="s">
        <v>70</v>
      </c>
      <c r="D876" s="155" t="s">
        <v>129</v>
      </c>
      <c r="E876" t="s">
        <v>907</v>
      </c>
      <c r="F876" s="117">
        <v>312.714695461448</v>
      </c>
    </row>
    <row r="877" spans="2:6" x14ac:dyDescent="0.2">
      <c r="B877" t="s">
        <v>43</v>
      </c>
      <c r="C877" t="s">
        <v>70</v>
      </c>
      <c r="D877" s="155" t="s">
        <v>130</v>
      </c>
      <c r="E877" t="s">
        <v>908</v>
      </c>
      <c r="F877" s="117">
        <v>419.93116247680098</v>
      </c>
    </row>
    <row r="878" spans="2:6" x14ac:dyDescent="0.2">
      <c r="B878" t="s">
        <v>43</v>
      </c>
      <c r="C878" t="s">
        <v>70</v>
      </c>
      <c r="D878" s="155" t="s">
        <v>131</v>
      </c>
      <c r="E878" t="s">
        <v>909</v>
      </c>
      <c r="F878" s="117">
        <v>528.14037455711104</v>
      </c>
    </row>
    <row r="879" spans="2:6" x14ac:dyDescent="0.2">
      <c r="B879" t="s">
        <v>43</v>
      </c>
      <c r="C879" t="s">
        <v>70</v>
      </c>
      <c r="D879" s="155" t="s">
        <v>132</v>
      </c>
      <c r="E879" t="s">
        <v>910</v>
      </c>
      <c r="F879" s="117">
        <v>436.80782858107</v>
      </c>
    </row>
    <row r="880" spans="2:6" x14ac:dyDescent="0.2">
      <c r="B880" t="s">
        <v>43</v>
      </c>
      <c r="C880" t="s">
        <v>70</v>
      </c>
      <c r="D880" s="155" t="s">
        <v>133</v>
      </c>
      <c r="E880" t="s">
        <v>911</v>
      </c>
      <c r="F880" s="117">
        <v>345.47528260502799</v>
      </c>
    </row>
    <row r="881" spans="2:6" x14ac:dyDescent="0.2">
      <c r="B881" t="s">
        <v>43</v>
      </c>
      <c r="C881" t="s">
        <v>70</v>
      </c>
      <c r="D881" s="155" t="s">
        <v>134</v>
      </c>
      <c r="E881" t="s">
        <v>912</v>
      </c>
      <c r="F881" s="117">
        <v>264.07018727855598</v>
      </c>
    </row>
    <row r="882" spans="2:6" x14ac:dyDescent="0.2">
      <c r="B882" t="s">
        <v>43</v>
      </c>
      <c r="C882" t="s">
        <v>70</v>
      </c>
      <c r="D882" s="155" t="s">
        <v>135</v>
      </c>
      <c r="E882" t="s">
        <v>913</v>
      </c>
      <c r="F882" s="117">
        <v>157.84646532815901</v>
      </c>
    </row>
    <row r="883" spans="2:6" x14ac:dyDescent="0.2">
      <c r="B883" t="s">
        <v>43</v>
      </c>
      <c r="C883" t="s">
        <v>70</v>
      </c>
      <c r="D883" s="155" t="s">
        <v>8</v>
      </c>
      <c r="E883" t="s">
        <v>914</v>
      </c>
      <c r="F883" s="117">
        <v>68.499409482031396</v>
      </c>
    </row>
    <row r="884" spans="2:6" x14ac:dyDescent="0.2">
      <c r="B884" t="s">
        <v>43</v>
      </c>
      <c r="C884" t="s">
        <v>18</v>
      </c>
      <c r="D884" s="155">
        <v>0</v>
      </c>
      <c r="E884" t="s">
        <v>915</v>
      </c>
      <c r="F884" s="117">
        <v>6.9492154546988401</v>
      </c>
    </row>
    <row r="885" spans="2:6" x14ac:dyDescent="0.2">
      <c r="B885" t="s">
        <v>43</v>
      </c>
      <c r="C885" t="s">
        <v>18</v>
      </c>
      <c r="D885" s="167" t="s">
        <v>139</v>
      </c>
      <c r="E885" t="s">
        <v>1731</v>
      </c>
      <c r="F885" s="117">
        <v>4.96372532478488</v>
      </c>
    </row>
    <row r="886" spans="2:6" x14ac:dyDescent="0.2">
      <c r="B886" t="s">
        <v>43</v>
      </c>
      <c r="C886" t="s">
        <v>18</v>
      </c>
      <c r="D886" s="167" t="s">
        <v>138</v>
      </c>
      <c r="E886" t="s">
        <v>1732</v>
      </c>
      <c r="F886" s="117">
        <v>0</v>
      </c>
    </row>
    <row r="887" spans="2:6" x14ac:dyDescent="0.2">
      <c r="B887" t="s">
        <v>43</v>
      </c>
      <c r="C887" t="s">
        <v>18</v>
      </c>
      <c r="D887" s="167" t="s">
        <v>120</v>
      </c>
      <c r="E887" t="s">
        <v>916</v>
      </c>
      <c r="F887" s="117">
        <v>6.9492154546988401</v>
      </c>
    </row>
    <row r="888" spans="2:6" x14ac:dyDescent="0.2">
      <c r="B888" t="s">
        <v>43</v>
      </c>
      <c r="C888" t="s">
        <v>18</v>
      </c>
      <c r="D888" s="155" t="s">
        <v>121</v>
      </c>
      <c r="E888" t="s">
        <v>917</v>
      </c>
      <c r="F888" s="117">
        <v>10.920195714526701</v>
      </c>
    </row>
    <row r="889" spans="2:6" x14ac:dyDescent="0.2">
      <c r="B889" t="s">
        <v>43</v>
      </c>
      <c r="C889" t="s">
        <v>18</v>
      </c>
      <c r="D889" s="155" t="s">
        <v>122</v>
      </c>
      <c r="E889" t="s">
        <v>918</v>
      </c>
      <c r="F889" s="117">
        <v>19.854901299139499</v>
      </c>
    </row>
    <row r="890" spans="2:6" x14ac:dyDescent="0.2">
      <c r="B890" t="s">
        <v>43</v>
      </c>
      <c r="C890" t="s">
        <v>18</v>
      </c>
      <c r="D890" s="155" t="s">
        <v>123</v>
      </c>
      <c r="E890" t="s">
        <v>919</v>
      </c>
      <c r="F890" s="117">
        <v>55.593723637590699</v>
      </c>
    </row>
    <row r="891" spans="2:6" x14ac:dyDescent="0.2">
      <c r="B891" t="s">
        <v>43</v>
      </c>
      <c r="C891" t="s">
        <v>18</v>
      </c>
      <c r="D891" s="155" t="s">
        <v>124</v>
      </c>
      <c r="E891" t="s">
        <v>920</v>
      </c>
      <c r="F891" s="117">
        <v>105.23097688544</v>
      </c>
    </row>
    <row r="892" spans="2:6" x14ac:dyDescent="0.2">
      <c r="B892" t="s">
        <v>43</v>
      </c>
      <c r="C892" t="s">
        <v>18</v>
      </c>
      <c r="D892" s="155" t="s">
        <v>125</v>
      </c>
      <c r="E892" t="s">
        <v>921</v>
      </c>
      <c r="F892" s="117">
        <v>186.63607221191199</v>
      </c>
    </row>
    <row r="893" spans="2:6" x14ac:dyDescent="0.2">
      <c r="B893" t="s">
        <v>43</v>
      </c>
      <c r="C893" t="s">
        <v>18</v>
      </c>
      <c r="D893" s="155" t="s">
        <v>126</v>
      </c>
      <c r="E893" t="s">
        <v>922</v>
      </c>
      <c r="F893" s="117">
        <v>231.30960013497599</v>
      </c>
    </row>
    <row r="894" spans="2:6" x14ac:dyDescent="0.2">
      <c r="B894" t="s">
        <v>43</v>
      </c>
      <c r="C894" t="s">
        <v>18</v>
      </c>
      <c r="D894" s="155" t="s">
        <v>127</v>
      </c>
      <c r="E894" t="s">
        <v>923</v>
      </c>
      <c r="F894" s="117">
        <v>284.917833642652</v>
      </c>
    </row>
    <row r="895" spans="2:6" x14ac:dyDescent="0.2">
      <c r="B895" t="s">
        <v>43</v>
      </c>
      <c r="C895" t="s">
        <v>18</v>
      </c>
      <c r="D895" s="155" t="s">
        <v>128</v>
      </c>
      <c r="E895" t="s">
        <v>924</v>
      </c>
      <c r="F895" s="117">
        <v>427.87312299645703</v>
      </c>
    </row>
    <row r="896" spans="2:6" x14ac:dyDescent="0.2">
      <c r="B896" t="s">
        <v>43</v>
      </c>
      <c r="C896" t="s">
        <v>18</v>
      </c>
      <c r="D896" s="155" t="s">
        <v>129</v>
      </c>
      <c r="E896" t="s">
        <v>925</v>
      </c>
      <c r="F896" s="117">
        <v>540.05331533659501</v>
      </c>
    </row>
    <row r="897" spans="2:6" x14ac:dyDescent="0.2">
      <c r="B897" t="s">
        <v>43</v>
      </c>
      <c r="C897" t="s">
        <v>18</v>
      </c>
      <c r="D897" s="155" t="s">
        <v>130</v>
      </c>
      <c r="E897" t="s">
        <v>926</v>
      </c>
      <c r="F897" s="117">
        <v>750.51526910747396</v>
      </c>
    </row>
    <row r="898" spans="2:6" x14ac:dyDescent="0.2">
      <c r="B898" t="s">
        <v>43</v>
      </c>
      <c r="C898" t="s">
        <v>18</v>
      </c>
      <c r="D898" s="155" t="s">
        <v>131</v>
      </c>
      <c r="E898" t="s">
        <v>927</v>
      </c>
      <c r="F898" s="117">
        <v>900.419773915978</v>
      </c>
    </row>
    <row r="899" spans="2:6" x14ac:dyDescent="0.2">
      <c r="B899" t="s">
        <v>43</v>
      </c>
      <c r="C899" t="s">
        <v>18</v>
      </c>
      <c r="D899" s="155" t="s">
        <v>132</v>
      </c>
      <c r="E899" t="s">
        <v>928</v>
      </c>
      <c r="F899" s="117">
        <v>797.17428716045197</v>
      </c>
    </row>
    <row r="900" spans="2:6" x14ac:dyDescent="0.2">
      <c r="B900" t="s">
        <v>43</v>
      </c>
      <c r="C900" t="s">
        <v>18</v>
      </c>
      <c r="D900" s="155" t="s">
        <v>133</v>
      </c>
      <c r="E900" t="s">
        <v>929</v>
      </c>
      <c r="F900" s="117">
        <v>612.52370507845399</v>
      </c>
    </row>
    <row r="901" spans="2:6" x14ac:dyDescent="0.2">
      <c r="B901" t="s">
        <v>43</v>
      </c>
      <c r="C901" t="s">
        <v>18</v>
      </c>
      <c r="D901" s="155" t="s">
        <v>134</v>
      </c>
      <c r="E901" t="s">
        <v>930</v>
      </c>
      <c r="F901" s="117">
        <v>513.249198582757</v>
      </c>
    </row>
    <row r="902" spans="2:6" x14ac:dyDescent="0.2">
      <c r="B902" t="s">
        <v>43</v>
      </c>
      <c r="C902" t="s">
        <v>18</v>
      </c>
      <c r="D902" s="155" t="s">
        <v>135</v>
      </c>
      <c r="E902" t="s">
        <v>931</v>
      </c>
      <c r="F902" s="117">
        <v>275.98312805803897</v>
      </c>
    </row>
    <row r="903" spans="2:6" x14ac:dyDescent="0.2">
      <c r="B903" t="s">
        <v>43</v>
      </c>
      <c r="C903" t="s">
        <v>18</v>
      </c>
      <c r="D903" s="155" t="s">
        <v>8</v>
      </c>
      <c r="E903" t="s">
        <v>932</v>
      </c>
      <c r="F903" s="117">
        <v>152.88274000337401</v>
      </c>
    </row>
    <row r="904" spans="2:6" x14ac:dyDescent="0.2">
      <c r="B904" t="s">
        <v>51</v>
      </c>
      <c r="C904" t="s">
        <v>69</v>
      </c>
      <c r="D904" s="155">
        <v>0</v>
      </c>
      <c r="E904" t="s">
        <v>933</v>
      </c>
      <c r="F904" s="117">
        <v>0</v>
      </c>
    </row>
    <row r="905" spans="2:6" x14ac:dyDescent="0.2">
      <c r="B905" t="s">
        <v>51</v>
      </c>
      <c r="C905" t="s">
        <v>69</v>
      </c>
      <c r="D905" s="167" t="s">
        <v>139</v>
      </c>
      <c r="E905" t="s">
        <v>1733</v>
      </c>
      <c r="F905" s="117">
        <v>0</v>
      </c>
    </row>
    <row r="906" spans="2:6" x14ac:dyDescent="0.2">
      <c r="B906" t="s">
        <v>51</v>
      </c>
      <c r="C906" t="s">
        <v>69</v>
      </c>
      <c r="D906" s="167" t="s">
        <v>138</v>
      </c>
      <c r="E906" t="s">
        <v>1734</v>
      </c>
      <c r="F906" s="117">
        <v>0</v>
      </c>
    </row>
    <row r="907" spans="2:6" x14ac:dyDescent="0.2">
      <c r="B907" t="s">
        <v>51</v>
      </c>
      <c r="C907" t="s">
        <v>69</v>
      </c>
      <c r="D907" s="167" t="s">
        <v>120</v>
      </c>
      <c r="E907" t="s">
        <v>934</v>
      </c>
      <c r="F907" s="117">
        <v>0</v>
      </c>
    </row>
    <row r="908" spans="2:6" x14ac:dyDescent="0.2">
      <c r="B908" t="s">
        <v>51</v>
      </c>
      <c r="C908" t="s">
        <v>69</v>
      </c>
      <c r="D908" s="155" t="s">
        <v>121</v>
      </c>
      <c r="E908" t="s">
        <v>935</v>
      </c>
      <c r="F908" s="117">
        <v>1.0087181143041699</v>
      </c>
    </row>
    <row r="909" spans="2:6" x14ac:dyDescent="0.2">
      <c r="B909" t="s">
        <v>51</v>
      </c>
      <c r="C909" t="s">
        <v>69</v>
      </c>
      <c r="D909" s="155" t="s">
        <v>122</v>
      </c>
      <c r="E909" t="s">
        <v>936</v>
      </c>
      <c r="F909" s="117">
        <v>6.0523086858249897</v>
      </c>
    </row>
    <row r="910" spans="2:6" x14ac:dyDescent="0.2">
      <c r="B910" t="s">
        <v>51</v>
      </c>
      <c r="C910" t="s">
        <v>69</v>
      </c>
      <c r="D910" s="155" t="s">
        <v>123</v>
      </c>
      <c r="E910" t="s">
        <v>937</v>
      </c>
      <c r="F910" s="117">
        <v>13.113335485954099</v>
      </c>
    </row>
    <row r="911" spans="2:6" x14ac:dyDescent="0.2">
      <c r="B911" t="s">
        <v>51</v>
      </c>
      <c r="C911" t="s">
        <v>69</v>
      </c>
      <c r="D911" s="155" t="s">
        <v>124</v>
      </c>
      <c r="E911" t="s">
        <v>938</v>
      </c>
      <c r="F911" s="117">
        <v>23.2005166289958</v>
      </c>
    </row>
    <row r="912" spans="2:6" x14ac:dyDescent="0.2">
      <c r="B912" t="s">
        <v>51</v>
      </c>
      <c r="C912" t="s">
        <v>69</v>
      </c>
      <c r="D912" s="155" t="s">
        <v>125</v>
      </c>
      <c r="E912" t="s">
        <v>939</v>
      </c>
      <c r="F912" s="117">
        <v>41.357442686470797</v>
      </c>
    </row>
    <row r="913" spans="2:6" x14ac:dyDescent="0.2">
      <c r="B913" t="s">
        <v>51</v>
      </c>
      <c r="C913" t="s">
        <v>69</v>
      </c>
      <c r="D913" s="155" t="s">
        <v>126</v>
      </c>
      <c r="E913" t="s">
        <v>940</v>
      </c>
      <c r="F913" s="117">
        <v>67.584113658379096</v>
      </c>
    </row>
    <row r="914" spans="2:6" x14ac:dyDescent="0.2">
      <c r="B914" t="s">
        <v>51</v>
      </c>
      <c r="C914" t="s">
        <v>69</v>
      </c>
      <c r="D914" s="155" t="s">
        <v>127</v>
      </c>
      <c r="E914" t="s">
        <v>941</v>
      </c>
      <c r="F914" s="117">
        <v>51.444623829512402</v>
      </c>
    </row>
    <row r="915" spans="2:6" x14ac:dyDescent="0.2">
      <c r="B915" t="s">
        <v>51</v>
      </c>
      <c r="C915" t="s">
        <v>69</v>
      </c>
      <c r="D915" s="155" t="s">
        <v>128</v>
      </c>
      <c r="E915" t="s">
        <v>942</v>
      </c>
      <c r="F915" s="117">
        <v>92.802066515983199</v>
      </c>
    </row>
    <row r="916" spans="2:6" x14ac:dyDescent="0.2">
      <c r="B916" t="s">
        <v>51</v>
      </c>
      <c r="C916" t="s">
        <v>69</v>
      </c>
      <c r="D916" s="155" t="s">
        <v>129</v>
      </c>
      <c r="E916" t="s">
        <v>943</v>
      </c>
      <c r="F916" s="117">
        <v>120.037455602196</v>
      </c>
    </row>
    <row r="917" spans="2:6" x14ac:dyDescent="0.2">
      <c r="B917" t="s">
        <v>51</v>
      </c>
      <c r="C917" t="s">
        <v>69</v>
      </c>
      <c r="D917" s="155" t="s">
        <v>130</v>
      </c>
      <c r="E917" t="s">
        <v>944</v>
      </c>
      <c r="F917" s="117">
        <v>154.333871488537</v>
      </c>
    </row>
    <row r="918" spans="2:6" x14ac:dyDescent="0.2">
      <c r="B918" t="s">
        <v>51</v>
      </c>
      <c r="C918" t="s">
        <v>69</v>
      </c>
      <c r="D918" s="155" t="s">
        <v>131</v>
      </c>
      <c r="E918" t="s">
        <v>945</v>
      </c>
      <c r="F918" s="117">
        <v>181.56926057474999</v>
      </c>
    </row>
    <row r="919" spans="2:6" x14ac:dyDescent="0.2">
      <c r="B919" t="s">
        <v>51</v>
      </c>
      <c r="C919" t="s">
        <v>69</v>
      </c>
      <c r="D919" s="155" t="s">
        <v>132</v>
      </c>
      <c r="E919" t="s">
        <v>946</v>
      </c>
      <c r="F919" s="117">
        <v>168.45592508879599</v>
      </c>
    </row>
    <row r="920" spans="2:6" x14ac:dyDescent="0.2">
      <c r="B920" t="s">
        <v>51</v>
      </c>
      <c r="C920" t="s">
        <v>69</v>
      </c>
      <c r="D920" s="155" t="s">
        <v>133</v>
      </c>
      <c r="E920" t="s">
        <v>947</v>
      </c>
      <c r="F920" s="117">
        <v>167.447206974491</v>
      </c>
    </row>
    <row r="921" spans="2:6" x14ac:dyDescent="0.2">
      <c r="B921" t="s">
        <v>51</v>
      </c>
      <c r="C921" t="s">
        <v>69</v>
      </c>
      <c r="D921" s="155" t="s">
        <v>134</v>
      </c>
      <c r="E921" t="s">
        <v>948</v>
      </c>
      <c r="F921" s="117">
        <v>156.351307717146</v>
      </c>
    </row>
    <row r="922" spans="2:6" x14ac:dyDescent="0.2">
      <c r="B922" t="s">
        <v>51</v>
      </c>
      <c r="C922" t="s">
        <v>69</v>
      </c>
      <c r="D922" s="155" t="s">
        <v>135</v>
      </c>
      <c r="E922" t="s">
        <v>949</v>
      </c>
      <c r="F922" s="117">
        <v>94.819502744591503</v>
      </c>
    </row>
    <row r="923" spans="2:6" x14ac:dyDescent="0.2">
      <c r="B923" t="s">
        <v>51</v>
      </c>
      <c r="C923" t="s">
        <v>69</v>
      </c>
      <c r="D923" s="155" t="s">
        <v>8</v>
      </c>
      <c r="E923" t="s">
        <v>950</v>
      </c>
      <c r="F923" s="117">
        <v>67.584113658379096</v>
      </c>
    </row>
    <row r="924" spans="2:6" x14ac:dyDescent="0.2">
      <c r="B924" t="s">
        <v>51</v>
      </c>
      <c r="C924" t="s">
        <v>70</v>
      </c>
      <c r="D924" s="155">
        <v>0</v>
      </c>
      <c r="E924" t="s">
        <v>951</v>
      </c>
      <c r="F924" s="117">
        <v>1.0087181143041699</v>
      </c>
    </row>
    <row r="925" spans="2:6" x14ac:dyDescent="0.2">
      <c r="B925" t="s">
        <v>51</v>
      </c>
      <c r="C925" t="s">
        <v>70</v>
      </c>
      <c r="D925" s="167" t="s">
        <v>139</v>
      </c>
      <c r="E925" t="s">
        <v>1735</v>
      </c>
      <c r="F925" s="117">
        <v>0</v>
      </c>
    </row>
    <row r="926" spans="2:6" x14ac:dyDescent="0.2">
      <c r="B926" t="s">
        <v>51</v>
      </c>
      <c r="C926" t="s">
        <v>70</v>
      </c>
      <c r="D926" s="167" t="s">
        <v>138</v>
      </c>
      <c r="E926" t="s">
        <v>1736</v>
      </c>
      <c r="F926" s="117">
        <v>0</v>
      </c>
    </row>
    <row r="927" spans="2:6" x14ac:dyDescent="0.2">
      <c r="B927" t="s">
        <v>51</v>
      </c>
      <c r="C927" t="s">
        <v>70</v>
      </c>
      <c r="D927" s="167" t="s">
        <v>120</v>
      </c>
      <c r="E927" t="s">
        <v>952</v>
      </c>
      <c r="F927" s="117">
        <v>1.0087181143041699</v>
      </c>
    </row>
    <row r="928" spans="2:6" x14ac:dyDescent="0.2">
      <c r="B928" t="s">
        <v>51</v>
      </c>
      <c r="C928" t="s">
        <v>70</v>
      </c>
      <c r="D928" s="155" t="s">
        <v>121</v>
      </c>
      <c r="E928" t="s">
        <v>953</v>
      </c>
      <c r="F928" s="117">
        <v>2.0174362286083301</v>
      </c>
    </row>
    <row r="929" spans="2:6" x14ac:dyDescent="0.2">
      <c r="B929" t="s">
        <v>51</v>
      </c>
      <c r="C929" t="s">
        <v>70</v>
      </c>
      <c r="D929" s="155" t="s">
        <v>122</v>
      </c>
      <c r="E929" t="s">
        <v>954</v>
      </c>
      <c r="F929" s="117">
        <v>3.0261543429125002</v>
      </c>
    </row>
    <row r="930" spans="2:6" x14ac:dyDescent="0.2">
      <c r="B930" t="s">
        <v>51</v>
      </c>
      <c r="C930" t="s">
        <v>70</v>
      </c>
      <c r="D930" s="155" t="s">
        <v>123</v>
      </c>
      <c r="E930" t="s">
        <v>955</v>
      </c>
      <c r="F930" s="117">
        <v>17.148207943170799</v>
      </c>
    </row>
    <row r="931" spans="2:6" x14ac:dyDescent="0.2">
      <c r="B931" t="s">
        <v>51</v>
      </c>
      <c r="C931" t="s">
        <v>70</v>
      </c>
      <c r="D931" s="155" t="s">
        <v>124</v>
      </c>
      <c r="E931" t="s">
        <v>956</v>
      </c>
      <c r="F931" s="117">
        <v>48.418469486599903</v>
      </c>
    </row>
    <row r="932" spans="2:6" x14ac:dyDescent="0.2">
      <c r="B932" t="s">
        <v>51</v>
      </c>
      <c r="C932" t="s">
        <v>70</v>
      </c>
      <c r="D932" s="155" t="s">
        <v>125</v>
      </c>
      <c r="E932" t="s">
        <v>957</v>
      </c>
      <c r="F932" s="117">
        <v>70.610268001291601</v>
      </c>
    </row>
    <row r="933" spans="2:6" x14ac:dyDescent="0.2">
      <c r="B933" t="s">
        <v>51</v>
      </c>
      <c r="C933" t="s">
        <v>70</v>
      </c>
      <c r="D933" s="155" t="s">
        <v>126</v>
      </c>
      <c r="E933" t="s">
        <v>958</v>
      </c>
      <c r="F933" s="117">
        <v>100.871811430417</v>
      </c>
    </row>
    <row r="934" spans="2:6" x14ac:dyDescent="0.2">
      <c r="B934" t="s">
        <v>51</v>
      </c>
      <c r="C934" t="s">
        <v>70</v>
      </c>
      <c r="D934" s="155" t="s">
        <v>127</v>
      </c>
      <c r="E934" t="s">
        <v>959</v>
      </c>
      <c r="F934" s="117">
        <v>106.92412011624199</v>
      </c>
    </row>
    <row r="935" spans="2:6" x14ac:dyDescent="0.2">
      <c r="B935" t="s">
        <v>51</v>
      </c>
      <c r="C935" t="s">
        <v>70</v>
      </c>
      <c r="D935" s="155" t="s">
        <v>128</v>
      </c>
      <c r="E935" t="s">
        <v>960</v>
      </c>
      <c r="F935" s="117">
        <v>127.098482402325</v>
      </c>
    </row>
    <row r="936" spans="2:6" x14ac:dyDescent="0.2">
      <c r="B936" t="s">
        <v>51</v>
      </c>
      <c r="C936" t="s">
        <v>70</v>
      </c>
      <c r="D936" s="155" t="s">
        <v>129</v>
      </c>
      <c r="E936" t="s">
        <v>961</v>
      </c>
      <c r="F936" s="117">
        <v>168.45592508879599</v>
      </c>
    </row>
    <row r="937" spans="2:6" x14ac:dyDescent="0.2">
      <c r="B937" t="s">
        <v>51</v>
      </c>
      <c r="C937" t="s">
        <v>70</v>
      </c>
      <c r="D937" s="155" t="s">
        <v>130</v>
      </c>
      <c r="E937" t="s">
        <v>962</v>
      </c>
      <c r="F937" s="117">
        <v>192.66515983209601</v>
      </c>
    </row>
    <row r="938" spans="2:6" x14ac:dyDescent="0.2">
      <c r="B938" t="s">
        <v>51</v>
      </c>
      <c r="C938" t="s">
        <v>70</v>
      </c>
      <c r="D938" s="155" t="s">
        <v>131</v>
      </c>
      <c r="E938" t="s">
        <v>963</v>
      </c>
      <c r="F938" s="117">
        <v>206.78721343235401</v>
      </c>
    </row>
    <row r="939" spans="2:6" x14ac:dyDescent="0.2">
      <c r="B939" t="s">
        <v>51</v>
      </c>
      <c r="C939" t="s">
        <v>70</v>
      </c>
      <c r="D939" s="155" t="s">
        <v>132</v>
      </c>
      <c r="E939" t="s">
        <v>964</v>
      </c>
      <c r="F939" s="117">
        <v>201.743622860833</v>
      </c>
    </row>
    <row r="940" spans="2:6" x14ac:dyDescent="0.2">
      <c r="B940" t="s">
        <v>51</v>
      </c>
      <c r="C940" t="s">
        <v>70</v>
      </c>
      <c r="D940" s="155" t="s">
        <v>133</v>
      </c>
      <c r="E940" t="s">
        <v>965</v>
      </c>
      <c r="F940" s="117">
        <v>177.53438811753301</v>
      </c>
    </row>
    <row r="941" spans="2:6" x14ac:dyDescent="0.2">
      <c r="B941" t="s">
        <v>51</v>
      </c>
      <c r="C941" t="s">
        <v>70</v>
      </c>
      <c r="D941" s="155" t="s">
        <v>134</v>
      </c>
      <c r="E941" t="s">
        <v>966</v>
      </c>
      <c r="F941" s="117">
        <v>148.28156280271199</v>
      </c>
    </row>
    <row r="942" spans="2:6" x14ac:dyDescent="0.2">
      <c r="B942" t="s">
        <v>51</v>
      </c>
      <c r="C942" t="s">
        <v>70</v>
      </c>
      <c r="D942" s="155" t="s">
        <v>135</v>
      </c>
      <c r="E942" t="s">
        <v>967</v>
      </c>
      <c r="F942" s="117">
        <v>88.767194058766506</v>
      </c>
    </row>
    <row r="943" spans="2:6" x14ac:dyDescent="0.2">
      <c r="B943" t="s">
        <v>51</v>
      </c>
      <c r="C943" t="s">
        <v>70</v>
      </c>
      <c r="D943" s="155" t="s">
        <v>8</v>
      </c>
      <c r="E943" t="s">
        <v>968</v>
      </c>
      <c r="F943" s="117">
        <v>54.4707781724249</v>
      </c>
    </row>
    <row r="944" spans="2:6" x14ac:dyDescent="0.2">
      <c r="B944" t="s">
        <v>51</v>
      </c>
      <c r="C944" t="s">
        <v>18</v>
      </c>
      <c r="D944" s="155">
        <v>0</v>
      </c>
      <c r="E944" t="s">
        <v>969</v>
      </c>
      <c r="F944" s="117">
        <v>1.0087181143041699</v>
      </c>
    </row>
    <row r="945" spans="2:6" x14ac:dyDescent="0.2">
      <c r="B945" t="s">
        <v>51</v>
      </c>
      <c r="C945" t="s">
        <v>18</v>
      </c>
      <c r="D945" s="167" t="s">
        <v>139</v>
      </c>
      <c r="E945" t="s">
        <v>1737</v>
      </c>
      <c r="F945" s="117">
        <v>0</v>
      </c>
    </row>
    <row r="946" spans="2:6" x14ac:dyDescent="0.2">
      <c r="B946" t="s">
        <v>51</v>
      </c>
      <c r="C946" t="s">
        <v>18</v>
      </c>
      <c r="D946" s="167" t="s">
        <v>138</v>
      </c>
      <c r="E946" t="s">
        <v>1738</v>
      </c>
      <c r="F946" s="117">
        <v>0</v>
      </c>
    </row>
    <row r="947" spans="2:6" x14ac:dyDescent="0.2">
      <c r="B947" t="s">
        <v>51</v>
      </c>
      <c r="C947" t="s">
        <v>18</v>
      </c>
      <c r="D947" s="167" t="s">
        <v>120</v>
      </c>
      <c r="E947" t="s">
        <v>970</v>
      </c>
      <c r="F947" s="117">
        <v>1.0087181143041699</v>
      </c>
    </row>
    <row r="948" spans="2:6" x14ac:dyDescent="0.2">
      <c r="B948" t="s">
        <v>51</v>
      </c>
      <c r="C948" t="s">
        <v>18</v>
      </c>
      <c r="D948" s="155" t="s">
        <v>121</v>
      </c>
      <c r="E948" t="s">
        <v>971</v>
      </c>
      <c r="F948" s="117">
        <v>3.0261543429125002</v>
      </c>
    </row>
    <row r="949" spans="2:6" x14ac:dyDescent="0.2">
      <c r="B949" t="s">
        <v>51</v>
      </c>
      <c r="C949" t="s">
        <v>18</v>
      </c>
      <c r="D949" s="155" t="s">
        <v>122</v>
      </c>
      <c r="E949" t="s">
        <v>972</v>
      </c>
      <c r="F949" s="117">
        <v>9.0784630287374899</v>
      </c>
    </row>
    <row r="950" spans="2:6" x14ac:dyDescent="0.2">
      <c r="B950" t="s">
        <v>51</v>
      </c>
      <c r="C950" t="s">
        <v>18</v>
      </c>
      <c r="D950" s="155" t="s">
        <v>123</v>
      </c>
      <c r="E950" t="s">
        <v>973</v>
      </c>
      <c r="F950" s="117">
        <v>30.261543429124998</v>
      </c>
    </row>
    <row r="951" spans="2:6" x14ac:dyDescent="0.2">
      <c r="B951" t="s">
        <v>51</v>
      </c>
      <c r="C951" t="s">
        <v>18</v>
      </c>
      <c r="D951" s="155" t="s">
        <v>124</v>
      </c>
      <c r="E951" t="s">
        <v>974</v>
      </c>
      <c r="F951" s="117">
        <v>71.618986115595703</v>
      </c>
    </row>
    <row r="952" spans="2:6" x14ac:dyDescent="0.2">
      <c r="B952" t="s">
        <v>51</v>
      </c>
      <c r="C952" t="s">
        <v>18</v>
      </c>
      <c r="D952" s="155" t="s">
        <v>125</v>
      </c>
      <c r="E952" t="s">
        <v>975</v>
      </c>
      <c r="F952" s="117">
        <v>111.96771068776199</v>
      </c>
    </row>
    <row r="953" spans="2:6" x14ac:dyDescent="0.2">
      <c r="B953" t="s">
        <v>51</v>
      </c>
      <c r="C953" t="s">
        <v>18</v>
      </c>
      <c r="D953" s="155" t="s">
        <v>126</v>
      </c>
      <c r="E953" t="s">
        <v>976</v>
      </c>
      <c r="F953" s="117">
        <v>168.45592508879599</v>
      </c>
    </row>
    <row r="954" spans="2:6" x14ac:dyDescent="0.2">
      <c r="B954" t="s">
        <v>51</v>
      </c>
      <c r="C954" t="s">
        <v>18</v>
      </c>
      <c r="D954" s="155" t="s">
        <v>127</v>
      </c>
      <c r="E954" t="s">
        <v>977</v>
      </c>
      <c r="F954" s="117">
        <v>158.36874394575401</v>
      </c>
    </row>
    <row r="955" spans="2:6" x14ac:dyDescent="0.2">
      <c r="B955" t="s">
        <v>51</v>
      </c>
      <c r="C955" t="s">
        <v>18</v>
      </c>
      <c r="D955" s="155" t="s">
        <v>128</v>
      </c>
      <c r="E955" t="s">
        <v>978</v>
      </c>
      <c r="F955" s="117">
        <v>219.900548918308</v>
      </c>
    </row>
    <row r="956" spans="2:6" x14ac:dyDescent="0.2">
      <c r="B956" t="s">
        <v>51</v>
      </c>
      <c r="C956" t="s">
        <v>18</v>
      </c>
      <c r="D956" s="155" t="s">
        <v>129</v>
      </c>
      <c r="E956" t="s">
        <v>979</v>
      </c>
      <c r="F956" s="117">
        <v>288.49338069099099</v>
      </c>
    </row>
    <row r="957" spans="2:6" x14ac:dyDescent="0.2">
      <c r="B957" t="s">
        <v>51</v>
      </c>
      <c r="C957" t="s">
        <v>18</v>
      </c>
      <c r="D957" s="155" t="s">
        <v>130</v>
      </c>
      <c r="E957" t="s">
        <v>980</v>
      </c>
      <c r="F957" s="117">
        <v>346.99903132063298</v>
      </c>
    </row>
    <row r="958" spans="2:6" x14ac:dyDescent="0.2">
      <c r="B958" t="s">
        <v>51</v>
      </c>
      <c r="C958" t="s">
        <v>18</v>
      </c>
      <c r="D958" s="155" t="s">
        <v>131</v>
      </c>
      <c r="E958" t="s">
        <v>981</v>
      </c>
      <c r="F958" s="117">
        <v>388.356474007104</v>
      </c>
    </row>
    <row r="959" spans="2:6" x14ac:dyDescent="0.2">
      <c r="B959" t="s">
        <v>51</v>
      </c>
      <c r="C959" t="s">
        <v>18</v>
      </c>
      <c r="D959" s="155" t="s">
        <v>132</v>
      </c>
      <c r="E959" t="s">
        <v>982</v>
      </c>
      <c r="F959" s="117">
        <v>370.19954794962899</v>
      </c>
    </row>
    <row r="960" spans="2:6" x14ac:dyDescent="0.2">
      <c r="B960" t="s">
        <v>51</v>
      </c>
      <c r="C960" t="s">
        <v>18</v>
      </c>
      <c r="D960" s="155" t="s">
        <v>133</v>
      </c>
      <c r="E960" t="s">
        <v>983</v>
      </c>
      <c r="F960" s="117">
        <v>344.98159509202497</v>
      </c>
    </row>
    <row r="961" spans="2:6" x14ac:dyDescent="0.2">
      <c r="B961" t="s">
        <v>51</v>
      </c>
      <c r="C961" t="s">
        <v>18</v>
      </c>
      <c r="D961" s="155" t="s">
        <v>134</v>
      </c>
      <c r="E961" t="s">
        <v>984</v>
      </c>
      <c r="F961" s="117">
        <v>304.63287051985799</v>
      </c>
    </row>
    <row r="962" spans="2:6" x14ac:dyDescent="0.2">
      <c r="B962" t="s">
        <v>51</v>
      </c>
      <c r="C962" t="s">
        <v>18</v>
      </c>
      <c r="D962" s="155" t="s">
        <v>135</v>
      </c>
      <c r="E962" t="s">
        <v>985</v>
      </c>
      <c r="F962" s="117">
        <v>183.586696803358</v>
      </c>
    </row>
    <row r="963" spans="2:6" x14ac:dyDescent="0.2">
      <c r="B963" t="s">
        <v>51</v>
      </c>
      <c r="C963" t="s">
        <v>18</v>
      </c>
      <c r="D963" s="155" t="s">
        <v>8</v>
      </c>
      <c r="E963" t="s">
        <v>986</v>
      </c>
      <c r="F963" s="117">
        <v>122.054891830804</v>
      </c>
    </row>
    <row r="964" spans="2:6" x14ac:dyDescent="0.2">
      <c r="B964" t="s">
        <v>52</v>
      </c>
      <c r="C964" t="s">
        <v>69</v>
      </c>
      <c r="D964" s="155">
        <v>0</v>
      </c>
      <c r="E964" t="s">
        <v>987</v>
      </c>
      <c r="F964" s="117">
        <v>10.129390018484299</v>
      </c>
    </row>
    <row r="965" spans="2:6" x14ac:dyDescent="0.2">
      <c r="B965" t="s">
        <v>52</v>
      </c>
      <c r="C965" t="s">
        <v>69</v>
      </c>
      <c r="D965" s="167" t="s">
        <v>139</v>
      </c>
      <c r="E965" t="s">
        <v>1739</v>
      </c>
      <c r="F965" s="117">
        <v>0</v>
      </c>
    </row>
    <row r="966" spans="2:6" x14ac:dyDescent="0.2">
      <c r="B966" t="s">
        <v>52</v>
      </c>
      <c r="C966" t="s">
        <v>69</v>
      </c>
      <c r="D966" s="167" t="s">
        <v>138</v>
      </c>
      <c r="E966" t="s">
        <v>1740</v>
      </c>
      <c r="F966" s="117">
        <v>0</v>
      </c>
    </row>
    <row r="967" spans="2:6" x14ac:dyDescent="0.2">
      <c r="B967" t="s">
        <v>52</v>
      </c>
      <c r="C967" t="s">
        <v>69</v>
      </c>
      <c r="D967" s="167" t="s">
        <v>120</v>
      </c>
      <c r="E967" t="s">
        <v>988</v>
      </c>
      <c r="F967" s="117">
        <v>6.07763401109057</v>
      </c>
    </row>
    <row r="968" spans="2:6" x14ac:dyDescent="0.2">
      <c r="B968" t="s">
        <v>52</v>
      </c>
      <c r="C968" t="s">
        <v>69</v>
      </c>
      <c r="D968" s="155" t="s">
        <v>121</v>
      </c>
      <c r="E968" t="s">
        <v>989</v>
      </c>
      <c r="F968" s="117">
        <v>0</v>
      </c>
    </row>
    <row r="969" spans="2:6" x14ac:dyDescent="0.2">
      <c r="B969" t="s">
        <v>52</v>
      </c>
      <c r="C969" t="s">
        <v>69</v>
      </c>
      <c r="D969" s="155" t="s">
        <v>122</v>
      </c>
      <c r="E969" t="s">
        <v>990</v>
      </c>
      <c r="F969" s="117">
        <v>6.07763401109057</v>
      </c>
    </row>
    <row r="970" spans="2:6" x14ac:dyDescent="0.2">
      <c r="B970" t="s">
        <v>52</v>
      </c>
      <c r="C970" t="s">
        <v>69</v>
      </c>
      <c r="D970" s="155" t="s">
        <v>123</v>
      </c>
      <c r="E970" t="s">
        <v>991</v>
      </c>
      <c r="F970" s="117">
        <v>22.284658040665398</v>
      </c>
    </row>
    <row r="971" spans="2:6" x14ac:dyDescent="0.2">
      <c r="B971" t="s">
        <v>52</v>
      </c>
      <c r="C971" t="s">
        <v>69</v>
      </c>
      <c r="D971" s="155" t="s">
        <v>124</v>
      </c>
      <c r="E971" t="s">
        <v>992</v>
      </c>
      <c r="F971" s="117">
        <v>38.491682070240302</v>
      </c>
    </row>
    <row r="972" spans="2:6" x14ac:dyDescent="0.2">
      <c r="B972" t="s">
        <v>52</v>
      </c>
      <c r="C972" t="s">
        <v>69</v>
      </c>
      <c r="D972" s="155" t="s">
        <v>125</v>
      </c>
      <c r="E972" t="s">
        <v>993</v>
      </c>
      <c r="F972" s="117">
        <v>40.517560073937197</v>
      </c>
    </row>
    <row r="973" spans="2:6" x14ac:dyDescent="0.2">
      <c r="B973" t="s">
        <v>52</v>
      </c>
      <c r="C973" t="s">
        <v>69</v>
      </c>
      <c r="D973" s="155" t="s">
        <v>126</v>
      </c>
      <c r="E973" t="s">
        <v>994</v>
      </c>
      <c r="F973" s="117">
        <v>81.035120147874295</v>
      </c>
    </row>
    <row r="974" spans="2:6" x14ac:dyDescent="0.2">
      <c r="B974" t="s">
        <v>52</v>
      </c>
      <c r="C974" t="s">
        <v>69</v>
      </c>
      <c r="D974" s="155" t="s">
        <v>127</v>
      </c>
      <c r="E974" t="s">
        <v>995</v>
      </c>
      <c r="F974" s="117">
        <v>105.345656192237</v>
      </c>
    </row>
    <row r="975" spans="2:6" x14ac:dyDescent="0.2">
      <c r="B975" t="s">
        <v>52</v>
      </c>
      <c r="C975" t="s">
        <v>69</v>
      </c>
      <c r="D975" s="155" t="s">
        <v>128</v>
      </c>
      <c r="E975" t="s">
        <v>996</v>
      </c>
      <c r="F975" s="117">
        <v>143.837338262477</v>
      </c>
    </row>
    <row r="976" spans="2:6" x14ac:dyDescent="0.2">
      <c r="B976" t="s">
        <v>52</v>
      </c>
      <c r="C976" t="s">
        <v>69</v>
      </c>
      <c r="D976" s="155" t="s">
        <v>129</v>
      </c>
      <c r="E976" t="s">
        <v>997</v>
      </c>
      <c r="F976" s="117">
        <v>149.914972273567</v>
      </c>
    </row>
    <row r="977" spans="2:6" x14ac:dyDescent="0.2">
      <c r="B977" t="s">
        <v>52</v>
      </c>
      <c r="C977" t="s">
        <v>69</v>
      </c>
      <c r="D977" s="155" t="s">
        <v>130</v>
      </c>
      <c r="E977" t="s">
        <v>998</v>
      </c>
      <c r="F977" s="117">
        <v>210.69131238447301</v>
      </c>
    </row>
    <row r="978" spans="2:6" x14ac:dyDescent="0.2">
      <c r="B978" t="s">
        <v>52</v>
      </c>
      <c r="C978" t="s">
        <v>69</v>
      </c>
      <c r="D978" s="155" t="s">
        <v>131</v>
      </c>
      <c r="E978" t="s">
        <v>999</v>
      </c>
      <c r="F978" s="117">
        <v>305.90757855822602</v>
      </c>
    </row>
    <row r="979" spans="2:6" x14ac:dyDescent="0.2">
      <c r="B979" t="s">
        <v>52</v>
      </c>
      <c r="C979" t="s">
        <v>69</v>
      </c>
      <c r="D979" s="155" t="s">
        <v>132</v>
      </c>
      <c r="E979" t="s">
        <v>1000</v>
      </c>
      <c r="F979" s="117">
        <v>241.07948243992601</v>
      </c>
    </row>
    <row r="980" spans="2:6" x14ac:dyDescent="0.2">
      <c r="B980" t="s">
        <v>52</v>
      </c>
      <c r="C980" t="s">
        <v>69</v>
      </c>
      <c r="D980" s="155" t="s">
        <v>133</v>
      </c>
      <c r="E980" t="s">
        <v>1001</v>
      </c>
      <c r="F980" s="117">
        <v>293.75231053604398</v>
      </c>
    </row>
    <row r="981" spans="2:6" x14ac:dyDescent="0.2">
      <c r="B981" t="s">
        <v>52</v>
      </c>
      <c r="C981" t="s">
        <v>69</v>
      </c>
      <c r="D981" s="155" t="s">
        <v>134</v>
      </c>
      <c r="E981" t="s">
        <v>1002</v>
      </c>
      <c r="F981" s="117">
        <v>220.82070240295701</v>
      </c>
    </row>
    <row r="982" spans="2:6" x14ac:dyDescent="0.2">
      <c r="B982" t="s">
        <v>52</v>
      </c>
      <c r="C982" t="s">
        <v>69</v>
      </c>
      <c r="D982" s="155" t="s">
        <v>135</v>
      </c>
      <c r="E982" t="s">
        <v>1003</v>
      </c>
      <c r="F982" s="117">
        <v>143.837338262477</v>
      </c>
    </row>
    <row r="983" spans="2:6" x14ac:dyDescent="0.2">
      <c r="B983" t="s">
        <v>52</v>
      </c>
      <c r="C983" t="s">
        <v>69</v>
      </c>
      <c r="D983" s="155" t="s">
        <v>8</v>
      </c>
      <c r="E983" t="s">
        <v>1004</v>
      </c>
      <c r="F983" s="117">
        <v>109.39741219963</v>
      </c>
    </row>
    <row r="984" spans="2:6" x14ac:dyDescent="0.2">
      <c r="B984" t="s">
        <v>52</v>
      </c>
      <c r="C984" t="s">
        <v>70</v>
      </c>
      <c r="D984" s="155">
        <v>0</v>
      </c>
      <c r="E984" t="s">
        <v>1005</v>
      </c>
      <c r="F984" s="117">
        <v>4.0517560073937204</v>
      </c>
    </row>
    <row r="985" spans="2:6" x14ac:dyDescent="0.2">
      <c r="B985" t="s">
        <v>52</v>
      </c>
      <c r="C985" t="s">
        <v>70</v>
      </c>
      <c r="D985" s="167" t="s">
        <v>139</v>
      </c>
      <c r="E985" t="s">
        <v>1741</v>
      </c>
      <c r="F985" s="117">
        <v>2.0258780036968602</v>
      </c>
    </row>
    <row r="986" spans="2:6" x14ac:dyDescent="0.2">
      <c r="B986" t="s">
        <v>52</v>
      </c>
      <c r="C986" t="s">
        <v>70</v>
      </c>
      <c r="D986" s="167" t="s">
        <v>138</v>
      </c>
      <c r="E986" t="s">
        <v>1742</v>
      </c>
      <c r="F986" s="117">
        <v>2.0258780036968602</v>
      </c>
    </row>
    <row r="987" spans="2:6" x14ac:dyDescent="0.2">
      <c r="B987" t="s">
        <v>52</v>
      </c>
      <c r="C987" t="s">
        <v>70</v>
      </c>
      <c r="D987" s="167" t="s">
        <v>120</v>
      </c>
      <c r="E987" t="s">
        <v>1006</v>
      </c>
      <c r="F987" s="117">
        <v>2.0258780036968602</v>
      </c>
    </row>
    <row r="988" spans="2:6" x14ac:dyDescent="0.2">
      <c r="B988" t="s">
        <v>52</v>
      </c>
      <c r="C988" t="s">
        <v>70</v>
      </c>
      <c r="D988" s="155" t="s">
        <v>121</v>
      </c>
      <c r="E988" t="s">
        <v>1007</v>
      </c>
      <c r="F988" s="117">
        <v>4.0517560073937204</v>
      </c>
    </row>
    <row r="989" spans="2:6" x14ac:dyDescent="0.2">
      <c r="B989" t="s">
        <v>52</v>
      </c>
      <c r="C989" t="s">
        <v>70</v>
      </c>
      <c r="D989" s="155" t="s">
        <v>122</v>
      </c>
      <c r="E989" t="s">
        <v>1008</v>
      </c>
      <c r="F989" s="117">
        <v>6.07763401109057</v>
      </c>
    </row>
    <row r="990" spans="2:6" x14ac:dyDescent="0.2">
      <c r="B990" t="s">
        <v>52</v>
      </c>
      <c r="C990" t="s">
        <v>70</v>
      </c>
      <c r="D990" s="155" t="s">
        <v>123</v>
      </c>
      <c r="E990" t="s">
        <v>1009</v>
      </c>
      <c r="F990" s="117">
        <v>22.284658040665398</v>
      </c>
    </row>
    <row r="991" spans="2:6" x14ac:dyDescent="0.2">
      <c r="B991" t="s">
        <v>52</v>
      </c>
      <c r="C991" t="s">
        <v>70</v>
      </c>
      <c r="D991" s="155" t="s">
        <v>124</v>
      </c>
      <c r="E991" t="s">
        <v>1010</v>
      </c>
      <c r="F991" s="117">
        <v>52.672828096118302</v>
      </c>
    </row>
    <row r="992" spans="2:6" x14ac:dyDescent="0.2">
      <c r="B992" t="s">
        <v>52</v>
      </c>
      <c r="C992" t="s">
        <v>70</v>
      </c>
      <c r="D992" s="155" t="s">
        <v>125</v>
      </c>
      <c r="E992" t="s">
        <v>1011</v>
      </c>
      <c r="F992" s="117">
        <v>58.750462107208897</v>
      </c>
    </row>
    <row r="993" spans="2:6" x14ac:dyDescent="0.2">
      <c r="B993" t="s">
        <v>52</v>
      </c>
      <c r="C993" t="s">
        <v>70</v>
      </c>
      <c r="D993" s="155" t="s">
        <v>126</v>
      </c>
      <c r="E993" t="s">
        <v>1012</v>
      </c>
      <c r="F993" s="117">
        <v>93.1903881700554</v>
      </c>
    </row>
    <row r="994" spans="2:6" x14ac:dyDescent="0.2">
      <c r="B994" t="s">
        <v>52</v>
      </c>
      <c r="C994" t="s">
        <v>70</v>
      </c>
      <c r="D994" s="155" t="s">
        <v>127</v>
      </c>
      <c r="E994" t="s">
        <v>1013</v>
      </c>
      <c r="F994" s="117">
        <v>141.81146025877999</v>
      </c>
    </row>
    <row r="995" spans="2:6" x14ac:dyDescent="0.2">
      <c r="B995" t="s">
        <v>52</v>
      </c>
      <c r="C995" t="s">
        <v>70</v>
      </c>
      <c r="D995" s="155" t="s">
        <v>128</v>
      </c>
      <c r="E995" t="s">
        <v>1014</v>
      </c>
      <c r="F995" s="117">
        <v>145.86321626617399</v>
      </c>
    </row>
    <row r="996" spans="2:6" x14ac:dyDescent="0.2">
      <c r="B996" t="s">
        <v>52</v>
      </c>
      <c r="C996" t="s">
        <v>70</v>
      </c>
      <c r="D996" s="155" t="s">
        <v>129</v>
      </c>
      <c r="E996" t="s">
        <v>1015</v>
      </c>
      <c r="F996" s="117">
        <v>210.69131238447301</v>
      </c>
    </row>
    <row r="997" spans="2:6" x14ac:dyDescent="0.2">
      <c r="B997" t="s">
        <v>52</v>
      </c>
      <c r="C997" t="s">
        <v>70</v>
      </c>
      <c r="D997" s="155" t="s">
        <v>130</v>
      </c>
      <c r="E997" t="s">
        <v>1016</v>
      </c>
      <c r="F997" s="117">
        <v>247.157116451017</v>
      </c>
    </row>
    <row r="998" spans="2:6" x14ac:dyDescent="0.2">
      <c r="B998" t="s">
        <v>52</v>
      </c>
      <c r="C998" t="s">
        <v>70</v>
      </c>
      <c r="D998" s="155" t="s">
        <v>131</v>
      </c>
      <c r="E998" t="s">
        <v>1017</v>
      </c>
      <c r="F998" s="117">
        <v>287.67467652495401</v>
      </c>
    </row>
    <row r="999" spans="2:6" x14ac:dyDescent="0.2">
      <c r="B999" t="s">
        <v>52</v>
      </c>
      <c r="C999" t="s">
        <v>70</v>
      </c>
      <c r="D999" s="155" t="s">
        <v>132</v>
      </c>
      <c r="E999" t="s">
        <v>1018</v>
      </c>
      <c r="F999" s="117">
        <v>307.93345656192201</v>
      </c>
    </row>
    <row r="1000" spans="2:6" x14ac:dyDescent="0.2">
      <c r="B1000" t="s">
        <v>52</v>
      </c>
      <c r="C1000" t="s">
        <v>70</v>
      </c>
      <c r="D1000" s="155" t="s">
        <v>133</v>
      </c>
      <c r="E1000" t="s">
        <v>1019</v>
      </c>
      <c r="F1000" s="117">
        <v>295.778188539741</v>
      </c>
    </row>
    <row r="1001" spans="2:6" x14ac:dyDescent="0.2">
      <c r="B1001" t="s">
        <v>52</v>
      </c>
      <c r="C1001" t="s">
        <v>70</v>
      </c>
      <c r="D1001" s="155" t="s">
        <v>134</v>
      </c>
      <c r="E1001" t="s">
        <v>1020</v>
      </c>
      <c r="F1001" s="117">
        <v>194.48428835489801</v>
      </c>
    </row>
    <row r="1002" spans="2:6" x14ac:dyDescent="0.2">
      <c r="B1002" t="s">
        <v>52</v>
      </c>
      <c r="C1002" t="s">
        <v>70</v>
      </c>
      <c r="D1002" s="155" t="s">
        <v>135</v>
      </c>
      <c r="E1002" t="s">
        <v>1021</v>
      </c>
      <c r="F1002" s="117">
        <v>103.31977818854</v>
      </c>
    </row>
    <row r="1003" spans="2:6" x14ac:dyDescent="0.2">
      <c r="B1003" t="s">
        <v>52</v>
      </c>
      <c r="C1003" t="s">
        <v>70</v>
      </c>
      <c r="D1003" s="155" t="s">
        <v>8</v>
      </c>
      <c r="E1003" t="s">
        <v>1022</v>
      </c>
      <c r="F1003" s="117">
        <v>72.931608133086897</v>
      </c>
    </row>
    <row r="1004" spans="2:6" x14ac:dyDescent="0.2">
      <c r="B1004" t="s">
        <v>52</v>
      </c>
      <c r="C1004" t="s">
        <v>18</v>
      </c>
      <c r="D1004" s="155">
        <v>0</v>
      </c>
      <c r="E1004" t="s">
        <v>1023</v>
      </c>
      <c r="F1004" s="117">
        <v>14.181146025878</v>
      </c>
    </row>
    <row r="1005" spans="2:6" x14ac:dyDescent="0.2">
      <c r="B1005" t="s">
        <v>52</v>
      </c>
      <c r="C1005" t="s">
        <v>18</v>
      </c>
      <c r="D1005" s="167" t="s">
        <v>139</v>
      </c>
      <c r="E1005" t="s">
        <v>1743</v>
      </c>
      <c r="F1005" s="117">
        <v>2.0258780036968602</v>
      </c>
    </row>
    <row r="1006" spans="2:6" x14ac:dyDescent="0.2">
      <c r="B1006" t="s">
        <v>52</v>
      </c>
      <c r="C1006" t="s">
        <v>18</v>
      </c>
      <c r="D1006" s="167" t="s">
        <v>138</v>
      </c>
      <c r="E1006" t="s">
        <v>1744</v>
      </c>
      <c r="F1006" s="117">
        <v>2.0258780036968602</v>
      </c>
    </row>
    <row r="1007" spans="2:6" x14ac:dyDescent="0.2">
      <c r="B1007" t="s">
        <v>52</v>
      </c>
      <c r="C1007" t="s">
        <v>18</v>
      </c>
      <c r="D1007" s="167" t="s">
        <v>120</v>
      </c>
      <c r="E1007" t="s">
        <v>1024</v>
      </c>
      <c r="F1007" s="117">
        <v>8.1035120147874302</v>
      </c>
    </row>
    <row r="1008" spans="2:6" x14ac:dyDescent="0.2">
      <c r="B1008" t="s">
        <v>52</v>
      </c>
      <c r="C1008" t="s">
        <v>18</v>
      </c>
      <c r="D1008" s="155" t="s">
        <v>121</v>
      </c>
      <c r="E1008" t="s">
        <v>1025</v>
      </c>
      <c r="F1008" s="117">
        <v>4.0517560073937204</v>
      </c>
    </row>
    <row r="1009" spans="2:6" x14ac:dyDescent="0.2">
      <c r="B1009" t="s">
        <v>52</v>
      </c>
      <c r="C1009" t="s">
        <v>18</v>
      </c>
      <c r="D1009" s="155" t="s">
        <v>122</v>
      </c>
      <c r="E1009" t="s">
        <v>1026</v>
      </c>
      <c r="F1009" s="117">
        <v>12.155268022181099</v>
      </c>
    </row>
    <row r="1010" spans="2:6" x14ac:dyDescent="0.2">
      <c r="B1010" t="s">
        <v>52</v>
      </c>
      <c r="C1010" t="s">
        <v>18</v>
      </c>
      <c r="D1010" s="155" t="s">
        <v>123</v>
      </c>
      <c r="E1010" t="s">
        <v>1027</v>
      </c>
      <c r="F1010" s="117">
        <v>44.569316081330904</v>
      </c>
    </row>
    <row r="1011" spans="2:6" x14ac:dyDescent="0.2">
      <c r="B1011" t="s">
        <v>52</v>
      </c>
      <c r="C1011" t="s">
        <v>18</v>
      </c>
      <c r="D1011" s="155" t="s">
        <v>124</v>
      </c>
      <c r="E1011" t="s">
        <v>1028</v>
      </c>
      <c r="F1011" s="117">
        <v>91.164510166358596</v>
      </c>
    </row>
    <row r="1012" spans="2:6" x14ac:dyDescent="0.2">
      <c r="B1012" t="s">
        <v>52</v>
      </c>
      <c r="C1012" t="s">
        <v>18</v>
      </c>
      <c r="D1012" s="155" t="s">
        <v>125</v>
      </c>
      <c r="E1012" t="s">
        <v>1029</v>
      </c>
      <c r="F1012" s="117">
        <v>99.268022181145994</v>
      </c>
    </row>
    <row r="1013" spans="2:6" x14ac:dyDescent="0.2">
      <c r="B1013" t="s">
        <v>52</v>
      </c>
      <c r="C1013" t="s">
        <v>18</v>
      </c>
      <c r="D1013" s="155" t="s">
        <v>126</v>
      </c>
      <c r="E1013" t="s">
        <v>1030</v>
      </c>
      <c r="F1013" s="117">
        <v>174.22550831793001</v>
      </c>
    </row>
    <row r="1014" spans="2:6" x14ac:dyDescent="0.2">
      <c r="B1014" t="s">
        <v>52</v>
      </c>
      <c r="C1014" t="s">
        <v>18</v>
      </c>
      <c r="D1014" s="155" t="s">
        <v>127</v>
      </c>
      <c r="E1014" t="s">
        <v>1031</v>
      </c>
      <c r="F1014" s="117">
        <v>247.157116451017</v>
      </c>
    </row>
    <row r="1015" spans="2:6" x14ac:dyDescent="0.2">
      <c r="B1015" t="s">
        <v>52</v>
      </c>
      <c r="C1015" t="s">
        <v>18</v>
      </c>
      <c r="D1015" s="155" t="s">
        <v>128</v>
      </c>
      <c r="E1015" t="s">
        <v>1032</v>
      </c>
      <c r="F1015" s="117">
        <v>289.70055452865103</v>
      </c>
    </row>
    <row r="1016" spans="2:6" x14ac:dyDescent="0.2">
      <c r="B1016" t="s">
        <v>52</v>
      </c>
      <c r="C1016" t="s">
        <v>18</v>
      </c>
      <c r="D1016" s="155" t="s">
        <v>129</v>
      </c>
      <c r="E1016" t="s">
        <v>1033</v>
      </c>
      <c r="F1016" s="117">
        <v>360.60628465804098</v>
      </c>
    </row>
    <row r="1017" spans="2:6" x14ac:dyDescent="0.2">
      <c r="B1017" t="s">
        <v>52</v>
      </c>
      <c r="C1017" t="s">
        <v>18</v>
      </c>
      <c r="D1017" s="155" t="s">
        <v>130</v>
      </c>
      <c r="E1017" t="s">
        <v>1034</v>
      </c>
      <c r="F1017" s="117">
        <v>457.84842883548998</v>
      </c>
    </row>
    <row r="1018" spans="2:6" x14ac:dyDescent="0.2">
      <c r="B1018" t="s">
        <v>52</v>
      </c>
      <c r="C1018" t="s">
        <v>18</v>
      </c>
      <c r="D1018" s="155" t="s">
        <v>131</v>
      </c>
      <c r="E1018" t="s">
        <v>1035</v>
      </c>
      <c r="F1018" s="117">
        <v>593.58225508317901</v>
      </c>
    </row>
    <row r="1019" spans="2:6" x14ac:dyDescent="0.2">
      <c r="B1019" t="s">
        <v>52</v>
      </c>
      <c r="C1019" t="s">
        <v>18</v>
      </c>
      <c r="D1019" s="155" t="s">
        <v>132</v>
      </c>
      <c r="E1019" t="s">
        <v>1036</v>
      </c>
      <c r="F1019" s="117">
        <v>549.01293900184805</v>
      </c>
    </row>
    <row r="1020" spans="2:6" x14ac:dyDescent="0.2">
      <c r="B1020" t="s">
        <v>52</v>
      </c>
      <c r="C1020" t="s">
        <v>18</v>
      </c>
      <c r="D1020" s="155" t="s">
        <v>133</v>
      </c>
      <c r="E1020" t="s">
        <v>1037</v>
      </c>
      <c r="F1020" s="117">
        <v>589.530499075786</v>
      </c>
    </row>
    <row r="1021" spans="2:6" x14ac:dyDescent="0.2">
      <c r="B1021" t="s">
        <v>52</v>
      </c>
      <c r="C1021" t="s">
        <v>18</v>
      </c>
      <c r="D1021" s="155" t="s">
        <v>134</v>
      </c>
      <c r="E1021" t="s">
        <v>1038</v>
      </c>
      <c r="F1021" s="117">
        <v>415.30499075785599</v>
      </c>
    </row>
    <row r="1022" spans="2:6" x14ac:dyDescent="0.2">
      <c r="B1022" t="s">
        <v>52</v>
      </c>
      <c r="C1022" t="s">
        <v>18</v>
      </c>
      <c r="D1022" s="155" t="s">
        <v>135</v>
      </c>
      <c r="E1022" t="s">
        <v>1039</v>
      </c>
      <c r="F1022" s="117">
        <v>247.157116451017</v>
      </c>
    </row>
    <row r="1023" spans="2:6" x14ac:dyDescent="0.2">
      <c r="B1023" t="s">
        <v>52</v>
      </c>
      <c r="C1023" t="s">
        <v>18</v>
      </c>
      <c r="D1023" s="155" t="s">
        <v>8</v>
      </c>
      <c r="E1023" t="s">
        <v>1040</v>
      </c>
      <c r="F1023" s="117">
        <v>182.32902033271699</v>
      </c>
    </row>
    <row r="1024" spans="2:6" x14ac:dyDescent="0.2">
      <c r="B1024" t="s">
        <v>48</v>
      </c>
      <c r="C1024" t="s">
        <v>69</v>
      </c>
      <c r="D1024" s="155">
        <v>0</v>
      </c>
      <c r="E1024" t="s">
        <v>1041</v>
      </c>
      <c r="F1024" s="117">
        <v>4.7849162011173201</v>
      </c>
    </row>
    <row r="1025" spans="2:6" x14ac:dyDescent="0.2">
      <c r="B1025" t="s">
        <v>48</v>
      </c>
      <c r="C1025" t="s">
        <v>69</v>
      </c>
      <c r="D1025" s="167" t="s">
        <v>139</v>
      </c>
      <c r="E1025" t="s">
        <v>1745</v>
      </c>
      <c r="F1025" s="117">
        <v>0</v>
      </c>
    </row>
    <row r="1026" spans="2:6" x14ac:dyDescent="0.2">
      <c r="B1026" t="s">
        <v>48</v>
      </c>
      <c r="C1026" t="s">
        <v>69</v>
      </c>
      <c r="D1026" s="167" t="s">
        <v>138</v>
      </c>
      <c r="E1026" t="s">
        <v>1746</v>
      </c>
      <c r="F1026" s="117">
        <v>0</v>
      </c>
    </row>
    <row r="1027" spans="2:6" x14ac:dyDescent="0.2">
      <c r="B1027" t="s">
        <v>48</v>
      </c>
      <c r="C1027" t="s">
        <v>69</v>
      </c>
      <c r="D1027" s="167" t="s">
        <v>120</v>
      </c>
      <c r="E1027" t="s">
        <v>1042</v>
      </c>
      <c r="F1027" s="117">
        <v>1.5949720670391101</v>
      </c>
    </row>
    <row r="1028" spans="2:6" x14ac:dyDescent="0.2">
      <c r="B1028" t="s">
        <v>48</v>
      </c>
      <c r="C1028" t="s">
        <v>69</v>
      </c>
      <c r="D1028" s="155" t="s">
        <v>121</v>
      </c>
      <c r="E1028" t="s">
        <v>1747</v>
      </c>
      <c r="F1028" s="117">
        <v>0</v>
      </c>
    </row>
    <row r="1029" spans="2:6" x14ac:dyDescent="0.2">
      <c r="B1029" t="s">
        <v>48</v>
      </c>
      <c r="C1029" t="s">
        <v>69</v>
      </c>
      <c r="D1029" s="155" t="s">
        <v>122</v>
      </c>
      <c r="E1029" t="s">
        <v>1043</v>
      </c>
      <c r="F1029" s="117">
        <v>7.9748603351955296</v>
      </c>
    </row>
    <row r="1030" spans="2:6" x14ac:dyDescent="0.2">
      <c r="B1030" t="s">
        <v>48</v>
      </c>
      <c r="C1030" t="s">
        <v>69</v>
      </c>
      <c r="D1030" s="155" t="s">
        <v>123</v>
      </c>
      <c r="E1030" t="s">
        <v>1044</v>
      </c>
      <c r="F1030" s="117">
        <v>14.354748603352</v>
      </c>
    </row>
    <row r="1031" spans="2:6" x14ac:dyDescent="0.2">
      <c r="B1031" t="s">
        <v>48</v>
      </c>
      <c r="C1031" t="s">
        <v>69</v>
      </c>
      <c r="D1031" s="155" t="s">
        <v>124</v>
      </c>
      <c r="E1031" t="s">
        <v>1045</v>
      </c>
      <c r="F1031" s="117">
        <v>17.5446927374302</v>
      </c>
    </row>
    <row r="1032" spans="2:6" x14ac:dyDescent="0.2">
      <c r="B1032" t="s">
        <v>48</v>
      </c>
      <c r="C1032" t="s">
        <v>69</v>
      </c>
      <c r="D1032" s="155" t="s">
        <v>125</v>
      </c>
      <c r="E1032" t="s">
        <v>1046</v>
      </c>
      <c r="F1032" s="117">
        <v>14.354748603352</v>
      </c>
    </row>
    <row r="1033" spans="2:6" x14ac:dyDescent="0.2">
      <c r="B1033" t="s">
        <v>48</v>
      </c>
      <c r="C1033" t="s">
        <v>69</v>
      </c>
      <c r="D1033" s="155" t="s">
        <v>126</v>
      </c>
      <c r="E1033" t="s">
        <v>1047</v>
      </c>
      <c r="F1033" s="117">
        <v>36.684357541899402</v>
      </c>
    </row>
    <row r="1034" spans="2:6" x14ac:dyDescent="0.2">
      <c r="B1034" t="s">
        <v>48</v>
      </c>
      <c r="C1034" t="s">
        <v>69</v>
      </c>
      <c r="D1034" s="155" t="s">
        <v>127</v>
      </c>
      <c r="E1034" t="s">
        <v>1048</v>
      </c>
      <c r="F1034" s="117">
        <v>47.849162011173199</v>
      </c>
    </row>
    <row r="1035" spans="2:6" x14ac:dyDescent="0.2">
      <c r="B1035" t="s">
        <v>48</v>
      </c>
      <c r="C1035" t="s">
        <v>69</v>
      </c>
      <c r="D1035" s="155" t="s">
        <v>128</v>
      </c>
      <c r="E1035" t="s">
        <v>1049</v>
      </c>
      <c r="F1035" s="117">
        <v>60.608938547485998</v>
      </c>
    </row>
    <row r="1036" spans="2:6" x14ac:dyDescent="0.2">
      <c r="B1036" t="s">
        <v>48</v>
      </c>
      <c r="C1036" t="s">
        <v>69</v>
      </c>
      <c r="D1036" s="155" t="s">
        <v>129</v>
      </c>
      <c r="E1036" t="s">
        <v>1050</v>
      </c>
      <c r="F1036" s="117">
        <v>65.393854748603403</v>
      </c>
    </row>
    <row r="1037" spans="2:6" x14ac:dyDescent="0.2">
      <c r="B1037" t="s">
        <v>48</v>
      </c>
      <c r="C1037" t="s">
        <v>69</v>
      </c>
      <c r="D1037" s="155" t="s">
        <v>130</v>
      </c>
      <c r="E1037" t="s">
        <v>1051</v>
      </c>
      <c r="F1037" s="117">
        <v>119.622905027933</v>
      </c>
    </row>
    <row r="1038" spans="2:6" x14ac:dyDescent="0.2">
      <c r="B1038" t="s">
        <v>48</v>
      </c>
      <c r="C1038" t="s">
        <v>69</v>
      </c>
      <c r="D1038" s="155" t="s">
        <v>131</v>
      </c>
      <c r="E1038" t="s">
        <v>1052</v>
      </c>
      <c r="F1038" s="117">
        <v>114.837988826816</v>
      </c>
    </row>
    <row r="1039" spans="2:6" x14ac:dyDescent="0.2">
      <c r="B1039" t="s">
        <v>48</v>
      </c>
      <c r="C1039" t="s">
        <v>69</v>
      </c>
      <c r="D1039" s="155" t="s">
        <v>132</v>
      </c>
      <c r="E1039" t="s">
        <v>1053</v>
      </c>
      <c r="F1039" s="117">
        <v>148.33240223463699</v>
      </c>
    </row>
    <row r="1040" spans="2:6" x14ac:dyDescent="0.2">
      <c r="B1040" t="s">
        <v>48</v>
      </c>
      <c r="C1040" t="s">
        <v>69</v>
      </c>
      <c r="D1040" s="155" t="s">
        <v>133</v>
      </c>
      <c r="E1040" t="s">
        <v>1054</v>
      </c>
      <c r="F1040" s="117">
        <v>114.837988826816</v>
      </c>
    </row>
    <row r="1041" spans="2:6" x14ac:dyDescent="0.2">
      <c r="B1041" t="s">
        <v>48</v>
      </c>
      <c r="C1041" t="s">
        <v>69</v>
      </c>
      <c r="D1041" s="155" t="s">
        <v>134</v>
      </c>
      <c r="E1041" t="s">
        <v>1055</v>
      </c>
      <c r="F1041" s="117">
        <v>97.293296089385507</v>
      </c>
    </row>
    <row r="1042" spans="2:6" x14ac:dyDescent="0.2">
      <c r="B1042" t="s">
        <v>48</v>
      </c>
      <c r="C1042" t="s">
        <v>69</v>
      </c>
      <c r="D1042" s="155" t="s">
        <v>135</v>
      </c>
      <c r="E1042" t="s">
        <v>1056</v>
      </c>
      <c r="F1042" s="117">
        <v>71.773743016759795</v>
      </c>
    </row>
    <row r="1043" spans="2:6" x14ac:dyDescent="0.2">
      <c r="B1043" t="s">
        <v>48</v>
      </c>
      <c r="C1043" t="s">
        <v>69</v>
      </c>
      <c r="D1043" s="155" t="s">
        <v>8</v>
      </c>
      <c r="E1043" t="s">
        <v>1057</v>
      </c>
      <c r="F1043" s="117">
        <v>35.0893854748603</v>
      </c>
    </row>
    <row r="1044" spans="2:6" x14ac:dyDescent="0.2">
      <c r="B1044" t="s">
        <v>48</v>
      </c>
      <c r="C1044" t="s">
        <v>70</v>
      </c>
      <c r="D1044" s="155">
        <v>0</v>
      </c>
      <c r="E1044" t="s">
        <v>1058</v>
      </c>
      <c r="F1044" s="117">
        <v>1.5949720670391101</v>
      </c>
    </row>
    <row r="1045" spans="2:6" x14ac:dyDescent="0.2">
      <c r="B1045" t="s">
        <v>48</v>
      </c>
      <c r="C1045" t="s">
        <v>70</v>
      </c>
      <c r="D1045" s="167" t="s">
        <v>139</v>
      </c>
      <c r="E1045" t="s">
        <v>1748</v>
      </c>
      <c r="F1045" s="117">
        <v>0</v>
      </c>
    </row>
    <row r="1046" spans="2:6" x14ac:dyDescent="0.2">
      <c r="B1046" t="s">
        <v>48</v>
      </c>
      <c r="C1046" t="s">
        <v>70</v>
      </c>
      <c r="D1046" s="167" t="s">
        <v>138</v>
      </c>
      <c r="E1046" t="s">
        <v>1749</v>
      </c>
      <c r="F1046" s="117">
        <v>0</v>
      </c>
    </row>
    <row r="1047" spans="2:6" x14ac:dyDescent="0.2">
      <c r="B1047" t="s">
        <v>48</v>
      </c>
      <c r="C1047" t="s">
        <v>70</v>
      </c>
      <c r="D1047" s="167" t="s">
        <v>120</v>
      </c>
      <c r="E1047" t="s">
        <v>1059</v>
      </c>
      <c r="F1047" s="117">
        <v>0</v>
      </c>
    </row>
    <row r="1048" spans="2:6" x14ac:dyDescent="0.2">
      <c r="B1048" t="s">
        <v>48</v>
      </c>
      <c r="C1048" t="s">
        <v>70</v>
      </c>
      <c r="D1048" s="155" t="s">
        <v>121</v>
      </c>
      <c r="E1048" t="s">
        <v>1750</v>
      </c>
      <c r="F1048" s="117">
        <v>0</v>
      </c>
    </row>
    <row r="1049" spans="2:6" x14ac:dyDescent="0.2">
      <c r="B1049" t="s">
        <v>48</v>
      </c>
      <c r="C1049" t="s">
        <v>70</v>
      </c>
      <c r="D1049" s="155" t="s">
        <v>122</v>
      </c>
      <c r="E1049" t="s">
        <v>1060</v>
      </c>
      <c r="F1049" s="117">
        <v>11.164804469273699</v>
      </c>
    </row>
    <row r="1050" spans="2:6" x14ac:dyDescent="0.2">
      <c r="B1050" t="s">
        <v>48</v>
      </c>
      <c r="C1050" t="s">
        <v>70</v>
      </c>
      <c r="D1050" s="155" t="s">
        <v>123</v>
      </c>
      <c r="E1050" t="s">
        <v>1061</v>
      </c>
      <c r="F1050" s="117">
        <v>12.759776536312801</v>
      </c>
    </row>
    <row r="1051" spans="2:6" x14ac:dyDescent="0.2">
      <c r="B1051" t="s">
        <v>48</v>
      </c>
      <c r="C1051" t="s">
        <v>70</v>
      </c>
      <c r="D1051" s="155" t="s">
        <v>124</v>
      </c>
      <c r="E1051" t="s">
        <v>1062</v>
      </c>
      <c r="F1051" s="117">
        <v>23.9245810055866</v>
      </c>
    </row>
    <row r="1052" spans="2:6" x14ac:dyDescent="0.2">
      <c r="B1052" t="s">
        <v>48</v>
      </c>
      <c r="C1052" t="s">
        <v>70</v>
      </c>
      <c r="D1052" s="155" t="s">
        <v>125</v>
      </c>
      <c r="E1052" t="s">
        <v>1063</v>
      </c>
      <c r="F1052" s="117">
        <v>28.709497206703901</v>
      </c>
    </row>
    <row r="1053" spans="2:6" x14ac:dyDescent="0.2">
      <c r="B1053" t="s">
        <v>48</v>
      </c>
      <c r="C1053" t="s">
        <v>70</v>
      </c>
      <c r="D1053" s="155" t="s">
        <v>126</v>
      </c>
      <c r="E1053" t="s">
        <v>1064</v>
      </c>
      <c r="F1053" s="117">
        <v>51.039106145251402</v>
      </c>
    </row>
    <row r="1054" spans="2:6" x14ac:dyDescent="0.2">
      <c r="B1054" t="s">
        <v>48</v>
      </c>
      <c r="C1054" t="s">
        <v>70</v>
      </c>
      <c r="D1054" s="155" t="s">
        <v>127</v>
      </c>
      <c r="E1054" t="s">
        <v>1065</v>
      </c>
      <c r="F1054" s="117">
        <v>62.2039106145251</v>
      </c>
    </row>
    <row r="1055" spans="2:6" x14ac:dyDescent="0.2">
      <c r="B1055" t="s">
        <v>48</v>
      </c>
      <c r="C1055" t="s">
        <v>70</v>
      </c>
      <c r="D1055" s="155" t="s">
        <v>128</v>
      </c>
      <c r="E1055" t="s">
        <v>1066</v>
      </c>
      <c r="F1055" s="117">
        <v>92.508379888268195</v>
      </c>
    </row>
    <row r="1056" spans="2:6" x14ac:dyDescent="0.2">
      <c r="B1056" t="s">
        <v>48</v>
      </c>
      <c r="C1056" t="s">
        <v>70</v>
      </c>
      <c r="D1056" s="155" t="s">
        <v>129</v>
      </c>
      <c r="E1056" t="s">
        <v>1067</v>
      </c>
      <c r="F1056" s="117">
        <v>118.02793296089401</v>
      </c>
    </row>
    <row r="1057" spans="2:6" x14ac:dyDescent="0.2">
      <c r="B1057" t="s">
        <v>48</v>
      </c>
      <c r="C1057" t="s">
        <v>70</v>
      </c>
      <c r="D1057" s="155" t="s">
        <v>130</v>
      </c>
      <c r="E1057" t="s">
        <v>1068</v>
      </c>
      <c r="F1057" s="117">
        <v>161.09217877095</v>
      </c>
    </row>
    <row r="1058" spans="2:6" x14ac:dyDescent="0.2">
      <c r="B1058" t="s">
        <v>48</v>
      </c>
      <c r="C1058" t="s">
        <v>70</v>
      </c>
      <c r="D1058" s="155" t="s">
        <v>131</v>
      </c>
      <c r="E1058" t="s">
        <v>1069</v>
      </c>
      <c r="F1058" s="117">
        <v>161.09217877095</v>
      </c>
    </row>
    <row r="1059" spans="2:6" x14ac:dyDescent="0.2">
      <c r="B1059" t="s">
        <v>48</v>
      </c>
      <c r="C1059" t="s">
        <v>70</v>
      </c>
      <c r="D1059" s="155" t="s">
        <v>132</v>
      </c>
      <c r="E1059" t="s">
        <v>1070</v>
      </c>
      <c r="F1059" s="117">
        <v>178.63687150838001</v>
      </c>
    </row>
    <row r="1060" spans="2:6" x14ac:dyDescent="0.2">
      <c r="B1060" t="s">
        <v>48</v>
      </c>
      <c r="C1060" t="s">
        <v>70</v>
      </c>
      <c r="D1060" s="155" t="s">
        <v>133</v>
      </c>
      <c r="E1060" t="s">
        <v>1071</v>
      </c>
      <c r="F1060" s="117">
        <v>165.877094972067</v>
      </c>
    </row>
    <row r="1061" spans="2:6" x14ac:dyDescent="0.2">
      <c r="B1061" t="s">
        <v>48</v>
      </c>
      <c r="C1061" t="s">
        <v>70</v>
      </c>
      <c r="D1061" s="155" t="s">
        <v>134</v>
      </c>
      <c r="E1061" t="s">
        <v>1072</v>
      </c>
      <c r="F1061" s="117">
        <v>138.76256983240199</v>
      </c>
    </row>
    <row r="1062" spans="2:6" x14ac:dyDescent="0.2">
      <c r="B1062" t="s">
        <v>48</v>
      </c>
      <c r="C1062" t="s">
        <v>70</v>
      </c>
      <c r="D1062" s="155" t="s">
        <v>135</v>
      </c>
      <c r="E1062" t="s">
        <v>1073</v>
      </c>
      <c r="F1062" s="117">
        <v>62.2039106145251</v>
      </c>
    </row>
    <row r="1063" spans="2:6" x14ac:dyDescent="0.2">
      <c r="B1063" t="s">
        <v>48</v>
      </c>
      <c r="C1063" t="s">
        <v>70</v>
      </c>
      <c r="D1063" s="155" t="s">
        <v>8</v>
      </c>
      <c r="E1063" t="s">
        <v>1074</v>
      </c>
      <c r="F1063" s="117">
        <v>41.469273743016799</v>
      </c>
    </row>
    <row r="1064" spans="2:6" x14ac:dyDescent="0.2">
      <c r="B1064" t="s">
        <v>48</v>
      </c>
      <c r="C1064" t="s">
        <v>18</v>
      </c>
      <c r="D1064" s="155">
        <v>0</v>
      </c>
      <c r="E1064" t="s">
        <v>1075</v>
      </c>
      <c r="F1064" s="117">
        <v>6.37988826815642</v>
      </c>
    </row>
    <row r="1065" spans="2:6" x14ac:dyDescent="0.2">
      <c r="B1065" t="s">
        <v>48</v>
      </c>
      <c r="C1065" t="s">
        <v>18</v>
      </c>
      <c r="D1065" s="167" t="s">
        <v>139</v>
      </c>
      <c r="E1065" t="s">
        <v>1751</v>
      </c>
      <c r="F1065" s="117">
        <v>0</v>
      </c>
    </row>
    <row r="1066" spans="2:6" x14ac:dyDescent="0.2">
      <c r="B1066" t="s">
        <v>48</v>
      </c>
      <c r="C1066" t="s">
        <v>18</v>
      </c>
      <c r="D1066" s="167" t="s">
        <v>138</v>
      </c>
      <c r="E1066" t="s">
        <v>1752</v>
      </c>
      <c r="F1066" s="117">
        <v>0</v>
      </c>
    </row>
    <row r="1067" spans="2:6" x14ac:dyDescent="0.2">
      <c r="B1067" t="s">
        <v>48</v>
      </c>
      <c r="C1067" t="s">
        <v>18</v>
      </c>
      <c r="D1067" s="167" t="s">
        <v>120</v>
      </c>
      <c r="E1067" t="s">
        <v>1076</v>
      </c>
      <c r="F1067" s="117">
        <v>1.5949720670391101</v>
      </c>
    </row>
    <row r="1068" spans="2:6" x14ac:dyDescent="0.2">
      <c r="B1068" t="s">
        <v>48</v>
      </c>
      <c r="C1068" t="s">
        <v>18</v>
      </c>
      <c r="D1068" s="155" t="s">
        <v>121</v>
      </c>
      <c r="E1068" t="s">
        <v>1753</v>
      </c>
      <c r="F1068" s="117">
        <v>0</v>
      </c>
    </row>
    <row r="1069" spans="2:6" x14ac:dyDescent="0.2">
      <c r="B1069" t="s">
        <v>48</v>
      </c>
      <c r="C1069" t="s">
        <v>18</v>
      </c>
      <c r="D1069" s="155" t="s">
        <v>122</v>
      </c>
      <c r="E1069" t="s">
        <v>1077</v>
      </c>
      <c r="F1069" s="117">
        <v>19.139664804469302</v>
      </c>
    </row>
    <row r="1070" spans="2:6" x14ac:dyDescent="0.2">
      <c r="B1070" t="s">
        <v>48</v>
      </c>
      <c r="C1070" t="s">
        <v>18</v>
      </c>
      <c r="D1070" s="155" t="s">
        <v>123</v>
      </c>
      <c r="E1070" t="s">
        <v>1078</v>
      </c>
      <c r="F1070" s="117">
        <v>27.114525139664799</v>
      </c>
    </row>
    <row r="1071" spans="2:6" x14ac:dyDescent="0.2">
      <c r="B1071" t="s">
        <v>48</v>
      </c>
      <c r="C1071" t="s">
        <v>18</v>
      </c>
      <c r="D1071" s="155" t="s">
        <v>124</v>
      </c>
      <c r="E1071" t="s">
        <v>1079</v>
      </c>
      <c r="F1071" s="117">
        <v>41.469273743016799</v>
      </c>
    </row>
    <row r="1072" spans="2:6" x14ac:dyDescent="0.2">
      <c r="B1072" t="s">
        <v>48</v>
      </c>
      <c r="C1072" t="s">
        <v>18</v>
      </c>
      <c r="D1072" s="155" t="s">
        <v>125</v>
      </c>
      <c r="E1072" t="s">
        <v>1080</v>
      </c>
      <c r="F1072" s="117">
        <v>43.064245810055901</v>
      </c>
    </row>
    <row r="1073" spans="2:6" x14ac:dyDescent="0.2">
      <c r="B1073" t="s">
        <v>48</v>
      </c>
      <c r="C1073" t="s">
        <v>18</v>
      </c>
      <c r="D1073" s="155" t="s">
        <v>126</v>
      </c>
      <c r="E1073" t="s">
        <v>1081</v>
      </c>
      <c r="F1073" s="117">
        <v>87.723463687150797</v>
      </c>
    </row>
    <row r="1074" spans="2:6" x14ac:dyDescent="0.2">
      <c r="B1074" t="s">
        <v>48</v>
      </c>
      <c r="C1074" t="s">
        <v>18</v>
      </c>
      <c r="D1074" s="155" t="s">
        <v>127</v>
      </c>
      <c r="E1074" t="s">
        <v>1082</v>
      </c>
      <c r="F1074" s="117">
        <v>110.05307262569799</v>
      </c>
    </row>
    <row r="1075" spans="2:6" x14ac:dyDescent="0.2">
      <c r="B1075" t="s">
        <v>48</v>
      </c>
      <c r="C1075" t="s">
        <v>18</v>
      </c>
      <c r="D1075" s="155" t="s">
        <v>128</v>
      </c>
      <c r="E1075" t="s">
        <v>1083</v>
      </c>
      <c r="F1075" s="117">
        <v>153.11731843575399</v>
      </c>
    </row>
    <row r="1076" spans="2:6" x14ac:dyDescent="0.2">
      <c r="B1076" t="s">
        <v>48</v>
      </c>
      <c r="C1076" t="s">
        <v>18</v>
      </c>
      <c r="D1076" s="155" t="s">
        <v>129</v>
      </c>
      <c r="E1076" t="s">
        <v>1084</v>
      </c>
      <c r="F1076" s="117">
        <v>183.42178770949701</v>
      </c>
    </row>
    <row r="1077" spans="2:6" x14ac:dyDescent="0.2">
      <c r="B1077" t="s">
        <v>48</v>
      </c>
      <c r="C1077" t="s">
        <v>18</v>
      </c>
      <c r="D1077" s="155" t="s">
        <v>130</v>
      </c>
      <c r="E1077" t="s">
        <v>1085</v>
      </c>
      <c r="F1077" s="117">
        <v>280.71508379888297</v>
      </c>
    </row>
    <row r="1078" spans="2:6" x14ac:dyDescent="0.2">
      <c r="B1078" t="s">
        <v>48</v>
      </c>
      <c r="C1078" t="s">
        <v>18</v>
      </c>
      <c r="D1078" s="155" t="s">
        <v>131</v>
      </c>
      <c r="E1078" t="s">
        <v>1086</v>
      </c>
      <c r="F1078" s="117">
        <v>275.93016759776498</v>
      </c>
    </row>
    <row r="1079" spans="2:6" x14ac:dyDescent="0.2">
      <c r="B1079" t="s">
        <v>48</v>
      </c>
      <c r="C1079" t="s">
        <v>18</v>
      </c>
      <c r="D1079" s="155" t="s">
        <v>132</v>
      </c>
      <c r="E1079" t="s">
        <v>1087</v>
      </c>
      <c r="F1079" s="117">
        <v>326.96927374301703</v>
      </c>
    </row>
    <row r="1080" spans="2:6" x14ac:dyDescent="0.2">
      <c r="B1080" t="s">
        <v>48</v>
      </c>
      <c r="C1080" t="s">
        <v>18</v>
      </c>
      <c r="D1080" s="155" t="s">
        <v>133</v>
      </c>
      <c r="E1080" t="s">
        <v>1088</v>
      </c>
      <c r="F1080" s="117">
        <v>280.71508379888297</v>
      </c>
    </row>
    <row r="1081" spans="2:6" x14ac:dyDescent="0.2">
      <c r="B1081" t="s">
        <v>48</v>
      </c>
      <c r="C1081" t="s">
        <v>18</v>
      </c>
      <c r="D1081" s="155" t="s">
        <v>134</v>
      </c>
      <c r="E1081" t="s">
        <v>1089</v>
      </c>
      <c r="F1081" s="117">
        <v>236.05586592178801</v>
      </c>
    </row>
    <row r="1082" spans="2:6" x14ac:dyDescent="0.2">
      <c r="B1082" t="s">
        <v>48</v>
      </c>
      <c r="C1082" t="s">
        <v>18</v>
      </c>
      <c r="D1082" s="155" t="s">
        <v>135</v>
      </c>
      <c r="E1082" t="s">
        <v>1090</v>
      </c>
      <c r="F1082" s="117">
        <v>133.97765363128499</v>
      </c>
    </row>
    <row r="1083" spans="2:6" x14ac:dyDescent="0.2">
      <c r="B1083" t="s">
        <v>48</v>
      </c>
      <c r="C1083" t="s">
        <v>18</v>
      </c>
      <c r="D1083" s="155" t="s">
        <v>8</v>
      </c>
      <c r="E1083" t="s">
        <v>1091</v>
      </c>
      <c r="F1083" s="117">
        <v>76.558659217877107</v>
      </c>
    </row>
    <row r="1084" spans="2:6" x14ac:dyDescent="0.2">
      <c r="B1084" t="s">
        <v>61</v>
      </c>
      <c r="C1084" t="s">
        <v>69</v>
      </c>
      <c r="D1084" s="155">
        <v>0</v>
      </c>
      <c r="E1084" t="s">
        <v>1092</v>
      </c>
      <c r="F1084" s="117">
        <v>3.72142427109315</v>
      </c>
    </row>
    <row r="1085" spans="2:6" x14ac:dyDescent="0.2">
      <c r="B1085" t="s">
        <v>61</v>
      </c>
      <c r="C1085" t="s">
        <v>69</v>
      </c>
      <c r="D1085" s="167" t="s">
        <v>139</v>
      </c>
      <c r="E1085" t="s">
        <v>1754</v>
      </c>
      <c r="F1085" s="117">
        <v>2.4809495140620998</v>
      </c>
    </row>
    <row r="1086" spans="2:6" x14ac:dyDescent="0.2">
      <c r="B1086" t="s">
        <v>61</v>
      </c>
      <c r="C1086" t="s">
        <v>69</v>
      </c>
      <c r="D1086" s="167" t="s">
        <v>138</v>
      </c>
      <c r="E1086" t="s">
        <v>1755</v>
      </c>
      <c r="F1086" s="117">
        <v>0</v>
      </c>
    </row>
    <row r="1087" spans="2:6" x14ac:dyDescent="0.2">
      <c r="B1087" t="s">
        <v>61</v>
      </c>
      <c r="C1087" t="s">
        <v>69</v>
      </c>
      <c r="D1087" s="167" t="s">
        <v>120</v>
      </c>
      <c r="E1087" t="s">
        <v>1093</v>
      </c>
      <c r="F1087" s="117">
        <v>6.2023737851552401</v>
      </c>
    </row>
    <row r="1088" spans="2:6" x14ac:dyDescent="0.2">
      <c r="B1088" t="s">
        <v>61</v>
      </c>
      <c r="C1088" t="s">
        <v>69</v>
      </c>
      <c r="D1088" s="155" t="s">
        <v>121</v>
      </c>
      <c r="E1088" t="s">
        <v>1094</v>
      </c>
      <c r="F1088" s="117">
        <v>11.1642728132794</v>
      </c>
    </row>
    <row r="1089" spans="2:6" x14ac:dyDescent="0.2">
      <c r="B1089" t="s">
        <v>61</v>
      </c>
      <c r="C1089" t="s">
        <v>69</v>
      </c>
      <c r="D1089" s="155" t="s">
        <v>122</v>
      </c>
      <c r="E1089" t="s">
        <v>1095</v>
      </c>
      <c r="F1089" s="117">
        <v>26.049969897652002</v>
      </c>
    </row>
    <row r="1090" spans="2:6" x14ac:dyDescent="0.2">
      <c r="B1090" t="s">
        <v>61</v>
      </c>
      <c r="C1090" t="s">
        <v>69</v>
      </c>
      <c r="D1090" s="155" t="s">
        <v>123</v>
      </c>
      <c r="E1090" t="s">
        <v>1096</v>
      </c>
      <c r="F1090" s="117">
        <v>54.5808893093661</v>
      </c>
    </row>
    <row r="1091" spans="2:6" x14ac:dyDescent="0.2">
      <c r="B1091" t="s">
        <v>61</v>
      </c>
      <c r="C1091" t="s">
        <v>69</v>
      </c>
      <c r="D1091" s="155" t="s">
        <v>124</v>
      </c>
      <c r="E1091" t="s">
        <v>1097</v>
      </c>
      <c r="F1091" s="117">
        <v>99.237980562483898</v>
      </c>
    </row>
    <row r="1092" spans="2:6" x14ac:dyDescent="0.2">
      <c r="B1092" t="s">
        <v>61</v>
      </c>
      <c r="C1092" t="s">
        <v>69</v>
      </c>
      <c r="D1092" s="155" t="s">
        <v>125</v>
      </c>
      <c r="E1092" t="s">
        <v>1098</v>
      </c>
      <c r="F1092" s="117">
        <v>143.89507181560199</v>
      </c>
    </row>
    <row r="1093" spans="2:6" x14ac:dyDescent="0.2">
      <c r="B1093" t="s">
        <v>61</v>
      </c>
      <c r="C1093" t="s">
        <v>69</v>
      </c>
      <c r="D1093" s="155" t="s">
        <v>126</v>
      </c>
      <c r="E1093" t="s">
        <v>1099</v>
      </c>
      <c r="F1093" s="117">
        <v>225.766405779651</v>
      </c>
    </row>
    <row r="1094" spans="2:6" x14ac:dyDescent="0.2">
      <c r="B1094" t="s">
        <v>61</v>
      </c>
      <c r="C1094" t="s">
        <v>69</v>
      </c>
      <c r="D1094" s="155" t="s">
        <v>127</v>
      </c>
      <c r="E1094" t="s">
        <v>1100</v>
      </c>
      <c r="F1094" s="117">
        <v>280.347295089017</v>
      </c>
    </row>
    <row r="1095" spans="2:6" x14ac:dyDescent="0.2">
      <c r="B1095" t="s">
        <v>61</v>
      </c>
      <c r="C1095" t="s">
        <v>69</v>
      </c>
      <c r="D1095" s="155" t="s">
        <v>128</v>
      </c>
      <c r="E1095" t="s">
        <v>1101</v>
      </c>
      <c r="F1095" s="117">
        <v>472.62088242882902</v>
      </c>
    </row>
    <row r="1096" spans="2:6" x14ac:dyDescent="0.2">
      <c r="B1096" t="s">
        <v>61</v>
      </c>
      <c r="C1096" t="s">
        <v>69</v>
      </c>
      <c r="D1096" s="155" t="s">
        <v>129</v>
      </c>
      <c r="E1096" t="s">
        <v>1102</v>
      </c>
      <c r="F1096" s="117">
        <v>573.09933774834406</v>
      </c>
    </row>
    <row r="1097" spans="2:6" x14ac:dyDescent="0.2">
      <c r="B1097" t="s">
        <v>61</v>
      </c>
      <c r="C1097" t="s">
        <v>69</v>
      </c>
      <c r="D1097" s="155" t="s">
        <v>130</v>
      </c>
      <c r="E1097" t="s">
        <v>1103</v>
      </c>
      <c r="F1097" s="117">
        <v>739.32295519050501</v>
      </c>
    </row>
    <row r="1098" spans="2:6" x14ac:dyDescent="0.2">
      <c r="B1098" t="s">
        <v>61</v>
      </c>
      <c r="C1098" t="s">
        <v>69</v>
      </c>
      <c r="D1098" s="155" t="s">
        <v>131</v>
      </c>
      <c r="E1098" t="s">
        <v>1104</v>
      </c>
      <c r="F1098" s="117">
        <v>957.64651242796901</v>
      </c>
    </row>
    <row r="1099" spans="2:6" x14ac:dyDescent="0.2">
      <c r="B1099" t="s">
        <v>61</v>
      </c>
      <c r="C1099" t="s">
        <v>69</v>
      </c>
      <c r="D1099" s="155" t="s">
        <v>132</v>
      </c>
      <c r="E1099" t="s">
        <v>1105</v>
      </c>
      <c r="F1099" s="117">
        <v>844.76330953814397</v>
      </c>
    </row>
    <row r="1100" spans="2:6" x14ac:dyDescent="0.2">
      <c r="B1100" t="s">
        <v>61</v>
      </c>
      <c r="C1100" t="s">
        <v>69</v>
      </c>
      <c r="D1100" s="155" t="s">
        <v>133</v>
      </c>
      <c r="E1100" t="s">
        <v>1106</v>
      </c>
      <c r="F1100" s="117">
        <v>654.97067171239405</v>
      </c>
    </row>
    <row r="1101" spans="2:6" x14ac:dyDescent="0.2">
      <c r="B1101" t="s">
        <v>61</v>
      </c>
      <c r="C1101" t="s">
        <v>69</v>
      </c>
      <c r="D1101" s="155" t="s">
        <v>134</v>
      </c>
      <c r="E1101" t="s">
        <v>1107</v>
      </c>
      <c r="F1101" s="117">
        <v>514.79702416788496</v>
      </c>
    </row>
    <row r="1102" spans="2:6" x14ac:dyDescent="0.2">
      <c r="B1102" t="s">
        <v>61</v>
      </c>
      <c r="C1102" t="s">
        <v>69</v>
      </c>
      <c r="D1102" s="155" t="s">
        <v>135</v>
      </c>
      <c r="E1102" t="s">
        <v>1108</v>
      </c>
      <c r="F1102" s="117">
        <v>332.44723488432101</v>
      </c>
    </row>
    <row r="1103" spans="2:6" x14ac:dyDescent="0.2">
      <c r="B1103" t="s">
        <v>61</v>
      </c>
      <c r="C1103" t="s">
        <v>69</v>
      </c>
      <c r="D1103" s="155" t="s">
        <v>8</v>
      </c>
      <c r="E1103" t="s">
        <v>1109</v>
      </c>
      <c r="F1103" s="117">
        <v>164.983142685129</v>
      </c>
    </row>
    <row r="1104" spans="2:6" x14ac:dyDescent="0.2">
      <c r="B1104" t="s">
        <v>61</v>
      </c>
      <c r="C1104" t="s">
        <v>70</v>
      </c>
      <c r="D1104" s="155">
        <v>0</v>
      </c>
      <c r="E1104" t="s">
        <v>1110</v>
      </c>
      <c r="F1104" s="117">
        <v>3.72142427109315</v>
      </c>
    </row>
    <row r="1105" spans="2:6" x14ac:dyDescent="0.2">
      <c r="B1105" t="s">
        <v>61</v>
      </c>
      <c r="C1105" t="s">
        <v>70</v>
      </c>
      <c r="D1105" s="167" t="s">
        <v>139</v>
      </c>
      <c r="E1105" t="s">
        <v>1756</v>
      </c>
      <c r="F1105" s="117">
        <v>0</v>
      </c>
    </row>
    <row r="1106" spans="2:6" x14ac:dyDescent="0.2">
      <c r="B1106" t="s">
        <v>61</v>
      </c>
      <c r="C1106" t="s">
        <v>70</v>
      </c>
      <c r="D1106" s="167" t="s">
        <v>138</v>
      </c>
      <c r="E1106" t="s">
        <v>1757</v>
      </c>
      <c r="F1106" s="117">
        <v>2.4809495140620998</v>
      </c>
    </row>
    <row r="1107" spans="2:6" x14ac:dyDescent="0.2">
      <c r="B1107" t="s">
        <v>61</v>
      </c>
      <c r="C1107" t="s">
        <v>70</v>
      </c>
      <c r="D1107" s="167" t="s">
        <v>120</v>
      </c>
      <c r="E1107" t="s">
        <v>1111</v>
      </c>
      <c r="F1107" s="117">
        <v>1.2404747570310499</v>
      </c>
    </row>
    <row r="1108" spans="2:6" x14ac:dyDescent="0.2">
      <c r="B1108" t="s">
        <v>61</v>
      </c>
      <c r="C1108" t="s">
        <v>70</v>
      </c>
      <c r="D1108" s="155" t="s">
        <v>121</v>
      </c>
      <c r="E1108" t="s">
        <v>1112</v>
      </c>
      <c r="F1108" s="117">
        <v>11.1642728132794</v>
      </c>
    </row>
    <row r="1109" spans="2:6" x14ac:dyDescent="0.2">
      <c r="B1109" t="s">
        <v>61</v>
      </c>
      <c r="C1109" t="s">
        <v>70</v>
      </c>
      <c r="D1109" s="155" t="s">
        <v>122</v>
      </c>
      <c r="E1109" t="s">
        <v>1113</v>
      </c>
      <c r="F1109" s="117">
        <v>37.214242710931501</v>
      </c>
    </row>
    <row r="1110" spans="2:6" x14ac:dyDescent="0.2">
      <c r="B1110" t="s">
        <v>61</v>
      </c>
      <c r="C1110" t="s">
        <v>70</v>
      </c>
      <c r="D1110" s="155" t="s">
        <v>123</v>
      </c>
      <c r="E1110" t="s">
        <v>1114</v>
      </c>
      <c r="F1110" s="117">
        <v>79.390384449987096</v>
      </c>
    </row>
    <row r="1111" spans="2:6" x14ac:dyDescent="0.2">
      <c r="B1111" t="s">
        <v>61</v>
      </c>
      <c r="C1111" t="s">
        <v>70</v>
      </c>
      <c r="D1111" s="155" t="s">
        <v>124</v>
      </c>
      <c r="E1111" t="s">
        <v>1115</v>
      </c>
      <c r="F1111" s="117">
        <v>158.78076889997399</v>
      </c>
    </row>
    <row r="1112" spans="2:6" x14ac:dyDescent="0.2">
      <c r="B1112" t="s">
        <v>61</v>
      </c>
      <c r="C1112" t="s">
        <v>70</v>
      </c>
      <c r="D1112" s="155" t="s">
        <v>125</v>
      </c>
      <c r="E1112" t="s">
        <v>1116</v>
      </c>
      <c r="F1112" s="117">
        <v>266.70207276167503</v>
      </c>
    </row>
    <row r="1113" spans="2:6" x14ac:dyDescent="0.2">
      <c r="B1113" t="s">
        <v>61</v>
      </c>
      <c r="C1113" t="s">
        <v>70</v>
      </c>
      <c r="D1113" s="155" t="s">
        <v>126</v>
      </c>
      <c r="E1113" t="s">
        <v>1117</v>
      </c>
      <c r="F1113" s="117">
        <v>344.85198245463101</v>
      </c>
    </row>
    <row r="1114" spans="2:6" x14ac:dyDescent="0.2">
      <c r="B1114" t="s">
        <v>61</v>
      </c>
      <c r="C1114" t="s">
        <v>70</v>
      </c>
      <c r="D1114" s="155" t="s">
        <v>127</v>
      </c>
      <c r="E1114" t="s">
        <v>1118</v>
      </c>
      <c r="F1114" s="117">
        <v>514.79702416788496</v>
      </c>
    </row>
    <row r="1115" spans="2:6" x14ac:dyDescent="0.2">
      <c r="B1115" t="s">
        <v>61</v>
      </c>
      <c r="C1115" t="s">
        <v>70</v>
      </c>
      <c r="D1115" s="155" t="s">
        <v>128</v>
      </c>
      <c r="E1115" t="s">
        <v>1119</v>
      </c>
      <c r="F1115" s="117">
        <v>668.61589403973505</v>
      </c>
    </row>
    <row r="1116" spans="2:6" x14ac:dyDescent="0.2">
      <c r="B1116" t="s">
        <v>61</v>
      </c>
      <c r="C1116" t="s">
        <v>70</v>
      </c>
      <c r="D1116" s="155" t="s">
        <v>129</v>
      </c>
      <c r="E1116" t="s">
        <v>1120</v>
      </c>
      <c r="F1116" s="117">
        <v>847.24425905220596</v>
      </c>
    </row>
    <row r="1117" spans="2:6" x14ac:dyDescent="0.2">
      <c r="B1117" t="s">
        <v>61</v>
      </c>
      <c r="C1117" t="s">
        <v>70</v>
      </c>
      <c r="D1117" s="155" t="s">
        <v>130</v>
      </c>
      <c r="E1117" t="s">
        <v>1121</v>
      </c>
      <c r="F1117" s="117">
        <v>1133.7939279263801</v>
      </c>
    </row>
    <row r="1118" spans="2:6" x14ac:dyDescent="0.2">
      <c r="B1118" t="s">
        <v>61</v>
      </c>
      <c r="C1118" t="s">
        <v>70</v>
      </c>
      <c r="D1118" s="155" t="s">
        <v>131</v>
      </c>
      <c r="E1118" t="s">
        <v>1122</v>
      </c>
      <c r="F1118" s="117">
        <v>1158.603423067</v>
      </c>
    </row>
    <row r="1119" spans="2:6" x14ac:dyDescent="0.2">
      <c r="B1119" t="s">
        <v>61</v>
      </c>
      <c r="C1119" t="s">
        <v>70</v>
      </c>
      <c r="D1119" s="155" t="s">
        <v>132</v>
      </c>
      <c r="E1119" t="s">
        <v>1123</v>
      </c>
      <c r="F1119" s="117">
        <v>1127.5915541412201</v>
      </c>
    </row>
    <row r="1120" spans="2:6" x14ac:dyDescent="0.2">
      <c r="B1120" t="s">
        <v>61</v>
      </c>
      <c r="C1120" t="s">
        <v>70</v>
      </c>
      <c r="D1120" s="155" t="s">
        <v>133</v>
      </c>
      <c r="E1120" t="s">
        <v>1124</v>
      </c>
      <c r="F1120" s="117">
        <v>903.06562311860296</v>
      </c>
    </row>
    <row r="1121" spans="2:6" x14ac:dyDescent="0.2">
      <c r="B1121" t="s">
        <v>61</v>
      </c>
      <c r="C1121" t="s">
        <v>70</v>
      </c>
      <c r="D1121" s="155" t="s">
        <v>134</v>
      </c>
      <c r="E1121" t="s">
        <v>1125</v>
      </c>
      <c r="F1121" s="117">
        <v>601.63025716005802</v>
      </c>
    </row>
    <row r="1122" spans="2:6" x14ac:dyDescent="0.2">
      <c r="B1122" t="s">
        <v>61</v>
      </c>
      <c r="C1122" t="s">
        <v>70</v>
      </c>
      <c r="D1122" s="155" t="s">
        <v>135</v>
      </c>
      <c r="E1122" t="s">
        <v>1126</v>
      </c>
      <c r="F1122" s="117">
        <v>311.35916401479301</v>
      </c>
    </row>
    <row r="1123" spans="2:6" x14ac:dyDescent="0.2">
      <c r="B1123" t="s">
        <v>61</v>
      </c>
      <c r="C1123" t="s">
        <v>70</v>
      </c>
      <c r="D1123" s="155" t="s">
        <v>8</v>
      </c>
      <c r="E1123" t="s">
        <v>1127</v>
      </c>
      <c r="F1123" s="117">
        <v>142.654597058571</v>
      </c>
    </row>
    <row r="1124" spans="2:6" x14ac:dyDescent="0.2">
      <c r="B1124" t="s">
        <v>61</v>
      </c>
      <c r="C1124" t="s">
        <v>18</v>
      </c>
      <c r="D1124" s="155">
        <v>0</v>
      </c>
      <c r="E1124" t="s">
        <v>1128</v>
      </c>
      <c r="F1124" s="117">
        <v>7.4428485421862902</v>
      </c>
    </row>
    <row r="1125" spans="2:6" x14ac:dyDescent="0.2">
      <c r="B1125" t="s">
        <v>61</v>
      </c>
      <c r="C1125" t="s">
        <v>18</v>
      </c>
      <c r="D1125" s="167" t="s">
        <v>139</v>
      </c>
      <c r="E1125" t="s">
        <v>1758</v>
      </c>
      <c r="F1125" s="117">
        <v>2.4809495140620998</v>
      </c>
    </row>
    <row r="1126" spans="2:6" x14ac:dyDescent="0.2">
      <c r="B1126" t="s">
        <v>61</v>
      </c>
      <c r="C1126" t="s">
        <v>18</v>
      </c>
      <c r="D1126" s="167" t="s">
        <v>138</v>
      </c>
      <c r="E1126" t="s">
        <v>1759</v>
      </c>
      <c r="F1126" s="117">
        <v>2.4809495140620998</v>
      </c>
    </row>
    <row r="1127" spans="2:6" x14ac:dyDescent="0.2">
      <c r="B1127" t="s">
        <v>61</v>
      </c>
      <c r="C1127" t="s">
        <v>18</v>
      </c>
      <c r="D1127" s="167" t="s">
        <v>120</v>
      </c>
      <c r="E1127" t="s">
        <v>1129</v>
      </c>
      <c r="F1127" s="117">
        <v>7.4428485421862902</v>
      </c>
    </row>
    <row r="1128" spans="2:6" x14ac:dyDescent="0.2">
      <c r="B1128" t="s">
        <v>61</v>
      </c>
      <c r="C1128" t="s">
        <v>18</v>
      </c>
      <c r="D1128" s="155" t="s">
        <v>121</v>
      </c>
      <c r="E1128" t="s">
        <v>1130</v>
      </c>
      <c r="F1128" s="117">
        <v>22.328545626558899</v>
      </c>
    </row>
    <row r="1129" spans="2:6" x14ac:dyDescent="0.2">
      <c r="B1129" t="s">
        <v>61</v>
      </c>
      <c r="C1129" t="s">
        <v>18</v>
      </c>
      <c r="D1129" s="155" t="s">
        <v>122</v>
      </c>
      <c r="E1129" t="s">
        <v>1131</v>
      </c>
      <c r="F1129" s="117">
        <v>63.264212608583499</v>
      </c>
    </row>
    <row r="1130" spans="2:6" x14ac:dyDescent="0.2">
      <c r="B1130" t="s">
        <v>61</v>
      </c>
      <c r="C1130" t="s">
        <v>18</v>
      </c>
      <c r="D1130" s="155" t="s">
        <v>123</v>
      </c>
      <c r="E1130" t="s">
        <v>1132</v>
      </c>
      <c r="F1130" s="117">
        <v>133.97127375935301</v>
      </c>
    </row>
    <row r="1131" spans="2:6" x14ac:dyDescent="0.2">
      <c r="B1131" t="s">
        <v>61</v>
      </c>
      <c r="C1131" t="s">
        <v>18</v>
      </c>
      <c r="D1131" s="155" t="s">
        <v>124</v>
      </c>
      <c r="E1131" t="s">
        <v>1133</v>
      </c>
      <c r="F1131" s="117">
        <v>258.018749462458</v>
      </c>
    </row>
    <row r="1132" spans="2:6" x14ac:dyDescent="0.2">
      <c r="B1132" t="s">
        <v>61</v>
      </c>
      <c r="C1132" t="s">
        <v>18</v>
      </c>
      <c r="D1132" s="155" t="s">
        <v>125</v>
      </c>
      <c r="E1132" t="s">
        <v>1134</v>
      </c>
      <c r="F1132" s="117">
        <v>410.59714457727699</v>
      </c>
    </row>
    <row r="1133" spans="2:6" x14ac:dyDescent="0.2">
      <c r="B1133" t="s">
        <v>61</v>
      </c>
      <c r="C1133" t="s">
        <v>18</v>
      </c>
      <c r="D1133" s="155" t="s">
        <v>126</v>
      </c>
      <c r="E1133" t="s">
        <v>1135</v>
      </c>
      <c r="F1133" s="117">
        <v>570.61838823428195</v>
      </c>
    </row>
    <row r="1134" spans="2:6" x14ac:dyDescent="0.2">
      <c r="B1134" t="s">
        <v>61</v>
      </c>
      <c r="C1134" t="s">
        <v>18</v>
      </c>
      <c r="D1134" s="155" t="s">
        <v>127</v>
      </c>
      <c r="E1134" t="s">
        <v>1136</v>
      </c>
      <c r="F1134" s="117">
        <v>795.14431925690201</v>
      </c>
    </row>
    <row r="1135" spans="2:6" x14ac:dyDescent="0.2">
      <c r="B1135" t="s">
        <v>61</v>
      </c>
      <c r="C1135" t="s">
        <v>18</v>
      </c>
      <c r="D1135" s="155" t="s">
        <v>128</v>
      </c>
      <c r="E1135" t="s">
        <v>1137</v>
      </c>
      <c r="F1135" s="117">
        <v>1141.23677646856</v>
      </c>
    </row>
    <row r="1136" spans="2:6" x14ac:dyDescent="0.2">
      <c r="B1136" t="s">
        <v>61</v>
      </c>
      <c r="C1136" t="s">
        <v>18</v>
      </c>
      <c r="D1136" s="155" t="s">
        <v>129</v>
      </c>
      <c r="E1136" t="s">
        <v>1138</v>
      </c>
      <c r="F1136" s="117">
        <v>1420.3435968005499</v>
      </c>
    </row>
    <row r="1137" spans="2:6" x14ac:dyDescent="0.2">
      <c r="B1137" t="s">
        <v>61</v>
      </c>
      <c r="C1137" t="s">
        <v>18</v>
      </c>
      <c r="D1137" s="155" t="s">
        <v>130</v>
      </c>
      <c r="E1137" t="s">
        <v>1139</v>
      </c>
      <c r="F1137" s="117">
        <v>1873.11688311688</v>
      </c>
    </row>
    <row r="1138" spans="2:6" x14ac:dyDescent="0.2">
      <c r="B1138" t="s">
        <v>61</v>
      </c>
      <c r="C1138" t="s">
        <v>18</v>
      </c>
      <c r="D1138" s="155" t="s">
        <v>131</v>
      </c>
      <c r="E1138" t="s">
        <v>1140</v>
      </c>
      <c r="F1138" s="117">
        <v>2116.24993549497</v>
      </c>
    </row>
    <row r="1139" spans="2:6" x14ac:dyDescent="0.2">
      <c r="B1139" t="s">
        <v>61</v>
      </c>
      <c r="C1139" t="s">
        <v>18</v>
      </c>
      <c r="D1139" s="155" t="s">
        <v>132</v>
      </c>
      <c r="E1139" t="s">
        <v>1141</v>
      </c>
      <c r="F1139" s="117">
        <v>1972.3548636793701</v>
      </c>
    </row>
    <row r="1140" spans="2:6" x14ac:dyDescent="0.2">
      <c r="B1140" t="s">
        <v>61</v>
      </c>
      <c r="C1140" t="s">
        <v>18</v>
      </c>
      <c r="D1140" s="155" t="s">
        <v>133</v>
      </c>
      <c r="E1140" t="s">
        <v>1142</v>
      </c>
      <c r="F1140" s="117">
        <v>1558.0362948310001</v>
      </c>
    </row>
    <row r="1141" spans="2:6" x14ac:dyDescent="0.2">
      <c r="B1141" t="s">
        <v>61</v>
      </c>
      <c r="C1141" t="s">
        <v>18</v>
      </c>
      <c r="D1141" s="155" t="s">
        <v>134</v>
      </c>
      <c r="E1141" t="s">
        <v>1143</v>
      </c>
      <c r="F1141" s="117">
        <v>1116.4272813279399</v>
      </c>
    </row>
    <row r="1142" spans="2:6" x14ac:dyDescent="0.2">
      <c r="B1142" t="s">
        <v>61</v>
      </c>
      <c r="C1142" t="s">
        <v>18</v>
      </c>
      <c r="D1142" s="155" t="s">
        <v>135</v>
      </c>
      <c r="E1142" t="s">
        <v>1144</v>
      </c>
      <c r="F1142" s="117">
        <v>643.80639889911401</v>
      </c>
    </row>
    <row r="1143" spans="2:6" x14ac:dyDescent="0.2">
      <c r="B1143" t="s">
        <v>61</v>
      </c>
      <c r="C1143" t="s">
        <v>18</v>
      </c>
      <c r="D1143" s="155" t="s">
        <v>8</v>
      </c>
      <c r="E1143" t="s">
        <v>1145</v>
      </c>
      <c r="F1143" s="117">
        <v>307.63773974370002</v>
      </c>
    </row>
    <row r="1144" spans="2:6" x14ac:dyDescent="0.2">
      <c r="B1144" t="s">
        <v>59</v>
      </c>
      <c r="C1144" t="s">
        <v>69</v>
      </c>
      <c r="D1144" s="155">
        <v>0</v>
      </c>
      <c r="E1144" t="s">
        <v>1146</v>
      </c>
      <c r="F1144" s="117">
        <v>12.5230544682545</v>
      </c>
    </row>
    <row r="1145" spans="2:6" x14ac:dyDescent="0.2">
      <c r="B1145" t="s">
        <v>59</v>
      </c>
      <c r="C1145" t="s">
        <v>69</v>
      </c>
      <c r="D1145" s="167" t="s">
        <v>139</v>
      </c>
      <c r="E1145" t="s">
        <v>1760</v>
      </c>
      <c r="F1145" s="117">
        <v>0</v>
      </c>
    </row>
    <row r="1146" spans="2:6" x14ac:dyDescent="0.2">
      <c r="B1146" t="s">
        <v>59</v>
      </c>
      <c r="C1146" t="s">
        <v>69</v>
      </c>
      <c r="D1146" s="167" t="s">
        <v>138</v>
      </c>
      <c r="E1146" t="s">
        <v>1761</v>
      </c>
      <c r="F1146" s="117">
        <v>2.5046108936508999</v>
      </c>
    </row>
    <row r="1147" spans="2:6" x14ac:dyDescent="0.2">
      <c r="B1147" t="s">
        <v>59</v>
      </c>
      <c r="C1147" t="s">
        <v>69</v>
      </c>
      <c r="D1147" s="167" t="s">
        <v>120</v>
      </c>
      <c r="E1147" t="s">
        <v>1147</v>
      </c>
      <c r="F1147" s="117">
        <v>3.7569163404763501</v>
      </c>
    </row>
    <row r="1148" spans="2:6" x14ac:dyDescent="0.2">
      <c r="B1148" t="s">
        <v>59</v>
      </c>
      <c r="C1148" t="s">
        <v>69</v>
      </c>
      <c r="D1148" s="155" t="s">
        <v>121</v>
      </c>
      <c r="E1148" t="s">
        <v>1148</v>
      </c>
      <c r="F1148" s="117">
        <v>11.270749021428999</v>
      </c>
    </row>
    <row r="1149" spans="2:6" x14ac:dyDescent="0.2">
      <c r="B1149" t="s">
        <v>59</v>
      </c>
      <c r="C1149" t="s">
        <v>69</v>
      </c>
      <c r="D1149" s="155" t="s">
        <v>122</v>
      </c>
      <c r="E1149" t="s">
        <v>1149</v>
      </c>
      <c r="F1149" s="117">
        <v>46.3353015325416</v>
      </c>
    </row>
    <row r="1150" spans="2:6" x14ac:dyDescent="0.2">
      <c r="B1150" t="s">
        <v>59</v>
      </c>
      <c r="C1150" t="s">
        <v>69</v>
      </c>
      <c r="D1150" s="155" t="s">
        <v>123</v>
      </c>
      <c r="E1150" t="s">
        <v>1150</v>
      </c>
      <c r="F1150" s="117">
        <v>77.642937703177907</v>
      </c>
    </row>
    <row r="1151" spans="2:6" x14ac:dyDescent="0.2">
      <c r="B1151" t="s">
        <v>59</v>
      </c>
      <c r="C1151" t="s">
        <v>69</v>
      </c>
      <c r="D1151" s="155" t="s">
        <v>124</v>
      </c>
      <c r="E1151" t="s">
        <v>1151</v>
      </c>
      <c r="F1151" s="117">
        <v>113.959795661116</v>
      </c>
    </row>
    <row r="1152" spans="2:6" x14ac:dyDescent="0.2">
      <c r="B1152" t="s">
        <v>59</v>
      </c>
      <c r="C1152" t="s">
        <v>69</v>
      </c>
      <c r="D1152" s="155" t="s">
        <v>125</v>
      </c>
      <c r="E1152" t="s">
        <v>1152</v>
      </c>
      <c r="F1152" s="117">
        <v>162.79970808730801</v>
      </c>
    </row>
    <row r="1153" spans="2:6" x14ac:dyDescent="0.2">
      <c r="B1153" t="s">
        <v>59</v>
      </c>
      <c r="C1153" t="s">
        <v>69</v>
      </c>
      <c r="D1153" s="155" t="s">
        <v>126</v>
      </c>
      <c r="E1153" t="s">
        <v>1153</v>
      </c>
      <c r="F1153" s="117">
        <v>301.80561268493301</v>
      </c>
    </row>
    <row r="1154" spans="2:6" x14ac:dyDescent="0.2">
      <c r="B1154" t="s">
        <v>59</v>
      </c>
      <c r="C1154" t="s">
        <v>69</v>
      </c>
      <c r="D1154" s="155" t="s">
        <v>127</v>
      </c>
      <c r="E1154" t="s">
        <v>1154</v>
      </c>
      <c r="F1154" s="117">
        <v>384.45777217541303</v>
      </c>
    </row>
    <row r="1155" spans="2:6" x14ac:dyDescent="0.2">
      <c r="B1155" t="s">
        <v>59</v>
      </c>
      <c r="C1155" t="s">
        <v>69</v>
      </c>
      <c r="D1155" s="155" t="s">
        <v>128</v>
      </c>
      <c r="E1155" t="s">
        <v>1155</v>
      </c>
      <c r="F1155" s="117">
        <v>485.89451336827398</v>
      </c>
    </row>
    <row r="1156" spans="2:6" x14ac:dyDescent="0.2">
      <c r="B1156" t="s">
        <v>59</v>
      </c>
      <c r="C1156" t="s">
        <v>69</v>
      </c>
      <c r="D1156" s="155" t="s">
        <v>129</v>
      </c>
      <c r="E1156" t="s">
        <v>1156</v>
      </c>
      <c r="F1156" s="117">
        <v>771.42015524447697</v>
      </c>
    </row>
    <row r="1157" spans="2:6" x14ac:dyDescent="0.2">
      <c r="B1157" t="s">
        <v>59</v>
      </c>
      <c r="C1157" t="s">
        <v>69</v>
      </c>
      <c r="D1157" s="155" t="s">
        <v>130</v>
      </c>
      <c r="E1157" t="s">
        <v>1157</v>
      </c>
      <c r="F1157" s="117">
        <v>1113.29954222782</v>
      </c>
    </row>
    <row r="1158" spans="2:6" x14ac:dyDescent="0.2">
      <c r="B1158" t="s">
        <v>59</v>
      </c>
      <c r="C1158" t="s">
        <v>69</v>
      </c>
      <c r="D1158" s="155" t="s">
        <v>131</v>
      </c>
      <c r="E1158" t="s">
        <v>1158</v>
      </c>
      <c r="F1158" s="117">
        <v>1288.6223047833901</v>
      </c>
    </row>
    <row r="1159" spans="2:6" x14ac:dyDescent="0.2">
      <c r="B1159" t="s">
        <v>59</v>
      </c>
      <c r="C1159" t="s">
        <v>69</v>
      </c>
      <c r="D1159" s="155" t="s">
        <v>132</v>
      </c>
      <c r="E1159" t="s">
        <v>1159</v>
      </c>
      <c r="F1159" s="117">
        <v>1246.04391959132</v>
      </c>
    </row>
    <row r="1160" spans="2:6" x14ac:dyDescent="0.2">
      <c r="B1160" t="s">
        <v>59</v>
      </c>
      <c r="C1160" t="s">
        <v>69</v>
      </c>
      <c r="D1160" s="155" t="s">
        <v>133</v>
      </c>
      <c r="E1160" t="s">
        <v>1160</v>
      </c>
      <c r="F1160" s="117">
        <v>968.03211039607197</v>
      </c>
    </row>
    <row r="1161" spans="2:6" x14ac:dyDescent="0.2">
      <c r="B1161" t="s">
        <v>59</v>
      </c>
      <c r="C1161" t="s">
        <v>69</v>
      </c>
      <c r="D1161" s="155" t="s">
        <v>134</v>
      </c>
      <c r="E1161" t="s">
        <v>1161</v>
      </c>
      <c r="F1161" s="117">
        <v>867.84767465003699</v>
      </c>
    </row>
    <row r="1162" spans="2:6" x14ac:dyDescent="0.2">
      <c r="B1162" t="s">
        <v>59</v>
      </c>
      <c r="C1162" t="s">
        <v>69</v>
      </c>
      <c r="D1162" s="155" t="s">
        <v>135</v>
      </c>
      <c r="E1162" t="s">
        <v>1162</v>
      </c>
      <c r="F1162" s="117">
        <v>672.48802494526603</v>
      </c>
    </row>
    <row r="1163" spans="2:6" x14ac:dyDescent="0.2">
      <c r="B1163" t="s">
        <v>59</v>
      </c>
      <c r="C1163" t="s">
        <v>69</v>
      </c>
      <c r="D1163" s="155" t="s">
        <v>8</v>
      </c>
      <c r="E1163" t="s">
        <v>1163</v>
      </c>
      <c r="F1163" s="117">
        <v>479.63298613414702</v>
      </c>
    </row>
    <row r="1164" spans="2:6" x14ac:dyDescent="0.2">
      <c r="B1164" t="s">
        <v>59</v>
      </c>
      <c r="C1164" t="s">
        <v>70</v>
      </c>
      <c r="D1164" s="155">
        <v>0</v>
      </c>
      <c r="E1164" t="s">
        <v>1164</v>
      </c>
      <c r="F1164" s="117">
        <v>6.2615272341272501</v>
      </c>
    </row>
    <row r="1165" spans="2:6" x14ac:dyDescent="0.2">
      <c r="B1165" t="s">
        <v>59</v>
      </c>
      <c r="C1165" t="s">
        <v>70</v>
      </c>
      <c r="D1165" s="167" t="s">
        <v>139</v>
      </c>
      <c r="E1165" t="s">
        <v>1762</v>
      </c>
      <c r="F1165" s="117">
        <v>2.5046108936508999</v>
      </c>
    </row>
    <row r="1166" spans="2:6" x14ac:dyDescent="0.2">
      <c r="B1166" t="s">
        <v>59</v>
      </c>
      <c r="C1166" t="s">
        <v>70</v>
      </c>
      <c r="D1166" s="167" t="s">
        <v>138</v>
      </c>
      <c r="E1166" t="s">
        <v>1763</v>
      </c>
      <c r="F1166" s="117">
        <v>0</v>
      </c>
    </row>
    <row r="1167" spans="2:6" x14ac:dyDescent="0.2">
      <c r="B1167" t="s">
        <v>59</v>
      </c>
      <c r="C1167" t="s">
        <v>70</v>
      </c>
      <c r="D1167" s="167" t="s">
        <v>120</v>
      </c>
      <c r="E1167" t="s">
        <v>1165</v>
      </c>
      <c r="F1167" s="117">
        <v>0</v>
      </c>
    </row>
    <row r="1168" spans="2:6" x14ac:dyDescent="0.2">
      <c r="B1168" t="s">
        <v>59</v>
      </c>
      <c r="C1168" t="s">
        <v>70</v>
      </c>
      <c r="D1168" s="155" t="s">
        <v>121</v>
      </c>
      <c r="E1168" t="s">
        <v>1166</v>
      </c>
      <c r="F1168" s="117">
        <v>11.270749021428999</v>
      </c>
    </row>
    <row r="1169" spans="2:6" x14ac:dyDescent="0.2">
      <c r="B1169" t="s">
        <v>59</v>
      </c>
      <c r="C1169" t="s">
        <v>70</v>
      </c>
      <c r="D1169" s="155" t="s">
        <v>122</v>
      </c>
      <c r="E1169" t="s">
        <v>1167</v>
      </c>
      <c r="F1169" s="117">
        <v>31.307636170636201</v>
      </c>
    </row>
    <row r="1170" spans="2:6" x14ac:dyDescent="0.2">
      <c r="B1170" t="s">
        <v>59</v>
      </c>
      <c r="C1170" t="s">
        <v>70</v>
      </c>
      <c r="D1170" s="155" t="s">
        <v>123</v>
      </c>
      <c r="E1170" t="s">
        <v>1168</v>
      </c>
      <c r="F1170" s="117">
        <v>76.390632256352404</v>
      </c>
    </row>
    <row r="1171" spans="2:6" x14ac:dyDescent="0.2">
      <c r="B1171" t="s">
        <v>59</v>
      </c>
      <c r="C1171" t="s">
        <v>70</v>
      </c>
      <c r="D1171" s="155" t="s">
        <v>124</v>
      </c>
      <c r="E1171" t="s">
        <v>1169</v>
      </c>
      <c r="F1171" s="117">
        <v>133.99668281032299</v>
      </c>
    </row>
    <row r="1172" spans="2:6" x14ac:dyDescent="0.2">
      <c r="B1172" t="s">
        <v>59</v>
      </c>
      <c r="C1172" t="s">
        <v>70</v>
      </c>
      <c r="D1172" s="155" t="s">
        <v>125</v>
      </c>
      <c r="E1172" t="s">
        <v>1170</v>
      </c>
      <c r="F1172" s="117">
        <v>279.26411464207501</v>
      </c>
    </row>
    <row r="1173" spans="2:6" x14ac:dyDescent="0.2">
      <c r="B1173" t="s">
        <v>59</v>
      </c>
      <c r="C1173" t="s">
        <v>70</v>
      </c>
      <c r="D1173" s="155" t="s">
        <v>126</v>
      </c>
      <c r="E1173" t="s">
        <v>1171</v>
      </c>
      <c r="F1173" s="117">
        <v>406.99927021827102</v>
      </c>
    </row>
    <row r="1174" spans="2:6" x14ac:dyDescent="0.2">
      <c r="B1174" t="s">
        <v>59</v>
      </c>
      <c r="C1174" t="s">
        <v>70</v>
      </c>
      <c r="D1174" s="155" t="s">
        <v>127</v>
      </c>
      <c r="E1174" t="s">
        <v>1172</v>
      </c>
      <c r="F1174" s="117">
        <v>489.65142970875098</v>
      </c>
    </row>
    <row r="1175" spans="2:6" x14ac:dyDescent="0.2">
      <c r="B1175" t="s">
        <v>59</v>
      </c>
      <c r="C1175" t="s">
        <v>70</v>
      </c>
      <c r="D1175" s="155" t="s">
        <v>128</v>
      </c>
      <c r="E1175" t="s">
        <v>1173</v>
      </c>
      <c r="F1175" s="117">
        <v>717.57102103098305</v>
      </c>
    </row>
    <row r="1176" spans="2:6" x14ac:dyDescent="0.2">
      <c r="B1176" t="s">
        <v>59</v>
      </c>
      <c r="C1176" t="s">
        <v>70</v>
      </c>
      <c r="D1176" s="155" t="s">
        <v>129</v>
      </c>
      <c r="E1176" t="s">
        <v>1174</v>
      </c>
      <c r="F1176" s="117">
        <v>927.95833609765805</v>
      </c>
    </row>
    <row r="1177" spans="2:6" x14ac:dyDescent="0.2">
      <c r="B1177" t="s">
        <v>59</v>
      </c>
      <c r="C1177" t="s">
        <v>70</v>
      </c>
      <c r="D1177" s="155" t="s">
        <v>130</v>
      </c>
      <c r="E1177" t="s">
        <v>1175</v>
      </c>
      <c r="F1177" s="117">
        <v>1217.24089431434</v>
      </c>
    </row>
    <row r="1178" spans="2:6" x14ac:dyDescent="0.2">
      <c r="B1178" t="s">
        <v>59</v>
      </c>
      <c r="C1178" t="s">
        <v>70</v>
      </c>
      <c r="D1178" s="155" t="s">
        <v>131</v>
      </c>
      <c r="E1178" t="s">
        <v>1176</v>
      </c>
      <c r="F1178" s="117">
        <v>1428.88051482784</v>
      </c>
    </row>
    <row r="1179" spans="2:6" x14ac:dyDescent="0.2">
      <c r="B1179" t="s">
        <v>59</v>
      </c>
      <c r="C1179" t="s">
        <v>70</v>
      </c>
      <c r="D1179" s="155" t="s">
        <v>132</v>
      </c>
      <c r="E1179" t="s">
        <v>1177</v>
      </c>
      <c r="F1179" s="117">
        <v>1393.8159623167301</v>
      </c>
    </row>
    <row r="1180" spans="2:6" x14ac:dyDescent="0.2">
      <c r="B1180" t="s">
        <v>59</v>
      </c>
      <c r="C1180" t="s">
        <v>70</v>
      </c>
      <c r="D1180" s="155" t="s">
        <v>133</v>
      </c>
      <c r="E1180" t="s">
        <v>1178</v>
      </c>
      <c r="F1180" s="117">
        <v>1071.9734624825801</v>
      </c>
    </row>
    <row r="1181" spans="2:6" x14ac:dyDescent="0.2">
      <c r="B1181" t="s">
        <v>59</v>
      </c>
      <c r="C1181" t="s">
        <v>70</v>
      </c>
      <c r="D1181" s="155" t="s">
        <v>134</v>
      </c>
      <c r="E1181" t="s">
        <v>1179</v>
      </c>
      <c r="F1181" s="117">
        <v>825.26928945797101</v>
      </c>
    </row>
    <row r="1182" spans="2:6" x14ac:dyDescent="0.2">
      <c r="B1182" t="s">
        <v>59</v>
      </c>
      <c r="C1182" t="s">
        <v>70</v>
      </c>
      <c r="D1182" s="155" t="s">
        <v>135</v>
      </c>
      <c r="E1182" t="s">
        <v>1180</v>
      </c>
      <c r="F1182" s="117">
        <v>522.21137132621197</v>
      </c>
    </row>
    <row r="1183" spans="2:6" x14ac:dyDescent="0.2">
      <c r="B1183" t="s">
        <v>59</v>
      </c>
      <c r="C1183" t="s">
        <v>70</v>
      </c>
      <c r="D1183" s="155" t="s">
        <v>8</v>
      </c>
      <c r="E1183" t="s">
        <v>1181</v>
      </c>
      <c r="F1183" s="117">
        <v>323.094805280966</v>
      </c>
    </row>
    <row r="1184" spans="2:6" x14ac:dyDescent="0.2">
      <c r="B1184" t="s">
        <v>59</v>
      </c>
      <c r="C1184" t="s">
        <v>18</v>
      </c>
      <c r="D1184" s="155">
        <v>0</v>
      </c>
      <c r="E1184" t="s">
        <v>1182</v>
      </c>
      <c r="F1184" s="117">
        <v>18.784581702381701</v>
      </c>
    </row>
    <row r="1185" spans="2:6" x14ac:dyDescent="0.2">
      <c r="B1185" t="s">
        <v>59</v>
      </c>
      <c r="C1185" t="s">
        <v>18</v>
      </c>
      <c r="D1185" s="167" t="s">
        <v>139</v>
      </c>
      <c r="E1185" t="s">
        <v>1764</v>
      </c>
      <c r="F1185" s="117">
        <v>2.5046108936508999</v>
      </c>
    </row>
    <row r="1186" spans="2:6" x14ac:dyDescent="0.2">
      <c r="B1186" t="s">
        <v>59</v>
      </c>
      <c r="C1186" t="s">
        <v>18</v>
      </c>
      <c r="D1186" s="167" t="s">
        <v>138</v>
      </c>
      <c r="E1186" t="s">
        <v>1765</v>
      </c>
      <c r="F1186" s="117">
        <v>2.5046108936508999</v>
      </c>
    </row>
    <row r="1187" spans="2:6" x14ac:dyDescent="0.2">
      <c r="B1187" t="s">
        <v>59</v>
      </c>
      <c r="C1187" t="s">
        <v>18</v>
      </c>
      <c r="D1187" s="167" t="s">
        <v>120</v>
      </c>
      <c r="E1187" t="s">
        <v>1183</v>
      </c>
      <c r="F1187" s="117">
        <v>3.7569163404763501</v>
      </c>
    </row>
    <row r="1188" spans="2:6" x14ac:dyDescent="0.2">
      <c r="B1188" t="s">
        <v>59</v>
      </c>
      <c r="C1188" t="s">
        <v>18</v>
      </c>
      <c r="D1188" s="155" t="s">
        <v>121</v>
      </c>
      <c r="E1188" t="s">
        <v>1184</v>
      </c>
      <c r="F1188" s="117">
        <v>22.541498042858102</v>
      </c>
    </row>
    <row r="1189" spans="2:6" x14ac:dyDescent="0.2">
      <c r="B1189" t="s">
        <v>59</v>
      </c>
      <c r="C1189" t="s">
        <v>18</v>
      </c>
      <c r="D1189" s="155" t="s">
        <v>122</v>
      </c>
      <c r="E1189" t="s">
        <v>1185</v>
      </c>
      <c r="F1189" s="117">
        <v>77.642937703177907</v>
      </c>
    </row>
    <row r="1190" spans="2:6" x14ac:dyDescent="0.2">
      <c r="B1190" t="s">
        <v>59</v>
      </c>
      <c r="C1190" t="s">
        <v>18</v>
      </c>
      <c r="D1190" s="155" t="s">
        <v>123</v>
      </c>
      <c r="E1190" t="s">
        <v>1186</v>
      </c>
      <c r="F1190" s="117">
        <v>154.03356995953001</v>
      </c>
    </row>
    <row r="1191" spans="2:6" x14ac:dyDescent="0.2">
      <c r="B1191" t="s">
        <v>59</v>
      </c>
      <c r="C1191" t="s">
        <v>18</v>
      </c>
      <c r="D1191" s="155" t="s">
        <v>124</v>
      </c>
      <c r="E1191" t="s">
        <v>1187</v>
      </c>
      <c r="F1191" s="117">
        <v>247.956478471439</v>
      </c>
    </row>
    <row r="1192" spans="2:6" x14ac:dyDescent="0.2">
      <c r="B1192" t="s">
        <v>59</v>
      </c>
      <c r="C1192" t="s">
        <v>18</v>
      </c>
      <c r="D1192" s="155" t="s">
        <v>125</v>
      </c>
      <c r="E1192" t="s">
        <v>1188</v>
      </c>
      <c r="F1192" s="117">
        <v>442.06382272938401</v>
      </c>
    </row>
    <row r="1193" spans="2:6" x14ac:dyDescent="0.2">
      <c r="B1193" t="s">
        <v>59</v>
      </c>
      <c r="C1193" t="s">
        <v>18</v>
      </c>
      <c r="D1193" s="155" t="s">
        <v>126</v>
      </c>
      <c r="E1193" t="s">
        <v>1189</v>
      </c>
      <c r="F1193" s="117">
        <v>708.804882903205</v>
      </c>
    </row>
    <row r="1194" spans="2:6" x14ac:dyDescent="0.2">
      <c r="B1194" t="s">
        <v>59</v>
      </c>
      <c r="C1194" t="s">
        <v>18</v>
      </c>
      <c r="D1194" s="155" t="s">
        <v>127</v>
      </c>
      <c r="E1194" t="s">
        <v>1190</v>
      </c>
      <c r="F1194" s="117">
        <v>874.10920188416401</v>
      </c>
    </row>
    <row r="1195" spans="2:6" x14ac:dyDescent="0.2">
      <c r="B1195" t="s">
        <v>59</v>
      </c>
      <c r="C1195" t="s">
        <v>18</v>
      </c>
      <c r="D1195" s="155" t="s">
        <v>128</v>
      </c>
      <c r="E1195" t="s">
        <v>1191</v>
      </c>
      <c r="F1195" s="117">
        <v>1203.4655343992599</v>
      </c>
    </row>
    <row r="1196" spans="2:6" x14ac:dyDescent="0.2">
      <c r="B1196" t="s">
        <v>59</v>
      </c>
      <c r="C1196" t="s">
        <v>18</v>
      </c>
      <c r="D1196" s="155" t="s">
        <v>129</v>
      </c>
      <c r="E1196" t="s">
        <v>1192</v>
      </c>
      <c r="F1196" s="117">
        <v>1699.37849134214</v>
      </c>
    </row>
    <row r="1197" spans="2:6" x14ac:dyDescent="0.2">
      <c r="B1197" t="s">
        <v>59</v>
      </c>
      <c r="C1197" t="s">
        <v>18</v>
      </c>
      <c r="D1197" s="155" t="s">
        <v>130</v>
      </c>
      <c r="E1197" t="s">
        <v>1193</v>
      </c>
      <c r="F1197" s="117">
        <v>2330.54043654216</v>
      </c>
    </row>
    <row r="1198" spans="2:6" x14ac:dyDescent="0.2">
      <c r="B1198" t="s">
        <v>59</v>
      </c>
      <c r="C1198" t="s">
        <v>18</v>
      </c>
      <c r="D1198" s="155" t="s">
        <v>131</v>
      </c>
      <c r="E1198" t="s">
        <v>1194</v>
      </c>
      <c r="F1198" s="117">
        <v>2717.5028196112298</v>
      </c>
    </row>
    <row r="1199" spans="2:6" x14ac:dyDescent="0.2">
      <c r="B1199" t="s">
        <v>59</v>
      </c>
      <c r="C1199" t="s">
        <v>18</v>
      </c>
      <c r="D1199" s="155" t="s">
        <v>132</v>
      </c>
      <c r="E1199" t="s">
        <v>1195</v>
      </c>
      <c r="F1199" s="117">
        <v>2639.8598819080498</v>
      </c>
    </row>
    <row r="1200" spans="2:6" x14ac:dyDescent="0.2">
      <c r="B1200" t="s">
        <v>59</v>
      </c>
      <c r="C1200" t="s">
        <v>18</v>
      </c>
      <c r="D1200" s="155" t="s">
        <v>133</v>
      </c>
      <c r="E1200" t="s">
        <v>1196</v>
      </c>
      <c r="F1200" s="117">
        <v>2040.0055728786599</v>
      </c>
    </row>
    <row r="1201" spans="2:6" x14ac:dyDescent="0.2">
      <c r="B1201" t="s">
        <v>59</v>
      </c>
      <c r="C1201" t="s">
        <v>18</v>
      </c>
      <c r="D1201" s="155" t="s">
        <v>134</v>
      </c>
      <c r="E1201" t="s">
        <v>1197</v>
      </c>
      <c r="F1201" s="117">
        <v>1693.1169641080101</v>
      </c>
    </row>
    <row r="1202" spans="2:6" x14ac:dyDescent="0.2">
      <c r="B1202" t="s">
        <v>59</v>
      </c>
      <c r="C1202" t="s">
        <v>18</v>
      </c>
      <c r="D1202" s="155" t="s">
        <v>135</v>
      </c>
      <c r="E1202" t="s">
        <v>1198</v>
      </c>
      <c r="F1202" s="117">
        <v>1194.6993962714801</v>
      </c>
    </row>
    <row r="1203" spans="2:6" x14ac:dyDescent="0.2">
      <c r="B1203" t="s">
        <v>59</v>
      </c>
      <c r="C1203" t="s">
        <v>18</v>
      </c>
      <c r="D1203" s="155" t="s">
        <v>8</v>
      </c>
      <c r="E1203" t="s">
        <v>1199</v>
      </c>
      <c r="F1203" s="117">
        <v>802.72779141511296</v>
      </c>
    </row>
    <row r="1204" spans="2:6" x14ac:dyDescent="0.2">
      <c r="B1204" t="s">
        <v>50</v>
      </c>
      <c r="C1204" t="s">
        <v>69</v>
      </c>
      <c r="D1204" s="155">
        <v>0</v>
      </c>
      <c r="E1204" t="s">
        <v>1200</v>
      </c>
      <c r="F1204" s="117">
        <v>2.2233096085409301</v>
      </c>
    </row>
    <row r="1205" spans="2:6" x14ac:dyDescent="0.2">
      <c r="B1205" t="s">
        <v>50</v>
      </c>
      <c r="C1205" t="s">
        <v>69</v>
      </c>
      <c r="D1205" s="167" t="s">
        <v>139</v>
      </c>
      <c r="E1205" t="s">
        <v>1766</v>
      </c>
      <c r="F1205" s="117">
        <v>1.1116548042704599</v>
      </c>
    </row>
    <row r="1206" spans="2:6" x14ac:dyDescent="0.2">
      <c r="B1206" t="s">
        <v>50</v>
      </c>
      <c r="C1206" t="s">
        <v>69</v>
      </c>
      <c r="D1206" s="167" t="s">
        <v>138</v>
      </c>
      <c r="E1206" t="s">
        <v>1767</v>
      </c>
      <c r="F1206" s="117">
        <v>0</v>
      </c>
    </row>
    <row r="1207" spans="2:6" x14ac:dyDescent="0.2">
      <c r="B1207" t="s">
        <v>50</v>
      </c>
      <c r="C1207" t="s">
        <v>69</v>
      </c>
      <c r="D1207" s="167" t="s">
        <v>120</v>
      </c>
      <c r="E1207" t="s">
        <v>1768</v>
      </c>
      <c r="F1207" s="117">
        <v>0</v>
      </c>
    </row>
    <row r="1208" spans="2:6" x14ac:dyDescent="0.2">
      <c r="B1208" t="s">
        <v>50</v>
      </c>
      <c r="C1208" t="s">
        <v>69</v>
      </c>
      <c r="D1208" s="155" t="s">
        <v>121</v>
      </c>
      <c r="E1208" t="s">
        <v>1201</v>
      </c>
      <c r="F1208" s="117">
        <v>1.1116548042704599</v>
      </c>
    </row>
    <row r="1209" spans="2:6" x14ac:dyDescent="0.2">
      <c r="B1209" t="s">
        <v>50</v>
      </c>
      <c r="C1209" t="s">
        <v>69</v>
      </c>
      <c r="D1209" s="155" t="s">
        <v>122</v>
      </c>
      <c r="E1209" t="s">
        <v>1202</v>
      </c>
      <c r="F1209" s="117">
        <v>8.8932384341637007</v>
      </c>
    </row>
    <row r="1210" spans="2:6" x14ac:dyDescent="0.2">
      <c r="B1210" t="s">
        <v>50</v>
      </c>
      <c r="C1210" t="s">
        <v>69</v>
      </c>
      <c r="D1210" s="155" t="s">
        <v>123</v>
      </c>
      <c r="E1210" t="s">
        <v>1203</v>
      </c>
      <c r="F1210" s="117">
        <v>12.228202846975099</v>
      </c>
    </row>
    <row r="1211" spans="2:6" x14ac:dyDescent="0.2">
      <c r="B1211" t="s">
        <v>50</v>
      </c>
      <c r="C1211" t="s">
        <v>69</v>
      </c>
      <c r="D1211" s="155" t="s">
        <v>124</v>
      </c>
      <c r="E1211" t="s">
        <v>1204</v>
      </c>
      <c r="F1211" s="117">
        <v>18.898131672597899</v>
      </c>
    </row>
    <row r="1212" spans="2:6" x14ac:dyDescent="0.2">
      <c r="B1212" t="s">
        <v>50</v>
      </c>
      <c r="C1212" t="s">
        <v>69</v>
      </c>
      <c r="D1212" s="155" t="s">
        <v>125</v>
      </c>
      <c r="E1212" t="s">
        <v>1205</v>
      </c>
      <c r="F1212" s="117">
        <v>35.572953736654803</v>
      </c>
    </row>
    <row r="1213" spans="2:6" x14ac:dyDescent="0.2">
      <c r="B1213" t="s">
        <v>50</v>
      </c>
      <c r="C1213" t="s">
        <v>69</v>
      </c>
      <c r="D1213" s="155" t="s">
        <v>126</v>
      </c>
      <c r="E1213" t="s">
        <v>1206</v>
      </c>
      <c r="F1213" s="117">
        <v>51.136120996441299</v>
      </c>
    </row>
    <row r="1214" spans="2:6" x14ac:dyDescent="0.2">
      <c r="B1214" t="s">
        <v>50</v>
      </c>
      <c r="C1214" t="s">
        <v>69</v>
      </c>
      <c r="D1214" s="155" t="s">
        <v>127</v>
      </c>
      <c r="E1214" t="s">
        <v>1207</v>
      </c>
      <c r="F1214" s="117">
        <v>62.2526690391459</v>
      </c>
    </row>
    <row r="1215" spans="2:6" x14ac:dyDescent="0.2">
      <c r="B1215" t="s">
        <v>50</v>
      </c>
      <c r="C1215" t="s">
        <v>69</v>
      </c>
      <c r="D1215" s="155" t="s">
        <v>128</v>
      </c>
      <c r="E1215" t="s">
        <v>1208</v>
      </c>
      <c r="F1215" s="117">
        <v>76.704181494661896</v>
      </c>
    </row>
    <row r="1216" spans="2:6" x14ac:dyDescent="0.2">
      <c r="B1216" t="s">
        <v>50</v>
      </c>
      <c r="C1216" t="s">
        <v>69</v>
      </c>
      <c r="D1216" s="155" t="s">
        <v>129</v>
      </c>
      <c r="E1216" t="s">
        <v>1209</v>
      </c>
      <c r="F1216" s="117">
        <v>100.048932384342</v>
      </c>
    </row>
    <row r="1217" spans="2:6" x14ac:dyDescent="0.2">
      <c r="B1217" t="s">
        <v>50</v>
      </c>
      <c r="C1217" t="s">
        <v>69</v>
      </c>
      <c r="D1217" s="155" t="s">
        <v>130</v>
      </c>
      <c r="E1217" t="s">
        <v>1210</v>
      </c>
      <c r="F1217" s="117">
        <v>120.05871886121</v>
      </c>
    </row>
    <row r="1218" spans="2:6" x14ac:dyDescent="0.2">
      <c r="B1218" t="s">
        <v>50</v>
      </c>
      <c r="C1218" t="s">
        <v>69</v>
      </c>
      <c r="D1218" s="155" t="s">
        <v>131</v>
      </c>
      <c r="E1218" t="s">
        <v>1211</v>
      </c>
      <c r="F1218" s="117">
        <v>144.51512455516001</v>
      </c>
    </row>
    <row r="1219" spans="2:6" x14ac:dyDescent="0.2">
      <c r="B1219" t="s">
        <v>50</v>
      </c>
      <c r="C1219" t="s">
        <v>69</v>
      </c>
      <c r="D1219" s="155" t="s">
        <v>132</v>
      </c>
      <c r="E1219" t="s">
        <v>1212</v>
      </c>
      <c r="F1219" s="117">
        <v>161.18994661921701</v>
      </c>
    </row>
    <row r="1220" spans="2:6" x14ac:dyDescent="0.2">
      <c r="B1220" t="s">
        <v>50</v>
      </c>
      <c r="C1220" t="s">
        <v>69</v>
      </c>
      <c r="D1220" s="155" t="s">
        <v>133</v>
      </c>
      <c r="E1220" t="s">
        <v>1213</v>
      </c>
      <c r="F1220" s="117">
        <v>122.282028469751</v>
      </c>
    </row>
    <row r="1221" spans="2:6" x14ac:dyDescent="0.2">
      <c r="B1221" t="s">
        <v>50</v>
      </c>
      <c r="C1221" t="s">
        <v>69</v>
      </c>
      <c r="D1221" s="155" t="s">
        <v>134</v>
      </c>
      <c r="E1221" t="s">
        <v>1214</v>
      </c>
      <c r="F1221" s="117">
        <v>94.490658362989294</v>
      </c>
    </row>
    <row r="1222" spans="2:6" x14ac:dyDescent="0.2">
      <c r="B1222" t="s">
        <v>50</v>
      </c>
      <c r="C1222" t="s">
        <v>69</v>
      </c>
      <c r="D1222" s="155" t="s">
        <v>135</v>
      </c>
      <c r="E1222" t="s">
        <v>1215</v>
      </c>
      <c r="F1222" s="117">
        <v>83.3741103202847</v>
      </c>
    </row>
    <row r="1223" spans="2:6" x14ac:dyDescent="0.2">
      <c r="B1223" t="s">
        <v>50</v>
      </c>
      <c r="C1223" t="s">
        <v>69</v>
      </c>
      <c r="D1223" s="155" t="s">
        <v>8</v>
      </c>
      <c r="E1223" t="s">
        <v>1216</v>
      </c>
      <c r="F1223" s="117">
        <v>73.369217081850493</v>
      </c>
    </row>
    <row r="1224" spans="2:6" x14ac:dyDescent="0.2">
      <c r="B1224" t="s">
        <v>50</v>
      </c>
      <c r="C1224" t="s">
        <v>70</v>
      </c>
      <c r="D1224" s="155">
        <v>0</v>
      </c>
      <c r="E1224" t="s">
        <v>1217</v>
      </c>
      <c r="F1224" s="117">
        <v>0</v>
      </c>
    </row>
    <row r="1225" spans="2:6" x14ac:dyDescent="0.2">
      <c r="B1225" t="s">
        <v>50</v>
      </c>
      <c r="C1225" t="s">
        <v>70</v>
      </c>
      <c r="D1225" s="167" t="s">
        <v>139</v>
      </c>
      <c r="E1225" t="s">
        <v>1769</v>
      </c>
      <c r="F1225" s="117">
        <v>0</v>
      </c>
    </row>
    <row r="1226" spans="2:6" x14ac:dyDescent="0.2">
      <c r="B1226" t="s">
        <v>50</v>
      </c>
      <c r="C1226" t="s">
        <v>70</v>
      </c>
      <c r="D1226" s="167" t="s">
        <v>138</v>
      </c>
      <c r="E1226" t="s">
        <v>1770</v>
      </c>
      <c r="F1226" s="117">
        <v>1.1116548042704599</v>
      </c>
    </row>
    <row r="1227" spans="2:6" x14ac:dyDescent="0.2">
      <c r="B1227" t="s">
        <v>50</v>
      </c>
      <c r="C1227" t="s">
        <v>70</v>
      </c>
      <c r="D1227" s="167" t="s">
        <v>120</v>
      </c>
      <c r="E1227" t="s">
        <v>1771</v>
      </c>
      <c r="F1227" s="117">
        <v>0</v>
      </c>
    </row>
    <row r="1228" spans="2:6" x14ac:dyDescent="0.2">
      <c r="B1228" t="s">
        <v>50</v>
      </c>
      <c r="C1228" t="s">
        <v>70</v>
      </c>
      <c r="D1228" s="155" t="s">
        <v>121</v>
      </c>
      <c r="E1228" t="s">
        <v>1218</v>
      </c>
      <c r="F1228" s="117">
        <v>1.1116548042704599</v>
      </c>
    </row>
    <row r="1229" spans="2:6" x14ac:dyDescent="0.2">
      <c r="B1229" t="s">
        <v>50</v>
      </c>
      <c r="C1229" t="s">
        <v>70</v>
      </c>
      <c r="D1229" s="155" t="s">
        <v>122</v>
      </c>
      <c r="E1229" t="s">
        <v>1219</v>
      </c>
      <c r="F1229" s="117">
        <v>8.8932384341637007</v>
      </c>
    </row>
    <row r="1230" spans="2:6" x14ac:dyDescent="0.2">
      <c r="B1230" t="s">
        <v>50</v>
      </c>
      <c r="C1230" t="s">
        <v>70</v>
      </c>
      <c r="D1230" s="155" t="s">
        <v>123</v>
      </c>
      <c r="E1230" t="s">
        <v>1220</v>
      </c>
      <c r="F1230" s="117">
        <v>16.674822064056901</v>
      </c>
    </row>
    <row r="1231" spans="2:6" x14ac:dyDescent="0.2">
      <c r="B1231" t="s">
        <v>50</v>
      </c>
      <c r="C1231" t="s">
        <v>70</v>
      </c>
      <c r="D1231" s="155" t="s">
        <v>124</v>
      </c>
      <c r="E1231" t="s">
        <v>1221</v>
      </c>
      <c r="F1231" s="117">
        <v>31.126334519573</v>
      </c>
    </row>
    <row r="1232" spans="2:6" x14ac:dyDescent="0.2">
      <c r="B1232" t="s">
        <v>50</v>
      </c>
      <c r="C1232" t="s">
        <v>70</v>
      </c>
      <c r="D1232" s="155" t="s">
        <v>125</v>
      </c>
      <c r="E1232" t="s">
        <v>1222</v>
      </c>
      <c r="F1232" s="117">
        <v>40.019572953736699</v>
      </c>
    </row>
    <row r="1233" spans="2:6" x14ac:dyDescent="0.2">
      <c r="B1233" t="s">
        <v>50</v>
      </c>
      <c r="C1233" t="s">
        <v>70</v>
      </c>
      <c r="D1233" s="155" t="s">
        <v>126</v>
      </c>
      <c r="E1233" t="s">
        <v>1223</v>
      </c>
      <c r="F1233" s="117">
        <v>67.810943060498204</v>
      </c>
    </row>
    <row r="1234" spans="2:6" x14ac:dyDescent="0.2">
      <c r="B1234" t="s">
        <v>50</v>
      </c>
      <c r="C1234" t="s">
        <v>70</v>
      </c>
      <c r="D1234" s="155" t="s">
        <v>127</v>
      </c>
      <c r="E1234" t="s">
        <v>1224</v>
      </c>
      <c r="F1234" s="117">
        <v>77.815836298932396</v>
      </c>
    </row>
    <row r="1235" spans="2:6" x14ac:dyDescent="0.2">
      <c r="B1235" t="s">
        <v>50</v>
      </c>
      <c r="C1235" t="s">
        <v>70</v>
      </c>
      <c r="D1235" s="155" t="s">
        <v>128</v>
      </c>
      <c r="E1235" t="s">
        <v>1225</v>
      </c>
      <c r="F1235" s="117">
        <v>96.713967971530295</v>
      </c>
    </row>
    <row r="1236" spans="2:6" x14ac:dyDescent="0.2">
      <c r="B1236" t="s">
        <v>50</v>
      </c>
      <c r="C1236" t="s">
        <v>70</v>
      </c>
      <c r="D1236" s="155" t="s">
        <v>129</v>
      </c>
      <c r="E1236" t="s">
        <v>1226</v>
      </c>
      <c r="F1236" s="117">
        <v>147.850088967972</v>
      </c>
    </row>
    <row r="1237" spans="2:6" x14ac:dyDescent="0.2">
      <c r="B1237" t="s">
        <v>50</v>
      </c>
      <c r="C1237" t="s">
        <v>70</v>
      </c>
      <c r="D1237" s="155" t="s">
        <v>130</v>
      </c>
      <c r="E1237" t="s">
        <v>1227</v>
      </c>
      <c r="F1237" s="117">
        <v>148.96174377224199</v>
      </c>
    </row>
    <row r="1238" spans="2:6" x14ac:dyDescent="0.2">
      <c r="B1238" t="s">
        <v>50</v>
      </c>
      <c r="C1238" t="s">
        <v>70</v>
      </c>
      <c r="D1238" s="155" t="s">
        <v>131</v>
      </c>
      <c r="E1238" t="s">
        <v>1228</v>
      </c>
      <c r="F1238" s="117">
        <v>165.63656583629901</v>
      </c>
    </row>
    <row r="1239" spans="2:6" x14ac:dyDescent="0.2">
      <c r="B1239" t="s">
        <v>50</v>
      </c>
      <c r="C1239" t="s">
        <v>70</v>
      </c>
      <c r="D1239" s="155" t="s">
        <v>132</v>
      </c>
      <c r="E1239" t="s">
        <v>1229</v>
      </c>
      <c r="F1239" s="117">
        <v>152.29670818505301</v>
      </c>
    </row>
    <row r="1240" spans="2:6" x14ac:dyDescent="0.2">
      <c r="B1240" t="s">
        <v>50</v>
      </c>
      <c r="C1240" t="s">
        <v>70</v>
      </c>
      <c r="D1240" s="155" t="s">
        <v>133</v>
      </c>
      <c r="E1240" t="s">
        <v>1230</v>
      </c>
      <c r="F1240" s="117">
        <v>151.18505338078299</v>
      </c>
    </row>
    <row r="1241" spans="2:6" x14ac:dyDescent="0.2">
      <c r="B1241" t="s">
        <v>50</v>
      </c>
      <c r="C1241" t="s">
        <v>70</v>
      </c>
      <c r="D1241" s="155" t="s">
        <v>134</v>
      </c>
      <c r="E1241" t="s">
        <v>1231</v>
      </c>
      <c r="F1241" s="117">
        <v>115.61209964412799</v>
      </c>
    </row>
    <row r="1242" spans="2:6" x14ac:dyDescent="0.2">
      <c r="B1242" t="s">
        <v>50</v>
      </c>
      <c r="C1242" t="s">
        <v>70</v>
      </c>
      <c r="D1242" s="155" t="s">
        <v>135</v>
      </c>
      <c r="E1242" t="s">
        <v>1232</v>
      </c>
      <c r="F1242" s="117">
        <v>54.471085409252701</v>
      </c>
    </row>
    <row r="1243" spans="2:6" x14ac:dyDescent="0.2">
      <c r="B1243" t="s">
        <v>50</v>
      </c>
      <c r="C1243" t="s">
        <v>70</v>
      </c>
      <c r="D1243" s="155" t="s">
        <v>8</v>
      </c>
      <c r="E1243" t="s">
        <v>1233</v>
      </c>
      <c r="F1243" s="117">
        <v>52.2477758007117</v>
      </c>
    </row>
    <row r="1244" spans="2:6" x14ac:dyDescent="0.2">
      <c r="B1244" t="s">
        <v>50</v>
      </c>
      <c r="C1244" t="s">
        <v>18</v>
      </c>
      <c r="D1244" s="155">
        <v>0</v>
      </c>
      <c r="E1244" t="s">
        <v>1234</v>
      </c>
      <c r="F1244" s="117">
        <v>2.2233096085409301</v>
      </c>
    </row>
    <row r="1245" spans="2:6" x14ac:dyDescent="0.2">
      <c r="B1245" t="s">
        <v>50</v>
      </c>
      <c r="C1245" t="s">
        <v>18</v>
      </c>
      <c r="D1245" s="167" t="s">
        <v>139</v>
      </c>
      <c r="E1245" t="s">
        <v>1772</v>
      </c>
      <c r="F1245" s="117">
        <v>1.1116548042704599</v>
      </c>
    </row>
    <row r="1246" spans="2:6" x14ac:dyDescent="0.2">
      <c r="B1246" t="s">
        <v>50</v>
      </c>
      <c r="C1246" t="s">
        <v>18</v>
      </c>
      <c r="D1246" s="167" t="s">
        <v>138</v>
      </c>
      <c r="E1246" t="s">
        <v>1773</v>
      </c>
      <c r="F1246" s="117">
        <v>1.1116548042704599</v>
      </c>
    </row>
    <row r="1247" spans="2:6" x14ac:dyDescent="0.2">
      <c r="B1247" t="s">
        <v>50</v>
      </c>
      <c r="C1247" t="s">
        <v>18</v>
      </c>
      <c r="D1247" s="167" t="s">
        <v>120</v>
      </c>
      <c r="E1247" t="s">
        <v>1774</v>
      </c>
      <c r="F1247" s="117">
        <v>0</v>
      </c>
    </row>
    <row r="1248" spans="2:6" x14ac:dyDescent="0.2">
      <c r="B1248" t="s">
        <v>50</v>
      </c>
      <c r="C1248" t="s">
        <v>18</v>
      </c>
      <c r="D1248" s="155" t="s">
        <v>121</v>
      </c>
      <c r="E1248" t="s">
        <v>1235</v>
      </c>
      <c r="F1248" s="117">
        <v>2.2233096085409301</v>
      </c>
    </row>
    <row r="1249" spans="2:6" x14ac:dyDescent="0.2">
      <c r="B1249" t="s">
        <v>50</v>
      </c>
      <c r="C1249" t="s">
        <v>18</v>
      </c>
      <c r="D1249" s="155" t="s">
        <v>122</v>
      </c>
      <c r="E1249" t="s">
        <v>1236</v>
      </c>
      <c r="F1249" s="117">
        <v>17.786476868327401</v>
      </c>
    </row>
    <row r="1250" spans="2:6" x14ac:dyDescent="0.2">
      <c r="B1250" t="s">
        <v>50</v>
      </c>
      <c r="C1250" t="s">
        <v>18</v>
      </c>
      <c r="D1250" s="155" t="s">
        <v>123</v>
      </c>
      <c r="E1250" t="s">
        <v>1237</v>
      </c>
      <c r="F1250" s="117">
        <v>28.903024911031999</v>
      </c>
    </row>
    <row r="1251" spans="2:6" x14ac:dyDescent="0.2">
      <c r="B1251" t="s">
        <v>50</v>
      </c>
      <c r="C1251" t="s">
        <v>18</v>
      </c>
      <c r="D1251" s="155" t="s">
        <v>124</v>
      </c>
      <c r="E1251" t="s">
        <v>1238</v>
      </c>
      <c r="F1251" s="117">
        <v>50.024466192170799</v>
      </c>
    </row>
    <row r="1252" spans="2:6" x14ac:dyDescent="0.2">
      <c r="B1252" t="s">
        <v>50</v>
      </c>
      <c r="C1252" t="s">
        <v>18</v>
      </c>
      <c r="D1252" s="155" t="s">
        <v>125</v>
      </c>
      <c r="E1252" t="s">
        <v>1239</v>
      </c>
      <c r="F1252" s="117">
        <v>75.592526690391495</v>
      </c>
    </row>
    <row r="1253" spans="2:6" x14ac:dyDescent="0.2">
      <c r="B1253" t="s">
        <v>50</v>
      </c>
      <c r="C1253" t="s">
        <v>18</v>
      </c>
      <c r="D1253" s="155" t="s">
        <v>126</v>
      </c>
      <c r="E1253" t="s">
        <v>1240</v>
      </c>
      <c r="F1253" s="117">
        <v>118.947064056939</v>
      </c>
    </row>
    <row r="1254" spans="2:6" x14ac:dyDescent="0.2">
      <c r="B1254" t="s">
        <v>50</v>
      </c>
      <c r="C1254" t="s">
        <v>18</v>
      </c>
      <c r="D1254" s="155" t="s">
        <v>127</v>
      </c>
      <c r="E1254" t="s">
        <v>1241</v>
      </c>
      <c r="F1254" s="117">
        <v>140.06850533807801</v>
      </c>
    </row>
    <row r="1255" spans="2:6" x14ac:dyDescent="0.2">
      <c r="B1255" t="s">
        <v>50</v>
      </c>
      <c r="C1255" t="s">
        <v>18</v>
      </c>
      <c r="D1255" s="155" t="s">
        <v>128</v>
      </c>
      <c r="E1255" t="s">
        <v>1242</v>
      </c>
      <c r="F1255" s="117">
        <v>173.41814946619201</v>
      </c>
    </row>
    <row r="1256" spans="2:6" x14ac:dyDescent="0.2">
      <c r="B1256" t="s">
        <v>50</v>
      </c>
      <c r="C1256" t="s">
        <v>18</v>
      </c>
      <c r="D1256" s="155" t="s">
        <v>129</v>
      </c>
      <c r="E1256" t="s">
        <v>1243</v>
      </c>
      <c r="F1256" s="117">
        <v>247.89902135231301</v>
      </c>
    </row>
    <row r="1257" spans="2:6" x14ac:dyDescent="0.2">
      <c r="B1257" t="s">
        <v>50</v>
      </c>
      <c r="C1257" t="s">
        <v>18</v>
      </c>
      <c r="D1257" s="155" t="s">
        <v>130</v>
      </c>
      <c r="E1257" t="s">
        <v>1244</v>
      </c>
      <c r="F1257" s="117">
        <v>269.02046263345198</v>
      </c>
    </row>
    <row r="1258" spans="2:6" x14ac:dyDescent="0.2">
      <c r="B1258" t="s">
        <v>50</v>
      </c>
      <c r="C1258" t="s">
        <v>18</v>
      </c>
      <c r="D1258" s="155" t="s">
        <v>131</v>
      </c>
      <c r="E1258" t="s">
        <v>1245</v>
      </c>
      <c r="F1258" s="117">
        <v>310.151690391459</v>
      </c>
    </row>
    <row r="1259" spans="2:6" x14ac:dyDescent="0.2">
      <c r="B1259" t="s">
        <v>50</v>
      </c>
      <c r="C1259" t="s">
        <v>18</v>
      </c>
      <c r="D1259" s="155" t="s">
        <v>132</v>
      </c>
      <c r="E1259" t="s">
        <v>1246</v>
      </c>
      <c r="F1259" s="117">
        <v>313.48665480427002</v>
      </c>
    </row>
    <row r="1260" spans="2:6" x14ac:dyDescent="0.2">
      <c r="B1260" t="s">
        <v>50</v>
      </c>
      <c r="C1260" t="s">
        <v>18</v>
      </c>
      <c r="D1260" s="155" t="s">
        <v>133</v>
      </c>
      <c r="E1260" t="s">
        <v>1247</v>
      </c>
      <c r="F1260" s="117">
        <v>273.46708185053399</v>
      </c>
    </row>
    <row r="1261" spans="2:6" x14ac:dyDescent="0.2">
      <c r="B1261" t="s">
        <v>50</v>
      </c>
      <c r="C1261" t="s">
        <v>18</v>
      </c>
      <c r="D1261" s="155" t="s">
        <v>134</v>
      </c>
      <c r="E1261" t="s">
        <v>1248</v>
      </c>
      <c r="F1261" s="117">
        <v>210.10275800711699</v>
      </c>
    </row>
    <row r="1262" spans="2:6" x14ac:dyDescent="0.2">
      <c r="B1262" t="s">
        <v>50</v>
      </c>
      <c r="C1262" t="s">
        <v>18</v>
      </c>
      <c r="D1262" s="155" t="s">
        <v>135</v>
      </c>
      <c r="E1262" t="s">
        <v>1249</v>
      </c>
      <c r="F1262" s="117">
        <v>137.84519572953701</v>
      </c>
    </row>
    <row r="1263" spans="2:6" x14ac:dyDescent="0.2">
      <c r="B1263" t="s">
        <v>50</v>
      </c>
      <c r="C1263" t="s">
        <v>18</v>
      </c>
      <c r="D1263" s="155" t="s">
        <v>8</v>
      </c>
      <c r="E1263" t="s">
        <v>1250</v>
      </c>
      <c r="F1263" s="117">
        <v>125.616992882562</v>
      </c>
    </row>
    <row r="1264" spans="2:6" x14ac:dyDescent="0.2">
      <c r="B1264" t="s">
        <v>41</v>
      </c>
      <c r="C1264" t="s">
        <v>69</v>
      </c>
      <c r="D1264" s="155">
        <v>0</v>
      </c>
      <c r="E1264" t="s">
        <v>1251</v>
      </c>
      <c r="F1264" s="117">
        <v>0</v>
      </c>
    </row>
    <row r="1265" spans="2:6" x14ac:dyDescent="0.2">
      <c r="B1265" t="s">
        <v>41</v>
      </c>
      <c r="C1265" t="s">
        <v>69</v>
      </c>
      <c r="D1265" s="167" t="s">
        <v>139</v>
      </c>
      <c r="E1265" t="s">
        <v>1775</v>
      </c>
      <c r="F1265" s="117">
        <v>3.0335448776065301</v>
      </c>
    </row>
    <row r="1266" spans="2:6" x14ac:dyDescent="0.2">
      <c r="B1266" t="s">
        <v>41</v>
      </c>
      <c r="C1266" t="s">
        <v>69</v>
      </c>
      <c r="D1266" s="167" t="s">
        <v>138</v>
      </c>
      <c r="E1266" t="s">
        <v>1776</v>
      </c>
      <c r="F1266" s="117">
        <v>0</v>
      </c>
    </row>
    <row r="1267" spans="2:6" x14ac:dyDescent="0.2">
      <c r="B1267" t="s">
        <v>41</v>
      </c>
      <c r="C1267" t="s">
        <v>69</v>
      </c>
      <c r="D1267" s="167" t="s">
        <v>120</v>
      </c>
      <c r="E1267" t="s">
        <v>1252</v>
      </c>
      <c r="F1267" s="117">
        <v>0</v>
      </c>
    </row>
    <row r="1268" spans="2:6" x14ac:dyDescent="0.2">
      <c r="B1268" t="s">
        <v>41</v>
      </c>
      <c r="C1268" t="s">
        <v>69</v>
      </c>
      <c r="D1268" s="155" t="s">
        <v>121</v>
      </c>
      <c r="E1268" t="s">
        <v>1253</v>
      </c>
      <c r="F1268" s="117">
        <v>9.1006346328195793</v>
      </c>
    </row>
    <row r="1269" spans="2:6" x14ac:dyDescent="0.2">
      <c r="B1269" t="s">
        <v>41</v>
      </c>
      <c r="C1269" t="s">
        <v>69</v>
      </c>
      <c r="D1269" s="155" t="s">
        <v>122</v>
      </c>
      <c r="E1269" t="s">
        <v>1254</v>
      </c>
      <c r="F1269" s="117">
        <v>6.0670897552130496</v>
      </c>
    </row>
    <row r="1270" spans="2:6" x14ac:dyDescent="0.2">
      <c r="B1270" t="s">
        <v>41</v>
      </c>
      <c r="C1270" t="s">
        <v>69</v>
      </c>
      <c r="D1270" s="155" t="s">
        <v>123</v>
      </c>
      <c r="E1270" t="s">
        <v>1255</v>
      </c>
      <c r="F1270" s="117">
        <v>18.201269265639201</v>
      </c>
    </row>
    <row r="1271" spans="2:6" x14ac:dyDescent="0.2">
      <c r="B1271" t="s">
        <v>41</v>
      </c>
      <c r="C1271" t="s">
        <v>69</v>
      </c>
      <c r="D1271" s="155" t="s">
        <v>124</v>
      </c>
      <c r="E1271" t="s">
        <v>1256</v>
      </c>
      <c r="F1271" s="117">
        <v>47.019945602901203</v>
      </c>
    </row>
    <row r="1272" spans="2:6" x14ac:dyDescent="0.2">
      <c r="B1272" t="s">
        <v>41</v>
      </c>
      <c r="C1272" t="s">
        <v>69</v>
      </c>
      <c r="D1272" s="155" t="s">
        <v>125</v>
      </c>
      <c r="E1272" t="s">
        <v>1257</v>
      </c>
      <c r="F1272" s="117">
        <v>56.120580235720801</v>
      </c>
    </row>
    <row r="1273" spans="2:6" x14ac:dyDescent="0.2">
      <c r="B1273" t="s">
        <v>41</v>
      </c>
      <c r="C1273" t="s">
        <v>69</v>
      </c>
      <c r="D1273" s="155" t="s">
        <v>126</v>
      </c>
      <c r="E1273" t="s">
        <v>1258</v>
      </c>
      <c r="F1273" s="117">
        <v>72.805077062556705</v>
      </c>
    </row>
    <row r="1274" spans="2:6" x14ac:dyDescent="0.2">
      <c r="B1274" t="s">
        <v>41</v>
      </c>
      <c r="C1274" t="s">
        <v>69</v>
      </c>
      <c r="D1274" s="155" t="s">
        <v>127</v>
      </c>
      <c r="E1274" t="s">
        <v>1259</v>
      </c>
      <c r="F1274" s="117">
        <v>81.905711695376198</v>
      </c>
    </row>
    <row r="1275" spans="2:6" x14ac:dyDescent="0.2">
      <c r="B1275" t="s">
        <v>41</v>
      </c>
      <c r="C1275" t="s">
        <v>69</v>
      </c>
      <c r="D1275" s="155" t="s">
        <v>128</v>
      </c>
      <c r="E1275" t="s">
        <v>1260</v>
      </c>
      <c r="F1275" s="117">
        <v>118.30825022665501</v>
      </c>
    </row>
    <row r="1276" spans="2:6" x14ac:dyDescent="0.2">
      <c r="B1276" t="s">
        <v>41</v>
      </c>
      <c r="C1276" t="s">
        <v>69</v>
      </c>
      <c r="D1276" s="155" t="s">
        <v>129</v>
      </c>
      <c r="E1276" t="s">
        <v>1261</v>
      </c>
      <c r="F1276" s="117">
        <v>150.16047144152299</v>
      </c>
    </row>
    <row r="1277" spans="2:6" x14ac:dyDescent="0.2">
      <c r="B1277" t="s">
        <v>41</v>
      </c>
      <c r="C1277" t="s">
        <v>69</v>
      </c>
      <c r="D1277" s="155" t="s">
        <v>130</v>
      </c>
      <c r="E1277" t="s">
        <v>1262</v>
      </c>
      <c r="F1277" s="117">
        <v>189.59655485040801</v>
      </c>
    </row>
    <row r="1278" spans="2:6" x14ac:dyDescent="0.2">
      <c r="B1278" t="s">
        <v>41</v>
      </c>
      <c r="C1278" t="s">
        <v>69</v>
      </c>
      <c r="D1278" s="155" t="s">
        <v>131</v>
      </c>
      <c r="E1278" t="s">
        <v>1263</v>
      </c>
      <c r="F1278" s="117">
        <v>188.07978241160501</v>
      </c>
    </row>
    <row r="1279" spans="2:6" x14ac:dyDescent="0.2">
      <c r="B1279" t="s">
        <v>41</v>
      </c>
      <c r="C1279" t="s">
        <v>69</v>
      </c>
      <c r="D1279" s="155" t="s">
        <v>132</v>
      </c>
      <c r="E1279" t="s">
        <v>1264</v>
      </c>
      <c r="F1279" s="117">
        <v>151.67724388032599</v>
      </c>
    </row>
    <row r="1280" spans="2:6" x14ac:dyDescent="0.2">
      <c r="B1280" t="s">
        <v>41</v>
      </c>
      <c r="C1280" t="s">
        <v>69</v>
      </c>
      <c r="D1280" s="155" t="s">
        <v>133</v>
      </c>
      <c r="E1280" t="s">
        <v>1265</v>
      </c>
      <c r="F1280" s="117">
        <v>127.408884859474</v>
      </c>
    </row>
    <row r="1281" spans="2:6" x14ac:dyDescent="0.2">
      <c r="B1281" t="s">
        <v>41</v>
      </c>
      <c r="C1281" t="s">
        <v>69</v>
      </c>
      <c r="D1281" s="155" t="s">
        <v>134</v>
      </c>
      <c r="E1281" t="s">
        <v>1266</v>
      </c>
      <c r="F1281" s="117">
        <v>87.972801450589301</v>
      </c>
    </row>
    <row r="1282" spans="2:6" x14ac:dyDescent="0.2">
      <c r="B1282" t="s">
        <v>41</v>
      </c>
      <c r="C1282" t="s">
        <v>69</v>
      </c>
      <c r="D1282" s="155" t="s">
        <v>135</v>
      </c>
      <c r="E1282" t="s">
        <v>1267</v>
      </c>
      <c r="F1282" s="117">
        <v>37.919310970081597</v>
      </c>
    </row>
    <row r="1283" spans="2:6" x14ac:dyDescent="0.2">
      <c r="B1283" t="s">
        <v>41</v>
      </c>
      <c r="C1283" t="s">
        <v>69</v>
      </c>
      <c r="D1283" s="155" t="s">
        <v>8</v>
      </c>
      <c r="E1283" t="s">
        <v>1268</v>
      </c>
      <c r="F1283" s="117">
        <v>27.3019038984588</v>
      </c>
    </row>
    <row r="1284" spans="2:6" x14ac:dyDescent="0.2">
      <c r="B1284" t="s">
        <v>41</v>
      </c>
      <c r="C1284" t="s">
        <v>70</v>
      </c>
      <c r="D1284" s="155">
        <v>0</v>
      </c>
      <c r="E1284" t="s">
        <v>1269</v>
      </c>
      <c r="F1284" s="117">
        <v>3.0335448776065301</v>
      </c>
    </row>
    <row r="1285" spans="2:6" x14ac:dyDescent="0.2">
      <c r="B1285" t="s">
        <v>41</v>
      </c>
      <c r="C1285" t="s">
        <v>70</v>
      </c>
      <c r="D1285" s="167" t="s">
        <v>139</v>
      </c>
      <c r="E1285" t="s">
        <v>1777</v>
      </c>
      <c r="F1285" s="117">
        <v>0</v>
      </c>
    </row>
    <row r="1286" spans="2:6" x14ac:dyDescent="0.2">
      <c r="B1286" t="s">
        <v>41</v>
      </c>
      <c r="C1286" t="s">
        <v>70</v>
      </c>
      <c r="D1286" s="167" t="s">
        <v>138</v>
      </c>
      <c r="E1286" t="s">
        <v>1778</v>
      </c>
      <c r="F1286" s="117">
        <v>0</v>
      </c>
    </row>
    <row r="1287" spans="2:6" x14ac:dyDescent="0.2">
      <c r="B1287" t="s">
        <v>41</v>
      </c>
      <c r="C1287" t="s">
        <v>70</v>
      </c>
      <c r="D1287" s="167" t="s">
        <v>120</v>
      </c>
      <c r="E1287" t="s">
        <v>1270</v>
      </c>
      <c r="F1287" s="117">
        <v>1.51677243880326</v>
      </c>
    </row>
    <row r="1288" spans="2:6" x14ac:dyDescent="0.2">
      <c r="B1288" t="s">
        <v>41</v>
      </c>
      <c r="C1288" t="s">
        <v>70</v>
      </c>
      <c r="D1288" s="155" t="s">
        <v>121</v>
      </c>
      <c r="E1288" t="s">
        <v>1271</v>
      </c>
      <c r="F1288" s="117">
        <v>1.51677243880326</v>
      </c>
    </row>
    <row r="1289" spans="2:6" x14ac:dyDescent="0.2">
      <c r="B1289" t="s">
        <v>41</v>
      </c>
      <c r="C1289" t="s">
        <v>70</v>
      </c>
      <c r="D1289" s="155" t="s">
        <v>122</v>
      </c>
      <c r="E1289" t="s">
        <v>1272</v>
      </c>
      <c r="F1289" s="117">
        <v>9.1006346328195793</v>
      </c>
    </row>
    <row r="1290" spans="2:6" x14ac:dyDescent="0.2">
      <c r="B1290" t="s">
        <v>41</v>
      </c>
      <c r="C1290" t="s">
        <v>70</v>
      </c>
      <c r="D1290" s="155" t="s">
        <v>123</v>
      </c>
      <c r="E1290" t="s">
        <v>1273</v>
      </c>
      <c r="F1290" s="117">
        <v>36.402538531278303</v>
      </c>
    </row>
    <row r="1291" spans="2:6" x14ac:dyDescent="0.2">
      <c r="B1291" t="s">
        <v>41</v>
      </c>
      <c r="C1291" t="s">
        <v>70</v>
      </c>
      <c r="D1291" s="155" t="s">
        <v>124</v>
      </c>
      <c r="E1291" t="s">
        <v>1274</v>
      </c>
      <c r="F1291" s="117">
        <v>54.603807796917501</v>
      </c>
    </row>
    <row r="1292" spans="2:6" x14ac:dyDescent="0.2">
      <c r="B1292" t="s">
        <v>41</v>
      </c>
      <c r="C1292" t="s">
        <v>70</v>
      </c>
      <c r="D1292" s="155" t="s">
        <v>125</v>
      </c>
      <c r="E1292" t="s">
        <v>1275</v>
      </c>
      <c r="F1292" s="117">
        <v>78.872166817769696</v>
      </c>
    </row>
    <row r="1293" spans="2:6" x14ac:dyDescent="0.2">
      <c r="B1293" t="s">
        <v>41</v>
      </c>
      <c r="C1293" t="s">
        <v>70</v>
      </c>
      <c r="D1293" s="155" t="s">
        <v>126</v>
      </c>
      <c r="E1293" t="s">
        <v>1276</v>
      </c>
      <c r="F1293" s="117">
        <v>116.79147778785099</v>
      </c>
    </row>
    <row r="1294" spans="2:6" x14ac:dyDescent="0.2">
      <c r="B1294" t="s">
        <v>41</v>
      </c>
      <c r="C1294" t="s">
        <v>70</v>
      </c>
      <c r="D1294" s="155" t="s">
        <v>127</v>
      </c>
      <c r="E1294" t="s">
        <v>1277</v>
      </c>
      <c r="F1294" s="117">
        <v>139.54306436990001</v>
      </c>
    </row>
    <row r="1295" spans="2:6" x14ac:dyDescent="0.2">
      <c r="B1295" t="s">
        <v>41</v>
      </c>
      <c r="C1295" t="s">
        <v>70</v>
      </c>
      <c r="D1295" s="155" t="s">
        <v>128</v>
      </c>
      <c r="E1295" t="s">
        <v>1278</v>
      </c>
      <c r="F1295" s="117">
        <v>209.31459655485</v>
      </c>
    </row>
    <row r="1296" spans="2:6" x14ac:dyDescent="0.2">
      <c r="B1296" t="s">
        <v>41</v>
      </c>
      <c r="C1296" t="s">
        <v>70</v>
      </c>
      <c r="D1296" s="155" t="s">
        <v>129</v>
      </c>
      <c r="E1296" t="s">
        <v>1279</v>
      </c>
      <c r="F1296" s="117">
        <v>216.898458748867</v>
      </c>
    </row>
    <row r="1297" spans="2:6" x14ac:dyDescent="0.2">
      <c r="B1297" t="s">
        <v>41</v>
      </c>
      <c r="C1297" t="s">
        <v>70</v>
      </c>
      <c r="D1297" s="155" t="s">
        <v>130</v>
      </c>
      <c r="E1297" t="s">
        <v>1280</v>
      </c>
      <c r="F1297" s="117">
        <v>269.98549410698098</v>
      </c>
    </row>
    <row r="1298" spans="2:6" x14ac:dyDescent="0.2">
      <c r="B1298" t="s">
        <v>41</v>
      </c>
      <c r="C1298" t="s">
        <v>70</v>
      </c>
      <c r="D1298" s="155" t="s">
        <v>131</v>
      </c>
      <c r="E1298" t="s">
        <v>1281</v>
      </c>
      <c r="F1298" s="117">
        <v>241.16681776971899</v>
      </c>
    </row>
    <row r="1299" spans="2:6" x14ac:dyDescent="0.2">
      <c r="B1299" t="s">
        <v>41</v>
      </c>
      <c r="C1299" t="s">
        <v>70</v>
      </c>
      <c r="D1299" s="155" t="s">
        <v>132</v>
      </c>
      <c r="E1299" t="s">
        <v>1282</v>
      </c>
      <c r="F1299" s="117">
        <v>251.784224841342</v>
      </c>
    </row>
    <row r="1300" spans="2:6" x14ac:dyDescent="0.2">
      <c r="B1300" t="s">
        <v>41</v>
      </c>
      <c r="C1300" t="s">
        <v>70</v>
      </c>
      <c r="D1300" s="155" t="s">
        <v>133</v>
      </c>
      <c r="E1300" t="s">
        <v>1283</v>
      </c>
      <c r="F1300" s="117">
        <v>153.19401631912999</v>
      </c>
    </row>
    <row r="1301" spans="2:6" x14ac:dyDescent="0.2">
      <c r="B1301" t="s">
        <v>41</v>
      </c>
      <c r="C1301" t="s">
        <v>70</v>
      </c>
      <c r="D1301" s="155" t="s">
        <v>134</v>
      </c>
      <c r="E1301" t="s">
        <v>1284</v>
      </c>
      <c r="F1301" s="117">
        <v>97.073436083408893</v>
      </c>
    </row>
    <row r="1302" spans="2:6" x14ac:dyDescent="0.2">
      <c r="B1302" t="s">
        <v>41</v>
      </c>
      <c r="C1302" t="s">
        <v>70</v>
      </c>
      <c r="D1302" s="155" t="s">
        <v>135</v>
      </c>
      <c r="E1302" t="s">
        <v>1285</v>
      </c>
      <c r="F1302" s="117">
        <v>62.187669990933799</v>
      </c>
    </row>
    <row r="1303" spans="2:6" x14ac:dyDescent="0.2">
      <c r="B1303" t="s">
        <v>41</v>
      </c>
      <c r="C1303" t="s">
        <v>70</v>
      </c>
      <c r="D1303" s="155" t="s">
        <v>8</v>
      </c>
      <c r="E1303" t="s">
        <v>1286</v>
      </c>
      <c r="F1303" s="117">
        <v>30.335448776065299</v>
      </c>
    </row>
    <row r="1304" spans="2:6" x14ac:dyDescent="0.2">
      <c r="B1304" t="s">
        <v>41</v>
      </c>
      <c r="C1304" t="s">
        <v>18</v>
      </c>
      <c r="D1304" s="155">
        <v>0</v>
      </c>
      <c r="E1304" t="s">
        <v>1287</v>
      </c>
      <c r="F1304" s="117">
        <v>3.0335448776065301</v>
      </c>
    </row>
    <row r="1305" spans="2:6" x14ac:dyDescent="0.2">
      <c r="B1305" t="s">
        <v>41</v>
      </c>
      <c r="C1305" t="s">
        <v>18</v>
      </c>
      <c r="D1305" s="167" t="s">
        <v>139</v>
      </c>
      <c r="E1305" t="s">
        <v>1779</v>
      </c>
      <c r="F1305" s="117">
        <v>3.0335448776065301</v>
      </c>
    </row>
    <row r="1306" spans="2:6" x14ac:dyDescent="0.2">
      <c r="B1306" t="s">
        <v>41</v>
      </c>
      <c r="C1306" t="s">
        <v>18</v>
      </c>
      <c r="D1306" s="167" t="s">
        <v>138</v>
      </c>
      <c r="E1306" t="s">
        <v>1780</v>
      </c>
      <c r="F1306" s="117">
        <v>0</v>
      </c>
    </row>
    <row r="1307" spans="2:6" x14ac:dyDescent="0.2">
      <c r="B1307" t="s">
        <v>41</v>
      </c>
      <c r="C1307" t="s">
        <v>18</v>
      </c>
      <c r="D1307" s="167" t="s">
        <v>120</v>
      </c>
      <c r="E1307" t="s">
        <v>1288</v>
      </c>
      <c r="F1307" s="117">
        <v>1.51677243880326</v>
      </c>
    </row>
    <row r="1308" spans="2:6" x14ac:dyDescent="0.2">
      <c r="B1308" t="s">
        <v>41</v>
      </c>
      <c r="C1308" t="s">
        <v>18</v>
      </c>
      <c r="D1308" s="155" t="s">
        <v>121</v>
      </c>
      <c r="E1308" t="s">
        <v>1289</v>
      </c>
      <c r="F1308" s="117">
        <v>10.6174070716228</v>
      </c>
    </row>
    <row r="1309" spans="2:6" x14ac:dyDescent="0.2">
      <c r="B1309" t="s">
        <v>41</v>
      </c>
      <c r="C1309" t="s">
        <v>18</v>
      </c>
      <c r="D1309" s="155" t="s">
        <v>122</v>
      </c>
      <c r="E1309" t="s">
        <v>1290</v>
      </c>
      <c r="F1309" s="117">
        <v>15.1677243880326</v>
      </c>
    </row>
    <row r="1310" spans="2:6" x14ac:dyDescent="0.2">
      <c r="B1310" t="s">
        <v>41</v>
      </c>
      <c r="C1310" t="s">
        <v>18</v>
      </c>
      <c r="D1310" s="155" t="s">
        <v>123</v>
      </c>
      <c r="E1310" t="s">
        <v>1291</v>
      </c>
      <c r="F1310" s="117">
        <v>54.603807796917501</v>
      </c>
    </row>
    <row r="1311" spans="2:6" x14ac:dyDescent="0.2">
      <c r="B1311" t="s">
        <v>41</v>
      </c>
      <c r="C1311" t="s">
        <v>18</v>
      </c>
      <c r="D1311" s="155" t="s">
        <v>124</v>
      </c>
      <c r="E1311" t="s">
        <v>1292</v>
      </c>
      <c r="F1311" s="117">
        <v>101.62375339981899</v>
      </c>
    </row>
    <row r="1312" spans="2:6" x14ac:dyDescent="0.2">
      <c r="B1312" t="s">
        <v>41</v>
      </c>
      <c r="C1312" t="s">
        <v>18</v>
      </c>
      <c r="D1312" s="155" t="s">
        <v>125</v>
      </c>
      <c r="E1312" t="s">
        <v>1293</v>
      </c>
      <c r="F1312" s="117">
        <v>134.99274705349001</v>
      </c>
    </row>
    <row r="1313" spans="2:6" x14ac:dyDescent="0.2">
      <c r="B1313" t="s">
        <v>41</v>
      </c>
      <c r="C1313" t="s">
        <v>18</v>
      </c>
      <c r="D1313" s="155" t="s">
        <v>126</v>
      </c>
      <c r="E1313" t="s">
        <v>1294</v>
      </c>
      <c r="F1313" s="117">
        <v>189.59655485040801</v>
      </c>
    </row>
    <row r="1314" spans="2:6" x14ac:dyDescent="0.2">
      <c r="B1314" t="s">
        <v>41</v>
      </c>
      <c r="C1314" t="s">
        <v>18</v>
      </c>
      <c r="D1314" s="155" t="s">
        <v>127</v>
      </c>
      <c r="E1314" t="s">
        <v>1295</v>
      </c>
      <c r="F1314" s="117">
        <v>221.44877606527601</v>
      </c>
    </row>
    <row r="1315" spans="2:6" x14ac:dyDescent="0.2">
      <c r="B1315" t="s">
        <v>41</v>
      </c>
      <c r="C1315" t="s">
        <v>18</v>
      </c>
      <c r="D1315" s="155" t="s">
        <v>128</v>
      </c>
      <c r="E1315" t="s">
        <v>1296</v>
      </c>
      <c r="F1315" s="117">
        <v>327.62284678150502</v>
      </c>
    </row>
    <row r="1316" spans="2:6" x14ac:dyDescent="0.2">
      <c r="B1316" t="s">
        <v>41</v>
      </c>
      <c r="C1316" t="s">
        <v>18</v>
      </c>
      <c r="D1316" s="155" t="s">
        <v>129</v>
      </c>
      <c r="E1316" t="s">
        <v>1297</v>
      </c>
      <c r="F1316" s="117">
        <v>367.05893019039002</v>
      </c>
    </row>
    <row r="1317" spans="2:6" x14ac:dyDescent="0.2">
      <c r="B1317" t="s">
        <v>41</v>
      </c>
      <c r="C1317" t="s">
        <v>18</v>
      </c>
      <c r="D1317" s="155" t="s">
        <v>130</v>
      </c>
      <c r="E1317" t="s">
        <v>1298</v>
      </c>
      <c r="F1317" s="117">
        <v>459.58204895738902</v>
      </c>
    </row>
    <row r="1318" spans="2:6" x14ac:dyDescent="0.2">
      <c r="B1318" t="s">
        <v>41</v>
      </c>
      <c r="C1318" t="s">
        <v>18</v>
      </c>
      <c r="D1318" s="155" t="s">
        <v>131</v>
      </c>
      <c r="E1318" t="s">
        <v>1299</v>
      </c>
      <c r="F1318" s="117">
        <v>429.24660018132403</v>
      </c>
    </row>
    <row r="1319" spans="2:6" x14ac:dyDescent="0.2">
      <c r="B1319" t="s">
        <v>41</v>
      </c>
      <c r="C1319" t="s">
        <v>18</v>
      </c>
      <c r="D1319" s="155" t="s">
        <v>132</v>
      </c>
      <c r="E1319" t="s">
        <v>1300</v>
      </c>
      <c r="F1319" s="117">
        <v>403.46146872166798</v>
      </c>
    </row>
    <row r="1320" spans="2:6" x14ac:dyDescent="0.2">
      <c r="B1320" t="s">
        <v>41</v>
      </c>
      <c r="C1320" t="s">
        <v>18</v>
      </c>
      <c r="D1320" s="155" t="s">
        <v>133</v>
      </c>
      <c r="E1320" t="s">
        <v>1301</v>
      </c>
      <c r="F1320" s="117">
        <v>280.60290117860399</v>
      </c>
    </row>
    <row r="1321" spans="2:6" x14ac:dyDescent="0.2">
      <c r="B1321" t="s">
        <v>41</v>
      </c>
      <c r="C1321" t="s">
        <v>18</v>
      </c>
      <c r="D1321" s="155" t="s">
        <v>134</v>
      </c>
      <c r="E1321" t="s">
        <v>1302</v>
      </c>
      <c r="F1321" s="117">
        <v>185.04623753399801</v>
      </c>
    </row>
    <row r="1322" spans="2:6" x14ac:dyDescent="0.2">
      <c r="B1322" t="s">
        <v>41</v>
      </c>
      <c r="C1322" t="s">
        <v>18</v>
      </c>
      <c r="D1322" s="155" t="s">
        <v>135</v>
      </c>
      <c r="E1322" t="s">
        <v>1303</v>
      </c>
      <c r="F1322" s="117">
        <v>100.106980961015</v>
      </c>
    </row>
    <row r="1323" spans="2:6" x14ac:dyDescent="0.2">
      <c r="B1323" t="s">
        <v>41</v>
      </c>
      <c r="C1323" t="s">
        <v>18</v>
      </c>
      <c r="D1323" s="155" t="s">
        <v>8</v>
      </c>
      <c r="E1323" t="s">
        <v>1304</v>
      </c>
      <c r="F1323" s="117">
        <v>57.637352674524003</v>
      </c>
    </row>
    <row r="1324" spans="2:6" x14ac:dyDescent="0.2">
      <c r="B1324" t="s">
        <v>42</v>
      </c>
      <c r="C1324" t="s">
        <v>69</v>
      </c>
      <c r="D1324" s="155">
        <v>0</v>
      </c>
      <c r="E1324" t="s">
        <v>1781</v>
      </c>
      <c r="F1324" s="117">
        <v>0</v>
      </c>
    </row>
    <row r="1325" spans="2:6" x14ac:dyDescent="0.2">
      <c r="B1325" t="s">
        <v>42</v>
      </c>
      <c r="C1325" t="s">
        <v>69</v>
      </c>
      <c r="D1325" s="167" t="s">
        <v>139</v>
      </c>
      <c r="E1325" t="s">
        <v>1782</v>
      </c>
      <c r="F1325" s="117">
        <v>0</v>
      </c>
    </row>
    <row r="1326" spans="2:6" x14ac:dyDescent="0.2">
      <c r="B1326" t="s">
        <v>42</v>
      </c>
      <c r="C1326" t="s">
        <v>69</v>
      </c>
      <c r="D1326" s="167" t="s">
        <v>138</v>
      </c>
      <c r="E1326" t="s">
        <v>1783</v>
      </c>
      <c r="F1326" s="117">
        <v>0</v>
      </c>
    </row>
    <row r="1327" spans="2:6" x14ac:dyDescent="0.2">
      <c r="B1327" t="s">
        <v>42</v>
      </c>
      <c r="C1327" t="s">
        <v>69</v>
      </c>
      <c r="D1327" s="167" t="s">
        <v>120</v>
      </c>
      <c r="E1327" t="s">
        <v>1784</v>
      </c>
      <c r="F1327" s="117">
        <v>0</v>
      </c>
    </row>
    <row r="1328" spans="2:6" x14ac:dyDescent="0.2">
      <c r="B1328" t="s">
        <v>42</v>
      </c>
      <c r="C1328" t="s">
        <v>69</v>
      </c>
      <c r="D1328" s="155" t="s">
        <v>121</v>
      </c>
      <c r="E1328" t="s">
        <v>1305</v>
      </c>
      <c r="F1328" s="117">
        <v>1.13260530421217</v>
      </c>
    </row>
    <row r="1329" spans="2:6" x14ac:dyDescent="0.2">
      <c r="B1329" t="s">
        <v>42</v>
      </c>
      <c r="C1329" t="s">
        <v>69</v>
      </c>
      <c r="D1329" s="155" t="s">
        <v>122</v>
      </c>
      <c r="E1329" t="s">
        <v>1306</v>
      </c>
      <c r="F1329" s="117">
        <v>2.26521060842434</v>
      </c>
    </row>
    <row r="1330" spans="2:6" x14ac:dyDescent="0.2">
      <c r="B1330" t="s">
        <v>42</v>
      </c>
      <c r="C1330" t="s">
        <v>69</v>
      </c>
      <c r="D1330" s="155" t="s">
        <v>123</v>
      </c>
      <c r="E1330" t="s">
        <v>1307</v>
      </c>
      <c r="F1330" s="117">
        <v>12.4586583463339</v>
      </c>
    </row>
    <row r="1331" spans="2:6" x14ac:dyDescent="0.2">
      <c r="B1331" t="s">
        <v>42</v>
      </c>
      <c r="C1331" t="s">
        <v>69</v>
      </c>
      <c r="D1331" s="155" t="s">
        <v>124</v>
      </c>
      <c r="E1331" t="s">
        <v>1308</v>
      </c>
      <c r="F1331" s="117">
        <v>15.856474258970399</v>
      </c>
    </row>
    <row r="1332" spans="2:6" x14ac:dyDescent="0.2">
      <c r="B1332" t="s">
        <v>42</v>
      </c>
      <c r="C1332" t="s">
        <v>69</v>
      </c>
      <c r="D1332" s="155" t="s">
        <v>125</v>
      </c>
      <c r="E1332" t="s">
        <v>1309</v>
      </c>
      <c r="F1332" s="117">
        <v>14.723868954758199</v>
      </c>
    </row>
    <row r="1333" spans="2:6" x14ac:dyDescent="0.2">
      <c r="B1333" t="s">
        <v>42</v>
      </c>
      <c r="C1333" t="s">
        <v>69</v>
      </c>
      <c r="D1333" s="155" t="s">
        <v>126</v>
      </c>
      <c r="E1333" t="s">
        <v>1310</v>
      </c>
      <c r="F1333" s="117">
        <v>21.519500780031201</v>
      </c>
    </row>
    <row r="1334" spans="2:6" x14ac:dyDescent="0.2">
      <c r="B1334" t="s">
        <v>42</v>
      </c>
      <c r="C1334" t="s">
        <v>69</v>
      </c>
      <c r="D1334" s="155" t="s">
        <v>127</v>
      </c>
      <c r="E1334" t="s">
        <v>1311</v>
      </c>
      <c r="F1334" s="117">
        <v>18.121684867394698</v>
      </c>
    </row>
    <row r="1335" spans="2:6" x14ac:dyDescent="0.2">
      <c r="B1335" t="s">
        <v>42</v>
      </c>
      <c r="C1335" t="s">
        <v>69</v>
      </c>
      <c r="D1335" s="155" t="s">
        <v>128</v>
      </c>
      <c r="E1335" t="s">
        <v>1312</v>
      </c>
      <c r="F1335" s="117">
        <v>26.049921996879899</v>
      </c>
    </row>
    <row r="1336" spans="2:6" x14ac:dyDescent="0.2">
      <c r="B1336" t="s">
        <v>42</v>
      </c>
      <c r="C1336" t="s">
        <v>69</v>
      </c>
      <c r="D1336" s="155" t="s">
        <v>129</v>
      </c>
      <c r="E1336" t="s">
        <v>1313</v>
      </c>
      <c r="F1336" s="117">
        <v>36.243369734789397</v>
      </c>
    </row>
    <row r="1337" spans="2:6" x14ac:dyDescent="0.2">
      <c r="B1337" t="s">
        <v>42</v>
      </c>
      <c r="C1337" t="s">
        <v>69</v>
      </c>
      <c r="D1337" s="155" t="s">
        <v>130</v>
      </c>
      <c r="E1337" t="s">
        <v>1314</v>
      </c>
      <c r="F1337" s="117">
        <v>49.834633385335401</v>
      </c>
    </row>
    <row r="1338" spans="2:6" x14ac:dyDescent="0.2">
      <c r="B1338" t="s">
        <v>42</v>
      </c>
      <c r="C1338" t="s">
        <v>69</v>
      </c>
      <c r="D1338" s="155" t="s">
        <v>131</v>
      </c>
      <c r="E1338" t="s">
        <v>1315</v>
      </c>
      <c r="F1338" s="117">
        <v>45.3042121684867</v>
      </c>
    </row>
    <row r="1339" spans="2:6" x14ac:dyDescent="0.2">
      <c r="B1339" t="s">
        <v>42</v>
      </c>
      <c r="C1339" t="s">
        <v>69</v>
      </c>
      <c r="D1339" s="155" t="s">
        <v>132</v>
      </c>
      <c r="E1339" t="s">
        <v>1316</v>
      </c>
      <c r="F1339" s="117">
        <v>36.243369734789397</v>
      </c>
    </row>
    <row r="1340" spans="2:6" x14ac:dyDescent="0.2">
      <c r="B1340" t="s">
        <v>42</v>
      </c>
      <c r="C1340" t="s">
        <v>69</v>
      </c>
      <c r="D1340" s="155" t="s">
        <v>133</v>
      </c>
      <c r="E1340" t="s">
        <v>1317</v>
      </c>
      <c r="F1340" s="117">
        <v>21.519500780031201</v>
      </c>
    </row>
    <row r="1341" spans="2:6" x14ac:dyDescent="0.2">
      <c r="B1341" t="s">
        <v>42</v>
      </c>
      <c r="C1341" t="s">
        <v>69</v>
      </c>
      <c r="D1341" s="155" t="s">
        <v>134</v>
      </c>
      <c r="E1341" t="s">
        <v>1318</v>
      </c>
      <c r="F1341" s="117">
        <v>9.0608424336973492</v>
      </c>
    </row>
    <row r="1342" spans="2:6" x14ac:dyDescent="0.2">
      <c r="B1342" t="s">
        <v>42</v>
      </c>
      <c r="C1342" t="s">
        <v>69</v>
      </c>
      <c r="D1342" s="155" t="s">
        <v>135</v>
      </c>
      <c r="E1342" t="s">
        <v>1319</v>
      </c>
      <c r="F1342" s="117">
        <v>7.9282371294851801</v>
      </c>
    </row>
    <row r="1343" spans="2:6" x14ac:dyDescent="0.2">
      <c r="B1343" t="s">
        <v>42</v>
      </c>
      <c r="C1343" t="s">
        <v>69</v>
      </c>
      <c r="D1343" s="155" t="s">
        <v>8</v>
      </c>
      <c r="E1343" t="s">
        <v>1320</v>
      </c>
      <c r="F1343" s="117">
        <v>5.6630265210608401</v>
      </c>
    </row>
    <row r="1344" spans="2:6" x14ac:dyDescent="0.2">
      <c r="B1344" t="s">
        <v>42</v>
      </c>
      <c r="C1344" t="s">
        <v>70</v>
      </c>
      <c r="D1344" s="155">
        <v>0</v>
      </c>
      <c r="E1344" t="s">
        <v>1785</v>
      </c>
      <c r="F1344" s="117">
        <v>0</v>
      </c>
    </row>
    <row r="1345" spans="2:6" x14ac:dyDescent="0.2">
      <c r="B1345" t="s">
        <v>42</v>
      </c>
      <c r="C1345" t="s">
        <v>70</v>
      </c>
      <c r="D1345" s="167" t="s">
        <v>139</v>
      </c>
      <c r="E1345" t="s">
        <v>1786</v>
      </c>
      <c r="F1345" s="117">
        <v>0</v>
      </c>
    </row>
    <row r="1346" spans="2:6" x14ac:dyDescent="0.2">
      <c r="B1346" t="s">
        <v>42</v>
      </c>
      <c r="C1346" t="s">
        <v>70</v>
      </c>
      <c r="D1346" s="167" t="s">
        <v>138</v>
      </c>
      <c r="E1346" t="s">
        <v>1787</v>
      </c>
      <c r="F1346" s="117">
        <v>0</v>
      </c>
    </row>
    <row r="1347" spans="2:6" x14ac:dyDescent="0.2">
      <c r="B1347" t="s">
        <v>42</v>
      </c>
      <c r="C1347" t="s">
        <v>70</v>
      </c>
      <c r="D1347" s="167" t="s">
        <v>120</v>
      </c>
      <c r="E1347" t="s">
        <v>1788</v>
      </c>
      <c r="F1347" s="117">
        <v>0</v>
      </c>
    </row>
    <row r="1348" spans="2:6" x14ac:dyDescent="0.2">
      <c r="B1348" t="s">
        <v>42</v>
      </c>
      <c r="C1348" t="s">
        <v>70</v>
      </c>
      <c r="D1348" s="155" t="s">
        <v>121</v>
      </c>
      <c r="E1348" t="s">
        <v>1321</v>
      </c>
      <c r="F1348" s="117">
        <v>0</v>
      </c>
    </row>
    <row r="1349" spans="2:6" x14ac:dyDescent="0.2">
      <c r="B1349" t="s">
        <v>42</v>
      </c>
      <c r="C1349" t="s">
        <v>70</v>
      </c>
      <c r="D1349" s="155" t="s">
        <v>122</v>
      </c>
      <c r="E1349" t="s">
        <v>1322</v>
      </c>
      <c r="F1349" s="117">
        <v>0</v>
      </c>
    </row>
    <row r="1350" spans="2:6" x14ac:dyDescent="0.2">
      <c r="B1350" t="s">
        <v>42</v>
      </c>
      <c r="C1350" t="s">
        <v>70</v>
      </c>
      <c r="D1350" s="155" t="s">
        <v>123</v>
      </c>
      <c r="E1350" t="s">
        <v>1323</v>
      </c>
      <c r="F1350" s="117">
        <v>3.3978159126365099</v>
      </c>
    </row>
    <row r="1351" spans="2:6" x14ac:dyDescent="0.2">
      <c r="B1351" t="s">
        <v>42</v>
      </c>
      <c r="C1351" t="s">
        <v>70</v>
      </c>
      <c r="D1351" s="155" t="s">
        <v>124</v>
      </c>
      <c r="E1351" t="s">
        <v>1324</v>
      </c>
      <c r="F1351" s="117">
        <v>12.4586583463339</v>
      </c>
    </row>
    <row r="1352" spans="2:6" x14ac:dyDescent="0.2">
      <c r="B1352" t="s">
        <v>42</v>
      </c>
      <c r="C1352" t="s">
        <v>70</v>
      </c>
      <c r="D1352" s="155" t="s">
        <v>125</v>
      </c>
      <c r="E1352" t="s">
        <v>1325</v>
      </c>
      <c r="F1352" s="117">
        <v>23.784711388455499</v>
      </c>
    </row>
    <row r="1353" spans="2:6" x14ac:dyDescent="0.2">
      <c r="B1353" t="s">
        <v>42</v>
      </c>
      <c r="C1353" t="s">
        <v>70</v>
      </c>
      <c r="D1353" s="155" t="s">
        <v>126</v>
      </c>
      <c r="E1353" t="s">
        <v>1326</v>
      </c>
      <c r="F1353" s="117">
        <v>35.110764430577198</v>
      </c>
    </row>
    <row r="1354" spans="2:6" x14ac:dyDescent="0.2">
      <c r="B1354" t="s">
        <v>42</v>
      </c>
      <c r="C1354" t="s">
        <v>70</v>
      </c>
      <c r="D1354" s="155" t="s">
        <v>127</v>
      </c>
      <c r="E1354" t="s">
        <v>1327</v>
      </c>
      <c r="F1354" s="117">
        <v>39.6411856474259</v>
      </c>
    </row>
    <row r="1355" spans="2:6" x14ac:dyDescent="0.2">
      <c r="B1355" t="s">
        <v>42</v>
      </c>
      <c r="C1355" t="s">
        <v>70</v>
      </c>
      <c r="D1355" s="155" t="s">
        <v>128</v>
      </c>
      <c r="E1355" t="s">
        <v>1328</v>
      </c>
      <c r="F1355" s="117">
        <v>49.834633385335401</v>
      </c>
    </row>
    <row r="1356" spans="2:6" x14ac:dyDescent="0.2">
      <c r="B1356" t="s">
        <v>42</v>
      </c>
      <c r="C1356" t="s">
        <v>70</v>
      </c>
      <c r="D1356" s="155" t="s">
        <v>129</v>
      </c>
      <c r="E1356" t="s">
        <v>1329</v>
      </c>
      <c r="F1356" s="117">
        <v>36.243369734789397</v>
      </c>
    </row>
    <row r="1357" spans="2:6" x14ac:dyDescent="0.2">
      <c r="B1357" t="s">
        <v>42</v>
      </c>
      <c r="C1357" t="s">
        <v>70</v>
      </c>
      <c r="D1357" s="155" t="s">
        <v>130</v>
      </c>
      <c r="E1357" t="s">
        <v>1330</v>
      </c>
      <c r="F1357" s="117">
        <v>46.436817472698898</v>
      </c>
    </row>
    <row r="1358" spans="2:6" x14ac:dyDescent="0.2">
      <c r="B1358" t="s">
        <v>42</v>
      </c>
      <c r="C1358" t="s">
        <v>70</v>
      </c>
      <c r="D1358" s="155" t="s">
        <v>131</v>
      </c>
      <c r="E1358" t="s">
        <v>1331</v>
      </c>
      <c r="F1358" s="117">
        <v>45.3042121684867</v>
      </c>
    </row>
    <row r="1359" spans="2:6" x14ac:dyDescent="0.2">
      <c r="B1359" t="s">
        <v>42</v>
      </c>
      <c r="C1359" t="s">
        <v>70</v>
      </c>
      <c r="D1359" s="155" t="s">
        <v>132</v>
      </c>
      <c r="E1359" t="s">
        <v>1332</v>
      </c>
      <c r="F1359" s="117">
        <v>46.436817472698898</v>
      </c>
    </row>
    <row r="1360" spans="2:6" x14ac:dyDescent="0.2">
      <c r="B1360" t="s">
        <v>42</v>
      </c>
      <c r="C1360" t="s">
        <v>70</v>
      </c>
      <c r="D1360" s="155" t="s">
        <v>133</v>
      </c>
      <c r="E1360" t="s">
        <v>1333</v>
      </c>
      <c r="F1360" s="117">
        <v>28.3151326053042</v>
      </c>
    </row>
    <row r="1361" spans="2:6" x14ac:dyDescent="0.2">
      <c r="B1361" t="s">
        <v>42</v>
      </c>
      <c r="C1361" t="s">
        <v>70</v>
      </c>
      <c r="D1361" s="155" t="s">
        <v>134</v>
      </c>
      <c r="E1361" t="s">
        <v>1334</v>
      </c>
      <c r="F1361" s="117">
        <v>21.519500780031201</v>
      </c>
    </row>
    <row r="1362" spans="2:6" x14ac:dyDescent="0.2">
      <c r="B1362" t="s">
        <v>42</v>
      </c>
      <c r="C1362" t="s">
        <v>70</v>
      </c>
      <c r="D1362" s="155" t="s">
        <v>135</v>
      </c>
      <c r="E1362" t="s">
        <v>1335</v>
      </c>
      <c r="F1362" s="117">
        <v>12.4586583463339</v>
      </c>
    </row>
    <row r="1363" spans="2:6" x14ac:dyDescent="0.2">
      <c r="B1363" t="s">
        <v>42</v>
      </c>
      <c r="C1363" t="s">
        <v>70</v>
      </c>
      <c r="D1363" s="155" t="s">
        <v>8</v>
      </c>
      <c r="E1363" t="s">
        <v>1336</v>
      </c>
      <c r="F1363" s="117">
        <v>1.13260530421217</v>
      </c>
    </row>
    <row r="1364" spans="2:6" x14ac:dyDescent="0.2">
      <c r="B1364" t="s">
        <v>42</v>
      </c>
      <c r="C1364" t="s">
        <v>18</v>
      </c>
      <c r="D1364" s="155">
        <v>0</v>
      </c>
      <c r="E1364" t="s">
        <v>1789</v>
      </c>
      <c r="F1364" s="117">
        <v>0</v>
      </c>
    </row>
    <row r="1365" spans="2:6" x14ac:dyDescent="0.2">
      <c r="B1365" t="s">
        <v>42</v>
      </c>
      <c r="C1365" t="s">
        <v>18</v>
      </c>
      <c r="D1365" s="167" t="s">
        <v>139</v>
      </c>
      <c r="E1365" t="s">
        <v>1790</v>
      </c>
      <c r="F1365" s="117">
        <v>0</v>
      </c>
    </row>
    <row r="1366" spans="2:6" x14ac:dyDescent="0.2">
      <c r="B1366" t="s">
        <v>42</v>
      </c>
      <c r="C1366" t="s">
        <v>18</v>
      </c>
      <c r="D1366" s="167" t="s">
        <v>138</v>
      </c>
      <c r="E1366" t="s">
        <v>1791</v>
      </c>
      <c r="F1366" s="117">
        <v>0</v>
      </c>
    </row>
    <row r="1367" spans="2:6" x14ac:dyDescent="0.2">
      <c r="B1367" t="s">
        <v>42</v>
      </c>
      <c r="C1367" t="s">
        <v>18</v>
      </c>
      <c r="D1367" s="167" t="s">
        <v>120</v>
      </c>
      <c r="E1367" t="s">
        <v>1792</v>
      </c>
      <c r="F1367" s="117">
        <v>0</v>
      </c>
    </row>
    <row r="1368" spans="2:6" x14ac:dyDescent="0.2">
      <c r="B1368" t="s">
        <v>42</v>
      </c>
      <c r="C1368" t="s">
        <v>18</v>
      </c>
      <c r="D1368" s="155" t="s">
        <v>121</v>
      </c>
      <c r="E1368" t="s">
        <v>1337</v>
      </c>
      <c r="F1368" s="117">
        <v>1.13260530421217</v>
      </c>
    </row>
    <row r="1369" spans="2:6" x14ac:dyDescent="0.2">
      <c r="B1369" t="s">
        <v>42</v>
      </c>
      <c r="C1369" t="s">
        <v>18</v>
      </c>
      <c r="D1369" s="155" t="s">
        <v>122</v>
      </c>
      <c r="E1369" t="s">
        <v>1338</v>
      </c>
      <c r="F1369" s="117">
        <v>2.26521060842434</v>
      </c>
    </row>
    <row r="1370" spans="2:6" x14ac:dyDescent="0.2">
      <c r="B1370" t="s">
        <v>42</v>
      </c>
      <c r="C1370" t="s">
        <v>18</v>
      </c>
      <c r="D1370" s="155" t="s">
        <v>123</v>
      </c>
      <c r="E1370" t="s">
        <v>1339</v>
      </c>
      <c r="F1370" s="117">
        <v>15.856474258970399</v>
      </c>
    </row>
    <row r="1371" spans="2:6" x14ac:dyDescent="0.2">
      <c r="B1371" t="s">
        <v>42</v>
      </c>
      <c r="C1371" t="s">
        <v>18</v>
      </c>
      <c r="D1371" s="155" t="s">
        <v>124</v>
      </c>
      <c r="E1371" t="s">
        <v>1340</v>
      </c>
      <c r="F1371" s="117">
        <v>28.3151326053042</v>
      </c>
    </row>
    <row r="1372" spans="2:6" x14ac:dyDescent="0.2">
      <c r="B1372" t="s">
        <v>42</v>
      </c>
      <c r="C1372" t="s">
        <v>18</v>
      </c>
      <c r="D1372" s="155" t="s">
        <v>125</v>
      </c>
      <c r="E1372" t="s">
        <v>1341</v>
      </c>
      <c r="F1372" s="117">
        <v>38.508580343213701</v>
      </c>
    </row>
    <row r="1373" spans="2:6" x14ac:dyDescent="0.2">
      <c r="B1373" t="s">
        <v>42</v>
      </c>
      <c r="C1373" t="s">
        <v>18</v>
      </c>
      <c r="D1373" s="155" t="s">
        <v>126</v>
      </c>
      <c r="E1373" t="s">
        <v>1342</v>
      </c>
      <c r="F1373" s="117">
        <v>56.6302652106084</v>
      </c>
    </row>
    <row r="1374" spans="2:6" x14ac:dyDescent="0.2">
      <c r="B1374" t="s">
        <v>42</v>
      </c>
      <c r="C1374" t="s">
        <v>18</v>
      </c>
      <c r="D1374" s="155" t="s">
        <v>127</v>
      </c>
      <c r="E1374" t="s">
        <v>1343</v>
      </c>
      <c r="F1374" s="117">
        <v>57.762870514820598</v>
      </c>
    </row>
    <row r="1375" spans="2:6" x14ac:dyDescent="0.2">
      <c r="B1375" t="s">
        <v>42</v>
      </c>
      <c r="C1375" t="s">
        <v>18</v>
      </c>
      <c r="D1375" s="155" t="s">
        <v>128</v>
      </c>
      <c r="E1375" t="s">
        <v>1344</v>
      </c>
      <c r="F1375" s="117">
        <v>75.884555382215297</v>
      </c>
    </row>
    <row r="1376" spans="2:6" x14ac:dyDescent="0.2">
      <c r="B1376" t="s">
        <v>42</v>
      </c>
      <c r="C1376" t="s">
        <v>18</v>
      </c>
      <c r="D1376" s="155" t="s">
        <v>129</v>
      </c>
      <c r="E1376" t="s">
        <v>1345</v>
      </c>
      <c r="F1376" s="117">
        <v>72.486739469578794</v>
      </c>
    </row>
    <row r="1377" spans="2:6" x14ac:dyDescent="0.2">
      <c r="B1377" t="s">
        <v>42</v>
      </c>
      <c r="C1377" t="s">
        <v>18</v>
      </c>
      <c r="D1377" s="155" t="s">
        <v>130</v>
      </c>
      <c r="E1377" t="s">
        <v>1346</v>
      </c>
      <c r="F1377" s="117">
        <v>96.271450858034299</v>
      </c>
    </row>
    <row r="1378" spans="2:6" x14ac:dyDescent="0.2">
      <c r="B1378" t="s">
        <v>42</v>
      </c>
      <c r="C1378" t="s">
        <v>18</v>
      </c>
      <c r="D1378" s="155" t="s">
        <v>131</v>
      </c>
      <c r="E1378" t="s">
        <v>1347</v>
      </c>
      <c r="F1378" s="117">
        <v>90.608424336973499</v>
      </c>
    </row>
    <row r="1379" spans="2:6" x14ac:dyDescent="0.2">
      <c r="B1379" t="s">
        <v>42</v>
      </c>
      <c r="C1379" t="s">
        <v>18</v>
      </c>
      <c r="D1379" s="155" t="s">
        <v>132</v>
      </c>
      <c r="E1379" t="s">
        <v>1348</v>
      </c>
      <c r="F1379" s="117">
        <v>82.680187207488302</v>
      </c>
    </row>
    <row r="1380" spans="2:6" x14ac:dyDescent="0.2">
      <c r="B1380" t="s">
        <v>42</v>
      </c>
      <c r="C1380" t="s">
        <v>18</v>
      </c>
      <c r="D1380" s="155" t="s">
        <v>133</v>
      </c>
      <c r="E1380" t="s">
        <v>1349</v>
      </c>
      <c r="F1380" s="117">
        <v>49.834633385335401</v>
      </c>
    </row>
    <row r="1381" spans="2:6" x14ac:dyDescent="0.2">
      <c r="B1381" t="s">
        <v>42</v>
      </c>
      <c r="C1381" t="s">
        <v>18</v>
      </c>
      <c r="D1381" s="155" t="s">
        <v>134</v>
      </c>
      <c r="E1381" t="s">
        <v>1350</v>
      </c>
      <c r="F1381" s="117">
        <v>30.580343213728501</v>
      </c>
    </row>
    <row r="1382" spans="2:6" x14ac:dyDescent="0.2">
      <c r="B1382" t="s">
        <v>42</v>
      </c>
      <c r="C1382" t="s">
        <v>18</v>
      </c>
      <c r="D1382" s="155" t="s">
        <v>135</v>
      </c>
      <c r="E1382" t="s">
        <v>1351</v>
      </c>
      <c r="F1382" s="117">
        <v>20.386895475818999</v>
      </c>
    </row>
    <row r="1383" spans="2:6" x14ac:dyDescent="0.2">
      <c r="B1383" t="s">
        <v>42</v>
      </c>
      <c r="C1383" t="s">
        <v>18</v>
      </c>
      <c r="D1383" s="155" t="s">
        <v>8</v>
      </c>
      <c r="E1383" t="s">
        <v>1352</v>
      </c>
      <c r="F1383" s="117">
        <v>6.7956318252730101</v>
      </c>
    </row>
    <row r="1384" spans="2:6" x14ac:dyDescent="0.2">
      <c r="B1384" t="s">
        <v>63</v>
      </c>
      <c r="C1384" t="s">
        <v>69</v>
      </c>
      <c r="D1384" s="155">
        <v>0</v>
      </c>
      <c r="E1384" t="s">
        <v>1353</v>
      </c>
      <c r="F1384" s="117">
        <v>0.98619970559371894</v>
      </c>
    </row>
    <row r="1385" spans="2:6" x14ac:dyDescent="0.2">
      <c r="B1385" t="s">
        <v>63</v>
      </c>
      <c r="C1385" t="s">
        <v>69</v>
      </c>
      <c r="D1385" s="167" t="s">
        <v>139</v>
      </c>
      <c r="E1385" t="s">
        <v>1793</v>
      </c>
      <c r="F1385" s="117">
        <v>1.9723994111874401</v>
      </c>
    </row>
    <row r="1386" spans="2:6" x14ac:dyDescent="0.2">
      <c r="B1386" t="s">
        <v>63</v>
      </c>
      <c r="C1386" t="s">
        <v>69</v>
      </c>
      <c r="D1386" s="167" t="s">
        <v>138</v>
      </c>
      <c r="E1386" t="s">
        <v>1794</v>
      </c>
      <c r="F1386" s="117">
        <v>0</v>
      </c>
    </row>
    <row r="1387" spans="2:6" x14ac:dyDescent="0.2">
      <c r="B1387" t="s">
        <v>63</v>
      </c>
      <c r="C1387" t="s">
        <v>69</v>
      </c>
      <c r="D1387" s="167" t="s">
        <v>120</v>
      </c>
      <c r="E1387" t="s">
        <v>1354</v>
      </c>
      <c r="F1387" s="117">
        <v>4.9309985279686002</v>
      </c>
    </row>
    <row r="1388" spans="2:6" x14ac:dyDescent="0.2">
      <c r="B1388" t="s">
        <v>63</v>
      </c>
      <c r="C1388" t="s">
        <v>69</v>
      </c>
      <c r="D1388" s="155" t="s">
        <v>121</v>
      </c>
      <c r="E1388" t="s">
        <v>1355</v>
      </c>
      <c r="F1388" s="117">
        <v>15.7791952894995</v>
      </c>
    </row>
    <row r="1389" spans="2:6" x14ac:dyDescent="0.2">
      <c r="B1389" t="s">
        <v>63</v>
      </c>
      <c r="C1389" t="s">
        <v>69</v>
      </c>
      <c r="D1389" s="155" t="s">
        <v>122</v>
      </c>
      <c r="E1389" t="s">
        <v>1356</v>
      </c>
      <c r="F1389" s="117">
        <v>34.516989695780197</v>
      </c>
    </row>
    <row r="1390" spans="2:6" x14ac:dyDescent="0.2">
      <c r="B1390" t="s">
        <v>63</v>
      </c>
      <c r="C1390" t="s">
        <v>69</v>
      </c>
      <c r="D1390" s="155" t="s">
        <v>123</v>
      </c>
      <c r="E1390" t="s">
        <v>1357</v>
      </c>
      <c r="F1390" s="117">
        <v>60.158182041216897</v>
      </c>
    </row>
    <row r="1391" spans="2:6" x14ac:dyDescent="0.2">
      <c r="B1391" t="s">
        <v>63</v>
      </c>
      <c r="C1391" t="s">
        <v>69</v>
      </c>
      <c r="D1391" s="155" t="s">
        <v>124</v>
      </c>
      <c r="E1391" t="s">
        <v>1358</v>
      </c>
      <c r="F1391" s="117">
        <v>109.46816732090301</v>
      </c>
    </row>
    <row r="1392" spans="2:6" x14ac:dyDescent="0.2">
      <c r="B1392" t="s">
        <v>63</v>
      </c>
      <c r="C1392" t="s">
        <v>69</v>
      </c>
      <c r="D1392" s="155" t="s">
        <v>125</v>
      </c>
      <c r="E1392" t="s">
        <v>1359</v>
      </c>
      <c r="F1392" s="117">
        <v>162.722951422964</v>
      </c>
    </row>
    <row r="1393" spans="2:6" x14ac:dyDescent="0.2">
      <c r="B1393" t="s">
        <v>63</v>
      </c>
      <c r="C1393" t="s">
        <v>69</v>
      </c>
      <c r="D1393" s="155" t="s">
        <v>126</v>
      </c>
      <c r="E1393" t="s">
        <v>1360</v>
      </c>
      <c r="F1393" s="117">
        <v>277.12211727183501</v>
      </c>
    </row>
    <row r="1394" spans="2:6" x14ac:dyDescent="0.2">
      <c r="B1394" t="s">
        <v>63</v>
      </c>
      <c r="C1394" t="s">
        <v>69</v>
      </c>
      <c r="D1394" s="155" t="s">
        <v>127</v>
      </c>
      <c r="E1394" t="s">
        <v>1361</v>
      </c>
      <c r="F1394" s="117">
        <v>373.76968842001997</v>
      </c>
    </row>
    <row r="1395" spans="2:6" x14ac:dyDescent="0.2">
      <c r="B1395" t="s">
        <v>63</v>
      </c>
      <c r="C1395" t="s">
        <v>69</v>
      </c>
      <c r="D1395" s="155" t="s">
        <v>128</v>
      </c>
      <c r="E1395" t="s">
        <v>1362</v>
      </c>
      <c r="F1395" s="117">
        <v>505.92044896957799</v>
      </c>
    </row>
    <row r="1396" spans="2:6" x14ac:dyDescent="0.2">
      <c r="B1396" t="s">
        <v>63</v>
      </c>
      <c r="C1396" t="s">
        <v>69</v>
      </c>
      <c r="D1396" s="155" t="s">
        <v>129</v>
      </c>
      <c r="E1396" t="s">
        <v>1363</v>
      </c>
      <c r="F1396" s="117">
        <v>651.87800539744899</v>
      </c>
    </row>
    <row r="1397" spans="2:6" x14ac:dyDescent="0.2">
      <c r="B1397" t="s">
        <v>63</v>
      </c>
      <c r="C1397" t="s">
        <v>69</v>
      </c>
      <c r="D1397" s="155" t="s">
        <v>130</v>
      </c>
      <c r="E1397" t="s">
        <v>1364</v>
      </c>
      <c r="F1397" s="117">
        <v>885.60733562316</v>
      </c>
    </row>
    <row r="1398" spans="2:6" x14ac:dyDescent="0.2">
      <c r="B1398" t="s">
        <v>63</v>
      </c>
      <c r="C1398" t="s">
        <v>69</v>
      </c>
      <c r="D1398" s="155" t="s">
        <v>131</v>
      </c>
      <c r="E1398" t="s">
        <v>1365</v>
      </c>
      <c r="F1398" s="117">
        <v>1051.2888861629001</v>
      </c>
    </row>
    <row r="1399" spans="2:6" x14ac:dyDescent="0.2">
      <c r="B1399" t="s">
        <v>63</v>
      </c>
      <c r="C1399" t="s">
        <v>69</v>
      </c>
      <c r="D1399" s="155" t="s">
        <v>132</v>
      </c>
      <c r="E1399" t="s">
        <v>1366</v>
      </c>
      <c r="F1399" s="117">
        <v>994.08930323846903</v>
      </c>
    </row>
    <row r="1400" spans="2:6" x14ac:dyDescent="0.2">
      <c r="B1400" t="s">
        <v>63</v>
      </c>
      <c r="C1400" t="s">
        <v>69</v>
      </c>
      <c r="D1400" s="155" t="s">
        <v>133</v>
      </c>
      <c r="E1400" t="s">
        <v>1367</v>
      </c>
      <c r="F1400" s="117">
        <v>848.131746810599</v>
      </c>
    </row>
    <row r="1401" spans="2:6" x14ac:dyDescent="0.2">
      <c r="B1401" t="s">
        <v>63</v>
      </c>
      <c r="C1401" t="s">
        <v>69</v>
      </c>
      <c r="D1401" s="155" t="s">
        <v>134</v>
      </c>
      <c r="E1401" t="s">
        <v>1368</v>
      </c>
      <c r="F1401" s="117">
        <v>682.45019627085401</v>
      </c>
    </row>
    <row r="1402" spans="2:6" x14ac:dyDescent="0.2">
      <c r="B1402" t="s">
        <v>63</v>
      </c>
      <c r="C1402" t="s">
        <v>69</v>
      </c>
      <c r="D1402" s="155" t="s">
        <v>135</v>
      </c>
      <c r="E1402" t="s">
        <v>1369</v>
      </c>
      <c r="F1402" s="117">
        <v>482.25165603532901</v>
      </c>
    </row>
    <row r="1403" spans="2:6" x14ac:dyDescent="0.2">
      <c r="B1403" t="s">
        <v>63</v>
      </c>
      <c r="C1403" t="s">
        <v>69</v>
      </c>
      <c r="D1403" s="155" t="s">
        <v>8</v>
      </c>
      <c r="E1403" t="s">
        <v>1370</v>
      </c>
      <c r="F1403" s="117">
        <v>306.70810843964699</v>
      </c>
    </row>
    <row r="1404" spans="2:6" x14ac:dyDescent="0.2">
      <c r="B1404" t="s">
        <v>63</v>
      </c>
      <c r="C1404" t="s">
        <v>70</v>
      </c>
      <c r="D1404" s="155">
        <v>0</v>
      </c>
      <c r="E1404" t="s">
        <v>1371</v>
      </c>
      <c r="F1404" s="117">
        <v>2.9585991167811598</v>
      </c>
    </row>
    <row r="1405" spans="2:6" x14ac:dyDescent="0.2">
      <c r="B1405" t="s">
        <v>63</v>
      </c>
      <c r="C1405" t="s">
        <v>70</v>
      </c>
      <c r="D1405" s="167" t="s">
        <v>139</v>
      </c>
      <c r="E1405" t="s">
        <v>1795</v>
      </c>
      <c r="F1405" s="117">
        <v>1.9723994111874401</v>
      </c>
    </row>
    <row r="1406" spans="2:6" x14ac:dyDescent="0.2">
      <c r="B1406" t="s">
        <v>63</v>
      </c>
      <c r="C1406" t="s">
        <v>70</v>
      </c>
      <c r="D1406" s="167" t="s">
        <v>138</v>
      </c>
      <c r="E1406" t="s">
        <v>1796</v>
      </c>
      <c r="F1406" s="117">
        <v>0.98619970559371894</v>
      </c>
    </row>
    <row r="1407" spans="2:6" x14ac:dyDescent="0.2">
      <c r="B1407" t="s">
        <v>63</v>
      </c>
      <c r="C1407" t="s">
        <v>70</v>
      </c>
      <c r="D1407" s="167" t="s">
        <v>120</v>
      </c>
      <c r="E1407" t="s">
        <v>1372</v>
      </c>
      <c r="F1407" s="117">
        <v>1.9723994111874401</v>
      </c>
    </row>
    <row r="1408" spans="2:6" x14ac:dyDescent="0.2">
      <c r="B1408" t="s">
        <v>63</v>
      </c>
      <c r="C1408" t="s">
        <v>70</v>
      </c>
      <c r="D1408" s="155" t="s">
        <v>121</v>
      </c>
      <c r="E1408" t="s">
        <v>1373</v>
      </c>
      <c r="F1408" s="117">
        <v>11.8343964671246</v>
      </c>
    </row>
    <row r="1409" spans="2:6" x14ac:dyDescent="0.2">
      <c r="B1409" t="s">
        <v>63</v>
      </c>
      <c r="C1409" t="s">
        <v>70</v>
      </c>
      <c r="D1409" s="155" t="s">
        <v>122</v>
      </c>
      <c r="E1409" t="s">
        <v>1374</v>
      </c>
      <c r="F1409" s="117">
        <v>24.654992639843002</v>
      </c>
    </row>
    <row r="1410" spans="2:6" x14ac:dyDescent="0.2">
      <c r="B1410" t="s">
        <v>63</v>
      </c>
      <c r="C1410" t="s">
        <v>70</v>
      </c>
      <c r="D1410" s="155" t="s">
        <v>123</v>
      </c>
      <c r="E1410" t="s">
        <v>1375</v>
      </c>
      <c r="F1410" s="117">
        <v>76.923577036310107</v>
      </c>
    </row>
    <row r="1411" spans="2:6" x14ac:dyDescent="0.2">
      <c r="B1411" t="s">
        <v>63</v>
      </c>
      <c r="C1411" t="s">
        <v>70</v>
      </c>
      <c r="D1411" s="155" t="s">
        <v>124</v>
      </c>
      <c r="E1411" t="s">
        <v>1376</v>
      </c>
      <c r="F1411" s="117">
        <v>149.90235525024499</v>
      </c>
    </row>
    <row r="1412" spans="2:6" x14ac:dyDescent="0.2">
      <c r="B1412" t="s">
        <v>63</v>
      </c>
      <c r="C1412" t="s">
        <v>70</v>
      </c>
      <c r="D1412" s="155" t="s">
        <v>125</v>
      </c>
      <c r="E1412" t="s">
        <v>1377</v>
      </c>
      <c r="F1412" s="117">
        <v>228.79833169774301</v>
      </c>
    </row>
    <row r="1413" spans="2:6" x14ac:dyDescent="0.2">
      <c r="B1413" t="s">
        <v>63</v>
      </c>
      <c r="C1413" t="s">
        <v>70</v>
      </c>
      <c r="D1413" s="155" t="s">
        <v>126</v>
      </c>
      <c r="E1413" t="s">
        <v>1378</v>
      </c>
      <c r="F1413" s="117">
        <v>349.11469578017699</v>
      </c>
    </row>
    <row r="1414" spans="2:6" x14ac:dyDescent="0.2">
      <c r="B1414" t="s">
        <v>63</v>
      </c>
      <c r="C1414" t="s">
        <v>70</v>
      </c>
      <c r="D1414" s="155" t="s">
        <v>127</v>
      </c>
      <c r="E1414" t="s">
        <v>1379</v>
      </c>
      <c r="F1414" s="117">
        <v>468.44486015701699</v>
      </c>
    </row>
    <row r="1415" spans="2:6" x14ac:dyDescent="0.2">
      <c r="B1415" t="s">
        <v>63</v>
      </c>
      <c r="C1415" t="s">
        <v>70</v>
      </c>
      <c r="D1415" s="155" t="s">
        <v>128</v>
      </c>
      <c r="E1415" t="s">
        <v>1380</v>
      </c>
      <c r="F1415" s="117">
        <v>641.02980863591802</v>
      </c>
    </row>
    <row r="1416" spans="2:6" x14ac:dyDescent="0.2">
      <c r="B1416" t="s">
        <v>63</v>
      </c>
      <c r="C1416" t="s">
        <v>70</v>
      </c>
      <c r="D1416" s="155" t="s">
        <v>129</v>
      </c>
      <c r="E1416" t="s">
        <v>1381</v>
      </c>
      <c r="F1416" s="117">
        <v>892.51073356231598</v>
      </c>
    </row>
    <row r="1417" spans="2:6" x14ac:dyDescent="0.2">
      <c r="B1417" t="s">
        <v>63</v>
      </c>
      <c r="C1417" t="s">
        <v>70</v>
      </c>
      <c r="D1417" s="155" t="s">
        <v>130</v>
      </c>
      <c r="E1417" t="s">
        <v>1382</v>
      </c>
      <c r="F1417" s="117">
        <v>1106.51606967615</v>
      </c>
    </row>
    <row r="1418" spans="2:6" x14ac:dyDescent="0.2">
      <c r="B1418" t="s">
        <v>63</v>
      </c>
      <c r="C1418" t="s">
        <v>70</v>
      </c>
      <c r="D1418" s="155" t="s">
        <v>131</v>
      </c>
      <c r="E1418" t="s">
        <v>1383</v>
      </c>
      <c r="F1418" s="117">
        <v>1254.4460255152101</v>
      </c>
    </row>
    <row r="1419" spans="2:6" x14ac:dyDescent="0.2">
      <c r="B1419" t="s">
        <v>63</v>
      </c>
      <c r="C1419" t="s">
        <v>70</v>
      </c>
      <c r="D1419" s="155" t="s">
        <v>132</v>
      </c>
      <c r="E1419" t="s">
        <v>1384</v>
      </c>
      <c r="F1419" s="117">
        <v>1214.9980372914599</v>
      </c>
    </row>
    <row r="1420" spans="2:6" x14ac:dyDescent="0.2">
      <c r="B1420" t="s">
        <v>63</v>
      </c>
      <c r="C1420" t="s">
        <v>70</v>
      </c>
      <c r="D1420" s="155" t="s">
        <v>133</v>
      </c>
      <c r="E1420" t="s">
        <v>1385</v>
      </c>
      <c r="F1420" s="117">
        <v>955.62751472031402</v>
      </c>
    </row>
    <row r="1421" spans="2:6" x14ac:dyDescent="0.2">
      <c r="B1421" t="s">
        <v>63</v>
      </c>
      <c r="C1421" t="s">
        <v>70</v>
      </c>
      <c r="D1421" s="155" t="s">
        <v>134</v>
      </c>
      <c r="E1421" t="s">
        <v>1386</v>
      </c>
      <c r="F1421" s="117">
        <v>686.394995093229</v>
      </c>
    </row>
    <row r="1422" spans="2:6" x14ac:dyDescent="0.2">
      <c r="B1422" t="s">
        <v>63</v>
      </c>
      <c r="C1422" t="s">
        <v>70</v>
      </c>
      <c r="D1422" s="155" t="s">
        <v>135</v>
      </c>
      <c r="E1422" t="s">
        <v>1387</v>
      </c>
      <c r="F1422" s="117">
        <v>382.645485770363</v>
      </c>
    </row>
    <row r="1423" spans="2:6" x14ac:dyDescent="0.2">
      <c r="B1423" t="s">
        <v>63</v>
      </c>
      <c r="C1423" t="s">
        <v>70</v>
      </c>
      <c r="D1423" s="155" t="s">
        <v>8</v>
      </c>
      <c r="E1423" t="s">
        <v>1388</v>
      </c>
      <c r="F1423" s="117">
        <v>177.515947006869</v>
      </c>
    </row>
    <row r="1424" spans="2:6" x14ac:dyDescent="0.2">
      <c r="B1424" t="s">
        <v>63</v>
      </c>
      <c r="C1424" t="s">
        <v>18</v>
      </c>
      <c r="D1424" s="155">
        <v>0</v>
      </c>
      <c r="E1424" t="s">
        <v>1389</v>
      </c>
      <c r="F1424" s="117">
        <v>3.9447988223748802</v>
      </c>
    </row>
    <row r="1425" spans="2:6" x14ac:dyDescent="0.2">
      <c r="B1425" t="s">
        <v>63</v>
      </c>
      <c r="C1425" t="s">
        <v>18</v>
      </c>
      <c r="D1425" s="167" t="s">
        <v>139</v>
      </c>
      <c r="E1425" t="s">
        <v>1797</v>
      </c>
      <c r="F1425" s="117">
        <v>3.9447988223748802</v>
      </c>
    </row>
    <row r="1426" spans="2:6" x14ac:dyDescent="0.2">
      <c r="B1426" t="s">
        <v>63</v>
      </c>
      <c r="C1426" t="s">
        <v>18</v>
      </c>
      <c r="D1426" s="167" t="s">
        <v>138</v>
      </c>
      <c r="E1426" t="s">
        <v>1798</v>
      </c>
      <c r="F1426" s="117">
        <v>0.98619970559371894</v>
      </c>
    </row>
    <row r="1427" spans="2:6" x14ac:dyDescent="0.2">
      <c r="B1427" t="s">
        <v>63</v>
      </c>
      <c r="C1427" t="s">
        <v>18</v>
      </c>
      <c r="D1427" s="167" t="s">
        <v>120</v>
      </c>
      <c r="E1427" t="s">
        <v>1390</v>
      </c>
      <c r="F1427" s="117">
        <v>6.9033979391560303</v>
      </c>
    </row>
    <row r="1428" spans="2:6" x14ac:dyDescent="0.2">
      <c r="B1428" t="s">
        <v>63</v>
      </c>
      <c r="C1428" t="s">
        <v>18</v>
      </c>
      <c r="D1428" s="155" t="s">
        <v>121</v>
      </c>
      <c r="E1428" t="s">
        <v>1391</v>
      </c>
      <c r="F1428" s="117">
        <v>27.6135917566241</v>
      </c>
    </row>
    <row r="1429" spans="2:6" x14ac:dyDescent="0.2">
      <c r="B1429" t="s">
        <v>63</v>
      </c>
      <c r="C1429" t="s">
        <v>18</v>
      </c>
      <c r="D1429" s="155" t="s">
        <v>122</v>
      </c>
      <c r="E1429" t="s">
        <v>1392</v>
      </c>
      <c r="F1429" s="117">
        <v>59.171982335623198</v>
      </c>
    </row>
    <row r="1430" spans="2:6" x14ac:dyDescent="0.2">
      <c r="B1430" t="s">
        <v>63</v>
      </c>
      <c r="C1430" t="s">
        <v>18</v>
      </c>
      <c r="D1430" s="155" t="s">
        <v>123</v>
      </c>
      <c r="E1430" t="s">
        <v>1393</v>
      </c>
      <c r="F1430" s="117">
        <v>137.08175907752701</v>
      </c>
    </row>
    <row r="1431" spans="2:6" x14ac:dyDescent="0.2">
      <c r="B1431" t="s">
        <v>63</v>
      </c>
      <c r="C1431" t="s">
        <v>18</v>
      </c>
      <c r="D1431" s="155" t="s">
        <v>124</v>
      </c>
      <c r="E1431" t="s">
        <v>1394</v>
      </c>
      <c r="F1431" s="117">
        <v>259.370522571148</v>
      </c>
    </row>
    <row r="1432" spans="2:6" x14ac:dyDescent="0.2">
      <c r="B1432" t="s">
        <v>63</v>
      </c>
      <c r="C1432" t="s">
        <v>18</v>
      </c>
      <c r="D1432" s="155" t="s">
        <v>125</v>
      </c>
      <c r="E1432" t="s">
        <v>1395</v>
      </c>
      <c r="F1432" s="117">
        <v>391.52128312070698</v>
      </c>
    </row>
    <row r="1433" spans="2:6" x14ac:dyDescent="0.2">
      <c r="B1433" t="s">
        <v>63</v>
      </c>
      <c r="C1433" t="s">
        <v>18</v>
      </c>
      <c r="D1433" s="155" t="s">
        <v>126</v>
      </c>
      <c r="E1433" t="s">
        <v>1396</v>
      </c>
      <c r="F1433" s="117">
        <v>626.23681305201205</v>
      </c>
    </row>
    <row r="1434" spans="2:6" x14ac:dyDescent="0.2">
      <c r="B1434" t="s">
        <v>63</v>
      </c>
      <c r="C1434" t="s">
        <v>18</v>
      </c>
      <c r="D1434" s="155" t="s">
        <v>127</v>
      </c>
      <c r="E1434" t="s">
        <v>1397</v>
      </c>
      <c r="F1434" s="117">
        <v>842.214548577036</v>
      </c>
    </row>
    <row r="1435" spans="2:6" x14ac:dyDescent="0.2">
      <c r="B1435" t="s">
        <v>63</v>
      </c>
      <c r="C1435" t="s">
        <v>18</v>
      </c>
      <c r="D1435" s="155" t="s">
        <v>128</v>
      </c>
      <c r="E1435" t="s">
        <v>1398</v>
      </c>
      <c r="F1435" s="117">
        <v>1146.9502576054999</v>
      </c>
    </row>
    <row r="1436" spans="2:6" x14ac:dyDescent="0.2">
      <c r="B1436" t="s">
        <v>63</v>
      </c>
      <c r="C1436" t="s">
        <v>18</v>
      </c>
      <c r="D1436" s="155" t="s">
        <v>129</v>
      </c>
      <c r="E1436" t="s">
        <v>1399</v>
      </c>
      <c r="F1436" s="117">
        <v>1544.3887389597601</v>
      </c>
    </row>
    <row r="1437" spans="2:6" x14ac:dyDescent="0.2">
      <c r="B1437" t="s">
        <v>63</v>
      </c>
      <c r="C1437" t="s">
        <v>18</v>
      </c>
      <c r="D1437" s="155" t="s">
        <v>130</v>
      </c>
      <c r="E1437" t="s">
        <v>1400</v>
      </c>
      <c r="F1437" s="117">
        <v>1992.12340529931</v>
      </c>
    </row>
    <row r="1438" spans="2:6" x14ac:dyDescent="0.2">
      <c r="B1438" t="s">
        <v>63</v>
      </c>
      <c r="C1438" t="s">
        <v>18</v>
      </c>
      <c r="D1438" s="155" t="s">
        <v>131</v>
      </c>
      <c r="E1438" t="s">
        <v>1401</v>
      </c>
      <c r="F1438" s="117">
        <v>2305.7349116781202</v>
      </c>
    </row>
    <row r="1439" spans="2:6" x14ac:dyDescent="0.2">
      <c r="B1439" t="s">
        <v>63</v>
      </c>
      <c r="C1439" t="s">
        <v>18</v>
      </c>
      <c r="D1439" s="155" t="s">
        <v>132</v>
      </c>
      <c r="E1439" t="s">
        <v>1402</v>
      </c>
      <c r="F1439" s="117">
        <v>2209.0873405299299</v>
      </c>
    </row>
    <row r="1440" spans="2:6" x14ac:dyDescent="0.2">
      <c r="B1440" t="s">
        <v>63</v>
      </c>
      <c r="C1440" t="s">
        <v>18</v>
      </c>
      <c r="D1440" s="155" t="s">
        <v>133</v>
      </c>
      <c r="E1440" t="s">
        <v>1403</v>
      </c>
      <c r="F1440" s="117">
        <v>1803.75926153091</v>
      </c>
    </row>
    <row r="1441" spans="2:6" x14ac:dyDescent="0.2">
      <c r="B1441" t="s">
        <v>63</v>
      </c>
      <c r="C1441" t="s">
        <v>18</v>
      </c>
      <c r="D1441" s="155" t="s">
        <v>134</v>
      </c>
      <c r="E1441" t="s">
        <v>1404</v>
      </c>
      <c r="F1441" s="117">
        <v>1368.8451913640799</v>
      </c>
    </row>
    <row r="1442" spans="2:6" x14ac:dyDescent="0.2">
      <c r="B1442" t="s">
        <v>63</v>
      </c>
      <c r="C1442" t="s">
        <v>18</v>
      </c>
      <c r="D1442" s="155" t="s">
        <v>135</v>
      </c>
      <c r="E1442" t="s">
        <v>1405</v>
      </c>
      <c r="F1442" s="117">
        <v>864.89714180569194</v>
      </c>
    </row>
    <row r="1443" spans="2:6" x14ac:dyDescent="0.2">
      <c r="B1443" t="s">
        <v>63</v>
      </c>
      <c r="C1443" t="s">
        <v>18</v>
      </c>
      <c r="D1443" s="155" t="s">
        <v>8</v>
      </c>
      <c r="E1443" t="s">
        <v>1406</v>
      </c>
      <c r="F1443" s="117">
        <v>484.22405544651599</v>
      </c>
    </row>
    <row r="1444" spans="2:6" x14ac:dyDescent="0.2">
      <c r="B1444" t="s">
        <v>62</v>
      </c>
      <c r="C1444" t="s">
        <v>69</v>
      </c>
      <c r="D1444" s="155">
        <v>0</v>
      </c>
      <c r="E1444" t="s">
        <v>1407</v>
      </c>
      <c r="F1444" s="117">
        <v>3.0411311053984602</v>
      </c>
    </row>
    <row r="1445" spans="2:6" x14ac:dyDescent="0.2">
      <c r="B1445" t="s">
        <v>62</v>
      </c>
      <c r="C1445" t="s">
        <v>69</v>
      </c>
      <c r="D1445" s="167" t="s">
        <v>139</v>
      </c>
      <c r="E1445" t="s">
        <v>1799</v>
      </c>
      <c r="F1445" s="117">
        <v>0</v>
      </c>
    </row>
    <row r="1446" spans="2:6" x14ac:dyDescent="0.2">
      <c r="B1446" t="s">
        <v>62</v>
      </c>
      <c r="C1446" t="s">
        <v>69</v>
      </c>
      <c r="D1446" s="167" t="s">
        <v>138</v>
      </c>
      <c r="E1446" t="s">
        <v>1800</v>
      </c>
      <c r="F1446" s="117">
        <v>0</v>
      </c>
    </row>
    <row r="1447" spans="2:6" x14ac:dyDescent="0.2">
      <c r="B1447" t="s">
        <v>62</v>
      </c>
      <c r="C1447" t="s">
        <v>69</v>
      </c>
      <c r="D1447" s="167" t="s">
        <v>120</v>
      </c>
      <c r="E1447" t="s">
        <v>1408</v>
      </c>
      <c r="F1447" s="117">
        <v>1.0137103684661499</v>
      </c>
    </row>
    <row r="1448" spans="2:6" x14ac:dyDescent="0.2">
      <c r="B1448" t="s">
        <v>62</v>
      </c>
      <c r="C1448" t="s">
        <v>69</v>
      </c>
      <c r="D1448" s="155" t="s">
        <v>121</v>
      </c>
      <c r="E1448" t="s">
        <v>1409</v>
      </c>
      <c r="F1448" s="117">
        <v>8.1096829477292207</v>
      </c>
    </row>
    <row r="1449" spans="2:6" x14ac:dyDescent="0.2">
      <c r="B1449" t="s">
        <v>62</v>
      </c>
      <c r="C1449" t="s">
        <v>69</v>
      </c>
      <c r="D1449" s="155" t="s">
        <v>122</v>
      </c>
      <c r="E1449" t="s">
        <v>1410</v>
      </c>
      <c r="F1449" s="117">
        <v>17.233076263924598</v>
      </c>
    </row>
    <row r="1450" spans="2:6" x14ac:dyDescent="0.2">
      <c r="B1450" t="s">
        <v>62</v>
      </c>
      <c r="C1450" t="s">
        <v>69</v>
      </c>
      <c r="D1450" s="155" t="s">
        <v>123</v>
      </c>
      <c r="E1450" t="s">
        <v>1411</v>
      </c>
      <c r="F1450" s="117">
        <v>32.438731790916897</v>
      </c>
    </row>
    <row r="1451" spans="2:6" x14ac:dyDescent="0.2">
      <c r="B1451" t="s">
        <v>62</v>
      </c>
      <c r="C1451" t="s">
        <v>69</v>
      </c>
      <c r="D1451" s="155" t="s">
        <v>124</v>
      </c>
      <c r="E1451" t="s">
        <v>1412</v>
      </c>
      <c r="F1451" s="117">
        <v>42.575835475578401</v>
      </c>
    </row>
    <row r="1452" spans="2:6" x14ac:dyDescent="0.2">
      <c r="B1452" t="s">
        <v>62</v>
      </c>
      <c r="C1452" t="s">
        <v>69</v>
      </c>
      <c r="D1452" s="155" t="s">
        <v>125</v>
      </c>
      <c r="E1452" t="s">
        <v>1413</v>
      </c>
      <c r="F1452" s="117">
        <v>84.137960582690695</v>
      </c>
    </row>
    <row r="1453" spans="2:6" x14ac:dyDescent="0.2">
      <c r="B1453" t="s">
        <v>62</v>
      </c>
      <c r="C1453" t="s">
        <v>69</v>
      </c>
      <c r="D1453" s="155" t="s">
        <v>126</v>
      </c>
      <c r="E1453" t="s">
        <v>1414</v>
      </c>
      <c r="F1453" s="117">
        <v>145.97429305912601</v>
      </c>
    </row>
    <row r="1454" spans="2:6" x14ac:dyDescent="0.2">
      <c r="B1454" t="s">
        <v>62</v>
      </c>
      <c r="C1454" t="s">
        <v>69</v>
      </c>
      <c r="D1454" s="155" t="s">
        <v>127</v>
      </c>
      <c r="E1454" t="s">
        <v>1415</v>
      </c>
      <c r="F1454" s="117">
        <v>167.26221079691501</v>
      </c>
    </row>
    <row r="1455" spans="2:6" x14ac:dyDescent="0.2">
      <c r="B1455" t="s">
        <v>62</v>
      </c>
      <c r="C1455" t="s">
        <v>69</v>
      </c>
      <c r="D1455" s="155" t="s">
        <v>128</v>
      </c>
      <c r="E1455" t="s">
        <v>1416</v>
      </c>
      <c r="F1455" s="117">
        <v>269.64695801199701</v>
      </c>
    </row>
    <row r="1456" spans="2:6" x14ac:dyDescent="0.2">
      <c r="B1456" t="s">
        <v>62</v>
      </c>
      <c r="C1456" t="s">
        <v>69</v>
      </c>
      <c r="D1456" s="155" t="s">
        <v>129</v>
      </c>
      <c r="E1456" t="s">
        <v>1417</v>
      </c>
      <c r="F1456" s="117">
        <v>301.07197943444697</v>
      </c>
    </row>
    <row r="1457" spans="2:6" x14ac:dyDescent="0.2">
      <c r="B1457" t="s">
        <v>62</v>
      </c>
      <c r="C1457" t="s">
        <v>69</v>
      </c>
      <c r="D1457" s="155" t="s">
        <v>130</v>
      </c>
      <c r="E1457" t="s">
        <v>1418</v>
      </c>
      <c r="F1457" s="117">
        <v>417.64867180805498</v>
      </c>
    </row>
    <row r="1458" spans="2:6" x14ac:dyDescent="0.2">
      <c r="B1458" t="s">
        <v>62</v>
      </c>
      <c r="C1458" t="s">
        <v>69</v>
      </c>
      <c r="D1458" s="155" t="s">
        <v>131</v>
      </c>
      <c r="E1458" t="s">
        <v>1419</v>
      </c>
      <c r="F1458" s="117">
        <v>510.91002570694098</v>
      </c>
    </row>
    <row r="1459" spans="2:6" x14ac:dyDescent="0.2">
      <c r="B1459" t="s">
        <v>62</v>
      </c>
      <c r="C1459" t="s">
        <v>69</v>
      </c>
      <c r="D1459" s="155" t="s">
        <v>132</v>
      </c>
      <c r="E1459" t="s">
        <v>1420</v>
      </c>
      <c r="F1459" s="117">
        <v>513.95115681233904</v>
      </c>
    </row>
    <row r="1460" spans="2:6" x14ac:dyDescent="0.2">
      <c r="B1460" t="s">
        <v>62</v>
      </c>
      <c r="C1460" t="s">
        <v>69</v>
      </c>
      <c r="D1460" s="155" t="s">
        <v>133</v>
      </c>
      <c r="E1460" t="s">
        <v>1421</v>
      </c>
      <c r="F1460" s="117">
        <v>419.676092544987</v>
      </c>
    </row>
    <row r="1461" spans="2:6" x14ac:dyDescent="0.2">
      <c r="B1461" t="s">
        <v>62</v>
      </c>
      <c r="C1461" t="s">
        <v>69</v>
      </c>
      <c r="D1461" s="155" t="s">
        <v>134</v>
      </c>
      <c r="E1461" t="s">
        <v>1422</v>
      </c>
      <c r="F1461" s="117">
        <v>346.68894601542399</v>
      </c>
    </row>
    <row r="1462" spans="2:6" x14ac:dyDescent="0.2">
      <c r="B1462" t="s">
        <v>62</v>
      </c>
      <c r="C1462" t="s">
        <v>69</v>
      </c>
      <c r="D1462" s="155" t="s">
        <v>135</v>
      </c>
      <c r="E1462" t="s">
        <v>1423</v>
      </c>
      <c r="F1462" s="117">
        <v>213.89288774635801</v>
      </c>
    </row>
    <row r="1463" spans="2:6" x14ac:dyDescent="0.2">
      <c r="B1463" t="s">
        <v>62</v>
      </c>
      <c r="C1463" t="s">
        <v>69</v>
      </c>
      <c r="D1463" s="155" t="s">
        <v>8</v>
      </c>
      <c r="E1463" t="s">
        <v>1424</v>
      </c>
      <c r="F1463" s="117">
        <v>113.53556126820899</v>
      </c>
    </row>
    <row r="1464" spans="2:6" x14ac:dyDescent="0.2">
      <c r="B1464" t="s">
        <v>62</v>
      </c>
      <c r="C1464" t="s">
        <v>70</v>
      </c>
      <c r="D1464" s="155">
        <v>0</v>
      </c>
      <c r="E1464" t="s">
        <v>1425</v>
      </c>
      <c r="F1464" s="117">
        <v>3.0411311053984602</v>
      </c>
    </row>
    <row r="1465" spans="2:6" x14ac:dyDescent="0.2">
      <c r="B1465" t="s">
        <v>62</v>
      </c>
      <c r="C1465" t="s">
        <v>70</v>
      </c>
      <c r="D1465" s="167" t="s">
        <v>139</v>
      </c>
      <c r="E1465" t="s">
        <v>1801</v>
      </c>
      <c r="F1465" s="117">
        <v>4.0548414738646104</v>
      </c>
    </row>
    <row r="1466" spans="2:6" x14ac:dyDescent="0.2">
      <c r="B1466" t="s">
        <v>62</v>
      </c>
      <c r="C1466" t="s">
        <v>70</v>
      </c>
      <c r="D1466" s="167" t="s">
        <v>138</v>
      </c>
      <c r="E1466" t="s">
        <v>1802</v>
      </c>
      <c r="F1466" s="117">
        <v>0</v>
      </c>
    </row>
    <row r="1467" spans="2:6" x14ac:dyDescent="0.2">
      <c r="B1467" t="s">
        <v>62</v>
      </c>
      <c r="C1467" t="s">
        <v>70</v>
      </c>
      <c r="D1467" s="167" t="s">
        <v>120</v>
      </c>
      <c r="E1467" t="s">
        <v>1426</v>
      </c>
      <c r="F1467" s="117">
        <v>0</v>
      </c>
    </row>
    <row r="1468" spans="2:6" x14ac:dyDescent="0.2">
      <c r="B1468" t="s">
        <v>62</v>
      </c>
      <c r="C1468" t="s">
        <v>70</v>
      </c>
      <c r="D1468" s="155" t="s">
        <v>121</v>
      </c>
      <c r="E1468" t="s">
        <v>1427</v>
      </c>
      <c r="F1468" s="117">
        <v>6.0822622107969204</v>
      </c>
    </row>
    <row r="1469" spans="2:6" x14ac:dyDescent="0.2">
      <c r="B1469" t="s">
        <v>62</v>
      </c>
      <c r="C1469" t="s">
        <v>70</v>
      </c>
      <c r="D1469" s="155" t="s">
        <v>122</v>
      </c>
      <c r="E1469" t="s">
        <v>1428</v>
      </c>
      <c r="F1469" s="117">
        <v>19.260497000856901</v>
      </c>
    </row>
    <row r="1470" spans="2:6" x14ac:dyDescent="0.2">
      <c r="B1470" t="s">
        <v>62</v>
      </c>
      <c r="C1470" t="s">
        <v>70</v>
      </c>
      <c r="D1470" s="155" t="s">
        <v>123</v>
      </c>
      <c r="E1470" t="s">
        <v>1429</v>
      </c>
      <c r="F1470" s="117">
        <v>37.507283633247603</v>
      </c>
    </row>
    <row r="1471" spans="2:6" x14ac:dyDescent="0.2">
      <c r="B1471" t="s">
        <v>62</v>
      </c>
      <c r="C1471" t="s">
        <v>70</v>
      </c>
      <c r="D1471" s="155" t="s">
        <v>124</v>
      </c>
      <c r="E1471" t="s">
        <v>1430</v>
      </c>
      <c r="F1471" s="117">
        <v>86.165381319622995</v>
      </c>
    </row>
    <row r="1472" spans="2:6" x14ac:dyDescent="0.2">
      <c r="B1472" t="s">
        <v>62</v>
      </c>
      <c r="C1472" t="s">
        <v>70</v>
      </c>
      <c r="D1472" s="155" t="s">
        <v>125</v>
      </c>
      <c r="E1472" t="s">
        <v>1431</v>
      </c>
      <c r="F1472" s="117">
        <v>119.61782347900601</v>
      </c>
    </row>
    <row r="1473" spans="2:6" x14ac:dyDescent="0.2">
      <c r="B1473" t="s">
        <v>62</v>
      </c>
      <c r="C1473" t="s">
        <v>70</v>
      </c>
      <c r="D1473" s="155" t="s">
        <v>126</v>
      </c>
      <c r="E1473" t="s">
        <v>1432</v>
      </c>
      <c r="F1473" s="117">
        <v>179.42673521850901</v>
      </c>
    </row>
    <row r="1474" spans="2:6" x14ac:dyDescent="0.2">
      <c r="B1474" t="s">
        <v>62</v>
      </c>
      <c r="C1474" t="s">
        <v>70</v>
      </c>
      <c r="D1474" s="155" t="s">
        <v>127</v>
      </c>
      <c r="E1474" t="s">
        <v>1433</v>
      </c>
      <c r="F1474" s="117">
        <v>260.52356469580099</v>
      </c>
    </row>
    <row r="1475" spans="2:6" x14ac:dyDescent="0.2">
      <c r="B1475" t="s">
        <v>62</v>
      </c>
      <c r="C1475" t="s">
        <v>70</v>
      </c>
      <c r="D1475" s="155" t="s">
        <v>128</v>
      </c>
      <c r="E1475" t="s">
        <v>1434</v>
      </c>
      <c r="F1475" s="117">
        <v>365.94944301628101</v>
      </c>
    </row>
    <row r="1476" spans="2:6" x14ac:dyDescent="0.2">
      <c r="B1476" t="s">
        <v>62</v>
      </c>
      <c r="C1476" t="s">
        <v>70</v>
      </c>
      <c r="D1476" s="155" t="s">
        <v>129</v>
      </c>
      <c r="E1476" t="s">
        <v>1435</v>
      </c>
      <c r="F1476" s="117">
        <v>518.00599828620398</v>
      </c>
    </row>
    <row r="1477" spans="2:6" x14ac:dyDescent="0.2">
      <c r="B1477" t="s">
        <v>62</v>
      </c>
      <c r="C1477" t="s">
        <v>70</v>
      </c>
      <c r="D1477" s="155" t="s">
        <v>130</v>
      </c>
      <c r="E1477" t="s">
        <v>1436</v>
      </c>
      <c r="F1477" s="117">
        <v>643.70608397600699</v>
      </c>
    </row>
    <row r="1478" spans="2:6" x14ac:dyDescent="0.2">
      <c r="B1478" t="s">
        <v>62</v>
      </c>
      <c r="C1478" t="s">
        <v>70</v>
      </c>
      <c r="D1478" s="155" t="s">
        <v>131</v>
      </c>
      <c r="E1478" t="s">
        <v>1437</v>
      </c>
      <c r="F1478" s="117">
        <v>708.58354755784103</v>
      </c>
    </row>
    <row r="1479" spans="2:6" x14ac:dyDescent="0.2">
      <c r="B1479" t="s">
        <v>62</v>
      </c>
      <c r="C1479" t="s">
        <v>70</v>
      </c>
      <c r="D1479" s="155" t="s">
        <v>132</v>
      </c>
      <c r="E1479" t="s">
        <v>1438</v>
      </c>
      <c r="F1479" s="117">
        <v>636.61011139674395</v>
      </c>
    </row>
    <row r="1480" spans="2:6" x14ac:dyDescent="0.2">
      <c r="B1480" t="s">
        <v>62</v>
      </c>
      <c r="C1480" t="s">
        <v>70</v>
      </c>
      <c r="D1480" s="155" t="s">
        <v>133</v>
      </c>
      <c r="E1480" t="s">
        <v>1439</v>
      </c>
      <c r="F1480" s="117">
        <v>518.00599828620398</v>
      </c>
    </row>
    <row r="1481" spans="2:6" x14ac:dyDescent="0.2">
      <c r="B1481" t="s">
        <v>62</v>
      </c>
      <c r="C1481" t="s">
        <v>70</v>
      </c>
      <c r="D1481" s="155" t="s">
        <v>134</v>
      </c>
      <c r="E1481" t="s">
        <v>1440</v>
      </c>
      <c r="F1481" s="117">
        <v>312.22279348757502</v>
      </c>
    </row>
    <row r="1482" spans="2:6" x14ac:dyDescent="0.2">
      <c r="B1482" t="s">
        <v>62</v>
      </c>
      <c r="C1482" t="s">
        <v>70</v>
      </c>
      <c r="D1482" s="155" t="s">
        <v>135</v>
      </c>
      <c r="E1482" t="s">
        <v>1441</v>
      </c>
      <c r="F1482" s="117">
        <v>183.48157669237401</v>
      </c>
    </row>
    <row r="1483" spans="2:6" x14ac:dyDescent="0.2">
      <c r="B1483" t="s">
        <v>62</v>
      </c>
      <c r="C1483" t="s">
        <v>70</v>
      </c>
      <c r="D1483" s="155" t="s">
        <v>8</v>
      </c>
      <c r="E1483" t="s">
        <v>1442</v>
      </c>
      <c r="F1483" s="117">
        <v>69.9460154241645</v>
      </c>
    </row>
    <row r="1484" spans="2:6" x14ac:dyDescent="0.2">
      <c r="B1484" t="s">
        <v>62</v>
      </c>
      <c r="C1484" t="s">
        <v>18</v>
      </c>
      <c r="D1484" s="155">
        <v>0</v>
      </c>
      <c r="E1484" t="s">
        <v>1443</v>
      </c>
      <c r="F1484" s="117">
        <v>6.0822622107969204</v>
      </c>
    </row>
    <row r="1485" spans="2:6" x14ac:dyDescent="0.2">
      <c r="B1485" t="s">
        <v>62</v>
      </c>
      <c r="C1485" t="s">
        <v>18</v>
      </c>
      <c r="D1485" s="167" t="s">
        <v>139</v>
      </c>
      <c r="E1485" t="s">
        <v>1803</v>
      </c>
      <c r="F1485" s="117">
        <v>4.0548414738646104</v>
      </c>
    </row>
    <row r="1486" spans="2:6" x14ac:dyDescent="0.2">
      <c r="B1486" t="s">
        <v>62</v>
      </c>
      <c r="C1486" t="s">
        <v>18</v>
      </c>
      <c r="D1486" s="167" t="s">
        <v>138</v>
      </c>
      <c r="E1486" t="s">
        <v>1804</v>
      </c>
      <c r="F1486" s="117">
        <v>0</v>
      </c>
    </row>
    <row r="1487" spans="2:6" x14ac:dyDescent="0.2">
      <c r="B1487" t="s">
        <v>62</v>
      </c>
      <c r="C1487" t="s">
        <v>18</v>
      </c>
      <c r="D1487" s="167" t="s">
        <v>120</v>
      </c>
      <c r="E1487" t="s">
        <v>1444</v>
      </c>
      <c r="F1487" s="117">
        <v>1.0137103684661499</v>
      </c>
    </row>
    <row r="1488" spans="2:6" x14ac:dyDescent="0.2">
      <c r="B1488" t="s">
        <v>62</v>
      </c>
      <c r="C1488" t="s">
        <v>18</v>
      </c>
      <c r="D1488" s="155" t="s">
        <v>121</v>
      </c>
      <c r="E1488" t="s">
        <v>1445</v>
      </c>
      <c r="F1488" s="117">
        <v>14.191945158526099</v>
      </c>
    </row>
    <row r="1489" spans="2:6" x14ac:dyDescent="0.2">
      <c r="B1489" t="s">
        <v>62</v>
      </c>
      <c r="C1489" t="s">
        <v>18</v>
      </c>
      <c r="D1489" s="155" t="s">
        <v>122</v>
      </c>
      <c r="E1489" t="s">
        <v>1446</v>
      </c>
      <c r="F1489" s="117">
        <v>36.493573264781503</v>
      </c>
    </row>
    <row r="1490" spans="2:6" x14ac:dyDescent="0.2">
      <c r="B1490" t="s">
        <v>62</v>
      </c>
      <c r="C1490" t="s">
        <v>18</v>
      </c>
      <c r="D1490" s="155" t="s">
        <v>123</v>
      </c>
      <c r="E1490" t="s">
        <v>1447</v>
      </c>
      <c r="F1490" s="117">
        <v>69.9460154241645</v>
      </c>
    </row>
    <row r="1491" spans="2:6" x14ac:dyDescent="0.2">
      <c r="B1491" t="s">
        <v>62</v>
      </c>
      <c r="C1491" t="s">
        <v>18</v>
      </c>
      <c r="D1491" s="155" t="s">
        <v>124</v>
      </c>
      <c r="E1491" t="s">
        <v>1448</v>
      </c>
      <c r="F1491" s="117">
        <v>128.74121679520101</v>
      </c>
    </row>
    <row r="1492" spans="2:6" x14ac:dyDescent="0.2">
      <c r="B1492" t="s">
        <v>62</v>
      </c>
      <c r="C1492" t="s">
        <v>18</v>
      </c>
      <c r="D1492" s="155" t="s">
        <v>125</v>
      </c>
      <c r="E1492" t="s">
        <v>1449</v>
      </c>
      <c r="F1492" s="117">
        <v>203.755784061697</v>
      </c>
    </row>
    <row r="1493" spans="2:6" x14ac:dyDescent="0.2">
      <c r="B1493" t="s">
        <v>62</v>
      </c>
      <c r="C1493" t="s">
        <v>18</v>
      </c>
      <c r="D1493" s="155" t="s">
        <v>126</v>
      </c>
      <c r="E1493" t="s">
        <v>1450</v>
      </c>
      <c r="F1493" s="117">
        <v>325.40102827763502</v>
      </c>
    </row>
    <row r="1494" spans="2:6" x14ac:dyDescent="0.2">
      <c r="B1494" t="s">
        <v>62</v>
      </c>
      <c r="C1494" t="s">
        <v>18</v>
      </c>
      <c r="D1494" s="155" t="s">
        <v>127</v>
      </c>
      <c r="E1494" t="s">
        <v>1451</v>
      </c>
      <c r="F1494" s="117">
        <v>427.78577549271603</v>
      </c>
    </row>
    <row r="1495" spans="2:6" x14ac:dyDescent="0.2">
      <c r="B1495" t="s">
        <v>62</v>
      </c>
      <c r="C1495" t="s">
        <v>18</v>
      </c>
      <c r="D1495" s="155" t="s">
        <v>128</v>
      </c>
      <c r="E1495" t="s">
        <v>1452</v>
      </c>
      <c r="F1495" s="117">
        <v>635.59640102827802</v>
      </c>
    </row>
    <row r="1496" spans="2:6" x14ac:dyDescent="0.2">
      <c r="B1496" t="s">
        <v>62</v>
      </c>
      <c r="C1496" t="s">
        <v>18</v>
      </c>
      <c r="D1496" s="155" t="s">
        <v>129</v>
      </c>
      <c r="E1496" t="s">
        <v>1453</v>
      </c>
      <c r="F1496" s="117">
        <v>819.07797772065101</v>
      </c>
    </row>
    <row r="1497" spans="2:6" x14ac:dyDescent="0.2">
      <c r="B1497" t="s">
        <v>62</v>
      </c>
      <c r="C1497" t="s">
        <v>18</v>
      </c>
      <c r="D1497" s="155" t="s">
        <v>130</v>
      </c>
      <c r="E1497" t="s">
        <v>1454</v>
      </c>
      <c r="F1497" s="117">
        <v>1061.35475578406</v>
      </c>
    </row>
    <row r="1498" spans="2:6" x14ac:dyDescent="0.2">
      <c r="B1498" t="s">
        <v>62</v>
      </c>
      <c r="C1498" t="s">
        <v>18</v>
      </c>
      <c r="D1498" s="155" t="s">
        <v>131</v>
      </c>
      <c r="E1498" t="s">
        <v>1455</v>
      </c>
      <c r="F1498" s="117">
        <v>1219.49357326478</v>
      </c>
    </row>
    <row r="1499" spans="2:6" x14ac:dyDescent="0.2">
      <c r="B1499" t="s">
        <v>62</v>
      </c>
      <c r="C1499" t="s">
        <v>18</v>
      </c>
      <c r="D1499" s="155" t="s">
        <v>132</v>
      </c>
      <c r="E1499" t="s">
        <v>1456</v>
      </c>
      <c r="F1499" s="117">
        <v>1150.56126820908</v>
      </c>
    </row>
    <row r="1500" spans="2:6" x14ac:dyDescent="0.2">
      <c r="B1500" t="s">
        <v>62</v>
      </c>
      <c r="C1500" t="s">
        <v>18</v>
      </c>
      <c r="D1500" s="155" t="s">
        <v>133</v>
      </c>
      <c r="E1500" t="s">
        <v>1457</v>
      </c>
      <c r="F1500" s="117">
        <v>937.68209083119098</v>
      </c>
    </row>
    <row r="1501" spans="2:6" x14ac:dyDescent="0.2">
      <c r="B1501" t="s">
        <v>62</v>
      </c>
      <c r="C1501" t="s">
        <v>18</v>
      </c>
      <c r="D1501" s="155" t="s">
        <v>134</v>
      </c>
      <c r="E1501" t="s">
        <v>1458</v>
      </c>
      <c r="F1501" s="117">
        <v>658.91173950299901</v>
      </c>
    </row>
    <row r="1502" spans="2:6" x14ac:dyDescent="0.2">
      <c r="B1502" t="s">
        <v>62</v>
      </c>
      <c r="C1502" t="s">
        <v>18</v>
      </c>
      <c r="D1502" s="155" t="s">
        <v>135</v>
      </c>
      <c r="E1502" t="s">
        <v>1459</v>
      </c>
      <c r="F1502" s="117">
        <v>397.37446443873199</v>
      </c>
    </row>
    <row r="1503" spans="2:6" x14ac:dyDescent="0.2">
      <c r="B1503" t="s">
        <v>62</v>
      </c>
      <c r="C1503" t="s">
        <v>18</v>
      </c>
      <c r="D1503" s="155" t="s">
        <v>8</v>
      </c>
      <c r="E1503" t="s">
        <v>1460</v>
      </c>
      <c r="F1503" s="117">
        <v>183.48157669237401</v>
      </c>
    </row>
    <row r="1504" spans="2:6" x14ac:dyDescent="0.2">
      <c r="B1504" t="s">
        <v>54</v>
      </c>
      <c r="C1504" t="s">
        <v>69</v>
      </c>
      <c r="D1504" s="155">
        <v>0</v>
      </c>
      <c r="E1504" t="s">
        <v>1461</v>
      </c>
      <c r="F1504" s="117">
        <v>3.0511363636363602</v>
      </c>
    </row>
    <row r="1505" spans="2:6" x14ac:dyDescent="0.2">
      <c r="B1505" t="s">
        <v>54</v>
      </c>
      <c r="C1505" t="s">
        <v>69</v>
      </c>
      <c r="D1505" s="167" t="s">
        <v>139</v>
      </c>
      <c r="E1505" t="s">
        <v>1805</v>
      </c>
      <c r="F1505" s="117">
        <v>2.0340909090909101</v>
      </c>
    </row>
    <row r="1506" spans="2:6" x14ac:dyDescent="0.2">
      <c r="B1506" t="s">
        <v>54</v>
      </c>
      <c r="C1506" t="s">
        <v>69</v>
      </c>
      <c r="D1506" s="167" t="s">
        <v>138</v>
      </c>
      <c r="E1506" t="s">
        <v>1806</v>
      </c>
      <c r="F1506" s="117">
        <v>0</v>
      </c>
    </row>
    <row r="1507" spans="2:6" x14ac:dyDescent="0.2">
      <c r="B1507" t="s">
        <v>54</v>
      </c>
      <c r="C1507" t="s">
        <v>69</v>
      </c>
      <c r="D1507" s="167" t="s">
        <v>120</v>
      </c>
      <c r="E1507" t="s">
        <v>1462</v>
      </c>
      <c r="F1507" s="117">
        <v>3.0511363636363602</v>
      </c>
    </row>
    <row r="1508" spans="2:6" x14ac:dyDescent="0.2">
      <c r="B1508" t="s">
        <v>54</v>
      </c>
      <c r="C1508" t="s">
        <v>69</v>
      </c>
      <c r="D1508" s="155" t="s">
        <v>121</v>
      </c>
      <c r="E1508" t="s">
        <v>1463</v>
      </c>
      <c r="F1508" s="117">
        <v>3.0511363636363602</v>
      </c>
    </row>
    <row r="1509" spans="2:6" x14ac:dyDescent="0.2">
      <c r="B1509" t="s">
        <v>54</v>
      </c>
      <c r="C1509" t="s">
        <v>69</v>
      </c>
      <c r="D1509" s="155" t="s">
        <v>122</v>
      </c>
      <c r="E1509" t="s">
        <v>1464</v>
      </c>
      <c r="F1509" s="117">
        <v>6.1022727272727302</v>
      </c>
    </row>
    <row r="1510" spans="2:6" x14ac:dyDescent="0.2">
      <c r="B1510" t="s">
        <v>54</v>
      </c>
      <c r="C1510" t="s">
        <v>69</v>
      </c>
      <c r="D1510" s="155" t="s">
        <v>123</v>
      </c>
      <c r="E1510" t="s">
        <v>1465</v>
      </c>
      <c r="F1510" s="117">
        <v>8.1363636363636402</v>
      </c>
    </row>
    <row r="1511" spans="2:6" x14ac:dyDescent="0.2">
      <c r="B1511" t="s">
        <v>54</v>
      </c>
      <c r="C1511" t="s">
        <v>69</v>
      </c>
      <c r="D1511" s="155" t="s">
        <v>124</v>
      </c>
      <c r="E1511" t="s">
        <v>1466</v>
      </c>
      <c r="F1511" s="117">
        <v>13.221590909090899</v>
      </c>
    </row>
    <row r="1512" spans="2:6" x14ac:dyDescent="0.2">
      <c r="B1512" t="s">
        <v>54</v>
      </c>
      <c r="C1512" t="s">
        <v>69</v>
      </c>
      <c r="D1512" s="155" t="s">
        <v>125</v>
      </c>
      <c r="E1512" t="s">
        <v>1467</v>
      </c>
      <c r="F1512" s="117">
        <v>16.272727272727298</v>
      </c>
    </row>
    <row r="1513" spans="2:6" x14ac:dyDescent="0.2">
      <c r="B1513" t="s">
        <v>54</v>
      </c>
      <c r="C1513" t="s">
        <v>69</v>
      </c>
      <c r="D1513" s="155" t="s">
        <v>126</v>
      </c>
      <c r="E1513" t="s">
        <v>1468</v>
      </c>
      <c r="F1513" s="117">
        <v>30.511363636363601</v>
      </c>
    </row>
    <row r="1514" spans="2:6" x14ac:dyDescent="0.2">
      <c r="B1514" t="s">
        <v>54</v>
      </c>
      <c r="C1514" t="s">
        <v>69</v>
      </c>
      <c r="D1514" s="155" t="s">
        <v>127</v>
      </c>
      <c r="E1514" t="s">
        <v>1469</v>
      </c>
      <c r="F1514" s="117">
        <v>45.767045454545503</v>
      </c>
    </row>
    <row r="1515" spans="2:6" x14ac:dyDescent="0.2">
      <c r="B1515" t="s">
        <v>54</v>
      </c>
      <c r="C1515" t="s">
        <v>69</v>
      </c>
      <c r="D1515" s="155" t="s">
        <v>128</v>
      </c>
      <c r="E1515" t="s">
        <v>1470</v>
      </c>
      <c r="F1515" s="117">
        <v>56.954545454545404</v>
      </c>
    </row>
    <row r="1516" spans="2:6" x14ac:dyDescent="0.2">
      <c r="B1516" t="s">
        <v>54</v>
      </c>
      <c r="C1516" t="s">
        <v>69</v>
      </c>
      <c r="D1516" s="155" t="s">
        <v>129</v>
      </c>
      <c r="E1516" t="s">
        <v>1471</v>
      </c>
      <c r="F1516" s="117">
        <v>77.295454545454504</v>
      </c>
    </row>
    <row r="1517" spans="2:6" x14ac:dyDescent="0.2">
      <c r="B1517" t="s">
        <v>54</v>
      </c>
      <c r="C1517" t="s">
        <v>69</v>
      </c>
      <c r="D1517" s="155" t="s">
        <v>130</v>
      </c>
      <c r="E1517" t="s">
        <v>1472</v>
      </c>
      <c r="F1517" s="117">
        <v>97.636363636363598</v>
      </c>
    </row>
    <row r="1518" spans="2:6" x14ac:dyDescent="0.2">
      <c r="B1518" t="s">
        <v>54</v>
      </c>
      <c r="C1518" t="s">
        <v>69</v>
      </c>
      <c r="D1518" s="155" t="s">
        <v>131</v>
      </c>
      <c r="E1518" t="s">
        <v>1473</v>
      </c>
      <c r="F1518" s="117">
        <v>108.823863636364</v>
      </c>
    </row>
    <row r="1519" spans="2:6" x14ac:dyDescent="0.2">
      <c r="B1519" t="s">
        <v>54</v>
      </c>
      <c r="C1519" t="s">
        <v>69</v>
      </c>
      <c r="D1519" s="155" t="s">
        <v>132</v>
      </c>
      <c r="E1519" t="s">
        <v>1474</v>
      </c>
      <c r="F1519" s="117">
        <v>103.738636363636</v>
      </c>
    </row>
    <row r="1520" spans="2:6" x14ac:dyDescent="0.2">
      <c r="B1520" t="s">
        <v>54</v>
      </c>
      <c r="C1520" t="s">
        <v>69</v>
      </c>
      <c r="D1520" s="155" t="s">
        <v>133</v>
      </c>
      <c r="E1520" t="s">
        <v>1475</v>
      </c>
      <c r="F1520" s="117">
        <v>82.380681818181799</v>
      </c>
    </row>
    <row r="1521" spans="2:6" x14ac:dyDescent="0.2">
      <c r="B1521" t="s">
        <v>54</v>
      </c>
      <c r="C1521" t="s">
        <v>69</v>
      </c>
      <c r="D1521" s="155" t="s">
        <v>134</v>
      </c>
      <c r="E1521" t="s">
        <v>1476</v>
      </c>
      <c r="F1521" s="117">
        <v>70.176136363636402</v>
      </c>
    </row>
    <row r="1522" spans="2:6" x14ac:dyDescent="0.2">
      <c r="B1522" t="s">
        <v>54</v>
      </c>
      <c r="C1522" t="s">
        <v>69</v>
      </c>
      <c r="D1522" s="155" t="s">
        <v>135</v>
      </c>
      <c r="E1522" t="s">
        <v>1477</v>
      </c>
      <c r="F1522" s="117">
        <v>38.647727272727302</v>
      </c>
    </row>
    <row r="1523" spans="2:6" x14ac:dyDescent="0.2">
      <c r="B1523" t="s">
        <v>54</v>
      </c>
      <c r="C1523" t="s">
        <v>69</v>
      </c>
      <c r="D1523" s="155" t="s">
        <v>8</v>
      </c>
      <c r="E1523" t="s">
        <v>1478</v>
      </c>
      <c r="F1523" s="117">
        <v>38.647727272727302</v>
      </c>
    </row>
    <row r="1524" spans="2:6" x14ac:dyDescent="0.2">
      <c r="B1524" t="s">
        <v>54</v>
      </c>
      <c r="C1524" t="s">
        <v>70</v>
      </c>
      <c r="D1524" s="155">
        <v>0</v>
      </c>
      <c r="E1524" t="s">
        <v>1479</v>
      </c>
      <c r="F1524" s="117">
        <v>6.1022727272727302</v>
      </c>
    </row>
    <row r="1525" spans="2:6" x14ac:dyDescent="0.2">
      <c r="B1525" t="s">
        <v>54</v>
      </c>
      <c r="C1525" t="s">
        <v>70</v>
      </c>
      <c r="D1525" s="167" t="s">
        <v>139</v>
      </c>
      <c r="E1525" t="s">
        <v>1807</v>
      </c>
      <c r="F1525" s="117">
        <v>1.0170454545454499</v>
      </c>
    </row>
    <row r="1526" spans="2:6" x14ac:dyDescent="0.2">
      <c r="B1526" t="s">
        <v>54</v>
      </c>
      <c r="C1526" t="s">
        <v>70</v>
      </c>
      <c r="D1526" s="167" t="s">
        <v>138</v>
      </c>
      <c r="E1526" t="s">
        <v>1808</v>
      </c>
      <c r="F1526" s="117">
        <v>2.0340909090909101</v>
      </c>
    </row>
    <row r="1527" spans="2:6" x14ac:dyDescent="0.2">
      <c r="B1527" t="s">
        <v>54</v>
      </c>
      <c r="C1527" t="s">
        <v>70</v>
      </c>
      <c r="D1527" s="167" t="s">
        <v>120</v>
      </c>
      <c r="E1527" t="s">
        <v>1480</v>
      </c>
      <c r="F1527" s="117">
        <v>3.0511363636363602</v>
      </c>
    </row>
    <row r="1528" spans="2:6" x14ac:dyDescent="0.2">
      <c r="B1528" t="s">
        <v>54</v>
      </c>
      <c r="C1528" t="s">
        <v>70</v>
      </c>
      <c r="D1528" s="155" t="s">
        <v>121</v>
      </c>
      <c r="E1528" t="s">
        <v>1481</v>
      </c>
      <c r="F1528" s="117">
        <v>2.0340909090909101</v>
      </c>
    </row>
    <row r="1529" spans="2:6" x14ac:dyDescent="0.2">
      <c r="B1529" t="s">
        <v>54</v>
      </c>
      <c r="C1529" t="s">
        <v>70</v>
      </c>
      <c r="D1529" s="155" t="s">
        <v>122</v>
      </c>
      <c r="E1529" t="s">
        <v>1482</v>
      </c>
      <c r="F1529" s="117">
        <v>7.1193181818181799</v>
      </c>
    </row>
    <row r="1530" spans="2:6" x14ac:dyDescent="0.2">
      <c r="B1530" t="s">
        <v>54</v>
      </c>
      <c r="C1530" t="s">
        <v>70</v>
      </c>
      <c r="D1530" s="155" t="s">
        <v>123</v>
      </c>
      <c r="E1530" t="s">
        <v>1483</v>
      </c>
      <c r="F1530" s="117">
        <v>9.1534090909090899</v>
      </c>
    </row>
    <row r="1531" spans="2:6" x14ac:dyDescent="0.2">
      <c r="B1531" t="s">
        <v>54</v>
      </c>
      <c r="C1531" t="s">
        <v>70</v>
      </c>
      <c r="D1531" s="155" t="s">
        <v>124</v>
      </c>
      <c r="E1531" t="s">
        <v>1484</v>
      </c>
      <c r="F1531" s="117">
        <v>30.511363636363601</v>
      </c>
    </row>
    <row r="1532" spans="2:6" x14ac:dyDescent="0.2">
      <c r="B1532" t="s">
        <v>54</v>
      </c>
      <c r="C1532" t="s">
        <v>70</v>
      </c>
      <c r="D1532" s="155" t="s">
        <v>125</v>
      </c>
      <c r="E1532" t="s">
        <v>1485</v>
      </c>
      <c r="F1532" s="117">
        <v>31.528409090909101</v>
      </c>
    </row>
    <row r="1533" spans="2:6" x14ac:dyDescent="0.2">
      <c r="B1533" t="s">
        <v>54</v>
      </c>
      <c r="C1533" t="s">
        <v>70</v>
      </c>
      <c r="D1533" s="155" t="s">
        <v>126</v>
      </c>
      <c r="E1533" t="s">
        <v>1486</v>
      </c>
      <c r="F1533" s="117">
        <v>49.835227272727302</v>
      </c>
    </row>
    <row r="1534" spans="2:6" x14ac:dyDescent="0.2">
      <c r="B1534" t="s">
        <v>54</v>
      </c>
      <c r="C1534" t="s">
        <v>70</v>
      </c>
      <c r="D1534" s="155" t="s">
        <v>127</v>
      </c>
      <c r="E1534" t="s">
        <v>1487</v>
      </c>
      <c r="F1534" s="117">
        <v>57.971590909090899</v>
      </c>
    </row>
    <row r="1535" spans="2:6" x14ac:dyDescent="0.2">
      <c r="B1535" t="s">
        <v>54</v>
      </c>
      <c r="C1535" t="s">
        <v>70</v>
      </c>
      <c r="D1535" s="155" t="s">
        <v>128</v>
      </c>
      <c r="E1535" t="s">
        <v>1488</v>
      </c>
      <c r="F1535" s="117">
        <v>74.244318181818201</v>
      </c>
    </row>
    <row r="1536" spans="2:6" x14ac:dyDescent="0.2">
      <c r="B1536" t="s">
        <v>54</v>
      </c>
      <c r="C1536" t="s">
        <v>70</v>
      </c>
      <c r="D1536" s="155" t="s">
        <v>129</v>
      </c>
      <c r="E1536" t="s">
        <v>1489</v>
      </c>
      <c r="F1536" s="117">
        <v>94.585227272727295</v>
      </c>
    </row>
    <row r="1537" spans="2:6" x14ac:dyDescent="0.2">
      <c r="B1537" t="s">
        <v>54</v>
      </c>
      <c r="C1537" t="s">
        <v>70</v>
      </c>
      <c r="D1537" s="155" t="s">
        <v>130</v>
      </c>
      <c r="E1537" t="s">
        <v>1490</v>
      </c>
      <c r="F1537" s="117">
        <v>132.21590909090901</v>
      </c>
    </row>
    <row r="1538" spans="2:6" x14ac:dyDescent="0.2">
      <c r="B1538" t="s">
        <v>54</v>
      </c>
      <c r="C1538" t="s">
        <v>70</v>
      </c>
      <c r="D1538" s="155" t="s">
        <v>131</v>
      </c>
      <c r="E1538" t="s">
        <v>1491</v>
      </c>
      <c r="F1538" s="117">
        <v>134.25</v>
      </c>
    </row>
    <row r="1539" spans="2:6" x14ac:dyDescent="0.2">
      <c r="B1539" t="s">
        <v>54</v>
      </c>
      <c r="C1539" t="s">
        <v>70</v>
      </c>
      <c r="D1539" s="155" t="s">
        <v>132</v>
      </c>
      <c r="E1539" t="s">
        <v>1492</v>
      </c>
      <c r="F1539" s="117">
        <v>115.943181818182</v>
      </c>
    </row>
    <row r="1540" spans="2:6" x14ac:dyDescent="0.2">
      <c r="B1540" t="s">
        <v>54</v>
      </c>
      <c r="C1540" t="s">
        <v>70</v>
      </c>
      <c r="D1540" s="155" t="s">
        <v>133</v>
      </c>
      <c r="E1540" t="s">
        <v>1493</v>
      </c>
      <c r="F1540" s="117">
        <v>105.772727272727</v>
      </c>
    </row>
    <row r="1541" spans="2:6" x14ac:dyDescent="0.2">
      <c r="B1541" t="s">
        <v>54</v>
      </c>
      <c r="C1541" t="s">
        <v>70</v>
      </c>
      <c r="D1541" s="155" t="s">
        <v>134</v>
      </c>
      <c r="E1541" t="s">
        <v>1494</v>
      </c>
      <c r="F1541" s="117">
        <v>61.022727272727302</v>
      </c>
    </row>
    <row r="1542" spans="2:6" x14ac:dyDescent="0.2">
      <c r="B1542" t="s">
        <v>54</v>
      </c>
      <c r="C1542" t="s">
        <v>70</v>
      </c>
      <c r="D1542" s="155" t="s">
        <v>135</v>
      </c>
      <c r="E1542" t="s">
        <v>1495</v>
      </c>
      <c r="F1542" s="117">
        <v>38.647727272727302</v>
      </c>
    </row>
    <row r="1543" spans="2:6" x14ac:dyDescent="0.2">
      <c r="B1543" t="s">
        <v>54</v>
      </c>
      <c r="C1543" t="s">
        <v>70</v>
      </c>
      <c r="D1543" s="155" t="s">
        <v>8</v>
      </c>
      <c r="E1543" t="s">
        <v>1496</v>
      </c>
      <c r="F1543" s="117">
        <v>27.460227272727298</v>
      </c>
    </row>
    <row r="1544" spans="2:6" x14ac:dyDescent="0.2">
      <c r="B1544" t="s">
        <v>54</v>
      </c>
      <c r="C1544" t="s">
        <v>18</v>
      </c>
      <c r="D1544" s="155">
        <v>0</v>
      </c>
      <c r="E1544" t="s">
        <v>1497</v>
      </c>
      <c r="F1544" s="117">
        <v>9.1534090909090899</v>
      </c>
    </row>
    <row r="1545" spans="2:6" x14ac:dyDescent="0.2">
      <c r="B1545" t="s">
        <v>54</v>
      </c>
      <c r="C1545" t="s">
        <v>18</v>
      </c>
      <c r="D1545" s="167" t="s">
        <v>139</v>
      </c>
      <c r="E1545" t="s">
        <v>1809</v>
      </c>
      <c r="F1545" s="117">
        <v>3.0511363636363602</v>
      </c>
    </row>
    <row r="1546" spans="2:6" x14ac:dyDescent="0.2">
      <c r="B1546" t="s">
        <v>54</v>
      </c>
      <c r="C1546" t="s">
        <v>18</v>
      </c>
      <c r="D1546" s="167" t="s">
        <v>138</v>
      </c>
      <c r="E1546" t="s">
        <v>1810</v>
      </c>
      <c r="F1546" s="117">
        <v>2.0340909090909101</v>
      </c>
    </row>
    <row r="1547" spans="2:6" x14ac:dyDescent="0.2">
      <c r="B1547" t="s">
        <v>54</v>
      </c>
      <c r="C1547" t="s">
        <v>18</v>
      </c>
      <c r="D1547" s="167" t="s">
        <v>120</v>
      </c>
      <c r="E1547" t="s">
        <v>1498</v>
      </c>
      <c r="F1547" s="117">
        <v>6.1022727272727302</v>
      </c>
    </row>
    <row r="1548" spans="2:6" x14ac:dyDescent="0.2">
      <c r="B1548" t="s">
        <v>54</v>
      </c>
      <c r="C1548" t="s">
        <v>18</v>
      </c>
      <c r="D1548" s="155" t="s">
        <v>121</v>
      </c>
      <c r="E1548" t="s">
        <v>1499</v>
      </c>
      <c r="F1548" s="117">
        <v>5.0852272727272698</v>
      </c>
    </row>
    <row r="1549" spans="2:6" x14ac:dyDescent="0.2">
      <c r="B1549" t="s">
        <v>54</v>
      </c>
      <c r="C1549" t="s">
        <v>18</v>
      </c>
      <c r="D1549" s="155" t="s">
        <v>122</v>
      </c>
      <c r="E1549" t="s">
        <v>1500</v>
      </c>
      <c r="F1549" s="117">
        <v>13.221590909090899</v>
      </c>
    </row>
    <row r="1550" spans="2:6" x14ac:dyDescent="0.2">
      <c r="B1550" t="s">
        <v>54</v>
      </c>
      <c r="C1550" t="s">
        <v>18</v>
      </c>
      <c r="D1550" s="155" t="s">
        <v>123</v>
      </c>
      <c r="E1550" t="s">
        <v>1501</v>
      </c>
      <c r="F1550" s="117">
        <v>17.289772727272702</v>
      </c>
    </row>
    <row r="1551" spans="2:6" x14ac:dyDescent="0.2">
      <c r="B1551" t="s">
        <v>54</v>
      </c>
      <c r="C1551" t="s">
        <v>18</v>
      </c>
      <c r="D1551" s="155" t="s">
        <v>124</v>
      </c>
      <c r="E1551" t="s">
        <v>1502</v>
      </c>
      <c r="F1551" s="117">
        <v>43.732954545454497</v>
      </c>
    </row>
    <row r="1552" spans="2:6" x14ac:dyDescent="0.2">
      <c r="B1552" t="s">
        <v>54</v>
      </c>
      <c r="C1552" t="s">
        <v>18</v>
      </c>
      <c r="D1552" s="155" t="s">
        <v>125</v>
      </c>
      <c r="E1552" t="s">
        <v>1503</v>
      </c>
      <c r="F1552" s="117">
        <v>47.801136363636402</v>
      </c>
    </row>
    <row r="1553" spans="2:6" x14ac:dyDescent="0.2">
      <c r="B1553" t="s">
        <v>54</v>
      </c>
      <c r="C1553" t="s">
        <v>18</v>
      </c>
      <c r="D1553" s="155" t="s">
        <v>126</v>
      </c>
      <c r="E1553" t="s">
        <v>1504</v>
      </c>
      <c r="F1553" s="117">
        <v>80.346590909090907</v>
      </c>
    </row>
    <row r="1554" spans="2:6" x14ac:dyDescent="0.2">
      <c r="B1554" t="s">
        <v>54</v>
      </c>
      <c r="C1554" t="s">
        <v>18</v>
      </c>
      <c r="D1554" s="155" t="s">
        <v>127</v>
      </c>
      <c r="E1554" t="s">
        <v>1505</v>
      </c>
      <c r="F1554" s="117">
        <v>103.738636363636</v>
      </c>
    </row>
    <row r="1555" spans="2:6" x14ac:dyDescent="0.2">
      <c r="B1555" t="s">
        <v>54</v>
      </c>
      <c r="C1555" t="s">
        <v>18</v>
      </c>
      <c r="D1555" s="155" t="s">
        <v>128</v>
      </c>
      <c r="E1555" t="s">
        <v>1506</v>
      </c>
      <c r="F1555" s="117">
        <v>131.198863636364</v>
      </c>
    </row>
    <row r="1556" spans="2:6" x14ac:dyDescent="0.2">
      <c r="B1556" t="s">
        <v>54</v>
      </c>
      <c r="C1556" t="s">
        <v>18</v>
      </c>
      <c r="D1556" s="155" t="s">
        <v>129</v>
      </c>
      <c r="E1556" t="s">
        <v>1507</v>
      </c>
      <c r="F1556" s="117">
        <v>171.88068181818201</v>
      </c>
    </row>
    <row r="1557" spans="2:6" x14ac:dyDescent="0.2">
      <c r="B1557" t="s">
        <v>54</v>
      </c>
      <c r="C1557" t="s">
        <v>18</v>
      </c>
      <c r="D1557" s="155" t="s">
        <v>130</v>
      </c>
      <c r="E1557" t="s">
        <v>1508</v>
      </c>
      <c r="F1557" s="117">
        <v>229.852272727273</v>
      </c>
    </row>
    <row r="1558" spans="2:6" x14ac:dyDescent="0.2">
      <c r="B1558" t="s">
        <v>54</v>
      </c>
      <c r="C1558" t="s">
        <v>18</v>
      </c>
      <c r="D1558" s="155" t="s">
        <v>131</v>
      </c>
      <c r="E1558" t="s">
        <v>1509</v>
      </c>
      <c r="F1558" s="117">
        <v>243.073863636364</v>
      </c>
    </row>
    <row r="1559" spans="2:6" x14ac:dyDescent="0.2">
      <c r="B1559" t="s">
        <v>54</v>
      </c>
      <c r="C1559" t="s">
        <v>18</v>
      </c>
      <c r="D1559" s="155" t="s">
        <v>132</v>
      </c>
      <c r="E1559" t="s">
        <v>1510</v>
      </c>
      <c r="F1559" s="117">
        <v>219.68181818181799</v>
      </c>
    </row>
    <row r="1560" spans="2:6" x14ac:dyDescent="0.2">
      <c r="B1560" t="s">
        <v>54</v>
      </c>
      <c r="C1560" t="s">
        <v>18</v>
      </c>
      <c r="D1560" s="155" t="s">
        <v>133</v>
      </c>
      <c r="E1560" t="s">
        <v>1511</v>
      </c>
      <c r="F1560" s="117">
        <v>188.15340909090901</v>
      </c>
    </row>
    <row r="1561" spans="2:6" x14ac:dyDescent="0.2">
      <c r="B1561" t="s">
        <v>54</v>
      </c>
      <c r="C1561" t="s">
        <v>18</v>
      </c>
      <c r="D1561" s="155" t="s">
        <v>134</v>
      </c>
      <c r="E1561" t="s">
        <v>1512</v>
      </c>
      <c r="F1561" s="117">
        <v>131.198863636364</v>
      </c>
    </row>
    <row r="1562" spans="2:6" x14ac:dyDescent="0.2">
      <c r="B1562" t="s">
        <v>54</v>
      </c>
      <c r="C1562" t="s">
        <v>18</v>
      </c>
      <c r="D1562" s="155" t="s">
        <v>135</v>
      </c>
      <c r="E1562" t="s">
        <v>1513</v>
      </c>
      <c r="F1562" s="117">
        <v>77.295454545454504</v>
      </c>
    </row>
    <row r="1563" spans="2:6" x14ac:dyDescent="0.2">
      <c r="B1563" t="s">
        <v>54</v>
      </c>
      <c r="C1563" t="s">
        <v>18</v>
      </c>
      <c r="D1563" s="155" t="s">
        <v>8</v>
      </c>
      <c r="E1563" t="s">
        <v>1514</v>
      </c>
      <c r="F1563" s="117">
        <v>66.107954545454504</v>
      </c>
    </row>
    <row r="1564" spans="2:6" x14ac:dyDescent="0.2">
      <c r="B1564" t="s">
        <v>13</v>
      </c>
      <c r="C1564" t="s">
        <v>69</v>
      </c>
      <c r="D1564" s="155">
        <v>0</v>
      </c>
      <c r="E1564" t="s">
        <v>1515</v>
      </c>
      <c r="F1564" s="117">
        <v>6.9967472776127799</v>
      </c>
    </row>
    <row r="1565" spans="2:6" x14ac:dyDescent="0.2">
      <c r="B1565" t="s">
        <v>13</v>
      </c>
      <c r="C1565" t="s">
        <v>69</v>
      </c>
      <c r="D1565" s="167" t="s">
        <v>139</v>
      </c>
      <c r="E1565" t="s">
        <v>1811</v>
      </c>
      <c r="F1565" s="117">
        <v>2.9986059761197601</v>
      </c>
    </row>
    <row r="1566" spans="2:6" x14ac:dyDescent="0.2">
      <c r="B1566" t="s">
        <v>13</v>
      </c>
      <c r="C1566" t="s">
        <v>69</v>
      </c>
      <c r="D1566" s="167" t="s">
        <v>138</v>
      </c>
      <c r="E1566" t="s">
        <v>1812</v>
      </c>
      <c r="F1566" s="117">
        <v>6.9967472776127799</v>
      </c>
    </row>
    <row r="1567" spans="2:6" x14ac:dyDescent="0.2">
      <c r="B1567" t="s">
        <v>13</v>
      </c>
      <c r="C1567" t="s">
        <v>69</v>
      </c>
      <c r="D1567" s="167" t="s">
        <v>120</v>
      </c>
      <c r="E1567" t="s">
        <v>1516</v>
      </c>
      <c r="F1567" s="117">
        <v>10.994888579105799</v>
      </c>
    </row>
    <row r="1568" spans="2:6" x14ac:dyDescent="0.2">
      <c r="B1568" t="s">
        <v>13</v>
      </c>
      <c r="C1568" t="s">
        <v>69</v>
      </c>
      <c r="D1568" s="155" t="s">
        <v>121</v>
      </c>
      <c r="E1568" t="s">
        <v>1517</v>
      </c>
      <c r="F1568" s="117">
        <v>29.986059761197598</v>
      </c>
    </row>
    <row r="1569" spans="2:6" x14ac:dyDescent="0.2">
      <c r="B1569" t="s">
        <v>13</v>
      </c>
      <c r="C1569" t="s">
        <v>69</v>
      </c>
      <c r="D1569" s="155" t="s">
        <v>122</v>
      </c>
      <c r="E1569" t="s">
        <v>1518</v>
      </c>
      <c r="F1569" s="117">
        <v>101.952603188072</v>
      </c>
    </row>
    <row r="1570" spans="2:6" x14ac:dyDescent="0.2">
      <c r="B1570" t="s">
        <v>13</v>
      </c>
      <c r="C1570" t="s">
        <v>69</v>
      </c>
      <c r="D1570" s="155" t="s">
        <v>123</v>
      </c>
      <c r="E1570" t="s">
        <v>1519</v>
      </c>
      <c r="F1570" s="117">
        <v>213.90055962987699</v>
      </c>
    </row>
    <row r="1571" spans="2:6" x14ac:dyDescent="0.2">
      <c r="B1571" t="s">
        <v>13</v>
      </c>
      <c r="C1571" t="s">
        <v>69</v>
      </c>
      <c r="D1571" s="155" t="s">
        <v>124</v>
      </c>
      <c r="E1571" t="s">
        <v>1520</v>
      </c>
      <c r="F1571" s="117">
        <v>339.84201062690698</v>
      </c>
    </row>
    <row r="1572" spans="2:6" x14ac:dyDescent="0.2">
      <c r="B1572" t="s">
        <v>13</v>
      </c>
      <c r="C1572" t="s">
        <v>69</v>
      </c>
      <c r="D1572" s="155" t="s">
        <v>125</v>
      </c>
      <c r="E1572" t="s">
        <v>1521</v>
      </c>
      <c r="F1572" s="117">
        <v>556.74117623290294</v>
      </c>
    </row>
    <row r="1573" spans="2:6" x14ac:dyDescent="0.2">
      <c r="B1573" t="s">
        <v>13</v>
      </c>
      <c r="C1573" t="s">
        <v>69</v>
      </c>
      <c r="D1573" s="155" t="s">
        <v>126</v>
      </c>
      <c r="E1573" t="s">
        <v>1522</v>
      </c>
      <c r="F1573" s="117">
        <v>770.64173586278002</v>
      </c>
    </row>
    <row r="1574" spans="2:6" x14ac:dyDescent="0.2">
      <c r="B1574" t="s">
        <v>13</v>
      </c>
      <c r="C1574" t="s">
        <v>69</v>
      </c>
      <c r="D1574" s="155" t="s">
        <v>127</v>
      </c>
      <c r="E1574" t="s">
        <v>1523</v>
      </c>
      <c r="F1574" s="117">
        <v>1019.52603188072</v>
      </c>
    </row>
    <row r="1575" spans="2:6" x14ac:dyDescent="0.2">
      <c r="B1575" t="s">
        <v>13</v>
      </c>
      <c r="C1575" t="s">
        <v>69</v>
      </c>
      <c r="D1575" s="155" t="s">
        <v>128</v>
      </c>
      <c r="E1575" t="s">
        <v>1524</v>
      </c>
      <c r="F1575" s="117">
        <v>1512.29694728973</v>
      </c>
    </row>
    <row r="1576" spans="2:6" x14ac:dyDescent="0.2">
      <c r="B1576" t="s">
        <v>13</v>
      </c>
      <c r="C1576" t="s">
        <v>69</v>
      </c>
      <c r="D1576" s="155" t="s">
        <v>129</v>
      </c>
      <c r="E1576" t="s">
        <v>1525</v>
      </c>
      <c r="F1576" s="117">
        <v>2085.0306887286101</v>
      </c>
    </row>
    <row r="1577" spans="2:6" x14ac:dyDescent="0.2">
      <c r="B1577" t="s">
        <v>13</v>
      </c>
      <c r="C1577" t="s">
        <v>69</v>
      </c>
      <c r="D1577" s="155" t="s">
        <v>130</v>
      </c>
      <c r="E1577" t="s">
        <v>1526</v>
      </c>
      <c r="F1577" s="117">
        <v>2770.71192193466</v>
      </c>
    </row>
    <row r="1578" spans="2:6" x14ac:dyDescent="0.2">
      <c r="B1578" t="s">
        <v>13</v>
      </c>
      <c r="C1578" t="s">
        <v>69</v>
      </c>
      <c r="D1578" s="155" t="s">
        <v>131</v>
      </c>
      <c r="E1578" t="s">
        <v>1527</v>
      </c>
      <c r="F1578" s="117">
        <v>3078.5688021496298</v>
      </c>
    </row>
    <row r="1579" spans="2:6" x14ac:dyDescent="0.2">
      <c r="B1579" t="s">
        <v>13</v>
      </c>
      <c r="C1579" t="s">
        <v>69</v>
      </c>
      <c r="D1579" s="155" t="s">
        <v>132</v>
      </c>
      <c r="E1579" t="s">
        <v>1528</v>
      </c>
      <c r="F1579" s="117">
        <v>2948.6292098510999</v>
      </c>
    </row>
    <row r="1580" spans="2:6" x14ac:dyDescent="0.2">
      <c r="B1580" t="s">
        <v>13</v>
      </c>
      <c r="C1580" t="s">
        <v>69</v>
      </c>
      <c r="D1580" s="155" t="s">
        <v>133</v>
      </c>
      <c r="E1580" t="s">
        <v>1529</v>
      </c>
      <c r="F1580" s="117">
        <v>2416.8764167525301</v>
      </c>
    </row>
    <row r="1581" spans="2:6" x14ac:dyDescent="0.2">
      <c r="B1581" t="s">
        <v>13</v>
      </c>
      <c r="C1581" t="s">
        <v>69</v>
      </c>
      <c r="D1581" s="155" t="s">
        <v>134</v>
      </c>
      <c r="E1581" t="s">
        <v>1530</v>
      </c>
      <c r="F1581" s="117">
        <v>1950.0934198032201</v>
      </c>
    </row>
    <row r="1582" spans="2:6" x14ac:dyDescent="0.2">
      <c r="B1582" t="s">
        <v>13</v>
      </c>
      <c r="C1582" t="s">
        <v>69</v>
      </c>
      <c r="D1582" s="155" t="s">
        <v>135</v>
      </c>
      <c r="E1582" t="s">
        <v>1531</v>
      </c>
      <c r="F1582" s="117">
        <v>1256.4159039941801</v>
      </c>
    </row>
    <row r="1583" spans="2:6" x14ac:dyDescent="0.2">
      <c r="B1583" t="s">
        <v>13</v>
      </c>
      <c r="C1583" t="s">
        <v>69</v>
      </c>
      <c r="D1583" s="155" t="s">
        <v>8</v>
      </c>
      <c r="E1583" t="s">
        <v>1532</v>
      </c>
      <c r="F1583" s="117">
        <v>858.60084449562601</v>
      </c>
    </row>
    <row r="1584" spans="2:6" x14ac:dyDescent="0.2">
      <c r="B1584" t="s">
        <v>13</v>
      </c>
      <c r="C1584" t="s">
        <v>70</v>
      </c>
      <c r="D1584" s="155">
        <v>0</v>
      </c>
      <c r="E1584" t="s">
        <v>1533</v>
      </c>
      <c r="F1584" s="117">
        <v>13.993494555225601</v>
      </c>
    </row>
    <row r="1585" spans="2:6" x14ac:dyDescent="0.2">
      <c r="B1585" t="s">
        <v>13</v>
      </c>
      <c r="C1585" t="s">
        <v>70</v>
      </c>
      <c r="D1585" s="167" t="s">
        <v>139</v>
      </c>
      <c r="E1585" t="s">
        <v>1813</v>
      </c>
      <c r="F1585" s="117">
        <v>4.9976766268662702</v>
      </c>
    </row>
    <row r="1586" spans="2:6" x14ac:dyDescent="0.2">
      <c r="B1586" t="s">
        <v>13</v>
      </c>
      <c r="C1586" t="s">
        <v>70</v>
      </c>
      <c r="D1586" s="167" t="s">
        <v>138</v>
      </c>
      <c r="E1586" t="s">
        <v>1814</v>
      </c>
      <c r="F1586" s="117">
        <v>3.9981413014930198</v>
      </c>
    </row>
    <row r="1587" spans="2:6" x14ac:dyDescent="0.2">
      <c r="B1587" t="s">
        <v>13</v>
      </c>
      <c r="C1587" t="s">
        <v>70</v>
      </c>
      <c r="D1587" s="167" t="s">
        <v>120</v>
      </c>
      <c r="E1587" t="s">
        <v>1534</v>
      </c>
      <c r="F1587" s="117">
        <v>8.9958179283592905</v>
      </c>
    </row>
    <row r="1588" spans="2:6" x14ac:dyDescent="0.2">
      <c r="B1588" t="s">
        <v>13</v>
      </c>
      <c r="C1588" t="s">
        <v>70</v>
      </c>
      <c r="D1588" s="155" t="s">
        <v>121</v>
      </c>
      <c r="E1588" t="s">
        <v>1535</v>
      </c>
      <c r="F1588" s="117">
        <v>12.993959229852299</v>
      </c>
    </row>
    <row r="1589" spans="2:6" x14ac:dyDescent="0.2">
      <c r="B1589" t="s">
        <v>13</v>
      </c>
      <c r="C1589" t="s">
        <v>70</v>
      </c>
      <c r="D1589" s="155" t="s">
        <v>122</v>
      </c>
      <c r="E1589" t="s">
        <v>1536</v>
      </c>
      <c r="F1589" s="117">
        <v>103.951673838819</v>
      </c>
    </row>
    <row r="1590" spans="2:6" x14ac:dyDescent="0.2">
      <c r="B1590" t="s">
        <v>13</v>
      </c>
      <c r="C1590" t="s">
        <v>70</v>
      </c>
      <c r="D1590" s="155" t="s">
        <v>123</v>
      </c>
      <c r="E1590" t="s">
        <v>1537</v>
      </c>
      <c r="F1590" s="117">
        <v>240.888013414954</v>
      </c>
    </row>
    <row r="1591" spans="2:6" x14ac:dyDescent="0.2">
      <c r="B1591" t="s">
        <v>13</v>
      </c>
      <c r="C1591" t="s">
        <v>70</v>
      </c>
      <c r="D1591" s="155" t="s">
        <v>124</v>
      </c>
      <c r="E1591" t="s">
        <v>1538</v>
      </c>
      <c r="F1591" s="117">
        <v>539.74907570155801</v>
      </c>
    </row>
    <row r="1592" spans="2:6" x14ac:dyDescent="0.2">
      <c r="B1592" t="s">
        <v>13</v>
      </c>
      <c r="C1592" t="s">
        <v>70</v>
      </c>
      <c r="D1592" s="155" t="s">
        <v>125</v>
      </c>
      <c r="E1592" t="s">
        <v>1539</v>
      </c>
      <c r="F1592" s="117">
        <v>907.57807543891499</v>
      </c>
    </row>
    <row r="1593" spans="2:6" x14ac:dyDescent="0.2">
      <c r="B1593" t="s">
        <v>13</v>
      </c>
      <c r="C1593" t="s">
        <v>70</v>
      </c>
      <c r="D1593" s="155" t="s">
        <v>126</v>
      </c>
      <c r="E1593" t="s">
        <v>1540</v>
      </c>
      <c r="F1593" s="117">
        <v>1272.40846920015</v>
      </c>
    </row>
    <row r="1594" spans="2:6" x14ac:dyDescent="0.2">
      <c r="B1594" t="s">
        <v>13</v>
      </c>
      <c r="C1594" t="s">
        <v>70</v>
      </c>
      <c r="D1594" s="155" t="s">
        <v>127</v>
      </c>
      <c r="E1594" t="s">
        <v>1541</v>
      </c>
      <c r="F1594" s="117">
        <v>1665.2258520718401</v>
      </c>
    </row>
    <row r="1595" spans="2:6" x14ac:dyDescent="0.2">
      <c r="B1595" t="s">
        <v>13</v>
      </c>
      <c r="C1595" t="s">
        <v>70</v>
      </c>
      <c r="D1595" s="155" t="s">
        <v>128</v>
      </c>
      <c r="E1595" t="s">
        <v>1542</v>
      </c>
      <c r="F1595" s="117">
        <v>2220.96749297937</v>
      </c>
    </row>
    <row r="1596" spans="2:6" x14ac:dyDescent="0.2">
      <c r="B1596" t="s">
        <v>13</v>
      </c>
      <c r="C1596" t="s">
        <v>70</v>
      </c>
      <c r="D1596" s="155" t="s">
        <v>129</v>
      </c>
      <c r="E1596" t="s">
        <v>1543</v>
      </c>
      <c r="F1596" s="117">
        <v>2952.6273511526001</v>
      </c>
    </row>
    <row r="1597" spans="2:6" x14ac:dyDescent="0.2">
      <c r="B1597" t="s">
        <v>13</v>
      </c>
      <c r="C1597" t="s">
        <v>70</v>
      </c>
      <c r="D1597" s="155" t="s">
        <v>130</v>
      </c>
      <c r="E1597" t="s">
        <v>1544</v>
      </c>
      <c r="F1597" s="117">
        <v>3524.3615572661001</v>
      </c>
    </row>
    <row r="1598" spans="2:6" x14ac:dyDescent="0.2">
      <c r="B1598" t="s">
        <v>13</v>
      </c>
      <c r="C1598" t="s">
        <v>70</v>
      </c>
      <c r="D1598" s="155" t="s">
        <v>131</v>
      </c>
      <c r="E1598" t="s">
        <v>1545</v>
      </c>
      <c r="F1598" s="117">
        <v>3916.1794048124102</v>
      </c>
    </row>
    <row r="1599" spans="2:6" x14ac:dyDescent="0.2">
      <c r="B1599" t="s">
        <v>13</v>
      </c>
      <c r="C1599" t="s">
        <v>70</v>
      </c>
      <c r="D1599" s="155" t="s">
        <v>132</v>
      </c>
      <c r="E1599" t="s">
        <v>1546</v>
      </c>
      <c r="F1599" s="117">
        <v>3594.32903004222</v>
      </c>
    </row>
    <row r="1600" spans="2:6" x14ac:dyDescent="0.2">
      <c r="B1600" t="s">
        <v>13</v>
      </c>
      <c r="C1600" t="s">
        <v>70</v>
      </c>
      <c r="D1600" s="155" t="s">
        <v>133</v>
      </c>
      <c r="E1600" t="s">
        <v>1547</v>
      </c>
      <c r="F1600" s="117">
        <v>2829.6845061316799</v>
      </c>
    </row>
    <row r="1601" spans="2:6" x14ac:dyDescent="0.2">
      <c r="B1601" t="s">
        <v>13</v>
      </c>
      <c r="C1601" t="s">
        <v>70</v>
      </c>
      <c r="D1601" s="155" t="s">
        <v>134</v>
      </c>
      <c r="E1601" t="s">
        <v>1548</v>
      </c>
      <c r="F1601" s="117">
        <v>2010.06553932562</v>
      </c>
    </row>
    <row r="1602" spans="2:6" x14ac:dyDescent="0.2">
      <c r="B1602" t="s">
        <v>13</v>
      </c>
      <c r="C1602" t="s">
        <v>70</v>
      </c>
      <c r="D1602" s="155" t="s">
        <v>135</v>
      </c>
      <c r="E1602" t="s">
        <v>1549</v>
      </c>
      <c r="F1602" s="117">
        <v>1157.46190678223</v>
      </c>
    </row>
    <row r="1603" spans="2:6" x14ac:dyDescent="0.2">
      <c r="B1603" t="s">
        <v>13</v>
      </c>
      <c r="C1603" t="s">
        <v>70</v>
      </c>
      <c r="D1603" s="155" t="s">
        <v>8</v>
      </c>
      <c r="E1603" t="s">
        <v>1550</v>
      </c>
      <c r="F1603" s="117">
        <v>555.74164090753004</v>
      </c>
    </row>
    <row r="1604" spans="2:6" x14ac:dyDescent="0.2">
      <c r="B1604" t="s">
        <v>13</v>
      </c>
      <c r="C1604" t="s">
        <v>18</v>
      </c>
      <c r="D1604" s="155">
        <v>0</v>
      </c>
      <c r="E1604" t="s">
        <v>1551</v>
      </c>
      <c r="F1604" s="117">
        <v>20.9902418328384</v>
      </c>
    </row>
    <row r="1605" spans="2:6" x14ac:dyDescent="0.2">
      <c r="B1605" t="s">
        <v>13</v>
      </c>
      <c r="C1605" t="s">
        <v>18</v>
      </c>
      <c r="D1605" s="167" t="s">
        <v>139</v>
      </c>
      <c r="E1605" t="s">
        <v>1815</v>
      </c>
      <c r="F1605" s="117">
        <v>7.9962826029860397</v>
      </c>
    </row>
    <row r="1606" spans="2:6" x14ac:dyDescent="0.2">
      <c r="B1606" t="s">
        <v>13</v>
      </c>
      <c r="C1606" t="s">
        <v>18</v>
      </c>
      <c r="D1606" s="167" t="s">
        <v>138</v>
      </c>
      <c r="E1606" t="s">
        <v>1816</v>
      </c>
      <c r="F1606" s="117">
        <v>10.994888579105799</v>
      </c>
    </row>
    <row r="1607" spans="2:6" x14ac:dyDescent="0.2">
      <c r="B1607" t="s">
        <v>13</v>
      </c>
      <c r="C1607" t="s">
        <v>18</v>
      </c>
      <c r="D1607" s="167" t="s">
        <v>120</v>
      </c>
      <c r="E1607" t="s">
        <v>1552</v>
      </c>
      <c r="F1607" s="117">
        <v>19.990706507465099</v>
      </c>
    </row>
    <row r="1608" spans="2:6" x14ac:dyDescent="0.2">
      <c r="B1608" t="s">
        <v>13</v>
      </c>
      <c r="C1608" t="s">
        <v>18</v>
      </c>
      <c r="D1608" s="155" t="s">
        <v>121</v>
      </c>
      <c r="E1608" t="s">
        <v>1553</v>
      </c>
      <c r="F1608" s="117">
        <v>42.980018991050002</v>
      </c>
    </row>
    <row r="1609" spans="2:6" x14ac:dyDescent="0.2">
      <c r="B1609" t="s">
        <v>13</v>
      </c>
      <c r="C1609" t="s">
        <v>18</v>
      </c>
      <c r="D1609" s="155" t="s">
        <v>122</v>
      </c>
      <c r="E1609" t="s">
        <v>1554</v>
      </c>
      <c r="F1609" s="117">
        <v>205.90427702688999</v>
      </c>
    </row>
    <row r="1610" spans="2:6" x14ac:dyDescent="0.2">
      <c r="B1610" t="s">
        <v>13</v>
      </c>
      <c r="C1610" t="s">
        <v>18</v>
      </c>
      <c r="D1610" s="155" t="s">
        <v>123</v>
      </c>
      <c r="E1610" t="s">
        <v>1555</v>
      </c>
      <c r="F1610" s="117">
        <v>454.78857304483103</v>
      </c>
    </row>
    <row r="1611" spans="2:6" x14ac:dyDescent="0.2">
      <c r="B1611" t="s">
        <v>13</v>
      </c>
      <c r="C1611" t="s">
        <v>18</v>
      </c>
      <c r="D1611" s="155" t="s">
        <v>124</v>
      </c>
      <c r="E1611" t="s">
        <v>1556</v>
      </c>
      <c r="F1611" s="117">
        <v>879.59108632846403</v>
      </c>
    </row>
    <row r="1612" spans="2:6" x14ac:dyDescent="0.2">
      <c r="B1612" t="s">
        <v>13</v>
      </c>
      <c r="C1612" t="s">
        <v>18</v>
      </c>
      <c r="D1612" s="155" t="s">
        <v>125</v>
      </c>
      <c r="E1612" t="s">
        <v>1557</v>
      </c>
      <c r="F1612" s="117">
        <v>1464.31925167182</v>
      </c>
    </row>
    <row r="1613" spans="2:6" x14ac:dyDescent="0.2">
      <c r="B1613" t="s">
        <v>13</v>
      </c>
      <c r="C1613" t="s">
        <v>18</v>
      </c>
      <c r="D1613" s="155" t="s">
        <v>126</v>
      </c>
      <c r="E1613" t="s">
        <v>1558</v>
      </c>
      <c r="F1613" s="117">
        <v>2043.05020506293</v>
      </c>
    </row>
    <row r="1614" spans="2:6" x14ac:dyDescent="0.2">
      <c r="B1614" t="s">
        <v>13</v>
      </c>
      <c r="C1614" t="s">
        <v>18</v>
      </c>
      <c r="D1614" s="155" t="s">
        <v>127</v>
      </c>
      <c r="E1614" t="s">
        <v>1559</v>
      </c>
      <c r="F1614" s="117">
        <v>2684.7518839525601</v>
      </c>
    </row>
    <row r="1615" spans="2:6" x14ac:dyDescent="0.2">
      <c r="B1615" t="s">
        <v>13</v>
      </c>
      <c r="C1615" t="s">
        <v>18</v>
      </c>
      <c r="D1615" s="155" t="s">
        <v>128</v>
      </c>
      <c r="E1615" t="s">
        <v>1560</v>
      </c>
      <c r="F1615" s="117">
        <v>3733.2644402691099</v>
      </c>
    </row>
    <row r="1616" spans="2:6" x14ac:dyDescent="0.2">
      <c r="B1616" t="s">
        <v>13</v>
      </c>
      <c r="C1616" t="s">
        <v>18</v>
      </c>
      <c r="D1616" s="155" t="s">
        <v>129</v>
      </c>
      <c r="E1616" t="s">
        <v>1561</v>
      </c>
      <c r="F1616" s="117">
        <v>5037.6580398812002</v>
      </c>
    </row>
    <row r="1617" spans="2:6" x14ac:dyDescent="0.2">
      <c r="B1617" t="s">
        <v>13</v>
      </c>
      <c r="C1617" t="s">
        <v>18</v>
      </c>
      <c r="D1617" s="155" t="s">
        <v>130</v>
      </c>
      <c r="E1617" t="s">
        <v>1562</v>
      </c>
      <c r="F1617" s="117">
        <v>6295.0734792007597</v>
      </c>
    </row>
    <row r="1618" spans="2:6" x14ac:dyDescent="0.2">
      <c r="B1618" t="s">
        <v>13</v>
      </c>
      <c r="C1618" t="s">
        <v>18</v>
      </c>
      <c r="D1618" s="155" t="s">
        <v>131</v>
      </c>
      <c r="E1618" t="s">
        <v>1563</v>
      </c>
      <c r="F1618" s="117">
        <v>6994.7482069620401</v>
      </c>
    </row>
    <row r="1619" spans="2:6" x14ac:dyDescent="0.2">
      <c r="B1619" t="s">
        <v>13</v>
      </c>
      <c r="C1619" t="s">
        <v>18</v>
      </c>
      <c r="D1619" s="155" t="s">
        <v>132</v>
      </c>
      <c r="E1619" t="s">
        <v>1564</v>
      </c>
      <c r="F1619" s="117">
        <v>6542.9582398933298</v>
      </c>
    </row>
    <row r="1620" spans="2:6" x14ac:dyDescent="0.2">
      <c r="B1620" t="s">
        <v>13</v>
      </c>
      <c r="C1620" t="s">
        <v>18</v>
      </c>
      <c r="D1620" s="155" t="s">
        <v>133</v>
      </c>
      <c r="E1620" t="s">
        <v>1565</v>
      </c>
      <c r="F1620" s="117">
        <v>5246.5609228842104</v>
      </c>
    </row>
    <row r="1621" spans="2:6" x14ac:dyDescent="0.2">
      <c r="B1621" t="s">
        <v>13</v>
      </c>
      <c r="C1621" t="s">
        <v>18</v>
      </c>
      <c r="D1621" s="155" t="s">
        <v>134</v>
      </c>
      <c r="E1621" t="s">
        <v>1566</v>
      </c>
      <c r="F1621" s="117">
        <v>3960.1589591288398</v>
      </c>
    </row>
    <row r="1622" spans="2:6" x14ac:dyDescent="0.2">
      <c r="B1622" t="s">
        <v>13</v>
      </c>
      <c r="C1622" t="s">
        <v>18</v>
      </c>
      <c r="D1622" s="155" t="s">
        <v>135</v>
      </c>
      <c r="E1622" t="s">
        <v>1567</v>
      </c>
      <c r="F1622" s="117">
        <v>2413.8778107764101</v>
      </c>
    </row>
    <row r="1623" spans="2:6" x14ac:dyDescent="0.2">
      <c r="B1623" t="s">
        <v>13</v>
      </c>
      <c r="C1623" t="s">
        <v>18</v>
      </c>
      <c r="D1623" s="155" t="s">
        <v>8</v>
      </c>
      <c r="E1623" t="s">
        <v>1568</v>
      </c>
      <c r="F1623" s="117">
        <v>1414.34248540316</v>
      </c>
    </row>
    <row r="1624" spans="2:6" x14ac:dyDescent="0.2">
      <c r="B1624" t="s">
        <v>45</v>
      </c>
      <c r="C1624" t="s">
        <v>69</v>
      </c>
      <c r="D1624" s="155">
        <v>0</v>
      </c>
      <c r="E1624" t="s">
        <v>1569</v>
      </c>
      <c r="F1624" s="117">
        <v>1.33636363636364</v>
      </c>
    </row>
    <row r="1625" spans="2:6" x14ac:dyDescent="0.2">
      <c r="B1625" t="s">
        <v>45</v>
      </c>
      <c r="C1625" t="s">
        <v>69</v>
      </c>
      <c r="D1625" s="167" t="s">
        <v>139</v>
      </c>
      <c r="E1625" t="s">
        <v>1817</v>
      </c>
      <c r="F1625" s="117">
        <v>1.33636363636364</v>
      </c>
    </row>
    <row r="1626" spans="2:6" x14ac:dyDescent="0.2">
      <c r="B1626" t="s">
        <v>45</v>
      </c>
      <c r="C1626" t="s">
        <v>69</v>
      </c>
      <c r="D1626" s="167" t="s">
        <v>138</v>
      </c>
      <c r="E1626" t="s">
        <v>1818</v>
      </c>
      <c r="F1626" s="117">
        <v>0</v>
      </c>
    </row>
    <row r="1627" spans="2:6" x14ac:dyDescent="0.2">
      <c r="B1627" t="s">
        <v>45</v>
      </c>
      <c r="C1627" t="s">
        <v>69</v>
      </c>
      <c r="D1627" s="167" t="s">
        <v>120</v>
      </c>
      <c r="E1627" t="s">
        <v>1819</v>
      </c>
      <c r="F1627" s="117">
        <v>0</v>
      </c>
    </row>
    <row r="1628" spans="2:6" x14ac:dyDescent="0.2">
      <c r="B1628" t="s">
        <v>45</v>
      </c>
      <c r="C1628" t="s">
        <v>69</v>
      </c>
      <c r="D1628" s="155" t="s">
        <v>121</v>
      </c>
      <c r="E1628" t="s">
        <v>1570</v>
      </c>
      <c r="F1628" s="117">
        <v>1.33636363636364</v>
      </c>
    </row>
    <row r="1629" spans="2:6" x14ac:dyDescent="0.2">
      <c r="B1629" t="s">
        <v>45</v>
      </c>
      <c r="C1629" t="s">
        <v>69</v>
      </c>
      <c r="D1629" s="155" t="s">
        <v>122</v>
      </c>
      <c r="E1629" t="s">
        <v>1571</v>
      </c>
      <c r="F1629" s="117">
        <v>6.6818181818181799</v>
      </c>
    </row>
    <row r="1630" spans="2:6" x14ac:dyDescent="0.2">
      <c r="B1630" t="s">
        <v>45</v>
      </c>
      <c r="C1630" t="s">
        <v>69</v>
      </c>
      <c r="D1630" s="155" t="s">
        <v>123</v>
      </c>
      <c r="E1630" t="s">
        <v>1572</v>
      </c>
      <c r="F1630" s="117">
        <v>10.6909090909091</v>
      </c>
    </row>
    <row r="1631" spans="2:6" x14ac:dyDescent="0.2">
      <c r="B1631" t="s">
        <v>45</v>
      </c>
      <c r="C1631" t="s">
        <v>69</v>
      </c>
      <c r="D1631" s="155" t="s">
        <v>124</v>
      </c>
      <c r="E1631" t="s">
        <v>1573</v>
      </c>
      <c r="F1631" s="117">
        <v>12.027272727272701</v>
      </c>
    </row>
    <row r="1632" spans="2:6" x14ac:dyDescent="0.2">
      <c r="B1632" t="s">
        <v>45</v>
      </c>
      <c r="C1632" t="s">
        <v>69</v>
      </c>
      <c r="D1632" s="155" t="s">
        <v>125</v>
      </c>
      <c r="E1632" t="s">
        <v>1574</v>
      </c>
      <c r="F1632" s="117">
        <v>20.045454545454501</v>
      </c>
    </row>
    <row r="1633" spans="2:6" x14ac:dyDescent="0.2">
      <c r="B1633" t="s">
        <v>45</v>
      </c>
      <c r="C1633" t="s">
        <v>69</v>
      </c>
      <c r="D1633" s="155" t="s">
        <v>126</v>
      </c>
      <c r="E1633" t="s">
        <v>1575</v>
      </c>
      <c r="F1633" s="117">
        <v>28.063636363636402</v>
      </c>
    </row>
    <row r="1634" spans="2:6" x14ac:dyDescent="0.2">
      <c r="B1634" t="s">
        <v>45</v>
      </c>
      <c r="C1634" t="s">
        <v>69</v>
      </c>
      <c r="D1634" s="155" t="s">
        <v>127</v>
      </c>
      <c r="E1634" t="s">
        <v>1576</v>
      </c>
      <c r="F1634" s="117">
        <v>28.063636363636402</v>
      </c>
    </row>
    <row r="1635" spans="2:6" x14ac:dyDescent="0.2">
      <c r="B1635" t="s">
        <v>45</v>
      </c>
      <c r="C1635" t="s">
        <v>69</v>
      </c>
      <c r="D1635" s="155" t="s">
        <v>128</v>
      </c>
      <c r="E1635" t="s">
        <v>1577</v>
      </c>
      <c r="F1635" s="117">
        <v>30.736363636363599</v>
      </c>
    </row>
    <row r="1636" spans="2:6" x14ac:dyDescent="0.2">
      <c r="B1636" t="s">
        <v>45</v>
      </c>
      <c r="C1636" t="s">
        <v>69</v>
      </c>
      <c r="D1636" s="155" t="s">
        <v>129</v>
      </c>
      <c r="E1636" t="s">
        <v>1578</v>
      </c>
      <c r="F1636" s="117">
        <v>54.790909090909103</v>
      </c>
    </row>
    <row r="1637" spans="2:6" x14ac:dyDescent="0.2">
      <c r="B1637" t="s">
        <v>45</v>
      </c>
      <c r="C1637" t="s">
        <v>69</v>
      </c>
      <c r="D1637" s="155" t="s">
        <v>130</v>
      </c>
      <c r="E1637" t="s">
        <v>1579</v>
      </c>
      <c r="F1637" s="117">
        <v>61.472727272727298</v>
      </c>
    </row>
    <row r="1638" spans="2:6" x14ac:dyDescent="0.2">
      <c r="B1638" t="s">
        <v>45</v>
      </c>
      <c r="C1638" t="s">
        <v>69</v>
      </c>
      <c r="D1638" s="155" t="s">
        <v>131</v>
      </c>
      <c r="E1638" t="s">
        <v>1580</v>
      </c>
      <c r="F1638" s="117">
        <v>77.509090909090901</v>
      </c>
    </row>
    <row r="1639" spans="2:6" x14ac:dyDescent="0.2">
      <c r="B1639" t="s">
        <v>45</v>
      </c>
      <c r="C1639" t="s">
        <v>69</v>
      </c>
      <c r="D1639" s="155" t="s">
        <v>132</v>
      </c>
      <c r="E1639" t="s">
        <v>1581</v>
      </c>
      <c r="F1639" s="117">
        <v>56.127272727272697</v>
      </c>
    </row>
    <row r="1640" spans="2:6" x14ac:dyDescent="0.2">
      <c r="B1640" t="s">
        <v>45</v>
      </c>
      <c r="C1640" t="s">
        <v>69</v>
      </c>
      <c r="D1640" s="155" t="s">
        <v>133</v>
      </c>
      <c r="E1640" t="s">
        <v>1582</v>
      </c>
      <c r="F1640" s="117">
        <v>66.818181818181799</v>
      </c>
    </row>
    <row r="1641" spans="2:6" x14ac:dyDescent="0.2">
      <c r="B1641" t="s">
        <v>45</v>
      </c>
      <c r="C1641" t="s">
        <v>69</v>
      </c>
      <c r="D1641" s="155" t="s">
        <v>134</v>
      </c>
      <c r="E1641" t="s">
        <v>1583</v>
      </c>
      <c r="F1641" s="117">
        <v>54.790909090909103</v>
      </c>
    </row>
    <row r="1642" spans="2:6" x14ac:dyDescent="0.2">
      <c r="B1642" t="s">
        <v>45</v>
      </c>
      <c r="C1642" t="s">
        <v>69</v>
      </c>
      <c r="D1642" s="155" t="s">
        <v>135</v>
      </c>
      <c r="E1642" t="s">
        <v>1584</v>
      </c>
      <c r="F1642" s="117">
        <v>28.063636363636402</v>
      </c>
    </row>
    <row r="1643" spans="2:6" x14ac:dyDescent="0.2">
      <c r="B1643" t="s">
        <v>45</v>
      </c>
      <c r="C1643" t="s">
        <v>69</v>
      </c>
      <c r="D1643" s="155" t="s">
        <v>8</v>
      </c>
      <c r="E1643" t="s">
        <v>1585</v>
      </c>
      <c r="F1643" s="117">
        <v>16.0363636363636</v>
      </c>
    </row>
    <row r="1644" spans="2:6" x14ac:dyDescent="0.2">
      <c r="B1644" t="s">
        <v>45</v>
      </c>
      <c r="C1644" t="s">
        <v>70</v>
      </c>
      <c r="D1644" s="155">
        <v>0</v>
      </c>
      <c r="E1644" t="s">
        <v>1586</v>
      </c>
      <c r="F1644" s="117">
        <v>2.6727272727272702</v>
      </c>
    </row>
    <row r="1645" spans="2:6" x14ac:dyDescent="0.2">
      <c r="B1645" t="s">
        <v>45</v>
      </c>
      <c r="C1645" t="s">
        <v>70</v>
      </c>
      <c r="D1645" s="167" t="s">
        <v>139</v>
      </c>
      <c r="E1645" t="s">
        <v>1820</v>
      </c>
      <c r="F1645" s="117">
        <v>0</v>
      </c>
    </row>
    <row r="1646" spans="2:6" x14ac:dyDescent="0.2">
      <c r="B1646" t="s">
        <v>45</v>
      </c>
      <c r="C1646" t="s">
        <v>70</v>
      </c>
      <c r="D1646" s="167" t="s">
        <v>138</v>
      </c>
      <c r="E1646" t="s">
        <v>1821</v>
      </c>
      <c r="F1646" s="117">
        <v>0</v>
      </c>
    </row>
    <row r="1647" spans="2:6" x14ac:dyDescent="0.2">
      <c r="B1647" t="s">
        <v>45</v>
      </c>
      <c r="C1647" t="s">
        <v>70</v>
      </c>
      <c r="D1647" s="167" t="s">
        <v>120</v>
      </c>
      <c r="E1647" t="s">
        <v>1822</v>
      </c>
      <c r="F1647" s="117">
        <v>0</v>
      </c>
    </row>
    <row r="1648" spans="2:6" x14ac:dyDescent="0.2">
      <c r="B1648" t="s">
        <v>45</v>
      </c>
      <c r="C1648" t="s">
        <v>70</v>
      </c>
      <c r="D1648" s="155" t="s">
        <v>121</v>
      </c>
      <c r="E1648" t="s">
        <v>1587</v>
      </c>
      <c r="F1648" s="117">
        <v>1.33636363636364</v>
      </c>
    </row>
    <row r="1649" spans="2:6" x14ac:dyDescent="0.2">
      <c r="B1649" t="s">
        <v>45</v>
      </c>
      <c r="C1649" t="s">
        <v>70</v>
      </c>
      <c r="D1649" s="155" t="s">
        <v>122</v>
      </c>
      <c r="E1649" t="s">
        <v>1588</v>
      </c>
      <c r="F1649" s="117">
        <v>2.6727272727272702</v>
      </c>
    </row>
    <row r="1650" spans="2:6" x14ac:dyDescent="0.2">
      <c r="B1650" t="s">
        <v>45</v>
      </c>
      <c r="C1650" t="s">
        <v>70</v>
      </c>
      <c r="D1650" s="155" t="s">
        <v>123</v>
      </c>
      <c r="E1650" t="s">
        <v>1589</v>
      </c>
      <c r="F1650" s="117">
        <v>5.3454545454545501</v>
      </c>
    </row>
    <row r="1651" spans="2:6" x14ac:dyDescent="0.2">
      <c r="B1651" t="s">
        <v>45</v>
      </c>
      <c r="C1651" t="s">
        <v>70</v>
      </c>
      <c r="D1651" s="155" t="s">
        <v>124</v>
      </c>
      <c r="E1651" t="s">
        <v>1590</v>
      </c>
      <c r="F1651" s="117">
        <v>13.363636363636401</v>
      </c>
    </row>
    <row r="1652" spans="2:6" x14ac:dyDescent="0.2">
      <c r="B1652" t="s">
        <v>45</v>
      </c>
      <c r="C1652" t="s">
        <v>70</v>
      </c>
      <c r="D1652" s="155" t="s">
        <v>125</v>
      </c>
      <c r="E1652" t="s">
        <v>1591</v>
      </c>
      <c r="F1652" s="117">
        <v>29.4</v>
      </c>
    </row>
    <row r="1653" spans="2:6" x14ac:dyDescent="0.2">
      <c r="B1653" t="s">
        <v>45</v>
      </c>
      <c r="C1653" t="s">
        <v>70</v>
      </c>
      <c r="D1653" s="155" t="s">
        <v>126</v>
      </c>
      <c r="E1653" t="s">
        <v>1592</v>
      </c>
      <c r="F1653" s="117">
        <v>36.0818181818182</v>
      </c>
    </row>
    <row r="1654" spans="2:6" x14ac:dyDescent="0.2">
      <c r="B1654" t="s">
        <v>45</v>
      </c>
      <c r="C1654" t="s">
        <v>70</v>
      </c>
      <c r="D1654" s="155" t="s">
        <v>127</v>
      </c>
      <c r="E1654" t="s">
        <v>1593</v>
      </c>
      <c r="F1654" s="117">
        <v>48.109090909090902</v>
      </c>
    </row>
    <row r="1655" spans="2:6" x14ac:dyDescent="0.2">
      <c r="B1655" t="s">
        <v>45</v>
      </c>
      <c r="C1655" t="s">
        <v>70</v>
      </c>
      <c r="D1655" s="155" t="s">
        <v>128</v>
      </c>
      <c r="E1655" t="s">
        <v>1594</v>
      </c>
      <c r="F1655" s="117">
        <v>42.763636363636401</v>
      </c>
    </row>
    <row r="1656" spans="2:6" x14ac:dyDescent="0.2">
      <c r="B1656" t="s">
        <v>45</v>
      </c>
      <c r="C1656" t="s">
        <v>70</v>
      </c>
      <c r="D1656" s="155" t="s">
        <v>129</v>
      </c>
      <c r="E1656" t="s">
        <v>1595</v>
      </c>
      <c r="F1656" s="117">
        <v>64.145454545454498</v>
      </c>
    </row>
    <row r="1657" spans="2:6" x14ac:dyDescent="0.2">
      <c r="B1657" t="s">
        <v>45</v>
      </c>
      <c r="C1657" t="s">
        <v>70</v>
      </c>
      <c r="D1657" s="155" t="s">
        <v>130</v>
      </c>
      <c r="E1657" t="s">
        <v>1596</v>
      </c>
      <c r="F1657" s="117">
        <v>74.8363636363636</v>
      </c>
    </row>
    <row r="1658" spans="2:6" x14ac:dyDescent="0.2">
      <c r="B1658" t="s">
        <v>45</v>
      </c>
      <c r="C1658" t="s">
        <v>70</v>
      </c>
      <c r="D1658" s="155" t="s">
        <v>131</v>
      </c>
      <c r="E1658" t="s">
        <v>1597</v>
      </c>
      <c r="F1658" s="117">
        <v>92.209090909090904</v>
      </c>
    </row>
    <row r="1659" spans="2:6" x14ac:dyDescent="0.2">
      <c r="B1659" t="s">
        <v>45</v>
      </c>
      <c r="C1659" t="s">
        <v>70</v>
      </c>
      <c r="D1659" s="155" t="s">
        <v>132</v>
      </c>
      <c r="E1659" t="s">
        <v>1598</v>
      </c>
      <c r="F1659" s="117">
        <v>81.518181818181802</v>
      </c>
    </row>
    <row r="1660" spans="2:6" x14ac:dyDescent="0.2">
      <c r="B1660" t="s">
        <v>45</v>
      </c>
      <c r="C1660" t="s">
        <v>70</v>
      </c>
      <c r="D1660" s="155" t="s">
        <v>133</v>
      </c>
      <c r="E1660" t="s">
        <v>1599</v>
      </c>
      <c r="F1660" s="117">
        <v>120.272727272727</v>
      </c>
    </row>
    <row r="1661" spans="2:6" x14ac:dyDescent="0.2">
      <c r="B1661" t="s">
        <v>45</v>
      </c>
      <c r="C1661" t="s">
        <v>70</v>
      </c>
      <c r="D1661" s="155" t="s">
        <v>134</v>
      </c>
      <c r="E1661" t="s">
        <v>1600</v>
      </c>
      <c r="F1661" s="117">
        <v>66.818181818181799</v>
      </c>
    </row>
    <row r="1662" spans="2:6" x14ac:dyDescent="0.2">
      <c r="B1662" t="s">
        <v>45</v>
      </c>
      <c r="C1662" t="s">
        <v>70</v>
      </c>
      <c r="D1662" s="155" t="s">
        <v>135</v>
      </c>
      <c r="E1662" t="s">
        <v>1601</v>
      </c>
      <c r="F1662" s="117">
        <v>52.118181818181803</v>
      </c>
    </row>
    <row r="1663" spans="2:6" x14ac:dyDescent="0.2">
      <c r="B1663" t="s">
        <v>45</v>
      </c>
      <c r="C1663" t="s">
        <v>70</v>
      </c>
      <c r="D1663" s="155" t="s">
        <v>8</v>
      </c>
      <c r="E1663" t="s">
        <v>1602</v>
      </c>
      <c r="F1663" s="117">
        <v>33.409090909090899</v>
      </c>
    </row>
    <row r="1664" spans="2:6" x14ac:dyDescent="0.2">
      <c r="B1664" t="s">
        <v>45</v>
      </c>
      <c r="C1664" t="s">
        <v>18</v>
      </c>
      <c r="D1664" s="155">
        <v>0</v>
      </c>
      <c r="E1664" t="s">
        <v>1603</v>
      </c>
      <c r="F1664" s="117">
        <v>4.0090909090909097</v>
      </c>
    </row>
    <row r="1665" spans="2:6" x14ac:dyDescent="0.2">
      <c r="B1665" t="s">
        <v>45</v>
      </c>
      <c r="C1665" t="s">
        <v>18</v>
      </c>
      <c r="D1665" s="167" t="s">
        <v>139</v>
      </c>
      <c r="E1665" t="s">
        <v>1823</v>
      </c>
      <c r="F1665" s="117">
        <v>1.33636363636364</v>
      </c>
    </row>
    <row r="1666" spans="2:6" x14ac:dyDescent="0.2">
      <c r="B1666" t="s">
        <v>45</v>
      </c>
      <c r="C1666" t="s">
        <v>18</v>
      </c>
      <c r="D1666" s="167" t="s">
        <v>138</v>
      </c>
      <c r="E1666" t="s">
        <v>1824</v>
      </c>
      <c r="F1666" s="117">
        <v>0</v>
      </c>
    </row>
    <row r="1667" spans="2:6" x14ac:dyDescent="0.2">
      <c r="B1667" t="s">
        <v>45</v>
      </c>
      <c r="C1667" t="s">
        <v>18</v>
      </c>
      <c r="D1667" s="167" t="s">
        <v>120</v>
      </c>
      <c r="E1667" t="s">
        <v>1825</v>
      </c>
      <c r="F1667" s="117">
        <v>0</v>
      </c>
    </row>
    <row r="1668" spans="2:6" x14ac:dyDescent="0.2">
      <c r="B1668" t="s">
        <v>45</v>
      </c>
      <c r="C1668" t="s">
        <v>18</v>
      </c>
      <c r="D1668" s="155" t="s">
        <v>121</v>
      </c>
      <c r="E1668" t="s">
        <v>1604</v>
      </c>
      <c r="F1668" s="117">
        <v>2.6727272727272702</v>
      </c>
    </row>
    <row r="1669" spans="2:6" x14ac:dyDescent="0.2">
      <c r="B1669" t="s">
        <v>45</v>
      </c>
      <c r="C1669" t="s">
        <v>18</v>
      </c>
      <c r="D1669" s="155" t="s">
        <v>122</v>
      </c>
      <c r="E1669" t="s">
        <v>1605</v>
      </c>
      <c r="F1669" s="117">
        <v>9.3545454545454607</v>
      </c>
    </row>
    <row r="1670" spans="2:6" x14ac:dyDescent="0.2">
      <c r="B1670" t="s">
        <v>45</v>
      </c>
      <c r="C1670" t="s">
        <v>18</v>
      </c>
      <c r="D1670" s="155" t="s">
        <v>123</v>
      </c>
      <c r="E1670" t="s">
        <v>1606</v>
      </c>
      <c r="F1670" s="117">
        <v>16.0363636363636</v>
      </c>
    </row>
    <row r="1671" spans="2:6" x14ac:dyDescent="0.2">
      <c r="B1671" t="s">
        <v>45</v>
      </c>
      <c r="C1671" t="s">
        <v>18</v>
      </c>
      <c r="D1671" s="155" t="s">
        <v>124</v>
      </c>
      <c r="E1671" t="s">
        <v>1607</v>
      </c>
      <c r="F1671" s="117">
        <v>25.390909090909101</v>
      </c>
    </row>
    <row r="1672" spans="2:6" x14ac:dyDescent="0.2">
      <c r="B1672" t="s">
        <v>45</v>
      </c>
      <c r="C1672" t="s">
        <v>18</v>
      </c>
      <c r="D1672" s="155" t="s">
        <v>125</v>
      </c>
      <c r="E1672" t="s">
        <v>1608</v>
      </c>
      <c r="F1672" s="117">
        <v>49.445454545454602</v>
      </c>
    </row>
    <row r="1673" spans="2:6" x14ac:dyDescent="0.2">
      <c r="B1673" t="s">
        <v>45</v>
      </c>
      <c r="C1673" t="s">
        <v>18</v>
      </c>
      <c r="D1673" s="155" t="s">
        <v>126</v>
      </c>
      <c r="E1673" t="s">
        <v>1609</v>
      </c>
      <c r="F1673" s="117">
        <v>64.145454545454498</v>
      </c>
    </row>
    <row r="1674" spans="2:6" x14ac:dyDescent="0.2">
      <c r="B1674" t="s">
        <v>45</v>
      </c>
      <c r="C1674" t="s">
        <v>18</v>
      </c>
      <c r="D1674" s="155" t="s">
        <v>127</v>
      </c>
      <c r="E1674" t="s">
        <v>1610</v>
      </c>
      <c r="F1674" s="117">
        <v>76.1727272727273</v>
      </c>
    </row>
    <row r="1675" spans="2:6" x14ac:dyDescent="0.2">
      <c r="B1675" t="s">
        <v>45</v>
      </c>
      <c r="C1675" t="s">
        <v>18</v>
      </c>
      <c r="D1675" s="155" t="s">
        <v>128</v>
      </c>
      <c r="E1675" t="s">
        <v>1611</v>
      </c>
      <c r="F1675" s="117">
        <v>73.5</v>
      </c>
    </row>
    <row r="1676" spans="2:6" x14ac:dyDescent="0.2">
      <c r="B1676" t="s">
        <v>45</v>
      </c>
      <c r="C1676" t="s">
        <v>18</v>
      </c>
      <c r="D1676" s="155" t="s">
        <v>129</v>
      </c>
      <c r="E1676" t="s">
        <v>1612</v>
      </c>
      <c r="F1676" s="117">
        <v>118.93636363636401</v>
      </c>
    </row>
    <row r="1677" spans="2:6" x14ac:dyDescent="0.2">
      <c r="B1677" t="s">
        <v>45</v>
      </c>
      <c r="C1677" t="s">
        <v>18</v>
      </c>
      <c r="D1677" s="155" t="s">
        <v>130</v>
      </c>
      <c r="E1677" t="s">
        <v>1613</v>
      </c>
      <c r="F1677" s="117">
        <v>136.309090909091</v>
      </c>
    </row>
    <row r="1678" spans="2:6" x14ac:dyDescent="0.2">
      <c r="B1678" t="s">
        <v>45</v>
      </c>
      <c r="C1678" t="s">
        <v>18</v>
      </c>
      <c r="D1678" s="155" t="s">
        <v>131</v>
      </c>
      <c r="E1678" t="s">
        <v>1614</v>
      </c>
      <c r="F1678" s="117">
        <v>169.71818181818199</v>
      </c>
    </row>
    <row r="1679" spans="2:6" x14ac:dyDescent="0.2">
      <c r="B1679" t="s">
        <v>45</v>
      </c>
      <c r="C1679" t="s">
        <v>18</v>
      </c>
      <c r="D1679" s="155" t="s">
        <v>132</v>
      </c>
      <c r="E1679" t="s">
        <v>1615</v>
      </c>
      <c r="F1679" s="117">
        <v>137.64545454545501</v>
      </c>
    </row>
    <row r="1680" spans="2:6" x14ac:dyDescent="0.2">
      <c r="B1680" t="s">
        <v>45</v>
      </c>
      <c r="C1680" t="s">
        <v>18</v>
      </c>
      <c r="D1680" s="155" t="s">
        <v>133</v>
      </c>
      <c r="E1680" t="s">
        <v>1616</v>
      </c>
      <c r="F1680" s="117">
        <v>187.09090909090901</v>
      </c>
    </row>
    <row r="1681" spans="2:6" x14ac:dyDescent="0.2">
      <c r="B1681" t="s">
        <v>45</v>
      </c>
      <c r="C1681" t="s">
        <v>18</v>
      </c>
      <c r="D1681" s="155" t="s">
        <v>134</v>
      </c>
      <c r="E1681" t="s">
        <v>1617</v>
      </c>
      <c r="F1681" s="117">
        <v>121.60909090909099</v>
      </c>
    </row>
    <row r="1682" spans="2:6" x14ac:dyDescent="0.2">
      <c r="B1682" t="s">
        <v>45</v>
      </c>
      <c r="C1682" t="s">
        <v>18</v>
      </c>
      <c r="D1682" s="155" t="s">
        <v>135</v>
      </c>
      <c r="E1682" t="s">
        <v>1618</v>
      </c>
      <c r="F1682" s="117">
        <v>80.181818181818201</v>
      </c>
    </row>
    <row r="1683" spans="2:6" x14ac:dyDescent="0.2">
      <c r="B1683" t="s">
        <v>45</v>
      </c>
      <c r="C1683" t="s">
        <v>18</v>
      </c>
      <c r="D1683" s="155" t="s">
        <v>8</v>
      </c>
      <c r="E1683" t="s">
        <v>1619</v>
      </c>
      <c r="F1683" s="117">
        <v>49.445454545454503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BAC3E-583D-7D4A-8E8C-5617D6B2C417}">
  <dimension ref="B2:F1683"/>
  <sheetViews>
    <sheetView workbookViewId="0">
      <pane xSplit="5" ySplit="3" topLeftCell="F4" activePane="bottomRight" state="frozen"/>
      <selection activeCell="R30" sqref="R30"/>
      <selection pane="topRight" activeCell="R30" sqref="R30"/>
      <selection pane="bottomLeft" activeCell="R30" sqref="R30"/>
      <selection pane="bottomRight" activeCell="T43" sqref="T43"/>
    </sheetView>
  </sheetViews>
  <sheetFormatPr baseColWidth="10" defaultRowHeight="16" x14ac:dyDescent="0.2"/>
  <cols>
    <col min="2" max="2" width="13.1640625" style="155" customWidth="1"/>
    <col min="3" max="3" width="15.1640625" style="155" customWidth="1"/>
    <col min="4" max="4" width="13.1640625" style="120" customWidth="1"/>
    <col min="5" max="5" width="17" hidden="1" customWidth="1"/>
    <col min="6" max="6" width="21.6640625" customWidth="1"/>
  </cols>
  <sheetData>
    <row r="2" spans="2:6" x14ac:dyDescent="0.2">
      <c r="B2" s="158" t="s">
        <v>1841</v>
      </c>
    </row>
    <row r="3" spans="2:6" ht="17" x14ac:dyDescent="0.2">
      <c r="B3" s="168" t="s">
        <v>14</v>
      </c>
      <c r="C3" s="168" t="s">
        <v>17</v>
      </c>
      <c r="D3" s="168" t="s">
        <v>1829</v>
      </c>
      <c r="E3" s="168" t="s">
        <v>137</v>
      </c>
      <c r="F3" s="168" t="s">
        <v>1833</v>
      </c>
    </row>
    <row r="4" spans="2:6" x14ac:dyDescent="0.2">
      <c r="B4" s="155" t="s">
        <v>81</v>
      </c>
      <c r="C4" s="155" t="s">
        <v>69</v>
      </c>
      <c r="D4" s="155">
        <v>0</v>
      </c>
      <c r="E4" t="str">
        <f t="shared" ref="E4:E67" si="0">_xlfn.CONCAT(B4,C4,D4)</f>
        <v>BrazilFemale0</v>
      </c>
      <c r="F4">
        <v>15624</v>
      </c>
    </row>
    <row r="5" spans="2:6" x14ac:dyDescent="0.2">
      <c r="B5" s="155" t="s">
        <v>81</v>
      </c>
      <c r="C5" s="155" t="s">
        <v>69</v>
      </c>
      <c r="D5" s="167" t="s">
        <v>139</v>
      </c>
      <c r="E5" t="str">
        <f t="shared" si="0"/>
        <v>BrazilFemale01-04</v>
      </c>
      <c r="F5">
        <v>2540</v>
      </c>
    </row>
    <row r="6" spans="2:6" x14ac:dyDescent="0.2">
      <c r="B6" s="155" t="s">
        <v>81</v>
      </c>
      <c r="C6" s="155" t="s">
        <v>69</v>
      </c>
      <c r="D6" s="167" t="s">
        <v>138</v>
      </c>
      <c r="E6" t="str">
        <f t="shared" si="0"/>
        <v>BrazilFemale05-09</v>
      </c>
      <c r="F6">
        <v>1385</v>
      </c>
    </row>
    <row r="7" spans="2:6" x14ac:dyDescent="0.2">
      <c r="B7" s="155" t="s">
        <v>81</v>
      </c>
      <c r="C7" s="155" t="s">
        <v>69</v>
      </c>
      <c r="D7" s="167" t="s">
        <v>120</v>
      </c>
      <c r="E7" t="str">
        <f t="shared" si="0"/>
        <v>BrazilFemale10-14</v>
      </c>
      <c r="F7">
        <v>1705</v>
      </c>
    </row>
    <row r="8" spans="2:6" x14ac:dyDescent="0.2">
      <c r="B8" s="155" t="s">
        <v>81</v>
      </c>
      <c r="C8" s="155" t="s">
        <v>69</v>
      </c>
      <c r="D8" s="155" t="s">
        <v>121</v>
      </c>
      <c r="E8" t="str">
        <f t="shared" si="0"/>
        <v>BrazilFemale15-19</v>
      </c>
      <c r="F8">
        <v>3371</v>
      </c>
    </row>
    <row r="9" spans="2:6" x14ac:dyDescent="0.2">
      <c r="B9" s="155" t="s">
        <v>81</v>
      </c>
      <c r="C9" s="155" t="s">
        <v>69</v>
      </c>
      <c r="D9" s="155" t="s">
        <v>122</v>
      </c>
      <c r="E9" t="str">
        <f t="shared" si="0"/>
        <v>BrazilFemale20-24</v>
      </c>
      <c r="F9">
        <v>4614</v>
      </c>
    </row>
    <row r="10" spans="2:6" x14ac:dyDescent="0.2">
      <c r="B10" s="155" t="s">
        <v>81</v>
      </c>
      <c r="C10" s="155" t="s">
        <v>69</v>
      </c>
      <c r="D10" s="155" t="s">
        <v>123</v>
      </c>
      <c r="E10" t="str">
        <f t="shared" si="0"/>
        <v>BrazilFemale25-29</v>
      </c>
      <c r="F10">
        <v>5279</v>
      </c>
    </row>
    <row r="11" spans="2:6" x14ac:dyDescent="0.2">
      <c r="B11" s="155" t="s">
        <v>81</v>
      </c>
      <c r="C11" s="155" t="s">
        <v>69</v>
      </c>
      <c r="D11" s="155" t="s">
        <v>124</v>
      </c>
      <c r="E11" t="str">
        <f t="shared" si="0"/>
        <v>BrazilFemale30-34</v>
      </c>
      <c r="F11">
        <v>7237</v>
      </c>
    </row>
    <row r="12" spans="2:6" x14ac:dyDescent="0.2">
      <c r="B12" s="155" t="s">
        <v>81</v>
      </c>
      <c r="C12" s="155" t="s">
        <v>69</v>
      </c>
      <c r="D12" s="155" t="s">
        <v>125</v>
      </c>
      <c r="E12" t="str">
        <f t="shared" si="0"/>
        <v>BrazilFemale35-39</v>
      </c>
      <c r="F12">
        <v>10367</v>
      </c>
    </row>
    <row r="13" spans="2:6" x14ac:dyDescent="0.2">
      <c r="B13" s="155" t="s">
        <v>81</v>
      </c>
      <c r="C13" s="155" t="s">
        <v>69</v>
      </c>
      <c r="D13" s="155" t="s">
        <v>126</v>
      </c>
      <c r="E13" t="str">
        <f t="shared" si="0"/>
        <v>BrazilFemale40-44</v>
      </c>
      <c r="F13">
        <v>13756</v>
      </c>
    </row>
    <row r="14" spans="2:6" x14ac:dyDescent="0.2">
      <c r="B14" s="155" t="s">
        <v>81</v>
      </c>
      <c r="C14" s="155" t="s">
        <v>69</v>
      </c>
      <c r="D14" s="155" t="s">
        <v>127</v>
      </c>
      <c r="E14" t="str">
        <f t="shared" si="0"/>
        <v>BrazilFemale45-49</v>
      </c>
      <c r="F14">
        <v>17872</v>
      </c>
    </row>
    <row r="15" spans="2:6" x14ac:dyDescent="0.2">
      <c r="B15" s="155" t="s">
        <v>81</v>
      </c>
      <c r="C15" s="155" t="s">
        <v>69</v>
      </c>
      <c r="D15" s="155" t="s">
        <v>128</v>
      </c>
      <c r="E15" t="str">
        <f t="shared" si="0"/>
        <v>BrazilFemale50-54</v>
      </c>
      <c r="F15">
        <v>24735</v>
      </c>
    </row>
    <row r="16" spans="2:6" x14ac:dyDescent="0.2">
      <c r="B16" s="155" t="s">
        <v>81</v>
      </c>
      <c r="C16" s="155" t="s">
        <v>69</v>
      </c>
      <c r="D16" s="155" t="s">
        <v>129</v>
      </c>
      <c r="E16" t="str">
        <f t="shared" si="0"/>
        <v>BrazilFemale55-59</v>
      </c>
      <c r="F16">
        <v>33465</v>
      </c>
    </row>
    <row r="17" spans="2:6" x14ac:dyDescent="0.2">
      <c r="B17" s="155" t="s">
        <v>81</v>
      </c>
      <c r="C17" s="155" t="s">
        <v>69</v>
      </c>
      <c r="D17" s="155" t="s">
        <v>130</v>
      </c>
      <c r="E17" t="str">
        <f t="shared" si="0"/>
        <v>BrazilFemale60-64</v>
      </c>
      <c r="F17">
        <v>43379</v>
      </c>
    </row>
    <row r="18" spans="2:6" x14ac:dyDescent="0.2">
      <c r="B18" s="155" t="s">
        <v>81</v>
      </c>
      <c r="C18" s="155" t="s">
        <v>69</v>
      </c>
      <c r="D18" s="155" t="s">
        <v>131</v>
      </c>
      <c r="E18" t="str">
        <f t="shared" si="0"/>
        <v>BrazilFemale65-69</v>
      </c>
      <c r="F18">
        <v>52796</v>
      </c>
    </row>
    <row r="19" spans="2:6" x14ac:dyDescent="0.2">
      <c r="B19" s="155" t="s">
        <v>81</v>
      </c>
      <c r="C19" s="155" t="s">
        <v>69</v>
      </c>
      <c r="D19" s="155" t="s">
        <v>132</v>
      </c>
      <c r="E19" t="str">
        <f t="shared" si="0"/>
        <v>BrazilFemale70-74</v>
      </c>
      <c r="F19">
        <v>59661</v>
      </c>
    </row>
    <row r="20" spans="2:6" x14ac:dyDescent="0.2">
      <c r="B20" s="155" t="s">
        <v>81</v>
      </c>
      <c r="C20" s="155" t="s">
        <v>69</v>
      </c>
      <c r="D20" s="155" t="s">
        <v>133</v>
      </c>
      <c r="E20" t="str">
        <f t="shared" si="0"/>
        <v>BrazilFemale75-79</v>
      </c>
      <c r="F20">
        <v>69071</v>
      </c>
    </row>
    <row r="21" spans="2:6" x14ac:dyDescent="0.2">
      <c r="B21" s="155" t="s">
        <v>81</v>
      </c>
      <c r="C21" s="155" t="s">
        <v>69</v>
      </c>
      <c r="D21" s="155" t="s">
        <v>134</v>
      </c>
      <c r="E21" t="str">
        <f t="shared" si="0"/>
        <v>BrazilFemale80-84</v>
      </c>
      <c r="F21">
        <v>78043</v>
      </c>
    </row>
    <row r="22" spans="2:6" x14ac:dyDescent="0.2">
      <c r="B22" s="155" t="s">
        <v>81</v>
      </c>
      <c r="C22" s="155" t="s">
        <v>69</v>
      </c>
      <c r="D22" s="155" t="s">
        <v>135</v>
      </c>
      <c r="E22" t="str">
        <f t="shared" si="0"/>
        <v>BrazilFemale85-89</v>
      </c>
      <c r="F22">
        <v>74140</v>
      </c>
    </row>
    <row r="23" spans="2:6" x14ac:dyDescent="0.2">
      <c r="B23" s="155" t="s">
        <v>81</v>
      </c>
      <c r="C23" s="155" t="s">
        <v>69</v>
      </c>
      <c r="D23" s="155" t="s">
        <v>8</v>
      </c>
      <c r="E23" t="str">
        <f t="shared" si="0"/>
        <v>BrazilFemale90+</v>
      </c>
      <c r="F23">
        <v>83783</v>
      </c>
    </row>
    <row r="24" spans="2:6" x14ac:dyDescent="0.2">
      <c r="B24" s="155" t="s">
        <v>81</v>
      </c>
      <c r="C24" s="155" t="s">
        <v>70</v>
      </c>
      <c r="D24" s="155">
        <v>0</v>
      </c>
      <c r="E24" t="str">
        <f t="shared" si="0"/>
        <v>BrazilMale0</v>
      </c>
      <c r="F24">
        <v>19401</v>
      </c>
    </row>
    <row r="25" spans="2:6" x14ac:dyDescent="0.2">
      <c r="B25" s="155" t="s">
        <v>81</v>
      </c>
      <c r="C25" s="155" t="s">
        <v>70</v>
      </c>
      <c r="D25" s="167" t="s">
        <v>139</v>
      </c>
      <c r="E25" t="str">
        <f t="shared" si="0"/>
        <v>BrazilMale01-04</v>
      </c>
      <c r="F25">
        <v>3267</v>
      </c>
    </row>
    <row r="26" spans="2:6" x14ac:dyDescent="0.2">
      <c r="B26" s="155" t="s">
        <v>81</v>
      </c>
      <c r="C26" s="155" t="s">
        <v>70</v>
      </c>
      <c r="D26" s="167" t="s">
        <v>138</v>
      </c>
      <c r="E26" t="str">
        <f t="shared" si="0"/>
        <v>BrazilMale05-09</v>
      </c>
      <c r="F26">
        <v>1774</v>
      </c>
    </row>
    <row r="27" spans="2:6" x14ac:dyDescent="0.2">
      <c r="B27" s="155" t="s">
        <v>81</v>
      </c>
      <c r="C27" s="155" t="s">
        <v>70</v>
      </c>
      <c r="D27" s="167" t="s">
        <v>120</v>
      </c>
      <c r="E27" t="str">
        <f t="shared" si="0"/>
        <v>BrazilMale10-14</v>
      </c>
      <c r="F27">
        <v>2517</v>
      </c>
    </row>
    <row r="28" spans="2:6" x14ac:dyDescent="0.2">
      <c r="B28" s="155" t="s">
        <v>81</v>
      </c>
      <c r="C28" s="155" t="s">
        <v>70</v>
      </c>
      <c r="D28" s="155" t="s">
        <v>121</v>
      </c>
      <c r="E28" t="str">
        <f t="shared" si="0"/>
        <v>BrazilMale15-19</v>
      </c>
      <c r="F28">
        <v>13269</v>
      </c>
    </row>
    <row r="29" spans="2:6" x14ac:dyDescent="0.2">
      <c r="B29" s="155" t="s">
        <v>81</v>
      </c>
      <c r="C29" s="155" t="s">
        <v>70</v>
      </c>
      <c r="D29" s="155" t="s">
        <v>122</v>
      </c>
      <c r="E29" t="str">
        <f t="shared" si="0"/>
        <v>BrazilMale20-24</v>
      </c>
      <c r="F29">
        <v>20285</v>
      </c>
    </row>
    <row r="30" spans="2:6" x14ac:dyDescent="0.2">
      <c r="B30" s="155" t="s">
        <v>81</v>
      </c>
      <c r="C30" s="155" t="s">
        <v>70</v>
      </c>
      <c r="D30" s="155" t="s">
        <v>123</v>
      </c>
      <c r="E30" t="str">
        <f t="shared" si="0"/>
        <v>BrazilMale25-29</v>
      </c>
      <c r="F30">
        <v>18583</v>
      </c>
    </row>
    <row r="31" spans="2:6" x14ac:dyDescent="0.2">
      <c r="B31" s="155" t="s">
        <v>81</v>
      </c>
      <c r="C31" s="155" t="s">
        <v>70</v>
      </c>
      <c r="D31" s="155" t="s">
        <v>124</v>
      </c>
      <c r="E31" t="str">
        <f t="shared" si="0"/>
        <v>BrazilMale30-34</v>
      </c>
      <c r="F31">
        <v>19643</v>
      </c>
    </row>
    <row r="32" spans="2:6" x14ac:dyDescent="0.2">
      <c r="B32" s="155" t="s">
        <v>81</v>
      </c>
      <c r="C32" s="155" t="s">
        <v>70</v>
      </c>
      <c r="D32" s="155" t="s">
        <v>125</v>
      </c>
      <c r="E32" t="str">
        <f t="shared" si="0"/>
        <v>BrazilMale35-39</v>
      </c>
      <c r="F32">
        <v>22598</v>
      </c>
    </row>
    <row r="33" spans="2:6" x14ac:dyDescent="0.2">
      <c r="B33" s="155" t="s">
        <v>81</v>
      </c>
      <c r="C33" s="155" t="s">
        <v>70</v>
      </c>
      <c r="D33" s="155" t="s">
        <v>126</v>
      </c>
      <c r="E33" t="str">
        <f t="shared" si="0"/>
        <v>BrazilMale40-44</v>
      </c>
      <c r="F33">
        <v>25872</v>
      </c>
    </row>
    <row r="34" spans="2:6" x14ac:dyDescent="0.2">
      <c r="B34" s="155" t="s">
        <v>81</v>
      </c>
      <c r="C34" s="155" t="s">
        <v>70</v>
      </c>
      <c r="D34" s="155" t="s">
        <v>127</v>
      </c>
      <c r="E34" t="str">
        <f t="shared" si="0"/>
        <v>BrazilMale45-49</v>
      </c>
      <c r="F34">
        <v>31323</v>
      </c>
    </row>
    <row r="35" spans="2:6" x14ac:dyDescent="0.2">
      <c r="B35" s="155" t="s">
        <v>81</v>
      </c>
      <c r="C35" s="155" t="s">
        <v>70</v>
      </c>
      <c r="D35" s="155" t="s">
        <v>128</v>
      </c>
      <c r="E35" t="str">
        <f t="shared" si="0"/>
        <v>BrazilMale50-54</v>
      </c>
      <c r="F35">
        <v>42605</v>
      </c>
    </row>
    <row r="36" spans="2:6" x14ac:dyDescent="0.2">
      <c r="B36" s="155" t="s">
        <v>81</v>
      </c>
      <c r="C36" s="155" t="s">
        <v>70</v>
      </c>
      <c r="D36" s="155" t="s">
        <v>129</v>
      </c>
      <c r="E36" t="str">
        <f t="shared" si="0"/>
        <v>BrazilMale55-59</v>
      </c>
      <c r="F36">
        <v>54450</v>
      </c>
    </row>
    <row r="37" spans="2:6" x14ac:dyDescent="0.2">
      <c r="B37" s="155" t="s">
        <v>81</v>
      </c>
      <c r="C37" s="155" t="s">
        <v>70</v>
      </c>
      <c r="D37" s="155" t="s">
        <v>130</v>
      </c>
      <c r="E37" t="str">
        <f t="shared" si="0"/>
        <v>BrazilMale60-64</v>
      </c>
      <c r="F37">
        <v>66351</v>
      </c>
    </row>
    <row r="38" spans="2:6" x14ac:dyDescent="0.2">
      <c r="B38" s="155" t="s">
        <v>81</v>
      </c>
      <c r="C38" s="155" t="s">
        <v>70</v>
      </c>
      <c r="D38" s="155" t="s">
        <v>131</v>
      </c>
      <c r="E38" t="str">
        <f t="shared" si="0"/>
        <v>BrazilMale65-69</v>
      </c>
      <c r="F38">
        <v>74058</v>
      </c>
    </row>
    <row r="39" spans="2:6" x14ac:dyDescent="0.2">
      <c r="B39" s="155" t="s">
        <v>81</v>
      </c>
      <c r="C39" s="155" t="s">
        <v>70</v>
      </c>
      <c r="D39" s="155" t="s">
        <v>132</v>
      </c>
      <c r="E39" t="str">
        <f t="shared" si="0"/>
        <v>BrazilMale70-74</v>
      </c>
      <c r="F39">
        <v>76102</v>
      </c>
    </row>
    <row r="40" spans="2:6" x14ac:dyDescent="0.2">
      <c r="B40" s="155" t="s">
        <v>81</v>
      </c>
      <c r="C40" s="155" t="s">
        <v>70</v>
      </c>
      <c r="D40" s="155" t="s">
        <v>133</v>
      </c>
      <c r="E40" t="str">
        <f t="shared" si="0"/>
        <v>BrazilMale75-79</v>
      </c>
      <c r="F40">
        <v>76903</v>
      </c>
    </row>
    <row r="41" spans="2:6" x14ac:dyDescent="0.2">
      <c r="B41" s="155" t="s">
        <v>81</v>
      </c>
      <c r="C41" s="155" t="s">
        <v>70</v>
      </c>
      <c r="D41" s="155" t="s">
        <v>134</v>
      </c>
      <c r="E41" t="str">
        <f t="shared" si="0"/>
        <v>BrazilMale80-84</v>
      </c>
      <c r="F41">
        <v>71641</v>
      </c>
    </row>
    <row r="42" spans="2:6" x14ac:dyDescent="0.2">
      <c r="B42" s="155" t="s">
        <v>81</v>
      </c>
      <c r="C42" s="155" t="s">
        <v>70</v>
      </c>
      <c r="D42" s="155" t="s">
        <v>135</v>
      </c>
      <c r="E42" t="str">
        <f t="shared" si="0"/>
        <v>BrazilMale85-89</v>
      </c>
      <c r="F42">
        <v>55407</v>
      </c>
    </row>
    <row r="43" spans="2:6" x14ac:dyDescent="0.2">
      <c r="B43" s="155" t="s">
        <v>81</v>
      </c>
      <c r="C43" s="155" t="s">
        <v>70</v>
      </c>
      <c r="D43" s="155" t="s">
        <v>8</v>
      </c>
      <c r="E43" t="str">
        <f t="shared" si="0"/>
        <v>BrazilMale90+</v>
      </c>
      <c r="F43">
        <v>46671</v>
      </c>
    </row>
    <row r="44" spans="2:6" x14ac:dyDescent="0.2">
      <c r="B44" s="155" t="s">
        <v>81</v>
      </c>
      <c r="C44" s="155" t="s">
        <v>18</v>
      </c>
      <c r="D44" s="155">
        <v>0</v>
      </c>
      <c r="E44" t="str">
        <f t="shared" si="0"/>
        <v>BrazilTotal0</v>
      </c>
      <c r="F44">
        <v>35025</v>
      </c>
    </row>
    <row r="45" spans="2:6" x14ac:dyDescent="0.2">
      <c r="B45" s="155" t="s">
        <v>81</v>
      </c>
      <c r="C45" s="155" t="s">
        <v>18</v>
      </c>
      <c r="D45" s="167" t="s">
        <v>139</v>
      </c>
      <c r="E45" t="str">
        <f t="shared" si="0"/>
        <v>BrazilTotal01-04</v>
      </c>
      <c r="F45">
        <v>5807</v>
      </c>
    </row>
    <row r="46" spans="2:6" x14ac:dyDescent="0.2">
      <c r="B46" s="155" t="s">
        <v>81</v>
      </c>
      <c r="C46" s="155" t="s">
        <v>18</v>
      </c>
      <c r="D46" s="167" t="s">
        <v>138</v>
      </c>
      <c r="E46" t="str">
        <f t="shared" si="0"/>
        <v>BrazilTotal05-09</v>
      </c>
      <c r="F46">
        <v>3159</v>
      </c>
    </row>
    <row r="47" spans="2:6" x14ac:dyDescent="0.2">
      <c r="B47" s="155" t="s">
        <v>81</v>
      </c>
      <c r="C47" s="155" t="s">
        <v>18</v>
      </c>
      <c r="D47" s="167" t="s">
        <v>120</v>
      </c>
      <c r="E47" t="str">
        <f t="shared" si="0"/>
        <v>BrazilTotal10-14</v>
      </c>
      <c r="F47">
        <v>4222</v>
      </c>
    </row>
    <row r="48" spans="2:6" x14ac:dyDescent="0.2">
      <c r="B48" s="155" t="s">
        <v>81</v>
      </c>
      <c r="C48" s="155" t="s">
        <v>18</v>
      </c>
      <c r="D48" s="155" t="s">
        <v>121</v>
      </c>
      <c r="E48" t="str">
        <f t="shared" si="0"/>
        <v>BrazilTotal15-19</v>
      </c>
      <c r="F48">
        <v>16640</v>
      </c>
    </row>
    <row r="49" spans="2:6" x14ac:dyDescent="0.2">
      <c r="B49" s="155" t="s">
        <v>81</v>
      </c>
      <c r="C49" s="155" t="s">
        <v>18</v>
      </c>
      <c r="D49" s="155" t="s">
        <v>122</v>
      </c>
      <c r="E49" t="str">
        <f t="shared" si="0"/>
        <v>BrazilTotal20-24</v>
      </c>
      <c r="F49">
        <v>24899</v>
      </c>
    </row>
    <row r="50" spans="2:6" x14ac:dyDescent="0.2">
      <c r="B50" s="155" t="s">
        <v>81</v>
      </c>
      <c r="C50" s="155" t="s">
        <v>18</v>
      </c>
      <c r="D50" s="155" t="s">
        <v>123</v>
      </c>
      <c r="E50" t="str">
        <f t="shared" si="0"/>
        <v>BrazilTotal25-29</v>
      </c>
      <c r="F50">
        <v>23862</v>
      </c>
    </row>
    <row r="51" spans="2:6" x14ac:dyDescent="0.2">
      <c r="B51" s="155" t="s">
        <v>81</v>
      </c>
      <c r="C51" s="155" t="s">
        <v>18</v>
      </c>
      <c r="D51" s="155" t="s">
        <v>124</v>
      </c>
      <c r="E51" t="str">
        <f t="shared" si="0"/>
        <v>BrazilTotal30-34</v>
      </c>
      <c r="F51">
        <v>26880</v>
      </c>
    </row>
    <row r="52" spans="2:6" x14ac:dyDescent="0.2">
      <c r="B52" s="155" t="s">
        <v>81</v>
      </c>
      <c r="C52" s="155" t="s">
        <v>18</v>
      </c>
      <c r="D52" s="155" t="s">
        <v>125</v>
      </c>
      <c r="E52" t="str">
        <f t="shared" si="0"/>
        <v>BrazilTotal35-39</v>
      </c>
      <c r="F52">
        <v>32965</v>
      </c>
    </row>
    <row r="53" spans="2:6" x14ac:dyDescent="0.2">
      <c r="B53" s="155" t="s">
        <v>81</v>
      </c>
      <c r="C53" s="155" t="s">
        <v>18</v>
      </c>
      <c r="D53" s="155" t="s">
        <v>126</v>
      </c>
      <c r="E53" t="str">
        <f t="shared" si="0"/>
        <v>BrazilTotal40-44</v>
      </c>
      <c r="F53">
        <v>39628</v>
      </c>
    </row>
    <row r="54" spans="2:6" x14ac:dyDescent="0.2">
      <c r="B54" s="155" t="s">
        <v>81</v>
      </c>
      <c r="C54" s="155" t="s">
        <v>18</v>
      </c>
      <c r="D54" s="155" t="s">
        <v>127</v>
      </c>
      <c r="E54" t="str">
        <f t="shared" si="0"/>
        <v>BrazilTotal45-49</v>
      </c>
      <c r="F54">
        <v>49195</v>
      </c>
    </row>
    <row r="55" spans="2:6" x14ac:dyDescent="0.2">
      <c r="B55" s="155" t="s">
        <v>81</v>
      </c>
      <c r="C55" s="155" t="s">
        <v>18</v>
      </c>
      <c r="D55" s="155" t="s">
        <v>128</v>
      </c>
      <c r="E55" t="str">
        <f t="shared" si="0"/>
        <v>BrazilTotal50-54</v>
      </c>
      <c r="F55">
        <v>67340</v>
      </c>
    </row>
    <row r="56" spans="2:6" x14ac:dyDescent="0.2">
      <c r="B56" s="155" t="s">
        <v>81</v>
      </c>
      <c r="C56" s="155" t="s">
        <v>18</v>
      </c>
      <c r="D56" s="155" t="s">
        <v>129</v>
      </c>
      <c r="E56" t="str">
        <f t="shared" si="0"/>
        <v>BrazilTotal55-59</v>
      </c>
      <c r="F56">
        <v>87915</v>
      </c>
    </row>
    <row r="57" spans="2:6" x14ac:dyDescent="0.2">
      <c r="B57" s="155" t="s">
        <v>81</v>
      </c>
      <c r="C57" s="155" t="s">
        <v>18</v>
      </c>
      <c r="D57" s="155" t="s">
        <v>130</v>
      </c>
      <c r="E57" t="str">
        <f t="shared" si="0"/>
        <v>BrazilTotal60-64</v>
      </c>
      <c r="F57">
        <v>109730</v>
      </c>
    </row>
    <row r="58" spans="2:6" x14ac:dyDescent="0.2">
      <c r="B58" s="155" t="s">
        <v>81</v>
      </c>
      <c r="C58" s="155" t="s">
        <v>18</v>
      </c>
      <c r="D58" s="155" t="s">
        <v>131</v>
      </c>
      <c r="E58" t="str">
        <f t="shared" si="0"/>
        <v>BrazilTotal65-69</v>
      </c>
      <c r="F58">
        <v>126854</v>
      </c>
    </row>
    <row r="59" spans="2:6" x14ac:dyDescent="0.2">
      <c r="B59" s="155" t="s">
        <v>81</v>
      </c>
      <c r="C59" s="155" t="s">
        <v>18</v>
      </c>
      <c r="D59" s="155" t="s">
        <v>132</v>
      </c>
      <c r="E59" t="str">
        <f t="shared" si="0"/>
        <v>BrazilTotal70-74</v>
      </c>
      <c r="F59">
        <v>135763</v>
      </c>
    </row>
    <row r="60" spans="2:6" x14ac:dyDescent="0.2">
      <c r="B60" s="155" t="s">
        <v>81</v>
      </c>
      <c r="C60" s="155" t="s">
        <v>18</v>
      </c>
      <c r="D60" s="155" t="s">
        <v>133</v>
      </c>
      <c r="E60" t="str">
        <f t="shared" si="0"/>
        <v>BrazilTotal75-79</v>
      </c>
      <c r="F60">
        <v>145974</v>
      </c>
    </row>
    <row r="61" spans="2:6" x14ac:dyDescent="0.2">
      <c r="B61" s="155" t="s">
        <v>81</v>
      </c>
      <c r="C61" s="155" t="s">
        <v>18</v>
      </c>
      <c r="D61" s="155" t="s">
        <v>134</v>
      </c>
      <c r="E61" t="str">
        <f t="shared" si="0"/>
        <v>BrazilTotal80-84</v>
      </c>
      <c r="F61">
        <v>149684</v>
      </c>
    </row>
    <row r="62" spans="2:6" x14ac:dyDescent="0.2">
      <c r="B62" s="155" t="s">
        <v>81</v>
      </c>
      <c r="C62" s="155" t="s">
        <v>18</v>
      </c>
      <c r="D62" s="155" t="s">
        <v>135</v>
      </c>
      <c r="E62" t="str">
        <f t="shared" si="0"/>
        <v>BrazilTotal85-89</v>
      </c>
      <c r="F62">
        <v>129547</v>
      </c>
    </row>
    <row r="63" spans="2:6" x14ac:dyDescent="0.2">
      <c r="B63" s="155" t="s">
        <v>81</v>
      </c>
      <c r="C63" s="155" t="s">
        <v>18</v>
      </c>
      <c r="D63" s="155" t="s">
        <v>8</v>
      </c>
      <c r="E63" t="str">
        <f t="shared" si="0"/>
        <v>BrazilTotal90+</v>
      </c>
      <c r="F63">
        <v>130454</v>
      </c>
    </row>
    <row r="64" spans="2:6" x14ac:dyDescent="0.2">
      <c r="B64" s="155" t="s">
        <v>12</v>
      </c>
      <c r="C64" s="155" t="s">
        <v>69</v>
      </c>
      <c r="D64" s="155">
        <v>0</v>
      </c>
      <c r="E64" t="str">
        <f t="shared" si="0"/>
        <v>ACFemale0</v>
      </c>
      <c r="F64">
        <v>101</v>
      </c>
    </row>
    <row r="65" spans="2:6" x14ac:dyDescent="0.2">
      <c r="B65" s="155" t="s">
        <v>12</v>
      </c>
      <c r="C65" s="155" t="s">
        <v>69</v>
      </c>
      <c r="D65" s="167" t="s">
        <v>139</v>
      </c>
      <c r="E65" t="str">
        <f t="shared" si="0"/>
        <v>ACFemale01-04</v>
      </c>
      <c r="F65">
        <v>24</v>
      </c>
    </row>
    <row r="66" spans="2:6" x14ac:dyDescent="0.2">
      <c r="B66" s="155" t="s">
        <v>12</v>
      </c>
      <c r="C66" s="155" t="s">
        <v>69</v>
      </c>
      <c r="D66" s="167" t="s">
        <v>138</v>
      </c>
      <c r="E66" t="str">
        <f t="shared" si="0"/>
        <v>ACFemale05-09</v>
      </c>
      <c r="F66">
        <v>19</v>
      </c>
    </row>
    <row r="67" spans="2:6" x14ac:dyDescent="0.2">
      <c r="B67" s="155" t="s">
        <v>12</v>
      </c>
      <c r="C67" s="155" t="s">
        <v>69</v>
      </c>
      <c r="D67" s="167" t="s">
        <v>120</v>
      </c>
      <c r="E67" t="str">
        <f t="shared" si="0"/>
        <v>ACFemale10-14</v>
      </c>
      <c r="F67">
        <v>15</v>
      </c>
    </row>
    <row r="68" spans="2:6" x14ac:dyDescent="0.2">
      <c r="B68" s="155" t="s">
        <v>12</v>
      </c>
      <c r="C68" s="155" t="s">
        <v>69</v>
      </c>
      <c r="D68" s="155" t="s">
        <v>121</v>
      </c>
      <c r="E68" t="str">
        <f t="shared" ref="E68:E131" si="1">_xlfn.CONCAT(B68,C68,D68)</f>
        <v>ACFemale15-19</v>
      </c>
      <c r="F68">
        <v>26</v>
      </c>
    </row>
    <row r="69" spans="2:6" x14ac:dyDescent="0.2">
      <c r="B69" s="155" t="s">
        <v>12</v>
      </c>
      <c r="C69" s="155" t="s">
        <v>69</v>
      </c>
      <c r="D69" s="155" t="s">
        <v>122</v>
      </c>
      <c r="E69" t="str">
        <f t="shared" si="1"/>
        <v>ACFemale20-24</v>
      </c>
      <c r="F69">
        <v>20</v>
      </c>
    </row>
    <row r="70" spans="2:6" x14ac:dyDescent="0.2">
      <c r="B70" s="155" t="s">
        <v>12</v>
      </c>
      <c r="C70" s="155" t="s">
        <v>69</v>
      </c>
      <c r="D70" s="155" t="s">
        <v>123</v>
      </c>
      <c r="E70" t="str">
        <f t="shared" si="1"/>
        <v>ACFemale25-29</v>
      </c>
      <c r="F70">
        <v>33</v>
      </c>
    </row>
    <row r="71" spans="2:6" x14ac:dyDescent="0.2">
      <c r="B71" s="155" t="s">
        <v>12</v>
      </c>
      <c r="C71" s="155" t="s">
        <v>69</v>
      </c>
      <c r="D71" s="155" t="s">
        <v>124</v>
      </c>
      <c r="E71" t="str">
        <f t="shared" si="1"/>
        <v>ACFemale30-34</v>
      </c>
      <c r="F71">
        <v>33</v>
      </c>
    </row>
    <row r="72" spans="2:6" x14ac:dyDescent="0.2">
      <c r="B72" s="155" t="s">
        <v>12</v>
      </c>
      <c r="C72" s="155" t="s">
        <v>69</v>
      </c>
      <c r="D72" s="155" t="s">
        <v>125</v>
      </c>
      <c r="E72" t="str">
        <f t="shared" si="1"/>
        <v>ACFemale35-39</v>
      </c>
      <c r="F72">
        <v>44</v>
      </c>
    </row>
    <row r="73" spans="2:6" x14ac:dyDescent="0.2">
      <c r="B73" s="155" t="s">
        <v>12</v>
      </c>
      <c r="C73" s="155" t="s">
        <v>69</v>
      </c>
      <c r="D73" s="155" t="s">
        <v>126</v>
      </c>
      <c r="E73" t="str">
        <f t="shared" si="1"/>
        <v>ACFemale40-44</v>
      </c>
      <c r="F73">
        <v>46</v>
      </c>
    </row>
    <row r="74" spans="2:6" x14ac:dyDescent="0.2">
      <c r="B74" s="155" t="s">
        <v>12</v>
      </c>
      <c r="C74" s="155" t="s">
        <v>69</v>
      </c>
      <c r="D74" s="155" t="s">
        <v>127</v>
      </c>
      <c r="E74" t="str">
        <f t="shared" si="1"/>
        <v>ACFemale45-49</v>
      </c>
      <c r="F74">
        <v>69</v>
      </c>
    </row>
    <row r="75" spans="2:6" x14ac:dyDescent="0.2">
      <c r="B75" s="155" t="s">
        <v>12</v>
      </c>
      <c r="C75" s="155" t="s">
        <v>69</v>
      </c>
      <c r="D75" s="155" t="s">
        <v>128</v>
      </c>
      <c r="E75" t="str">
        <f t="shared" si="1"/>
        <v>ACFemale50-54</v>
      </c>
      <c r="F75">
        <v>62</v>
      </c>
    </row>
    <row r="76" spans="2:6" x14ac:dyDescent="0.2">
      <c r="B76" s="155" t="s">
        <v>12</v>
      </c>
      <c r="C76" s="155" t="s">
        <v>69</v>
      </c>
      <c r="D76" s="155" t="s">
        <v>129</v>
      </c>
      <c r="E76" t="str">
        <f t="shared" si="1"/>
        <v>ACFemale55-59</v>
      </c>
      <c r="F76">
        <v>97</v>
      </c>
    </row>
    <row r="77" spans="2:6" x14ac:dyDescent="0.2">
      <c r="B77" s="155" t="s">
        <v>12</v>
      </c>
      <c r="C77" s="155" t="s">
        <v>69</v>
      </c>
      <c r="D77" s="155" t="s">
        <v>130</v>
      </c>
      <c r="E77" t="str">
        <f t="shared" si="1"/>
        <v>ACFemale60-64</v>
      </c>
      <c r="F77">
        <v>111</v>
      </c>
    </row>
    <row r="78" spans="2:6" x14ac:dyDescent="0.2">
      <c r="B78" s="155" t="s">
        <v>12</v>
      </c>
      <c r="C78" s="155" t="s">
        <v>69</v>
      </c>
      <c r="D78" s="155" t="s">
        <v>131</v>
      </c>
      <c r="E78" t="str">
        <f t="shared" si="1"/>
        <v>ACFemale65-69</v>
      </c>
      <c r="F78">
        <v>128</v>
      </c>
    </row>
    <row r="79" spans="2:6" x14ac:dyDescent="0.2">
      <c r="B79" s="155" t="s">
        <v>12</v>
      </c>
      <c r="C79" s="155" t="s">
        <v>69</v>
      </c>
      <c r="D79" s="155" t="s">
        <v>132</v>
      </c>
      <c r="E79" t="str">
        <f t="shared" si="1"/>
        <v>ACFemale70-74</v>
      </c>
      <c r="F79">
        <v>132</v>
      </c>
    </row>
    <row r="80" spans="2:6" x14ac:dyDescent="0.2">
      <c r="B80" s="155" t="s">
        <v>12</v>
      </c>
      <c r="C80" s="155" t="s">
        <v>69</v>
      </c>
      <c r="D80" s="155" t="s">
        <v>133</v>
      </c>
      <c r="E80" t="str">
        <f t="shared" si="1"/>
        <v>ACFemale75-79</v>
      </c>
      <c r="F80">
        <v>162</v>
      </c>
    </row>
    <row r="81" spans="2:6" x14ac:dyDescent="0.2">
      <c r="B81" s="155" t="s">
        <v>12</v>
      </c>
      <c r="C81" s="155" t="s">
        <v>69</v>
      </c>
      <c r="D81" s="155" t="s">
        <v>134</v>
      </c>
      <c r="E81" t="str">
        <f t="shared" si="1"/>
        <v>ACFemale80-84</v>
      </c>
      <c r="F81">
        <v>155</v>
      </c>
    </row>
    <row r="82" spans="2:6" x14ac:dyDescent="0.2">
      <c r="B82" s="155" t="s">
        <v>12</v>
      </c>
      <c r="C82" s="155" t="s">
        <v>69</v>
      </c>
      <c r="D82" s="155" t="s">
        <v>135</v>
      </c>
      <c r="E82" t="str">
        <f t="shared" si="1"/>
        <v>ACFemale85-89</v>
      </c>
      <c r="F82">
        <v>123</v>
      </c>
    </row>
    <row r="83" spans="2:6" x14ac:dyDescent="0.2">
      <c r="B83" s="155" t="s">
        <v>12</v>
      </c>
      <c r="C83" s="155" t="s">
        <v>69</v>
      </c>
      <c r="D83" s="155" t="s">
        <v>8</v>
      </c>
      <c r="E83" t="str">
        <f t="shared" si="1"/>
        <v>ACFemale90+</v>
      </c>
      <c r="F83">
        <v>151</v>
      </c>
    </row>
    <row r="84" spans="2:6" x14ac:dyDescent="0.2">
      <c r="B84" s="155" t="s">
        <v>12</v>
      </c>
      <c r="C84" s="155" t="s">
        <v>70</v>
      </c>
      <c r="D84" s="155">
        <v>0</v>
      </c>
      <c r="E84" t="str">
        <f t="shared" si="1"/>
        <v>ACMale0</v>
      </c>
      <c r="F84">
        <v>157</v>
      </c>
    </row>
    <row r="85" spans="2:6" x14ac:dyDescent="0.2">
      <c r="B85" s="155" t="s">
        <v>12</v>
      </c>
      <c r="C85" s="155" t="s">
        <v>70</v>
      </c>
      <c r="D85" s="167" t="s">
        <v>139</v>
      </c>
      <c r="E85" t="str">
        <f t="shared" si="1"/>
        <v>ACMale01-04</v>
      </c>
      <c r="F85">
        <v>33</v>
      </c>
    </row>
    <row r="86" spans="2:6" x14ac:dyDescent="0.2">
      <c r="B86" s="155" t="s">
        <v>12</v>
      </c>
      <c r="C86" s="155" t="s">
        <v>70</v>
      </c>
      <c r="D86" s="167" t="s">
        <v>138</v>
      </c>
      <c r="E86" t="str">
        <f t="shared" si="1"/>
        <v>ACMale05-09</v>
      </c>
      <c r="F86">
        <v>19</v>
      </c>
    </row>
    <row r="87" spans="2:6" x14ac:dyDescent="0.2">
      <c r="B87" s="155" t="s">
        <v>12</v>
      </c>
      <c r="C87" s="155" t="s">
        <v>70</v>
      </c>
      <c r="D87" s="167" t="s">
        <v>120</v>
      </c>
      <c r="E87" t="str">
        <f t="shared" si="1"/>
        <v>ACMale10-14</v>
      </c>
      <c r="F87">
        <v>12</v>
      </c>
    </row>
    <row r="88" spans="2:6" x14ac:dyDescent="0.2">
      <c r="B88" s="155" t="s">
        <v>12</v>
      </c>
      <c r="C88" s="155" t="s">
        <v>70</v>
      </c>
      <c r="D88" s="155" t="s">
        <v>121</v>
      </c>
      <c r="E88" t="str">
        <f t="shared" si="1"/>
        <v>ACMale15-19</v>
      </c>
      <c r="F88">
        <v>77</v>
      </c>
    </row>
    <row r="89" spans="2:6" x14ac:dyDescent="0.2">
      <c r="B89" s="155" t="s">
        <v>12</v>
      </c>
      <c r="C89" s="155" t="s">
        <v>70</v>
      </c>
      <c r="D89" s="155" t="s">
        <v>122</v>
      </c>
      <c r="E89" t="str">
        <f t="shared" si="1"/>
        <v>ACMale20-24</v>
      </c>
      <c r="F89">
        <v>109</v>
      </c>
    </row>
    <row r="90" spans="2:6" x14ac:dyDescent="0.2">
      <c r="B90" s="155" t="s">
        <v>12</v>
      </c>
      <c r="C90" s="155" t="s">
        <v>70</v>
      </c>
      <c r="D90" s="155" t="s">
        <v>123</v>
      </c>
      <c r="E90" t="str">
        <f t="shared" si="1"/>
        <v>ACMale25-29</v>
      </c>
      <c r="F90">
        <v>99</v>
      </c>
    </row>
    <row r="91" spans="2:6" x14ac:dyDescent="0.2">
      <c r="B91" s="155" t="s">
        <v>12</v>
      </c>
      <c r="C91" s="155" t="s">
        <v>70</v>
      </c>
      <c r="D91" s="155" t="s">
        <v>124</v>
      </c>
      <c r="E91" t="str">
        <f t="shared" si="1"/>
        <v>ACMale30-34</v>
      </c>
      <c r="F91">
        <v>98</v>
      </c>
    </row>
    <row r="92" spans="2:6" x14ac:dyDescent="0.2">
      <c r="B92" s="155" t="s">
        <v>12</v>
      </c>
      <c r="C92" s="155" t="s">
        <v>70</v>
      </c>
      <c r="D92" s="155" t="s">
        <v>125</v>
      </c>
      <c r="E92" t="str">
        <f t="shared" si="1"/>
        <v>ACMale35-39</v>
      </c>
      <c r="F92">
        <v>103</v>
      </c>
    </row>
    <row r="93" spans="2:6" x14ac:dyDescent="0.2">
      <c r="B93" s="155" t="s">
        <v>12</v>
      </c>
      <c r="C93" s="155" t="s">
        <v>70</v>
      </c>
      <c r="D93" s="155" t="s">
        <v>126</v>
      </c>
      <c r="E93" t="str">
        <f t="shared" si="1"/>
        <v>ACMale40-44</v>
      </c>
      <c r="F93">
        <v>86</v>
      </c>
    </row>
    <row r="94" spans="2:6" x14ac:dyDescent="0.2">
      <c r="B94" s="155" t="s">
        <v>12</v>
      </c>
      <c r="C94" s="155" t="s">
        <v>70</v>
      </c>
      <c r="D94" s="155" t="s">
        <v>127</v>
      </c>
      <c r="E94" t="str">
        <f t="shared" si="1"/>
        <v>ACMale45-49</v>
      </c>
      <c r="F94">
        <v>121</v>
      </c>
    </row>
    <row r="95" spans="2:6" x14ac:dyDescent="0.2">
      <c r="B95" s="155" t="s">
        <v>12</v>
      </c>
      <c r="C95" s="155" t="s">
        <v>70</v>
      </c>
      <c r="D95" s="155" t="s">
        <v>128</v>
      </c>
      <c r="E95" t="str">
        <f t="shared" si="1"/>
        <v>ACMale50-54</v>
      </c>
      <c r="F95">
        <v>151</v>
      </c>
    </row>
    <row r="96" spans="2:6" x14ac:dyDescent="0.2">
      <c r="B96" s="155" t="s">
        <v>12</v>
      </c>
      <c r="C96" s="155" t="s">
        <v>70</v>
      </c>
      <c r="D96" s="155" t="s">
        <v>129</v>
      </c>
      <c r="E96" t="str">
        <f t="shared" si="1"/>
        <v>ACMale55-59</v>
      </c>
      <c r="F96">
        <v>147</v>
      </c>
    </row>
    <row r="97" spans="2:6" x14ac:dyDescent="0.2">
      <c r="B97" s="155" t="s">
        <v>12</v>
      </c>
      <c r="C97" s="155" t="s">
        <v>70</v>
      </c>
      <c r="D97" s="155" t="s">
        <v>130</v>
      </c>
      <c r="E97" t="str">
        <f t="shared" si="1"/>
        <v>ACMale60-64</v>
      </c>
      <c r="F97">
        <v>194</v>
      </c>
    </row>
    <row r="98" spans="2:6" x14ac:dyDescent="0.2">
      <c r="B98" s="155" t="s">
        <v>12</v>
      </c>
      <c r="C98" s="155" t="s">
        <v>70</v>
      </c>
      <c r="D98" s="155" t="s">
        <v>131</v>
      </c>
      <c r="E98" t="str">
        <f t="shared" si="1"/>
        <v>ACMale65-69</v>
      </c>
      <c r="F98">
        <v>197</v>
      </c>
    </row>
    <row r="99" spans="2:6" x14ac:dyDescent="0.2">
      <c r="B99" s="155" t="s">
        <v>12</v>
      </c>
      <c r="C99" s="155" t="s">
        <v>70</v>
      </c>
      <c r="D99" s="155" t="s">
        <v>132</v>
      </c>
      <c r="E99" t="str">
        <f t="shared" si="1"/>
        <v>ACMale70-74</v>
      </c>
      <c r="F99">
        <v>206</v>
      </c>
    </row>
    <row r="100" spans="2:6" x14ac:dyDescent="0.2">
      <c r="B100" s="155" t="s">
        <v>12</v>
      </c>
      <c r="C100" s="155" t="s">
        <v>70</v>
      </c>
      <c r="D100" s="155" t="s">
        <v>133</v>
      </c>
      <c r="E100" t="str">
        <f t="shared" si="1"/>
        <v>ACMale75-79</v>
      </c>
      <c r="F100">
        <v>230</v>
      </c>
    </row>
    <row r="101" spans="2:6" x14ac:dyDescent="0.2">
      <c r="B101" s="155" t="s">
        <v>12</v>
      </c>
      <c r="C101" s="155" t="s">
        <v>70</v>
      </c>
      <c r="D101" s="155" t="s">
        <v>134</v>
      </c>
      <c r="E101" t="str">
        <f t="shared" si="1"/>
        <v>ACMale80-84</v>
      </c>
      <c r="F101">
        <v>179</v>
      </c>
    </row>
    <row r="102" spans="2:6" x14ac:dyDescent="0.2">
      <c r="B102" s="155" t="s">
        <v>12</v>
      </c>
      <c r="C102" s="155" t="s">
        <v>70</v>
      </c>
      <c r="D102" s="155" t="s">
        <v>135</v>
      </c>
      <c r="E102" t="str">
        <f t="shared" si="1"/>
        <v>ACMale85-89</v>
      </c>
      <c r="F102">
        <v>144</v>
      </c>
    </row>
    <row r="103" spans="2:6" x14ac:dyDescent="0.2">
      <c r="B103" s="155" t="s">
        <v>12</v>
      </c>
      <c r="C103" s="155" t="s">
        <v>70</v>
      </c>
      <c r="D103" s="155" t="s">
        <v>8</v>
      </c>
      <c r="E103" t="str">
        <f t="shared" si="1"/>
        <v>ACMale90+</v>
      </c>
      <c r="F103">
        <v>163</v>
      </c>
    </row>
    <row r="104" spans="2:6" x14ac:dyDescent="0.2">
      <c r="B104" s="155" t="s">
        <v>53</v>
      </c>
      <c r="C104" s="155" t="s">
        <v>69</v>
      </c>
      <c r="D104" s="155">
        <v>0</v>
      </c>
      <c r="E104" t="str">
        <f t="shared" si="1"/>
        <v>ALFemale0</v>
      </c>
      <c r="F104">
        <v>286</v>
      </c>
    </row>
    <row r="105" spans="2:6" x14ac:dyDescent="0.2">
      <c r="B105" s="155" t="s">
        <v>53</v>
      </c>
      <c r="C105" s="155" t="s">
        <v>69</v>
      </c>
      <c r="D105" s="167" t="s">
        <v>139</v>
      </c>
      <c r="E105" t="str">
        <f t="shared" si="1"/>
        <v>ALFemale01-04</v>
      </c>
      <c r="F105">
        <v>54</v>
      </c>
    </row>
    <row r="106" spans="2:6" x14ac:dyDescent="0.2">
      <c r="B106" s="155" t="s">
        <v>53</v>
      </c>
      <c r="C106" s="155" t="s">
        <v>69</v>
      </c>
      <c r="D106" s="167" t="s">
        <v>138</v>
      </c>
      <c r="E106" t="str">
        <f t="shared" si="1"/>
        <v>ALFemale05-09</v>
      </c>
      <c r="F106">
        <v>32</v>
      </c>
    </row>
    <row r="107" spans="2:6" x14ac:dyDescent="0.2">
      <c r="B107" s="155" t="s">
        <v>53</v>
      </c>
      <c r="C107" s="155" t="s">
        <v>69</v>
      </c>
      <c r="D107" s="167" t="s">
        <v>120</v>
      </c>
      <c r="E107" t="str">
        <f t="shared" si="1"/>
        <v>ALFemale10-14</v>
      </c>
      <c r="F107">
        <v>30</v>
      </c>
    </row>
    <row r="108" spans="2:6" x14ac:dyDescent="0.2">
      <c r="B108" s="155" t="s">
        <v>53</v>
      </c>
      <c r="C108" s="155" t="s">
        <v>69</v>
      </c>
      <c r="D108" s="155" t="s">
        <v>121</v>
      </c>
      <c r="E108" t="str">
        <f t="shared" si="1"/>
        <v>ALFemale15-19</v>
      </c>
      <c r="F108">
        <v>72</v>
      </c>
    </row>
    <row r="109" spans="2:6" x14ac:dyDescent="0.2">
      <c r="B109" s="155" t="s">
        <v>53</v>
      </c>
      <c r="C109" s="155" t="s">
        <v>69</v>
      </c>
      <c r="D109" s="155" t="s">
        <v>122</v>
      </c>
      <c r="E109" t="str">
        <f t="shared" si="1"/>
        <v>ALFemale20-24</v>
      </c>
      <c r="F109">
        <v>100</v>
      </c>
    </row>
    <row r="110" spans="2:6" x14ac:dyDescent="0.2">
      <c r="B110" s="155" t="s">
        <v>53</v>
      </c>
      <c r="C110" s="155" t="s">
        <v>69</v>
      </c>
      <c r="D110" s="155" t="s">
        <v>123</v>
      </c>
      <c r="E110" t="str">
        <f t="shared" si="1"/>
        <v>ALFemale25-29</v>
      </c>
      <c r="F110">
        <v>92</v>
      </c>
    </row>
    <row r="111" spans="2:6" x14ac:dyDescent="0.2">
      <c r="B111" s="155" t="s">
        <v>53</v>
      </c>
      <c r="C111" s="155" t="s">
        <v>69</v>
      </c>
      <c r="D111" s="155" t="s">
        <v>124</v>
      </c>
      <c r="E111" t="str">
        <f t="shared" si="1"/>
        <v>ALFemale30-34</v>
      </c>
      <c r="F111">
        <v>99</v>
      </c>
    </row>
    <row r="112" spans="2:6" x14ac:dyDescent="0.2">
      <c r="B112" s="155" t="s">
        <v>53</v>
      </c>
      <c r="C112" s="155" t="s">
        <v>69</v>
      </c>
      <c r="D112" s="155" t="s">
        <v>125</v>
      </c>
      <c r="E112" t="str">
        <f t="shared" si="1"/>
        <v>ALFemale35-39</v>
      </c>
      <c r="F112">
        <v>171</v>
      </c>
    </row>
    <row r="113" spans="2:6" x14ac:dyDescent="0.2">
      <c r="B113" s="155" t="s">
        <v>53</v>
      </c>
      <c r="C113" s="155" t="s">
        <v>69</v>
      </c>
      <c r="D113" s="155" t="s">
        <v>126</v>
      </c>
      <c r="E113" t="str">
        <f t="shared" si="1"/>
        <v>ALFemale40-44</v>
      </c>
      <c r="F113">
        <v>245</v>
      </c>
    </row>
    <row r="114" spans="2:6" x14ac:dyDescent="0.2">
      <c r="B114" s="155" t="s">
        <v>53</v>
      </c>
      <c r="C114" s="155" t="s">
        <v>69</v>
      </c>
      <c r="D114" s="155" t="s">
        <v>127</v>
      </c>
      <c r="E114" t="str">
        <f t="shared" si="1"/>
        <v>ALFemale45-49</v>
      </c>
      <c r="F114">
        <v>305</v>
      </c>
    </row>
    <row r="115" spans="2:6" x14ac:dyDescent="0.2">
      <c r="B115" s="155" t="s">
        <v>53</v>
      </c>
      <c r="C115" s="155" t="s">
        <v>69</v>
      </c>
      <c r="D115" s="155" t="s">
        <v>128</v>
      </c>
      <c r="E115" t="str">
        <f t="shared" si="1"/>
        <v>ALFemale50-54</v>
      </c>
      <c r="F115">
        <v>471</v>
      </c>
    </row>
    <row r="116" spans="2:6" x14ac:dyDescent="0.2">
      <c r="B116" s="155" t="s">
        <v>53</v>
      </c>
      <c r="C116" s="155" t="s">
        <v>69</v>
      </c>
      <c r="D116" s="155" t="s">
        <v>129</v>
      </c>
      <c r="E116" t="str">
        <f t="shared" si="1"/>
        <v>ALFemale55-59</v>
      </c>
      <c r="F116">
        <v>540</v>
      </c>
    </row>
    <row r="117" spans="2:6" x14ac:dyDescent="0.2">
      <c r="B117" s="155" t="s">
        <v>53</v>
      </c>
      <c r="C117" s="155" t="s">
        <v>69</v>
      </c>
      <c r="D117" s="155" t="s">
        <v>130</v>
      </c>
      <c r="E117" t="str">
        <f t="shared" si="1"/>
        <v>ALFemale60-64</v>
      </c>
      <c r="F117">
        <v>718</v>
      </c>
    </row>
    <row r="118" spans="2:6" x14ac:dyDescent="0.2">
      <c r="B118" s="155" t="s">
        <v>53</v>
      </c>
      <c r="C118" s="155" t="s">
        <v>69</v>
      </c>
      <c r="D118" s="155" t="s">
        <v>131</v>
      </c>
      <c r="E118" t="str">
        <f t="shared" si="1"/>
        <v>ALFemale65-69</v>
      </c>
      <c r="F118">
        <v>897</v>
      </c>
    </row>
    <row r="119" spans="2:6" x14ac:dyDescent="0.2">
      <c r="B119" s="155" t="s">
        <v>53</v>
      </c>
      <c r="C119" s="155" t="s">
        <v>69</v>
      </c>
      <c r="D119" s="155" t="s">
        <v>132</v>
      </c>
      <c r="E119" t="str">
        <f t="shared" si="1"/>
        <v>ALFemale70-74</v>
      </c>
      <c r="F119">
        <v>978</v>
      </c>
    </row>
    <row r="120" spans="2:6" x14ac:dyDescent="0.2">
      <c r="B120" s="155" t="s">
        <v>53</v>
      </c>
      <c r="C120" s="155" t="s">
        <v>69</v>
      </c>
      <c r="D120" s="155" t="s">
        <v>133</v>
      </c>
      <c r="E120" t="str">
        <f t="shared" si="1"/>
        <v>ALFemale75-79</v>
      </c>
      <c r="F120">
        <v>1065</v>
      </c>
    </row>
    <row r="121" spans="2:6" x14ac:dyDescent="0.2">
      <c r="B121" s="155" t="s">
        <v>53</v>
      </c>
      <c r="C121" s="155" t="s">
        <v>69</v>
      </c>
      <c r="D121" s="155" t="s">
        <v>134</v>
      </c>
      <c r="E121" t="str">
        <f t="shared" si="1"/>
        <v>ALFemale80-84</v>
      </c>
      <c r="F121">
        <v>1098</v>
      </c>
    </row>
    <row r="122" spans="2:6" x14ac:dyDescent="0.2">
      <c r="B122" s="155" t="s">
        <v>53</v>
      </c>
      <c r="C122" s="155" t="s">
        <v>69</v>
      </c>
      <c r="D122" s="155" t="s">
        <v>135</v>
      </c>
      <c r="E122" t="str">
        <f t="shared" si="1"/>
        <v>ALFemale85-89</v>
      </c>
      <c r="F122">
        <v>925</v>
      </c>
    </row>
    <row r="123" spans="2:6" x14ac:dyDescent="0.2">
      <c r="B123" s="155" t="s">
        <v>53</v>
      </c>
      <c r="C123" s="155" t="s">
        <v>69</v>
      </c>
      <c r="D123" s="155" t="s">
        <v>8</v>
      </c>
      <c r="E123" t="str">
        <f t="shared" si="1"/>
        <v>ALFemale90+</v>
      </c>
      <c r="F123">
        <v>1012</v>
      </c>
    </row>
    <row r="124" spans="2:6" x14ac:dyDescent="0.2">
      <c r="B124" s="155" t="s">
        <v>53</v>
      </c>
      <c r="C124" s="155" t="s">
        <v>70</v>
      </c>
      <c r="D124" s="155">
        <v>0</v>
      </c>
      <c r="E124" t="str">
        <f t="shared" si="1"/>
        <v>ALMale0</v>
      </c>
      <c r="F124">
        <v>367</v>
      </c>
    </row>
    <row r="125" spans="2:6" x14ac:dyDescent="0.2">
      <c r="B125" s="155" t="s">
        <v>53</v>
      </c>
      <c r="C125" s="155" t="s">
        <v>70</v>
      </c>
      <c r="D125" s="167" t="s">
        <v>139</v>
      </c>
      <c r="E125" t="str">
        <f t="shared" si="1"/>
        <v>ALMale01-04</v>
      </c>
      <c r="F125">
        <v>68</v>
      </c>
    </row>
    <row r="126" spans="2:6" x14ac:dyDescent="0.2">
      <c r="B126" s="155" t="s">
        <v>53</v>
      </c>
      <c r="C126" s="155" t="s">
        <v>70</v>
      </c>
      <c r="D126" s="167" t="s">
        <v>138</v>
      </c>
      <c r="E126" t="str">
        <f t="shared" si="1"/>
        <v>ALMale05-09</v>
      </c>
      <c r="F126">
        <v>41</v>
      </c>
    </row>
    <row r="127" spans="2:6" x14ac:dyDescent="0.2">
      <c r="B127" s="155" t="s">
        <v>53</v>
      </c>
      <c r="C127" s="155" t="s">
        <v>70</v>
      </c>
      <c r="D127" s="167" t="s">
        <v>120</v>
      </c>
      <c r="E127" t="str">
        <f t="shared" si="1"/>
        <v>ALMale10-14</v>
      </c>
      <c r="F127">
        <v>64</v>
      </c>
    </row>
    <row r="128" spans="2:6" x14ac:dyDescent="0.2">
      <c r="B128" s="155" t="s">
        <v>53</v>
      </c>
      <c r="C128" s="155" t="s">
        <v>70</v>
      </c>
      <c r="D128" s="155" t="s">
        <v>121</v>
      </c>
      <c r="E128" t="str">
        <f t="shared" si="1"/>
        <v>ALMale15-19</v>
      </c>
      <c r="F128">
        <v>309</v>
      </c>
    </row>
    <row r="129" spans="2:6" x14ac:dyDescent="0.2">
      <c r="B129" s="155" t="s">
        <v>53</v>
      </c>
      <c r="C129" s="155" t="s">
        <v>70</v>
      </c>
      <c r="D129" s="155" t="s">
        <v>122</v>
      </c>
      <c r="E129" t="str">
        <f t="shared" si="1"/>
        <v>ALMale20-24</v>
      </c>
      <c r="F129">
        <v>442</v>
      </c>
    </row>
    <row r="130" spans="2:6" x14ac:dyDescent="0.2">
      <c r="B130" s="155" t="s">
        <v>53</v>
      </c>
      <c r="C130" s="155" t="s">
        <v>70</v>
      </c>
      <c r="D130" s="155" t="s">
        <v>123</v>
      </c>
      <c r="E130" t="str">
        <f t="shared" si="1"/>
        <v>ALMale25-29</v>
      </c>
      <c r="F130">
        <v>348</v>
      </c>
    </row>
    <row r="131" spans="2:6" x14ac:dyDescent="0.2">
      <c r="B131" s="155" t="s">
        <v>53</v>
      </c>
      <c r="C131" s="155" t="s">
        <v>70</v>
      </c>
      <c r="D131" s="155" t="s">
        <v>124</v>
      </c>
      <c r="E131" t="str">
        <f t="shared" si="1"/>
        <v>ALMale30-34</v>
      </c>
      <c r="F131">
        <v>354</v>
      </c>
    </row>
    <row r="132" spans="2:6" x14ac:dyDescent="0.2">
      <c r="B132" s="155" t="s">
        <v>53</v>
      </c>
      <c r="C132" s="155" t="s">
        <v>70</v>
      </c>
      <c r="D132" s="155" t="s">
        <v>125</v>
      </c>
      <c r="E132" t="str">
        <f t="shared" ref="E132:E195" si="2">_xlfn.CONCAT(B132,C132,D132)</f>
        <v>ALMale35-39</v>
      </c>
      <c r="F132">
        <v>387</v>
      </c>
    </row>
    <row r="133" spans="2:6" x14ac:dyDescent="0.2">
      <c r="B133" s="155" t="s">
        <v>53</v>
      </c>
      <c r="C133" s="155" t="s">
        <v>70</v>
      </c>
      <c r="D133" s="155" t="s">
        <v>126</v>
      </c>
      <c r="E133" t="str">
        <f t="shared" si="2"/>
        <v>ALMale40-44</v>
      </c>
      <c r="F133">
        <v>432</v>
      </c>
    </row>
    <row r="134" spans="2:6" x14ac:dyDescent="0.2">
      <c r="B134" s="155" t="s">
        <v>53</v>
      </c>
      <c r="C134" s="155" t="s">
        <v>70</v>
      </c>
      <c r="D134" s="155" t="s">
        <v>127</v>
      </c>
      <c r="E134" t="str">
        <f t="shared" si="2"/>
        <v>ALMale45-49</v>
      </c>
      <c r="F134">
        <v>516</v>
      </c>
    </row>
    <row r="135" spans="2:6" x14ac:dyDescent="0.2">
      <c r="B135" s="155" t="s">
        <v>53</v>
      </c>
      <c r="C135" s="155" t="s">
        <v>70</v>
      </c>
      <c r="D135" s="155" t="s">
        <v>128</v>
      </c>
      <c r="E135" t="str">
        <f t="shared" si="2"/>
        <v>ALMale50-54</v>
      </c>
      <c r="F135">
        <v>649</v>
      </c>
    </row>
    <row r="136" spans="2:6" x14ac:dyDescent="0.2">
      <c r="B136" s="155" t="s">
        <v>53</v>
      </c>
      <c r="C136" s="155" t="s">
        <v>70</v>
      </c>
      <c r="D136" s="155" t="s">
        <v>129</v>
      </c>
      <c r="E136" t="str">
        <f t="shared" si="2"/>
        <v>ALMale55-59</v>
      </c>
      <c r="F136">
        <v>780</v>
      </c>
    </row>
    <row r="137" spans="2:6" x14ac:dyDescent="0.2">
      <c r="B137" s="155" t="s">
        <v>53</v>
      </c>
      <c r="C137" s="155" t="s">
        <v>70</v>
      </c>
      <c r="D137" s="155" t="s">
        <v>130</v>
      </c>
      <c r="E137" t="str">
        <f t="shared" si="2"/>
        <v>ALMale60-64</v>
      </c>
      <c r="F137">
        <v>861</v>
      </c>
    </row>
    <row r="138" spans="2:6" x14ac:dyDescent="0.2">
      <c r="B138" s="155" t="s">
        <v>53</v>
      </c>
      <c r="C138" s="155" t="s">
        <v>70</v>
      </c>
      <c r="D138" s="155" t="s">
        <v>131</v>
      </c>
      <c r="E138" t="str">
        <f t="shared" si="2"/>
        <v>ALMale65-69</v>
      </c>
      <c r="F138">
        <v>1019</v>
      </c>
    </row>
    <row r="139" spans="2:6" x14ac:dyDescent="0.2">
      <c r="B139" s="155" t="s">
        <v>53</v>
      </c>
      <c r="C139" s="155" t="s">
        <v>70</v>
      </c>
      <c r="D139" s="155" t="s">
        <v>132</v>
      </c>
      <c r="E139" t="str">
        <f t="shared" si="2"/>
        <v>ALMale70-74</v>
      </c>
      <c r="F139">
        <v>1107</v>
      </c>
    </row>
    <row r="140" spans="2:6" x14ac:dyDescent="0.2">
      <c r="B140" s="155" t="s">
        <v>53</v>
      </c>
      <c r="C140" s="155" t="s">
        <v>70</v>
      </c>
      <c r="D140" s="155" t="s">
        <v>133</v>
      </c>
      <c r="E140" t="str">
        <f t="shared" si="2"/>
        <v>ALMale75-79</v>
      </c>
      <c r="F140">
        <v>1055</v>
      </c>
    </row>
    <row r="141" spans="2:6" x14ac:dyDescent="0.2">
      <c r="B141" s="155" t="s">
        <v>53</v>
      </c>
      <c r="C141" s="155" t="s">
        <v>70</v>
      </c>
      <c r="D141" s="155" t="s">
        <v>134</v>
      </c>
      <c r="E141" t="str">
        <f t="shared" si="2"/>
        <v>ALMale80-84</v>
      </c>
      <c r="F141">
        <v>931</v>
      </c>
    </row>
    <row r="142" spans="2:6" x14ac:dyDescent="0.2">
      <c r="B142" s="155" t="s">
        <v>53</v>
      </c>
      <c r="C142" s="155" t="s">
        <v>70</v>
      </c>
      <c r="D142" s="155" t="s">
        <v>135</v>
      </c>
      <c r="E142" t="str">
        <f t="shared" si="2"/>
        <v>ALMale85-89</v>
      </c>
      <c r="F142">
        <v>715</v>
      </c>
    </row>
    <row r="143" spans="2:6" x14ac:dyDescent="0.2">
      <c r="B143" s="155" t="s">
        <v>53</v>
      </c>
      <c r="C143" s="155" t="s">
        <v>70</v>
      </c>
      <c r="D143" s="155" t="s">
        <v>8</v>
      </c>
      <c r="E143" t="str">
        <f t="shared" si="2"/>
        <v>ALMale90+</v>
      </c>
      <c r="F143">
        <v>617</v>
      </c>
    </row>
    <row r="144" spans="2:6" x14ac:dyDescent="0.2">
      <c r="B144" s="155" t="s">
        <v>15</v>
      </c>
      <c r="C144" s="155" t="s">
        <v>69</v>
      </c>
      <c r="D144" s="155">
        <v>0</v>
      </c>
      <c r="E144" t="str">
        <f t="shared" si="2"/>
        <v>AMFemale0</v>
      </c>
      <c r="F144">
        <v>515</v>
      </c>
    </row>
    <row r="145" spans="2:6" x14ac:dyDescent="0.2">
      <c r="B145" s="155" t="s">
        <v>15</v>
      </c>
      <c r="C145" s="155" t="s">
        <v>69</v>
      </c>
      <c r="D145" s="167" t="s">
        <v>139</v>
      </c>
      <c r="E145" t="str">
        <f t="shared" si="2"/>
        <v>AMFemale01-04</v>
      </c>
      <c r="F145">
        <v>111</v>
      </c>
    </row>
    <row r="146" spans="2:6" x14ac:dyDescent="0.2">
      <c r="B146" s="155" t="s">
        <v>15</v>
      </c>
      <c r="C146" s="155" t="s">
        <v>69</v>
      </c>
      <c r="D146" s="167" t="s">
        <v>138</v>
      </c>
      <c r="E146" t="str">
        <f t="shared" si="2"/>
        <v>AMFemale05-09</v>
      </c>
      <c r="F146">
        <v>49</v>
      </c>
    </row>
    <row r="147" spans="2:6" x14ac:dyDescent="0.2">
      <c r="B147" s="155" t="s">
        <v>15</v>
      </c>
      <c r="C147" s="155" t="s">
        <v>69</v>
      </c>
      <c r="D147" s="167" t="s">
        <v>120</v>
      </c>
      <c r="E147" t="str">
        <f t="shared" si="2"/>
        <v>AMFemale10-14</v>
      </c>
      <c r="F147">
        <v>51</v>
      </c>
    </row>
    <row r="148" spans="2:6" x14ac:dyDescent="0.2">
      <c r="B148" s="155" t="s">
        <v>15</v>
      </c>
      <c r="C148" s="155" t="s">
        <v>69</v>
      </c>
      <c r="D148" s="155" t="s">
        <v>121</v>
      </c>
      <c r="E148" t="str">
        <f t="shared" si="2"/>
        <v>AMFemale15-19</v>
      </c>
      <c r="F148">
        <v>119</v>
      </c>
    </row>
    <row r="149" spans="2:6" x14ac:dyDescent="0.2">
      <c r="B149" s="155" t="s">
        <v>15</v>
      </c>
      <c r="C149" s="155" t="s">
        <v>69</v>
      </c>
      <c r="D149" s="155" t="s">
        <v>122</v>
      </c>
      <c r="E149" t="str">
        <f t="shared" si="2"/>
        <v>AMFemale20-24</v>
      </c>
      <c r="F149">
        <v>121</v>
      </c>
    </row>
    <row r="150" spans="2:6" x14ac:dyDescent="0.2">
      <c r="B150" s="155" t="s">
        <v>15</v>
      </c>
      <c r="C150" s="155" t="s">
        <v>69</v>
      </c>
      <c r="D150" s="155" t="s">
        <v>123</v>
      </c>
      <c r="E150" t="str">
        <f t="shared" si="2"/>
        <v>AMFemale25-29</v>
      </c>
      <c r="F150">
        <v>138</v>
      </c>
    </row>
    <row r="151" spans="2:6" x14ac:dyDescent="0.2">
      <c r="B151" s="155" t="s">
        <v>15</v>
      </c>
      <c r="C151" s="155" t="s">
        <v>69</v>
      </c>
      <c r="D151" s="155" t="s">
        <v>124</v>
      </c>
      <c r="E151" t="str">
        <f t="shared" si="2"/>
        <v>AMFemale30-34</v>
      </c>
      <c r="F151">
        <v>154</v>
      </c>
    </row>
    <row r="152" spans="2:6" x14ac:dyDescent="0.2">
      <c r="B152" s="155" t="s">
        <v>15</v>
      </c>
      <c r="C152" s="155" t="s">
        <v>69</v>
      </c>
      <c r="D152" s="155" t="s">
        <v>125</v>
      </c>
      <c r="E152" t="str">
        <f t="shared" si="2"/>
        <v>AMFemale35-39</v>
      </c>
      <c r="F152">
        <v>186</v>
      </c>
    </row>
    <row r="153" spans="2:6" x14ac:dyDescent="0.2">
      <c r="B153" s="155" t="s">
        <v>15</v>
      </c>
      <c r="C153" s="155" t="s">
        <v>69</v>
      </c>
      <c r="D153" s="155" t="s">
        <v>126</v>
      </c>
      <c r="E153" t="str">
        <f t="shared" si="2"/>
        <v>AMFemale40-44</v>
      </c>
      <c r="F153">
        <v>270</v>
      </c>
    </row>
    <row r="154" spans="2:6" x14ac:dyDescent="0.2">
      <c r="B154" s="155" t="s">
        <v>15</v>
      </c>
      <c r="C154" s="155" t="s">
        <v>69</v>
      </c>
      <c r="D154" s="155" t="s">
        <v>127</v>
      </c>
      <c r="E154" t="str">
        <f t="shared" si="2"/>
        <v>AMFemale45-49</v>
      </c>
      <c r="F154">
        <v>282</v>
      </c>
    </row>
    <row r="155" spans="2:6" x14ac:dyDescent="0.2">
      <c r="B155" s="155" t="s">
        <v>15</v>
      </c>
      <c r="C155" s="155" t="s">
        <v>69</v>
      </c>
      <c r="D155" s="155" t="s">
        <v>128</v>
      </c>
      <c r="E155" t="str">
        <f t="shared" si="2"/>
        <v>AMFemale50-54</v>
      </c>
      <c r="F155">
        <v>325</v>
      </c>
    </row>
    <row r="156" spans="2:6" x14ac:dyDescent="0.2">
      <c r="B156" s="155" t="s">
        <v>15</v>
      </c>
      <c r="C156" s="155" t="s">
        <v>69</v>
      </c>
      <c r="D156" s="155" t="s">
        <v>129</v>
      </c>
      <c r="E156" t="str">
        <f t="shared" si="2"/>
        <v>AMFemale55-59</v>
      </c>
      <c r="F156">
        <v>418</v>
      </c>
    </row>
    <row r="157" spans="2:6" x14ac:dyDescent="0.2">
      <c r="B157" s="155" t="s">
        <v>15</v>
      </c>
      <c r="C157" s="155" t="s">
        <v>69</v>
      </c>
      <c r="D157" s="155" t="s">
        <v>130</v>
      </c>
      <c r="E157" t="str">
        <f t="shared" si="2"/>
        <v>AMFemale60-64</v>
      </c>
      <c r="F157">
        <v>470</v>
      </c>
    </row>
    <row r="158" spans="2:6" x14ac:dyDescent="0.2">
      <c r="B158" s="155" t="s">
        <v>15</v>
      </c>
      <c r="C158" s="155" t="s">
        <v>69</v>
      </c>
      <c r="D158" s="155" t="s">
        <v>131</v>
      </c>
      <c r="E158" t="str">
        <f t="shared" si="2"/>
        <v>AMFemale65-69</v>
      </c>
      <c r="F158">
        <v>603</v>
      </c>
    </row>
    <row r="159" spans="2:6" x14ac:dyDescent="0.2">
      <c r="B159" s="155" t="s">
        <v>15</v>
      </c>
      <c r="C159" s="155" t="s">
        <v>69</v>
      </c>
      <c r="D159" s="155" t="s">
        <v>132</v>
      </c>
      <c r="E159" t="str">
        <f t="shared" si="2"/>
        <v>AMFemale70-74</v>
      </c>
      <c r="F159">
        <v>622</v>
      </c>
    </row>
    <row r="160" spans="2:6" x14ac:dyDescent="0.2">
      <c r="B160" s="155" t="s">
        <v>15</v>
      </c>
      <c r="C160" s="155" t="s">
        <v>69</v>
      </c>
      <c r="D160" s="155" t="s">
        <v>133</v>
      </c>
      <c r="E160" t="str">
        <f t="shared" si="2"/>
        <v>AMFemale75-79</v>
      </c>
      <c r="F160">
        <v>677</v>
      </c>
    </row>
    <row r="161" spans="2:6" x14ac:dyDescent="0.2">
      <c r="B161" s="155" t="s">
        <v>15</v>
      </c>
      <c r="C161" s="155" t="s">
        <v>69</v>
      </c>
      <c r="D161" s="155" t="s">
        <v>134</v>
      </c>
      <c r="E161" t="str">
        <f t="shared" si="2"/>
        <v>AMFemale80-84</v>
      </c>
      <c r="F161">
        <v>725</v>
      </c>
    </row>
    <row r="162" spans="2:6" x14ac:dyDescent="0.2">
      <c r="B162" s="155" t="s">
        <v>15</v>
      </c>
      <c r="C162" s="155" t="s">
        <v>69</v>
      </c>
      <c r="D162" s="155" t="s">
        <v>135</v>
      </c>
      <c r="E162" t="str">
        <f t="shared" si="2"/>
        <v>AMFemale85-89</v>
      </c>
      <c r="F162">
        <v>586</v>
      </c>
    </row>
    <row r="163" spans="2:6" x14ac:dyDescent="0.2">
      <c r="B163" s="155" t="s">
        <v>15</v>
      </c>
      <c r="C163" s="155" t="s">
        <v>69</v>
      </c>
      <c r="D163" s="155" t="s">
        <v>8</v>
      </c>
      <c r="E163" t="str">
        <f t="shared" si="2"/>
        <v>AMFemale90+</v>
      </c>
      <c r="F163">
        <v>699</v>
      </c>
    </row>
    <row r="164" spans="2:6" x14ac:dyDescent="0.2">
      <c r="B164" s="155" t="s">
        <v>15</v>
      </c>
      <c r="C164" s="155" t="s">
        <v>70</v>
      </c>
      <c r="D164" s="155">
        <v>0</v>
      </c>
      <c r="E164" t="str">
        <f t="shared" si="2"/>
        <v>AMMale0</v>
      </c>
      <c r="F164">
        <v>717</v>
      </c>
    </row>
    <row r="165" spans="2:6" x14ac:dyDescent="0.2">
      <c r="B165" s="155" t="s">
        <v>15</v>
      </c>
      <c r="C165" s="155" t="s">
        <v>70</v>
      </c>
      <c r="D165" s="167" t="s">
        <v>139</v>
      </c>
      <c r="E165" t="str">
        <f t="shared" si="2"/>
        <v>AMMale01-04</v>
      </c>
      <c r="F165">
        <v>131</v>
      </c>
    </row>
    <row r="166" spans="2:6" x14ac:dyDescent="0.2">
      <c r="B166" s="155" t="s">
        <v>15</v>
      </c>
      <c r="C166" s="155" t="s">
        <v>70</v>
      </c>
      <c r="D166" s="167" t="s">
        <v>138</v>
      </c>
      <c r="E166" t="str">
        <f t="shared" si="2"/>
        <v>AMMale05-09</v>
      </c>
      <c r="F166">
        <v>61</v>
      </c>
    </row>
    <row r="167" spans="2:6" x14ac:dyDescent="0.2">
      <c r="B167" s="155" t="s">
        <v>15</v>
      </c>
      <c r="C167" s="155" t="s">
        <v>70</v>
      </c>
      <c r="D167" s="167" t="s">
        <v>120</v>
      </c>
      <c r="E167" t="str">
        <f t="shared" si="2"/>
        <v>AMMale10-14</v>
      </c>
      <c r="F167">
        <v>106</v>
      </c>
    </row>
    <row r="168" spans="2:6" x14ac:dyDescent="0.2">
      <c r="B168" s="155" t="s">
        <v>15</v>
      </c>
      <c r="C168" s="155" t="s">
        <v>70</v>
      </c>
      <c r="D168" s="155" t="s">
        <v>121</v>
      </c>
      <c r="E168" t="str">
        <f t="shared" si="2"/>
        <v>AMMale15-19</v>
      </c>
      <c r="F168">
        <v>388</v>
      </c>
    </row>
    <row r="169" spans="2:6" x14ac:dyDescent="0.2">
      <c r="B169" s="155" t="s">
        <v>15</v>
      </c>
      <c r="C169" s="155" t="s">
        <v>70</v>
      </c>
      <c r="D169" s="155" t="s">
        <v>122</v>
      </c>
      <c r="E169" t="str">
        <f t="shared" si="2"/>
        <v>AMMale20-24</v>
      </c>
      <c r="F169">
        <v>633</v>
      </c>
    </row>
    <row r="170" spans="2:6" x14ac:dyDescent="0.2">
      <c r="B170" s="155" t="s">
        <v>15</v>
      </c>
      <c r="C170" s="155" t="s">
        <v>70</v>
      </c>
      <c r="D170" s="155" t="s">
        <v>123</v>
      </c>
      <c r="E170" t="str">
        <f t="shared" si="2"/>
        <v>AMMale25-29</v>
      </c>
      <c r="F170">
        <v>577</v>
      </c>
    </row>
    <row r="171" spans="2:6" x14ac:dyDescent="0.2">
      <c r="B171" s="155" t="s">
        <v>15</v>
      </c>
      <c r="C171" s="155" t="s">
        <v>70</v>
      </c>
      <c r="D171" s="155" t="s">
        <v>124</v>
      </c>
      <c r="E171" t="str">
        <f t="shared" si="2"/>
        <v>AMMale30-34</v>
      </c>
      <c r="F171">
        <v>489</v>
      </c>
    </row>
    <row r="172" spans="2:6" x14ac:dyDescent="0.2">
      <c r="B172" s="155" t="s">
        <v>15</v>
      </c>
      <c r="C172" s="155" t="s">
        <v>70</v>
      </c>
      <c r="D172" s="155" t="s">
        <v>125</v>
      </c>
      <c r="E172" t="str">
        <f t="shared" si="2"/>
        <v>AMMale35-39</v>
      </c>
      <c r="F172">
        <v>462</v>
      </c>
    </row>
    <row r="173" spans="2:6" x14ac:dyDescent="0.2">
      <c r="B173" s="155" t="s">
        <v>15</v>
      </c>
      <c r="C173" s="155" t="s">
        <v>70</v>
      </c>
      <c r="D173" s="155" t="s">
        <v>126</v>
      </c>
      <c r="E173" t="str">
        <f t="shared" si="2"/>
        <v>AMMale40-44</v>
      </c>
      <c r="F173">
        <v>458</v>
      </c>
    </row>
    <row r="174" spans="2:6" x14ac:dyDescent="0.2">
      <c r="B174" s="155" t="s">
        <v>15</v>
      </c>
      <c r="C174" s="155" t="s">
        <v>70</v>
      </c>
      <c r="D174" s="155" t="s">
        <v>127</v>
      </c>
      <c r="E174" t="str">
        <f t="shared" si="2"/>
        <v>AMMale45-49</v>
      </c>
      <c r="F174">
        <v>463</v>
      </c>
    </row>
    <row r="175" spans="2:6" x14ac:dyDescent="0.2">
      <c r="B175" s="155" t="s">
        <v>15</v>
      </c>
      <c r="C175" s="155" t="s">
        <v>70</v>
      </c>
      <c r="D175" s="155" t="s">
        <v>128</v>
      </c>
      <c r="E175" t="str">
        <f t="shared" si="2"/>
        <v>AMMale50-54</v>
      </c>
      <c r="F175">
        <v>550</v>
      </c>
    </row>
    <row r="176" spans="2:6" x14ac:dyDescent="0.2">
      <c r="B176" s="155" t="s">
        <v>15</v>
      </c>
      <c r="C176" s="155" t="s">
        <v>70</v>
      </c>
      <c r="D176" s="155" t="s">
        <v>129</v>
      </c>
      <c r="E176" t="str">
        <f t="shared" si="2"/>
        <v>AMMale55-59</v>
      </c>
      <c r="F176">
        <v>687</v>
      </c>
    </row>
    <row r="177" spans="2:6" x14ac:dyDescent="0.2">
      <c r="B177" s="155" t="s">
        <v>15</v>
      </c>
      <c r="C177" s="155" t="s">
        <v>70</v>
      </c>
      <c r="D177" s="155" t="s">
        <v>130</v>
      </c>
      <c r="E177" t="str">
        <f t="shared" si="2"/>
        <v>AMMale60-64</v>
      </c>
      <c r="F177">
        <v>835</v>
      </c>
    </row>
    <row r="178" spans="2:6" x14ac:dyDescent="0.2">
      <c r="B178" s="155" t="s">
        <v>15</v>
      </c>
      <c r="C178" s="155" t="s">
        <v>70</v>
      </c>
      <c r="D178" s="155" t="s">
        <v>131</v>
      </c>
      <c r="E178" t="str">
        <f t="shared" si="2"/>
        <v>AMMale65-69</v>
      </c>
      <c r="F178">
        <v>904</v>
      </c>
    </row>
    <row r="179" spans="2:6" x14ac:dyDescent="0.2">
      <c r="B179" s="155" t="s">
        <v>15</v>
      </c>
      <c r="C179" s="155" t="s">
        <v>70</v>
      </c>
      <c r="D179" s="155" t="s">
        <v>132</v>
      </c>
      <c r="E179" t="str">
        <f t="shared" si="2"/>
        <v>AMMale70-74</v>
      </c>
      <c r="F179">
        <v>896</v>
      </c>
    </row>
    <row r="180" spans="2:6" x14ac:dyDescent="0.2">
      <c r="B180" s="155" t="s">
        <v>15</v>
      </c>
      <c r="C180" s="155" t="s">
        <v>70</v>
      </c>
      <c r="D180" s="155" t="s">
        <v>133</v>
      </c>
      <c r="E180" t="str">
        <f t="shared" si="2"/>
        <v>AMMale75-79</v>
      </c>
      <c r="F180">
        <v>896</v>
      </c>
    </row>
    <row r="181" spans="2:6" x14ac:dyDescent="0.2">
      <c r="B181" s="155" t="s">
        <v>15</v>
      </c>
      <c r="C181" s="155" t="s">
        <v>70</v>
      </c>
      <c r="D181" s="155" t="s">
        <v>134</v>
      </c>
      <c r="E181" t="str">
        <f t="shared" si="2"/>
        <v>AMMale80-84</v>
      </c>
      <c r="F181">
        <v>783</v>
      </c>
    </row>
    <row r="182" spans="2:6" x14ac:dyDescent="0.2">
      <c r="B182" s="155" t="s">
        <v>15</v>
      </c>
      <c r="C182" s="155" t="s">
        <v>70</v>
      </c>
      <c r="D182" s="155" t="s">
        <v>135</v>
      </c>
      <c r="E182" t="str">
        <f t="shared" si="2"/>
        <v>AMMale85-89</v>
      </c>
      <c r="F182">
        <v>575</v>
      </c>
    </row>
    <row r="183" spans="2:6" x14ac:dyDescent="0.2">
      <c r="B183" s="155" t="s">
        <v>15</v>
      </c>
      <c r="C183" s="155" t="s">
        <v>70</v>
      </c>
      <c r="D183" s="155" t="s">
        <v>8</v>
      </c>
      <c r="E183" t="str">
        <f t="shared" si="2"/>
        <v>AMMale90+</v>
      </c>
      <c r="F183">
        <v>523</v>
      </c>
    </row>
    <row r="184" spans="2:6" x14ac:dyDescent="0.2">
      <c r="B184" s="155" t="s">
        <v>44</v>
      </c>
      <c r="C184" s="155" t="s">
        <v>69</v>
      </c>
      <c r="D184" s="155">
        <v>0</v>
      </c>
      <c r="E184" t="str">
        <f t="shared" si="2"/>
        <v>APFemale0</v>
      </c>
      <c r="F184">
        <v>130</v>
      </c>
    </row>
    <row r="185" spans="2:6" x14ac:dyDescent="0.2">
      <c r="B185" s="155" t="s">
        <v>44</v>
      </c>
      <c r="C185" s="155" t="s">
        <v>69</v>
      </c>
      <c r="D185" s="167" t="s">
        <v>139</v>
      </c>
      <c r="E185" t="str">
        <f t="shared" si="2"/>
        <v>APFemale01-04</v>
      </c>
      <c r="F185">
        <v>28</v>
      </c>
    </row>
    <row r="186" spans="2:6" x14ac:dyDescent="0.2">
      <c r="B186" s="155" t="s">
        <v>44</v>
      </c>
      <c r="C186" s="155" t="s">
        <v>69</v>
      </c>
      <c r="D186" s="167" t="s">
        <v>138</v>
      </c>
      <c r="E186" t="str">
        <f t="shared" si="2"/>
        <v>APFemale05-09</v>
      </c>
      <c r="F186">
        <v>13</v>
      </c>
    </row>
    <row r="187" spans="2:6" x14ac:dyDescent="0.2">
      <c r="B187" s="155" t="s">
        <v>44</v>
      </c>
      <c r="C187" s="155" t="s">
        <v>69</v>
      </c>
      <c r="D187" s="167" t="s">
        <v>120</v>
      </c>
      <c r="E187" t="str">
        <f t="shared" si="2"/>
        <v>APFemale10-14</v>
      </c>
      <c r="F187">
        <v>14</v>
      </c>
    </row>
    <row r="188" spans="2:6" x14ac:dyDescent="0.2">
      <c r="B188" s="155" t="s">
        <v>44</v>
      </c>
      <c r="C188" s="155" t="s">
        <v>69</v>
      </c>
      <c r="D188" s="155" t="s">
        <v>121</v>
      </c>
      <c r="E188" t="str">
        <f t="shared" si="2"/>
        <v>APFemale15-19</v>
      </c>
      <c r="F188">
        <v>20</v>
      </c>
    </row>
    <row r="189" spans="2:6" x14ac:dyDescent="0.2">
      <c r="B189" s="155" t="s">
        <v>44</v>
      </c>
      <c r="C189" s="155" t="s">
        <v>69</v>
      </c>
      <c r="D189" s="155" t="s">
        <v>122</v>
      </c>
      <c r="E189" t="str">
        <f t="shared" si="2"/>
        <v>APFemale20-24</v>
      </c>
      <c r="F189">
        <v>28</v>
      </c>
    </row>
    <row r="190" spans="2:6" x14ac:dyDescent="0.2">
      <c r="B190" s="155" t="s">
        <v>44</v>
      </c>
      <c r="C190" s="155" t="s">
        <v>69</v>
      </c>
      <c r="D190" s="155" t="s">
        <v>123</v>
      </c>
      <c r="E190" t="str">
        <f t="shared" si="2"/>
        <v>APFemale25-29</v>
      </c>
      <c r="F190">
        <v>24</v>
      </c>
    </row>
    <row r="191" spans="2:6" x14ac:dyDescent="0.2">
      <c r="B191" s="155" t="s">
        <v>44</v>
      </c>
      <c r="C191" s="155" t="s">
        <v>69</v>
      </c>
      <c r="D191" s="155" t="s">
        <v>124</v>
      </c>
      <c r="E191" t="str">
        <f t="shared" si="2"/>
        <v>APFemale30-34</v>
      </c>
      <c r="F191">
        <v>26</v>
      </c>
    </row>
    <row r="192" spans="2:6" x14ac:dyDescent="0.2">
      <c r="B192" s="155" t="s">
        <v>44</v>
      </c>
      <c r="C192" s="155" t="s">
        <v>69</v>
      </c>
      <c r="D192" s="155" t="s">
        <v>125</v>
      </c>
      <c r="E192" t="str">
        <f t="shared" si="2"/>
        <v>APFemale35-39</v>
      </c>
      <c r="F192">
        <v>39</v>
      </c>
    </row>
    <row r="193" spans="2:6" x14ac:dyDescent="0.2">
      <c r="B193" s="155" t="s">
        <v>44</v>
      </c>
      <c r="C193" s="155" t="s">
        <v>69</v>
      </c>
      <c r="D193" s="155" t="s">
        <v>126</v>
      </c>
      <c r="E193" t="str">
        <f t="shared" si="2"/>
        <v>APFemale40-44</v>
      </c>
      <c r="F193">
        <v>54</v>
      </c>
    </row>
    <row r="194" spans="2:6" x14ac:dyDescent="0.2">
      <c r="B194" s="155" t="s">
        <v>44</v>
      </c>
      <c r="C194" s="155" t="s">
        <v>69</v>
      </c>
      <c r="D194" s="155" t="s">
        <v>127</v>
      </c>
      <c r="E194" t="str">
        <f t="shared" si="2"/>
        <v>APFemale45-49</v>
      </c>
      <c r="F194">
        <v>53</v>
      </c>
    </row>
    <row r="195" spans="2:6" x14ac:dyDescent="0.2">
      <c r="B195" s="155" t="s">
        <v>44</v>
      </c>
      <c r="C195" s="155" t="s">
        <v>69</v>
      </c>
      <c r="D195" s="155" t="s">
        <v>128</v>
      </c>
      <c r="E195" t="str">
        <f t="shared" si="2"/>
        <v>APFemale50-54</v>
      </c>
      <c r="F195">
        <v>73</v>
      </c>
    </row>
    <row r="196" spans="2:6" x14ac:dyDescent="0.2">
      <c r="B196" s="155" t="s">
        <v>44</v>
      </c>
      <c r="C196" s="155" t="s">
        <v>69</v>
      </c>
      <c r="D196" s="155" t="s">
        <v>129</v>
      </c>
      <c r="E196" t="str">
        <f t="shared" ref="E196:E259" si="3">_xlfn.CONCAT(B196,C196,D196)</f>
        <v>APFemale55-59</v>
      </c>
      <c r="F196">
        <v>80</v>
      </c>
    </row>
    <row r="197" spans="2:6" x14ac:dyDescent="0.2">
      <c r="B197" s="155" t="s">
        <v>44</v>
      </c>
      <c r="C197" s="155" t="s">
        <v>69</v>
      </c>
      <c r="D197" s="155" t="s">
        <v>130</v>
      </c>
      <c r="E197" t="str">
        <f t="shared" si="3"/>
        <v>APFemale60-64</v>
      </c>
      <c r="F197">
        <v>91</v>
      </c>
    </row>
    <row r="198" spans="2:6" x14ac:dyDescent="0.2">
      <c r="B198" s="155" t="s">
        <v>44</v>
      </c>
      <c r="C198" s="155" t="s">
        <v>69</v>
      </c>
      <c r="D198" s="155" t="s">
        <v>131</v>
      </c>
      <c r="E198" t="str">
        <f t="shared" si="3"/>
        <v>APFemale65-69</v>
      </c>
      <c r="F198">
        <v>106</v>
      </c>
    </row>
    <row r="199" spans="2:6" x14ac:dyDescent="0.2">
      <c r="B199" s="155" t="s">
        <v>44</v>
      </c>
      <c r="C199" s="155" t="s">
        <v>69</v>
      </c>
      <c r="D199" s="155" t="s">
        <v>132</v>
      </c>
      <c r="E199" t="str">
        <f t="shared" si="3"/>
        <v>APFemale70-74</v>
      </c>
      <c r="F199">
        <v>111</v>
      </c>
    </row>
    <row r="200" spans="2:6" x14ac:dyDescent="0.2">
      <c r="B200" s="155" t="s">
        <v>44</v>
      </c>
      <c r="C200" s="155" t="s">
        <v>69</v>
      </c>
      <c r="D200" s="155" t="s">
        <v>133</v>
      </c>
      <c r="E200" t="str">
        <f t="shared" si="3"/>
        <v>APFemale75-79</v>
      </c>
      <c r="F200">
        <v>118</v>
      </c>
    </row>
    <row r="201" spans="2:6" x14ac:dyDescent="0.2">
      <c r="B201" s="155" t="s">
        <v>44</v>
      </c>
      <c r="C201" s="155" t="s">
        <v>69</v>
      </c>
      <c r="D201" s="155" t="s">
        <v>134</v>
      </c>
      <c r="E201" t="str">
        <f t="shared" si="3"/>
        <v>APFemale80-84</v>
      </c>
      <c r="F201">
        <v>126</v>
      </c>
    </row>
    <row r="202" spans="2:6" x14ac:dyDescent="0.2">
      <c r="B202" s="155" t="s">
        <v>44</v>
      </c>
      <c r="C202" s="155" t="s">
        <v>69</v>
      </c>
      <c r="D202" s="155" t="s">
        <v>135</v>
      </c>
      <c r="E202" t="str">
        <f t="shared" si="3"/>
        <v>APFemale85-89</v>
      </c>
      <c r="F202">
        <v>115</v>
      </c>
    </row>
    <row r="203" spans="2:6" x14ac:dyDescent="0.2">
      <c r="B203" s="155" t="s">
        <v>44</v>
      </c>
      <c r="C203" s="155" t="s">
        <v>69</v>
      </c>
      <c r="D203" s="155" t="s">
        <v>8</v>
      </c>
      <c r="E203" t="str">
        <f t="shared" si="3"/>
        <v>APFemale90+</v>
      </c>
      <c r="F203">
        <v>140</v>
      </c>
    </row>
    <row r="204" spans="2:6" x14ac:dyDescent="0.2">
      <c r="B204" s="155" t="s">
        <v>44</v>
      </c>
      <c r="C204" s="155" t="s">
        <v>70</v>
      </c>
      <c r="D204" s="155">
        <v>0</v>
      </c>
      <c r="E204" t="str">
        <f t="shared" si="3"/>
        <v>APMale0</v>
      </c>
      <c r="F204">
        <v>158</v>
      </c>
    </row>
    <row r="205" spans="2:6" x14ac:dyDescent="0.2">
      <c r="B205" s="155" t="s">
        <v>44</v>
      </c>
      <c r="C205" s="155" t="s">
        <v>70</v>
      </c>
      <c r="D205" s="167" t="s">
        <v>139</v>
      </c>
      <c r="E205" t="str">
        <f t="shared" si="3"/>
        <v>APMale01-04</v>
      </c>
      <c r="F205">
        <v>30</v>
      </c>
    </row>
    <row r="206" spans="2:6" x14ac:dyDescent="0.2">
      <c r="B206" s="155" t="s">
        <v>44</v>
      </c>
      <c r="C206" s="155" t="s">
        <v>70</v>
      </c>
      <c r="D206" s="167" t="s">
        <v>138</v>
      </c>
      <c r="E206" t="str">
        <f t="shared" si="3"/>
        <v>APMale05-09</v>
      </c>
      <c r="F206">
        <v>16</v>
      </c>
    </row>
    <row r="207" spans="2:6" x14ac:dyDescent="0.2">
      <c r="B207" s="155" t="s">
        <v>44</v>
      </c>
      <c r="C207" s="155" t="s">
        <v>70</v>
      </c>
      <c r="D207" s="167" t="s">
        <v>120</v>
      </c>
      <c r="E207" t="str">
        <f t="shared" si="3"/>
        <v>APMale10-14</v>
      </c>
      <c r="F207">
        <v>17</v>
      </c>
    </row>
    <row r="208" spans="2:6" x14ac:dyDescent="0.2">
      <c r="B208" s="155" t="s">
        <v>44</v>
      </c>
      <c r="C208" s="155" t="s">
        <v>70</v>
      </c>
      <c r="D208" s="155" t="s">
        <v>121</v>
      </c>
      <c r="E208" t="str">
        <f t="shared" si="3"/>
        <v>APMale15-19</v>
      </c>
      <c r="F208">
        <v>136</v>
      </c>
    </row>
    <row r="209" spans="2:6" x14ac:dyDescent="0.2">
      <c r="B209" s="155" t="s">
        <v>44</v>
      </c>
      <c r="C209" s="155" t="s">
        <v>70</v>
      </c>
      <c r="D209" s="155" t="s">
        <v>122</v>
      </c>
      <c r="E209" t="str">
        <f t="shared" si="3"/>
        <v>APMale20-24</v>
      </c>
      <c r="F209">
        <v>155</v>
      </c>
    </row>
    <row r="210" spans="2:6" x14ac:dyDescent="0.2">
      <c r="B210" s="155" t="s">
        <v>44</v>
      </c>
      <c r="C210" s="155" t="s">
        <v>70</v>
      </c>
      <c r="D210" s="155" t="s">
        <v>123</v>
      </c>
      <c r="E210" t="str">
        <f t="shared" si="3"/>
        <v>APMale25-29</v>
      </c>
      <c r="F210">
        <v>96</v>
      </c>
    </row>
    <row r="211" spans="2:6" x14ac:dyDescent="0.2">
      <c r="B211" s="155" t="s">
        <v>44</v>
      </c>
      <c r="C211" s="155" t="s">
        <v>70</v>
      </c>
      <c r="D211" s="155" t="s">
        <v>124</v>
      </c>
      <c r="E211" t="str">
        <f t="shared" si="3"/>
        <v>APMale30-34</v>
      </c>
      <c r="F211">
        <v>89</v>
      </c>
    </row>
    <row r="212" spans="2:6" x14ac:dyDescent="0.2">
      <c r="B212" s="155" t="s">
        <v>44</v>
      </c>
      <c r="C212" s="155" t="s">
        <v>70</v>
      </c>
      <c r="D212" s="155" t="s">
        <v>125</v>
      </c>
      <c r="E212" t="str">
        <f t="shared" si="3"/>
        <v>APMale35-39</v>
      </c>
      <c r="F212">
        <v>72</v>
      </c>
    </row>
    <row r="213" spans="2:6" x14ac:dyDescent="0.2">
      <c r="B213" s="155" t="s">
        <v>44</v>
      </c>
      <c r="C213" s="155" t="s">
        <v>70</v>
      </c>
      <c r="D213" s="155" t="s">
        <v>126</v>
      </c>
      <c r="E213" t="str">
        <f t="shared" si="3"/>
        <v>APMale40-44</v>
      </c>
      <c r="F213">
        <v>78</v>
      </c>
    </row>
    <row r="214" spans="2:6" x14ac:dyDescent="0.2">
      <c r="B214" s="155" t="s">
        <v>44</v>
      </c>
      <c r="C214" s="155" t="s">
        <v>70</v>
      </c>
      <c r="D214" s="155" t="s">
        <v>127</v>
      </c>
      <c r="E214" t="str">
        <f t="shared" si="3"/>
        <v>APMale45-49</v>
      </c>
      <c r="F214">
        <v>91</v>
      </c>
    </row>
    <row r="215" spans="2:6" x14ac:dyDescent="0.2">
      <c r="B215" s="155" t="s">
        <v>44</v>
      </c>
      <c r="C215" s="155" t="s">
        <v>70</v>
      </c>
      <c r="D215" s="155" t="s">
        <v>128</v>
      </c>
      <c r="E215" t="str">
        <f t="shared" si="3"/>
        <v>APMale50-54</v>
      </c>
      <c r="F215">
        <v>108</v>
      </c>
    </row>
    <row r="216" spans="2:6" x14ac:dyDescent="0.2">
      <c r="B216" s="155" t="s">
        <v>44</v>
      </c>
      <c r="C216" s="155" t="s">
        <v>70</v>
      </c>
      <c r="D216" s="155" t="s">
        <v>129</v>
      </c>
      <c r="E216" t="str">
        <f t="shared" si="3"/>
        <v>APMale55-59</v>
      </c>
      <c r="F216">
        <v>141</v>
      </c>
    </row>
    <row r="217" spans="2:6" x14ac:dyDescent="0.2">
      <c r="B217" s="155" t="s">
        <v>44</v>
      </c>
      <c r="C217" s="155" t="s">
        <v>70</v>
      </c>
      <c r="D217" s="155" t="s">
        <v>130</v>
      </c>
      <c r="E217" t="str">
        <f t="shared" si="3"/>
        <v>APMale60-64</v>
      </c>
      <c r="F217">
        <v>164</v>
      </c>
    </row>
    <row r="218" spans="2:6" x14ac:dyDescent="0.2">
      <c r="B218" s="155" t="s">
        <v>44</v>
      </c>
      <c r="C218" s="155" t="s">
        <v>70</v>
      </c>
      <c r="D218" s="155" t="s">
        <v>131</v>
      </c>
      <c r="E218" t="str">
        <f t="shared" si="3"/>
        <v>APMale65-69</v>
      </c>
      <c r="F218">
        <v>160</v>
      </c>
    </row>
    <row r="219" spans="2:6" x14ac:dyDescent="0.2">
      <c r="B219" s="155" t="s">
        <v>44</v>
      </c>
      <c r="C219" s="155" t="s">
        <v>70</v>
      </c>
      <c r="D219" s="155" t="s">
        <v>132</v>
      </c>
      <c r="E219" t="str">
        <f t="shared" si="3"/>
        <v>APMale70-74</v>
      </c>
      <c r="F219">
        <v>162</v>
      </c>
    </row>
    <row r="220" spans="2:6" x14ac:dyDescent="0.2">
      <c r="B220" s="155" t="s">
        <v>44</v>
      </c>
      <c r="C220" s="155" t="s">
        <v>70</v>
      </c>
      <c r="D220" s="155" t="s">
        <v>133</v>
      </c>
      <c r="E220" t="str">
        <f t="shared" si="3"/>
        <v>APMale75-79</v>
      </c>
      <c r="F220">
        <v>151</v>
      </c>
    </row>
    <row r="221" spans="2:6" x14ac:dyDescent="0.2">
      <c r="B221" s="155" t="s">
        <v>44</v>
      </c>
      <c r="C221" s="155" t="s">
        <v>70</v>
      </c>
      <c r="D221" s="155" t="s">
        <v>134</v>
      </c>
      <c r="E221" t="str">
        <f t="shared" si="3"/>
        <v>APMale80-84</v>
      </c>
      <c r="F221">
        <v>122</v>
      </c>
    </row>
    <row r="222" spans="2:6" x14ac:dyDescent="0.2">
      <c r="B222" s="155" t="s">
        <v>44</v>
      </c>
      <c r="C222" s="155" t="s">
        <v>70</v>
      </c>
      <c r="D222" s="155" t="s">
        <v>135</v>
      </c>
      <c r="E222" t="str">
        <f t="shared" si="3"/>
        <v>APMale85-89</v>
      </c>
      <c r="F222">
        <v>98</v>
      </c>
    </row>
    <row r="223" spans="2:6" x14ac:dyDescent="0.2">
      <c r="B223" s="155" t="s">
        <v>44</v>
      </c>
      <c r="C223" s="155" t="s">
        <v>70</v>
      </c>
      <c r="D223" s="155" t="s">
        <v>8</v>
      </c>
      <c r="E223" t="str">
        <f t="shared" si="3"/>
        <v>APMale90+</v>
      </c>
      <c r="F223">
        <v>72</v>
      </c>
    </row>
    <row r="224" spans="2:6" x14ac:dyDescent="0.2">
      <c r="B224" s="155" t="s">
        <v>55</v>
      </c>
      <c r="C224" s="155" t="s">
        <v>69</v>
      </c>
      <c r="D224" s="155">
        <v>0</v>
      </c>
      <c r="E224" t="str">
        <f t="shared" si="3"/>
        <v>BAFemale0</v>
      </c>
      <c r="F224">
        <v>1269</v>
      </c>
    </row>
    <row r="225" spans="2:6" x14ac:dyDescent="0.2">
      <c r="B225" s="155" t="s">
        <v>55</v>
      </c>
      <c r="C225" s="155" t="s">
        <v>69</v>
      </c>
      <c r="D225" s="167" t="s">
        <v>139</v>
      </c>
      <c r="E225" t="str">
        <f t="shared" si="3"/>
        <v>BAFemale01-04</v>
      </c>
      <c r="F225">
        <v>184</v>
      </c>
    </row>
    <row r="226" spans="2:6" x14ac:dyDescent="0.2">
      <c r="B226" s="155" t="s">
        <v>55</v>
      </c>
      <c r="C226" s="155" t="s">
        <v>69</v>
      </c>
      <c r="D226" s="167" t="s">
        <v>138</v>
      </c>
      <c r="E226" t="str">
        <f t="shared" si="3"/>
        <v>BAFemale05-09</v>
      </c>
      <c r="F226">
        <v>107</v>
      </c>
    </row>
    <row r="227" spans="2:6" x14ac:dyDescent="0.2">
      <c r="B227" s="155" t="s">
        <v>55</v>
      </c>
      <c r="C227" s="155" t="s">
        <v>69</v>
      </c>
      <c r="D227" s="167" t="s">
        <v>120</v>
      </c>
      <c r="E227" t="str">
        <f t="shared" si="3"/>
        <v>BAFemale10-14</v>
      </c>
      <c r="F227">
        <v>141</v>
      </c>
    </row>
    <row r="228" spans="2:6" x14ac:dyDescent="0.2">
      <c r="B228" s="155" t="s">
        <v>55</v>
      </c>
      <c r="C228" s="155" t="s">
        <v>69</v>
      </c>
      <c r="D228" s="155" t="s">
        <v>121</v>
      </c>
      <c r="E228" t="str">
        <f t="shared" si="3"/>
        <v>BAFemale15-19</v>
      </c>
      <c r="F228">
        <v>276</v>
      </c>
    </row>
    <row r="229" spans="2:6" x14ac:dyDescent="0.2">
      <c r="B229" s="155" t="s">
        <v>55</v>
      </c>
      <c r="C229" s="155" t="s">
        <v>69</v>
      </c>
      <c r="D229" s="155" t="s">
        <v>122</v>
      </c>
      <c r="E229" t="str">
        <f t="shared" si="3"/>
        <v>BAFemale20-24</v>
      </c>
      <c r="F229">
        <v>339</v>
      </c>
    </row>
    <row r="230" spans="2:6" x14ac:dyDescent="0.2">
      <c r="B230" s="155" t="s">
        <v>55</v>
      </c>
      <c r="C230" s="155" t="s">
        <v>69</v>
      </c>
      <c r="D230" s="155" t="s">
        <v>123</v>
      </c>
      <c r="E230" t="str">
        <f t="shared" si="3"/>
        <v>BAFemale25-29</v>
      </c>
      <c r="F230">
        <v>418</v>
      </c>
    </row>
    <row r="231" spans="2:6" x14ac:dyDescent="0.2">
      <c r="B231" s="155" t="s">
        <v>55</v>
      </c>
      <c r="C231" s="155" t="s">
        <v>69</v>
      </c>
      <c r="D231" s="155" t="s">
        <v>124</v>
      </c>
      <c r="E231" t="str">
        <f t="shared" si="3"/>
        <v>BAFemale30-34</v>
      </c>
      <c r="F231">
        <v>572</v>
      </c>
    </row>
    <row r="232" spans="2:6" x14ac:dyDescent="0.2">
      <c r="B232" s="155" t="s">
        <v>55</v>
      </c>
      <c r="C232" s="155" t="s">
        <v>69</v>
      </c>
      <c r="D232" s="155" t="s">
        <v>125</v>
      </c>
      <c r="E232" t="str">
        <f t="shared" si="3"/>
        <v>BAFemale35-39</v>
      </c>
      <c r="F232">
        <v>821</v>
      </c>
    </row>
    <row r="233" spans="2:6" x14ac:dyDescent="0.2">
      <c r="B233" s="155" t="s">
        <v>55</v>
      </c>
      <c r="C233" s="155" t="s">
        <v>69</v>
      </c>
      <c r="D233" s="155" t="s">
        <v>126</v>
      </c>
      <c r="E233" t="str">
        <f t="shared" si="3"/>
        <v>BAFemale40-44</v>
      </c>
      <c r="F233">
        <v>1147</v>
      </c>
    </row>
    <row r="234" spans="2:6" x14ac:dyDescent="0.2">
      <c r="B234" s="155" t="s">
        <v>55</v>
      </c>
      <c r="C234" s="155" t="s">
        <v>69</v>
      </c>
      <c r="D234" s="155" t="s">
        <v>127</v>
      </c>
      <c r="E234" t="str">
        <f t="shared" si="3"/>
        <v>BAFemale45-49</v>
      </c>
      <c r="F234">
        <v>1214</v>
      </c>
    </row>
    <row r="235" spans="2:6" x14ac:dyDescent="0.2">
      <c r="B235" s="155" t="s">
        <v>55</v>
      </c>
      <c r="C235" s="155" t="s">
        <v>69</v>
      </c>
      <c r="D235" s="155" t="s">
        <v>128</v>
      </c>
      <c r="E235" t="str">
        <f t="shared" si="3"/>
        <v>BAFemale50-54</v>
      </c>
      <c r="F235">
        <v>1730</v>
      </c>
    </row>
    <row r="236" spans="2:6" x14ac:dyDescent="0.2">
      <c r="B236" s="155" t="s">
        <v>55</v>
      </c>
      <c r="C236" s="155" t="s">
        <v>69</v>
      </c>
      <c r="D236" s="155" t="s">
        <v>129</v>
      </c>
      <c r="E236" t="str">
        <f t="shared" si="3"/>
        <v>BAFemale55-59</v>
      </c>
      <c r="F236">
        <v>2129</v>
      </c>
    </row>
    <row r="237" spans="2:6" x14ac:dyDescent="0.2">
      <c r="B237" s="155" t="s">
        <v>55</v>
      </c>
      <c r="C237" s="155" t="s">
        <v>69</v>
      </c>
      <c r="D237" s="155" t="s">
        <v>130</v>
      </c>
      <c r="E237" t="str">
        <f t="shared" si="3"/>
        <v>BAFemale60-64</v>
      </c>
      <c r="F237">
        <v>2658</v>
      </c>
    </row>
    <row r="238" spans="2:6" x14ac:dyDescent="0.2">
      <c r="B238" s="155" t="s">
        <v>55</v>
      </c>
      <c r="C238" s="155" t="s">
        <v>69</v>
      </c>
      <c r="D238" s="155" t="s">
        <v>131</v>
      </c>
      <c r="E238" t="str">
        <f t="shared" si="3"/>
        <v>BAFemale65-69</v>
      </c>
      <c r="F238">
        <v>3182</v>
      </c>
    </row>
    <row r="239" spans="2:6" x14ac:dyDescent="0.2">
      <c r="B239" s="155" t="s">
        <v>55</v>
      </c>
      <c r="C239" s="155" t="s">
        <v>69</v>
      </c>
      <c r="D239" s="155" t="s">
        <v>132</v>
      </c>
      <c r="E239" t="str">
        <f t="shared" si="3"/>
        <v>BAFemale70-74</v>
      </c>
      <c r="F239">
        <v>3533</v>
      </c>
    </row>
    <row r="240" spans="2:6" x14ac:dyDescent="0.2">
      <c r="B240" s="155" t="s">
        <v>55</v>
      </c>
      <c r="C240" s="155" t="s">
        <v>69</v>
      </c>
      <c r="D240" s="155" t="s">
        <v>133</v>
      </c>
      <c r="E240" t="str">
        <f t="shared" si="3"/>
        <v>BAFemale75-79</v>
      </c>
      <c r="F240">
        <v>4354</v>
      </c>
    </row>
    <row r="241" spans="2:6" x14ac:dyDescent="0.2">
      <c r="B241" s="155" t="s">
        <v>55</v>
      </c>
      <c r="C241" s="155" t="s">
        <v>69</v>
      </c>
      <c r="D241" s="155" t="s">
        <v>134</v>
      </c>
      <c r="E241" t="str">
        <f t="shared" si="3"/>
        <v>BAFemale80-84</v>
      </c>
      <c r="F241">
        <v>4766</v>
      </c>
    </row>
    <row r="242" spans="2:6" x14ac:dyDescent="0.2">
      <c r="B242" s="155" t="s">
        <v>55</v>
      </c>
      <c r="C242" s="155" t="s">
        <v>69</v>
      </c>
      <c r="D242" s="155" t="s">
        <v>135</v>
      </c>
      <c r="E242" t="str">
        <f t="shared" si="3"/>
        <v>BAFemale85-89</v>
      </c>
      <c r="F242">
        <v>4516</v>
      </c>
    </row>
    <row r="243" spans="2:6" x14ac:dyDescent="0.2">
      <c r="B243" s="155" t="s">
        <v>55</v>
      </c>
      <c r="C243" s="155" t="s">
        <v>69</v>
      </c>
      <c r="D243" s="155" t="s">
        <v>8</v>
      </c>
      <c r="E243" t="str">
        <f t="shared" si="3"/>
        <v>BAFemale90+</v>
      </c>
      <c r="F243">
        <v>6255</v>
      </c>
    </row>
    <row r="244" spans="2:6" x14ac:dyDescent="0.2">
      <c r="B244" s="155" t="s">
        <v>55</v>
      </c>
      <c r="C244" s="155" t="s">
        <v>70</v>
      </c>
      <c r="D244" s="155">
        <v>0</v>
      </c>
      <c r="E244" t="str">
        <f t="shared" si="3"/>
        <v>BAMale0</v>
      </c>
      <c r="F244">
        <v>1666</v>
      </c>
    </row>
    <row r="245" spans="2:6" x14ac:dyDescent="0.2">
      <c r="B245" s="155" t="s">
        <v>55</v>
      </c>
      <c r="C245" s="155" t="s">
        <v>70</v>
      </c>
      <c r="D245" s="167" t="s">
        <v>139</v>
      </c>
      <c r="E245" t="str">
        <f t="shared" si="3"/>
        <v>BAMale01-04</v>
      </c>
      <c r="F245">
        <v>226</v>
      </c>
    </row>
    <row r="246" spans="2:6" x14ac:dyDescent="0.2">
      <c r="B246" s="155" t="s">
        <v>55</v>
      </c>
      <c r="C246" s="155" t="s">
        <v>70</v>
      </c>
      <c r="D246" s="167" t="s">
        <v>138</v>
      </c>
      <c r="E246" t="str">
        <f t="shared" si="3"/>
        <v>BAMale05-09</v>
      </c>
      <c r="F246">
        <v>144</v>
      </c>
    </row>
    <row r="247" spans="2:6" x14ac:dyDescent="0.2">
      <c r="B247" s="155" t="s">
        <v>55</v>
      </c>
      <c r="C247" s="155" t="s">
        <v>70</v>
      </c>
      <c r="D247" s="167" t="s">
        <v>120</v>
      </c>
      <c r="E247" t="str">
        <f t="shared" si="3"/>
        <v>BAMale10-14</v>
      </c>
      <c r="F247">
        <v>237</v>
      </c>
    </row>
    <row r="248" spans="2:6" x14ac:dyDescent="0.2">
      <c r="B248" s="155" t="s">
        <v>55</v>
      </c>
      <c r="C248" s="155" t="s">
        <v>70</v>
      </c>
      <c r="D248" s="155" t="s">
        <v>121</v>
      </c>
      <c r="E248" t="str">
        <f t="shared" si="3"/>
        <v>BAMale15-19</v>
      </c>
      <c r="F248">
        <v>1554</v>
      </c>
    </row>
    <row r="249" spans="2:6" x14ac:dyDescent="0.2">
      <c r="B249" s="155" t="s">
        <v>55</v>
      </c>
      <c r="C249" s="155" t="s">
        <v>70</v>
      </c>
      <c r="D249" s="155" t="s">
        <v>122</v>
      </c>
      <c r="E249" t="str">
        <f t="shared" si="3"/>
        <v>BAMale20-24</v>
      </c>
      <c r="F249">
        <v>2330</v>
      </c>
    </row>
    <row r="250" spans="2:6" x14ac:dyDescent="0.2">
      <c r="B250" s="155" t="s">
        <v>55</v>
      </c>
      <c r="C250" s="155" t="s">
        <v>70</v>
      </c>
      <c r="D250" s="155" t="s">
        <v>123</v>
      </c>
      <c r="E250" t="str">
        <f t="shared" si="3"/>
        <v>BAMale25-29</v>
      </c>
      <c r="F250">
        <v>1820</v>
      </c>
    </row>
    <row r="251" spans="2:6" x14ac:dyDescent="0.2">
      <c r="B251" s="155" t="s">
        <v>55</v>
      </c>
      <c r="C251" s="155" t="s">
        <v>70</v>
      </c>
      <c r="D251" s="155" t="s">
        <v>124</v>
      </c>
      <c r="E251" t="str">
        <f t="shared" si="3"/>
        <v>BAMale30-34</v>
      </c>
      <c r="F251">
        <v>1842</v>
      </c>
    </row>
    <row r="252" spans="2:6" x14ac:dyDescent="0.2">
      <c r="B252" s="155" t="s">
        <v>55</v>
      </c>
      <c r="C252" s="155" t="s">
        <v>70</v>
      </c>
      <c r="D252" s="155" t="s">
        <v>125</v>
      </c>
      <c r="E252" t="str">
        <f t="shared" si="3"/>
        <v>BAMale35-39</v>
      </c>
      <c r="F252">
        <v>2008</v>
      </c>
    </row>
    <row r="253" spans="2:6" x14ac:dyDescent="0.2">
      <c r="B253" s="155" t="s">
        <v>55</v>
      </c>
      <c r="C253" s="155" t="s">
        <v>70</v>
      </c>
      <c r="D253" s="155" t="s">
        <v>126</v>
      </c>
      <c r="E253" t="str">
        <f t="shared" si="3"/>
        <v>BAMale40-44</v>
      </c>
      <c r="F253">
        <v>2087</v>
      </c>
    </row>
    <row r="254" spans="2:6" x14ac:dyDescent="0.2">
      <c r="B254" s="155" t="s">
        <v>55</v>
      </c>
      <c r="C254" s="155" t="s">
        <v>70</v>
      </c>
      <c r="D254" s="155" t="s">
        <v>127</v>
      </c>
      <c r="E254" t="str">
        <f t="shared" si="3"/>
        <v>BAMale45-49</v>
      </c>
      <c r="F254">
        <v>2357</v>
      </c>
    </row>
    <row r="255" spans="2:6" x14ac:dyDescent="0.2">
      <c r="B255" s="155" t="s">
        <v>55</v>
      </c>
      <c r="C255" s="155" t="s">
        <v>70</v>
      </c>
      <c r="D255" s="155" t="s">
        <v>128</v>
      </c>
      <c r="E255" t="str">
        <f t="shared" si="3"/>
        <v>BAMale50-54</v>
      </c>
      <c r="F255">
        <v>3028</v>
      </c>
    </row>
    <row r="256" spans="2:6" x14ac:dyDescent="0.2">
      <c r="B256" s="155" t="s">
        <v>55</v>
      </c>
      <c r="C256" s="155" t="s">
        <v>70</v>
      </c>
      <c r="D256" s="155" t="s">
        <v>129</v>
      </c>
      <c r="E256" t="str">
        <f t="shared" si="3"/>
        <v>BAMale55-59</v>
      </c>
      <c r="F256">
        <v>3600</v>
      </c>
    </row>
    <row r="257" spans="2:6" x14ac:dyDescent="0.2">
      <c r="B257" s="155" t="s">
        <v>55</v>
      </c>
      <c r="C257" s="155" t="s">
        <v>70</v>
      </c>
      <c r="D257" s="155" t="s">
        <v>130</v>
      </c>
      <c r="E257" t="str">
        <f t="shared" si="3"/>
        <v>BAMale60-64</v>
      </c>
      <c r="F257">
        <v>4183</v>
      </c>
    </row>
    <row r="258" spans="2:6" x14ac:dyDescent="0.2">
      <c r="B258" s="155" t="s">
        <v>55</v>
      </c>
      <c r="C258" s="155" t="s">
        <v>70</v>
      </c>
      <c r="D258" s="155" t="s">
        <v>131</v>
      </c>
      <c r="E258" t="str">
        <f t="shared" si="3"/>
        <v>BAMale65-69</v>
      </c>
      <c r="F258">
        <v>4493</v>
      </c>
    </row>
    <row r="259" spans="2:6" x14ac:dyDescent="0.2">
      <c r="B259" s="155" t="s">
        <v>55</v>
      </c>
      <c r="C259" s="155" t="s">
        <v>70</v>
      </c>
      <c r="D259" s="155" t="s">
        <v>132</v>
      </c>
      <c r="E259" t="str">
        <f t="shared" si="3"/>
        <v>BAMale70-74</v>
      </c>
      <c r="F259">
        <v>4704</v>
      </c>
    </row>
    <row r="260" spans="2:6" x14ac:dyDescent="0.2">
      <c r="B260" s="155" t="s">
        <v>55</v>
      </c>
      <c r="C260" s="155" t="s">
        <v>70</v>
      </c>
      <c r="D260" s="155" t="s">
        <v>133</v>
      </c>
      <c r="E260" t="str">
        <f t="shared" ref="E260:E323" si="4">_xlfn.CONCAT(B260,C260,D260)</f>
        <v>BAMale75-79</v>
      </c>
      <c r="F260">
        <v>5008</v>
      </c>
    </row>
    <row r="261" spans="2:6" x14ac:dyDescent="0.2">
      <c r="B261" s="155" t="s">
        <v>55</v>
      </c>
      <c r="C261" s="155" t="s">
        <v>70</v>
      </c>
      <c r="D261" s="155" t="s">
        <v>134</v>
      </c>
      <c r="E261" t="str">
        <f t="shared" si="4"/>
        <v>BAMale80-84</v>
      </c>
      <c r="F261">
        <v>4375</v>
      </c>
    </row>
    <row r="262" spans="2:6" x14ac:dyDescent="0.2">
      <c r="B262" s="155" t="s">
        <v>55</v>
      </c>
      <c r="C262" s="155" t="s">
        <v>70</v>
      </c>
      <c r="D262" s="155" t="s">
        <v>135</v>
      </c>
      <c r="E262" t="str">
        <f t="shared" si="4"/>
        <v>BAMale85-89</v>
      </c>
      <c r="F262">
        <v>3726</v>
      </c>
    </row>
    <row r="263" spans="2:6" x14ac:dyDescent="0.2">
      <c r="B263" s="155" t="s">
        <v>55</v>
      </c>
      <c r="C263" s="155" t="s">
        <v>70</v>
      </c>
      <c r="D263" s="155" t="s">
        <v>8</v>
      </c>
      <c r="E263" t="str">
        <f t="shared" si="4"/>
        <v>BAMale90+</v>
      </c>
      <c r="F263">
        <v>4041</v>
      </c>
    </row>
    <row r="264" spans="2:6" x14ac:dyDescent="0.2">
      <c r="B264" s="155" t="s">
        <v>49</v>
      </c>
      <c r="C264" s="155" t="s">
        <v>69</v>
      </c>
      <c r="D264" s="155">
        <v>0</v>
      </c>
      <c r="E264" t="str">
        <f t="shared" si="4"/>
        <v>CEFemale0</v>
      </c>
      <c r="F264">
        <v>718</v>
      </c>
    </row>
    <row r="265" spans="2:6" x14ac:dyDescent="0.2">
      <c r="B265" s="155" t="s">
        <v>49</v>
      </c>
      <c r="C265" s="155" t="s">
        <v>69</v>
      </c>
      <c r="D265" s="167" t="s">
        <v>139</v>
      </c>
      <c r="E265" t="str">
        <f t="shared" si="4"/>
        <v>CEFemale01-04</v>
      </c>
      <c r="F265">
        <v>103</v>
      </c>
    </row>
    <row r="266" spans="2:6" x14ac:dyDescent="0.2">
      <c r="B266" s="155" t="s">
        <v>49</v>
      </c>
      <c r="C266" s="155" t="s">
        <v>69</v>
      </c>
      <c r="D266" s="167" t="s">
        <v>138</v>
      </c>
      <c r="E266" t="str">
        <f t="shared" si="4"/>
        <v>CEFemale05-09</v>
      </c>
      <c r="F266">
        <v>76</v>
      </c>
    </row>
    <row r="267" spans="2:6" x14ac:dyDescent="0.2">
      <c r="B267" s="155" t="s">
        <v>49</v>
      </c>
      <c r="C267" s="155" t="s">
        <v>69</v>
      </c>
      <c r="D267" s="167" t="s">
        <v>120</v>
      </c>
      <c r="E267" t="str">
        <f t="shared" si="4"/>
        <v>CEFemale10-14</v>
      </c>
      <c r="F267">
        <v>90</v>
      </c>
    </row>
    <row r="268" spans="2:6" x14ac:dyDescent="0.2">
      <c r="B268" s="155" t="s">
        <v>49</v>
      </c>
      <c r="C268" s="155" t="s">
        <v>69</v>
      </c>
      <c r="D268" s="155" t="s">
        <v>121</v>
      </c>
      <c r="E268" t="str">
        <f t="shared" si="4"/>
        <v>CEFemale15-19</v>
      </c>
      <c r="F268">
        <v>157</v>
      </c>
    </row>
    <row r="269" spans="2:6" x14ac:dyDescent="0.2">
      <c r="B269" s="155" t="s">
        <v>49</v>
      </c>
      <c r="C269" s="155" t="s">
        <v>69</v>
      </c>
      <c r="D269" s="155" t="s">
        <v>122</v>
      </c>
      <c r="E269" t="str">
        <f t="shared" si="4"/>
        <v>CEFemale20-24</v>
      </c>
      <c r="F269">
        <v>231</v>
      </c>
    </row>
    <row r="270" spans="2:6" x14ac:dyDescent="0.2">
      <c r="B270" s="155" t="s">
        <v>49</v>
      </c>
      <c r="C270" s="155" t="s">
        <v>69</v>
      </c>
      <c r="D270" s="155" t="s">
        <v>123</v>
      </c>
      <c r="E270" t="str">
        <f t="shared" si="4"/>
        <v>CEFemale25-29</v>
      </c>
      <c r="F270">
        <v>241</v>
      </c>
    </row>
    <row r="271" spans="2:6" x14ac:dyDescent="0.2">
      <c r="B271" s="155" t="s">
        <v>49</v>
      </c>
      <c r="C271" s="155" t="s">
        <v>69</v>
      </c>
      <c r="D271" s="155" t="s">
        <v>124</v>
      </c>
      <c r="E271" t="str">
        <f t="shared" si="4"/>
        <v>CEFemale30-34</v>
      </c>
      <c r="F271">
        <v>323</v>
      </c>
    </row>
    <row r="272" spans="2:6" x14ac:dyDescent="0.2">
      <c r="B272" s="155" t="s">
        <v>49</v>
      </c>
      <c r="C272" s="155" t="s">
        <v>69</v>
      </c>
      <c r="D272" s="155" t="s">
        <v>125</v>
      </c>
      <c r="E272" t="str">
        <f t="shared" si="4"/>
        <v>CEFemale35-39</v>
      </c>
      <c r="F272">
        <v>402</v>
      </c>
    </row>
    <row r="273" spans="2:6" x14ac:dyDescent="0.2">
      <c r="B273" s="155" t="s">
        <v>49</v>
      </c>
      <c r="C273" s="155" t="s">
        <v>69</v>
      </c>
      <c r="D273" s="155" t="s">
        <v>126</v>
      </c>
      <c r="E273" t="str">
        <f t="shared" si="4"/>
        <v>CEFemale40-44</v>
      </c>
      <c r="F273">
        <v>530</v>
      </c>
    </row>
    <row r="274" spans="2:6" x14ac:dyDescent="0.2">
      <c r="B274" s="155" t="s">
        <v>49</v>
      </c>
      <c r="C274" s="155" t="s">
        <v>69</v>
      </c>
      <c r="D274" s="155" t="s">
        <v>127</v>
      </c>
      <c r="E274" t="str">
        <f t="shared" si="4"/>
        <v>CEFemale45-49</v>
      </c>
      <c r="F274">
        <v>656</v>
      </c>
    </row>
    <row r="275" spans="2:6" x14ac:dyDescent="0.2">
      <c r="B275" s="155" t="s">
        <v>49</v>
      </c>
      <c r="C275" s="155" t="s">
        <v>69</v>
      </c>
      <c r="D275" s="155" t="s">
        <v>128</v>
      </c>
      <c r="E275" t="str">
        <f t="shared" si="4"/>
        <v>CEFemale50-54</v>
      </c>
      <c r="F275">
        <v>934</v>
      </c>
    </row>
    <row r="276" spans="2:6" x14ac:dyDescent="0.2">
      <c r="B276" s="155" t="s">
        <v>49</v>
      </c>
      <c r="C276" s="155" t="s">
        <v>69</v>
      </c>
      <c r="D276" s="155" t="s">
        <v>129</v>
      </c>
      <c r="E276" t="str">
        <f t="shared" si="4"/>
        <v>CEFemale55-59</v>
      </c>
      <c r="F276">
        <v>1239</v>
      </c>
    </row>
    <row r="277" spans="2:6" x14ac:dyDescent="0.2">
      <c r="B277" s="155" t="s">
        <v>49</v>
      </c>
      <c r="C277" s="155" t="s">
        <v>69</v>
      </c>
      <c r="D277" s="155" t="s">
        <v>130</v>
      </c>
      <c r="E277" t="str">
        <f t="shared" si="4"/>
        <v>CEFemale60-64</v>
      </c>
      <c r="F277">
        <v>1506</v>
      </c>
    </row>
    <row r="278" spans="2:6" x14ac:dyDescent="0.2">
      <c r="B278" s="155" t="s">
        <v>49</v>
      </c>
      <c r="C278" s="155" t="s">
        <v>69</v>
      </c>
      <c r="D278" s="155" t="s">
        <v>131</v>
      </c>
      <c r="E278" t="str">
        <f t="shared" si="4"/>
        <v>CEFemale65-69</v>
      </c>
      <c r="F278">
        <v>1964</v>
      </c>
    </row>
    <row r="279" spans="2:6" x14ac:dyDescent="0.2">
      <c r="B279" s="155" t="s">
        <v>49</v>
      </c>
      <c r="C279" s="155" t="s">
        <v>69</v>
      </c>
      <c r="D279" s="155" t="s">
        <v>132</v>
      </c>
      <c r="E279" t="str">
        <f t="shared" si="4"/>
        <v>CEFemale70-74</v>
      </c>
      <c r="F279">
        <v>2415</v>
      </c>
    </row>
    <row r="280" spans="2:6" x14ac:dyDescent="0.2">
      <c r="B280" s="155" t="s">
        <v>49</v>
      </c>
      <c r="C280" s="155" t="s">
        <v>69</v>
      </c>
      <c r="D280" s="155" t="s">
        <v>133</v>
      </c>
      <c r="E280" t="str">
        <f t="shared" si="4"/>
        <v>CEFemale75-79</v>
      </c>
      <c r="F280">
        <v>2960</v>
      </c>
    </row>
    <row r="281" spans="2:6" x14ac:dyDescent="0.2">
      <c r="B281" s="155" t="s">
        <v>49</v>
      </c>
      <c r="C281" s="155" t="s">
        <v>69</v>
      </c>
      <c r="D281" s="155" t="s">
        <v>134</v>
      </c>
      <c r="E281" t="str">
        <f t="shared" si="4"/>
        <v>CEFemale80-84</v>
      </c>
      <c r="F281">
        <v>3432</v>
      </c>
    </row>
    <row r="282" spans="2:6" x14ac:dyDescent="0.2">
      <c r="B282" s="155" t="s">
        <v>49</v>
      </c>
      <c r="C282" s="155" t="s">
        <v>69</v>
      </c>
      <c r="D282" s="155" t="s">
        <v>135</v>
      </c>
      <c r="E282" t="str">
        <f t="shared" si="4"/>
        <v>CEFemale85-89</v>
      </c>
      <c r="F282">
        <v>3001</v>
      </c>
    </row>
    <row r="283" spans="2:6" x14ac:dyDescent="0.2">
      <c r="B283" s="155" t="s">
        <v>49</v>
      </c>
      <c r="C283" s="155" t="s">
        <v>69</v>
      </c>
      <c r="D283" s="155" t="s">
        <v>8</v>
      </c>
      <c r="E283" t="str">
        <f t="shared" si="4"/>
        <v>CEFemale90+</v>
      </c>
      <c r="F283">
        <v>4432</v>
      </c>
    </row>
    <row r="284" spans="2:6" x14ac:dyDescent="0.2">
      <c r="B284" s="155" t="s">
        <v>49</v>
      </c>
      <c r="C284" s="155" t="s">
        <v>70</v>
      </c>
      <c r="D284" s="155">
        <v>0</v>
      </c>
      <c r="E284" t="str">
        <f t="shared" si="4"/>
        <v>CEMale0</v>
      </c>
      <c r="F284">
        <v>851</v>
      </c>
    </row>
    <row r="285" spans="2:6" x14ac:dyDescent="0.2">
      <c r="B285" s="155" t="s">
        <v>49</v>
      </c>
      <c r="C285" s="155" t="s">
        <v>70</v>
      </c>
      <c r="D285" s="167" t="s">
        <v>139</v>
      </c>
      <c r="E285" t="str">
        <f t="shared" si="4"/>
        <v>CEMale01-04</v>
      </c>
      <c r="F285">
        <v>152</v>
      </c>
    </row>
    <row r="286" spans="2:6" x14ac:dyDescent="0.2">
      <c r="B286" s="155" t="s">
        <v>49</v>
      </c>
      <c r="C286" s="155" t="s">
        <v>70</v>
      </c>
      <c r="D286" s="167" t="s">
        <v>138</v>
      </c>
      <c r="E286" t="str">
        <f t="shared" si="4"/>
        <v>CEMale05-09</v>
      </c>
      <c r="F286">
        <v>103</v>
      </c>
    </row>
    <row r="287" spans="2:6" x14ac:dyDescent="0.2">
      <c r="B287" s="155" t="s">
        <v>49</v>
      </c>
      <c r="C287" s="155" t="s">
        <v>70</v>
      </c>
      <c r="D287" s="167" t="s">
        <v>120</v>
      </c>
      <c r="E287" t="str">
        <f t="shared" si="4"/>
        <v>CEMale10-14</v>
      </c>
      <c r="F287">
        <v>129</v>
      </c>
    </row>
    <row r="288" spans="2:6" x14ac:dyDescent="0.2">
      <c r="B288" s="155" t="s">
        <v>49</v>
      </c>
      <c r="C288" s="155" t="s">
        <v>70</v>
      </c>
      <c r="D288" s="155" t="s">
        <v>121</v>
      </c>
      <c r="E288" t="str">
        <f t="shared" si="4"/>
        <v>CEMale15-19</v>
      </c>
      <c r="F288">
        <v>652</v>
      </c>
    </row>
    <row r="289" spans="2:6" x14ac:dyDescent="0.2">
      <c r="B289" s="155" t="s">
        <v>49</v>
      </c>
      <c r="C289" s="155" t="s">
        <v>70</v>
      </c>
      <c r="D289" s="155" t="s">
        <v>122</v>
      </c>
      <c r="E289" t="str">
        <f t="shared" si="4"/>
        <v>CEMale20-24</v>
      </c>
      <c r="F289">
        <v>976</v>
      </c>
    </row>
    <row r="290" spans="2:6" x14ac:dyDescent="0.2">
      <c r="B290" s="155" t="s">
        <v>49</v>
      </c>
      <c r="C290" s="155" t="s">
        <v>70</v>
      </c>
      <c r="D290" s="155" t="s">
        <v>123</v>
      </c>
      <c r="E290" t="str">
        <f t="shared" si="4"/>
        <v>CEMale25-29</v>
      </c>
      <c r="F290">
        <v>878</v>
      </c>
    </row>
    <row r="291" spans="2:6" x14ac:dyDescent="0.2">
      <c r="B291" s="155" t="s">
        <v>49</v>
      </c>
      <c r="C291" s="155" t="s">
        <v>70</v>
      </c>
      <c r="D291" s="155" t="s">
        <v>124</v>
      </c>
      <c r="E291" t="str">
        <f t="shared" si="4"/>
        <v>CEMale30-34</v>
      </c>
      <c r="F291">
        <v>991</v>
      </c>
    </row>
    <row r="292" spans="2:6" x14ac:dyDescent="0.2">
      <c r="B292" s="155" t="s">
        <v>49</v>
      </c>
      <c r="C292" s="155" t="s">
        <v>70</v>
      </c>
      <c r="D292" s="155" t="s">
        <v>125</v>
      </c>
      <c r="E292" t="str">
        <f t="shared" si="4"/>
        <v>CEMale35-39</v>
      </c>
      <c r="F292">
        <v>1050</v>
      </c>
    </row>
    <row r="293" spans="2:6" x14ac:dyDescent="0.2">
      <c r="B293" s="155" t="s">
        <v>49</v>
      </c>
      <c r="C293" s="155" t="s">
        <v>70</v>
      </c>
      <c r="D293" s="155" t="s">
        <v>126</v>
      </c>
      <c r="E293" t="str">
        <f t="shared" si="4"/>
        <v>CEMale40-44</v>
      </c>
      <c r="F293">
        <v>1149</v>
      </c>
    </row>
    <row r="294" spans="2:6" x14ac:dyDescent="0.2">
      <c r="B294" s="155" t="s">
        <v>49</v>
      </c>
      <c r="C294" s="155" t="s">
        <v>70</v>
      </c>
      <c r="D294" s="155" t="s">
        <v>127</v>
      </c>
      <c r="E294" t="str">
        <f t="shared" si="4"/>
        <v>CEMale45-49</v>
      </c>
      <c r="F294">
        <v>1392</v>
      </c>
    </row>
    <row r="295" spans="2:6" x14ac:dyDescent="0.2">
      <c r="B295" s="155" t="s">
        <v>49</v>
      </c>
      <c r="C295" s="155" t="s">
        <v>70</v>
      </c>
      <c r="D295" s="155" t="s">
        <v>128</v>
      </c>
      <c r="E295" t="str">
        <f t="shared" si="4"/>
        <v>CEMale50-54</v>
      </c>
      <c r="F295">
        <v>1748</v>
      </c>
    </row>
    <row r="296" spans="2:6" x14ac:dyDescent="0.2">
      <c r="B296" s="155" t="s">
        <v>49</v>
      </c>
      <c r="C296" s="155" t="s">
        <v>70</v>
      </c>
      <c r="D296" s="155" t="s">
        <v>129</v>
      </c>
      <c r="E296" t="str">
        <f t="shared" si="4"/>
        <v>CEMale55-59</v>
      </c>
      <c r="F296">
        <v>1975</v>
      </c>
    </row>
    <row r="297" spans="2:6" x14ac:dyDescent="0.2">
      <c r="B297" s="155" t="s">
        <v>49</v>
      </c>
      <c r="C297" s="155" t="s">
        <v>70</v>
      </c>
      <c r="D297" s="155" t="s">
        <v>130</v>
      </c>
      <c r="E297" t="str">
        <f t="shared" si="4"/>
        <v>CEMale60-64</v>
      </c>
      <c r="F297">
        <v>2228</v>
      </c>
    </row>
    <row r="298" spans="2:6" x14ac:dyDescent="0.2">
      <c r="B298" s="155" t="s">
        <v>49</v>
      </c>
      <c r="C298" s="155" t="s">
        <v>70</v>
      </c>
      <c r="D298" s="155" t="s">
        <v>131</v>
      </c>
      <c r="E298" t="str">
        <f t="shared" si="4"/>
        <v>CEMale65-69</v>
      </c>
      <c r="F298">
        <v>2548</v>
      </c>
    </row>
    <row r="299" spans="2:6" x14ac:dyDescent="0.2">
      <c r="B299" s="155" t="s">
        <v>49</v>
      </c>
      <c r="C299" s="155" t="s">
        <v>70</v>
      </c>
      <c r="D299" s="155" t="s">
        <v>132</v>
      </c>
      <c r="E299" t="str">
        <f t="shared" si="4"/>
        <v>CEMale70-74</v>
      </c>
      <c r="F299">
        <v>2761</v>
      </c>
    </row>
    <row r="300" spans="2:6" x14ac:dyDescent="0.2">
      <c r="B300" s="155" t="s">
        <v>49</v>
      </c>
      <c r="C300" s="155" t="s">
        <v>70</v>
      </c>
      <c r="D300" s="155" t="s">
        <v>133</v>
      </c>
      <c r="E300" t="str">
        <f t="shared" si="4"/>
        <v>CEMale75-79</v>
      </c>
      <c r="F300">
        <v>3058</v>
      </c>
    </row>
    <row r="301" spans="2:6" x14ac:dyDescent="0.2">
      <c r="B301" s="155" t="s">
        <v>49</v>
      </c>
      <c r="C301" s="155" t="s">
        <v>70</v>
      </c>
      <c r="D301" s="155" t="s">
        <v>134</v>
      </c>
      <c r="E301" t="str">
        <f t="shared" si="4"/>
        <v>CEMale80-84</v>
      </c>
      <c r="F301">
        <v>3081</v>
      </c>
    </row>
    <row r="302" spans="2:6" x14ac:dyDescent="0.2">
      <c r="B302" s="155" t="s">
        <v>49</v>
      </c>
      <c r="C302" s="155" t="s">
        <v>70</v>
      </c>
      <c r="D302" s="155" t="s">
        <v>135</v>
      </c>
      <c r="E302" t="str">
        <f t="shared" si="4"/>
        <v>CEMale85-89</v>
      </c>
      <c r="F302">
        <v>2424</v>
      </c>
    </row>
    <row r="303" spans="2:6" x14ac:dyDescent="0.2">
      <c r="B303" s="155" t="s">
        <v>49</v>
      </c>
      <c r="C303" s="155" t="s">
        <v>70</v>
      </c>
      <c r="D303" s="155" t="s">
        <v>8</v>
      </c>
      <c r="E303" t="str">
        <f t="shared" si="4"/>
        <v>CEMale90+</v>
      </c>
      <c r="F303">
        <v>2946</v>
      </c>
    </row>
    <row r="304" spans="2:6" x14ac:dyDescent="0.2">
      <c r="B304" s="155" t="s">
        <v>68</v>
      </c>
      <c r="C304" s="155" t="s">
        <v>69</v>
      </c>
      <c r="D304" s="155">
        <v>0</v>
      </c>
      <c r="E304" t="str">
        <f t="shared" si="4"/>
        <v>DFFemale0</v>
      </c>
      <c r="F304">
        <v>149</v>
      </c>
    </row>
    <row r="305" spans="2:6" x14ac:dyDescent="0.2">
      <c r="B305" s="155" t="s">
        <v>68</v>
      </c>
      <c r="C305" s="155" t="s">
        <v>69</v>
      </c>
      <c r="D305" s="167" t="s">
        <v>139</v>
      </c>
      <c r="E305" t="str">
        <f t="shared" si="4"/>
        <v>DFFemale01-04</v>
      </c>
      <c r="F305">
        <v>31</v>
      </c>
    </row>
    <row r="306" spans="2:6" x14ac:dyDescent="0.2">
      <c r="B306" s="155" t="s">
        <v>68</v>
      </c>
      <c r="C306" s="155" t="s">
        <v>69</v>
      </c>
      <c r="D306" s="167" t="s">
        <v>138</v>
      </c>
      <c r="E306" t="str">
        <f t="shared" si="4"/>
        <v>DFFemale05-09</v>
      </c>
      <c r="F306">
        <v>18</v>
      </c>
    </row>
    <row r="307" spans="2:6" x14ac:dyDescent="0.2">
      <c r="B307" s="155" t="s">
        <v>68</v>
      </c>
      <c r="C307" s="155" t="s">
        <v>69</v>
      </c>
      <c r="D307" s="167" t="s">
        <v>120</v>
      </c>
      <c r="E307" t="str">
        <f t="shared" si="4"/>
        <v>DFFemale10-14</v>
      </c>
      <c r="F307">
        <v>20</v>
      </c>
    </row>
    <row r="308" spans="2:6" x14ac:dyDescent="0.2">
      <c r="B308" s="155" t="s">
        <v>68</v>
      </c>
      <c r="C308" s="155" t="s">
        <v>69</v>
      </c>
      <c r="D308" s="155" t="s">
        <v>121</v>
      </c>
      <c r="E308" t="str">
        <f t="shared" si="4"/>
        <v>DFFemale15-19</v>
      </c>
      <c r="F308">
        <v>38</v>
      </c>
    </row>
    <row r="309" spans="2:6" x14ac:dyDescent="0.2">
      <c r="B309" s="155" t="s">
        <v>68</v>
      </c>
      <c r="C309" s="155" t="s">
        <v>69</v>
      </c>
      <c r="D309" s="155" t="s">
        <v>122</v>
      </c>
      <c r="E309" t="str">
        <f t="shared" si="4"/>
        <v>DFFemale20-24</v>
      </c>
      <c r="F309">
        <v>38</v>
      </c>
    </row>
    <row r="310" spans="2:6" x14ac:dyDescent="0.2">
      <c r="B310" s="155" t="s">
        <v>68</v>
      </c>
      <c r="C310" s="155" t="s">
        <v>69</v>
      </c>
      <c r="D310" s="155" t="s">
        <v>123</v>
      </c>
      <c r="E310" t="str">
        <f t="shared" si="4"/>
        <v>DFFemale25-29</v>
      </c>
      <c r="F310">
        <v>59</v>
      </c>
    </row>
    <row r="311" spans="2:6" x14ac:dyDescent="0.2">
      <c r="B311" s="155" t="s">
        <v>68</v>
      </c>
      <c r="C311" s="155" t="s">
        <v>69</v>
      </c>
      <c r="D311" s="155" t="s">
        <v>124</v>
      </c>
      <c r="E311" t="str">
        <f t="shared" si="4"/>
        <v>DFFemale30-34</v>
      </c>
      <c r="F311">
        <v>69</v>
      </c>
    </row>
    <row r="312" spans="2:6" x14ac:dyDescent="0.2">
      <c r="B312" s="155" t="s">
        <v>68</v>
      </c>
      <c r="C312" s="155" t="s">
        <v>69</v>
      </c>
      <c r="D312" s="155" t="s">
        <v>125</v>
      </c>
      <c r="E312" t="str">
        <f t="shared" si="4"/>
        <v>DFFemale35-39</v>
      </c>
      <c r="F312">
        <v>132</v>
      </c>
    </row>
    <row r="313" spans="2:6" x14ac:dyDescent="0.2">
      <c r="B313" s="155" t="s">
        <v>68</v>
      </c>
      <c r="C313" s="155" t="s">
        <v>69</v>
      </c>
      <c r="D313" s="155" t="s">
        <v>126</v>
      </c>
      <c r="E313" t="str">
        <f t="shared" si="4"/>
        <v>DFFemale40-44</v>
      </c>
      <c r="F313">
        <v>148</v>
      </c>
    </row>
    <row r="314" spans="2:6" x14ac:dyDescent="0.2">
      <c r="B314" s="155" t="s">
        <v>68</v>
      </c>
      <c r="C314" s="155" t="s">
        <v>69</v>
      </c>
      <c r="D314" s="155" t="s">
        <v>127</v>
      </c>
      <c r="E314" t="str">
        <f t="shared" si="4"/>
        <v>DFFemale45-49</v>
      </c>
      <c r="F314">
        <v>208</v>
      </c>
    </row>
    <row r="315" spans="2:6" x14ac:dyDescent="0.2">
      <c r="B315" s="155" t="s">
        <v>68</v>
      </c>
      <c r="C315" s="155" t="s">
        <v>69</v>
      </c>
      <c r="D315" s="155" t="s">
        <v>128</v>
      </c>
      <c r="E315" t="str">
        <f t="shared" si="4"/>
        <v>DFFemale50-54</v>
      </c>
      <c r="F315">
        <v>278</v>
      </c>
    </row>
    <row r="316" spans="2:6" x14ac:dyDescent="0.2">
      <c r="B316" s="155" t="s">
        <v>68</v>
      </c>
      <c r="C316" s="155" t="s">
        <v>69</v>
      </c>
      <c r="D316" s="155" t="s">
        <v>129</v>
      </c>
      <c r="E316" t="str">
        <f t="shared" si="4"/>
        <v>DFFemale55-59</v>
      </c>
      <c r="F316">
        <v>344</v>
      </c>
    </row>
    <row r="317" spans="2:6" x14ac:dyDescent="0.2">
      <c r="B317" s="155" t="s">
        <v>68</v>
      </c>
      <c r="C317" s="155" t="s">
        <v>69</v>
      </c>
      <c r="D317" s="155" t="s">
        <v>130</v>
      </c>
      <c r="E317" t="str">
        <f t="shared" si="4"/>
        <v>DFFemale60-64</v>
      </c>
      <c r="F317">
        <v>421</v>
      </c>
    </row>
    <row r="318" spans="2:6" x14ac:dyDescent="0.2">
      <c r="B318" s="155" t="s">
        <v>68</v>
      </c>
      <c r="C318" s="155" t="s">
        <v>69</v>
      </c>
      <c r="D318" s="155" t="s">
        <v>131</v>
      </c>
      <c r="E318" t="str">
        <f t="shared" si="4"/>
        <v>DFFemale65-69</v>
      </c>
      <c r="F318">
        <v>483</v>
      </c>
    </row>
    <row r="319" spans="2:6" x14ac:dyDescent="0.2">
      <c r="B319" s="155" t="s">
        <v>68</v>
      </c>
      <c r="C319" s="155" t="s">
        <v>69</v>
      </c>
      <c r="D319" s="155" t="s">
        <v>132</v>
      </c>
      <c r="E319" t="str">
        <f t="shared" si="4"/>
        <v>DFFemale70-74</v>
      </c>
      <c r="F319">
        <v>572</v>
      </c>
    </row>
    <row r="320" spans="2:6" x14ac:dyDescent="0.2">
      <c r="B320" s="155" t="s">
        <v>68</v>
      </c>
      <c r="C320" s="155" t="s">
        <v>69</v>
      </c>
      <c r="D320" s="155" t="s">
        <v>133</v>
      </c>
      <c r="E320" t="str">
        <f t="shared" si="4"/>
        <v>DFFemale75-79</v>
      </c>
      <c r="F320">
        <v>693</v>
      </c>
    </row>
    <row r="321" spans="2:6" x14ac:dyDescent="0.2">
      <c r="B321" s="155" t="s">
        <v>68</v>
      </c>
      <c r="C321" s="155" t="s">
        <v>69</v>
      </c>
      <c r="D321" s="155" t="s">
        <v>134</v>
      </c>
      <c r="E321" t="str">
        <f t="shared" si="4"/>
        <v>DFFemale80-84</v>
      </c>
      <c r="F321">
        <v>703</v>
      </c>
    </row>
    <row r="322" spans="2:6" x14ac:dyDescent="0.2">
      <c r="B322" s="155" t="s">
        <v>68</v>
      </c>
      <c r="C322" s="155" t="s">
        <v>69</v>
      </c>
      <c r="D322" s="155" t="s">
        <v>135</v>
      </c>
      <c r="E322" t="str">
        <f t="shared" si="4"/>
        <v>DFFemale85-89</v>
      </c>
      <c r="F322">
        <v>668</v>
      </c>
    </row>
    <row r="323" spans="2:6" x14ac:dyDescent="0.2">
      <c r="B323" s="155" t="s">
        <v>68</v>
      </c>
      <c r="C323" s="155" t="s">
        <v>69</v>
      </c>
      <c r="D323" s="155" t="s">
        <v>8</v>
      </c>
      <c r="E323" t="str">
        <f t="shared" si="4"/>
        <v>DFFemale90+</v>
      </c>
      <c r="F323">
        <v>698</v>
      </c>
    </row>
    <row r="324" spans="2:6" x14ac:dyDescent="0.2">
      <c r="B324" s="155" t="s">
        <v>68</v>
      </c>
      <c r="C324" s="155" t="s">
        <v>70</v>
      </c>
      <c r="D324" s="155">
        <v>0</v>
      </c>
      <c r="E324" t="str">
        <f t="shared" ref="E324:E387" si="5">_xlfn.CONCAT(B324,C324,D324)</f>
        <v>DFMale0</v>
      </c>
      <c r="F324">
        <v>212</v>
      </c>
    </row>
    <row r="325" spans="2:6" x14ac:dyDescent="0.2">
      <c r="B325" s="155" t="s">
        <v>68</v>
      </c>
      <c r="C325" s="155" t="s">
        <v>70</v>
      </c>
      <c r="D325" s="167" t="s">
        <v>139</v>
      </c>
      <c r="E325" t="str">
        <f t="shared" si="5"/>
        <v>DFMale01-04</v>
      </c>
      <c r="F325">
        <v>43</v>
      </c>
    </row>
    <row r="326" spans="2:6" x14ac:dyDescent="0.2">
      <c r="B326" s="155" t="s">
        <v>68</v>
      </c>
      <c r="C326" s="155" t="s">
        <v>70</v>
      </c>
      <c r="D326" s="167" t="s">
        <v>138</v>
      </c>
      <c r="E326" t="str">
        <f t="shared" si="5"/>
        <v>DFMale05-09</v>
      </c>
      <c r="F326">
        <v>17</v>
      </c>
    </row>
    <row r="327" spans="2:6" x14ac:dyDescent="0.2">
      <c r="B327" s="155" t="s">
        <v>68</v>
      </c>
      <c r="C327" s="155" t="s">
        <v>70</v>
      </c>
      <c r="D327" s="167" t="s">
        <v>120</v>
      </c>
      <c r="E327" t="str">
        <f t="shared" si="5"/>
        <v>DFMale10-14</v>
      </c>
      <c r="F327">
        <v>18</v>
      </c>
    </row>
    <row r="328" spans="2:6" x14ac:dyDescent="0.2">
      <c r="B328" s="155" t="s">
        <v>68</v>
      </c>
      <c r="C328" s="155" t="s">
        <v>70</v>
      </c>
      <c r="D328" s="155" t="s">
        <v>121</v>
      </c>
      <c r="E328" t="str">
        <f t="shared" si="5"/>
        <v>DFMale15-19</v>
      </c>
      <c r="F328">
        <v>126</v>
      </c>
    </row>
    <row r="329" spans="2:6" x14ac:dyDescent="0.2">
      <c r="B329" s="155" t="s">
        <v>68</v>
      </c>
      <c r="C329" s="155" t="s">
        <v>70</v>
      </c>
      <c r="D329" s="155" t="s">
        <v>122</v>
      </c>
      <c r="E329" t="str">
        <f t="shared" si="5"/>
        <v>DFMale20-24</v>
      </c>
      <c r="F329">
        <v>198</v>
      </c>
    </row>
    <row r="330" spans="2:6" x14ac:dyDescent="0.2">
      <c r="B330" s="155" t="s">
        <v>68</v>
      </c>
      <c r="C330" s="155" t="s">
        <v>70</v>
      </c>
      <c r="D330" s="155" t="s">
        <v>123</v>
      </c>
      <c r="E330" t="str">
        <f t="shared" si="5"/>
        <v>DFMale25-29</v>
      </c>
      <c r="F330">
        <v>193</v>
      </c>
    </row>
    <row r="331" spans="2:6" x14ac:dyDescent="0.2">
      <c r="B331" s="155" t="s">
        <v>68</v>
      </c>
      <c r="C331" s="155" t="s">
        <v>70</v>
      </c>
      <c r="D331" s="155" t="s">
        <v>124</v>
      </c>
      <c r="E331" t="str">
        <f t="shared" si="5"/>
        <v>DFMale30-34</v>
      </c>
      <c r="F331">
        <v>197</v>
      </c>
    </row>
    <row r="332" spans="2:6" x14ac:dyDescent="0.2">
      <c r="B332" s="155" t="s">
        <v>68</v>
      </c>
      <c r="C332" s="155" t="s">
        <v>70</v>
      </c>
      <c r="D332" s="155" t="s">
        <v>125</v>
      </c>
      <c r="E332" t="str">
        <f t="shared" si="5"/>
        <v>DFMale35-39</v>
      </c>
      <c r="F332">
        <v>285</v>
      </c>
    </row>
    <row r="333" spans="2:6" x14ac:dyDescent="0.2">
      <c r="B333" s="155" t="s">
        <v>68</v>
      </c>
      <c r="C333" s="155" t="s">
        <v>70</v>
      </c>
      <c r="D333" s="155" t="s">
        <v>126</v>
      </c>
      <c r="E333" t="str">
        <f t="shared" si="5"/>
        <v>DFMale40-44</v>
      </c>
      <c r="F333">
        <v>303</v>
      </c>
    </row>
    <row r="334" spans="2:6" x14ac:dyDescent="0.2">
      <c r="B334" s="155" t="s">
        <v>68</v>
      </c>
      <c r="C334" s="155" t="s">
        <v>70</v>
      </c>
      <c r="D334" s="155" t="s">
        <v>127</v>
      </c>
      <c r="E334" t="str">
        <f t="shared" si="5"/>
        <v>DFMale45-49</v>
      </c>
      <c r="F334">
        <v>348</v>
      </c>
    </row>
    <row r="335" spans="2:6" x14ac:dyDescent="0.2">
      <c r="B335" s="155" t="s">
        <v>68</v>
      </c>
      <c r="C335" s="155" t="s">
        <v>70</v>
      </c>
      <c r="D335" s="155" t="s">
        <v>128</v>
      </c>
      <c r="E335" t="str">
        <f t="shared" si="5"/>
        <v>DFMale50-54</v>
      </c>
      <c r="F335">
        <v>454</v>
      </c>
    </row>
    <row r="336" spans="2:6" x14ac:dyDescent="0.2">
      <c r="B336" s="155" t="s">
        <v>68</v>
      </c>
      <c r="C336" s="155" t="s">
        <v>70</v>
      </c>
      <c r="D336" s="155" t="s">
        <v>129</v>
      </c>
      <c r="E336" t="str">
        <f t="shared" si="5"/>
        <v>DFMale55-59</v>
      </c>
      <c r="F336">
        <v>521</v>
      </c>
    </row>
    <row r="337" spans="2:6" x14ac:dyDescent="0.2">
      <c r="B337" s="155" t="s">
        <v>68</v>
      </c>
      <c r="C337" s="155" t="s">
        <v>70</v>
      </c>
      <c r="D337" s="155" t="s">
        <v>130</v>
      </c>
      <c r="E337" t="str">
        <f t="shared" si="5"/>
        <v>DFMale60-64</v>
      </c>
      <c r="F337">
        <v>572</v>
      </c>
    </row>
    <row r="338" spans="2:6" x14ac:dyDescent="0.2">
      <c r="B338" s="155" t="s">
        <v>68</v>
      </c>
      <c r="C338" s="155" t="s">
        <v>70</v>
      </c>
      <c r="D338" s="155" t="s">
        <v>131</v>
      </c>
      <c r="E338" t="str">
        <f t="shared" si="5"/>
        <v>DFMale65-69</v>
      </c>
      <c r="F338">
        <v>649</v>
      </c>
    </row>
    <row r="339" spans="2:6" x14ac:dyDescent="0.2">
      <c r="B339" s="155" t="s">
        <v>68</v>
      </c>
      <c r="C339" s="155" t="s">
        <v>70</v>
      </c>
      <c r="D339" s="155" t="s">
        <v>132</v>
      </c>
      <c r="E339" t="str">
        <f t="shared" si="5"/>
        <v>DFMale70-74</v>
      </c>
      <c r="F339">
        <v>623</v>
      </c>
    </row>
    <row r="340" spans="2:6" x14ac:dyDescent="0.2">
      <c r="B340" s="155" t="s">
        <v>68</v>
      </c>
      <c r="C340" s="155" t="s">
        <v>70</v>
      </c>
      <c r="D340" s="155" t="s">
        <v>133</v>
      </c>
      <c r="E340" t="str">
        <f t="shared" si="5"/>
        <v>DFMale75-79</v>
      </c>
      <c r="F340">
        <v>663</v>
      </c>
    </row>
    <row r="341" spans="2:6" x14ac:dyDescent="0.2">
      <c r="B341" s="155" t="s">
        <v>68</v>
      </c>
      <c r="C341" s="155" t="s">
        <v>70</v>
      </c>
      <c r="D341" s="155" t="s">
        <v>134</v>
      </c>
      <c r="E341" t="str">
        <f t="shared" si="5"/>
        <v>DFMale80-84</v>
      </c>
      <c r="F341">
        <v>713</v>
      </c>
    </row>
    <row r="342" spans="2:6" x14ac:dyDescent="0.2">
      <c r="B342" s="155" t="s">
        <v>68</v>
      </c>
      <c r="C342" s="155" t="s">
        <v>70</v>
      </c>
      <c r="D342" s="155" t="s">
        <v>135</v>
      </c>
      <c r="E342" t="str">
        <f t="shared" si="5"/>
        <v>DFMale85-89</v>
      </c>
      <c r="F342">
        <v>443</v>
      </c>
    </row>
    <row r="343" spans="2:6" x14ac:dyDescent="0.2">
      <c r="B343" s="155" t="s">
        <v>68</v>
      </c>
      <c r="C343" s="155" t="s">
        <v>70</v>
      </c>
      <c r="D343" s="155" t="s">
        <v>8</v>
      </c>
      <c r="E343" t="str">
        <f t="shared" si="5"/>
        <v>DFMale90+</v>
      </c>
      <c r="F343">
        <v>446</v>
      </c>
    </row>
    <row r="344" spans="2:6" x14ac:dyDescent="0.2">
      <c r="B344" s="155" t="s">
        <v>58</v>
      </c>
      <c r="C344" s="155" t="s">
        <v>69</v>
      </c>
      <c r="D344" s="155">
        <v>0</v>
      </c>
      <c r="E344" t="str">
        <f t="shared" si="5"/>
        <v>ESFemale0</v>
      </c>
      <c r="F344">
        <v>258</v>
      </c>
    </row>
    <row r="345" spans="2:6" x14ac:dyDescent="0.2">
      <c r="B345" s="155" t="s">
        <v>58</v>
      </c>
      <c r="C345" s="155" t="s">
        <v>69</v>
      </c>
      <c r="D345" s="167" t="s">
        <v>139</v>
      </c>
      <c r="E345" t="str">
        <f t="shared" si="5"/>
        <v>ESFemale01-04</v>
      </c>
      <c r="F345">
        <v>53</v>
      </c>
    </row>
    <row r="346" spans="2:6" x14ac:dyDescent="0.2">
      <c r="B346" s="155" t="s">
        <v>58</v>
      </c>
      <c r="C346" s="155" t="s">
        <v>69</v>
      </c>
      <c r="D346" s="167" t="s">
        <v>138</v>
      </c>
      <c r="E346" t="str">
        <f t="shared" si="5"/>
        <v>ESFemale05-09</v>
      </c>
      <c r="F346">
        <v>18</v>
      </c>
    </row>
    <row r="347" spans="2:6" x14ac:dyDescent="0.2">
      <c r="B347" s="155" t="s">
        <v>58</v>
      </c>
      <c r="C347" s="155" t="s">
        <v>69</v>
      </c>
      <c r="D347" s="167" t="s">
        <v>120</v>
      </c>
      <c r="E347" t="str">
        <f t="shared" si="5"/>
        <v>ESFemale10-14</v>
      </c>
      <c r="F347">
        <v>36</v>
      </c>
    </row>
    <row r="348" spans="2:6" x14ac:dyDescent="0.2">
      <c r="B348" s="155" t="s">
        <v>58</v>
      </c>
      <c r="C348" s="155" t="s">
        <v>69</v>
      </c>
      <c r="D348" s="155" t="s">
        <v>121</v>
      </c>
      <c r="E348" t="str">
        <f t="shared" si="5"/>
        <v>ESFemale15-19</v>
      </c>
      <c r="F348">
        <v>61</v>
      </c>
    </row>
    <row r="349" spans="2:6" x14ac:dyDescent="0.2">
      <c r="B349" s="155" t="s">
        <v>58</v>
      </c>
      <c r="C349" s="155" t="s">
        <v>69</v>
      </c>
      <c r="D349" s="155" t="s">
        <v>122</v>
      </c>
      <c r="E349" t="str">
        <f t="shared" si="5"/>
        <v>ESFemale20-24</v>
      </c>
      <c r="F349">
        <v>79</v>
      </c>
    </row>
    <row r="350" spans="2:6" x14ac:dyDescent="0.2">
      <c r="B350" s="155" t="s">
        <v>58</v>
      </c>
      <c r="C350" s="155" t="s">
        <v>69</v>
      </c>
      <c r="D350" s="155" t="s">
        <v>123</v>
      </c>
      <c r="E350" t="str">
        <f t="shared" si="5"/>
        <v>ESFemale25-29</v>
      </c>
      <c r="F350">
        <v>96</v>
      </c>
    </row>
    <row r="351" spans="2:6" x14ac:dyDescent="0.2">
      <c r="B351" s="155" t="s">
        <v>58</v>
      </c>
      <c r="C351" s="155" t="s">
        <v>69</v>
      </c>
      <c r="D351" s="155" t="s">
        <v>124</v>
      </c>
      <c r="E351" t="str">
        <f t="shared" si="5"/>
        <v>ESFemale30-34</v>
      </c>
      <c r="F351">
        <v>120</v>
      </c>
    </row>
    <row r="352" spans="2:6" x14ac:dyDescent="0.2">
      <c r="B352" s="155" t="s">
        <v>58</v>
      </c>
      <c r="C352" s="155" t="s">
        <v>69</v>
      </c>
      <c r="D352" s="155" t="s">
        <v>125</v>
      </c>
      <c r="E352" t="str">
        <f t="shared" si="5"/>
        <v>ESFemale35-39</v>
      </c>
      <c r="F352">
        <v>200</v>
      </c>
    </row>
    <row r="353" spans="2:6" x14ac:dyDescent="0.2">
      <c r="B353" s="155" t="s">
        <v>58</v>
      </c>
      <c r="C353" s="155" t="s">
        <v>69</v>
      </c>
      <c r="D353" s="155" t="s">
        <v>126</v>
      </c>
      <c r="E353" t="str">
        <f t="shared" si="5"/>
        <v>ESFemale40-44</v>
      </c>
      <c r="F353">
        <v>258</v>
      </c>
    </row>
    <row r="354" spans="2:6" x14ac:dyDescent="0.2">
      <c r="B354" s="155" t="s">
        <v>58</v>
      </c>
      <c r="C354" s="155" t="s">
        <v>69</v>
      </c>
      <c r="D354" s="155" t="s">
        <v>127</v>
      </c>
      <c r="E354" t="str">
        <f t="shared" si="5"/>
        <v>ESFemale45-49</v>
      </c>
      <c r="F354">
        <v>327</v>
      </c>
    </row>
    <row r="355" spans="2:6" x14ac:dyDescent="0.2">
      <c r="B355" s="155" t="s">
        <v>58</v>
      </c>
      <c r="C355" s="155" t="s">
        <v>69</v>
      </c>
      <c r="D355" s="155" t="s">
        <v>128</v>
      </c>
      <c r="E355" t="str">
        <f t="shared" si="5"/>
        <v>ESFemale50-54</v>
      </c>
      <c r="F355">
        <v>468</v>
      </c>
    </row>
    <row r="356" spans="2:6" x14ac:dyDescent="0.2">
      <c r="B356" s="155" t="s">
        <v>58</v>
      </c>
      <c r="C356" s="155" t="s">
        <v>69</v>
      </c>
      <c r="D356" s="155" t="s">
        <v>129</v>
      </c>
      <c r="E356" t="str">
        <f t="shared" si="5"/>
        <v>ESFemale55-59</v>
      </c>
      <c r="F356">
        <v>612</v>
      </c>
    </row>
    <row r="357" spans="2:6" x14ac:dyDescent="0.2">
      <c r="B357" s="155" t="s">
        <v>58</v>
      </c>
      <c r="C357" s="155" t="s">
        <v>69</v>
      </c>
      <c r="D357" s="155" t="s">
        <v>130</v>
      </c>
      <c r="E357" t="str">
        <f t="shared" si="5"/>
        <v>ESFemale60-64</v>
      </c>
      <c r="F357">
        <v>753</v>
      </c>
    </row>
    <row r="358" spans="2:6" x14ac:dyDescent="0.2">
      <c r="B358" s="155" t="s">
        <v>58</v>
      </c>
      <c r="C358" s="155" t="s">
        <v>69</v>
      </c>
      <c r="D358" s="155" t="s">
        <v>131</v>
      </c>
      <c r="E358" t="str">
        <f t="shared" si="5"/>
        <v>ESFemale65-69</v>
      </c>
      <c r="F358">
        <v>913</v>
      </c>
    </row>
    <row r="359" spans="2:6" x14ac:dyDescent="0.2">
      <c r="B359" s="155" t="s">
        <v>58</v>
      </c>
      <c r="C359" s="155" t="s">
        <v>69</v>
      </c>
      <c r="D359" s="155" t="s">
        <v>132</v>
      </c>
      <c r="E359" t="str">
        <f t="shared" si="5"/>
        <v>ESFemale70-74</v>
      </c>
      <c r="F359">
        <v>941</v>
      </c>
    </row>
    <row r="360" spans="2:6" x14ac:dyDescent="0.2">
      <c r="B360" s="155" t="s">
        <v>58</v>
      </c>
      <c r="C360" s="155" t="s">
        <v>69</v>
      </c>
      <c r="D360" s="155" t="s">
        <v>133</v>
      </c>
      <c r="E360" t="str">
        <f t="shared" si="5"/>
        <v>ESFemale75-79</v>
      </c>
      <c r="F360">
        <v>1183</v>
      </c>
    </row>
    <row r="361" spans="2:6" x14ac:dyDescent="0.2">
      <c r="B361" s="155" t="s">
        <v>58</v>
      </c>
      <c r="C361" s="155" t="s">
        <v>69</v>
      </c>
      <c r="D361" s="155" t="s">
        <v>134</v>
      </c>
      <c r="E361" t="str">
        <f t="shared" si="5"/>
        <v>ESFemale80-84</v>
      </c>
      <c r="F361">
        <v>1329</v>
      </c>
    </row>
    <row r="362" spans="2:6" x14ac:dyDescent="0.2">
      <c r="B362" s="155" t="s">
        <v>58</v>
      </c>
      <c r="C362" s="155" t="s">
        <v>69</v>
      </c>
      <c r="D362" s="155" t="s">
        <v>135</v>
      </c>
      <c r="E362" t="str">
        <f t="shared" si="5"/>
        <v>ESFemale85-89</v>
      </c>
      <c r="F362">
        <v>1400</v>
      </c>
    </row>
    <row r="363" spans="2:6" x14ac:dyDescent="0.2">
      <c r="B363" s="155" t="s">
        <v>58</v>
      </c>
      <c r="C363" s="155" t="s">
        <v>69</v>
      </c>
      <c r="D363" s="155" t="s">
        <v>8</v>
      </c>
      <c r="E363" t="str">
        <f t="shared" si="5"/>
        <v>ESFemale90+</v>
      </c>
      <c r="F363">
        <v>1455</v>
      </c>
    </row>
    <row r="364" spans="2:6" x14ac:dyDescent="0.2">
      <c r="B364" s="155" t="s">
        <v>58</v>
      </c>
      <c r="C364" s="155" t="s">
        <v>70</v>
      </c>
      <c r="D364" s="155">
        <v>0</v>
      </c>
      <c r="E364" t="str">
        <f t="shared" si="5"/>
        <v>ESMale0</v>
      </c>
      <c r="F364">
        <v>320</v>
      </c>
    </row>
    <row r="365" spans="2:6" x14ac:dyDescent="0.2">
      <c r="B365" s="155" t="s">
        <v>58</v>
      </c>
      <c r="C365" s="155" t="s">
        <v>70</v>
      </c>
      <c r="D365" s="167" t="s">
        <v>139</v>
      </c>
      <c r="E365" t="str">
        <f t="shared" si="5"/>
        <v>ESMale01-04</v>
      </c>
      <c r="F365">
        <v>55</v>
      </c>
    </row>
    <row r="366" spans="2:6" x14ac:dyDescent="0.2">
      <c r="B366" s="155" t="s">
        <v>58</v>
      </c>
      <c r="C366" s="155" t="s">
        <v>70</v>
      </c>
      <c r="D366" s="167" t="s">
        <v>138</v>
      </c>
      <c r="E366" t="str">
        <f t="shared" si="5"/>
        <v>ESMale05-09</v>
      </c>
      <c r="F366">
        <v>22</v>
      </c>
    </row>
    <row r="367" spans="2:6" x14ac:dyDescent="0.2">
      <c r="B367" s="155" t="s">
        <v>58</v>
      </c>
      <c r="C367" s="155" t="s">
        <v>70</v>
      </c>
      <c r="D367" s="167" t="s">
        <v>120</v>
      </c>
      <c r="E367" t="str">
        <f t="shared" si="5"/>
        <v>ESMale10-14</v>
      </c>
      <c r="F367">
        <v>55</v>
      </c>
    </row>
    <row r="368" spans="2:6" x14ac:dyDescent="0.2">
      <c r="B368" s="155" t="s">
        <v>58</v>
      </c>
      <c r="C368" s="155" t="s">
        <v>70</v>
      </c>
      <c r="D368" s="155" t="s">
        <v>121</v>
      </c>
      <c r="E368" t="str">
        <f t="shared" si="5"/>
        <v>ESMale15-19</v>
      </c>
      <c r="F368">
        <v>326</v>
      </c>
    </row>
    <row r="369" spans="2:6" x14ac:dyDescent="0.2">
      <c r="B369" s="155" t="s">
        <v>58</v>
      </c>
      <c r="C369" s="155" t="s">
        <v>70</v>
      </c>
      <c r="D369" s="155" t="s">
        <v>122</v>
      </c>
      <c r="E369" t="str">
        <f t="shared" si="5"/>
        <v>ESMale20-24</v>
      </c>
      <c r="F369">
        <v>413</v>
      </c>
    </row>
    <row r="370" spans="2:6" x14ac:dyDescent="0.2">
      <c r="B370" s="155" t="s">
        <v>58</v>
      </c>
      <c r="C370" s="155" t="s">
        <v>70</v>
      </c>
      <c r="D370" s="155" t="s">
        <v>123</v>
      </c>
      <c r="E370" t="str">
        <f t="shared" si="5"/>
        <v>ESMale25-29</v>
      </c>
      <c r="F370">
        <v>353</v>
      </c>
    </row>
    <row r="371" spans="2:6" x14ac:dyDescent="0.2">
      <c r="B371" s="155" t="s">
        <v>58</v>
      </c>
      <c r="C371" s="155" t="s">
        <v>70</v>
      </c>
      <c r="D371" s="155" t="s">
        <v>124</v>
      </c>
      <c r="E371" t="str">
        <f t="shared" si="5"/>
        <v>ESMale30-34</v>
      </c>
      <c r="F371">
        <v>347</v>
      </c>
    </row>
    <row r="372" spans="2:6" x14ac:dyDescent="0.2">
      <c r="B372" s="155" t="s">
        <v>58</v>
      </c>
      <c r="C372" s="155" t="s">
        <v>70</v>
      </c>
      <c r="D372" s="155" t="s">
        <v>125</v>
      </c>
      <c r="E372" t="str">
        <f t="shared" si="5"/>
        <v>ESMale35-39</v>
      </c>
      <c r="F372">
        <v>409</v>
      </c>
    </row>
    <row r="373" spans="2:6" x14ac:dyDescent="0.2">
      <c r="B373" s="155" t="s">
        <v>58</v>
      </c>
      <c r="C373" s="155" t="s">
        <v>70</v>
      </c>
      <c r="D373" s="155" t="s">
        <v>126</v>
      </c>
      <c r="E373" t="str">
        <f t="shared" si="5"/>
        <v>ESMale40-44</v>
      </c>
      <c r="F373">
        <v>502</v>
      </c>
    </row>
    <row r="374" spans="2:6" x14ac:dyDescent="0.2">
      <c r="B374" s="155" t="s">
        <v>58</v>
      </c>
      <c r="C374" s="155" t="s">
        <v>70</v>
      </c>
      <c r="D374" s="155" t="s">
        <v>127</v>
      </c>
      <c r="E374" t="str">
        <f t="shared" si="5"/>
        <v>ESMale45-49</v>
      </c>
      <c r="F374">
        <v>585</v>
      </c>
    </row>
    <row r="375" spans="2:6" x14ac:dyDescent="0.2">
      <c r="B375" s="155" t="s">
        <v>58</v>
      </c>
      <c r="C375" s="155" t="s">
        <v>70</v>
      </c>
      <c r="D375" s="155" t="s">
        <v>128</v>
      </c>
      <c r="E375" t="str">
        <f t="shared" si="5"/>
        <v>ESMale50-54</v>
      </c>
      <c r="F375">
        <v>787</v>
      </c>
    </row>
    <row r="376" spans="2:6" x14ac:dyDescent="0.2">
      <c r="B376" s="155" t="s">
        <v>58</v>
      </c>
      <c r="C376" s="155" t="s">
        <v>70</v>
      </c>
      <c r="D376" s="155" t="s">
        <v>129</v>
      </c>
      <c r="E376" t="str">
        <f t="shared" si="5"/>
        <v>ESMale55-59</v>
      </c>
      <c r="F376">
        <v>1051</v>
      </c>
    </row>
    <row r="377" spans="2:6" x14ac:dyDescent="0.2">
      <c r="B377" s="155" t="s">
        <v>58</v>
      </c>
      <c r="C377" s="155" t="s">
        <v>70</v>
      </c>
      <c r="D377" s="155" t="s">
        <v>130</v>
      </c>
      <c r="E377" t="str">
        <f t="shared" si="5"/>
        <v>ESMale60-64</v>
      </c>
      <c r="F377">
        <v>1325</v>
      </c>
    </row>
    <row r="378" spans="2:6" x14ac:dyDescent="0.2">
      <c r="B378" s="155" t="s">
        <v>58</v>
      </c>
      <c r="C378" s="155" t="s">
        <v>70</v>
      </c>
      <c r="D378" s="155" t="s">
        <v>131</v>
      </c>
      <c r="E378" t="str">
        <f t="shared" si="5"/>
        <v>ESMale65-69</v>
      </c>
      <c r="F378">
        <v>1379</v>
      </c>
    </row>
    <row r="379" spans="2:6" x14ac:dyDescent="0.2">
      <c r="B379" s="155" t="s">
        <v>58</v>
      </c>
      <c r="C379" s="155" t="s">
        <v>70</v>
      </c>
      <c r="D379" s="155" t="s">
        <v>132</v>
      </c>
      <c r="E379" t="str">
        <f t="shared" si="5"/>
        <v>ESMale70-74</v>
      </c>
      <c r="F379">
        <v>1345</v>
      </c>
    </row>
    <row r="380" spans="2:6" x14ac:dyDescent="0.2">
      <c r="B380" s="155" t="s">
        <v>58</v>
      </c>
      <c r="C380" s="155" t="s">
        <v>70</v>
      </c>
      <c r="D380" s="155" t="s">
        <v>133</v>
      </c>
      <c r="E380" t="str">
        <f t="shared" si="5"/>
        <v>ESMale75-79</v>
      </c>
      <c r="F380">
        <v>1289</v>
      </c>
    </row>
    <row r="381" spans="2:6" x14ac:dyDescent="0.2">
      <c r="B381" s="155" t="s">
        <v>58</v>
      </c>
      <c r="C381" s="155" t="s">
        <v>70</v>
      </c>
      <c r="D381" s="155" t="s">
        <v>134</v>
      </c>
      <c r="E381" t="str">
        <f t="shared" si="5"/>
        <v>ESMale80-84</v>
      </c>
      <c r="F381">
        <v>1305</v>
      </c>
    </row>
    <row r="382" spans="2:6" x14ac:dyDescent="0.2">
      <c r="B382" s="155" t="s">
        <v>58</v>
      </c>
      <c r="C382" s="155" t="s">
        <v>70</v>
      </c>
      <c r="D382" s="155" t="s">
        <v>135</v>
      </c>
      <c r="E382" t="str">
        <f t="shared" si="5"/>
        <v>ESMale85-89</v>
      </c>
      <c r="F382">
        <v>1074</v>
      </c>
    </row>
    <row r="383" spans="2:6" x14ac:dyDescent="0.2">
      <c r="B383" s="155" t="s">
        <v>58</v>
      </c>
      <c r="C383" s="155" t="s">
        <v>70</v>
      </c>
      <c r="D383" s="155" t="s">
        <v>8</v>
      </c>
      <c r="E383" t="str">
        <f t="shared" si="5"/>
        <v>ESMale90+</v>
      </c>
      <c r="F383">
        <v>886</v>
      </c>
    </row>
    <row r="384" spans="2:6" x14ac:dyDescent="0.2">
      <c r="B384" s="155" t="s">
        <v>67</v>
      </c>
      <c r="C384" s="155" t="s">
        <v>69</v>
      </c>
      <c r="D384" s="155">
        <v>0</v>
      </c>
      <c r="E384" t="str">
        <f t="shared" si="5"/>
        <v>GOFemale0</v>
      </c>
      <c r="F384">
        <v>547</v>
      </c>
    </row>
    <row r="385" spans="2:6" x14ac:dyDescent="0.2">
      <c r="B385" s="155" t="s">
        <v>67</v>
      </c>
      <c r="C385" s="155" t="s">
        <v>69</v>
      </c>
      <c r="D385" s="167" t="s">
        <v>139</v>
      </c>
      <c r="E385" t="str">
        <f t="shared" si="5"/>
        <v>GOFemale01-04</v>
      </c>
      <c r="F385">
        <v>93</v>
      </c>
    </row>
    <row r="386" spans="2:6" x14ac:dyDescent="0.2">
      <c r="B386" s="155" t="s">
        <v>67</v>
      </c>
      <c r="C386" s="155" t="s">
        <v>69</v>
      </c>
      <c r="D386" s="167" t="s">
        <v>138</v>
      </c>
      <c r="E386" t="str">
        <f t="shared" si="5"/>
        <v>GOFemale05-09</v>
      </c>
      <c r="F386">
        <v>51</v>
      </c>
    </row>
    <row r="387" spans="2:6" x14ac:dyDescent="0.2">
      <c r="B387" s="155" t="s">
        <v>67</v>
      </c>
      <c r="C387" s="155" t="s">
        <v>69</v>
      </c>
      <c r="D387" s="167" t="s">
        <v>120</v>
      </c>
      <c r="E387" t="str">
        <f t="shared" si="5"/>
        <v>GOFemale10-14</v>
      </c>
      <c r="F387">
        <v>45</v>
      </c>
    </row>
    <row r="388" spans="2:6" x14ac:dyDescent="0.2">
      <c r="B388" s="155" t="s">
        <v>67</v>
      </c>
      <c r="C388" s="155" t="s">
        <v>69</v>
      </c>
      <c r="D388" s="155" t="s">
        <v>121</v>
      </c>
      <c r="E388" t="str">
        <f t="shared" ref="E388:E451" si="6">_xlfn.CONCAT(B388,C388,D388)</f>
        <v>GOFemale15-19</v>
      </c>
      <c r="F388">
        <v>110</v>
      </c>
    </row>
    <row r="389" spans="2:6" x14ac:dyDescent="0.2">
      <c r="B389" s="155" t="s">
        <v>67</v>
      </c>
      <c r="C389" s="155" t="s">
        <v>69</v>
      </c>
      <c r="D389" s="155" t="s">
        <v>122</v>
      </c>
      <c r="E389" t="str">
        <f t="shared" si="6"/>
        <v>GOFemale20-24</v>
      </c>
      <c r="F389">
        <v>176</v>
      </c>
    </row>
    <row r="390" spans="2:6" x14ac:dyDescent="0.2">
      <c r="B390" s="155" t="s">
        <v>67</v>
      </c>
      <c r="C390" s="155" t="s">
        <v>69</v>
      </c>
      <c r="D390" s="155" t="s">
        <v>123</v>
      </c>
      <c r="E390" t="str">
        <f t="shared" si="6"/>
        <v>GOFemale25-29</v>
      </c>
      <c r="F390">
        <v>161</v>
      </c>
    </row>
    <row r="391" spans="2:6" x14ac:dyDescent="0.2">
      <c r="B391" s="155" t="s">
        <v>67</v>
      </c>
      <c r="C391" s="155" t="s">
        <v>69</v>
      </c>
      <c r="D391" s="155" t="s">
        <v>124</v>
      </c>
      <c r="E391" t="str">
        <f t="shared" si="6"/>
        <v>GOFemale30-34</v>
      </c>
      <c r="F391">
        <v>265</v>
      </c>
    </row>
    <row r="392" spans="2:6" x14ac:dyDescent="0.2">
      <c r="B392" s="155" t="s">
        <v>67</v>
      </c>
      <c r="C392" s="155" t="s">
        <v>69</v>
      </c>
      <c r="D392" s="155" t="s">
        <v>125</v>
      </c>
      <c r="E392" t="str">
        <f t="shared" si="6"/>
        <v>GOFemale35-39</v>
      </c>
      <c r="F392">
        <v>351</v>
      </c>
    </row>
    <row r="393" spans="2:6" x14ac:dyDescent="0.2">
      <c r="B393" s="155" t="s">
        <v>67</v>
      </c>
      <c r="C393" s="155" t="s">
        <v>69</v>
      </c>
      <c r="D393" s="155" t="s">
        <v>126</v>
      </c>
      <c r="E393" t="str">
        <f t="shared" si="6"/>
        <v>GOFemale40-44</v>
      </c>
      <c r="F393">
        <v>443</v>
      </c>
    </row>
    <row r="394" spans="2:6" x14ac:dyDescent="0.2">
      <c r="B394" s="155" t="s">
        <v>67</v>
      </c>
      <c r="C394" s="155" t="s">
        <v>69</v>
      </c>
      <c r="D394" s="155" t="s">
        <v>127</v>
      </c>
      <c r="E394" t="str">
        <f t="shared" si="6"/>
        <v>GOFemale45-49</v>
      </c>
      <c r="F394">
        <v>626</v>
      </c>
    </row>
    <row r="395" spans="2:6" x14ac:dyDescent="0.2">
      <c r="B395" s="155" t="s">
        <v>67</v>
      </c>
      <c r="C395" s="155" t="s">
        <v>69</v>
      </c>
      <c r="D395" s="155" t="s">
        <v>128</v>
      </c>
      <c r="E395" t="str">
        <f t="shared" si="6"/>
        <v>GOFemale50-54</v>
      </c>
      <c r="F395">
        <v>797</v>
      </c>
    </row>
    <row r="396" spans="2:6" x14ac:dyDescent="0.2">
      <c r="B396" s="155" t="s">
        <v>67</v>
      </c>
      <c r="C396" s="155" t="s">
        <v>69</v>
      </c>
      <c r="D396" s="155" t="s">
        <v>129</v>
      </c>
      <c r="E396" t="str">
        <f t="shared" si="6"/>
        <v>GOFemale55-59</v>
      </c>
      <c r="F396">
        <v>1022</v>
      </c>
    </row>
    <row r="397" spans="2:6" x14ac:dyDescent="0.2">
      <c r="B397" s="155" t="s">
        <v>67</v>
      </c>
      <c r="C397" s="155" t="s">
        <v>69</v>
      </c>
      <c r="D397" s="155" t="s">
        <v>130</v>
      </c>
      <c r="E397" t="str">
        <f t="shared" si="6"/>
        <v>GOFemale60-64</v>
      </c>
      <c r="F397">
        <v>1338</v>
      </c>
    </row>
    <row r="398" spans="2:6" x14ac:dyDescent="0.2">
      <c r="B398" s="155" t="s">
        <v>67</v>
      </c>
      <c r="C398" s="155" t="s">
        <v>69</v>
      </c>
      <c r="D398" s="155" t="s">
        <v>131</v>
      </c>
      <c r="E398" t="str">
        <f t="shared" si="6"/>
        <v>GOFemale65-69</v>
      </c>
      <c r="F398">
        <v>1559</v>
      </c>
    </row>
    <row r="399" spans="2:6" x14ac:dyDescent="0.2">
      <c r="B399" s="155" t="s">
        <v>67</v>
      </c>
      <c r="C399" s="155" t="s">
        <v>69</v>
      </c>
      <c r="D399" s="155" t="s">
        <v>132</v>
      </c>
      <c r="E399" t="str">
        <f t="shared" si="6"/>
        <v>GOFemale70-74</v>
      </c>
      <c r="F399">
        <v>1786</v>
      </c>
    </row>
    <row r="400" spans="2:6" x14ac:dyDescent="0.2">
      <c r="B400" s="155" t="s">
        <v>67</v>
      </c>
      <c r="C400" s="155" t="s">
        <v>69</v>
      </c>
      <c r="D400" s="155" t="s">
        <v>133</v>
      </c>
      <c r="E400" t="str">
        <f t="shared" si="6"/>
        <v>GOFemale75-79</v>
      </c>
      <c r="F400">
        <v>2000</v>
      </c>
    </row>
    <row r="401" spans="2:6" x14ac:dyDescent="0.2">
      <c r="B401" s="155" t="s">
        <v>67</v>
      </c>
      <c r="C401" s="155" t="s">
        <v>69</v>
      </c>
      <c r="D401" s="155" t="s">
        <v>134</v>
      </c>
      <c r="E401" t="str">
        <f t="shared" si="6"/>
        <v>GOFemale80-84</v>
      </c>
      <c r="F401">
        <v>2101</v>
      </c>
    </row>
    <row r="402" spans="2:6" x14ac:dyDescent="0.2">
      <c r="B402" s="155" t="s">
        <v>67</v>
      </c>
      <c r="C402" s="155" t="s">
        <v>69</v>
      </c>
      <c r="D402" s="155" t="s">
        <v>135</v>
      </c>
      <c r="E402" t="str">
        <f t="shared" si="6"/>
        <v>GOFemale85-89</v>
      </c>
      <c r="F402">
        <v>1821</v>
      </c>
    </row>
    <row r="403" spans="2:6" x14ac:dyDescent="0.2">
      <c r="B403" s="155" t="s">
        <v>67</v>
      </c>
      <c r="C403" s="155" t="s">
        <v>69</v>
      </c>
      <c r="D403" s="155" t="s">
        <v>8</v>
      </c>
      <c r="E403" t="str">
        <f t="shared" si="6"/>
        <v>GOFemale90+</v>
      </c>
      <c r="F403">
        <v>1783</v>
      </c>
    </row>
    <row r="404" spans="2:6" x14ac:dyDescent="0.2">
      <c r="B404" s="155" t="s">
        <v>67</v>
      </c>
      <c r="C404" s="155" t="s">
        <v>70</v>
      </c>
      <c r="D404" s="155">
        <v>0</v>
      </c>
      <c r="E404" t="str">
        <f t="shared" si="6"/>
        <v>GOMale0</v>
      </c>
      <c r="F404">
        <v>705</v>
      </c>
    </row>
    <row r="405" spans="2:6" x14ac:dyDescent="0.2">
      <c r="B405" s="155" t="s">
        <v>67</v>
      </c>
      <c r="C405" s="155" t="s">
        <v>70</v>
      </c>
      <c r="D405" s="167" t="s">
        <v>139</v>
      </c>
      <c r="E405" t="str">
        <f t="shared" si="6"/>
        <v>GOMale01-04</v>
      </c>
      <c r="F405">
        <v>109</v>
      </c>
    </row>
    <row r="406" spans="2:6" x14ac:dyDescent="0.2">
      <c r="B406" s="155" t="s">
        <v>67</v>
      </c>
      <c r="C406" s="155" t="s">
        <v>70</v>
      </c>
      <c r="D406" s="167" t="s">
        <v>138</v>
      </c>
      <c r="E406" t="str">
        <f t="shared" si="6"/>
        <v>GOMale05-09</v>
      </c>
      <c r="F406">
        <v>64</v>
      </c>
    </row>
    <row r="407" spans="2:6" x14ac:dyDescent="0.2">
      <c r="B407" s="155" t="s">
        <v>67</v>
      </c>
      <c r="C407" s="155" t="s">
        <v>70</v>
      </c>
      <c r="D407" s="167" t="s">
        <v>120</v>
      </c>
      <c r="E407" t="str">
        <f t="shared" si="6"/>
        <v>GOMale10-14</v>
      </c>
      <c r="F407">
        <v>89</v>
      </c>
    </row>
    <row r="408" spans="2:6" x14ac:dyDescent="0.2">
      <c r="B408" s="155" t="s">
        <v>67</v>
      </c>
      <c r="C408" s="155" t="s">
        <v>70</v>
      </c>
      <c r="D408" s="155" t="s">
        <v>121</v>
      </c>
      <c r="E408" t="str">
        <f t="shared" si="6"/>
        <v>GOMale15-19</v>
      </c>
      <c r="F408">
        <v>496</v>
      </c>
    </row>
    <row r="409" spans="2:6" x14ac:dyDescent="0.2">
      <c r="B409" s="155" t="s">
        <v>67</v>
      </c>
      <c r="C409" s="155" t="s">
        <v>70</v>
      </c>
      <c r="D409" s="155" t="s">
        <v>122</v>
      </c>
      <c r="E409" t="str">
        <f t="shared" si="6"/>
        <v>GOMale20-24</v>
      </c>
      <c r="F409">
        <v>815</v>
      </c>
    </row>
    <row r="410" spans="2:6" x14ac:dyDescent="0.2">
      <c r="B410" s="155" t="s">
        <v>67</v>
      </c>
      <c r="C410" s="155" t="s">
        <v>70</v>
      </c>
      <c r="D410" s="155" t="s">
        <v>123</v>
      </c>
      <c r="E410" t="str">
        <f t="shared" si="6"/>
        <v>GOMale25-29</v>
      </c>
      <c r="F410">
        <v>727</v>
      </c>
    </row>
    <row r="411" spans="2:6" x14ac:dyDescent="0.2">
      <c r="B411" s="155" t="s">
        <v>67</v>
      </c>
      <c r="C411" s="155" t="s">
        <v>70</v>
      </c>
      <c r="D411" s="155" t="s">
        <v>124</v>
      </c>
      <c r="E411" t="str">
        <f t="shared" si="6"/>
        <v>GOMale30-34</v>
      </c>
      <c r="F411">
        <v>738</v>
      </c>
    </row>
    <row r="412" spans="2:6" x14ac:dyDescent="0.2">
      <c r="B412" s="155" t="s">
        <v>67</v>
      </c>
      <c r="C412" s="155" t="s">
        <v>70</v>
      </c>
      <c r="D412" s="155" t="s">
        <v>125</v>
      </c>
      <c r="E412" t="str">
        <f t="shared" si="6"/>
        <v>GOMale35-39</v>
      </c>
      <c r="F412">
        <v>851</v>
      </c>
    </row>
    <row r="413" spans="2:6" x14ac:dyDescent="0.2">
      <c r="B413" s="155" t="s">
        <v>67</v>
      </c>
      <c r="C413" s="155" t="s">
        <v>70</v>
      </c>
      <c r="D413" s="155" t="s">
        <v>126</v>
      </c>
      <c r="E413" t="str">
        <f t="shared" si="6"/>
        <v>GOMale40-44</v>
      </c>
      <c r="F413">
        <v>985</v>
      </c>
    </row>
    <row r="414" spans="2:6" x14ac:dyDescent="0.2">
      <c r="B414" s="155" t="s">
        <v>67</v>
      </c>
      <c r="C414" s="155" t="s">
        <v>70</v>
      </c>
      <c r="D414" s="155" t="s">
        <v>127</v>
      </c>
      <c r="E414" t="str">
        <f t="shared" si="6"/>
        <v>GOMale45-49</v>
      </c>
      <c r="F414">
        <v>1100</v>
      </c>
    </row>
    <row r="415" spans="2:6" x14ac:dyDescent="0.2">
      <c r="B415" s="155" t="s">
        <v>67</v>
      </c>
      <c r="C415" s="155" t="s">
        <v>70</v>
      </c>
      <c r="D415" s="155" t="s">
        <v>128</v>
      </c>
      <c r="E415" t="str">
        <f t="shared" si="6"/>
        <v>GOMale50-54</v>
      </c>
      <c r="F415">
        <v>1383</v>
      </c>
    </row>
    <row r="416" spans="2:6" x14ac:dyDescent="0.2">
      <c r="B416" s="155" t="s">
        <v>67</v>
      </c>
      <c r="C416" s="155" t="s">
        <v>70</v>
      </c>
      <c r="D416" s="155" t="s">
        <v>129</v>
      </c>
      <c r="E416" t="str">
        <f t="shared" si="6"/>
        <v>GOMale55-59</v>
      </c>
      <c r="F416">
        <v>1700</v>
      </c>
    </row>
    <row r="417" spans="2:6" x14ac:dyDescent="0.2">
      <c r="B417" s="155" t="s">
        <v>67</v>
      </c>
      <c r="C417" s="155" t="s">
        <v>70</v>
      </c>
      <c r="D417" s="155" t="s">
        <v>130</v>
      </c>
      <c r="E417" t="str">
        <f t="shared" si="6"/>
        <v>GOMale60-64</v>
      </c>
      <c r="F417">
        <v>2024</v>
      </c>
    </row>
    <row r="418" spans="2:6" x14ac:dyDescent="0.2">
      <c r="B418" s="155" t="s">
        <v>67</v>
      </c>
      <c r="C418" s="155" t="s">
        <v>70</v>
      </c>
      <c r="D418" s="155" t="s">
        <v>131</v>
      </c>
      <c r="E418" t="str">
        <f t="shared" si="6"/>
        <v>GOMale65-69</v>
      </c>
      <c r="F418">
        <v>2183</v>
      </c>
    </row>
    <row r="419" spans="2:6" x14ac:dyDescent="0.2">
      <c r="B419" s="155" t="s">
        <v>67</v>
      </c>
      <c r="C419" s="155" t="s">
        <v>70</v>
      </c>
      <c r="D419" s="155" t="s">
        <v>132</v>
      </c>
      <c r="E419" t="str">
        <f t="shared" si="6"/>
        <v>GOMale70-74</v>
      </c>
      <c r="F419">
        <v>2317</v>
      </c>
    </row>
    <row r="420" spans="2:6" x14ac:dyDescent="0.2">
      <c r="B420" s="155" t="s">
        <v>67</v>
      </c>
      <c r="C420" s="155" t="s">
        <v>70</v>
      </c>
      <c r="D420" s="155" t="s">
        <v>133</v>
      </c>
      <c r="E420" t="str">
        <f t="shared" si="6"/>
        <v>GOMale75-79</v>
      </c>
      <c r="F420">
        <v>2386</v>
      </c>
    </row>
    <row r="421" spans="2:6" x14ac:dyDescent="0.2">
      <c r="B421" s="155" t="s">
        <v>67</v>
      </c>
      <c r="C421" s="155" t="s">
        <v>70</v>
      </c>
      <c r="D421" s="155" t="s">
        <v>134</v>
      </c>
      <c r="E421" t="str">
        <f t="shared" si="6"/>
        <v>GOMale80-84</v>
      </c>
      <c r="F421">
        <v>2191</v>
      </c>
    </row>
    <row r="422" spans="2:6" x14ac:dyDescent="0.2">
      <c r="B422" s="155" t="s">
        <v>67</v>
      </c>
      <c r="C422" s="155" t="s">
        <v>70</v>
      </c>
      <c r="D422" s="155" t="s">
        <v>135</v>
      </c>
      <c r="E422" t="str">
        <f t="shared" si="6"/>
        <v>GOMale85-89</v>
      </c>
      <c r="F422">
        <v>1593</v>
      </c>
    </row>
    <row r="423" spans="2:6" x14ac:dyDescent="0.2">
      <c r="B423" s="155" t="s">
        <v>67</v>
      </c>
      <c r="C423" s="155" t="s">
        <v>70</v>
      </c>
      <c r="D423" s="155" t="s">
        <v>8</v>
      </c>
      <c r="E423" t="str">
        <f t="shared" si="6"/>
        <v>GOMale90+</v>
      </c>
      <c r="F423">
        <v>1369</v>
      </c>
    </row>
    <row r="424" spans="2:6" x14ac:dyDescent="0.2">
      <c r="B424" s="155" t="s">
        <v>47</v>
      </c>
      <c r="C424" s="155" t="s">
        <v>69</v>
      </c>
      <c r="D424" s="155">
        <v>0</v>
      </c>
      <c r="E424" t="str">
        <f t="shared" si="6"/>
        <v>MAFemale0</v>
      </c>
      <c r="F424">
        <v>686</v>
      </c>
    </row>
    <row r="425" spans="2:6" x14ac:dyDescent="0.2">
      <c r="B425" s="155" t="s">
        <v>47</v>
      </c>
      <c r="C425" s="155" t="s">
        <v>69</v>
      </c>
      <c r="D425" s="167" t="s">
        <v>139</v>
      </c>
      <c r="E425" t="str">
        <f t="shared" si="6"/>
        <v>MAFemale01-04</v>
      </c>
      <c r="F425">
        <v>118</v>
      </c>
    </row>
    <row r="426" spans="2:6" x14ac:dyDescent="0.2">
      <c r="B426" s="155" t="s">
        <v>47</v>
      </c>
      <c r="C426" s="155" t="s">
        <v>69</v>
      </c>
      <c r="D426" s="167" t="s">
        <v>138</v>
      </c>
      <c r="E426" t="str">
        <f t="shared" si="6"/>
        <v>MAFemale05-09</v>
      </c>
      <c r="F426">
        <v>55</v>
      </c>
    </row>
    <row r="427" spans="2:6" x14ac:dyDescent="0.2">
      <c r="B427" s="155" t="s">
        <v>47</v>
      </c>
      <c r="C427" s="155" t="s">
        <v>69</v>
      </c>
      <c r="D427" s="167" t="s">
        <v>120</v>
      </c>
      <c r="E427" t="str">
        <f t="shared" si="6"/>
        <v>MAFemale10-14</v>
      </c>
      <c r="F427">
        <v>92</v>
      </c>
    </row>
    <row r="428" spans="2:6" x14ac:dyDescent="0.2">
      <c r="B428" s="155" t="s">
        <v>47</v>
      </c>
      <c r="C428" s="155" t="s">
        <v>69</v>
      </c>
      <c r="D428" s="155" t="s">
        <v>121</v>
      </c>
      <c r="E428" t="str">
        <f t="shared" si="6"/>
        <v>MAFemale15-19</v>
      </c>
      <c r="F428">
        <v>143</v>
      </c>
    </row>
    <row r="429" spans="2:6" x14ac:dyDescent="0.2">
      <c r="B429" s="155" t="s">
        <v>47</v>
      </c>
      <c r="C429" s="155" t="s">
        <v>69</v>
      </c>
      <c r="D429" s="155" t="s">
        <v>122</v>
      </c>
      <c r="E429" t="str">
        <f t="shared" si="6"/>
        <v>MAFemale20-24</v>
      </c>
      <c r="F429">
        <v>187</v>
      </c>
    </row>
    <row r="430" spans="2:6" x14ac:dyDescent="0.2">
      <c r="B430" s="155" t="s">
        <v>47</v>
      </c>
      <c r="C430" s="155" t="s">
        <v>69</v>
      </c>
      <c r="D430" s="155" t="s">
        <v>123</v>
      </c>
      <c r="E430" t="str">
        <f t="shared" si="6"/>
        <v>MAFemale25-29</v>
      </c>
      <c r="F430">
        <v>201</v>
      </c>
    </row>
    <row r="431" spans="2:6" x14ac:dyDescent="0.2">
      <c r="B431" s="155" t="s">
        <v>47</v>
      </c>
      <c r="C431" s="155" t="s">
        <v>69</v>
      </c>
      <c r="D431" s="155" t="s">
        <v>124</v>
      </c>
      <c r="E431" t="str">
        <f t="shared" si="6"/>
        <v>MAFemale30-34</v>
      </c>
      <c r="F431">
        <v>287</v>
      </c>
    </row>
    <row r="432" spans="2:6" x14ac:dyDescent="0.2">
      <c r="B432" s="155" t="s">
        <v>47</v>
      </c>
      <c r="C432" s="155" t="s">
        <v>69</v>
      </c>
      <c r="D432" s="155" t="s">
        <v>125</v>
      </c>
      <c r="E432" t="str">
        <f t="shared" si="6"/>
        <v>MAFemale35-39</v>
      </c>
      <c r="F432">
        <v>355</v>
      </c>
    </row>
    <row r="433" spans="2:6" x14ac:dyDescent="0.2">
      <c r="B433" s="155" t="s">
        <v>47</v>
      </c>
      <c r="C433" s="155" t="s">
        <v>69</v>
      </c>
      <c r="D433" s="155" t="s">
        <v>126</v>
      </c>
      <c r="E433" t="str">
        <f t="shared" si="6"/>
        <v>MAFemale40-44</v>
      </c>
      <c r="F433">
        <v>405</v>
      </c>
    </row>
    <row r="434" spans="2:6" x14ac:dyDescent="0.2">
      <c r="B434" s="155" t="s">
        <v>47</v>
      </c>
      <c r="C434" s="155" t="s">
        <v>69</v>
      </c>
      <c r="D434" s="155" t="s">
        <v>127</v>
      </c>
      <c r="E434" t="str">
        <f t="shared" si="6"/>
        <v>MAFemale45-49</v>
      </c>
      <c r="F434">
        <v>486</v>
      </c>
    </row>
    <row r="435" spans="2:6" x14ac:dyDescent="0.2">
      <c r="B435" s="155" t="s">
        <v>47</v>
      </c>
      <c r="C435" s="155" t="s">
        <v>69</v>
      </c>
      <c r="D435" s="155" t="s">
        <v>128</v>
      </c>
      <c r="E435" t="str">
        <f t="shared" si="6"/>
        <v>MAFemale50-54</v>
      </c>
      <c r="F435">
        <v>629</v>
      </c>
    </row>
    <row r="436" spans="2:6" x14ac:dyDescent="0.2">
      <c r="B436" s="155" t="s">
        <v>47</v>
      </c>
      <c r="C436" s="155" t="s">
        <v>69</v>
      </c>
      <c r="D436" s="155" t="s">
        <v>129</v>
      </c>
      <c r="E436" t="str">
        <f t="shared" si="6"/>
        <v>MAFemale55-59</v>
      </c>
      <c r="F436">
        <v>817</v>
      </c>
    </row>
    <row r="437" spans="2:6" x14ac:dyDescent="0.2">
      <c r="B437" s="155" t="s">
        <v>47</v>
      </c>
      <c r="C437" s="155" t="s">
        <v>69</v>
      </c>
      <c r="D437" s="155" t="s">
        <v>130</v>
      </c>
      <c r="E437" t="str">
        <f t="shared" si="6"/>
        <v>MAFemale60-64</v>
      </c>
      <c r="F437">
        <v>1008</v>
      </c>
    </row>
    <row r="438" spans="2:6" x14ac:dyDescent="0.2">
      <c r="B438" s="155" t="s">
        <v>47</v>
      </c>
      <c r="C438" s="155" t="s">
        <v>69</v>
      </c>
      <c r="D438" s="155" t="s">
        <v>131</v>
      </c>
      <c r="E438" t="str">
        <f t="shared" si="6"/>
        <v>MAFemale65-69</v>
      </c>
      <c r="F438">
        <v>1283</v>
      </c>
    </row>
    <row r="439" spans="2:6" x14ac:dyDescent="0.2">
      <c r="B439" s="155" t="s">
        <v>47</v>
      </c>
      <c r="C439" s="155" t="s">
        <v>69</v>
      </c>
      <c r="D439" s="155" t="s">
        <v>132</v>
      </c>
      <c r="E439" t="str">
        <f t="shared" si="6"/>
        <v>MAFemale70-74</v>
      </c>
      <c r="F439">
        <v>1429</v>
      </c>
    </row>
    <row r="440" spans="2:6" x14ac:dyDescent="0.2">
      <c r="B440" s="155" t="s">
        <v>47</v>
      </c>
      <c r="C440" s="155" t="s">
        <v>69</v>
      </c>
      <c r="D440" s="155" t="s">
        <v>133</v>
      </c>
      <c r="E440" t="str">
        <f t="shared" si="6"/>
        <v>MAFemale75-79</v>
      </c>
      <c r="F440">
        <v>1629</v>
      </c>
    </row>
    <row r="441" spans="2:6" x14ac:dyDescent="0.2">
      <c r="B441" s="155" t="s">
        <v>47</v>
      </c>
      <c r="C441" s="155" t="s">
        <v>69</v>
      </c>
      <c r="D441" s="155" t="s">
        <v>134</v>
      </c>
      <c r="E441" t="str">
        <f t="shared" si="6"/>
        <v>MAFemale80-84</v>
      </c>
      <c r="F441">
        <v>1706</v>
      </c>
    </row>
    <row r="442" spans="2:6" x14ac:dyDescent="0.2">
      <c r="B442" s="155" t="s">
        <v>47</v>
      </c>
      <c r="C442" s="155" t="s">
        <v>69</v>
      </c>
      <c r="D442" s="155" t="s">
        <v>135</v>
      </c>
      <c r="E442" t="str">
        <f t="shared" si="6"/>
        <v>MAFemale85-89</v>
      </c>
      <c r="F442">
        <v>1484</v>
      </c>
    </row>
    <row r="443" spans="2:6" x14ac:dyDescent="0.2">
      <c r="B443" s="155" t="s">
        <v>47</v>
      </c>
      <c r="C443" s="155" t="s">
        <v>69</v>
      </c>
      <c r="D443" s="155" t="s">
        <v>8</v>
      </c>
      <c r="E443" t="str">
        <f t="shared" si="6"/>
        <v>MAFemale90+</v>
      </c>
      <c r="F443">
        <v>1632</v>
      </c>
    </row>
    <row r="444" spans="2:6" x14ac:dyDescent="0.2">
      <c r="B444" s="155" t="s">
        <v>47</v>
      </c>
      <c r="C444" s="155" t="s">
        <v>70</v>
      </c>
      <c r="D444" s="155">
        <v>0</v>
      </c>
      <c r="E444" t="str">
        <f t="shared" si="6"/>
        <v>MAMale0</v>
      </c>
      <c r="F444">
        <v>929</v>
      </c>
    </row>
    <row r="445" spans="2:6" x14ac:dyDescent="0.2">
      <c r="B445" s="155" t="s">
        <v>47</v>
      </c>
      <c r="C445" s="155" t="s">
        <v>70</v>
      </c>
      <c r="D445" s="167" t="s">
        <v>139</v>
      </c>
      <c r="E445" t="str">
        <f t="shared" si="6"/>
        <v>MAMale01-04</v>
      </c>
      <c r="F445">
        <v>174</v>
      </c>
    </row>
    <row r="446" spans="2:6" x14ac:dyDescent="0.2">
      <c r="B446" s="155" t="s">
        <v>47</v>
      </c>
      <c r="C446" s="155" t="s">
        <v>70</v>
      </c>
      <c r="D446" s="167" t="s">
        <v>138</v>
      </c>
      <c r="E446" t="str">
        <f t="shared" si="6"/>
        <v>MAMale05-09</v>
      </c>
      <c r="F446">
        <v>93</v>
      </c>
    </row>
    <row r="447" spans="2:6" x14ac:dyDescent="0.2">
      <c r="B447" s="155" t="s">
        <v>47</v>
      </c>
      <c r="C447" s="155" t="s">
        <v>70</v>
      </c>
      <c r="D447" s="167" t="s">
        <v>120</v>
      </c>
      <c r="E447" t="str">
        <f t="shared" si="6"/>
        <v>MAMale10-14</v>
      </c>
      <c r="F447">
        <v>131</v>
      </c>
    </row>
    <row r="448" spans="2:6" x14ac:dyDescent="0.2">
      <c r="B448" s="155" t="s">
        <v>47</v>
      </c>
      <c r="C448" s="155" t="s">
        <v>70</v>
      </c>
      <c r="D448" s="155" t="s">
        <v>121</v>
      </c>
      <c r="E448" t="str">
        <f t="shared" si="6"/>
        <v>MAMale15-19</v>
      </c>
      <c r="F448">
        <v>465</v>
      </c>
    </row>
    <row r="449" spans="2:6" x14ac:dyDescent="0.2">
      <c r="B449" s="155" t="s">
        <v>47</v>
      </c>
      <c r="C449" s="155" t="s">
        <v>70</v>
      </c>
      <c r="D449" s="155" t="s">
        <v>122</v>
      </c>
      <c r="E449" t="str">
        <f t="shared" si="6"/>
        <v>MAMale20-24</v>
      </c>
      <c r="F449">
        <v>680</v>
      </c>
    </row>
    <row r="450" spans="2:6" x14ac:dyDescent="0.2">
      <c r="B450" s="155" t="s">
        <v>47</v>
      </c>
      <c r="C450" s="155" t="s">
        <v>70</v>
      </c>
      <c r="D450" s="155" t="s">
        <v>123</v>
      </c>
      <c r="E450" t="str">
        <f t="shared" si="6"/>
        <v>MAMale25-29</v>
      </c>
      <c r="F450">
        <v>704</v>
      </c>
    </row>
    <row r="451" spans="2:6" x14ac:dyDescent="0.2">
      <c r="B451" s="155" t="s">
        <v>47</v>
      </c>
      <c r="C451" s="155" t="s">
        <v>70</v>
      </c>
      <c r="D451" s="155" t="s">
        <v>124</v>
      </c>
      <c r="E451" t="str">
        <f t="shared" si="6"/>
        <v>MAMale30-34</v>
      </c>
      <c r="F451">
        <v>775</v>
      </c>
    </row>
    <row r="452" spans="2:6" x14ac:dyDescent="0.2">
      <c r="B452" s="155" t="s">
        <v>47</v>
      </c>
      <c r="C452" s="155" t="s">
        <v>70</v>
      </c>
      <c r="D452" s="155" t="s">
        <v>125</v>
      </c>
      <c r="E452" t="str">
        <f t="shared" ref="E452:E515" si="7">_xlfn.CONCAT(B452,C452,D452)</f>
        <v>MAMale35-39</v>
      </c>
      <c r="F452">
        <v>875</v>
      </c>
    </row>
    <row r="453" spans="2:6" x14ac:dyDescent="0.2">
      <c r="B453" s="155" t="s">
        <v>47</v>
      </c>
      <c r="C453" s="155" t="s">
        <v>70</v>
      </c>
      <c r="D453" s="155" t="s">
        <v>126</v>
      </c>
      <c r="E453" t="str">
        <f t="shared" si="7"/>
        <v>MAMale40-44</v>
      </c>
      <c r="F453">
        <v>844</v>
      </c>
    </row>
    <row r="454" spans="2:6" x14ac:dyDescent="0.2">
      <c r="B454" s="155" t="s">
        <v>47</v>
      </c>
      <c r="C454" s="155" t="s">
        <v>70</v>
      </c>
      <c r="D454" s="155" t="s">
        <v>127</v>
      </c>
      <c r="E454" t="str">
        <f t="shared" si="7"/>
        <v>MAMale45-49</v>
      </c>
      <c r="F454">
        <v>895</v>
      </c>
    </row>
    <row r="455" spans="2:6" x14ac:dyDescent="0.2">
      <c r="B455" s="155" t="s">
        <v>47</v>
      </c>
      <c r="C455" s="155" t="s">
        <v>70</v>
      </c>
      <c r="D455" s="155" t="s">
        <v>128</v>
      </c>
      <c r="E455" t="str">
        <f t="shared" si="7"/>
        <v>MAMale50-54</v>
      </c>
      <c r="F455">
        <v>988</v>
      </c>
    </row>
    <row r="456" spans="2:6" x14ac:dyDescent="0.2">
      <c r="B456" s="155" t="s">
        <v>47</v>
      </c>
      <c r="C456" s="155" t="s">
        <v>70</v>
      </c>
      <c r="D456" s="155" t="s">
        <v>129</v>
      </c>
      <c r="E456" t="str">
        <f t="shared" si="7"/>
        <v>MAMale55-59</v>
      </c>
      <c r="F456">
        <v>1199</v>
      </c>
    </row>
    <row r="457" spans="2:6" x14ac:dyDescent="0.2">
      <c r="B457" s="155" t="s">
        <v>47</v>
      </c>
      <c r="C457" s="155" t="s">
        <v>70</v>
      </c>
      <c r="D457" s="155" t="s">
        <v>130</v>
      </c>
      <c r="E457" t="str">
        <f t="shared" si="7"/>
        <v>MAMale60-64</v>
      </c>
      <c r="F457">
        <v>1400</v>
      </c>
    </row>
    <row r="458" spans="2:6" x14ac:dyDescent="0.2">
      <c r="B458" s="155" t="s">
        <v>47</v>
      </c>
      <c r="C458" s="155" t="s">
        <v>70</v>
      </c>
      <c r="D458" s="155" t="s">
        <v>131</v>
      </c>
      <c r="E458" t="str">
        <f t="shared" si="7"/>
        <v>MAMale65-69</v>
      </c>
      <c r="F458">
        <v>1766</v>
      </c>
    </row>
    <row r="459" spans="2:6" x14ac:dyDescent="0.2">
      <c r="B459" s="155" t="s">
        <v>47</v>
      </c>
      <c r="C459" s="155" t="s">
        <v>70</v>
      </c>
      <c r="D459" s="155" t="s">
        <v>132</v>
      </c>
      <c r="E459" t="str">
        <f t="shared" si="7"/>
        <v>MAMale70-74</v>
      </c>
      <c r="F459">
        <v>1800</v>
      </c>
    </row>
    <row r="460" spans="2:6" x14ac:dyDescent="0.2">
      <c r="B460" s="155" t="s">
        <v>47</v>
      </c>
      <c r="C460" s="155" t="s">
        <v>70</v>
      </c>
      <c r="D460" s="155" t="s">
        <v>133</v>
      </c>
      <c r="E460" t="str">
        <f t="shared" si="7"/>
        <v>MAMale75-79</v>
      </c>
      <c r="F460">
        <v>2106</v>
      </c>
    </row>
    <row r="461" spans="2:6" x14ac:dyDescent="0.2">
      <c r="B461" s="155" t="s">
        <v>47</v>
      </c>
      <c r="C461" s="155" t="s">
        <v>70</v>
      </c>
      <c r="D461" s="155" t="s">
        <v>134</v>
      </c>
      <c r="E461" t="str">
        <f t="shared" si="7"/>
        <v>MAMale80-84</v>
      </c>
      <c r="F461">
        <v>1839</v>
      </c>
    </row>
    <row r="462" spans="2:6" x14ac:dyDescent="0.2">
      <c r="B462" s="155" t="s">
        <v>47</v>
      </c>
      <c r="C462" s="155" t="s">
        <v>70</v>
      </c>
      <c r="D462" s="155" t="s">
        <v>135</v>
      </c>
      <c r="E462" t="str">
        <f t="shared" si="7"/>
        <v>MAMale85-89</v>
      </c>
      <c r="F462">
        <v>1372</v>
      </c>
    </row>
    <row r="463" spans="2:6" x14ac:dyDescent="0.2">
      <c r="B463" s="155" t="s">
        <v>47</v>
      </c>
      <c r="C463" s="155" t="s">
        <v>70</v>
      </c>
      <c r="D463" s="155" t="s">
        <v>8</v>
      </c>
      <c r="E463" t="str">
        <f t="shared" si="7"/>
        <v>MAMale90+</v>
      </c>
      <c r="F463">
        <v>1312</v>
      </c>
    </row>
    <row r="464" spans="2:6" x14ac:dyDescent="0.2">
      <c r="B464" s="155" t="s">
        <v>57</v>
      </c>
      <c r="C464" s="155" t="s">
        <v>69</v>
      </c>
      <c r="D464" s="155">
        <v>0</v>
      </c>
      <c r="E464" t="str">
        <f t="shared" si="7"/>
        <v>MGFemale0</v>
      </c>
      <c r="F464">
        <v>1303</v>
      </c>
    </row>
    <row r="465" spans="2:6" x14ac:dyDescent="0.2">
      <c r="B465" s="155" t="s">
        <v>57</v>
      </c>
      <c r="C465" s="155" t="s">
        <v>69</v>
      </c>
      <c r="D465" s="167" t="s">
        <v>139</v>
      </c>
      <c r="E465" t="str">
        <f t="shared" si="7"/>
        <v>MGFemale01-04</v>
      </c>
      <c r="F465">
        <v>225</v>
      </c>
    </row>
    <row r="466" spans="2:6" x14ac:dyDescent="0.2">
      <c r="B466" s="155" t="s">
        <v>57</v>
      </c>
      <c r="C466" s="155" t="s">
        <v>69</v>
      </c>
      <c r="D466" s="167" t="s">
        <v>138</v>
      </c>
      <c r="E466" t="str">
        <f t="shared" si="7"/>
        <v>MGFemale05-09</v>
      </c>
      <c r="F466">
        <v>106</v>
      </c>
    </row>
    <row r="467" spans="2:6" x14ac:dyDescent="0.2">
      <c r="B467" s="155" t="s">
        <v>57</v>
      </c>
      <c r="C467" s="155" t="s">
        <v>69</v>
      </c>
      <c r="D467" s="167" t="s">
        <v>120</v>
      </c>
      <c r="E467" t="str">
        <f t="shared" si="7"/>
        <v>MGFemale10-14</v>
      </c>
      <c r="F467">
        <v>148</v>
      </c>
    </row>
    <row r="468" spans="2:6" x14ac:dyDescent="0.2">
      <c r="B468" s="155" t="s">
        <v>57</v>
      </c>
      <c r="C468" s="155" t="s">
        <v>69</v>
      </c>
      <c r="D468" s="155" t="s">
        <v>121</v>
      </c>
      <c r="E468" t="str">
        <f t="shared" si="7"/>
        <v>MGFemale15-19</v>
      </c>
      <c r="F468">
        <v>279</v>
      </c>
    </row>
    <row r="469" spans="2:6" x14ac:dyDescent="0.2">
      <c r="B469" s="155" t="s">
        <v>57</v>
      </c>
      <c r="C469" s="155" t="s">
        <v>69</v>
      </c>
      <c r="D469" s="155" t="s">
        <v>122</v>
      </c>
      <c r="E469" t="str">
        <f t="shared" si="7"/>
        <v>MGFemale20-24</v>
      </c>
      <c r="F469">
        <v>420</v>
      </c>
    </row>
    <row r="470" spans="2:6" x14ac:dyDescent="0.2">
      <c r="B470" s="155" t="s">
        <v>57</v>
      </c>
      <c r="C470" s="155" t="s">
        <v>69</v>
      </c>
      <c r="D470" s="155" t="s">
        <v>123</v>
      </c>
      <c r="E470" t="str">
        <f t="shared" si="7"/>
        <v>MGFemale25-29</v>
      </c>
      <c r="F470">
        <v>433</v>
      </c>
    </row>
    <row r="471" spans="2:6" x14ac:dyDescent="0.2">
      <c r="B471" s="155" t="s">
        <v>57</v>
      </c>
      <c r="C471" s="155" t="s">
        <v>69</v>
      </c>
      <c r="D471" s="155" t="s">
        <v>124</v>
      </c>
      <c r="E471" t="str">
        <f t="shared" si="7"/>
        <v>MGFemale30-34</v>
      </c>
      <c r="F471">
        <v>667</v>
      </c>
    </row>
    <row r="472" spans="2:6" x14ac:dyDescent="0.2">
      <c r="B472" s="155" t="s">
        <v>57</v>
      </c>
      <c r="C472" s="155" t="s">
        <v>69</v>
      </c>
      <c r="D472" s="155" t="s">
        <v>125</v>
      </c>
      <c r="E472" t="str">
        <f t="shared" si="7"/>
        <v>MGFemale35-39</v>
      </c>
      <c r="F472">
        <v>1090</v>
      </c>
    </row>
    <row r="473" spans="2:6" x14ac:dyDescent="0.2">
      <c r="B473" s="155" t="s">
        <v>57</v>
      </c>
      <c r="C473" s="155" t="s">
        <v>69</v>
      </c>
      <c r="D473" s="155" t="s">
        <v>126</v>
      </c>
      <c r="E473" t="str">
        <f t="shared" si="7"/>
        <v>MGFemale40-44</v>
      </c>
      <c r="F473">
        <v>1337</v>
      </c>
    </row>
    <row r="474" spans="2:6" x14ac:dyDescent="0.2">
      <c r="B474" s="155" t="s">
        <v>57</v>
      </c>
      <c r="C474" s="155" t="s">
        <v>69</v>
      </c>
      <c r="D474" s="155" t="s">
        <v>127</v>
      </c>
      <c r="E474" t="str">
        <f t="shared" si="7"/>
        <v>MGFemale45-49</v>
      </c>
      <c r="F474">
        <v>1921</v>
      </c>
    </row>
    <row r="475" spans="2:6" x14ac:dyDescent="0.2">
      <c r="B475" s="155" t="s">
        <v>57</v>
      </c>
      <c r="C475" s="155" t="s">
        <v>69</v>
      </c>
      <c r="D475" s="155" t="s">
        <v>128</v>
      </c>
      <c r="E475" t="str">
        <f t="shared" si="7"/>
        <v>MGFemale50-54</v>
      </c>
      <c r="F475">
        <v>2600</v>
      </c>
    </row>
    <row r="476" spans="2:6" x14ac:dyDescent="0.2">
      <c r="B476" s="155" t="s">
        <v>57</v>
      </c>
      <c r="C476" s="155" t="s">
        <v>69</v>
      </c>
      <c r="D476" s="155" t="s">
        <v>129</v>
      </c>
      <c r="E476" t="str">
        <f t="shared" si="7"/>
        <v>MGFemale55-59</v>
      </c>
      <c r="F476">
        <v>3521</v>
      </c>
    </row>
    <row r="477" spans="2:6" x14ac:dyDescent="0.2">
      <c r="B477" s="155" t="s">
        <v>57</v>
      </c>
      <c r="C477" s="155" t="s">
        <v>69</v>
      </c>
      <c r="D477" s="155" t="s">
        <v>130</v>
      </c>
      <c r="E477" t="str">
        <f t="shared" si="7"/>
        <v>MGFemale60-64</v>
      </c>
      <c r="F477">
        <v>4590</v>
      </c>
    </row>
    <row r="478" spans="2:6" x14ac:dyDescent="0.2">
      <c r="B478" s="155" t="s">
        <v>57</v>
      </c>
      <c r="C478" s="155" t="s">
        <v>69</v>
      </c>
      <c r="D478" s="155" t="s">
        <v>131</v>
      </c>
      <c r="E478" t="str">
        <f t="shared" si="7"/>
        <v>MGFemale65-69</v>
      </c>
      <c r="F478">
        <v>5276</v>
      </c>
    </row>
    <row r="479" spans="2:6" x14ac:dyDescent="0.2">
      <c r="B479" s="155" t="s">
        <v>57</v>
      </c>
      <c r="C479" s="155" t="s">
        <v>69</v>
      </c>
      <c r="D479" s="155" t="s">
        <v>132</v>
      </c>
      <c r="E479" t="str">
        <f t="shared" si="7"/>
        <v>MGFemale70-74</v>
      </c>
      <c r="F479">
        <v>6047</v>
      </c>
    </row>
    <row r="480" spans="2:6" x14ac:dyDescent="0.2">
      <c r="B480" s="155" t="s">
        <v>57</v>
      </c>
      <c r="C480" s="155" t="s">
        <v>69</v>
      </c>
      <c r="D480" s="155" t="s">
        <v>133</v>
      </c>
      <c r="E480" t="str">
        <f t="shared" si="7"/>
        <v>MGFemale75-79</v>
      </c>
      <c r="F480">
        <v>7404</v>
      </c>
    </row>
    <row r="481" spans="2:6" x14ac:dyDescent="0.2">
      <c r="B481" s="155" t="s">
        <v>57</v>
      </c>
      <c r="C481" s="155" t="s">
        <v>69</v>
      </c>
      <c r="D481" s="155" t="s">
        <v>134</v>
      </c>
      <c r="E481" t="str">
        <f t="shared" si="7"/>
        <v>MGFemale80-84</v>
      </c>
      <c r="F481">
        <v>8338</v>
      </c>
    </row>
    <row r="482" spans="2:6" x14ac:dyDescent="0.2">
      <c r="B482" s="155" t="s">
        <v>57</v>
      </c>
      <c r="C482" s="155" t="s">
        <v>69</v>
      </c>
      <c r="D482" s="155" t="s">
        <v>135</v>
      </c>
      <c r="E482" t="str">
        <f t="shared" si="7"/>
        <v>MGFemale85-89</v>
      </c>
      <c r="F482">
        <v>8351</v>
      </c>
    </row>
    <row r="483" spans="2:6" x14ac:dyDescent="0.2">
      <c r="B483" s="155" t="s">
        <v>57</v>
      </c>
      <c r="C483" s="155" t="s">
        <v>69</v>
      </c>
      <c r="D483" s="155" t="s">
        <v>8</v>
      </c>
      <c r="E483" t="str">
        <f t="shared" si="7"/>
        <v>MGFemale90+</v>
      </c>
      <c r="F483">
        <v>9269</v>
      </c>
    </row>
    <row r="484" spans="2:6" x14ac:dyDescent="0.2">
      <c r="B484" s="155" t="s">
        <v>57</v>
      </c>
      <c r="C484" s="155" t="s">
        <v>70</v>
      </c>
      <c r="D484" s="155">
        <v>0</v>
      </c>
      <c r="E484" t="str">
        <f t="shared" si="7"/>
        <v>MGMale0</v>
      </c>
      <c r="F484">
        <v>1627</v>
      </c>
    </row>
    <row r="485" spans="2:6" x14ac:dyDescent="0.2">
      <c r="B485" s="155" t="s">
        <v>57</v>
      </c>
      <c r="C485" s="155" t="s">
        <v>70</v>
      </c>
      <c r="D485" s="167" t="s">
        <v>139</v>
      </c>
      <c r="E485" t="str">
        <f t="shared" si="7"/>
        <v>MGMale01-04</v>
      </c>
      <c r="F485">
        <v>275</v>
      </c>
    </row>
    <row r="486" spans="2:6" x14ac:dyDescent="0.2">
      <c r="B486" s="155" t="s">
        <v>57</v>
      </c>
      <c r="C486" s="155" t="s">
        <v>70</v>
      </c>
      <c r="D486" s="167" t="s">
        <v>138</v>
      </c>
      <c r="E486" t="str">
        <f t="shared" si="7"/>
        <v>MGMale05-09</v>
      </c>
      <c r="F486">
        <v>163</v>
      </c>
    </row>
    <row r="487" spans="2:6" x14ac:dyDescent="0.2">
      <c r="B487" s="155" t="s">
        <v>57</v>
      </c>
      <c r="C487" s="155" t="s">
        <v>70</v>
      </c>
      <c r="D487" s="167" t="s">
        <v>120</v>
      </c>
      <c r="E487" t="str">
        <f t="shared" si="7"/>
        <v>MGMale10-14</v>
      </c>
      <c r="F487">
        <v>199</v>
      </c>
    </row>
    <row r="488" spans="2:6" x14ac:dyDescent="0.2">
      <c r="B488" s="155" t="s">
        <v>57</v>
      </c>
      <c r="C488" s="155" t="s">
        <v>70</v>
      </c>
      <c r="D488" s="155" t="s">
        <v>121</v>
      </c>
      <c r="E488" t="str">
        <f t="shared" si="7"/>
        <v>MGMale15-19</v>
      </c>
      <c r="F488">
        <v>949</v>
      </c>
    </row>
    <row r="489" spans="2:6" x14ac:dyDescent="0.2">
      <c r="B489" s="155" t="s">
        <v>57</v>
      </c>
      <c r="C489" s="155" t="s">
        <v>70</v>
      </c>
      <c r="D489" s="155" t="s">
        <v>122</v>
      </c>
      <c r="E489" t="str">
        <f t="shared" si="7"/>
        <v>MGMale20-24</v>
      </c>
      <c r="F489">
        <v>1478</v>
      </c>
    </row>
    <row r="490" spans="2:6" x14ac:dyDescent="0.2">
      <c r="B490" s="155" t="s">
        <v>57</v>
      </c>
      <c r="C490" s="155" t="s">
        <v>70</v>
      </c>
      <c r="D490" s="155" t="s">
        <v>123</v>
      </c>
      <c r="E490" t="str">
        <f t="shared" si="7"/>
        <v>MGMale25-29</v>
      </c>
      <c r="F490">
        <v>1436</v>
      </c>
    </row>
    <row r="491" spans="2:6" x14ac:dyDescent="0.2">
      <c r="B491" s="155" t="s">
        <v>57</v>
      </c>
      <c r="C491" s="155" t="s">
        <v>70</v>
      </c>
      <c r="D491" s="155" t="s">
        <v>124</v>
      </c>
      <c r="E491" t="str">
        <f t="shared" si="7"/>
        <v>MGMale30-34</v>
      </c>
      <c r="F491">
        <v>1797</v>
      </c>
    </row>
    <row r="492" spans="2:6" x14ac:dyDescent="0.2">
      <c r="B492" s="155" t="s">
        <v>57</v>
      </c>
      <c r="C492" s="155" t="s">
        <v>70</v>
      </c>
      <c r="D492" s="155" t="s">
        <v>125</v>
      </c>
      <c r="E492" t="str">
        <f t="shared" si="7"/>
        <v>MGMale35-39</v>
      </c>
      <c r="F492">
        <v>2275</v>
      </c>
    </row>
    <row r="493" spans="2:6" x14ac:dyDescent="0.2">
      <c r="B493" s="155" t="s">
        <v>57</v>
      </c>
      <c r="C493" s="155" t="s">
        <v>70</v>
      </c>
      <c r="D493" s="155" t="s">
        <v>126</v>
      </c>
      <c r="E493" t="str">
        <f t="shared" si="7"/>
        <v>MGMale40-44</v>
      </c>
      <c r="F493">
        <v>2698</v>
      </c>
    </row>
    <row r="494" spans="2:6" x14ac:dyDescent="0.2">
      <c r="B494" s="155" t="s">
        <v>57</v>
      </c>
      <c r="C494" s="155" t="s">
        <v>70</v>
      </c>
      <c r="D494" s="155" t="s">
        <v>127</v>
      </c>
      <c r="E494" t="str">
        <f t="shared" si="7"/>
        <v>MGMale45-49</v>
      </c>
      <c r="F494">
        <v>3402</v>
      </c>
    </row>
    <row r="495" spans="2:6" x14ac:dyDescent="0.2">
      <c r="B495" s="155" t="s">
        <v>57</v>
      </c>
      <c r="C495" s="155" t="s">
        <v>70</v>
      </c>
      <c r="D495" s="155" t="s">
        <v>128</v>
      </c>
      <c r="E495" t="str">
        <f t="shared" si="7"/>
        <v>MGMale50-54</v>
      </c>
      <c r="F495">
        <v>4703</v>
      </c>
    </row>
    <row r="496" spans="2:6" x14ac:dyDescent="0.2">
      <c r="B496" s="155" t="s">
        <v>57</v>
      </c>
      <c r="C496" s="155" t="s">
        <v>70</v>
      </c>
      <c r="D496" s="155" t="s">
        <v>129</v>
      </c>
      <c r="E496" t="str">
        <f t="shared" si="7"/>
        <v>MGMale55-59</v>
      </c>
      <c r="F496">
        <v>5844</v>
      </c>
    </row>
    <row r="497" spans="2:6" x14ac:dyDescent="0.2">
      <c r="B497" s="155" t="s">
        <v>57</v>
      </c>
      <c r="C497" s="155" t="s">
        <v>70</v>
      </c>
      <c r="D497" s="155" t="s">
        <v>130</v>
      </c>
      <c r="E497" t="str">
        <f t="shared" si="7"/>
        <v>MGMale60-64</v>
      </c>
      <c r="F497">
        <v>6899</v>
      </c>
    </row>
    <row r="498" spans="2:6" x14ac:dyDescent="0.2">
      <c r="B498" s="155" t="s">
        <v>57</v>
      </c>
      <c r="C498" s="155" t="s">
        <v>70</v>
      </c>
      <c r="D498" s="155" t="s">
        <v>131</v>
      </c>
      <c r="E498" t="str">
        <f t="shared" si="7"/>
        <v>MGMale65-69</v>
      </c>
      <c r="F498">
        <v>7882</v>
      </c>
    </row>
    <row r="499" spans="2:6" x14ac:dyDescent="0.2">
      <c r="B499" s="155" t="s">
        <v>57</v>
      </c>
      <c r="C499" s="155" t="s">
        <v>70</v>
      </c>
      <c r="D499" s="155" t="s">
        <v>132</v>
      </c>
      <c r="E499" t="str">
        <f t="shared" si="7"/>
        <v>MGMale70-74</v>
      </c>
      <c r="F499">
        <v>7758</v>
      </c>
    </row>
    <row r="500" spans="2:6" x14ac:dyDescent="0.2">
      <c r="B500" s="155" t="s">
        <v>57</v>
      </c>
      <c r="C500" s="155" t="s">
        <v>70</v>
      </c>
      <c r="D500" s="155" t="s">
        <v>133</v>
      </c>
      <c r="E500" t="str">
        <f t="shared" si="7"/>
        <v>MGMale75-79</v>
      </c>
      <c r="F500">
        <v>8308</v>
      </c>
    </row>
    <row r="501" spans="2:6" x14ac:dyDescent="0.2">
      <c r="B501" s="155" t="s">
        <v>57</v>
      </c>
      <c r="C501" s="155" t="s">
        <v>70</v>
      </c>
      <c r="D501" s="155" t="s">
        <v>134</v>
      </c>
      <c r="E501" t="str">
        <f t="shared" si="7"/>
        <v>MGMale80-84</v>
      </c>
      <c r="F501">
        <v>8018</v>
      </c>
    </row>
    <row r="502" spans="2:6" x14ac:dyDescent="0.2">
      <c r="B502" s="155" t="s">
        <v>57</v>
      </c>
      <c r="C502" s="155" t="s">
        <v>70</v>
      </c>
      <c r="D502" s="155" t="s">
        <v>135</v>
      </c>
      <c r="E502" t="str">
        <f t="shared" si="7"/>
        <v>MGMale85-89</v>
      </c>
      <c r="F502">
        <v>6370</v>
      </c>
    </row>
    <row r="503" spans="2:6" x14ac:dyDescent="0.2">
      <c r="B503" s="155" t="s">
        <v>57</v>
      </c>
      <c r="C503" s="155" t="s">
        <v>70</v>
      </c>
      <c r="D503" s="155" t="s">
        <v>8</v>
      </c>
      <c r="E503" t="str">
        <f t="shared" si="7"/>
        <v>MGMale90+</v>
      </c>
      <c r="F503">
        <v>5219</v>
      </c>
    </row>
    <row r="504" spans="2:6" x14ac:dyDescent="0.2">
      <c r="B504" s="155" t="s">
        <v>65</v>
      </c>
      <c r="C504" s="155" t="s">
        <v>69</v>
      </c>
      <c r="D504" s="155">
        <v>0</v>
      </c>
      <c r="E504" t="str">
        <f t="shared" si="7"/>
        <v>MSFemale0</v>
      </c>
      <c r="F504">
        <v>235</v>
      </c>
    </row>
    <row r="505" spans="2:6" x14ac:dyDescent="0.2">
      <c r="B505" s="155" t="s">
        <v>65</v>
      </c>
      <c r="C505" s="155" t="s">
        <v>69</v>
      </c>
      <c r="D505" s="167" t="s">
        <v>139</v>
      </c>
      <c r="E505" t="str">
        <f t="shared" si="7"/>
        <v>MSFemale01-04</v>
      </c>
      <c r="F505">
        <v>38</v>
      </c>
    </row>
    <row r="506" spans="2:6" x14ac:dyDescent="0.2">
      <c r="B506" s="155" t="s">
        <v>65</v>
      </c>
      <c r="C506" s="155" t="s">
        <v>69</v>
      </c>
      <c r="D506" s="167" t="s">
        <v>138</v>
      </c>
      <c r="E506" t="str">
        <f t="shared" si="7"/>
        <v>MSFemale05-09</v>
      </c>
      <c r="F506">
        <v>24</v>
      </c>
    </row>
    <row r="507" spans="2:6" x14ac:dyDescent="0.2">
      <c r="B507" s="155" t="s">
        <v>65</v>
      </c>
      <c r="C507" s="155" t="s">
        <v>69</v>
      </c>
      <c r="D507" s="167" t="s">
        <v>120</v>
      </c>
      <c r="E507" t="str">
        <f t="shared" si="7"/>
        <v>MSFemale10-14</v>
      </c>
      <c r="F507">
        <v>28</v>
      </c>
    </row>
    <row r="508" spans="2:6" x14ac:dyDescent="0.2">
      <c r="B508" s="155" t="s">
        <v>65</v>
      </c>
      <c r="C508" s="155" t="s">
        <v>69</v>
      </c>
      <c r="D508" s="155" t="s">
        <v>121</v>
      </c>
      <c r="E508" t="str">
        <f t="shared" si="7"/>
        <v>MSFemale15-19</v>
      </c>
      <c r="F508">
        <v>46</v>
      </c>
    </row>
    <row r="509" spans="2:6" x14ac:dyDescent="0.2">
      <c r="B509" s="155" t="s">
        <v>65</v>
      </c>
      <c r="C509" s="155" t="s">
        <v>69</v>
      </c>
      <c r="D509" s="155" t="s">
        <v>122</v>
      </c>
      <c r="E509" t="str">
        <f t="shared" si="7"/>
        <v>MSFemale20-24</v>
      </c>
      <c r="F509">
        <v>61</v>
      </c>
    </row>
    <row r="510" spans="2:6" x14ac:dyDescent="0.2">
      <c r="B510" s="155" t="s">
        <v>65</v>
      </c>
      <c r="C510" s="155" t="s">
        <v>69</v>
      </c>
      <c r="D510" s="155" t="s">
        <v>123</v>
      </c>
      <c r="E510" t="str">
        <f t="shared" si="7"/>
        <v>MSFemale25-29</v>
      </c>
      <c r="F510">
        <v>99</v>
      </c>
    </row>
    <row r="511" spans="2:6" x14ac:dyDescent="0.2">
      <c r="B511" s="155" t="s">
        <v>65</v>
      </c>
      <c r="C511" s="155" t="s">
        <v>69</v>
      </c>
      <c r="D511" s="155" t="s">
        <v>124</v>
      </c>
      <c r="E511" t="str">
        <f t="shared" si="7"/>
        <v>MSFemale30-34</v>
      </c>
      <c r="F511">
        <v>97</v>
      </c>
    </row>
    <row r="512" spans="2:6" x14ac:dyDescent="0.2">
      <c r="B512" s="155" t="s">
        <v>65</v>
      </c>
      <c r="C512" s="155" t="s">
        <v>69</v>
      </c>
      <c r="D512" s="155" t="s">
        <v>125</v>
      </c>
      <c r="E512" t="str">
        <f t="shared" si="7"/>
        <v>MSFemale35-39</v>
      </c>
      <c r="F512">
        <v>147</v>
      </c>
    </row>
    <row r="513" spans="2:6" x14ac:dyDescent="0.2">
      <c r="B513" s="155" t="s">
        <v>65</v>
      </c>
      <c r="C513" s="155" t="s">
        <v>69</v>
      </c>
      <c r="D513" s="155" t="s">
        <v>126</v>
      </c>
      <c r="E513" t="str">
        <f t="shared" si="7"/>
        <v>MSFemale40-44</v>
      </c>
      <c r="F513">
        <v>186</v>
      </c>
    </row>
    <row r="514" spans="2:6" x14ac:dyDescent="0.2">
      <c r="B514" s="155" t="s">
        <v>65</v>
      </c>
      <c r="C514" s="155" t="s">
        <v>69</v>
      </c>
      <c r="D514" s="155" t="s">
        <v>127</v>
      </c>
      <c r="E514" t="str">
        <f t="shared" si="7"/>
        <v>MSFemale45-49</v>
      </c>
      <c r="F514">
        <v>246</v>
      </c>
    </row>
    <row r="515" spans="2:6" x14ac:dyDescent="0.2">
      <c r="B515" s="155" t="s">
        <v>65</v>
      </c>
      <c r="C515" s="155" t="s">
        <v>69</v>
      </c>
      <c r="D515" s="155" t="s">
        <v>128</v>
      </c>
      <c r="E515" t="str">
        <f t="shared" si="7"/>
        <v>MSFemale50-54</v>
      </c>
      <c r="F515">
        <v>341</v>
      </c>
    </row>
    <row r="516" spans="2:6" x14ac:dyDescent="0.2">
      <c r="B516" s="155" t="s">
        <v>65</v>
      </c>
      <c r="C516" s="155" t="s">
        <v>69</v>
      </c>
      <c r="D516" s="155" t="s">
        <v>129</v>
      </c>
      <c r="E516" t="str">
        <f t="shared" ref="E516:E579" si="8">_xlfn.CONCAT(B516,C516,D516)</f>
        <v>MSFemale55-59</v>
      </c>
      <c r="F516">
        <v>442</v>
      </c>
    </row>
    <row r="517" spans="2:6" x14ac:dyDescent="0.2">
      <c r="B517" s="155" t="s">
        <v>65</v>
      </c>
      <c r="C517" s="155" t="s">
        <v>69</v>
      </c>
      <c r="D517" s="155" t="s">
        <v>130</v>
      </c>
      <c r="E517" t="str">
        <f t="shared" si="8"/>
        <v>MSFemale60-64</v>
      </c>
      <c r="F517">
        <v>501</v>
      </c>
    </row>
    <row r="518" spans="2:6" x14ac:dyDescent="0.2">
      <c r="B518" s="155" t="s">
        <v>65</v>
      </c>
      <c r="C518" s="155" t="s">
        <v>69</v>
      </c>
      <c r="D518" s="155" t="s">
        <v>131</v>
      </c>
      <c r="E518" t="str">
        <f t="shared" si="8"/>
        <v>MSFemale65-69</v>
      </c>
      <c r="F518">
        <v>640</v>
      </c>
    </row>
    <row r="519" spans="2:6" x14ac:dyDescent="0.2">
      <c r="B519" s="155" t="s">
        <v>65</v>
      </c>
      <c r="C519" s="155" t="s">
        <v>69</v>
      </c>
      <c r="D519" s="155" t="s">
        <v>132</v>
      </c>
      <c r="E519" t="str">
        <f t="shared" si="8"/>
        <v>MSFemale70-74</v>
      </c>
      <c r="F519">
        <v>774</v>
      </c>
    </row>
    <row r="520" spans="2:6" x14ac:dyDescent="0.2">
      <c r="B520" s="155" t="s">
        <v>65</v>
      </c>
      <c r="C520" s="155" t="s">
        <v>69</v>
      </c>
      <c r="D520" s="155" t="s">
        <v>133</v>
      </c>
      <c r="E520" t="str">
        <f t="shared" si="8"/>
        <v>MSFemale75-79</v>
      </c>
      <c r="F520">
        <v>812</v>
      </c>
    </row>
    <row r="521" spans="2:6" x14ac:dyDescent="0.2">
      <c r="B521" s="155" t="s">
        <v>65</v>
      </c>
      <c r="C521" s="155" t="s">
        <v>69</v>
      </c>
      <c r="D521" s="155" t="s">
        <v>134</v>
      </c>
      <c r="E521" t="str">
        <f t="shared" si="8"/>
        <v>MSFemale80-84</v>
      </c>
      <c r="F521">
        <v>857</v>
      </c>
    </row>
    <row r="522" spans="2:6" x14ac:dyDescent="0.2">
      <c r="B522" s="155" t="s">
        <v>65</v>
      </c>
      <c r="C522" s="155" t="s">
        <v>69</v>
      </c>
      <c r="D522" s="155" t="s">
        <v>135</v>
      </c>
      <c r="E522" t="str">
        <f t="shared" si="8"/>
        <v>MSFemale85-89</v>
      </c>
      <c r="F522">
        <v>761</v>
      </c>
    </row>
    <row r="523" spans="2:6" x14ac:dyDescent="0.2">
      <c r="B523" s="155" t="s">
        <v>65</v>
      </c>
      <c r="C523" s="155" t="s">
        <v>69</v>
      </c>
      <c r="D523" s="155" t="s">
        <v>8</v>
      </c>
      <c r="E523" t="str">
        <f t="shared" si="8"/>
        <v>MSFemale90+</v>
      </c>
      <c r="F523">
        <v>792</v>
      </c>
    </row>
    <row r="524" spans="2:6" x14ac:dyDescent="0.2">
      <c r="B524" s="155" t="s">
        <v>65</v>
      </c>
      <c r="C524" s="155" t="s">
        <v>70</v>
      </c>
      <c r="D524" s="155">
        <v>0</v>
      </c>
      <c r="E524" t="str">
        <f t="shared" si="8"/>
        <v>MSMale0</v>
      </c>
      <c r="F524">
        <v>249</v>
      </c>
    </row>
    <row r="525" spans="2:6" x14ac:dyDescent="0.2">
      <c r="B525" s="155" t="s">
        <v>65</v>
      </c>
      <c r="C525" s="155" t="s">
        <v>70</v>
      </c>
      <c r="D525" s="167" t="s">
        <v>139</v>
      </c>
      <c r="E525" t="str">
        <f t="shared" si="8"/>
        <v>MSMale01-04</v>
      </c>
      <c r="F525">
        <v>49</v>
      </c>
    </row>
    <row r="526" spans="2:6" x14ac:dyDescent="0.2">
      <c r="B526" s="155" t="s">
        <v>65</v>
      </c>
      <c r="C526" s="155" t="s">
        <v>70</v>
      </c>
      <c r="D526" s="167" t="s">
        <v>138</v>
      </c>
      <c r="E526" t="str">
        <f t="shared" si="8"/>
        <v>MSMale05-09</v>
      </c>
      <c r="F526">
        <v>29</v>
      </c>
    </row>
    <row r="527" spans="2:6" x14ac:dyDescent="0.2">
      <c r="B527" s="155" t="s">
        <v>65</v>
      </c>
      <c r="C527" s="155" t="s">
        <v>70</v>
      </c>
      <c r="D527" s="167" t="s">
        <v>120</v>
      </c>
      <c r="E527" t="str">
        <f t="shared" si="8"/>
        <v>MSMale10-14</v>
      </c>
      <c r="F527">
        <v>46</v>
      </c>
    </row>
    <row r="528" spans="2:6" x14ac:dyDescent="0.2">
      <c r="B528" s="155" t="s">
        <v>65</v>
      </c>
      <c r="C528" s="155" t="s">
        <v>70</v>
      </c>
      <c r="D528" s="155" t="s">
        <v>121</v>
      </c>
      <c r="E528" t="str">
        <f t="shared" si="8"/>
        <v>MSMale15-19</v>
      </c>
      <c r="F528">
        <v>163</v>
      </c>
    </row>
    <row r="529" spans="2:6" x14ac:dyDescent="0.2">
      <c r="B529" s="155" t="s">
        <v>65</v>
      </c>
      <c r="C529" s="155" t="s">
        <v>70</v>
      </c>
      <c r="D529" s="155" t="s">
        <v>122</v>
      </c>
      <c r="E529" t="str">
        <f t="shared" si="8"/>
        <v>MSMale20-24</v>
      </c>
      <c r="F529">
        <v>205</v>
      </c>
    </row>
    <row r="530" spans="2:6" x14ac:dyDescent="0.2">
      <c r="B530" s="155" t="s">
        <v>65</v>
      </c>
      <c r="C530" s="155" t="s">
        <v>70</v>
      </c>
      <c r="D530" s="155" t="s">
        <v>123</v>
      </c>
      <c r="E530" t="str">
        <f t="shared" si="8"/>
        <v>MSMale25-29</v>
      </c>
      <c r="F530">
        <v>235</v>
      </c>
    </row>
    <row r="531" spans="2:6" x14ac:dyDescent="0.2">
      <c r="B531" s="155" t="s">
        <v>65</v>
      </c>
      <c r="C531" s="155" t="s">
        <v>70</v>
      </c>
      <c r="D531" s="155" t="s">
        <v>124</v>
      </c>
      <c r="E531" t="str">
        <f t="shared" si="8"/>
        <v>MSMale30-34</v>
      </c>
      <c r="F531">
        <v>242</v>
      </c>
    </row>
    <row r="532" spans="2:6" x14ac:dyDescent="0.2">
      <c r="B532" s="155" t="s">
        <v>65</v>
      </c>
      <c r="C532" s="155" t="s">
        <v>70</v>
      </c>
      <c r="D532" s="155" t="s">
        <v>125</v>
      </c>
      <c r="E532" t="str">
        <f t="shared" si="8"/>
        <v>MSMale35-39</v>
      </c>
      <c r="F532">
        <v>308</v>
      </c>
    </row>
    <row r="533" spans="2:6" x14ac:dyDescent="0.2">
      <c r="B533" s="155" t="s">
        <v>65</v>
      </c>
      <c r="C533" s="155" t="s">
        <v>70</v>
      </c>
      <c r="D533" s="155" t="s">
        <v>126</v>
      </c>
      <c r="E533" t="str">
        <f t="shared" si="8"/>
        <v>MSMale40-44</v>
      </c>
      <c r="F533">
        <v>332</v>
      </c>
    </row>
    <row r="534" spans="2:6" x14ac:dyDescent="0.2">
      <c r="B534" s="155" t="s">
        <v>65</v>
      </c>
      <c r="C534" s="155" t="s">
        <v>70</v>
      </c>
      <c r="D534" s="155" t="s">
        <v>127</v>
      </c>
      <c r="E534" t="str">
        <f t="shared" si="8"/>
        <v>MSMale45-49</v>
      </c>
      <c r="F534">
        <v>425</v>
      </c>
    </row>
    <row r="535" spans="2:6" x14ac:dyDescent="0.2">
      <c r="B535" s="155" t="s">
        <v>65</v>
      </c>
      <c r="C535" s="155" t="s">
        <v>70</v>
      </c>
      <c r="D535" s="155" t="s">
        <v>128</v>
      </c>
      <c r="E535" t="str">
        <f t="shared" si="8"/>
        <v>MSMale50-54</v>
      </c>
      <c r="F535">
        <v>601</v>
      </c>
    </row>
    <row r="536" spans="2:6" x14ac:dyDescent="0.2">
      <c r="B536" s="155" t="s">
        <v>65</v>
      </c>
      <c r="C536" s="155" t="s">
        <v>70</v>
      </c>
      <c r="D536" s="155" t="s">
        <v>129</v>
      </c>
      <c r="E536" t="str">
        <f t="shared" si="8"/>
        <v>MSMale55-59</v>
      </c>
      <c r="F536">
        <v>709</v>
      </c>
    </row>
    <row r="537" spans="2:6" x14ac:dyDescent="0.2">
      <c r="B537" s="155" t="s">
        <v>65</v>
      </c>
      <c r="C537" s="155" t="s">
        <v>70</v>
      </c>
      <c r="D537" s="155" t="s">
        <v>130</v>
      </c>
      <c r="E537" t="str">
        <f t="shared" si="8"/>
        <v>MSMale60-64</v>
      </c>
      <c r="F537">
        <v>852</v>
      </c>
    </row>
    <row r="538" spans="2:6" x14ac:dyDescent="0.2">
      <c r="B538" s="155" t="s">
        <v>65</v>
      </c>
      <c r="C538" s="155" t="s">
        <v>70</v>
      </c>
      <c r="D538" s="155" t="s">
        <v>131</v>
      </c>
      <c r="E538" t="str">
        <f t="shared" si="8"/>
        <v>MSMale65-69</v>
      </c>
      <c r="F538">
        <v>969</v>
      </c>
    </row>
    <row r="539" spans="2:6" x14ac:dyDescent="0.2">
      <c r="B539" s="155" t="s">
        <v>65</v>
      </c>
      <c r="C539" s="155" t="s">
        <v>70</v>
      </c>
      <c r="D539" s="155" t="s">
        <v>132</v>
      </c>
      <c r="E539" t="str">
        <f t="shared" si="8"/>
        <v>MSMale70-74</v>
      </c>
      <c r="F539">
        <v>990</v>
      </c>
    </row>
    <row r="540" spans="2:6" x14ac:dyDescent="0.2">
      <c r="B540" s="155" t="s">
        <v>65</v>
      </c>
      <c r="C540" s="155" t="s">
        <v>70</v>
      </c>
      <c r="D540" s="155" t="s">
        <v>133</v>
      </c>
      <c r="E540" t="str">
        <f t="shared" si="8"/>
        <v>MSMale75-79</v>
      </c>
      <c r="F540">
        <v>959</v>
      </c>
    </row>
    <row r="541" spans="2:6" x14ac:dyDescent="0.2">
      <c r="B541" s="155" t="s">
        <v>65</v>
      </c>
      <c r="C541" s="155" t="s">
        <v>70</v>
      </c>
      <c r="D541" s="155" t="s">
        <v>134</v>
      </c>
      <c r="E541" t="str">
        <f t="shared" si="8"/>
        <v>MSMale80-84</v>
      </c>
      <c r="F541">
        <v>1009</v>
      </c>
    </row>
    <row r="542" spans="2:6" x14ac:dyDescent="0.2">
      <c r="B542" s="155" t="s">
        <v>65</v>
      </c>
      <c r="C542" s="155" t="s">
        <v>70</v>
      </c>
      <c r="D542" s="155" t="s">
        <v>135</v>
      </c>
      <c r="E542" t="str">
        <f t="shared" si="8"/>
        <v>MSMale85-89</v>
      </c>
      <c r="F542">
        <v>696</v>
      </c>
    </row>
    <row r="543" spans="2:6" x14ac:dyDescent="0.2">
      <c r="B543" s="155" t="s">
        <v>65</v>
      </c>
      <c r="C543" s="155" t="s">
        <v>70</v>
      </c>
      <c r="D543" s="155" t="s">
        <v>8</v>
      </c>
      <c r="E543" t="str">
        <f t="shared" si="8"/>
        <v>MSMale90+</v>
      </c>
      <c r="F543">
        <v>565</v>
      </c>
    </row>
    <row r="544" spans="2:6" x14ac:dyDescent="0.2">
      <c r="B544" s="155" t="s">
        <v>66</v>
      </c>
      <c r="C544" s="155" t="s">
        <v>69</v>
      </c>
      <c r="D544" s="155">
        <v>0</v>
      </c>
      <c r="E544" t="str">
        <f t="shared" si="8"/>
        <v>MTFemale0</v>
      </c>
      <c r="F544">
        <v>328</v>
      </c>
    </row>
    <row r="545" spans="2:6" x14ac:dyDescent="0.2">
      <c r="B545" s="155" t="s">
        <v>66</v>
      </c>
      <c r="C545" s="155" t="s">
        <v>69</v>
      </c>
      <c r="D545" s="167" t="s">
        <v>139</v>
      </c>
      <c r="E545" t="str">
        <f t="shared" si="8"/>
        <v>MTFemale01-04</v>
      </c>
      <c r="F545">
        <v>69</v>
      </c>
    </row>
    <row r="546" spans="2:6" x14ac:dyDescent="0.2">
      <c r="B546" s="155" t="s">
        <v>66</v>
      </c>
      <c r="C546" s="155" t="s">
        <v>69</v>
      </c>
      <c r="D546" s="167" t="s">
        <v>138</v>
      </c>
      <c r="E546" t="str">
        <f t="shared" si="8"/>
        <v>MTFemale05-09</v>
      </c>
      <c r="F546">
        <v>29</v>
      </c>
    </row>
    <row r="547" spans="2:6" x14ac:dyDescent="0.2">
      <c r="B547" s="155" t="s">
        <v>66</v>
      </c>
      <c r="C547" s="155" t="s">
        <v>69</v>
      </c>
      <c r="D547" s="167" t="s">
        <v>120</v>
      </c>
      <c r="E547" t="str">
        <f t="shared" si="8"/>
        <v>MTFemale10-14</v>
      </c>
      <c r="F547">
        <v>46</v>
      </c>
    </row>
    <row r="548" spans="2:6" x14ac:dyDescent="0.2">
      <c r="B548" s="155" t="s">
        <v>66</v>
      </c>
      <c r="C548" s="155" t="s">
        <v>69</v>
      </c>
      <c r="D548" s="155" t="s">
        <v>121</v>
      </c>
      <c r="E548" t="str">
        <f t="shared" si="8"/>
        <v>MTFemale15-19</v>
      </c>
      <c r="F548">
        <v>73</v>
      </c>
    </row>
    <row r="549" spans="2:6" x14ac:dyDescent="0.2">
      <c r="B549" s="155" t="s">
        <v>66</v>
      </c>
      <c r="C549" s="155" t="s">
        <v>69</v>
      </c>
      <c r="D549" s="155" t="s">
        <v>122</v>
      </c>
      <c r="E549" t="str">
        <f t="shared" si="8"/>
        <v>MTFemale20-24</v>
      </c>
      <c r="F549">
        <v>87</v>
      </c>
    </row>
    <row r="550" spans="2:6" x14ac:dyDescent="0.2">
      <c r="B550" s="155" t="s">
        <v>66</v>
      </c>
      <c r="C550" s="155" t="s">
        <v>69</v>
      </c>
      <c r="D550" s="155" t="s">
        <v>123</v>
      </c>
      <c r="E550" t="str">
        <f t="shared" si="8"/>
        <v>MTFemale25-29</v>
      </c>
      <c r="F550">
        <v>104</v>
      </c>
    </row>
    <row r="551" spans="2:6" x14ac:dyDescent="0.2">
      <c r="B551" s="155" t="s">
        <v>66</v>
      </c>
      <c r="C551" s="155" t="s">
        <v>69</v>
      </c>
      <c r="D551" s="155" t="s">
        <v>124</v>
      </c>
      <c r="E551" t="str">
        <f t="shared" si="8"/>
        <v>MTFemale30-34</v>
      </c>
      <c r="F551">
        <v>143</v>
      </c>
    </row>
    <row r="552" spans="2:6" x14ac:dyDescent="0.2">
      <c r="B552" s="155" t="s">
        <v>66</v>
      </c>
      <c r="C552" s="155" t="s">
        <v>69</v>
      </c>
      <c r="D552" s="155" t="s">
        <v>125</v>
      </c>
      <c r="E552" t="str">
        <f t="shared" si="8"/>
        <v>MTFemale35-39</v>
      </c>
      <c r="F552">
        <v>181</v>
      </c>
    </row>
    <row r="553" spans="2:6" x14ac:dyDescent="0.2">
      <c r="B553" s="155" t="s">
        <v>66</v>
      </c>
      <c r="C553" s="155" t="s">
        <v>69</v>
      </c>
      <c r="D553" s="155" t="s">
        <v>126</v>
      </c>
      <c r="E553" t="str">
        <f t="shared" si="8"/>
        <v>MTFemale40-44</v>
      </c>
      <c r="F553">
        <v>230</v>
      </c>
    </row>
    <row r="554" spans="2:6" x14ac:dyDescent="0.2">
      <c r="B554" s="155" t="s">
        <v>66</v>
      </c>
      <c r="C554" s="155" t="s">
        <v>69</v>
      </c>
      <c r="D554" s="155" t="s">
        <v>127</v>
      </c>
      <c r="E554" t="str">
        <f t="shared" si="8"/>
        <v>MTFemale45-49</v>
      </c>
      <c r="F554">
        <v>285</v>
      </c>
    </row>
    <row r="555" spans="2:6" x14ac:dyDescent="0.2">
      <c r="B555" s="155" t="s">
        <v>66</v>
      </c>
      <c r="C555" s="155" t="s">
        <v>69</v>
      </c>
      <c r="D555" s="155" t="s">
        <v>128</v>
      </c>
      <c r="E555" t="str">
        <f t="shared" si="8"/>
        <v>MTFemale50-54</v>
      </c>
      <c r="F555">
        <v>372</v>
      </c>
    </row>
    <row r="556" spans="2:6" x14ac:dyDescent="0.2">
      <c r="B556" s="155" t="s">
        <v>66</v>
      </c>
      <c r="C556" s="155" t="s">
        <v>69</v>
      </c>
      <c r="D556" s="155" t="s">
        <v>129</v>
      </c>
      <c r="E556" t="str">
        <f t="shared" si="8"/>
        <v>MTFemale55-59</v>
      </c>
      <c r="F556">
        <v>433</v>
      </c>
    </row>
    <row r="557" spans="2:6" x14ac:dyDescent="0.2">
      <c r="B557" s="155" t="s">
        <v>66</v>
      </c>
      <c r="C557" s="155" t="s">
        <v>69</v>
      </c>
      <c r="D557" s="155" t="s">
        <v>130</v>
      </c>
      <c r="E557" t="str">
        <f t="shared" si="8"/>
        <v>MTFemale60-64</v>
      </c>
      <c r="F557">
        <v>551</v>
      </c>
    </row>
    <row r="558" spans="2:6" x14ac:dyDescent="0.2">
      <c r="B558" s="155" t="s">
        <v>66</v>
      </c>
      <c r="C558" s="155" t="s">
        <v>69</v>
      </c>
      <c r="D558" s="155" t="s">
        <v>131</v>
      </c>
      <c r="E558" t="str">
        <f t="shared" si="8"/>
        <v>MTFemale65-69</v>
      </c>
      <c r="F558">
        <v>623</v>
      </c>
    </row>
    <row r="559" spans="2:6" x14ac:dyDescent="0.2">
      <c r="B559" s="155" t="s">
        <v>66</v>
      </c>
      <c r="C559" s="155" t="s">
        <v>69</v>
      </c>
      <c r="D559" s="155" t="s">
        <v>132</v>
      </c>
      <c r="E559" t="str">
        <f t="shared" si="8"/>
        <v>MTFemale70-74</v>
      </c>
      <c r="F559">
        <v>684</v>
      </c>
    </row>
    <row r="560" spans="2:6" x14ac:dyDescent="0.2">
      <c r="B560" s="155" t="s">
        <v>66</v>
      </c>
      <c r="C560" s="155" t="s">
        <v>69</v>
      </c>
      <c r="D560" s="155" t="s">
        <v>133</v>
      </c>
      <c r="E560" t="str">
        <f t="shared" si="8"/>
        <v>MTFemale75-79</v>
      </c>
      <c r="F560">
        <v>752</v>
      </c>
    </row>
    <row r="561" spans="2:6" x14ac:dyDescent="0.2">
      <c r="B561" s="155" t="s">
        <v>66</v>
      </c>
      <c r="C561" s="155" t="s">
        <v>69</v>
      </c>
      <c r="D561" s="155" t="s">
        <v>134</v>
      </c>
      <c r="E561" t="str">
        <f t="shared" si="8"/>
        <v>MTFemale80-84</v>
      </c>
      <c r="F561">
        <v>748</v>
      </c>
    </row>
    <row r="562" spans="2:6" x14ac:dyDescent="0.2">
      <c r="B562" s="155" t="s">
        <v>66</v>
      </c>
      <c r="C562" s="155" t="s">
        <v>69</v>
      </c>
      <c r="D562" s="155" t="s">
        <v>135</v>
      </c>
      <c r="E562" t="str">
        <f t="shared" si="8"/>
        <v>MTFemale85-89</v>
      </c>
      <c r="F562">
        <v>628</v>
      </c>
    </row>
    <row r="563" spans="2:6" x14ac:dyDescent="0.2">
      <c r="B563" s="155" t="s">
        <v>66</v>
      </c>
      <c r="C563" s="155" t="s">
        <v>69</v>
      </c>
      <c r="D563" s="155" t="s">
        <v>8</v>
      </c>
      <c r="E563" t="str">
        <f t="shared" si="8"/>
        <v>MTFemale90+</v>
      </c>
      <c r="F563">
        <v>629</v>
      </c>
    </row>
    <row r="564" spans="2:6" x14ac:dyDescent="0.2">
      <c r="B564" s="155" t="s">
        <v>66</v>
      </c>
      <c r="C564" s="155" t="s">
        <v>70</v>
      </c>
      <c r="D564" s="155">
        <v>0</v>
      </c>
      <c r="E564" t="str">
        <f t="shared" si="8"/>
        <v>MTMale0</v>
      </c>
      <c r="F564">
        <v>414</v>
      </c>
    </row>
    <row r="565" spans="2:6" x14ac:dyDescent="0.2">
      <c r="B565" s="155" t="s">
        <v>66</v>
      </c>
      <c r="C565" s="155" t="s">
        <v>70</v>
      </c>
      <c r="D565" s="167" t="s">
        <v>139</v>
      </c>
      <c r="E565" t="str">
        <f t="shared" si="8"/>
        <v>MTMale01-04</v>
      </c>
      <c r="F565">
        <v>73</v>
      </c>
    </row>
    <row r="566" spans="2:6" x14ac:dyDescent="0.2">
      <c r="B566" s="155" t="s">
        <v>66</v>
      </c>
      <c r="C566" s="155" t="s">
        <v>70</v>
      </c>
      <c r="D566" s="167" t="s">
        <v>138</v>
      </c>
      <c r="E566" t="str">
        <f t="shared" si="8"/>
        <v>MTMale05-09</v>
      </c>
      <c r="F566">
        <v>31</v>
      </c>
    </row>
    <row r="567" spans="2:6" x14ac:dyDescent="0.2">
      <c r="B567" s="155" t="s">
        <v>66</v>
      </c>
      <c r="C567" s="155" t="s">
        <v>70</v>
      </c>
      <c r="D567" s="167" t="s">
        <v>120</v>
      </c>
      <c r="E567" t="str">
        <f t="shared" si="8"/>
        <v>MTMale10-14</v>
      </c>
      <c r="F567">
        <v>56</v>
      </c>
    </row>
    <row r="568" spans="2:6" x14ac:dyDescent="0.2">
      <c r="B568" s="155" t="s">
        <v>66</v>
      </c>
      <c r="C568" s="155" t="s">
        <v>70</v>
      </c>
      <c r="D568" s="155" t="s">
        <v>121</v>
      </c>
      <c r="E568" t="str">
        <f t="shared" si="8"/>
        <v>MTMale15-19</v>
      </c>
      <c r="F568">
        <v>232</v>
      </c>
    </row>
    <row r="569" spans="2:6" x14ac:dyDescent="0.2">
      <c r="B569" s="155" t="s">
        <v>66</v>
      </c>
      <c r="C569" s="155" t="s">
        <v>70</v>
      </c>
      <c r="D569" s="155" t="s">
        <v>122</v>
      </c>
      <c r="E569" t="str">
        <f t="shared" si="8"/>
        <v>MTMale20-24</v>
      </c>
      <c r="F569">
        <v>337</v>
      </c>
    </row>
    <row r="570" spans="2:6" x14ac:dyDescent="0.2">
      <c r="B570" s="155" t="s">
        <v>66</v>
      </c>
      <c r="C570" s="155" t="s">
        <v>70</v>
      </c>
      <c r="D570" s="155" t="s">
        <v>123</v>
      </c>
      <c r="E570" t="str">
        <f t="shared" si="8"/>
        <v>MTMale25-29</v>
      </c>
      <c r="F570">
        <v>370</v>
      </c>
    </row>
    <row r="571" spans="2:6" x14ac:dyDescent="0.2">
      <c r="B571" s="155" t="s">
        <v>66</v>
      </c>
      <c r="C571" s="155" t="s">
        <v>70</v>
      </c>
      <c r="D571" s="155" t="s">
        <v>124</v>
      </c>
      <c r="E571" t="str">
        <f t="shared" si="8"/>
        <v>MTMale30-34</v>
      </c>
      <c r="F571">
        <v>354</v>
      </c>
    </row>
    <row r="572" spans="2:6" x14ac:dyDescent="0.2">
      <c r="B572" s="155" t="s">
        <v>66</v>
      </c>
      <c r="C572" s="155" t="s">
        <v>70</v>
      </c>
      <c r="D572" s="155" t="s">
        <v>125</v>
      </c>
      <c r="E572" t="str">
        <f t="shared" si="8"/>
        <v>MTMale35-39</v>
      </c>
      <c r="F572">
        <v>413</v>
      </c>
    </row>
    <row r="573" spans="2:6" x14ac:dyDescent="0.2">
      <c r="B573" s="155" t="s">
        <v>66</v>
      </c>
      <c r="C573" s="155" t="s">
        <v>70</v>
      </c>
      <c r="D573" s="155" t="s">
        <v>126</v>
      </c>
      <c r="E573" t="str">
        <f t="shared" si="8"/>
        <v>MTMale40-44</v>
      </c>
      <c r="F573">
        <v>516</v>
      </c>
    </row>
    <row r="574" spans="2:6" x14ac:dyDescent="0.2">
      <c r="B574" s="155" t="s">
        <v>66</v>
      </c>
      <c r="C574" s="155" t="s">
        <v>70</v>
      </c>
      <c r="D574" s="155" t="s">
        <v>127</v>
      </c>
      <c r="E574" t="str">
        <f t="shared" si="8"/>
        <v>MTMale45-49</v>
      </c>
      <c r="F574">
        <v>580</v>
      </c>
    </row>
    <row r="575" spans="2:6" x14ac:dyDescent="0.2">
      <c r="B575" s="155" t="s">
        <v>66</v>
      </c>
      <c r="C575" s="155" t="s">
        <v>70</v>
      </c>
      <c r="D575" s="155" t="s">
        <v>128</v>
      </c>
      <c r="E575" t="str">
        <f t="shared" si="8"/>
        <v>MTMale50-54</v>
      </c>
      <c r="F575">
        <v>714</v>
      </c>
    </row>
    <row r="576" spans="2:6" x14ac:dyDescent="0.2">
      <c r="B576" s="155" t="s">
        <v>66</v>
      </c>
      <c r="C576" s="155" t="s">
        <v>70</v>
      </c>
      <c r="D576" s="155" t="s">
        <v>129</v>
      </c>
      <c r="E576" t="str">
        <f t="shared" si="8"/>
        <v>MTMale55-59</v>
      </c>
      <c r="F576">
        <v>878</v>
      </c>
    </row>
    <row r="577" spans="2:6" x14ac:dyDescent="0.2">
      <c r="B577" s="155" t="s">
        <v>66</v>
      </c>
      <c r="C577" s="155" t="s">
        <v>70</v>
      </c>
      <c r="D577" s="155" t="s">
        <v>130</v>
      </c>
      <c r="E577" t="str">
        <f t="shared" si="8"/>
        <v>MTMale60-64</v>
      </c>
      <c r="F577">
        <v>1004</v>
      </c>
    </row>
    <row r="578" spans="2:6" x14ac:dyDescent="0.2">
      <c r="B578" s="155" t="s">
        <v>66</v>
      </c>
      <c r="C578" s="155" t="s">
        <v>70</v>
      </c>
      <c r="D578" s="155" t="s">
        <v>131</v>
      </c>
      <c r="E578" t="str">
        <f t="shared" si="8"/>
        <v>MTMale65-69</v>
      </c>
      <c r="F578">
        <v>1107</v>
      </c>
    </row>
    <row r="579" spans="2:6" x14ac:dyDescent="0.2">
      <c r="B579" s="155" t="s">
        <v>66</v>
      </c>
      <c r="C579" s="155" t="s">
        <v>70</v>
      </c>
      <c r="D579" s="155" t="s">
        <v>132</v>
      </c>
      <c r="E579" t="str">
        <f t="shared" si="8"/>
        <v>MTMale70-74</v>
      </c>
      <c r="F579">
        <v>1056</v>
      </c>
    </row>
    <row r="580" spans="2:6" x14ac:dyDescent="0.2">
      <c r="B580" s="155" t="s">
        <v>66</v>
      </c>
      <c r="C580" s="155" t="s">
        <v>70</v>
      </c>
      <c r="D580" s="155" t="s">
        <v>133</v>
      </c>
      <c r="E580" t="str">
        <f t="shared" ref="E580:E643" si="9">_xlfn.CONCAT(B580,C580,D580)</f>
        <v>MTMale75-79</v>
      </c>
      <c r="F580">
        <v>1075</v>
      </c>
    </row>
    <row r="581" spans="2:6" x14ac:dyDescent="0.2">
      <c r="B581" s="155" t="s">
        <v>66</v>
      </c>
      <c r="C581" s="155" t="s">
        <v>70</v>
      </c>
      <c r="D581" s="155" t="s">
        <v>134</v>
      </c>
      <c r="E581" t="str">
        <f t="shared" si="9"/>
        <v>MTMale80-84</v>
      </c>
      <c r="F581">
        <v>916</v>
      </c>
    </row>
    <row r="582" spans="2:6" x14ac:dyDescent="0.2">
      <c r="B582" s="155" t="s">
        <v>66</v>
      </c>
      <c r="C582" s="155" t="s">
        <v>70</v>
      </c>
      <c r="D582" s="155" t="s">
        <v>135</v>
      </c>
      <c r="E582" t="str">
        <f t="shared" si="9"/>
        <v>MTMale85-89</v>
      </c>
      <c r="F582">
        <v>689</v>
      </c>
    </row>
    <row r="583" spans="2:6" x14ac:dyDescent="0.2">
      <c r="B583" s="155" t="s">
        <v>66</v>
      </c>
      <c r="C583" s="155" t="s">
        <v>70</v>
      </c>
      <c r="D583" s="155" t="s">
        <v>8</v>
      </c>
      <c r="E583" t="str">
        <f t="shared" si="9"/>
        <v>MTMale90+</v>
      </c>
      <c r="F583">
        <v>453</v>
      </c>
    </row>
    <row r="584" spans="2:6" x14ac:dyDescent="0.2">
      <c r="B584" s="155" t="s">
        <v>43</v>
      </c>
      <c r="C584" s="155" t="s">
        <v>69</v>
      </c>
      <c r="D584" s="155">
        <v>0</v>
      </c>
      <c r="E584" t="str">
        <f t="shared" si="9"/>
        <v>PAFemale0</v>
      </c>
      <c r="F584">
        <v>902</v>
      </c>
    </row>
    <row r="585" spans="2:6" x14ac:dyDescent="0.2">
      <c r="B585" s="155" t="s">
        <v>43</v>
      </c>
      <c r="C585" s="155" t="s">
        <v>69</v>
      </c>
      <c r="D585" s="167" t="s">
        <v>139</v>
      </c>
      <c r="E585" t="str">
        <f t="shared" si="9"/>
        <v>PAFemale01-04</v>
      </c>
      <c r="F585">
        <v>181</v>
      </c>
    </row>
    <row r="586" spans="2:6" x14ac:dyDescent="0.2">
      <c r="B586" s="155" t="s">
        <v>43</v>
      </c>
      <c r="C586" s="155" t="s">
        <v>69</v>
      </c>
      <c r="D586" s="167" t="s">
        <v>138</v>
      </c>
      <c r="E586" t="str">
        <f t="shared" si="9"/>
        <v>PAFemale05-09</v>
      </c>
      <c r="F586">
        <v>84</v>
      </c>
    </row>
    <row r="587" spans="2:6" x14ac:dyDescent="0.2">
      <c r="B587" s="155" t="s">
        <v>43</v>
      </c>
      <c r="C587" s="155" t="s">
        <v>69</v>
      </c>
      <c r="D587" s="167" t="s">
        <v>120</v>
      </c>
      <c r="E587" t="str">
        <f t="shared" si="9"/>
        <v>PAFemale10-14</v>
      </c>
      <c r="F587">
        <v>108</v>
      </c>
    </row>
    <row r="588" spans="2:6" x14ac:dyDescent="0.2">
      <c r="B588" s="155" t="s">
        <v>43</v>
      </c>
      <c r="C588" s="155" t="s">
        <v>69</v>
      </c>
      <c r="D588" s="155" t="s">
        <v>121</v>
      </c>
      <c r="E588" t="str">
        <f t="shared" si="9"/>
        <v>PAFemale15-19</v>
      </c>
      <c r="F588">
        <v>195</v>
      </c>
    </row>
    <row r="589" spans="2:6" x14ac:dyDescent="0.2">
      <c r="B589" s="155" t="s">
        <v>43</v>
      </c>
      <c r="C589" s="155" t="s">
        <v>69</v>
      </c>
      <c r="D589" s="155" t="s">
        <v>122</v>
      </c>
      <c r="E589" t="str">
        <f t="shared" si="9"/>
        <v>PAFemale20-24</v>
      </c>
      <c r="F589">
        <v>250</v>
      </c>
    </row>
    <row r="590" spans="2:6" x14ac:dyDescent="0.2">
      <c r="B590" s="155" t="s">
        <v>43</v>
      </c>
      <c r="C590" s="155" t="s">
        <v>69</v>
      </c>
      <c r="D590" s="155" t="s">
        <v>123</v>
      </c>
      <c r="E590" t="str">
        <f t="shared" si="9"/>
        <v>PAFemale25-29</v>
      </c>
      <c r="F590">
        <v>291</v>
      </c>
    </row>
    <row r="591" spans="2:6" x14ac:dyDescent="0.2">
      <c r="B591" s="155" t="s">
        <v>43</v>
      </c>
      <c r="C591" s="155" t="s">
        <v>69</v>
      </c>
      <c r="D591" s="155" t="s">
        <v>124</v>
      </c>
      <c r="E591" t="str">
        <f t="shared" si="9"/>
        <v>PAFemale30-34</v>
      </c>
      <c r="F591">
        <v>307</v>
      </c>
    </row>
    <row r="592" spans="2:6" x14ac:dyDescent="0.2">
      <c r="B592" s="155" t="s">
        <v>43</v>
      </c>
      <c r="C592" s="155" t="s">
        <v>69</v>
      </c>
      <c r="D592" s="155" t="s">
        <v>125</v>
      </c>
      <c r="E592" t="str">
        <f t="shared" si="9"/>
        <v>PAFemale35-39</v>
      </c>
      <c r="F592">
        <v>458</v>
      </c>
    </row>
    <row r="593" spans="2:6" x14ac:dyDescent="0.2">
      <c r="B593" s="155" t="s">
        <v>43</v>
      </c>
      <c r="C593" s="155" t="s">
        <v>69</v>
      </c>
      <c r="D593" s="155" t="s">
        <v>126</v>
      </c>
      <c r="E593" t="str">
        <f t="shared" si="9"/>
        <v>PAFemale40-44</v>
      </c>
      <c r="F593">
        <v>497</v>
      </c>
    </row>
    <row r="594" spans="2:6" x14ac:dyDescent="0.2">
      <c r="B594" s="155" t="s">
        <v>43</v>
      </c>
      <c r="C594" s="155" t="s">
        <v>69</v>
      </c>
      <c r="D594" s="155" t="s">
        <v>127</v>
      </c>
      <c r="E594" t="str">
        <f t="shared" si="9"/>
        <v>PAFemale45-49</v>
      </c>
      <c r="F594">
        <v>549</v>
      </c>
    </row>
    <row r="595" spans="2:6" x14ac:dyDescent="0.2">
      <c r="B595" s="155" t="s">
        <v>43</v>
      </c>
      <c r="C595" s="155" t="s">
        <v>69</v>
      </c>
      <c r="D595" s="155" t="s">
        <v>128</v>
      </c>
      <c r="E595" t="str">
        <f t="shared" si="9"/>
        <v>PAFemale50-54</v>
      </c>
      <c r="F595">
        <v>703</v>
      </c>
    </row>
    <row r="596" spans="2:6" x14ac:dyDescent="0.2">
      <c r="B596" s="155" t="s">
        <v>43</v>
      </c>
      <c r="C596" s="155" t="s">
        <v>69</v>
      </c>
      <c r="D596" s="155" t="s">
        <v>129</v>
      </c>
      <c r="E596" t="str">
        <f t="shared" si="9"/>
        <v>PAFemale55-59</v>
      </c>
      <c r="F596">
        <v>910</v>
      </c>
    </row>
    <row r="597" spans="2:6" x14ac:dyDescent="0.2">
      <c r="B597" s="155" t="s">
        <v>43</v>
      </c>
      <c r="C597" s="155" t="s">
        <v>69</v>
      </c>
      <c r="D597" s="155" t="s">
        <v>130</v>
      </c>
      <c r="E597" t="str">
        <f t="shared" si="9"/>
        <v>PAFemale60-64</v>
      </c>
      <c r="F597">
        <v>1142</v>
      </c>
    </row>
    <row r="598" spans="2:6" x14ac:dyDescent="0.2">
      <c r="B598" s="155" t="s">
        <v>43</v>
      </c>
      <c r="C598" s="155" t="s">
        <v>69</v>
      </c>
      <c r="D598" s="155" t="s">
        <v>131</v>
      </c>
      <c r="E598" t="str">
        <f t="shared" si="9"/>
        <v>PAFemale65-69</v>
      </c>
      <c r="F598">
        <v>1318</v>
      </c>
    </row>
    <row r="599" spans="2:6" x14ac:dyDescent="0.2">
      <c r="B599" s="155" t="s">
        <v>43</v>
      </c>
      <c r="C599" s="155" t="s">
        <v>69</v>
      </c>
      <c r="D599" s="155" t="s">
        <v>132</v>
      </c>
      <c r="E599" t="str">
        <f t="shared" si="9"/>
        <v>PAFemale70-74</v>
      </c>
      <c r="F599">
        <v>1487</v>
      </c>
    </row>
    <row r="600" spans="2:6" x14ac:dyDescent="0.2">
      <c r="B600" s="155" t="s">
        <v>43</v>
      </c>
      <c r="C600" s="155" t="s">
        <v>69</v>
      </c>
      <c r="D600" s="155" t="s">
        <v>133</v>
      </c>
      <c r="E600" t="str">
        <f t="shared" si="9"/>
        <v>PAFemale75-79</v>
      </c>
      <c r="F600">
        <v>1671</v>
      </c>
    </row>
    <row r="601" spans="2:6" x14ac:dyDescent="0.2">
      <c r="B601" s="155" t="s">
        <v>43</v>
      </c>
      <c r="C601" s="155" t="s">
        <v>69</v>
      </c>
      <c r="D601" s="155" t="s">
        <v>134</v>
      </c>
      <c r="E601" t="str">
        <f t="shared" si="9"/>
        <v>PAFemale80-84</v>
      </c>
      <c r="F601">
        <v>1682</v>
      </c>
    </row>
    <row r="602" spans="2:6" x14ac:dyDescent="0.2">
      <c r="B602" s="155" t="s">
        <v>43</v>
      </c>
      <c r="C602" s="155" t="s">
        <v>69</v>
      </c>
      <c r="D602" s="155" t="s">
        <v>135</v>
      </c>
      <c r="E602" t="str">
        <f t="shared" si="9"/>
        <v>PAFemale85-89</v>
      </c>
      <c r="F602">
        <v>1464</v>
      </c>
    </row>
    <row r="603" spans="2:6" x14ac:dyDescent="0.2">
      <c r="B603" s="155" t="s">
        <v>43</v>
      </c>
      <c r="C603" s="155" t="s">
        <v>69</v>
      </c>
      <c r="D603" s="155" t="s">
        <v>8</v>
      </c>
      <c r="E603" t="str">
        <f t="shared" si="9"/>
        <v>PAFemale90+</v>
      </c>
      <c r="F603">
        <v>1670</v>
      </c>
    </row>
    <row r="604" spans="2:6" x14ac:dyDescent="0.2">
      <c r="B604" s="155" t="s">
        <v>43</v>
      </c>
      <c r="C604" s="155" t="s">
        <v>70</v>
      </c>
      <c r="D604" s="155">
        <v>0</v>
      </c>
      <c r="E604" t="str">
        <f t="shared" si="9"/>
        <v>PAMale0</v>
      </c>
      <c r="F604">
        <v>1167</v>
      </c>
    </row>
    <row r="605" spans="2:6" x14ac:dyDescent="0.2">
      <c r="B605" s="155" t="s">
        <v>43</v>
      </c>
      <c r="C605" s="155" t="s">
        <v>70</v>
      </c>
      <c r="D605" s="167" t="s">
        <v>139</v>
      </c>
      <c r="E605" t="str">
        <f t="shared" si="9"/>
        <v>PAMale01-04</v>
      </c>
      <c r="F605">
        <v>216</v>
      </c>
    </row>
    <row r="606" spans="2:6" x14ac:dyDescent="0.2">
      <c r="B606" s="155" t="s">
        <v>43</v>
      </c>
      <c r="C606" s="155" t="s">
        <v>70</v>
      </c>
      <c r="D606" s="167" t="s">
        <v>138</v>
      </c>
      <c r="E606" t="str">
        <f t="shared" si="9"/>
        <v>PAMale05-09</v>
      </c>
      <c r="F606">
        <v>118</v>
      </c>
    </row>
    <row r="607" spans="2:6" x14ac:dyDescent="0.2">
      <c r="B607" s="155" t="s">
        <v>43</v>
      </c>
      <c r="C607" s="155" t="s">
        <v>70</v>
      </c>
      <c r="D607" s="167" t="s">
        <v>120</v>
      </c>
      <c r="E607" t="str">
        <f t="shared" si="9"/>
        <v>PAMale10-14</v>
      </c>
      <c r="F607">
        <v>156</v>
      </c>
    </row>
    <row r="608" spans="2:6" x14ac:dyDescent="0.2">
      <c r="B608" s="155" t="s">
        <v>43</v>
      </c>
      <c r="C608" s="155" t="s">
        <v>70</v>
      </c>
      <c r="D608" s="155" t="s">
        <v>121</v>
      </c>
      <c r="E608" t="str">
        <f t="shared" si="9"/>
        <v>PAMale15-19</v>
      </c>
      <c r="F608">
        <v>823</v>
      </c>
    </row>
    <row r="609" spans="2:6" x14ac:dyDescent="0.2">
      <c r="B609" s="155" t="s">
        <v>43</v>
      </c>
      <c r="C609" s="155" t="s">
        <v>70</v>
      </c>
      <c r="D609" s="155" t="s">
        <v>122</v>
      </c>
      <c r="E609" t="str">
        <f t="shared" si="9"/>
        <v>PAMale20-24</v>
      </c>
      <c r="F609">
        <v>1224</v>
      </c>
    </row>
    <row r="610" spans="2:6" x14ac:dyDescent="0.2">
      <c r="B610" s="155" t="s">
        <v>43</v>
      </c>
      <c r="C610" s="155" t="s">
        <v>70</v>
      </c>
      <c r="D610" s="155" t="s">
        <v>123</v>
      </c>
      <c r="E610" t="str">
        <f t="shared" si="9"/>
        <v>PAMale25-29</v>
      </c>
      <c r="F610">
        <v>1095</v>
      </c>
    </row>
    <row r="611" spans="2:6" x14ac:dyDescent="0.2">
      <c r="B611" s="155" t="s">
        <v>43</v>
      </c>
      <c r="C611" s="155" t="s">
        <v>70</v>
      </c>
      <c r="D611" s="155" t="s">
        <v>124</v>
      </c>
      <c r="E611" t="str">
        <f t="shared" si="9"/>
        <v>PAMale30-34</v>
      </c>
      <c r="F611">
        <v>1045</v>
      </c>
    </row>
    <row r="612" spans="2:6" x14ac:dyDescent="0.2">
      <c r="B612" s="155" t="s">
        <v>43</v>
      </c>
      <c r="C612" s="155" t="s">
        <v>70</v>
      </c>
      <c r="D612" s="155" t="s">
        <v>125</v>
      </c>
      <c r="E612" t="str">
        <f t="shared" si="9"/>
        <v>PAMale35-39</v>
      </c>
      <c r="F612">
        <v>1039</v>
      </c>
    </row>
    <row r="613" spans="2:6" x14ac:dyDescent="0.2">
      <c r="B613" s="155" t="s">
        <v>43</v>
      </c>
      <c r="C613" s="155" t="s">
        <v>70</v>
      </c>
      <c r="D613" s="155" t="s">
        <v>126</v>
      </c>
      <c r="E613" t="str">
        <f t="shared" si="9"/>
        <v>PAMale40-44</v>
      </c>
      <c r="F613">
        <v>1010</v>
      </c>
    </row>
    <row r="614" spans="2:6" x14ac:dyDescent="0.2">
      <c r="B614" s="155" t="s">
        <v>43</v>
      </c>
      <c r="C614" s="155" t="s">
        <v>70</v>
      </c>
      <c r="D614" s="155" t="s">
        <v>127</v>
      </c>
      <c r="E614" t="str">
        <f t="shared" si="9"/>
        <v>PAMale45-49</v>
      </c>
      <c r="F614">
        <v>1003</v>
      </c>
    </row>
    <row r="615" spans="2:6" x14ac:dyDescent="0.2">
      <c r="B615" s="155" t="s">
        <v>43</v>
      </c>
      <c r="C615" s="155" t="s">
        <v>70</v>
      </c>
      <c r="D615" s="155" t="s">
        <v>128</v>
      </c>
      <c r="E615" t="str">
        <f t="shared" si="9"/>
        <v>PAMale50-54</v>
      </c>
      <c r="F615">
        <v>1250</v>
      </c>
    </row>
    <row r="616" spans="2:6" x14ac:dyDescent="0.2">
      <c r="B616" s="155" t="s">
        <v>43</v>
      </c>
      <c r="C616" s="155" t="s">
        <v>70</v>
      </c>
      <c r="D616" s="155" t="s">
        <v>129</v>
      </c>
      <c r="E616" t="str">
        <f t="shared" si="9"/>
        <v>PAMale55-59</v>
      </c>
      <c r="F616">
        <v>1526</v>
      </c>
    </row>
    <row r="617" spans="2:6" x14ac:dyDescent="0.2">
      <c r="B617" s="155" t="s">
        <v>43</v>
      </c>
      <c r="C617" s="155" t="s">
        <v>70</v>
      </c>
      <c r="D617" s="155" t="s">
        <v>130</v>
      </c>
      <c r="E617" t="str">
        <f t="shared" si="9"/>
        <v>PAMale60-64</v>
      </c>
      <c r="F617">
        <v>1824</v>
      </c>
    </row>
    <row r="618" spans="2:6" x14ac:dyDescent="0.2">
      <c r="B618" s="155" t="s">
        <v>43</v>
      </c>
      <c r="C618" s="155" t="s">
        <v>70</v>
      </c>
      <c r="D618" s="155" t="s">
        <v>131</v>
      </c>
      <c r="E618" t="str">
        <f t="shared" si="9"/>
        <v>PAMale65-69</v>
      </c>
      <c r="F618">
        <v>2101</v>
      </c>
    </row>
    <row r="619" spans="2:6" x14ac:dyDescent="0.2">
      <c r="B619" s="155" t="s">
        <v>43</v>
      </c>
      <c r="C619" s="155" t="s">
        <v>70</v>
      </c>
      <c r="D619" s="155" t="s">
        <v>132</v>
      </c>
      <c r="E619" t="str">
        <f t="shared" si="9"/>
        <v>PAMale70-74</v>
      </c>
      <c r="F619">
        <v>2135</v>
      </c>
    </row>
    <row r="620" spans="2:6" x14ac:dyDescent="0.2">
      <c r="B620" s="155" t="s">
        <v>43</v>
      </c>
      <c r="C620" s="155" t="s">
        <v>70</v>
      </c>
      <c r="D620" s="155" t="s">
        <v>133</v>
      </c>
      <c r="E620" t="str">
        <f t="shared" si="9"/>
        <v>PAMale75-79</v>
      </c>
      <c r="F620">
        <v>2266</v>
      </c>
    </row>
    <row r="621" spans="2:6" x14ac:dyDescent="0.2">
      <c r="B621" s="155" t="s">
        <v>43</v>
      </c>
      <c r="C621" s="155" t="s">
        <v>70</v>
      </c>
      <c r="D621" s="155" t="s">
        <v>134</v>
      </c>
      <c r="E621" t="str">
        <f t="shared" si="9"/>
        <v>PAMale80-84</v>
      </c>
      <c r="F621">
        <v>1851</v>
      </c>
    </row>
    <row r="622" spans="2:6" x14ac:dyDescent="0.2">
      <c r="B622" s="155" t="s">
        <v>43</v>
      </c>
      <c r="C622" s="155" t="s">
        <v>70</v>
      </c>
      <c r="D622" s="155" t="s">
        <v>135</v>
      </c>
      <c r="E622" t="str">
        <f t="shared" si="9"/>
        <v>PAMale85-89</v>
      </c>
      <c r="F622">
        <v>1419</v>
      </c>
    </row>
    <row r="623" spans="2:6" x14ac:dyDescent="0.2">
      <c r="B623" s="155" t="s">
        <v>43</v>
      </c>
      <c r="C623" s="155" t="s">
        <v>70</v>
      </c>
      <c r="D623" s="155" t="s">
        <v>8</v>
      </c>
      <c r="E623" t="str">
        <f t="shared" si="9"/>
        <v>PAMale90+</v>
      </c>
      <c r="F623">
        <v>1159</v>
      </c>
    </row>
    <row r="624" spans="2:6" x14ac:dyDescent="0.2">
      <c r="B624" s="155" t="s">
        <v>51</v>
      </c>
      <c r="C624" s="155" t="s">
        <v>69</v>
      </c>
      <c r="D624" s="155">
        <v>0</v>
      </c>
      <c r="E624" t="str">
        <f t="shared" si="9"/>
        <v>PBFemale0</v>
      </c>
      <c r="F624">
        <v>350</v>
      </c>
    </row>
    <row r="625" spans="2:6" x14ac:dyDescent="0.2">
      <c r="B625" s="155" t="s">
        <v>51</v>
      </c>
      <c r="C625" s="155" t="s">
        <v>69</v>
      </c>
      <c r="D625" s="167" t="s">
        <v>139</v>
      </c>
      <c r="E625" t="str">
        <f t="shared" si="9"/>
        <v>PBFemale01-04</v>
      </c>
      <c r="F625">
        <v>55</v>
      </c>
    </row>
    <row r="626" spans="2:6" x14ac:dyDescent="0.2">
      <c r="B626" s="155" t="s">
        <v>51</v>
      </c>
      <c r="C626" s="155" t="s">
        <v>69</v>
      </c>
      <c r="D626" s="167" t="s">
        <v>138</v>
      </c>
      <c r="E626" t="str">
        <f t="shared" si="9"/>
        <v>PBFemale05-09</v>
      </c>
      <c r="F626">
        <v>29</v>
      </c>
    </row>
    <row r="627" spans="2:6" x14ac:dyDescent="0.2">
      <c r="B627" s="155" t="s">
        <v>51</v>
      </c>
      <c r="C627" s="155" t="s">
        <v>69</v>
      </c>
      <c r="D627" s="167" t="s">
        <v>120</v>
      </c>
      <c r="E627" t="str">
        <f t="shared" si="9"/>
        <v>PBFemale10-14</v>
      </c>
      <c r="F627">
        <v>41</v>
      </c>
    </row>
    <row r="628" spans="2:6" x14ac:dyDescent="0.2">
      <c r="B628" s="155" t="s">
        <v>51</v>
      </c>
      <c r="C628" s="155" t="s">
        <v>69</v>
      </c>
      <c r="D628" s="155" t="s">
        <v>121</v>
      </c>
      <c r="E628" t="str">
        <f t="shared" si="9"/>
        <v>PBFemale15-19</v>
      </c>
      <c r="F628">
        <v>49</v>
      </c>
    </row>
    <row r="629" spans="2:6" x14ac:dyDescent="0.2">
      <c r="B629" s="155" t="s">
        <v>51</v>
      </c>
      <c r="C629" s="155" t="s">
        <v>69</v>
      </c>
      <c r="D629" s="155" t="s">
        <v>122</v>
      </c>
      <c r="E629" t="str">
        <f t="shared" si="9"/>
        <v>PBFemale20-24</v>
      </c>
      <c r="F629">
        <v>91</v>
      </c>
    </row>
    <row r="630" spans="2:6" x14ac:dyDescent="0.2">
      <c r="B630" s="155" t="s">
        <v>51</v>
      </c>
      <c r="C630" s="155" t="s">
        <v>69</v>
      </c>
      <c r="D630" s="155" t="s">
        <v>123</v>
      </c>
      <c r="E630" t="str">
        <f t="shared" si="9"/>
        <v>PBFemale25-29</v>
      </c>
      <c r="F630">
        <v>91</v>
      </c>
    </row>
    <row r="631" spans="2:6" x14ac:dyDescent="0.2">
      <c r="B631" s="155" t="s">
        <v>51</v>
      </c>
      <c r="C631" s="155" t="s">
        <v>69</v>
      </c>
      <c r="D631" s="155" t="s">
        <v>124</v>
      </c>
      <c r="E631" t="str">
        <f t="shared" si="9"/>
        <v>PBFemale30-34</v>
      </c>
      <c r="F631">
        <v>140</v>
      </c>
    </row>
    <row r="632" spans="2:6" x14ac:dyDescent="0.2">
      <c r="B632" s="155" t="s">
        <v>51</v>
      </c>
      <c r="C632" s="155" t="s">
        <v>69</v>
      </c>
      <c r="D632" s="155" t="s">
        <v>125</v>
      </c>
      <c r="E632" t="str">
        <f t="shared" si="9"/>
        <v>PBFemale35-39</v>
      </c>
      <c r="F632">
        <v>212</v>
      </c>
    </row>
    <row r="633" spans="2:6" x14ac:dyDescent="0.2">
      <c r="B633" s="155" t="s">
        <v>51</v>
      </c>
      <c r="C633" s="155" t="s">
        <v>69</v>
      </c>
      <c r="D633" s="155" t="s">
        <v>126</v>
      </c>
      <c r="E633" t="str">
        <f t="shared" si="9"/>
        <v>PBFemale40-44</v>
      </c>
      <c r="F633">
        <v>270</v>
      </c>
    </row>
    <row r="634" spans="2:6" x14ac:dyDescent="0.2">
      <c r="B634" s="155" t="s">
        <v>51</v>
      </c>
      <c r="C634" s="155" t="s">
        <v>69</v>
      </c>
      <c r="D634" s="155" t="s">
        <v>127</v>
      </c>
      <c r="E634" t="str">
        <f t="shared" si="9"/>
        <v>PBFemale45-49</v>
      </c>
      <c r="F634">
        <v>376</v>
      </c>
    </row>
    <row r="635" spans="2:6" x14ac:dyDescent="0.2">
      <c r="B635" s="155" t="s">
        <v>51</v>
      </c>
      <c r="C635" s="155" t="s">
        <v>69</v>
      </c>
      <c r="D635" s="155" t="s">
        <v>128</v>
      </c>
      <c r="E635" t="str">
        <f t="shared" si="9"/>
        <v>PBFemale50-54</v>
      </c>
      <c r="F635">
        <v>458</v>
      </c>
    </row>
    <row r="636" spans="2:6" x14ac:dyDescent="0.2">
      <c r="B636" s="155" t="s">
        <v>51</v>
      </c>
      <c r="C636" s="155" t="s">
        <v>69</v>
      </c>
      <c r="D636" s="155" t="s">
        <v>129</v>
      </c>
      <c r="E636" t="str">
        <f t="shared" si="9"/>
        <v>PBFemale55-59</v>
      </c>
      <c r="F636">
        <v>595</v>
      </c>
    </row>
    <row r="637" spans="2:6" x14ac:dyDescent="0.2">
      <c r="B637" s="155" t="s">
        <v>51</v>
      </c>
      <c r="C637" s="155" t="s">
        <v>69</v>
      </c>
      <c r="D637" s="155" t="s">
        <v>130</v>
      </c>
      <c r="E637" t="str">
        <f t="shared" si="9"/>
        <v>PBFemale60-64</v>
      </c>
      <c r="F637">
        <v>769</v>
      </c>
    </row>
    <row r="638" spans="2:6" x14ac:dyDescent="0.2">
      <c r="B638" s="155" t="s">
        <v>51</v>
      </c>
      <c r="C638" s="155" t="s">
        <v>69</v>
      </c>
      <c r="D638" s="155" t="s">
        <v>131</v>
      </c>
      <c r="E638" t="str">
        <f t="shared" si="9"/>
        <v>PBFemale65-69</v>
      </c>
      <c r="F638">
        <v>1038</v>
      </c>
    </row>
    <row r="639" spans="2:6" x14ac:dyDescent="0.2">
      <c r="B639" s="155" t="s">
        <v>51</v>
      </c>
      <c r="C639" s="155" t="s">
        <v>69</v>
      </c>
      <c r="D639" s="155" t="s">
        <v>132</v>
      </c>
      <c r="E639" t="str">
        <f t="shared" si="9"/>
        <v>PBFemale70-74</v>
      </c>
      <c r="F639">
        <v>1183</v>
      </c>
    </row>
    <row r="640" spans="2:6" x14ac:dyDescent="0.2">
      <c r="B640" s="155" t="s">
        <v>51</v>
      </c>
      <c r="C640" s="155" t="s">
        <v>69</v>
      </c>
      <c r="D640" s="155" t="s">
        <v>133</v>
      </c>
      <c r="E640" t="str">
        <f t="shared" si="9"/>
        <v>PBFemale75-79</v>
      </c>
      <c r="F640">
        <v>1460</v>
      </c>
    </row>
    <row r="641" spans="2:6" x14ac:dyDescent="0.2">
      <c r="B641" s="155" t="s">
        <v>51</v>
      </c>
      <c r="C641" s="155" t="s">
        <v>69</v>
      </c>
      <c r="D641" s="155" t="s">
        <v>134</v>
      </c>
      <c r="E641" t="str">
        <f t="shared" si="9"/>
        <v>PBFemale80-84</v>
      </c>
      <c r="F641">
        <v>1743</v>
      </c>
    </row>
    <row r="642" spans="2:6" x14ac:dyDescent="0.2">
      <c r="B642" s="155" t="s">
        <v>51</v>
      </c>
      <c r="C642" s="155" t="s">
        <v>69</v>
      </c>
      <c r="D642" s="155" t="s">
        <v>135</v>
      </c>
      <c r="E642" t="str">
        <f t="shared" si="9"/>
        <v>PBFemale85-89</v>
      </c>
      <c r="F642">
        <v>1546</v>
      </c>
    </row>
    <row r="643" spans="2:6" x14ac:dyDescent="0.2">
      <c r="B643" s="155" t="s">
        <v>51</v>
      </c>
      <c r="C643" s="155" t="s">
        <v>69</v>
      </c>
      <c r="D643" s="155" t="s">
        <v>8</v>
      </c>
      <c r="E643" t="str">
        <f t="shared" si="9"/>
        <v>PBFemale90+</v>
      </c>
      <c r="F643">
        <v>2075</v>
      </c>
    </row>
    <row r="644" spans="2:6" x14ac:dyDescent="0.2">
      <c r="B644" s="155" t="s">
        <v>51</v>
      </c>
      <c r="C644" s="155" t="s">
        <v>70</v>
      </c>
      <c r="D644" s="155">
        <v>0</v>
      </c>
      <c r="E644" t="str">
        <f t="shared" ref="E644:E707" si="10">_xlfn.CONCAT(B644,C644,D644)</f>
        <v>PBMale0</v>
      </c>
      <c r="F644">
        <v>396</v>
      </c>
    </row>
    <row r="645" spans="2:6" x14ac:dyDescent="0.2">
      <c r="B645" s="155" t="s">
        <v>51</v>
      </c>
      <c r="C645" s="155" t="s">
        <v>70</v>
      </c>
      <c r="D645" s="167" t="s">
        <v>139</v>
      </c>
      <c r="E645" t="str">
        <f t="shared" si="10"/>
        <v>PBMale01-04</v>
      </c>
      <c r="F645">
        <v>66</v>
      </c>
    </row>
    <row r="646" spans="2:6" x14ac:dyDescent="0.2">
      <c r="B646" s="155" t="s">
        <v>51</v>
      </c>
      <c r="C646" s="155" t="s">
        <v>70</v>
      </c>
      <c r="D646" s="167" t="s">
        <v>138</v>
      </c>
      <c r="E646" t="str">
        <f t="shared" si="10"/>
        <v>PBMale05-09</v>
      </c>
      <c r="F646">
        <v>39</v>
      </c>
    </row>
    <row r="647" spans="2:6" x14ac:dyDescent="0.2">
      <c r="B647" s="155" t="s">
        <v>51</v>
      </c>
      <c r="C647" s="155" t="s">
        <v>70</v>
      </c>
      <c r="D647" s="167" t="s">
        <v>120</v>
      </c>
      <c r="E647" t="str">
        <f t="shared" si="10"/>
        <v>PBMale10-14</v>
      </c>
      <c r="F647">
        <v>50</v>
      </c>
    </row>
    <row r="648" spans="2:6" x14ac:dyDescent="0.2">
      <c r="B648" s="155" t="s">
        <v>51</v>
      </c>
      <c r="C648" s="155" t="s">
        <v>70</v>
      </c>
      <c r="D648" s="155" t="s">
        <v>121</v>
      </c>
      <c r="E648" t="str">
        <f t="shared" si="10"/>
        <v>PBMale15-19</v>
      </c>
      <c r="F648">
        <v>246</v>
      </c>
    </row>
    <row r="649" spans="2:6" x14ac:dyDescent="0.2">
      <c r="B649" s="155" t="s">
        <v>51</v>
      </c>
      <c r="C649" s="155" t="s">
        <v>70</v>
      </c>
      <c r="D649" s="155" t="s">
        <v>122</v>
      </c>
      <c r="E649" t="str">
        <f t="shared" si="10"/>
        <v>PBMale20-24</v>
      </c>
      <c r="F649">
        <v>351</v>
      </c>
    </row>
    <row r="650" spans="2:6" x14ac:dyDescent="0.2">
      <c r="B650" s="155" t="s">
        <v>51</v>
      </c>
      <c r="C650" s="155" t="s">
        <v>70</v>
      </c>
      <c r="D650" s="155" t="s">
        <v>123</v>
      </c>
      <c r="E650" t="str">
        <f t="shared" si="10"/>
        <v>PBMale25-29</v>
      </c>
      <c r="F650">
        <v>373</v>
      </c>
    </row>
    <row r="651" spans="2:6" x14ac:dyDescent="0.2">
      <c r="B651" s="155" t="s">
        <v>51</v>
      </c>
      <c r="C651" s="155" t="s">
        <v>70</v>
      </c>
      <c r="D651" s="155" t="s">
        <v>124</v>
      </c>
      <c r="E651" t="str">
        <f t="shared" si="10"/>
        <v>PBMale30-34</v>
      </c>
      <c r="F651">
        <v>425</v>
      </c>
    </row>
    <row r="652" spans="2:6" x14ac:dyDescent="0.2">
      <c r="B652" s="155" t="s">
        <v>51</v>
      </c>
      <c r="C652" s="155" t="s">
        <v>70</v>
      </c>
      <c r="D652" s="155" t="s">
        <v>125</v>
      </c>
      <c r="E652" t="str">
        <f t="shared" si="10"/>
        <v>PBMale35-39</v>
      </c>
      <c r="F652">
        <v>463</v>
      </c>
    </row>
    <row r="653" spans="2:6" x14ac:dyDescent="0.2">
      <c r="B653" s="155" t="s">
        <v>51</v>
      </c>
      <c r="C653" s="155" t="s">
        <v>70</v>
      </c>
      <c r="D653" s="155" t="s">
        <v>126</v>
      </c>
      <c r="E653" t="str">
        <f t="shared" si="10"/>
        <v>PBMale40-44</v>
      </c>
      <c r="F653">
        <v>550</v>
      </c>
    </row>
    <row r="654" spans="2:6" x14ac:dyDescent="0.2">
      <c r="B654" s="155" t="s">
        <v>51</v>
      </c>
      <c r="C654" s="155" t="s">
        <v>70</v>
      </c>
      <c r="D654" s="155" t="s">
        <v>127</v>
      </c>
      <c r="E654" t="str">
        <f t="shared" si="10"/>
        <v>PBMale45-49</v>
      </c>
      <c r="F654">
        <v>668</v>
      </c>
    </row>
    <row r="655" spans="2:6" x14ac:dyDescent="0.2">
      <c r="B655" s="155" t="s">
        <v>51</v>
      </c>
      <c r="C655" s="155" t="s">
        <v>70</v>
      </c>
      <c r="D655" s="155" t="s">
        <v>128</v>
      </c>
      <c r="E655" t="str">
        <f t="shared" si="10"/>
        <v>PBMale50-54</v>
      </c>
      <c r="F655">
        <v>846</v>
      </c>
    </row>
    <row r="656" spans="2:6" x14ac:dyDescent="0.2">
      <c r="B656" s="155" t="s">
        <v>51</v>
      </c>
      <c r="C656" s="155" t="s">
        <v>70</v>
      </c>
      <c r="D656" s="155" t="s">
        <v>129</v>
      </c>
      <c r="E656" t="str">
        <f t="shared" si="10"/>
        <v>PBMale55-59</v>
      </c>
      <c r="F656">
        <v>973</v>
      </c>
    </row>
    <row r="657" spans="2:6" x14ac:dyDescent="0.2">
      <c r="B657" s="155" t="s">
        <v>51</v>
      </c>
      <c r="C657" s="155" t="s">
        <v>70</v>
      </c>
      <c r="D657" s="155" t="s">
        <v>130</v>
      </c>
      <c r="E657" t="str">
        <f t="shared" si="10"/>
        <v>PBMale60-64</v>
      </c>
      <c r="F657">
        <v>1092</v>
      </c>
    </row>
    <row r="658" spans="2:6" x14ac:dyDescent="0.2">
      <c r="B658" s="155" t="s">
        <v>51</v>
      </c>
      <c r="C658" s="155" t="s">
        <v>70</v>
      </c>
      <c r="D658" s="155" t="s">
        <v>131</v>
      </c>
      <c r="E658" t="str">
        <f t="shared" si="10"/>
        <v>PBMale65-69</v>
      </c>
      <c r="F658">
        <v>1273</v>
      </c>
    </row>
    <row r="659" spans="2:6" x14ac:dyDescent="0.2">
      <c r="B659" s="155" t="s">
        <v>51</v>
      </c>
      <c r="C659" s="155" t="s">
        <v>70</v>
      </c>
      <c r="D659" s="155" t="s">
        <v>132</v>
      </c>
      <c r="E659" t="str">
        <f t="shared" si="10"/>
        <v>PBMale70-74</v>
      </c>
      <c r="F659">
        <v>1468</v>
      </c>
    </row>
    <row r="660" spans="2:6" x14ac:dyDescent="0.2">
      <c r="B660" s="155" t="s">
        <v>51</v>
      </c>
      <c r="C660" s="155" t="s">
        <v>70</v>
      </c>
      <c r="D660" s="155" t="s">
        <v>133</v>
      </c>
      <c r="E660" t="str">
        <f t="shared" si="10"/>
        <v>PBMale75-79</v>
      </c>
      <c r="F660">
        <v>1517</v>
      </c>
    </row>
    <row r="661" spans="2:6" x14ac:dyDescent="0.2">
      <c r="B661" s="155" t="s">
        <v>51</v>
      </c>
      <c r="C661" s="155" t="s">
        <v>70</v>
      </c>
      <c r="D661" s="155" t="s">
        <v>134</v>
      </c>
      <c r="E661" t="str">
        <f t="shared" si="10"/>
        <v>PBMale80-84</v>
      </c>
      <c r="F661">
        <v>1444</v>
      </c>
    </row>
    <row r="662" spans="2:6" x14ac:dyDescent="0.2">
      <c r="B662" s="155" t="s">
        <v>51</v>
      </c>
      <c r="C662" s="155" t="s">
        <v>70</v>
      </c>
      <c r="D662" s="155" t="s">
        <v>135</v>
      </c>
      <c r="E662" t="str">
        <f t="shared" si="10"/>
        <v>PBMale85-89</v>
      </c>
      <c r="F662">
        <v>1126</v>
      </c>
    </row>
    <row r="663" spans="2:6" x14ac:dyDescent="0.2">
      <c r="B663" s="155" t="s">
        <v>51</v>
      </c>
      <c r="C663" s="155" t="s">
        <v>70</v>
      </c>
      <c r="D663" s="155" t="s">
        <v>8</v>
      </c>
      <c r="E663" t="str">
        <f t="shared" si="10"/>
        <v>PBMale90+</v>
      </c>
      <c r="F663">
        <v>1344</v>
      </c>
    </row>
    <row r="664" spans="2:6" x14ac:dyDescent="0.2">
      <c r="B664" s="155" t="s">
        <v>52</v>
      </c>
      <c r="C664" s="155" t="s">
        <v>69</v>
      </c>
      <c r="D664" s="155">
        <v>0</v>
      </c>
      <c r="E664" t="str">
        <f t="shared" si="10"/>
        <v>PEFemale0</v>
      </c>
      <c r="F664">
        <v>721</v>
      </c>
    </row>
    <row r="665" spans="2:6" x14ac:dyDescent="0.2">
      <c r="B665" s="155" t="s">
        <v>52</v>
      </c>
      <c r="C665" s="155" t="s">
        <v>69</v>
      </c>
      <c r="D665" s="167" t="s">
        <v>139</v>
      </c>
      <c r="E665" t="str">
        <f t="shared" si="10"/>
        <v>PEFemale01-04</v>
      </c>
      <c r="F665">
        <v>117</v>
      </c>
    </row>
    <row r="666" spans="2:6" x14ac:dyDescent="0.2">
      <c r="B666" s="155" t="s">
        <v>52</v>
      </c>
      <c r="C666" s="155" t="s">
        <v>69</v>
      </c>
      <c r="D666" s="167" t="s">
        <v>138</v>
      </c>
      <c r="E666" t="str">
        <f t="shared" si="10"/>
        <v>PEFemale05-09</v>
      </c>
      <c r="F666">
        <v>70</v>
      </c>
    </row>
    <row r="667" spans="2:6" x14ac:dyDescent="0.2">
      <c r="B667" s="155" t="s">
        <v>52</v>
      </c>
      <c r="C667" s="155" t="s">
        <v>69</v>
      </c>
      <c r="D667" s="167" t="s">
        <v>120</v>
      </c>
      <c r="E667" t="str">
        <f t="shared" si="10"/>
        <v>PEFemale10-14</v>
      </c>
      <c r="F667">
        <v>80</v>
      </c>
    </row>
    <row r="668" spans="2:6" x14ac:dyDescent="0.2">
      <c r="B668" s="155" t="s">
        <v>52</v>
      </c>
      <c r="C668" s="155" t="s">
        <v>69</v>
      </c>
      <c r="D668" s="155" t="s">
        <v>121</v>
      </c>
      <c r="E668" t="str">
        <f t="shared" si="10"/>
        <v>PEFemale15-19</v>
      </c>
      <c r="F668">
        <v>159</v>
      </c>
    </row>
    <row r="669" spans="2:6" x14ac:dyDescent="0.2">
      <c r="B669" s="155" t="s">
        <v>52</v>
      </c>
      <c r="C669" s="155" t="s">
        <v>69</v>
      </c>
      <c r="D669" s="155" t="s">
        <v>122</v>
      </c>
      <c r="E669" t="str">
        <f t="shared" si="10"/>
        <v>PEFemale20-24</v>
      </c>
      <c r="F669">
        <v>222</v>
      </c>
    </row>
    <row r="670" spans="2:6" x14ac:dyDescent="0.2">
      <c r="B670" s="155" t="s">
        <v>52</v>
      </c>
      <c r="C670" s="155" t="s">
        <v>69</v>
      </c>
      <c r="D670" s="155" t="s">
        <v>123</v>
      </c>
      <c r="E670" t="str">
        <f t="shared" si="10"/>
        <v>PEFemale25-29</v>
      </c>
      <c r="F670">
        <v>250</v>
      </c>
    </row>
    <row r="671" spans="2:6" x14ac:dyDescent="0.2">
      <c r="B671" s="155" t="s">
        <v>52</v>
      </c>
      <c r="C671" s="155" t="s">
        <v>69</v>
      </c>
      <c r="D671" s="155" t="s">
        <v>124</v>
      </c>
      <c r="E671" t="str">
        <f t="shared" si="10"/>
        <v>PEFemale30-34</v>
      </c>
      <c r="F671">
        <v>353</v>
      </c>
    </row>
    <row r="672" spans="2:6" x14ac:dyDescent="0.2">
      <c r="B672" s="155" t="s">
        <v>52</v>
      </c>
      <c r="C672" s="155" t="s">
        <v>69</v>
      </c>
      <c r="D672" s="155" t="s">
        <v>125</v>
      </c>
      <c r="E672" t="str">
        <f t="shared" si="10"/>
        <v>PEFemale35-39</v>
      </c>
      <c r="F672">
        <v>476</v>
      </c>
    </row>
    <row r="673" spans="2:6" x14ac:dyDescent="0.2">
      <c r="B673" s="155" t="s">
        <v>52</v>
      </c>
      <c r="C673" s="155" t="s">
        <v>69</v>
      </c>
      <c r="D673" s="155" t="s">
        <v>126</v>
      </c>
      <c r="E673" t="str">
        <f t="shared" si="10"/>
        <v>PEFemale40-44</v>
      </c>
      <c r="F673">
        <v>724</v>
      </c>
    </row>
    <row r="674" spans="2:6" x14ac:dyDescent="0.2">
      <c r="B674" s="155" t="s">
        <v>52</v>
      </c>
      <c r="C674" s="155" t="s">
        <v>69</v>
      </c>
      <c r="D674" s="155" t="s">
        <v>127</v>
      </c>
      <c r="E674" t="str">
        <f t="shared" si="10"/>
        <v>PEFemale45-49</v>
      </c>
      <c r="F674">
        <v>860</v>
      </c>
    </row>
    <row r="675" spans="2:6" x14ac:dyDescent="0.2">
      <c r="B675" s="155" t="s">
        <v>52</v>
      </c>
      <c r="C675" s="155" t="s">
        <v>69</v>
      </c>
      <c r="D675" s="155" t="s">
        <v>128</v>
      </c>
      <c r="E675" t="str">
        <f t="shared" si="10"/>
        <v>PEFemale50-54</v>
      </c>
      <c r="F675">
        <v>1255</v>
      </c>
    </row>
    <row r="676" spans="2:6" x14ac:dyDescent="0.2">
      <c r="B676" s="155" t="s">
        <v>52</v>
      </c>
      <c r="C676" s="155" t="s">
        <v>69</v>
      </c>
      <c r="D676" s="155" t="s">
        <v>129</v>
      </c>
      <c r="E676" t="str">
        <f t="shared" si="10"/>
        <v>PEFemale55-59</v>
      </c>
      <c r="F676">
        <v>1647</v>
      </c>
    </row>
    <row r="677" spans="2:6" x14ac:dyDescent="0.2">
      <c r="B677" s="155" t="s">
        <v>52</v>
      </c>
      <c r="C677" s="155" t="s">
        <v>69</v>
      </c>
      <c r="D677" s="155" t="s">
        <v>130</v>
      </c>
      <c r="E677" t="str">
        <f t="shared" si="10"/>
        <v>PEFemale60-64</v>
      </c>
      <c r="F677">
        <v>1947</v>
      </c>
    </row>
    <row r="678" spans="2:6" x14ac:dyDescent="0.2">
      <c r="B678" s="155" t="s">
        <v>52</v>
      </c>
      <c r="C678" s="155" t="s">
        <v>69</v>
      </c>
      <c r="D678" s="155" t="s">
        <v>131</v>
      </c>
      <c r="E678" t="str">
        <f t="shared" si="10"/>
        <v>PEFemale65-69</v>
      </c>
      <c r="F678">
        <v>2558</v>
      </c>
    </row>
    <row r="679" spans="2:6" x14ac:dyDescent="0.2">
      <c r="B679" s="155" t="s">
        <v>52</v>
      </c>
      <c r="C679" s="155" t="s">
        <v>69</v>
      </c>
      <c r="D679" s="155" t="s">
        <v>132</v>
      </c>
      <c r="E679" t="str">
        <f t="shared" si="10"/>
        <v>PEFemale70-74</v>
      </c>
      <c r="F679">
        <v>3016</v>
      </c>
    </row>
    <row r="680" spans="2:6" x14ac:dyDescent="0.2">
      <c r="B680" s="155" t="s">
        <v>52</v>
      </c>
      <c r="C680" s="155" t="s">
        <v>69</v>
      </c>
      <c r="D680" s="155" t="s">
        <v>133</v>
      </c>
      <c r="E680" t="str">
        <f t="shared" si="10"/>
        <v>PEFemale75-79</v>
      </c>
      <c r="F680">
        <v>3504</v>
      </c>
    </row>
    <row r="681" spans="2:6" x14ac:dyDescent="0.2">
      <c r="B681" s="155" t="s">
        <v>52</v>
      </c>
      <c r="C681" s="155" t="s">
        <v>69</v>
      </c>
      <c r="D681" s="155" t="s">
        <v>134</v>
      </c>
      <c r="E681" t="str">
        <f t="shared" si="10"/>
        <v>PEFemale80-84</v>
      </c>
      <c r="F681">
        <v>3874</v>
      </c>
    </row>
    <row r="682" spans="2:6" x14ac:dyDescent="0.2">
      <c r="B682" s="155" t="s">
        <v>52</v>
      </c>
      <c r="C682" s="155" t="s">
        <v>69</v>
      </c>
      <c r="D682" s="155" t="s">
        <v>135</v>
      </c>
      <c r="E682" t="str">
        <f t="shared" si="10"/>
        <v>PEFemale85-89</v>
      </c>
      <c r="F682">
        <v>3324</v>
      </c>
    </row>
    <row r="683" spans="2:6" x14ac:dyDescent="0.2">
      <c r="B683" s="155" t="s">
        <v>52</v>
      </c>
      <c r="C683" s="155" t="s">
        <v>69</v>
      </c>
      <c r="D683" s="155" t="s">
        <v>8</v>
      </c>
      <c r="E683" t="str">
        <f t="shared" si="10"/>
        <v>PEFemale90+</v>
      </c>
      <c r="F683">
        <v>4011</v>
      </c>
    </row>
    <row r="684" spans="2:6" x14ac:dyDescent="0.2">
      <c r="B684" s="155" t="s">
        <v>52</v>
      </c>
      <c r="C684" s="155" t="s">
        <v>70</v>
      </c>
      <c r="D684" s="155">
        <v>0</v>
      </c>
      <c r="E684" t="str">
        <f t="shared" si="10"/>
        <v>PEMale0</v>
      </c>
      <c r="F684">
        <v>888</v>
      </c>
    </row>
    <row r="685" spans="2:6" x14ac:dyDescent="0.2">
      <c r="B685" s="155" t="s">
        <v>52</v>
      </c>
      <c r="C685" s="155" t="s">
        <v>70</v>
      </c>
      <c r="D685" s="167" t="s">
        <v>139</v>
      </c>
      <c r="E685" t="str">
        <f t="shared" si="10"/>
        <v>PEMale01-04</v>
      </c>
      <c r="F685">
        <v>131</v>
      </c>
    </row>
    <row r="686" spans="2:6" x14ac:dyDescent="0.2">
      <c r="B686" s="155" t="s">
        <v>52</v>
      </c>
      <c r="C686" s="155" t="s">
        <v>70</v>
      </c>
      <c r="D686" s="167" t="s">
        <v>138</v>
      </c>
      <c r="E686" t="str">
        <f t="shared" si="10"/>
        <v>PEMale05-09</v>
      </c>
      <c r="F686">
        <v>68</v>
      </c>
    </row>
    <row r="687" spans="2:6" x14ac:dyDescent="0.2">
      <c r="B687" s="155" t="s">
        <v>52</v>
      </c>
      <c r="C687" s="155" t="s">
        <v>70</v>
      </c>
      <c r="D687" s="167" t="s">
        <v>120</v>
      </c>
      <c r="E687" t="str">
        <f t="shared" si="10"/>
        <v>PEMale10-14</v>
      </c>
      <c r="F687">
        <v>150</v>
      </c>
    </row>
    <row r="688" spans="2:6" x14ac:dyDescent="0.2">
      <c r="B688" s="155" t="s">
        <v>52</v>
      </c>
      <c r="C688" s="155" t="s">
        <v>70</v>
      </c>
      <c r="D688" s="155" t="s">
        <v>121</v>
      </c>
      <c r="E688" t="str">
        <f t="shared" si="10"/>
        <v>PEMale15-19</v>
      </c>
      <c r="F688">
        <v>803</v>
      </c>
    </row>
    <row r="689" spans="2:6" x14ac:dyDescent="0.2">
      <c r="B689" s="155" t="s">
        <v>52</v>
      </c>
      <c r="C689" s="155" t="s">
        <v>70</v>
      </c>
      <c r="D689" s="155" t="s">
        <v>122</v>
      </c>
      <c r="E689" t="str">
        <f t="shared" si="10"/>
        <v>PEMale20-24</v>
      </c>
      <c r="F689">
        <v>1175</v>
      </c>
    </row>
    <row r="690" spans="2:6" x14ac:dyDescent="0.2">
      <c r="B690" s="155" t="s">
        <v>52</v>
      </c>
      <c r="C690" s="155" t="s">
        <v>70</v>
      </c>
      <c r="D690" s="155" t="s">
        <v>123</v>
      </c>
      <c r="E690" t="str">
        <f t="shared" si="10"/>
        <v>PEMale25-29</v>
      </c>
      <c r="F690">
        <v>1072</v>
      </c>
    </row>
    <row r="691" spans="2:6" x14ac:dyDescent="0.2">
      <c r="B691" s="155" t="s">
        <v>52</v>
      </c>
      <c r="C691" s="155" t="s">
        <v>70</v>
      </c>
      <c r="D691" s="155" t="s">
        <v>124</v>
      </c>
      <c r="E691" t="str">
        <f t="shared" si="10"/>
        <v>PEMale30-34</v>
      </c>
      <c r="F691">
        <v>1120</v>
      </c>
    </row>
    <row r="692" spans="2:6" x14ac:dyDescent="0.2">
      <c r="B692" s="155" t="s">
        <v>52</v>
      </c>
      <c r="C692" s="155" t="s">
        <v>70</v>
      </c>
      <c r="D692" s="155" t="s">
        <v>125</v>
      </c>
      <c r="E692" t="str">
        <f t="shared" si="10"/>
        <v>PEMale35-39</v>
      </c>
      <c r="F692">
        <v>1174</v>
      </c>
    </row>
    <row r="693" spans="2:6" x14ac:dyDescent="0.2">
      <c r="B693" s="155" t="s">
        <v>52</v>
      </c>
      <c r="C693" s="155" t="s">
        <v>70</v>
      </c>
      <c r="D693" s="155" t="s">
        <v>126</v>
      </c>
      <c r="E693" t="str">
        <f t="shared" si="10"/>
        <v>PEMale40-44</v>
      </c>
      <c r="F693">
        <v>1376</v>
      </c>
    </row>
    <row r="694" spans="2:6" x14ac:dyDescent="0.2">
      <c r="B694" s="155" t="s">
        <v>52</v>
      </c>
      <c r="C694" s="155" t="s">
        <v>70</v>
      </c>
      <c r="D694" s="155" t="s">
        <v>127</v>
      </c>
      <c r="E694" t="str">
        <f t="shared" si="10"/>
        <v>PEMale45-49</v>
      </c>
      <c r="F694">
        <v>1545</v>
      </c>
    </row>
    <row r="695" spans="2:6" x14ac:dyDescent="0.2">
      <c r="B695" s="155" t="s">
        <v>52</v>
      </c>
      <c r="C695" s="155" t="s">
        <v>70</v>
      </c>
      <c r="D695" s="155" t="s">
        <v>128</v>
      </c>
      <c r="E695" t="str">
        <f t="shared" si="10"/>
        <v>PEMale50-54</v>
      </c>
      <c r="F695">
        <v>2079</v>
      </c>
    </row>
    <row r="696" spans="2:6" x14ac:dyDescent="0.2">
      <c r="B696" s="155" t="s">
        <v>52</v>
      </c>
      <c r="C696" s="155" t="s">
        <v>70</v>
      </c>
      <c r="D696" s="155" t="s">
        <v>129</v>
      </c>
      <c r="E696" t="str">
        <f t="shared" si="10"/>
        <v>PEMale55-59</v>
      </c>
      <c r="F696">
        <v>2444</v>
      </c>
    </row>
    <row r="697" spans="2:6" x14ac:dyDescent="0.2">
      <c r="B697" s="155" t="s">
        <v>52</v>
      </c>
      <c r="C697" s="155" t="s">
        <v>70</v>
      </c>
      <c r="D697" s="155" t="s">
        <v>130</v>
      </c>
      <c r="E697" t="str">
        <f t="shared" si="10"/>
        <v>PEMale60-64</v>
      </c>
      <c r="F697">
        <v>2750</v>
      </c>
    </row>
    <row r="698" spans="2:6" x14ac:dyDescent="0.2">
      <c r="B698" s="155" t="s">
        <v>52</v>
      </c>
      <c r="C698" s="155" t="s">
        <v>70</v>
      </c>
      <c r="D698" s="155" t="s">
        <v>131</v>
      </c>
      <c r="E698" t="str">
        <f t="shared" si="10"/>
        <v>PEMale65-69</v>
      </c>
      <c r="F698">
        <v>3147</v>
      </c>
    </row>
    <row r="699" spans="2:6" x14ac:dyDescent="0.2">
      <c r="B699" s="155" t="s">
        <v>52</v>
      </c>
      <c r="C699" s="155" t="s">
        <v>70</v>
      </c>
      <c r="D699" s="155" t="s">
        <v>132</v>
      </c>
      <c r="E699" t="str">
        <f t="shared" si="10"/>
        <v>PEMale70-74</v>
      </c>
      <c r="F699">
        <v>3401</v>
      </c>
    </row>
    <row r="700" spans="2:6" x14ac:dyDescent="0.2">
      <c r="B700" s="155" t="s">
        <v>52</v>
      </c>
      <c r="C700" s="155" t="s">
        <v>70</v>
      </c>
      <c r="D700" s="155" t="s">
        <v>133</v>
      </c>
      <c r="E700" t="str">
        <f t="shared" si="10"/>
        <v>PEMale75-79</v>
      </c>
      <c r="F700">
        <v>3538</v>
      </c>
    </row>
    <row r="701" spans="2:6" x14ac:dyDescent="0.2">
      <c r="B701" s="155" t="s">
        <v>52</v>
      </c>
      <c r="C701" s="155" t="s">
        <v>70</v>
      </c>
      <c r="D701" s="155" t="s">
        <v>134</v>
      </c>
      <c r="E701" t="str">
        <f t="shared" si="10"/>
        <v>PEMale80-84</v>
      </c>
      <c r="F701">
        <v>3168</v>
      </c>
    </row>
    <row r="702" spans="2:6" x14ac:dyDescent="0.2">
      <c r="B702" s="155" t="s">
        <v>52</v>
      </c>
      <c r="C702" s="155" t="s">
        <v>70</v>
      </c>
      <c r="D702" s="155" t="s">
        <v>135</v>
      </c>
      <c r="E702" t="str">
        <f t="shared" si="10"/>
        <v>PEMale85-89</v>
      </c>
      <c r="F702">
        <v>2333</v>
      </c>
    </row>
    <row r="703" spans="2:6" x14ac:dyDescent="0.2">
      <c r="B703" s="155" t="s">
        <v>52</v>
      </c>
      <c r="C703" s="155" t="s">
        <v>70</v>
      </c>
      <c r="D703" s="155" t="s">
        <v>8</v>
      </c>
      <c r="E703" t="str">
        <f t="shared" si="10"/>
        <v>PEMale90+</v>
      </c>
      <c r="F703">
        <v>2367</v>
      </c>
    </row>
    <row r="704" spans="2:6" x14ac:dyDescent="0.2">
      <c r="B704" s="155" t="s">
        <v>48</v>
      </c>
      <c r="C704" s="155" t="s">
        <v>69</v>
      </c>
      <c r="D704" s="155">
        <v>0</v>
      </c>
      <c r="E704" t="str">
        <f t="shared" si="10"/>
        <v>PIFemale0</v>
      </c>
      <c r="F704">
        <v>320</v>
      </c>
    </row>
    <row r="705" spans="2:6" x14ac:dyDescent="0.2">
      <c r="B705" s="155" t="s">
        <v>48</v>
      </c>
      <c r="C705" s="155" t="s">
        <v>69</v>
      </c>
      <c r="D705" s="167" t="s">
        <v>139</v>
      </c>
      <c r="E705" t="str">
        <f t="shared" si="10"/>
        <v>PIFemale01-04</v>
      </c>
      <c r="F705">
        <v>43</v>
      </c>
    </row>
    <row r="706" spans="2:6" x14ac:dyDescent="0.2">
      <c r="B706" s="155" t="s">
        <v>48</v>
      </c>
      <c r="C706" s="155" t="s">
        <v>69</v>
      </c>
      <c r="D706" s="167" t="s">
        <v>138</v>
      </c>
      <c r="E706" t="str">
        <f t="shared" si="10"/>
        <v>PIFemale05-09</v>
      </c>
      <c r="F706">
        <v>21</v>
      </c>
    </row>
    <row r="707" spans="2:6" x14ac:dyDescent="0.2">
      <c r="B707" s="155" t="s">
        <v>48</v>
      </c>
      <c r="C707" s="155" t="s">
        <v>69</v>
      </c>
      <c r="D707" s="167" t="s">
        <v>120</v>
      </c>
      <c r="E707" t="str">
        <f t="shared" si="10"/>
        <v>PIFemale10-14</v>
      </c>
      <c r="F707">
        <v>34</v>
      </c>
    </row>
    <row r="708" spans="2:6" x14ac:dyDescent="0.2">
      <c r="B708" s="155" t="s">
        <v>48</v>
      </c>
      <c r="C708" s="155" t="s">
        <v>69</v>
      </c>
      <c r="D708" s="155" t="s">
        <v>121</v>
      </c>
      <c r="E708" t="str">
        <f t="shared" ref="E708:E771" si="11">_xlfn.CONCAT(B708,C708,D708)</f>
        <v>PIFemale15-19</v>
      </c>
      <c r="F708">
        <v>71</v>
      </c>
    </row>
    <row r="709" spans="2:6" x14ac:dyDescent="0.2">
      <c r="B709" s="155" t="s">
        <v>48</v>
      </c>
      <c r="C709" s="155" t="s">
        <v>69</v>
      </c>
      <c r="D709" s="155" t="s">
        <v>122</v>
      </c>
      <c r="E709" t="str">
        <f t="shared" si="11"/>
        <v>PIFemale20-24</v>
      </c>
      <c r="F709">
        <v>81</v>
      </c>
    </row>
    <row r="710" spans="2:6" x14ac:dyDescent="0.2">
      <c r="B710" s="155" t="s">
        <v>48</v>
      </c>
      <c r="C710" s="155" t="s">
        <v>69</v>
      </c>
      <c r="D710" s="155" t="s">
        <v>123</v>
      </c>
      <c r="E710" t="str">
        <f t="shared" si="11"/>
        <v>PIFemale25-29</v>
      </c>
      <c r="F710">
        <v>96</v>
      </c>
    </row>
    <row r="711" spans="2:6" x14ac:dyDescent="0.2">
      <c r="B711" s="155" t="s">
        <v>48</v>
      </c>
      <c r="C711" s="155" t="s">
        <v>69</v>
      </c>
      <c r="D711" s="155" t="s">
        <v>124</v>
      </c>
      <c r="E711" t="str">
        <f t="shared" si="11"/>
        <v>PIFemale30-34</v>
      </c>
      <c r="F711">
        <v>117</v>
      </c>
    </row>
    <row r="712" spans="2:6" x14ac:dyDescent="0.2">
      <c r="B712" s="155" t="s">
        <v>48</v>
      </c>
      <c r="C712" s="155" t="s">
        <v>69</v>
      </c>
      <c r="D712" s="155" t="s">
        <v>125</v>
      </c>
      <c r="E712" t="str">
        <f t="shared" si="11"/>
        <v>PIFemale35-39</v>
      </c>
      <c r="F712">
        <v>170</v>
      </c>
    </row>
    <row r="713" spans="2:6" x14ac:dyDescent="0.2">
      <c r="B713" s="155" t="s">
        <v>48</v>
      </c>
      <c r="C713" s="155" t="s">
        <v>69</v>
      </c>
      <c r="D713" s="155" t="s">
        <v>126</v>
      </c>
      <c r="E713" t="str">
        <f t="shared" si="11"/>
        <v>PIFemale40-44</v>
      </c>
      <c r="F713">
        <v>211</v>
      </c>
    </row>
    <row r="714" spans="2:6" x14ac:dyDescent="0.2">
      <c r="B714" s="155" t="s">
        <v>48</v>
      </c>
      <c r="C714" s="155" t="s">
        <v>69</v>
      </c>
      <c r="D714" s="155" t="s">
        <v>127</v>
      </c>
      <c r="E714" t="str">
        <f t="shared" si="11"/>
        <v>PIFemale45-49</v>
      </c>
      <c r="F714">
        <v>264</v>
      </c>
    </row>
    <row r="715" spans="2:6" x14ac:dyDescent="0.2">
      <c r="B715" s="155" t="s">
        <v>48</v>
      </c>
      <c r="C715" s="155" t="s">
        <v>69</v>
      </c>
      <c r="D715" s="155" t="s">
        <v>128</v>
      </c>
      <c r="E715" t="str">
        <f t="shared" si="11"/>
        <v>PIFemale50-54</v>
      </c>
      <c r="F715">
        <v>360</v>
      </c>
    </row>
    <row r="716" spans="2:6" x14ac:dyDescent="0.2">
      <c r="B716" s="155" t="s">
        <v>48</v>
      </c>
      <c r="C716" s="155" t="s">
        <v>69</v>
      </c>
      <c r="D716" s="155" t="s">
        <v>129</v>
      </c>
      <c r="E716" t="str">
        <f t="shared" si="11"/>
        <v>PIFemale55-59</v>
      </c>
      <c r="F716">
        <v>432</v>
      </c>
    </row>
    <row r="717" spans="2:6" x14ac:dyDescent="0.2">
      <c r="B717" s="155" t="s">
        <v>48</v>
      </c>
      <c r="C717" s="155" t="s">
        <v>69</v>
      </c>
      <c r="D717" s="155" t="s">
        <v>130</v>
      </c>
      <c r="E717" t="str">
        <f t="shared" si="11"/>
        <v>PIFemale60-64</v>
      </c>
      <c r="F717">
        <v>541</v>
      </c>
    </row>
    <row r="718" spans="2:6" x14ac:dyDescent="0.2">
      <c r="B718" s="155" t="s">
        <v>48</v>
      </c>
      <c r="C718" s="155" t="s">
        <v>69</v>
      </c>
      <c r="D718" s="155" t="s">
        <v>131</v>
      </c>
      <c r="E718" t="str">
        <f t="shared" si="11"/>
        <v>PIFemale65-69</v>
      </c>
      <c r="F718">
        <v>765</v>
      </c>
    </row>
    <row r="719" spans="2:6" x14ac:dyDescent="0.2">
      <c r="B719" s="155" t="s">
        <v>48</v>
      </c>
      <c r="C719" s="155" t="s">
        <v>69</v>
      </c>
      <c r="D719" s="155" t="s">
        <v>132</v>
      </c>
      <c r="E719" t="str">
        <f t="shared" si="11"/>
        <v>PIFemale70-74</v>
      </c>
      <c r="F719">
        <v>803</v>
      </c>
    </row>
    <row r="720" spans="2:6" x14ac:dyDescent="0.2">
      <c r="B720" s="155" t="s">
        <v>48</v>
      </c>
      <c r="C720" s="155" t="s">
        <v>69</v>
      </c>
      <c r="D720" s="155" t="s">
        <v>133</v>
      </c>
      <c r="E720" t="str">
        <f t="shared" si="11"/>
        <v>PIFemale75-79</v>
      </c>
      <c r="F720">
        <v>1043</v>
      </c>
    </row>
    <row r="721" spans="2:6" x14ac:dyDescent="0.2">
      <c r="B721" s="155" t="s">
        <v>48</v>
      </c>
      <c r="C721" s="155" t="s">
        <v>69</v>
      </c>
      <c r="D721" s="155" t="s">
        <v>134</v>
      </c>
      <c r="E721" t="str">
        <f t="shared" si="11"/>
        <v>PIFemale80-84</v>
      </c>
      <c r="F721">
        <v>1177</v>
      </c>
    </row>
    <row r="722" spans="2:6" x14ac:dyDescent="0.2">
      <c r="B722" s="155" t="s">
        <v>48</v>
      </c>
      <c r="C722" s="155" t="s">
        <v>69</v>
      </c>
      <c r="D722" s="155" t="s">
        <v>135</v>
      </c>
      <c r="E722" t="str">
        <f t="shared" si="11"/>
        <v>PIFemale85-89</v>
      </c>
      <c r="F722">
        <v>1069</v>
      </c>
    </row>
    <row r="723" spans="2:6" x14ac:dyDescent="0.2">
      <c r="B723" s="155" t="s">
        <v>48</v>
      </c>
      <c r="C723" s="155" t="s">
        <v>69</v>
      </c>
      <c r="D723" s="155" t="s">
        <v>8</v>
      </c>
      <c r="E723" t="str">
        <f t="shared" si="11"/>
        <v>PIFemale90+</v>
      </c>
      <c r="F723">
        <v>1367</v>
      </c>
    </row>
    <row r="724" spans="2:6" x14ac:dyDescent="0.2">
      <c r="B724" s="155" t="s">
        <v>48</v>
      </c>
      <c r="C724" s="155" t="s">
        <v>70</v>
      </c>
      <c r="D724" s="155">
        <v>0</v>
      </c>
      <c r="E724" t="str">
        <f t="shared" si="11"/>
        <v>PIMale0</v>
      </c>
      <c r="F724">
        <v>374</v>
      </c>
    </row>
    <row r="725" spans="2:6" x14ac:dyDescent="0.2">
      <c r="B725" s="155" t="s">
        <v>48</v>
      </c>
      <c r="C725" s="155" t="s">
        <v>70</v>
      </c>
      <c r="D725" s="167" t="s">
        <v>139</v>
      </c>
      <c r="E725" t="str">
        <f t="shared" si="11"/>
        <v>PIMale01-04</v>
      </c>
      <c r="F725">
        <v>58</v>
      </c>
    </row>
    <row r="726" spans="2:6" x14ac:dyDescent="0.2">
      <c r="B726" s="155" t="s">
        <v>48</v>
      </c>
      <c r="C726" s="155" t="s">
        <v>70</v>
      </c>
      <c r="D726" s="167" t="s">
        <v>138</v>
      </c>
      <c r="E726" t="str">
        <f t="shared" si="11"/>
        <v>PIMale05-09</v>
      </c>
      <c r="F726">
        <v>31</v>
      </c>
    </row>
    <row r="727" spans="2:6" x14ac:dyDescent="0.2">
      <c r="B727" s="155" t="s">
        <v>48</v>
      </c>
      <c r="C727" s="155" t="s">
        <v>70</v>
      </c>
      <c r="D727" s="167" t="s">
        <v>120</v>
      </c>
      <c r="E727" t="str">
        <f t="shared" si="11"/>
        <v>PIMale10-14</v>
      </c>
      <c r="F727">
        <v>49</v>
      </c>
    </row>
    <row r="728" spans="2:6" x14ac:dyDescent="0.2">
      <c r="B728" s="155" t="s">
        <v>48</v>
      </c>
      <c r="C728" s="155" t="s">
        <v>70</v>
      </c>
      <c r="D728" s="155" t="s">
        <v>121</v>
      </c>
      <c r="E728" t="str">
        <f t="shared" si="11"/>
        <v>PIMale15-19</v>
      </c>
      <c r="F728">
        <v>194</v>
      </c>
    </row>
    <row r="729" spans="2:6" x14ac:dyDescent="0.2">
      <c r="B729" s="155" t="s">
        <v>48</v>
      </c>
      <c r="C729" s="155" t="s">
        <v>70</v>
      </c>
      <c r="D729" s="155" t="s">
        <v>122</v>
      </c>
      <c r="E729" t="str">
        <f t="shared" si="11"/>
        <v>PIMale20-24</v>
      </c>
      <c r="F729">
        <v>307</v>
      </c>
    </row>
    <row r="730" spans="2:6" x14ac:dyDescent="0.2">
      <c r="B730" s="155" t="s">
        <v>48</v>
      </c>
      <c r="C730" s="155" t="s">
        <v>70</v>
      </c>
      <c r="D730" s="155" t="s">
        <v>123</v>
      </c>
      <c r="E730" t="str">
        <f t="shared" si="11"/>
        <v>PIMale25-29</v>
      </c>
      <c r="F730">
        <v>317</v>
      </c>
    </row>
    <row r="731" spans="2:6" x14ac:dyDescent="0.2">
      <c r="B731" s="155" t="s">
        <v>48</v>
      </c>
      <c r="C731" s="155" t="s">
        <v>70</v>
      </c>
      <c r="D731" s="155" t="s">
        <v>124</v>
      </c>
      <c r="E731" t="str">
        <f t="shared" si="11"/>
        <v>PIMale30-34</v>
      </c>
      <c r="F731">
        <v>395</v>
      </c>
    </row>
    <row r="732" spans="2:6" x14ac:dyDescent="0.2">
      <c r="B732" s="155" t="s">
        <v>48</v>
      </c>
      <c r="C732" s="155" t="s">
        <v>70</v>
      </c>
      <c r="D732" s="155" t="s">
        <v>125</v>
      </c>
      <c r="E732" t="str">
        <f t="shared" si="11"/>
        <v>PIMale35-39</v>
      </c>
      <c r="F732">
        <v>412</v>
      </c>
    </row>
    <row r="733" spans="2:6" x14ac:dyDescent="0.2">
      <c r="B733" s="155" t="s">
        <v>48</v>
      </c>
      <c r="C733" s="155" t="s">
        <v>70</v>
      </c>
      <c r="D733" s="155" t="s">
        <v>126</v>
      </c>
      <c r="E733" t="str">
        <f t="shared" si="11"/>
        <v>PIMale40-44</v>
      </c>
      <c r="F733">
        <v>462</v>
      </c>
    </row>
    <row r="734" spans="2:6" x14ac:dyDescent="0.2">
      <c r="B734" s="155" t="s">
        <v>48</v>
      </c>
      <c r="C734" s="155" t="s">
        <v>70</v>
      </c>
      <c r="D734" s="155" t="s">
        <v>127</v>
      </c>
      <c r="E734" t="str">
        <f t="shared" si="11"/>
        <v>PIMale45-49</v>
      </c>
      <c r="F734">
        <v>457</v>
      </c>
    </row>
    <row r="735" spans="2:6" x14ac:dyDescent="0.2">
      <c r="B735" s="155" t="s">
        <v>48</v>
      </c>
      <c r="C735" s="155" t="s">
        <v>70</v>
      </c>
      <c r="D735" s="155" t="s">
        <v>128</v>
      </c>
      <c r="E735" t="str">
        <f t="shared" si="11"/>
        <v>PIMale50-54</v>
      </c>
      <c r="F735">
        <v>619</v>
      </c>
    </row>
    <row r="736" spans="2:6" x14ac:dyDescent="0.2">
      <c r="B736" s="155" t="s">
        <v>48</v>
      </c>
      <c r="C736" s="155" t="s">
        <v>70</v>
      </c>
      <c r="D736" s="155" t="s">
        <v>129</v>
      </c>
      <c r="E736" t="str">
        <f t="shared" si="11"/>
        <v>PIMale55-59</v>
      </c>
      <c r="F736">
        <v>689</v>
      </c>
    </row>
    <row r="737" spans="2:6" x14ac:dyDescent="0.2">
      <c r="B737" s="155" t="s">
        <v>48</v>
      </c>
      <c r="C737" s="155" t="s">
        <v>70</v>
      </c>
      <c r="D737" s="155" t="s">
        <v>130</v>
      </c>
      <c r="E737" t="str">
        <f t="shared" si="11"/>
        <v>PIMale60-64</v>
      </c>
      <c r="F737">
        <v>745</v>
      </c>
    </row>
    <row r="738" spans="2:6" x14ac:dyDescent="0.2">
      <c r="B738" s="155" t="s">
        <v>48</v>
      </c>
      <c r="C738" s="155" t="s">
        <v>70</v>
      </c>
      <c r="D738" s="155" t="s">
        <v>131</v>
      </c>
      <c r="E738" t="str">
        <f t="shared" si="11"/>
        <v>PIMale65-69</v>
      </c>
      <c r="F738">
        <v>968</v>
      </c>
    </row>
    <row r="739" spans="2:6" x14ac:dyDescent="0.2">
      <c r="B739" s="155" t="s">
        <v>48</v>
      </c>
      <c r="C739" s="155" t="s">
        <v>70</v>
      </c>
      <c r="D739" s="155" t="s">
        <v>132</v>
      </c>
      <c r="E739" t="str">
        <f t="shared" si="11"/>
        <v>PIMale70-74</v>
      </c>
      <c r="F739">
        <v>1048</v>
      </c>
    </row>
    <row r="740" spans="2:6" x14ac:dyDescent="0.2">
      <c r="B740" s="155" t="s">
        <v>48</v>
      </c>
      <c r="C740" s="155" t="s">
        <v>70</v>
      </c>
      <c r="D740" s="155" t="s">
        <v>133</v>
      </c>
      <c r="E740" t="str">
        <f t="shared" si="11"/>
        <v>PIMale75-79</v>
      </c>
      <c r="F740">
        <v>1147</v>
      </c>
    </row>
    <row r="741" spans="2:6" x14ac:dyDescent="0.2">
      <c r="B741" s="155" t="s">
        <v>48</v>
      </c>
      <c r="C741" s="155" t="s">
        <v>70</v>
      </c>
      <c r="D741" s="155" t="s">
        <v>134</v>
      </c>
      <c r="E741" t="str">
        <f t="shared" si="11"/>
        <v>PIMale80-84</v>
      </c>
      <c r="F741">
        <v>1164</v>
      </c>
    </row>
    <row r="742" spans="2:6" x14ac:dyDescent="0.2">
      <c r="B742" s="155" t="s">
        <v>48</v>
      </c>
      <c r="C742" s="155" t="s">
        <v>70</v>
      </c>
      <c r="D742" s="155" t="s">
        <v>135</v>
      </c>
      <c r="E742" t="str">
        <f t="shared" si="11"/>
        <v>PIMale85-89</v>
      </c>
      <c r="F742">
        <v>963</v>
      </c>
    </row>
    <row r="743" spans="2:6" x14ac:dyDescent="0.2">
      <c r="B743" s="155" t="s">
        <v>48</v>
      </c>
      <c r="C743" s="155" t="s">
        <v>70</v>
      </c>
      <c r="D743" s="155" t="s">
        <v>8</v>
      </c>
      <c r="E743" t="str">
        <f t="shared" si="11"/>
        <v>PIMale90+</v>
      </c>
      <c r="F743">
        <v>1006</v>
      </c>
    </row>
    <row r="744" spans="2:6" x14ac:dyDescent="0.2">
      <c r="B744" s="155" t="s">
        <v>61</v>
      </c>
      <c r="C744" s="155" t="s">
        <v>69</v>
      </c>
      <c r="D744" s="155">
        <v>0</v>
      </c>
      <c r="E744" t="str">
        <f t="shared" si="11"/>
        <v>PRFemale0</v>
      </c>
      <c r="F744">
        <v>709</v>
      </c>
    </row>
    <row r="745" spans="2:6" x14ac:dyDescent="0.2">
      <c r="B745" s="155" t="s">
        <v>61</v>
      </c>
      <c r="C745" s="155" t="s">
        <v>69</v>
      </c>
      <c r="D745" s="167" t="s">
        <v>139</v>
      </c>
      <c r="E745" t="str">
        <f t="shared" si="11"/>
        <v>PRFemale01-04</v>
      </c>
      <c r="F745">
        <v>128</v>
      </c>
    </row>
    <row r="746" spans="2:6" x14ac:dyDescent="0.2">
      <c r="B746" s="155" t="s">
        <v>61</v>
      </c>
      <c r="C746" s="155" t="s">
        <v>69</v>
      </c>
      <c r="D746" s="167" t="s">
        <v>138</v>
      </c>
      <c r="E746" t="str">
        <f t="shared" si="11"/>
        <v>PRFemale05-09</v>
      </c>
      <c r="F746">
        <v>67</v>
      </c>
    </row>
    <row r="747" spans="2:6" x14ac:dyDescent="0.2">
      <c r="B747" s="155" t="s">
        <v>61</v>
      </c>
      <c r="C747" s="155" t="s">
        <v>69</v>
      </c>
      <c r="D747" s="167" t="s">
        <v>120</v>
      </c>
      <c r="E747" t="str">
        <f t="shared" si="11"/>
        <v>PRFemale10-14</v>
      </c>
      <c r="F747">
        <v>85</v>
      </c>
    </row>
    <row r="748" spans="2:6" x14ac:dyDescent="0.2">
      <c r="B748" s="155" t="s">
        <v>61</v>
      </c>
      <c r="C748" s="155" t="s">
        <v>69</v>
      </c>
      <c r="D748" s="155" t="s">
        <v>121</v>
      </c>
      <c r="E748" t="str">
        <f t="shared" si="11"/>
        <v>PRFemale15-19</v>
      </c>
      <c r="F748">
        <v>176</v>
      </c>
    </row>
    <row r="749" spans="2:6" x14ac:dyDescent="0.2">
      <c r="B749" s="155" t="s">
        <v>61</v>
      </c>
      <c r="C749" s="155" t="s">
        <v>69</v>
      </c>
      <c r="D749" s="155" t="s">
        <v>122</v>
      </c>
      <c r="E749" t="str">
        <f t="shared" si="11"/>
        <v>PRFemale20-24</v>
      </c>
      <c r="F749">
        <v>222</v>
      </c>
    </row>
    <row r="750" spans="2:6" x14ac:dyDescent="0.2">
      <c r="B750" s="155" t="s">
        <v>61</v>
      </c>
      <c r="C750" s="155" t="s">
        <v>69</v>
      </c>
      <c r="D750" s="155" t="s">
        <v>123</v>
      </c>
      <c r="E750" t="str">
        <f t="shared" si="11"/>
        <v>PRFemale25-29</v>
      </c>
      <c r="F750">
        <v>257</v>
      </c>
    </row>
    <row r="751" spans="2:6" x14ac:dyDescent="0.2">
      <c r="B751" s="155" t="s">
        <v>61</v>
      </c>
      <c r="C751" s="155" t="s">
        <v>69</v>
      </c>
      <c r="D751" s="155" t="s">
        <v>124</v>
      </c>
      <c r="E751" t="str">
        <f t="shared" si="11"/>
        <v>PRFemale30-34</v>
      </c>
      <c r="F751">
        <v>364</v>
      </c>
    </row>
    <row r="752" spans="2:6" x14ac:dyDescent="0.2">
      <c r="B752" s="155" t="s">
        <v>61</v>
      </c>
      <c r="C752" s="155" t="s">
        <v>69</v>
      </c>
      <c r="D752" s="155" t="s">
        <v>125</v>
      </c>
      <c r="E752" t="str">
        <f t="shared" si="11"/>
        <v>PRFemale35-39</v>
      </c>
      <c r="F752">
        <v>506</v>
      </c>
    </row>
    <row r="753" spans="2:6" x14ac:dyDescent="0.2">
      <c r="B753" s="155" t="s">
        <v>61</v>
      </c>
      <c r="C753" s="155" t="s">
        <v>69</v>
      </c>
      <c r="D753" s="155" t="s">
        <v>126</v>
      </c>
      <c r="E753" t="str">
        <f t="shared" si="11"/>
        <v>PRFemale40-44</v>
      </c>
      <c r="F753">
        <v>668</v>
      </c>
    </row>
    <row r="754" spans="2:6" x14ac:dyDescent="0.2">
      <c r="B754" s="155" t="s">
        <v>61</v>
      </c>
      <c r="C754" s="155" t="s">
        <v>69</v>
      </c>
      <c r="D754" s="155" t="s">
        <v>127</v>
      </c>
      <c r="E754" t="str">
        <f t="shared" si="11"/>
        <v>PRFemale45-49</v>
      </c>
      <c r="F754">
        <v>1020</v>
      </c>
    </row>
    <row r="755" spans="2:6" x14ac:dyDescent="0.2">
      <c r="B755" s="155" t="s">
        <v>61</v>
      </c>
      <c r="C755" s="155" t="s">
        <v>69</v>
      </c>
      <c r="D755" s="155" t="s">
        <v>128</v>
      </c>
      <c r="E755" t="str">
        <f t="shared" si="11"/>
        <v>PRFemale50-54</v>
      </c>
      <c r="F755">
        <v>1334</v>
      </c>
    </row>
    <row r="756" spans="2:6" x14ac:dyDescent="0.2">
      <c r="B756" s="155" t="s">
        <v>61</v>
      </c>
      <c r="C756" s="155" t="s">
        <v>69</v>
      </c>
      <c r="D756" s="155" t="s">
        <v>129</v>
      </c>
      <c r="E756" t="str">
        <f t="shared" si="11"/>
        <v>PRFemale55-59</v>
      </c>
      <c r="F756">
        <v>1876</v>
      </c>
    </row>
    <row r="757" spans="2:6" x14ac:dyDescent="0.2">
      <c r="B757" s="155" t="s">
        <v>61</v>
      </c>
      <c r="C757" s="155" t="s">
        <v>69</v>
      </c>
      <c r="D757" s="155" t="s">
        <v>130</v>
      </c>
      <c r="E757" t="str">
        <f t="shared" si="11"/>
        <v>PRFemale60-64</v>
      </c>
      <c r="F757">
        <v>2387</v>
      </c>
    </row>
    <row r="758" spans="2:6" x14ac:dyDescent="0.2">
      <c r="B758" s="155" t="s">
        <v>61</v>
      </c>
      <c r="C758" s="155" t="s">
        <v>69</v>
      </c>
      <c r="D758" s="155" t="s">
        <v>131</v>
      </c>
      <c r="E758" t="str">
        <f t="shared" si="11"/>
        <v>PRFemale65-69</v>
      </c>
      <c r="F758">
        <v>2985</v>
      </c>
    </row>
    <row r="759" spans="2:6" x14ac:dyDescent="0.2">
      <c r="B759" s="155" t="s">
        <v>61</v>
      </c>
      <c r="C759" s="155" t="s">
        <v>69</v>
      </c>
      <c r="D759" s="155" t="s">
        <v>132</v>
      </c>
      <c r="E759" t="str">
        <f t="shared" si="11"/>
        <v>PRFemale70-74</v>
      </c>
      <c r="F759">
        <v>3455</v>
      </c>
    </row>
    <row r="760" spans="2:6" x14ac:dyDescent="0.2">
      <c r="B760" s="155" t="s">
        <v>61</v>
      </c>
      <c r="C760" s="155" t="s">
        <v>69</v>
      </c>
      <c r="D760" s="155" t="s">
        <v>133</v>
      </c>
      <c r="E760" t="str">
        <f t="shared" si="11"/>
        <v>PRFemale75-79</v>
      </c>
      <c r="F760">
        <v>3963</v>
      </c>
    </row>
    <row r="761" spans="2:6" x14ac:dyDescent="0.2">
      <c r="B761" s="155" t="s">
        <v>61</v>
      </c>
      <c r="C761" s="155" t="s">
        <v>69</v>
      </c>
      <c r="D761" s="155" t="s">
        <v>134</v>
      </c>
      <c r="E761" t="str">
        <f t="shared" si="11"/>
        <v>PRFemale80-84</v>
      </c>
      <c r="F761">
        <v>4358</v>
      </c>
    </row>
    <row r="762" spans="2:6" x14ac:dyDescent="0.2">
      <c r="B762" s="155" t="s">
        <v>61</v>
      </c>
      <c r="C762" s="155" t="s">
        <v>69</v>
      </c>
      <c r="D762" s="155" t="s">
        <v>135</v>
      </c>
      <c r="E762" t="str">
        <f t="shared" si="11"/>
        <v>PRFemale85-89</v>
      </c>
      <c r="F762">
        <v>4032</v>
      </c>
    </row>
    <row r="763" spans="2:6" x14ac:dyDescent="0.2">
      <c r="B763" s="155" t="s">
        <v>61</v>
      </c>
      <c r="C763" s="155" t="s">
        <v>69</v>
      </c>
      <c r="D763" s="155" t="s">
        <v>8</v>
      </c>
      <c r="E763" t="str">
        <f t="shared" si="11"/>
        <v>PRFemale90+</v>
      </c>
      <c r="F763">
        <v>3771</v>
      </c>
    </row>
    <row r="764" spans="2:6" x14ac:dyDescent="0.2">
      <c r="B764" s="155" t="s">
        <v>61</v>
      </c>
      <c r="C764" s="155" t="s">
        <v>70</v>
      </c>
      <c r="D764" s="155">
        <v>0</v>
      </c>
      <c r="E764" t="str">
        <f t="shared" si="11"/>
        <v>PRMale0</v>
      </c>
      <c r="F764">
        <v>866</v>
      </c>
    </row>
    <row r="765" spans="2:6" x14ac:dyDescent="0.2">
      <c r="B765" s="155" t="s">
        <v>61</v>
      </c>
      <c r="C765" s="155" t="s">
        <v>70</v>
      </c>
      <c r="D765" s="167" t="s">
        <v>139</v>
      </c>
      <c r="E765" t="str">
        <f t="shared" si="11"/>
        <v>PRMale01-04</v>
      </c>
      <c r="F765">
        <v>155</v>
      </c>
    </row>
    <row r="766" spans="2:6" x14ac:dyDescent="0.2">
      <c r="B766" s="155" t="s">
        <v>61</v>
      </c>
      <c r="C766" s="155" t="s">
        <v>70</v>
      </c>
      <c r="D766" s="167" t="s">
        <v>138</v>
      </c>
      <c r="E766" t="str">
        <f t="shared" si="11"/>
        <v>PRMale05-09</v>
      </c>
      <c r="F766">
        <v>79</v>
      </c>
    </row>
    <row r="767" spans="2:6" x14ac:dyDescent="0.2">
      <c r="B767" s="155" t="s">
        <v>61</v>
      </c>
      <c r="C767" s="155" t="s">
        <v>70</v>
      </c>
      <c r="D767" s="167" t="s">
        <v>120</v>
      </c>
      <c r="E767" t="str">
        <f t="shared" si="11"/>
        <v>PRMale10-14</v>
      </c>
      <c r="F767">
        <v>102</v>
      </c>
    </row>
    <row r="768" spans="2:6" x14ac:dyDescent="0.2">
      <c r="B768" s="155" t="s">
        <v>61</v>
      </c>
      <c r="C768" s="155" t="s">
        <v>70</v>
      </c>
      <c r="D768" s="155" t="s">
        <v>121</v>
      </c>
      <c r="E768" t="str">
        <f t="shared" si="11"/>
        <v>PRMale15-19</v>
      </c>
      <c r="F768">
        <v>574</v>
      </c>
    </row>
    <row r="769" spans="2:6" x14ac:dyDescent="0.2">
      <c r="B769" s="155" t="s">
        <v>61</v>
      </c>
      <c r="C769" s="155" t="s">
        <v>70</v>
      </c>
      <c r="D769" s="155" t="s">
        <v>122</v>
      </c>
      <c r="E769" t="str">
        <f t="shared" si="11"/>
        <v>PRMale20-24</v>
      </c>
      <c r="F769">
        <v>1022</v>
      </c>
    </row>
    <row r="770" spans="2:6" x14ac:dyDescent="0.2">
      <c r="B770" s="155" t="s">
        <v>61</v>
      </c>
      <c r="C770" s="155" t="s">
        <v>70</v>
      </c>
      <c r="D770" s="155" t="s">
        <v>123</v>
      </c>
      <c r="E770" t="str">
        <f t="shared" si="11"/>
        <v>PRMale25-29</v>
      </c>
      <c r="F770">
        <v>1008</v>
      </c>
    </row>
    <row r="771" spans="2:6" x14ac:dyDescent="0.2">
      <c r="B771" s="155" t="s">
        <v>61</v>
      </c>
      <c r="C771" s="155" t="s">
        <v>70</v>
      </c>
      <c r="D771" s="155" t="s">
        <v>124</v>
      </c>
      <c r="E771" t="str">
        <f t="shared" si="11"/>
        <v>PRMale30-34</v>
      </c>
      <c r="F771">
        <v>940</v>
      </c>
    </row>
    <row r="772" spans="2:6" x14ac:dyDescent="0.2">
      <c r="B772" s="155" t="s">
        <v>61</v>
      </c>
      <c r="C772" s="155" t="s">
        <v>70</v>
      </c>
      <c r="D772" s="155" t="s">
        <v>125</v>
      </c>
      <c r="E772" t="str">
        <f t="shared" ref="E772:E835" si="12">_xlfn.CONCAT(B772,C772,D772)</f>
        <v>PRMale35-39</v>
      </c>
      <c r="F772">
        <v>1163</v>
      </c>
    </row>
    <row r="773" spans="2:6" x14ac:dyDescent="0.2">
      <c r="B773" s="155" t="s">
        <v>61</v>
      </c>
      <c r="C773" s="155" t="s">
        <v>70</v>
      </c>
      <c r="D773" s="155" t="s">
        <v>126</v>
      </c>
      <c r="E773" t="str">
        <f t="shared" si="12"/>
        <v>PRMale40-44</v>
      </c>
      <c r="F773">
        <v>1328</v>
      </c>
    </row>
    <row r="774" spans="2:6" x14ac:dyDescent="0.2">
      <c r="B774" s="155" t="s">
        <v>61</v>
      </c>
      <c r="C774" s="155" t="s">
        <v>70</v>
      </c>
      <c r="D774" s="155" t="s">
        <v>127</v>
      </c>
      <c r="E774" t="str">
        <f t="shared" si="12"/>
        <v>PRMale45-49</v>
      </c>
      <c r="F774">
        <v>1762</v>
      </c>
    </row>
    <row r="775" spans="2:6" x14ac:dyDescent="0.2">
      <c r="B775" s="155" t="s">
        <v>61</v>
      </c>
      <c r="C775" s="155" t="s">
        <v>70</v>
      </c>
      <c r="D775" s="155" t="s">
        <v>128</v>
      </c>
      <c r="E775" t="str">
        <f t="shared" si="12"/>
        <v>PRMale50-54</v>
      </c>
      <c r="F775">
        <v>2404</v>
      </c>
    </row>
    <row r="776" spans="2:6" x14ac:dyDescent="0.2">
      <c r="B776" s="155" t="s">
        <v>61</v>
      </c>
      <c r="C776" s="155" t="s">
        <v>70</v>
      </c>
      <c r="D776" s="155" t="s">
        <v>129</v>
      </c>
      <c r="E776" t="str">
        <f t="shared" si="12"/>
        <v>PRMale55-59</v>
      </c>
      <c r="F776">
        <v>3138</v>
      </c>
    </row>
    <row r="777" spans="2:6" x14ac:dyDescent="0.2">
      <c r="B777" s="155" t="s">
        <v>61</v>
      </c>
      <c r="C777" s="155" t="s">
        <v>70</v>
      </c>
      <c r="D777" s="155" t="s">
        <v>130</v>
      </c>
      <c r="E777" t="str">
        <f t="shared" si="12"/>
        <v>PRMale60-64</v>
      </c>
      <c r="F777">
        <v>3925</v>
      </c>
    </row>
    <row r="778" spans="2:6" x14ac:dyDescent="0.2">
      <c r="B778" s="155" t="s">
        <v>61</v>
      </c>
      <c r="C778" s="155" t="s">
        <v>70</v>
      </c>
      <c r="D778" s="155" t="s">
        <v>131</v>
      </c>
      <c r="E778" t="str">
        <f t="shared" si="12"/>
        <v>PRMale65-69</v>
      </c>
      <c r="F778">
        <v>4278</v>
      </c>
    </row>
    <row r="779" spans="2:6" x14ac:dyDescent="0.2">
      <c r="B779" s="155" t="s">
        <v>61</v>
      </c>
      <c r="C779" s="155" t="s">
        <v>70</v>
      </c>
      <c r="D779" s="155" t="s">
        <v>132</v>
      </c>
      <c r="E779" t="str">
        <f t="shared" si="12"/>
        <v>PRMale70-74</v>
      </c>
      <c r="F779">
        <v>4699</v>
      </c>
    </row>
    <row r="780" spans="2:6" x14ac:dyDescent="0.2">
      <c r="B780" s="155" t="s">
        <v>61</v>
      </c>
      <c r="C780" s="155" t="s">
        <v>70</v>
      </c>
      <c r="D780" s="155" t="s">
        <v>133</v>
      </c>
      <c r="E780" t="str">
        <f t="shared" si="12"/>
        <v>PRMale75-79</v>
      </c>
      <c r="F780">
        <v>4699</v>
      </c>
    </row>
    <row r="781" spans="2:6" x14ac:dyDescent="0.2">
      <c r="B781" s="155" t="s">
        <v>61</v>
      </c>
      <c r="C781" s="155" t="s">
        <v>70</v>
      </c>
      <c r="D781" s="155" t="s">
        <v>134</v>
      </c>
      <c r="E781" t="str">
        <f t="shared" si="12"/>
        <v>PRMale80-84</v>
      </c>
      <c r="F781">
        <v>4401</v>
      </c>
    </row>
    <row r="782" spans="2:6" x14ac:dyDescent="0.2">
      <c r="B782" s="155" t="s">
        <v>61</v>
      </c>
      <c r="C782" s="155" t="s">
        <v>70</v>
      </c>
      <c r="D782" s="155" t="s">
        <v>135</v>
      </c>
      <c r="E782" t="str">
        <f t="shared" si="12"/>
        <v>PRMale85-89</v>
      </c>
      <c r="F782">
        <v>3264</v>
      </c>
    </row>
    <row r="783" spans="2:6" x14ac:dyDescent="0.2">
      <c r="B783" s="155" t="s">
        <v>61</v>
      </c>
      <c r="C783" s="155" t="s">
        <v>70</v>
      </c>
      <c r="D783" s="155" t="s">
        <v>8</v>
      </c>
      <c r="E783" t="str">
        <f t="shared" si="12"/>
        <v>PRMale90+</v>
      </c>
      <c r="F783">
        <v>2249</v>
      </c>
    </row>
    <row r="784" spans="2:6" x14ac:dyDescent="0.2">
      <c r="B784" s="155" t="s">
        <v>59</v>
      </c>
      <c r="C784" s="155" t="s">
        <v>69</v>
      </c>
      <c r="D784" s="155">
        <v>0</v>
      </c>
      <c r="E784" t="str">
        <f t="shared" si="12"/>
        <v>RJFemale0</v>
      </c>
      <c r="F784">
        <v>1243</v>
      </c>
    </row>
    <row r="785" spans="2:6" x14ac:dyDescent="0.2">
      <c r="B785" s="155" t="s">
        <v>59</v>
      </c>
      <c r="C785" s="155" t="s">
        <v>69</v>
      </c>
      <c r="D785" s="167" t="s">
        <v>139</v>
      </c>
      <c r="E785" t="str">
        <f t="shared" si="12"/>
        <v>RJFemale01-04</v>
      </c>
      <c r="F785">
        <v>192</v>
      </c>
    </row>
    <row r="786" spans="2:6" x14ac:dyDescent="0.2">
      <c r="B786" s="155" t="s">
        <v>59</v>
      </c>
      <c r="C786" s="155" t="s">
        <v>69</v>
      </c>
      <c r="D786" s="167" t="s">
        <v>138</v>
      </c>
      <c r="E786" t="str">
        <f t="shared" si="12"/>
        <v>RJFemale05-09</v>
      </c>
      <c r="F786">
        <v>110</v>
      </c>
    </row>
    <row r="787" spans="2:6" x14ac:dyDescent="0.2">
      <c r="B787" s="155" t="s">
        <v>59</v>
      </c>
      <c r="C787" s="155" t="s">
        <v>69</v>
      </c>
      <c r="D787" s="167" t="s">
        <v>120</v>
      </c>
      <c r="E787" t="str">
        <f t="shared" si="12"/>
        <v>RJFemale10-14</v>
      </c>
      <c r="F787">
        <v>114</v>
      </c>
    </row>
    <row r="788" spans="2:6" x14ac:dyDescent="0.2">
      <c r="B788" s="155" t="s">
        <v>59</v>
      </c>
      <c r="C788" s="155" t="s">
        <v>69</v>
      </c>
      <c r="D788" s="155" t="s">
        <v>121</v>
      </c>
      <c r="E788" t="str">
        <f t="shared" si="12"/>
        <v>RJFemale15-19</v>
      </c>
      <c r="F788">
        <v>288</v>
      </c>
    </row>
    <row r="789" spans="2:6" x14ac:dyDescent="0.2">
      <c r="B789" s="155" t="s">
        <v>59</v>
      </c>
      <c r="C789" s="155" t="s">
        <v>69</v>
      </c>
      <c r="D789" s="155" t="s">
        <v>122</v>
      </c>
      <c r="E789" t="str">
        <f t="shared" si="12"/>
        <v>RJFemale20-24</v>
      </c>
      <c r="F789">
        <v>426</v>
      </c>
    </row>
    <row r="790" spans="2:6" x14ac:dyDescent="0.2">
      <c r="B790" s="155" t="s">
        <v>59</v>
      </c>
      <c r="C790" s="155" t="s">
        <v>69</v>
      </c>
      <c r="D790" s="155" t="s">
        <v>123</v>
      </c>
      <c r="E790" t="str">
        <f t="shared" si="12"/>
        <v>RJFemale25-29</v>
      </c>
      <c r="F790">
        <v>529</v>
      </c>
    </row>
    <row r="791" spans="2:6" x14ac:dyDescent="0.2">
      <c r="B791" s="155" t="s">
        <v>59</v>
      </c>
      <c r="C791" s="155" t="s">
        <v>69</v>
      </c>
      <c r="D791" s="155" t="s">
        <v>124</v>
      </c>
      <c r="E791" t="str">
        <f t="shared" si="12"/>
        <v>RJFemale30-34</v>
      </c>
      <c r="F791">
        <v>722</v>
      </c>
    </row>
    <row r="792" spans="2:6" x14ac:dyDescent="0.2">
      <c r="B792" s="155" t="s">
        <v>59</v>
      </c>
      <c r="C792" s="155" t="s">
        <v>69</v>
      </c>
      <c r="D792" s="155" t="s">
        <v>125</v>
      </c>
      <c r="E792" t="str">
        <f t="shared" si="12"/>
        <v>RJFemale35-39</v>
      </c>
      <c r="F792">
        <v>1060</v>
      </c>
    </row>
    <row r="793" spans="2:6" x14ac:dyDescent="0.2">
      <c r="B793" s="155" t="s">
        <v>59</v>
      </c>
      <c r="C793" s="155" t="s">
        <v>69</v>
      </c>
      <c r="D793" s="155" t="s">
        <v>126</v>
      </c>
      <c r="E793" t="str">
        <f t="shared" si="12"/>
        <v>RJFemale40-44</v>
      </c>
      <c r="F793">
        <v>1445</v>
      </c>
    </row>
    <row r="794" spans="2:6" x14ac:dyDescent="0.2">
      <c r="B794" s="155" t="s">
        <v>59</v>
      </c>
      <c r="C794" s="155" t="s">
        <v>69</v>
      </c>
      <c r="D794" s="155" t="s">
        <v>127</v>
      </c>
      <c r="E794" t="str">
        <f t="shared" si="12"/>
        <v>RJFemale45-49</v>
      </c>
      <c r="F794">
        <v>1985</v>
      </c>
    </row>
    <row r="795" spans="2:6" x14ac:dyDescent="0.2">
      <c r="B795" s="155" t="s">
        <v>59</v>
      </c>
      <c r="C795" s="155" t="s">
        <v>69</v>
      </c>
      <c r="D795" s="155" t="s">
        <v>128</v>
      </c>
      <c r="E795" t="str">
        <f t="shared" si="12"/>
        <v>RJFemale50-54</v>
      </c>
      <c r="F795">
        <v>2793</v>
      </c>
    </row>
    <row r="796" spans="2:6" x14ac:dyDescent="0.2">
      <c r="B796" s="155" t="s">
        <v>59</v>
      </c>
      <c r="C796" s="155" t="s">
        <v>69</v>
      </c>
      <c r="D796" s="155" t="s">
        <v>129</v>
      </c>
      <c r="E796" t="str">
        <f t="shared" si="12"/>
        <v>RJFemale55-59</v>
      </c>
      <c r="F796">
        <v>4031</v>
      </c>
    </row>
    <row r="797" spans="2:6" x14ac:dyDescent="0.2">
      <c r="B797" s="155" t="s">
        <v>59</v>
      </c>
      <c r="C797" s="155" t="s">
        <v>69</v>
      </c>
      <c r="D797" s="155" t="s">
        <v>130</v>
      </c>
      <c r="E797" t="str">
        <f t="shared" si="12"/>
        <v>RJFemale60-64</v>
      </c>
      <c r="F797">
        <v>5486</v>
      </c>
    </row>
    <row r="798" spans="2:6" x14ac:dyDescent="0.2">
      <c r="B798" s="155" t="s">
        <v>59</v>
      </c>
      <c r="C798" s="155" t="s">
        <v>69</v>
      </c>
      <c r="D798" s="155" t="s">
        <v>131</v>
      </c>
      <c r="E798" t="str">
        <f t="shared" si="12"/>
        <v>RJFemale65-69</v>
      </c>
      <c r="F798">
        <v>6455</v>
      </c>
    </row>
    <row r="799" spans="2:6" x14ac:dyDescent="0.2">
      <c r="B799" s="155" t="s">
        <v>59</v>
      </c>
      <c r="C799" s="155" t="s">
        <v>69</v>
      </c>
      <c r="D799" s="155" t="s">
        <v>132</v>
      </c>
      <c r="E799" t="str">
        <f t="shared" si="12"/>
        <v>RJFemale70-74</v>
      </c>
      <c r="F799">
        <v>7228</v>
      </c>
    </row>
    <row r="800" spans="2:6" x14ac:dyDescent="0.2">
      <c r="B800" s="155" t="s">
        <v>59</v>
      </c>
      <c r="C800" s="155" t="s">
        <v>69</v>
      </c>
      <c r="D800" s="155" t="s">
        <v>133</v>
      </c>
      <c r="E800" t="str">
        <f t="shared" si="12"/>
        <v>RJFemale75-79</v>
      </c>
      <c r="F800">
        <v>7768</v>
      </c>
    </row>
    <row r="801" spans="2:6" x14ac:dyDescent="0.2">
      <c r="B801" s="155" t="s">
        <v>59</v>
      </c>
      <c r="C801" s="155" t="s">
        <v>69</v>
      </c>
      <c r="D801" s="155" t="s">
        <v>134</v>
      </c>
      <c r="E801" t="str">
        <f t="shared" si="12"/>
        <v>RJFemale80-84</v>
      </c>
      <c r="F801">
        <v>8867</v>
      </c>
    </row>
    <row r="802" spans="2:6" x14ac:dyDescent="0.2">
      <c r="B802" s="155" t="s">
        <v>59</v>
      </c>
      <c r="C802" s="155" t="s">
        <v>69</v>
      </c>
      <c r="D802" s="155" t="s">
        <v>135</v>
      </c>
      <c r="E802" t="str">
        <f t="shared" si="12"/>
        <v>RJFemale85-89</v>
      </c>
      <c r="F802">
        <v>8856</v>
      </c>
    </row>
    <row r="803" spans="2:6" x14ac:dyDescent="0.2">
      <c r="B803" s="155" t="s">
        <v>59</v>
      </c>
      <c r="C803" s="155" t="s">
        <v>69</v>
      </c>
      <c r="D803" s="155" t="s">
        <v>8</v>
      </c>
      <c r="E803" t="str">
        <f t="shared" si="12"/>
        <v>RJFemale90+</v>
      </c>
      <c r="F803">
        <v>9656</v>
      </c>
    </row>
    <row r="804" spans="2:6" x14ac:dyDescent="0.2">
      <c r="B804" s="155" t="s">
        <v>59</v>
      </c>
      <c r="C804" s="155" t="s">
        <v>70</v>
      </c>
      <c r="D804" s="155">
        <v>0</v>
      </c>
      <c r="E804" t="str">
        <f t="shared" si="12"/>
        <v>RJMale0</v>
      </c>
      <c r="F804">
        <v>1485</v>
      </c>
    </row>
    <row r="805" spans="2:6" x14ac:dyDescent="0.2">
      <c r="B805" s="155" t="s">
        <v>59</v>
      </c>
      <c r="C805" s="155" t="s">
        <v>70</v>
      </c>
      <c r="D805" s="167" t="s">
        <v>139</v>
      </c>
      <c r="E805" t="str">
        <f t="shared" si="12"/>
        <v>RJMale01-04</v>
      </c>
      <c r="F805">
        <v>252</v>
      </c>
    </row>
    <row r="806" spans="2:6" x14ac:dyDescent="0.2">
      <c r="B806" s="155" t="s">
        <v>59</v>
      </c>
      <c r="C806" s="155" t="s">
        <v>70</v>
      </c>
      <c r="D806" s="167" t="s">
        <v>138</v>
      </c>
      <c r="E806" t="str">
        <f t="shared" si="12"/>
        <v>RJMale05-09</v>
      </c>
      <c r="F806">
        <v>125</v>
      </c>
    </row>
    <row r="807" spans="2:6" x14ac:dyDescent="0.2">
      <c r="B807" s="155" t="s">
        <v>59</v>
      </c>
      <c r="C807" s="155" t="s">
        <v>70</v>
      </c>
      <c r="D807" s="167" t="s">
        <v>120</v>
      </c>
      <c r="E807" t="str">
        <f t="shared" si="12"/>
        <v>RJMale10-14</v>
      </c>
      <c r="F807">
        <v>178</v>
      </c>
    </row>
    <row r="808" spans="2:6" x14ac:dyDescent="0.2">
      <c r="B808" s="155" t="s">
        <v>59</v>
      </c>
      <c r="C808" s="155" t="s">
        <v>70</v>
      </c>
      <c r="D808" s="155" t="s">
        <v>121</v>
      </c>
      <c r="E808" t="str">
        <f t="shared" si="12"/>
        <v>RJMale15-19</v>
      </c>
      <c r="F808">
        <v>1549</v>
      </c>
    </row>
    <row r="809" spans="2:6" x14ac:dyDescent="0.2">
      <c r="B809" s="155" t="s">
        <v>59</v>
      </c>
      <c r="C809" s="155" t="s">
        <v>70</v>
      </c>
      <c r="D809" s="155" t="s">
        <v>122</v>
      </c>
      <c r="E809" t="str">
        <f t="shared" si="12"/>
        <v>RJMale20-24</v>
      </c>
      <c r="F809">
        <v>2232</v>
      </c>
    </row>
    <row r="810" spans="2:6" x14ac:dyDescent="0.2">
      <c r="B810" s="155" t="s">
        <v>59</v>
      </c>
      <c r="C810" s="155" t="s">
        <v>70</v>
      </c>
      <c r="D810" s="155" t="s">
        <v>123</v>
      </c>
      <c r="E810" t="str">
        <f t="shared" si="12"/>
        <v>RJMale25-29</v>
      </c>
      <c r="F810">
        <v>1904</v>
      </c>
    </row>
    <row r="811" spans="2:6" x14ac:dyDescent="0.2">
      <c r="B811" s="155" t="s">
        <v>59</v>
      </c>
      <c r="C811" s="155" t="s">
        <v>70</v>
      </c>
      <c r="D811" s="155" t="s">
        <v>124</v>
      </c>
      <c r="E811" t="str">
        <f t="shared" si="12"/>
        <v>RJMale30-34</v>
      </c>
      <c r="F811">
        <v>1723</v>
      </c>
    </row>
    <row r="812" spans="2:6" x14ac:dyDescent="0.2">
      <c r="B812" s="155" t="s">
        <v>59</v>
      </c>
      <c r="C812" s="155" t="s">
        <v>70</v>
      </c>
      <c r="D812" s="155" t="s">
        <v>125</v>
      </c>
      <c r="E812" t="str">
        <f t="shared" si="12"/>
        <v>RJMale35-39</v>
      </c>
      <c r="F812">
        <v>1919</v>
      </c>
    </row>
    <row r="813" spans="2:6" x14ac:dyDescent="0.2">
      <c r="B813" s="155" t="s">
        <v>59</v>
      </c>
      <c r="C813" s="155" t="s">
        <v>70</v>
      </c>
      <c r="D813" s="155" t="s">
        <v>126</v>
      </c>
      <c r="E813" t="str">
        <f t="shared" si="12"/>
        <v>RJMale40-44</v>
      </c>
      <c r="F813">
        <v>2188</v>
      </c>
    </row>
    <row r="814" spans="2:6" x14ac:dyDescent="0.2">
      <c r="B814" s="155" t="s">
        <v>59</v>
      </c>
      <c r="C814" s="155" t="s">
        <v>70</v>
      </c>
      <c r="D814" s="155" t="s">
        <v>127</v>
      </c>
      <c r="E814" t="str">
        <f t="shared" si="12"/>
        <v>RJMale45-49</v>
      </c>
      <c r="F814">
        <v>2848</v>
      </c>
    </row>
    <row r="815" spans="2:6" x14ac:dyDescent="0.2">
      <c r="B815" s="155" t="s">
        <v>59</v>
      </c>
      <c r="C815" s="155" t="s">
        <v>70</v>
      </c>
      <c r="D815" s="155" t="s">
        <v>128</v>
      </c>
      <c r="E815" t="str">
        <f t="shared" si="12"/>
        <v>RJMale50-54</v>
      </c>
      <c r="F815">
        <v>4084</v>
      </c>
    </row>
    <row r="816" spans="2:6" x14ac:dyDescent="0.2">
      <c r="B816" s="155" t="s">
        <v>59</v>
      </c>
      <c r="C816" s="155" t="s">
        <v>70</v>
      </c>
      <c r="D816" s="155" t="s">
        <v>129</v>
      </c>
      <c r="E816" t="str">
        <f t="shared" si="12"/>
        <v>RJMale55-59</v>
      </c>
      <c r="F816">
        <v>5636</v>
      </c>
    </row>
    <row r="817" spans="2:6" x14ac:dyDescent="0.2">
      <c r="B817" s="155" t="s">
        <v>59</v>
      </c>
      <c r="C817" s="155" t="s">
        <v>70</v>
      </c>
      <c r="D817" s="155" t="s">
        <v>130</v>
      </c>
      <c r="E817" t="str">
        <f t="shared" si="12"/>
        <v>RJMale60-64</v>
      </c>
      <c r="F817">
        <v>7518</v>
      </c>
    </row>
    <row r="818" spans="2:6" x14ac:dyDescent="0.2">
      <c r="B818" s="155" t="s">
        <v>59</v>
      </c>
      <c r="C818" s="155" t="s">
        <v>70</v>
      </c>
      <c r="D818" s="155" t="s">
        <v>131</v>
      </c>
      <c r="E818" t="str">
        <f t="shared" si="12"/>
        <v>RJMale65-69</v>
      </c>
      <c r="F818">
        <v>8436</v>
      </c>
    </row>
    <row r="819" spans="2:6" x14ac:dyDescent="0.2">
      <c r="B819" s="155" t="s">
        <v>59</v>
      </c>
      <c r="C819" s="155" t="s">
        <v>70</v>
      </c>
      <c r="D819" s="155" t="s">
        <v>132</v>
      </c>
      <c r="E819" t="str">
        <f t="shared" si="12"/>
        <v>RJMale70-74</v>
      </c>
      <c r="F819">
        <v>8287</v>
      </c>
    </row>
    <row r="820" spans="2:6" x14ac:dyDescent="0.2">
      <c r="B820" s="155" t="s">
        <v>59</v>
      </c>
      <c r="C820" s="155" t="s">
        <v>70</v>
      </c>
      <c r="D820" s="155" t="s">
        <v>133</v>
      </c>
      <c r="E820" t="str">
        <f t="shared" si="12"/>
        <v>RJMale75-79</v>
      </c>
      <c r="F820">
        <v>7578</v>
      </c>
    </row>
    <row r="821" spans="2:6" x14ac:dyDescent="0.2">
      <c r="B821" s="155" t="s">
        <v>59</v>
      </c>
      <c r="C821" s="155" t="s">
        <v>70</v>
      </c>
      <c r="D821" s="155" t="s">
        <v>134</v>
      </c>
      <c r="E821" t="str">
        <f t="shared" si="12"/>
        <v>RJMale80-84</v>
      </c>
      <c r="F821">
        <v>7101</v>
      </c>
    </row>
    <row r="822" spans="2:6" x14ac:dyDescent="0.2">
      <c r="B822" s="155" t="s">
        <v>59</v>
      </c>
      <c r="C822" s="155" t="s">
        <v>70</v>
      </c>
      <c r="D822" s="155" t="s">
        <v>135</v>
      </c>
      <c r="E822" t="str">
        <f t="shared" si="12"/>
        <v>RJMale85-89</v>
      </c>
      <c r="F822">
        <v>5438</v>
      </c>
    </row>
    <row r="823" spans="2:6" x14ac:dyDescent="0.2">
      <c r="B823" s="155" t="s">
        <v>59</v>
      </c>
      <c r="C823" s="155" t="s">
        <v>70</v>
      </c>
      <c r="D823" s="155" t="s">
        <v>8</v>
      </c>
      <c r="E823" t="str">
        <f t="shared" si="12"/>
        <v>RJMale90+</v>
      </c>
      <c r="F823">
        <v>4090</v>
      </c>
    </row>
    <row r="824" spans="2:6" x14ac:dyDescent="0.2">
      <c r="B824" s="155" t="s">
        <v>50</v>
      </c>
      <c r="C824" s="155" t="s">
        <v>69</v>
      </c>
      <c r="D824" s="155">
        <v>0</v>
      </c>
      <c r="E824" t="str">
        <f t="shared" si="12"/>
        <v>RNFemale0</v>
      </c>
      <c r="F824">
        <v>251</v>
      </c>
    </row>
    <row r="825" spans="2:6" x14ac:dyDescent="0.2">
      <c r="B825" s="155" t="s">
        <v>50</v>
      </c>
      <c r="C825" s="155" t="s">
        <v>69</v>
      </c>
      <c r="D825" s="167" t="s">
        <v>139</v>
      </c>
      <c r="E825" t="str">
        <f t="shared" si="12"/>
        <v>RNFemale01-04</v>
      </c>
      <c r="F825">
        <v>33</v>
      </c>
    </row>
    <row r="826" spans="2:6" x14ac:dyDescent="0.2">
      <c r="B826" s="155" t="s">
        <v>50</v>
      </c>
      <c r="C826" s="155" t="s">
        <v>69</v>
      </c>
      <c r="D826" s="167" t="s">
        <v>138</v>
      </c>
      <c r="E826" t="str">
        <f t="shared" si="12"/>
        <v>RNFemale05-09</v>
      </c>
      <c r="F826">
        <v>23</v>
      </c>
    </row>
    <row r="827" spans="2:6" x14ac:dyDescent="0.2">
      <c r="B827" s="155" t="s">
        <v>50</v>
      </c>
      <c r="C827" s="155" t="s">
        <v>69</v>
      </c>
      <c r="D827" s="167" t="s">
        <v>120</v>
      </c>
      <c r="E827" t="str">
        <f t="shared" si="12"/>
        <v>RNFemale10-14</v>
      </c>
      <c r="F827">
        <v>30</v>
      </c>
    </row>
    <row r="828" spans="2:6" x14ac:dyDescent="0.2">
      <c r="B828" s="155" t="s">
        <v>50</v>
      </c>
      <c r="C828" s="155" t="s">
        <v>69</v>
      </c>
      <c r="D828" s="155" t="s">
        <v>121</v>
      </c>
      <c r="E828" t="str">
        <f t="shared" si="12"/>
        <v>RNFemale15-19</v>
      </c>
      <c r="F828">
        <v>48</v>
      </c>
    </row>
    <row r="829" spans="2:6" x14ac:dyDescent="0.2">
      <c r="B829" s="155" t="s">
        <v>50</v>
      </c>
      <c r="C829" s="155" t="s">
        <v>69</v>
      </c>
      <c r="D829" s="155" t="s">
        <v>122</v>
      </c>
      <c r="E829" t="str">
        <f t="shared" si="12"/>
        <v>RNFemale20-24</v>
      </c>
      <c r="F829">
        <v>85</v>
      </c>
    </row>
    <row r="830" spans="2:6" x14ac:dyDescent="0.2">
      <c r="B830" s="155" t="s">
        <v>50</v>
      </c>
      <c r="C830" s="155" t="s">
        <v>69</v>
      </c>
      <c r="D830" s="155" t="s">
        <v>123</v>
      </c>
      <c r="E830" t="str">
        <f t="shared" si="12"/>
        <v>RNFemale25-29</v>
      </c>
      <c r="F830">
        <v>84</v>
      </c>
    </row>
    <row r="831" spans="2:6" x14ac:dyDescent="0.2">
      <c r="B831" s="155" t="s">
        <v>50</v>
      </c>
      <c r="C831" s="155" t="s">
        <v>69</v>
      </c>
      <c r="D831" s="155" t="s">
        <v>124</v>
      </c>
      <c r="E831" t="str">
        <f t="shared" si="12"/>
        <v>RNFemale30-34</v>
      </c>
      <c r="F831">
        <v>128</v>
      </c>
    </row>
    <row r="832" spans="2:6" x14ac:dyDescent="0.2">
      <c r="B832" s="155" t="s">
        <v>50</v>
      </c>
      <c r="C832" s="155" t="s">
        <v>69</v>
      </c>
      <c r="D832" s="155" t="s">
        <v>125</v>
      </c>
      <c r="E832" t="str">
        <f t="shared" si="12"/>
        <v>RNFemale35-39</v>
      </c>
      <c r="F832">
        <v>161</v>
      </c>
    </row>
    <row r="833" spans="2:6" x14ac:dyDescent="0.2">
      <c r="B833" s="155" t="s">
        <v>50</v>
      </c>
      <c r="C833" s="155" t="s">
        <v>69</v>
      </c>
      <c r="D833" s="155" t="s">
        <v>126</v>
      </c>
      <c r="E833" t="str">
        <f t="shared" si="12"/>
        <v>RNFemale40-44</v>
      </c>
      <c r="F833">
        <v>185</v>
      </c>
    </row>
    <row r="834" spans="2:6" x14ac:dyDescent="0.2">
      <c r="B834" s="155" t="s">
        <v>50</v>
      </c>
      <c r="C834" s="155" t="s">
        <v>69</v>
      </c>
      <c r="D834" s="155" t="s">
        <v>127</v>
      </c>
      <c r="E834" t="str">
        <f t="shared" si="12"/>
        <v>RNFemale45-49</v>
      </c>
      <c r="F834">
        <v>283</v>
      </c>
    </row>
    <row r="835" spans="2:6" x14ac:dyDescent="0.2">
      <c r="B835" s="155" t="s">
        <v>50</v>
      </c>
      <c r="C835" s="155" t="s">
        <v>69</v>
      </c>
      <c r="D835" s="155" t="s">
        <v>128</v>
      </c>
      <c r="E835" t="str">
        <f t="shared" si="12"/>
        <v>RNFemale50-54</v>
      </c>
      <c r="F835">
        <v>406</v>
      </c>
    </row>
    <row r="836" spans="2:6" x14ac:dyDescent="0.2">
      <c r="B836" s="155" t="s">
        <v>50</v>
      </c>
      <c r="C836" s="155" t="s">
        <v>69</v>
      </c>
      <c r="D836" s="155" t="s">
        <v>129</v>
      </c>
      <c r="E836" t="str">
        <f t="shared" ref="E836:E899" si="13">_xlfn.CONCAT(B836,C836,D836)</f>
        <v>RNFemale55-59</v>
      </c>
      <c r="F836">
        <v>514</v>
      </c>
    </row>
    <row r="837" spans="2:6" x14ac:dyDescent="0.2">
      <c r="B837" s="155" t="s">
        <v>50</v>
      </c>
      <c r="C837" s="155" t="s">
        <v>69</v>
      </c>
      <c r="D837" s="155" t="s">
        <v>130</v>
      </c>
      <c r="E837" t="str">
        <f t="shared" si="13"/>
        <v>RNFemale60-64</v>
      </c>
      <c r="F837">
        <v>576</v>
      </c>
    </row>
    <row r="838" spans="2:6" x14ac:dyDescent="0.2">
      <c r="B838" s="155" t="s">
        <v>50</v>
      </c>
      <c r="C838" s="155" t="s">
        <v>69</v>
      </c>
      <c r="D838" s="155" t="s">
        <v>131</v>
      </c>
      <c r="E838" t="str">
        <f t="shared" si="13"/>
        <v>RNFemale65-69</v>
      </c>
      <c r="F838">
        <v>745</v>
      </c>
    </row>
    <row r="839" spans="2:6" x14ac:dyDescent="0.2">
      <c r="B839" s="155" t="s">
        <v>50</v>
      </c>
      <c r="C839" s="155" t="s">
        <v>69</v>
      </c>
      <c r="D839" s="155" t="s">
        <v>132</v>
      </c>
      <c r="E839" t="str">
        <f t="shared" si="13"/>
        <v>RNFemale70-74</v>
      </c>
      <c r="F839">
        <v>903</v>
      </c>
    </row>
    <row r="840" spans="2:6" x14ac:dyDescent="0.2">
      <c r="B840" s="155" t="s">
        <v>50</v>
      </c>
      <c r="C840" s="155" t="s">
        <v>69</v>
      </c>
      <c r="D840" s="155" t="s">
        <v>133</v>
      </c>
      <c r="E840" t="str">
        <f t="shared" si="13"/>
        <v>RNFemale75-79</v>
      </c>
      <c r="F840">
        <v>1161</v>
      </c>
    </row>
    <row r="841" spans="2:6" x14ac:dyDescent="0.2">
      <c r="B841" s="155" t="s">
        <v>50</v>
      </c>
      <c r="C841" s="155" t="s">
        <v>69</v>
      </c>
      <c r="D841" s="155" t="s">
        <v>134</v>
      </c>
      <c r="E841" t="str">
        <f t="shared" si="13"/>
        <v>RNFemale80-84</v>
      </c>
      <c r="F841">
        <v>1230</v>
      </c>
    </row>
    <row r="842" spans="2:6" x14ac:dyDescent="0.2">
      <c r="B842" s="155" t="s">
        <v>50</v>
      </c>
      <c r="C842" s="155" t="s">
        <v>69</v>
      </c>
      <c r="D842" s="155" t="s">
        <v>135</v>
      </c>
      <c r="E842" t="str">
        <f t="shared" si="13"/>
        <v>RNFemale85-89</v>
      </c>
      <c r="F842">
        <v>1089</v>
      </c>
    </row>
    <row r="843" spans="2:6" x14ac:dyDescent="0.2">
      <c r="B843" s="155" t="s">
        <v>50</v>
      </c>
      <c r="C843" s="155" t="s">
        <v>69</v>
      </c>
      <c r="D843" s="155" t="s">
        <v>8</v>
      </c>
      <c r="E843" t="str">
        <f t="shared" si="13"/>
        <v>RNFemale90+</v>
      </c>
      <c r="F843">
        <v>1684</v>
      </c>
    </row>
    <row r="844" spans="2:6" x14ac:dyDescent="0.2">
      <c r="B844" s="155" t="s">
        <v>50</v>
      </c>
      <c r="C844" s="155" t="s">
        <v>70</v>
      </c>
      <c r="D844" s="155">
        <v>0</v>
      </c>
      <c r="E844" t="str">
        <f t="shared" si="13"/>
        <v>RNMale0</v>
      </c>
      <c r="F844">
        <v>284</v>
      </c>
    </row>
    <row r="845" spans="2:6" x14ac:dyDescent="0.2">
      <c r="B845" s="155" t="s">
        <v>50</v>
      </c>
      <c r="C845" s="155" t="s">
        <v>70</v>
      </c>
      <c r="D845" s="167" t="s">
        <v>139</v>
      </c>
      <c r="E845" t="str">
        <f t="shared" si="13"/>
        <v>RNMale01-04</v>
      </c>
      <c r="F845">
        <v>50</v>
      </c>
    </row>
    <row r="846" spans="2:6" x14ac:dyDescent="0.2">
      <c r="B846" s="155" t="s">
        <v>50</v>
      </c>
      <c r="C846" s="155" t="s">
        <v>70</v>
      </c>
      <c r="D846" s="167" t="s">
        <v>138</v>
      </c>
      <c r="E846" t="str">
        <f t="shared" si="13"/>
        <v>RNMale05-09</v>
      </c>
      <c r="F846">
        <v>32</v>
      </c>
    </row>
    <row r="847" spans="2:6" x14ac:dyDescent="0.2">
      <c r="B847" s="155" t="s">
        <v>50</v>
      </c>
      <c r="C847" s="155" t="s">
        <v>70</v>
      </c>
      <c r="D847" s="167" t="s">
        <v>120</v>
      </c>
      <c r="E847" t="str">
        <f t="shared" si="13"/>
        <v>RNMale10-14</v>
      </c>
      <c r="F847">
        <v>38</v>
      </c>
    </row>
    <row r="848" spans="2:6" x14ac:dyDescent="0.2">
      <c r="B848" s="155" t="s">
        <v>50</v>
      </c>
      <c r="C848" s="155" t="s">
        <v>70</v>
      </c>
      <c r="D848" s="155" t="s">
        <v>121</v>
      </c>
      <c r="E848" t="str">
        <f t="shared" si="13"/>
        <v>RNMale15-19</v>
      </c>
      <c r="F848">
        <v>333</v>
      </c>
    </row>
    <row r="849" spans="2:6" x14ac:dyDescent="0.2">
      <c r="B849" s="155" t="s">
        <v>50</v>
      </c>
      <c r="C849" s="155" t="s">
        <v>70</v>
      </c>
      <c r="D849" s="155" t="s">
        <v>122</v>
      </c>
      <c r="E849" t="str">
        <f t="shared" si="13"/>
        <v>RNMale20-24</v>
      </c>
      <c r="F849">
        <v>439</v>
      </c>
    </row>
    <row r="850" spans="2:6" x14ac:dyDescent="0.2">
      <c r="B850" s="155" t="s">
        <v>50</v>
      </c>
      <c r="C850" s="155" t="s">
        <v>70</v>
      </c>
      <c r="D850" s="155" t="s">
        <v>123</v>
      </c>
      <c r="E850" t="str">
        <f t="shared" si="13"/>
        <v>RNMale25-29</v>
      </c>
      <c r="F850">
        <v>406</v>
      </c>
    </row>
    <row r="851" spans="2:6" x14ac:dyDescent="0.2">
      <c r="B851" s="155" t="s">
        <v>50</v>
      </c>
      <c r="C851" s="155" t="s">
        <v>70</v>
      </c>
      <c r="D851" s="155" t="s">
        <v>124</v>
      </c>
      <c r="E851" t="str">
        <f t="shared" si="13"/>
        <v>RNMale30-34</v>
      </c>
      <c r="F851">
        <v>367</v>
      </c>
    </row>
    <row r="852" spans="2:6" x14ac:dyDescent="0.2">
      <c r="B852" s="155" t="s">
        <v>50</v>
      </c>
      <c r="C852" s="155" t="s">
        <v>70</v>
      </c>
      <c r="D852" s="155" t="s">
        <v>125</v>
      </c>
      <c r="E852" t="str">
        <f t="shared" si="13"/>
        <v>RNMale35-39</v>
      </c>
      <c r="F852">
        <v>407</v>
      </c>
    </row>
    <row r="853" spans="2:6" x14ac:dyDescent="0.2">
      <c r="B853" s="155" t="s">
        <v>50</v>
      </c>
      <c r="C853" s="155" t="s">
        <v>70</v>
      </c>
      <c r="D853" s="155" t="s">
        <v>126</v>
      </c>
      <c r="E853" t="str">
        <f t="shared" si="13"/>
        <v>RNMale40-44</v>
      </c>
      <c r="F853">
        <v>455</v>
      </c>
    </row>
    <row r="854" spans="2:6" x14ac:dyDescent="0.2">
      <c r="B854" s="155" t="s">
        <v>50</v>
      </c>
      <c r="C854" s="155" t="s">
        <v>70</v>
      </c>
      <c r="D854" s="155" t="s">
        <v>127</v>
      </c>
      <c r="E854" t="str">
        <f t="shared" si="13"/>
        <v>RNMale45-49</v>
      </c>
      <c r="F854">
        <v>524</v>
      </c>
    </row>
    <row r="855" spans="2:6" x14ac:dyDescent="0.2">
      <c r="B855" s="155" t="s">
        <v>50</v>
      </c>
      <c r="C855" s="155" t="s">
        <v>70</v>
      </c>
      <c r="D855" s="155" t="s">
        <v>128</v>
      </c>
      <c r="E855" t="str">
        <f t="shared" si="13"/>
        <v>RNMale50-54</v>
      </c>
      <c r="F855">
        <v>696</v>
      </c>
    </row>
    <row r="856" spans="2:6" x14ac:dyDescent="0.2">
      <c r="B856" s="155" t="s">
        <v>50</v>
      </c>
      <c r="C856" s="155" t="s">
        <v>70</v>
      </c>
      <c r="D856" s="155" t="s">
        <v>129</v>
      </c>
      <c r="E856" t="str">
        <f t="shared" si="13"/>
        <v>RNMale55-59</v>
      </c>
      <c r="F856">
        <v>828</v>
      </c>
    </row>
    <row r="857" spans="2:6" x14ac:dyDescent="0.2">
      <c r="B857" s="155" t="s">
        <v>50</v>
      </c>
      <c r="C857" s="155" t="s">
        <v>70</v>
      </c>
      <c r="D857" s="155" t="s">
        <v>130</v>
      </c>
      <c r="E857" t="str">
        <f t="shared" si="13"/>
        <v>RNMale60-64</v>
      </c>
      <c r="F857">
        <v>870</v>
      </c>
    </row>
    <row r="858" spans="2:6" x14ac:dyDescent="0.2">
      <c r="B858" s="155" t="s">
        <v>50</v>
      </c>
      <c r="C858" s="155" t="s">
        <v>70</v>
      </c>
      <c r="D858" s="155" t="s">
        <v>131</v>
      </c>
      <c r="E858" t="str">
        <f t="shared" si="13"/>
        <v>RNMale65-69</v>
      </c>
      <c r="F858">
        <v>1014</v>
      </c>
    </row>
    <row r="859" spans="2:6" x14ac:dyDescent="0.2">
      <c r="B859" s="155" t="s">
        <v>50</v>
      </c>
      <c r="C859" s="155" t="s">
        <v>70</v>
      </c>
      <c r="D859" s="155" t="s">
        <v>132</v>
      </c>
      <c r="E859" t="str">
        <f t="shared" si="13"/>
        <v>RNMale70-74</v>
      </c>
      <c r="F859">
        <v>1138</v>
      </c>
    </row>
    <row r="860" spans="2:6" x14ac:dyDescent="0.2">
      <c r="B860" s="155" t="s">
        <v>50</v>
      </c>
      <c r="C860" s="155" t="s">
        <v>70</v>
      </c>
      <c r="D860" s="155" t="s">
        <v>133</v>
      </c>
      <c r="E860" t="str">
        <f t="shared" si="13"/>
        <v>RNMale75-79</v>
      </c>
      <c r="F860">
        <v>1150</v>
      </c>
    </row>
    <row r="861" spans="2:6" x14ac:dyDescent="0.2">
      <c r="B861" s="155" t="s">
        <v>50</v>
      </c>
      <c r="C861" s="155" t="s">
        <v>70</v>
      </c>
      <c r="D861" s="155" t="s">
        <v>134</v>
      </c>
      <c r="E861" t="str">
        <f t="shared" si="13"/>
        <v>RNMale80-84</v>
      </c>
      <c r="F861">
        <v>1112</v>
      </c>
    </row>
    <row r="862" spans="2:6" x14ac:dyDescent="0.2">
      <c r="B862" s="155" t="s">
        <v>50</v>
      </c>
      <c r="C862" s="155" t="s">
        <v>70</v>
      </c>
      <c r="D862" s="155" t="s">
        <v>135</v>
      </c>
      <c r="E862" t="str">
        <f t="shared" si="13"/>
        <v>RNMale85-89</v>
      </c>
      <c r="F862">
        <v>914</v>
      </c>
    </row>
    <row r="863" spans="2:6" x14ac:dyDescent="0.2">
      <c r="B863" s="155" t="s">
        <v>50</v>
      </c>
      <c r="C863" s="155" t="s">
        <v>70</v>
      </c>
      <c r="D863" s="155" t="s">
        <v>8</v>
      </c>
      <c r="E863" t="str">
        <f t="shared" si="13"/>
        <v>RNMale90+</v>
      </c>
      <c r="F863">
        <v>1085</v>
      </c>
    </row>
    <row r="864" spans="2:6" x14ac:dyDescent="0.2">
      <c r="B864" s="155" t="s">
        <v>41</v>
      </c>
      <c r="C864" s="155" t="s">
        <v>69</v>
      </c>
      <c r="D864" s="155">
        <v>0</v>
      </c>
      <c r="E864" t="str">
        <f t="shared" si="13"/>
        <v>ROFemale0</v>
      </c>
      <c r="F864">
        <v>150</v>
      </c>
    </row>
    <row r="865" spans="2:6" x14ac:dyDescent="0.2">
      <c r="B865" s="155" t="s">
        <v>41</v>
      </c>
      <c r="C865" s="155" t="s">
        <v>69</v>
      </c>
      <c r="D865" s="167" t="s">
        <v>139</v>
      </c>
      <c r="E865" t="str">
        <f t="shared" si="13"/>
        <v>ROFemale01-04</v>
      </c>
      <c r="F865">
        <v>29</v>
      </c>
    </row>
    <row r="866" spans="2:6" x14ac:dyDescent="0.2">
      <c r="B866" s="155" t="s">
        <v>41</v>
      </c>
      <c r="C866" s="155" t="s">
        <v>69</v>
      </c>
      <c r="D866" s="167" t="s">
        <v>138</v>
      </c>
      <c r="E866" t="str">
        <f t="shared" si="13"/>
        <v>ROFemale05-09</v>
      </c>
      <c r="F866">
        <v>8</v>
      </c>
    </row>
    <row r="867" spans="2:6" x14ac:dyDescent="0.2">
      <c r="B867" s="155" t="s">
        <v>41</v>
      </c>
      <c r="C867" s="155" t="s">
        <v>69</v>
      </c>
      <c r="D867" s="167" t="s">
        <v>120</v>
      </c>
      <c r="E867" t="str">
        <f t="shared" si="13"/>
        <v>ROFemale10-14</v>
      </c>
      <c r="F867">
        <v>16</v>
      </c>
    </row>
    <row r="868" spans="2:6" x14ac:dyDescent="0.2">
      <c r="B868" s="155" t="s">
        <v>41</v>
      </c>
      <c r="C868" s="155" t="s">
        <v>69</v>
      </c>
      <c r="D868" s="155" t="s">
        <v>121</v>
      </c>
      <c r="E868" t="str">
        <f t="shared" si="13"/>
        <v>ROFemale15-19</v>
      </c>
      <c r="F868">
        <v>29</v>
      </c>
    </row>
    <row r="869" spans="2:6" x14ac:dyDescent="0.2">
      <c r="B869" s="155" t="s">
        <v>41</v>
      </c>
      <c r="C869" s="155" t="s">
        <v>69</v>
      </c>
      <c r="D869" s="155" t="s">
        <v>122</v>
      </c>
      <c r="E869" t="str">
        <f t="shared" si="13"/>
        <v>ROFemale20-24</v>
      </c>
      <c r="F869">
        <v>30</v>
      </c>
    </row>
    <row r="870" spans="2:6" x14ac:dyDescent="0.2">
      <c r="B870" s="155" t="s">
        <v>41</v>
      </c>
      <c r="C870" s="155" t="s">
        <v>69</v>
      </c>
      <c r="D870" s="155" t="s">
        <v>123</v>
      </c>
      <c r="E870" t="str">
        <f t="shared" si="13"/>
        <v>ROFemale25-29</v>
      </c>
      <c r="F870">
        <v>42</v>
      </c>
    </row>
    <row r="871" spans="2:6" x14ac:dyDescent="0.2">
      <c r="B871" s="155" t="s">
        <v>41</v>
      </c>
      <c r="C871" s="155" t="s">
        <v>69</v>
      </c>
      <c r="D871" s="155" t="s">
        <v>124</v>
      </c>
      <c r="E871" t="str">
        <f t="shared" si="13"/>
        <v>ROFemale30-34</v>
      </c>
      <c r="F871">
        <v>68</v>
      </c>
    </row>
    <row r="872" spans="2:6" x14ac:dyDescent="0.2">
      <c r="B872" s="155" t="s">
        <v>41</v>
      </c>
      <c r="C872" s="155" t="s">
        <v>69</v>
      </c>
      <c r="D872" s="155" t="s">
        <v>125</v>
      </c>
      <c r="E872" t="str">
        <f t="shared" si="13"/>
        <v>ROFemale35-39</v>
      </c>
      <c r="F872">
        <v>99</v>
      </c>
    </row>
    <row r="873" spans="2:6" x14ac:dyDescent="0.2">
      <c r="B873" s="155" t="s">
        <v>41</v>
      </c>
      <c r="C873" s="155" t="s">
        <v>69</v>
      </c>
      <c r="D873" s="155" t="s">
        <v>126</v>
      </c>
      <c r="E873" t="str">
        <f t="shared" si="13"/>
        <v>ROFemale40-44</v>
      </c>
      <c r="F873">
        <v>101</v>
      </c>
    </row>
    <row r="874" spans="2:6" x14ac:dyDescent="0.2">
      <c r="B874" s="155" t="s">
        <v>41</v>
      </c>
      <c r="C874" s="155" t="s">
        <v>69</v>
      </c>
      <c r="D874" s="155" t="s">
        <v>127</v>
      </c>
      <c r="E874" t="str">
        <f t="shared" si="13"/>
        <v>ROFemale45-49</v>
      </c>
      <c r="F874">
        <v>117</v>
      </c>
    </row>
    <row r="875" spans="2:6" x14ac:dyDescent="0.2">
      <c r="B875" s="155" t="s">
        <v>41</v>
      </c>
      <c r="C875" s="155" t="s">
        <v>69</v>
      </c>
      <c r="D875" s="155" t="s">
        <v>128</v>
      </c>
      <c r="E875" t="str">
        <f t="shared" si="13"/>
        <v>ROFemale50-54</v>
      </c>
      <c r="F875">
        <v>164</v>
      </c>
    </row>
    <row r="876" spans="2:6" x14ac:dyDescent="0.2">
      <c r="B876" s="155" t="s">
        <v>41</v>
      </c>
      <c r="C876" s="155" t="s">
        <v>69</v>
      </c>
      <c r="D876" s="155" t="s">
        <v>129</v>
      </c>
      <c r="E876" t="str">
        <f t="shared" si="13"/>
        <v>ROFemale55-59</v>
      </c>
      <c r="F876">
        <v>210</v>
      </c>
    </row>
    <row r="877" spans="2:6" x14ac:dyDescent="0.2">
      <c r="B877" s="155" t="s">
        <v>41</v>
      </c>
      <c r="C877" s="155" t="s">
        <v>69</v>
      </c>
      <c r="D877" s="155" t="s">
        <v>130</v>
      </c>
      <c r="E877" t="str">
        <f t="shared" si="13"/>
        <v>ROFemale60-64</v>
      </c>
      <c r="F877">
        <v>270</v>
      </c>
    </row>
    <row r="878" spans="2:6" x14ac:dyDescent="0.2">
      <c r="B878" s="155" t="s">
        <v>41</v>
      </c>
      <c r="C878" s="155" t="s">
        <v>69</v>
      </c>
      <c r="D878" s="155" t="s">
        <v>131</v>
      </c>
      <c r="E878" t="str">
        <f t="shared" si="13"/>
        <v>ROFemale65-69</v>
      </c>
      <c r="F878">
        <v>301</v>
      </c>
    </row>
    <row r="879" spans="2:6" x14ac:dyDescent="0.2">
      <c r="B879" s="155" t="s">
        <v>41</v>
      </c>
      <c r="C879" s="155" t="s">
        <v>69</v>
      </c>
      <c r="D879" s="155" t="s">
        <v>132</v>
      </c>
      <c r="E879" t="str">
        <f t="shared" si="13"/>
        <v>ROFemale70-74</v>
      </c>
      <c r="F879">
        <v>338</v>
      </c>
    </row>
    <row r="880" spans="2:6" x14ac:dyDescent="0.2">
      <c r="B880" s="155" t="s">
        <v>41</v>
      </c>
      <c r="C880" s="155" t="s">
        <v>69</v>
      </c>
      <c r="D880" s="155" t="s">
        <v>133</v>
      </c>
      <c r="E880" t="str">
        <f t="shared" si="13"/>
        <v>ROFemale75-79</v>
      </c>
      <c r="F880">
        <v>319</v>
      </c>
    </row>
    <row r="881" spans="2:6" x14ac:dyDescent="0.2">
      <c r="B881" s="155" t="s">
        <v>41</v>
      </c>
      <c r="C881" s="155" t="s">
        <v>69</v>
      </c>
      <c r="D881" s="155" t="s">
        <v>134</v>
      </c>
      <c r="E881" t="str">
        <f t="shared" si="13"/>
        <v>ROFemale80-84</v>
      </c>
      <c r="F881">
        <v>363</v>
      </c>
    </row>
    <row r="882" spans="2:6" x14ac:dyDescent="0.2">
      <c r="B882" s="155" t="s">
        <v>41</v>
      </c>
      <c r="C882" s="155" t="s">
        <v>69</v>
      </c>
      <c r="D882" s="155" t="s">
        <v>135</v>
      </c>
      <c r="E882" t="str">
        <f t="shared" si="13"/>
        <v>ROFemale85-89</v>
      </c>
      <c r="F882">
        <v>315</v>
      </c>
    </row>
    <row r="883" spans="2:6" x14ac:dyDescent="0.2">
      <c r="B883" s="155" t="s">
        <v>41</v>
      </c>
      <c r="C883" s="155" t="s">
        <v>69</v>
      </c>
      <c r="D883" s="155" t="s">
        <v>8</v>
      </c>
      <c r="E883" t="str">
        <f t="shared" si="13"/>
        <v>ROFemale90+</v>
      </c>
      <c r="F883">
        <v>236</v>
      </c>
    </row>
    <row r="884" spans="2:6" x14ac:dyDescent="0.2">
      <c r="B884" s="155" t="s">
        <v>41</v>
      </c>
      <c r="C884" s="155" t="s">
        <v>70</v>
      </c>
      <c r="D884" s="155">
        <v>0</v>
      </c>
      <c r="E884" t="str">
        <f t="shared" si="13"/>
        <v>ROMale0</v>
      </c>
      <c r="F884">
        <v>159</v>
      </c>
    </row>
    <row r="885" spans="2:6" x14ac:dyDescent="0.2">
      <c r="B885" s="155" t="s">
        <v>41</v>
      </c>
      <c r="C885" s="155" t="s">
        <v>70</v>
      </c>
      <c r="D885" s="167" t="s">
        <v>139</v>
      </c>
      <c r="E885" t="str">
        <f t="shared" si="13"/>
        <v>ROMale01-04</v>
      </c>
      <c r="F885">
        <v>27</v>
      </c>
    </row>
    <row r="886" spans="2:6" x14ac:dyDescent="0.2">
      <c r="B886" s="155" t="s">
        <v>41</v>
      </c>
      <c r="C886" s="155" t="s">
        <v>70</v>
      </c>
      <c r="D886" s="167" t="s">
        <v>138</v>
      </c>
      <c r="E886" t="str">
        <f t="shared" si="13"/>
        <v>ROMale05-09</v>
      </c>
      <c r="F886">
        <v>25</v>
      </c>
    </row>
    <row r="887" spans="2:6" x14ac:dyDescent="0.2">
      <c r="B887" s="155" t="s">
        <v>41</v>
      </c>
      <c r="C887" s="155" t="s">
        <v>70</v>
      </c>
      <c r="D887" s="167" t="s">
        <v>120</v>
      </c>
      <c r="E887" t="str">
        <f t="shared" si="13"/>
        <v>ROMale10-14</v>
      </c>
      <c r="F887">
        <v>21</v>
      </c>
    </row>
    <row r="888" spans="2:6" x14ac:dyDescent="0.2">
      <c r="B888" s="155" t="s">
        <v>41</v>
      </c>
      <c r="C888" s="155" t="s">
        <v>70</v>
      </c>
      <c r="D888" s="155" t="s">
        <v>121</v>
      </c>
      <c r="E888" t="str">
        <f t="shared" si="13"/>
        <v>ROMale15-19</v>
      </c>
      <c r="F888">
        <v>106</v>
      </c>
    </row>
    <row r="889" spans="2:6" x14ac:dyDescent="0.2">
      <c r="B889" s="155" t="s">
        <v>41</v>
      </c>
      <c r="C889" s="155" t="s">
        <v>70</v>
      </c>
      <c r="D889" s="155" t="s">
        <v>122</v>
      </c>
      <c r="E889" t="str">
        <f t="shared" si="13"/>
        <v>ROMale20-24</v>
      </c>
      <c r="F889">
        <v>159</v>
      </c>
    </row>
    <row r="890" spans="2:6" x14ac:dyDescent="0.2">
      <c r="B890" s="155" t="s">
        <v>41</v>
      </c>
      <c r="C890" s="155" t="s">
        <v>70</v>
      </c>
      <c r="D890" s="155" t="s">
        <v>123</v>
      </c>
      <c r="E890" t="str">
        <f t="shared" si="13"/>
        <v>ROMale25-29</v>
      </c>
      <c r="F890">
        <v>152</v>
      </c>
    </row>
    <row r="891" spans="2:6" x14ac:dyDescent="0.2">
      <c r="B891" s="155" t="s">
        <v>41</v>
      </c>
      <c r="C891" s="155" t="s">
        <v>70</v>
      </c>
      <c r="D891" s="155" t="s">
        <v>124</v>
      </c>
      <c r="E891" t="str">
        <f t="shared" si="13"/>
        <v>ROMale30-34</v>
      </c>
      <c r="F891">
        <v>172</v>
      </c>
    </row>
    <row r="892" spans="2:6" x14ac:dyDescent="0.2">
      <c r="B892" s="155" t="s">
        <v>41</v>
      </c>
      <c r="C892" s="155" t="s">
        <v>70</v>
      </c>
      <c r="D892" s="155" t="s">
        <v>125</v>
      </c>
      <c r="E892" t="str">
        <f t="shared" si="13"/>
        <v>ROMale35-39</v>
      </c>
      <c r="F892">
        <v>177</v>
      </c>
    </row>
    <row r="893" spans="2:6" x14ac:dyDescent="0.2">
      <c r="B893" s="155" t="s">
        <v>41</v>
      </c>
      <c r="C893" s="155" t="s">
        <v>70</v>
      </c>
      <c r="D893" s="155" t="s">
        <v>126</v>
      </c>
      <c r="E893" t="str">
        <f t="shared" si="13"/>
        <v>ROMale40-44</v>
      </c>
      <c r="F893">
        <v>229</v>
      </c>
    </row>
    <row r="894" spans="2:6" x14ac:dyDescent="0.2">
      <c r="B894" s="155" t="s">
        <v>41</v>
      </c>
      <c r="C894" s="155" t="s">
        <v>70</v>
      </c>
      <c r="D894" s="155" t="s">
        <v>127</v>
      </c>
      <c r="E894" t="str">
        <f t="shared" si="13"/>
        <v>ROMale45-49</v>
      </c>
      <c r="F894">
        <v>244</v>
      </c>
    </row>
    <row r="895" spans="2:6" x14ac:dyDescent="0.2">
      <c r="B895" s="155" t="s">
        <v>41</v>
      </c>
      <c r="C895" s="155" t="s">
        <v>70</v>
      </c>
      <c r="D895" s="155" t="s">
        <v>128</v>
      </c>
      <c r="E895" t="str">
        <f t="shared" si="13"/>
        <v>ROMale50-54</v>
      </c>
      <c r="F895">
        <v>323</v>
      </c>
    </row>
    <row r="896" spans="2:6" x14ac:dyDescent="0.2">
      <c r="B896" s="155" t="s">
        <v>41</v>
      </c>
      <c r="C896" s="155" t="s">
        <v>70</v>
      </c>
      <c r="D896" s="155" t="s">
        <v>129</v>
      </c>
      <c r="E896" t="str">
        <f t="shared" si="13"/>
        <v>ROMale55-59</v>
      </c>
      <c r="F896">
        <v>395</v>
      </c>
    </row>
    <row r="897" spans="2:6" x14ac:dyDescent="0.2">
      <c r="B897" s="155" t="s">
        <v>41</v>
      </c>
      <c r="C897" s="155" t="s">
        <v>70</v>
      </c>
      <c r="D897" s="155" t="s">
        <v>130</v>
      </c>
      <c r="E897" t="str">
        <f t="shared" si="13"/>
        <v>ROMale60-64</v>
      </c>
      <c r="F897">
        <v>422</v>
      </c>
    </row>
    <row r="898" spans="2:6" x14ac:dyDescent="0.2">
      <c r="B898" s="155" t="s">
        <v>41</v>
      </c>
      <c r="C898" s="155" t="s">
        <v>70</v>
      </c>
      <c r="D898" s="155" t="s">
        <v>131</v>
      </c>
      <c r="E898" t="str">
        <f t="shared" si="13"/>
        <v>ROMale65-69</v>
      </c>
      <c r="F898">
        <v>465</v>
      </c>
    </row>
    <row r="899" spans="2:6" x14ac:dyDescent="0.2">
      <c r="B899" s="155" t="s">
        <v>41</v>
      </c>
      <c r="C899" s="155" t="s">
        <v>70</v>
      </c>
      <c r="D899" s="155" t="s">
        <v>132</v>
      </c>
      <c r="E899" t="str">
        <f t="shared" si="13"/>
        <v>ROMale70-74</v>
      </c>
      <c r="F899">
        <v>468</v>
      </c>
    </row>
    <row r="900" spans="2:6" x14ac:dyDescent="0.2">
      <c r="B900" s="155" t="s">
        <v>41</v>
      </c>
      <c r="C900" s="155" t="s">
        <v>70</v>
      </c>
      <c r="D900" s="155" t="s">
        <v>133</v>
      </c>
      <c r="E900" t="str">
        <f t="shared" ref="E900:E963" si="14">_xlfn.CONCAT(B900,C900,D900)</f>
        <v>ROMale75-79</v>
      </c>
      <c r="F900">
        <v>521</v>
      </c>
    </row>
    <row r="901" spans="2:6" x14ac:dyDescent="0.2">
      <c r="B901" s="155" t="s">
        <v>41</v>
      </c>
      <c r="C901" s="155" t="s">
        <v>70</v>
      </c>
      <c r="D901" s="155" t="s">
        <v>134</v>
      </c>
      <c r="E901" t="str">
        <f t="shared" si="14"/>
        <v>ROMale80-84</v>
      </c>
      <c r="F901">
        <v>435</v>
      </c>
    </row>
    <row r="902" spans="2:6" x14ac:dyDescent="0.2">
      <c r="B902" s="155" t="s">
        <v>41</v>
      </c>
      <c r="C902" s="155" t="s">
        <v>70</v>
      </c>
      <c r="D902" s="155" t="s">
        <v>135</v>
      </c>
      <c r="E902" t="str">
        <f t="shared" si="14"/>
        <v>ROMale85-89</v>
      </c>
      <c r="F902">
        <v>348</v>
      </c>
    </row>
    <row r="903" spans="2:6" x14ac:dyDescent="0.2">
      <c r="B903" s="155" t="s">
        <v>41</v>
      </c>
      <c r="C903" s="155" t="s">
        <v>70</v>
      </c>
      <c r="D903" s="155" t="s">
        <v>8</v>
      </c>
      <c r="E903" t="str">
        <f t="shared" si="14"/>
        <v>ROMale90+</v>
      </c>
      <c r="F903">
        <v>251</v>
      </c>
    </row>
    <row r="904" spans="2:6" x14ac:dyDescent="0.2">
      <c r="B904" s="155" t="s">
        <v>42</v>
      </c>
      <c r="C904" s="155" t="s">
        <v>69</v>
      </c>
      <c r="D904" s="155">
        <v>0</v>
      </c>
      <c r="E904" t="str">
        <f t="shared" si="14"/>
        <v>RRFemale0</v>
      </c>
      <c r="F904">
        <v>118</v>
      </c>
    </row>
    <row r="905" spans="2:6" x14ac:dyDescent="0.2">
      <c r="B905" s="155" t="s">
        <v>42</v>
      </c>
      <c r="C905" s="155" t="s">
        <v>69</v>
      </c>
      <c r="D905" s="167" t="s">
        <v>139</v>
      </c>
      <c r="E905" t="str">
        <f t="shared" si="14"/>
        <v>RRFemale01-04</v>
      </c>
      <c r="F905">
        <v>21</v>
      </c>
    </row>
    <row r="906" spans="2:6" x14ac:dyDescent="0.2">
      <c r="B906" s="155" t="s">
        <v>42</v>
      </c>
      <c r="C906" s="155" t="s">
        <v>69</v>
      </c>
      <c r="D906" s="167" t="s">
        <v>138</v>
      </c>
      <c r="E906" t="str">
        <f t="shared" si="14"/>
        <v>RRFemale05-09</v>
      </c>
      <c r="F906">
        <v>17</v>
      </c>
    </row>
    <row r="907" spans="2:6" x14ac:dyDescent="0.2">
      <c r="B907" s="155" t="s">
        <v>42</v>
      </c>
      <c r="C907" s="155" t="s">
        <v>69</v>
      </c>
      <c r="D907" s="167" t="s">
        <v>120</v>
      </c>
      <c r="E907" t="str">
        <f t="shared" si="14"/>
        <v>RRFemale10-14</v>
      </c>
      <c r="F907">
        <v>11</v>
      </c>
    </row>
    <row r="908" spans="2:6" x14ac:dyDescent="0.2">
      <c r="B908" s="155" t="s">
        <v>42</v>
      </c>
      <c r="C908" s="155" t="s">
        <v>69</v>
      </c>
      <c r="D908" s="155" t="s">
        <v>121</v>
      </c>
      <c r="E908" t="str">
        <f t="shared" si="14"/>
        <v>RRFemale15-19</v>
      </c>
      <c r="F908">
        <v>30</v>
      </c>
    </row>
    <row r="909" spans="2:6" x14ac:dyDescent="0.2">
      <c r="B909" s="155" t="s">
        <v>42</v>
      </c>
      <c r="C909" s="155" t="s">
        <v>69</v>
      </c>
      <c r="D909" s="155" t="s">
        <v>122</v>
      </c>
      <c r="E909" t="str">
        <f t="shared" si="14"/>
        <v>RRFemale20-24</v>
      </c>
      <c r="F909">
        <v>30</v>
      </c>
    </row>
    <row r="910" spans="2:6" x14ac:dyDescent="0.2">
      <c r="B910" s="155" t="s">
        <v>42</v>
      </c>
      <c r="C910" s="155" t="s">
        <v>69</v>
      </c>
      <c r="D910" s="155" t="s">
        <v>123</v>
      </c>
      <c r="E910" t="str">
        <f t="shared" si="14"/>
        <v>RRFemale25-29</v>
      </c>
      <c r="F910">
        <v>23</v>
      </c>
    </row>
    <row r="911" spans="2:6" x14ac:dyDescent="0.2">
      <c r="B911" s="155" t="s">
        <v>42</v>
      </c>
      <c r="C911" s="155" t="s">
        <v>69</v>
      </c>
      <c r="D911" s="155" t="s">
        <v>124</v>
      </c>
      <c r="E911" t="str">
        <f t="shared" si="14"/>
        <v>RRFemale30-34</v>
      </c>
      <c r="F911">
        <v>23</v>
      </c>
    </row>
    <row r="912" spans="2:6" x14ac:dyDescent="0.2">
      <c r="B912" s="155" t="s">
        <v>42</v>
      </c>
      <c r="C912" s="155" t="s">
        <v>69</v>
      </c>
      <c r="D912" s="155" t="s">
        <v>125</v>
      </c>
      <c r="E912" t="str">
        <f t="shared" si="14"/>
        <v>RRFemale35-39</v>
      </c>
      <c r="F912">
        <v>37</v>
      </c>
    </row>
    <row r="913" spans="2:6" x14ac:dyDescent="0.2">
      <c r="B913" s="155" t="s">
        <v>42</v>
      </c>
      <c r="C913" s="155" t="s">
        <v>69</v>
      </c>
      <c r="D913" s="155" t="s">
        <v>126</v>
      </c>
      <c r="E913" t="str">
        <f t="shared" si="14"/>
        <v>RRFemale40-44</v>
      </c>
      <c r="F913">
        <v>50</v>
      </c>
    </row>
    <row r="914" spans="2:6" x14ac:dyDescent="0.2">
      <c r="B914" s="155" t="s">
        <v>42</v>
      </c>
      <c r="C914" s="155" t="s">
        <v>69</v>
      </c>
      <c r="D914" s="155" t="s">
        <v>127</v>
      </c>
      <c r="E914" t="str">
        <f t="shared" si="14"/>
        <v>RRFemale45-49</v>
      </c>
      <c r="F914">
        <v>37</v>
      </c>
    </row>
    <row r="915" spans="2:6" x14ac:dyDescent="0.2">
      <c r="B915" s="155" t="s">
        <v>42</v>
      </c>
      <c r="C915" s="155" t="s">
        <v>69</v>
      </c>
      <c r="D915" s="155" t="s">
        <v>128</v>
      </c>
      <c r="E915" t="str">
        <f t="shared" si="14"/>
        <v>RRFemale50-54</v>
      </c>
      <c r="F915">
        <v>51</v>
      </c>
    </row>
    <row r="916" spans="2:6" x14ac:dyDescent="0.2">
      <c r="B916" s="155" t="s">
        <v>42</v>
      </c>
      <c r="C916" s="155" t="s">
        <v>69</v>
      </c>
      <c r="D916" s="155" t="s">
        <v>129</v>
      </c>
      <c r="E916" t="str">
        <f t="shared" si="14"/>
        <v>RRFemale55-59</v>
      </c>
      <c r="F916">
        <v>67</v>
      </c>
    </row>
    <row r="917" spans="2:6" x14ac:dyDescent="0.2">
      <c r="B917" s="155" t="s">
        <v>42</v>
      </c>
      <c r="C917" s="155" t="s">
        <v>69</v>
      </c>
      <c r="D917" s="155" t="s">
        <v>130</v>
      </c>
      <c r="E917" t="str">
        <f t="shared" si="14"/>
        <v>RRFemale60-64</v>
      </c>
      <c r="F917">
        <v>51</v>
      </c>
    </row>
    <row r="918" spans="2:6" x14ac:dyDescent="0.2">
      <c r="B918" s="155" t="s">
        <v>42</v>
      </c>
      <c r="C918" s="155" t="s">
        <v>69</v>
      </c>
      <c r="D918" s="155" t="s">
        <v>131</v>
      </c>
      <c r="E918" t="str">
        <f t="shared" si="14"/>
        <v>RRFemale65-69</v>
      </c>
      <c r="F918">
        <v>74</v>
      </c>
    </row>
    <row r="919" spans="2:6" x14ac:dyDescent="0.2">
      <c r="B919" s="155" t="s">
        <v>42</v>
      </c>
      <c r="C919" s="155" t="s">
        <v>69</v>
      </c>
      <c r="D919" s="155" t="s">
        <v>132</v>
      </c>
      <c r="E919" t="str">
        <f t="shared" si="14"/>
        <v>RRFemale70-74</v>
      </c>
      <c r="F919">
        <v>85</v>
      </c>
    </row>
    <row r="920" spans="2:6" x14ac:dyDescent="0.2">
      <c r="B920" s="155" t="s">
        <v>42</v>
      </c>
      <c r="C920" s="155" t="s">
        <v>69</v>
      </c>
      <c r="D920" s="155" t="s">
        <v>133</v>
      </c>
      <c r="E920" t="str">
        <f t="shared" si="14"/>
        <v>RRFemale75-79</v>
      </c>
      <c r="F920">
        <v>77</v>
      </c>
    </row>
    <row r="921" spans="2:6" x14ac:dyDescent="0.2">
      <c r="B921" s="155" t="s">
        <v>42</v>
      </c>
      <c r="C921" s="155" t="s">
        <v>69</v>
      </c>
      <c r="D921" s="155" t="s">
        <v>134</v>
      </c>
      <c r="E921" t="str">
        <f t="shared" si="14"/>
        <v>RRFemale80-84</v>
      </c>
      <c r="F921">
        <v>63</v>
      </c>
    </row>
    <row r="922" spans="2:6" x14ac:dyDescent="0.2">
      <c r="B922" s="155" t="s">
        <v>42</v>
      </c>
      <c r="C922" s="155" t="s">
        <v>69</v>
      </c>
      <c r="D922" s="155" t="s">
        <v>135</v>
      </c>
      <c r="E922" t="str">
        <f t="shared" si="14"/>
        <v>RRFemale85-89</v>
      </c>
      <c r="F922">
        <v>68</v>
      </c>
    </row>
    <row r="923" spans="2:6" x14ac:dyDescent="0.2">
      <c r="B923" s="155" t="s">
        <v>42</v>
      </c>
      <c r="C923" s="155" t="s">
        <v>69</v>
      </c>
      <c r="D923" s="155" t="s">
        <v>8</v>
      </c>
      <c r="E923" t="str">
        <f t="shared" si="14"/>
        <v>RRFemale90+</v>
      </c>
      <c r="F923">
        <v>89</v>
      </c>
    </row>
    <row r="924" spans="2:6" x14ac:dyDescent="0.2">
      <c r="B924" s="155" t="s">
        <v>42</v>
      </c>
      <c r="C924" s="155" t="s">
        <v>70</v>
      </c>
      <c r="D924" s="155">
        <v>0</v>
      </c>
      <c r="E924" t="str">
        <f t="shared" si="14"/>
        <v>RRMale0</v>
      </c>
      <c r="F924">
        <v>122</v>
      </c>
    </row>
    <row r="925" spans="2:6" x14ac:dyDescent="0.2">
      <c r="B925" s="155" t="s">
        <v>42</v>
      </c>
      <c r="C925" s="155" t="s">
        <v>70</v>
      </c>
      <c r="D925" s="167" t="s">
        <v>139</v>
      </c>
      <c r="E925" t="str">
        <f t="shared" si="14"/>
        <v>RRMale01-04</v>
      </c>
      <c r="F925">
        <v>38</v>
      </c>
    </row>
    <row r="926" spans="2:6" x14ac:dyDescent="0.2">
      <c r="B926" s="155" t="s">
        <v>42</v>
      </c>
      <c r="C926" s="155" t="s">
        <v>70</v>
      </c>
      <c r="D926" s="167" t="s">
        <v>138</v>
      </c>
      <c r="E926" t="str">
        <f t="shared" si="14"/>
        <v>RRMale05-09</v>
      </c>
      <c r="F926">
        <v>16</v>
      </c>
    </row>
    <row r="927" spans="2:6" x14ac:dyDescent="0.2">
      <c r="B927" s="155" t="s">
        <v>42</v>
      </c>
      <c r="C927" s="155" t="s">
        <v>70</v>
      </c>
      <c r="D927" s="167" t="s">
        <v>120</v>
      </c>
      <c r="E927" t="str">
        <f t="shared" si="14"/>
        <v>RRMale10-14</v>
      </c>
      <c r="F927">
        <v>13</v>
      </c>
    </row>
    <row r="928" spans="2:6" x14ac:dyDescent="0.2">
      <c r="B928" s="155" t="s">
        <v>42</v>
      </c>
      <c r="C928" s="155" t="s">
        <v>70</v>
      </c>
      <c r="D928" s="155" t="s">
        <v>121</v>
      </c>
      <c r="E928" t="str">
        <f t="shared" si="14"/>
        <v>RRMale15-19</v>
      </c>
      <c r="F928">
        <v>58</v>
      </c>
    </row>
    <row r="929" spans="2:6" x14ac:dyDescent="0.2">
      <c r="B929" s="155" t="s">
        <v>42</v>
      </c>
      <c r="C929" s="155" t="s">
        <v>70</v>
      </c>
      <c r="D929" s="155" t="s">
        <v>122</v>
      </c>
      <c r="E929" t="str">
        <f t="shared" si="14"/>
        <v>RRMale20-24</v>
      </c>
      <c r="F929">
        <v>80</v>
      </c>
    </row>
    <row r="930" spans="2:6" x14ac:dyDescent="0.2">
      <c r="B930" s="155" t="s">
        <v>42</v>
      </c>
      <c r="C930" s="155" t="s">
        <v>70</v>
      </c>
      <c r="D930" s="155" t="s">
        <v>123</v>
      </c>
      <c r="E930" t="str">
        <f t="shared" si="14"/>
        <v>RRMale25-29</v>
      </c>
      <c r="F930">
        <v>74</v>
      </c>
    </row>
    <row r="931" spans="2:6" x14ac:dyDescent="0.2">
      <c r="B931" s="155" t="s">
        <v>42</v>
      </c>
      <c r="C931" s="155" t="s">
        <v>70</v>
      </c>
      <c r="D931" s="155" t="s">
        <v>124</v>
      </c>
      <c r="E931" t="str">
        <f t="shared" si="14"/>
        <v>RRMale30-34</v>
      </c>
      <c r="F931">
        <v>69</v>
      </c>
    </row>
    <row r="932" spans="2:6" x14ac:dyDescent="0.2">
      <c r="B932" s="155" t="s">
        <v>42</v>
      </c>
      <c r="C932" s="155" t="s">
        <v>70</v>
      </c>
      <c r="D932" s="155" t="s">
        <v>125</v>
      </c>
      <c r="E932" t="str">
        <f t="shared" si="14"/>
        <v>RRMale35-39</v>
      </c>
      <c r="F932">
        <v>81</v>
      </c>
    </row>
    <row r="933" spans="2:6" x14ac:dyDescent="0.2">
      <c r="B933" s="155" t="s">
        <v>42</v>
      </c>
      <c r="C933" s="155" t="s">
        <v>70</v>
      </c>
      <c r="D933" s="155" t="s">
        <v>126</v>
      </c>
      <c r="E933" t="str">
        <f t="shared" si="14"/>
        <v>RRMale40-44</v>
      </c>
      <c r="F933">
        <v>85</v>
      </c>
    </row>
    <row r="934" spans="2:6" x14ac:dyDescent="0.2">
      <c r="B934" s="155" t="s">
        <v>42</v>
      </c>
      <c r="C934" s="155" t="s">
        <v>70</v>
      </c>
      <c r="D934" s="155" t="s">
        <v>127</v>
      </c>
      <c r="E934" t="str">
        <f t="shared" si="14"/>
        <v>RRMale45-49</v>
      </c>
      <c r="F934">
        <v>74</v>
      </c>
    </row>
    <row r="935" spans="2:6" x14ac:dyDescent="0.2">
      <c r="B935" s="155" t="s">
        <v>42</v>
      </c>
      <c r="C935" s="155" t="s">
        <v>70</v>
      </c>
      <c r="D935" s="155" t="s">
        <v>128</v>
      </c>
      <c r="E935" t="str">
        <f t="shared" si="14"/>
        <v>RRMale50-54</v>
      </c>
      <c r="F935">
        <v>98</v>
      </c>
    </row>
    <row r="936" spans="2:6" x14ac:dyDescent="0.2">
      <c r="B936" s="155" t="s">
        <v>42</v>
      </c>
      <c r="C936" s="155" t="s">
        <v>70</v>
      </c>
      <c r="D936" s="155" t="s">
        <v>129</v>
      </c>
      <c r="E936" t="str">
        <f t="shared" si="14"/>
        <v>RRMale55-59</v>
      </c>
      <c r="F936">
        <v>119</v>
      </c>
    </row>
    <row r="937" spans="2:6" x14ac:dyDescent="0.2">
      <c r="B937" s="155" t="s">
        <v>42</v>
      </c>
      <c r="C937" s="155" t="s">
        <v>70</v>
      </c>
      <c r="D937" s="155" t="s">
        <v>130</v>
      </c>
      <c r="E937" t="str">
        <f t="shared" si="14"/>
        <v>RRMale60-64</v>
      </c>
      <c r="F937">
        <v>138</v>
      </c>
    </row>
    <row r="938" spans="2:6" x14ac:dyDescent="0.2">
      <c r="B938" s="155" t="s">
        <v>42</v>
      </c>
      <c r="C938" s="155" t="s">
        <v>70</v>
      </c>
      <c r="D938" s="155" t="s">
        <v>131</v>
      </c>
      <c r="E938" t="str">
        <f t="shared" si="14"/>
        <v>RRMale65-69</v>
      </c>
      <c r="F938">
        <v>139</v>
      </c>
    </row>
    <row r="939" spans="2:6" x14ac:dyDescent="0.2">
      <c r="B939" s="155" t="s">
        <v>42</v>
      </c>
      <c r="C939" s="155" t="s">
        <v>70</v>
      </c>
      <c r="D939" s="155" t="s">
        <v>132</v>
      </c>
      <c r="E939" t="str">
        <f t="shared" si="14"/>
        <v>RRMale70-74</v>
      </c>
      <c r="F939">
        <v>142</v>
      </c>
    </row>
    <row r="940" spans="2:6" x14ac:dyDescent="0.2">
      <c r="B940" s="155" t="s">
        <v>42</v>
      </c>
      <c r="C940" s="155" t="s">
        <v>70</v>
      </c>
      <c r="D940" s="155" t="s">
        <v>133</v>
      </c>
      <c r="E940" t="str">
        <f t="shared" si="14"/>
        <v>RRMale75-79</v>
      </c>
      <c r="F940">
        <v>127</v>
      </c>
    </row>
    <row r="941" spans="2:6" x14ac:dyDescent="0.2">
      <c r="B941" s="155" t="s">
        <v>42</v>
      </c>
      <c r="C941" s="155" t="s">
        <v>70</v>
      </c>
      <c r="D941" s="155" t="s">
        <v>134</v>
      </c>
      <c r="E941" t="str">
        <f t="shared" si="14"/>
        <v>RRMale80-84</v>
      </c>
      <c r="F941">
        <v>103</v>
      </c>
    </row>
    <row r="942" spans="2:6" x14ac:dyDescent="0.2">
      <c r="B942" s="155" t="s">
        <v>42</v>
      </c>
      <c r="C942" s="155" t="s">
        <v>70</v>
      </c>
      <c r="D942" s="155" t="s">
        <v>135</v>
      </c>
      <c r="E942" t="str">
        <f t="shared" si="14"/>
        <v>RRMale85-89</v>
      </c>
      <c r="F942">
        <v>68</v>
      </c>
    </row>
    <row r="943" spans="2:6" x14ac:dyDescent="0.2">
      <c r="B943" s="155" t="s">
        <v>42</v>
      </c>
      <c r="C943" s="155" t="s">
        <v>70</v>
      </c>
      <c r="D943" s="155" t="s">
        <v>8</v>
      </c>
      <c r="E943" t="str">
        <f t="shared" si="14"/>
        <v>RRMale90+</v>
      </c>
      <c r="F943">
        <v>52</v>
      </c>
    </row>
    <row r="944" spans="2:6" x14ac:dyDescent="0.2">
      <c r="B944" s="155" t="s">
        <v>63</v>
      </c>
      <c r="C944" s="155" t="s">
        <v>69</v>
      </c>
      <c r="D944" s="155">
        <v>0</v>
      </c>
      <c r="E944" t="str">
        <f t="shared" si="14"/>
        <v>RSFemale0</v>
      </c>
      <c r="F944">
        <v>635</v>
      </c>
    </row>
    <row r="945" spans="2:6" x14ac:dyDescent="0.2">
      <c r="B945" s="155" t="s">
        <v>63</v>
      </c>
      <c r="C945" s="155" t="s">
        <v>69</v>
      </c>
      <c r="D945" s="167" t="s">
        <v>139</v>
      </c>
      <c r="E945" t="str">
        <f t="shared" si="14"/>
        <v>RSFemale01-04</v>
      </c>
      <c r="F945">
        <v>83</v>
      </c>
    </row>
    <row r="946" spans="2:6" x14ac:dyDescent="0.2">
      <c r="B946" s="155" t="s">
        <v>63</v>
      </c>
      <c r="C946" s="155" t="s">
        <v>69</v>
      </c>
      <c r="D946" s="167" t="s">
        <v>138</v>
      </c>
      <c r="E946" t="str">
        <f t="shared" si="14"/>
        <v>RSFemale05-09</v>
      </c>
      <c r="F946">
        <v>53</v>
      </c>
    </row>
    <row r="947" spans="2:6" x14ac:dyDescent="0.2">
      <c r="B947" s="155" t="s">
        <v>63</v>
      </c>
      <c r="C947" s="155" t="s">
        <v>69</v>
      </c>
      <c r="D947" s="167" t="s">
        <v>120</v>
      </c>
      <c r="E947" t="str">
        <f t="shared" si="14"/>
        <v>RSFemale10-14</v>
      </c>
      <c r="F947">
        <v>81</v>
      </c>
    </row>
    <row r="948" spans="2:6" x14ac:dyDescent="0.2">
      <c r="B948" s="155" t="s">
        <v>63</v>
      </c>
      <c r="C948" s="155" t="s">
        <v>69</v>
      </c>
      <c r="D948" s="155" t="s">
        <v>121</v>
      </c>
      <c r="E948" t="str">
        <f t="shared" si="14"/>
        <v>RSFemale15-19</v>
      </c>
      <c r="F948">
        <v>149</v>
      </c>
    </row>
    <row r="949" spans="2:6" x14ac:dyDescent="0.2">
      <c r="B949" s="155" t="s">
        <v>63</v>
      </c>
      <c r="C949" s="155" t="s">
        <v>69</v>
      </c>
      <c r="D949" s="155" t="s">
        <v>122</v>
      </c>
      <c r="E949" t="str">
        <f t="shared" si="14"/>
        <v>RSFemale20-24</v>
      </c>
      <c r="F949">
        <v>195</v>
      </c>
    </row>
    <row r="950" spans="2:6" x14ac:dyDescent="0.2">
      <c r="B950" s="155" t="s">
        <v>63</v>
      </c>
      <c r="C950" s="155" t="s">
        <v>69</v>
      </c>
      <c r="D950" s="155" t="s">
        <v>123</v>
      </c>
      <c r="E950" t="str">
        <f t="shared" si="14"/>
        <v>RSFemale25-29</v>
      </c>
      <c r="F950">
        <v>252</v>
      </c>
    </row>
    <row r="951" spans="2:6" x14ac:dyDescent="0.2">
      <c r="B951" s="155" t="s">
        <v>63</v>
      </c>
      <c r="C951" s="155" t="s">
        <v>69</v>
      </c>
      <c r="D951" s="155" t="s">
        <v>124</v>
      </c>
      <c r="E951" t="str">
        <f t="shared" si="14"/>
        <v>RSFemale30-34</v>
      </c>
      <c r="F951">
        <v>349</v>
      </c>
    </row>
    <row r="952" spans="2:6" x14ac:dyDescent="0.2">
      <c r="B952" s="155" t="s">
        <v>63</v>
      </c>
      <c r="C952" s="155" t="s">
        <v>69</v>
      </c>
      <c r="D952" s="155" t="s">
        <v>125</v>
      </c>
      <c r="E952" t="str">
        <f t="shared" si="14"/>
        <v>RSFemale35-39</v>
      </c>
      <c r="F952">
        <v>557</v>
      </c>
    </row>
    <row r="953" spans="2:6" x14ac:dyDescent="0.2">
      <c r="B953" s="155" t="s">
        <v>63</v>
      </c>
      <c r="C953" s="155" t="s">
        <v>69</v>
      </c>
      <c r="D953" s="155" t="s">
        <v>126</v>
      </c>
      <c r="E953" t="str">
        <f t="shared" si="14"/>
        <v>RSFemale40-44</v>
      </c>
      <c r="F953">
        <v>752</v>
      </c>
    </row>
    <row r="954" spans="2:6" x14ac:dyDescent="0.2">
      <c r="B954" s="155" t="s">
        <v>63</v>
      </c>
      <c r="C954" s="155" t="s">
        <v>69</v>
      </c>
      <c r="D954" s="155" t="s">
        <v>127</v>
      </c>
      <c r="E954" t="str">
        <f t="shared" si="14"/>
        <v>RSFemale45-49</v>
      </c>
      <c r="F954">
        <v>1003</v>
      </c>
    </row>
    <row r="955" spans="2:6" x14ac:dyDescent="0.2">
      <c r="B955" s="155" t="s">
        <v>63</v>
      </c>
      <c r="C955" s="155" t="s">
        <v>69</v>
      </c>
      <c r="D955" s="155" t="s">
        <v>128</v>
      </c>
      <c r="E955" t="str">
        <f t="shared" si="14"/>
        <v>RSFemale50-54</v>
      </c>
      <c r="F955">
        <v>1492</v>
      </c>
    </row>
    <row r="956" spans="2:6" x14ac:dyDescent="0.2">
      <c r="B956" s="155" t="s">
        <v>63</v>
      </c>
      <c r="C956" s="155" t="s">
        <v>69</v>
      </c>
      <c r="D956" s="155" t="s">
        <v>129</v>
      </c>
      <c r="E956" t="str">
        <f t="shared" si="14"/>
        <v>RSFemale55-59</v>
      </c>
      <c r="F956">
        <v>2162</v>
      </c>
    </row>
    <row r="957" spans="2:6" x14ac:dyDescent="0.2">
      <c r="B957" s="155" t="s">
        <v>63</v>
      </c>
      <c r="C957" s="155" t="s">
        <v>69</v>
      </c>
      <c r="D957" s="155" t="s">
        <v>130</v>
      </c>
      <c r="E957" t="str">
        <f t="shared" si="14"/>
        <v>RSFemale60-64</v>
      </c>
      <c r="F957">
        <v>3018</v>
      </c>
    </row>
    <row r="958" spans="2:6" x14ac:dyDescent="0.2">
      <c r="B958" s="155" t="s">
        <v>63</v>
      </c>
      <c r="C958" s="155" t="s">
        <v>69</v>
      </c>
      <c r="D958" s="155" t="s">
        <v>131</v>
      </c>
      <c r="E958" t="str">
        <f t="shared" si="14"/>
        <v>RSFemale65-69</v>
      </c>
      <c r="F958">
        <v>3715</v>
      </c>
    </row>
    <row r="959" spans="2:6" x14ac:dyDescent="0.2">
      <c r="B959" s="155" t="s">
        <v>63</v>
      </c>
      <c r="C959" s="155" t="s">
        <v>69</v>
      </c>
      <c r="D959" s="155" t="s">
        <v>132</v>
      </c>
      <c r="E959" t="str">
        <f t="shared" si="14"/>
        <v>RSFemale70-74</v>
      </c>
      <c r="F959">
        <v>4305</v>
      </c>
    </row>
    <row r="960" spans="2:6" x14ac:dyDescent="0.2">
      <c r="B960" s="155" t="s">
        <v>63</v>
      </c>
      <c r="C960" s="155" t="s">
        <v>69</v>
      </c>
      <c r="D960" s="155" t="s">
        <v>133</v>
      </c>
      <c r="E960" t="str">
        <f t="shared" si="14"/>
        <v>RSFemale75-79</v>
      </c>
      <c r="F960">
        <v>5005</v>
      </c>
    </row>
    <row r="961" spans="2:6" x14ac:dyDescent="0.2">
      <c r="B961" s="155" t="s">
        <v>63</v>
      </c>
      <c r="C961" s="155" t="s">
        <v>69</v>
      </c>
      <c r="D961" s="155" t="s">
        <v>134</v>
      </c>
      <c r="E961" t="str">
        <f t="shared" si="14"/>
        <v>RSFemale80-84</v>
      </c>
      <c r="F961">
        <v>5983</v>
      </c>
    </row>
    <row r="962" spans="2:6" x14ac:dyDescent="0.2">
      <c r="B962" s="155" t="s">
        <v>63</v>
      </c>
      <c r="C962" s="155" t="s">
        <v>69</v>
      </c>
      <c r="D962" s="155" t="s">
        <v>135</v>
      </c>
      <c r="E962" t="str">
        <f t="shared" si="14"/>
        <v>RSFemale85-89</v>
      </c>
      <c r="F962">
        <v>5956</v>
      </c>
    </row>
    <row r="963" spans="2:6" x14ac:dyDescent="0.2">
      <c r="B963" s="155" t="s">
        <v>63</v>
      </c>
      <c r="C963" s="155" t="s">
        <v>69</v>
      </c>
      <c r="D963" s="155" t="s">
        <v>8</v>
      </c>
      <c r="E963" t="str">
        <f t="shared" si="14"/>
        <v>RSFemale90+</v>
      </c>
      <c r="F963">
        <v>6146</v>
      </c>
    </row>
    <row r="964" spans="2:6" x14ac:dyDescent="0.2">
      <c r="B964" s="155" t="s">
        <v>63</v>
      </c>
      <c r="C964" s="155" t="s">
        <v>70</v>
      </c>
      <c r="D964" s="155">
        <v>0</v>
      </c>
      <c r="E964" t="str">
        <f t="shared" ref="E964:E1027" si="15">_xlfn.CONCAT(B964,C964,D964)</f>
        <v>RSMale0</v>
      </c>
      <c r="F964">
        <v>786</v>
      </c>
    </row>
    <row r="965" spans="2:6" x14ac:dyDescent="0.2">
      <c r="B965" s="155" t="s">
        <v>63</v>
      </c>
      <c r="C965" s="155" t="s">
        <v>70</v>
      </c>
      <c r="D965" s="167" t="s">
        <v>139</v>
      </c>
      <c r="E965" t="str">
        <f t="shared" si="15"/>
        <v>RSMale01-04</v>
      </c>
      <c r="F965">
        <v>114</v>
      </c>
    </row>
    <row r="966" spans="2:6" x14ac:dyDescent="0.2">
      <c r="B966" s="155" t="s">
        <v>63</v>
      </c>
      <c r="C966" s="155" t="s">
        <v>70</v>
      </c>
      <c r="D966" s="167" t="s">
        <v>138</v>
      </c>
      <c r="E966" t="str">
        <f t="shared" si="15"/>
        <v>RSMale05-09</v>
      </c>
      <c r="F966">
        <v>88</v>
      </c>
    </row>
    <row r="967" spans="2:6" x14ac:dyDescent="0.2">
      <c r="B967" s="155" t="s">
        <v>63</v>
      </c>
      <c r="C967" s="155" t="s">
        <v>70</v>
      </c>
      <c r="D967" s="167" t="s">
        <v>120</v>
      </c>
      <c r="E967" t="str">
        <f t="shared" si="15"/>
        <v>RSMale10-14</v>
      </c>
      <c r="F967">
        <v>101</v>
      </c>
    </row>
    <row r="968" spans="2:6" x14ac:dyDescent="0.2">
      <c r="B968" s="155" t="s">
        <v>63</v>
      </c>
      <c r="C968" s="155" t="s">
        <v>70</v>
      </c>
      <c r="D968" s="155" t="s">
        <v>121</v>
      </c>
      <c r="E968" t="str">
        <f t="shared" si="15"/>
        <v>RSMale15-19</v>
      </c>
      <c r="F968">
        <v>539</v>
      </c>
    </row>
    <row r="969" spans="2:6" x14ac:dyDescent="0.2">
      <c r="B969" s="155" t="s">
        <v>63</v>
      </c>
      <c r="C969" s="155" t="s">
        <v>70</v>
      </c>
      <c r="D969" s="155" t="s">
        <v>122</v>
      </c>
      <c r="E969" t="str">
        <f t="shared" si="15"/>
        <v>RSMale20-24</v>
      </c>
      <c r="F969">
        <v>816</v>
      </c>
    </row>
    <row r="970" spans="2:6" x14ac:dyDescent="0.2">
      <c r="B970" s="155" t="s">
        <v>63</v>
      </c>
      <c r="C970" s="155" t="s">
        <v>70</v>
      </c>
      <c r="D970" s="155" t="s">
        <v>123</v>
      </c>
      <c r="E970" t="str">
        <f t="shared" si="15"/>
        <v>RSMale25-29</v>
      </c>
      <c r="F970">
        <v>804</v>
      </c>
    </row>
    <row r="971" spans="2:6" x14ac:dyDescent="0.2">
      <c r="B971" s="155" t="s">
        <v>63</v>
      </c>
      <c r="C971" s="155" t="s">
        <v>70</v>
      </c>
      <c r="D971" s="155" t="s">
        <v>124</v>
      </c>
      <c r="E971" t="str">
        <f t="shared" si="15"/>
        <v>RSMale30-34</v>
      </c>
      <c r="F971">
        <v>884</v>
      </c>
    </row>
    <row r="972" spans="2:6" x14ac:dyDescent="0.2">
      <c r="B972" s="155" t="s">
        <v>63</v>
      </c>
      <c r="C972" s="155" t="s">
        <v>70</v>
      </c>
      <c r="D972" s="155" t="s">
        <v>125</v>
      </c>
      <c r="E972" t="str">
        <f t="shared" si="15"/>
        <v>RSMale35-39</v>
      </c>
      <c r="F972">
        <v>1060</v>
      </c>
    </row>
    <row r="973" spans="2:6" x14ac:dyDescent="0.2">
      <c r="B973" s="155" t="s">
        <v>63</v>
      </c>
      <c r="C973" s="155" t="s">
        <v>70</v>
      </c>
      <c r="D973" s="155" t="s">
        <v>126</v>
      </c>
      <c r="E973" t="str">
        <f t="shared" si="15"/>
        <v>RSMale40-44</v>
      </c>
      <c r="F973">
        <v>1233</v>
      </c>
    </row>
    <row r="974" spans="2:6" x14ac:dyDescent="0.2">
      <c r="B974" s="155" t="s">
        <v>63</v>
      </c>
      <c r="C974" s="155" t="s">
        <v>70</v>
      </c>
      <c r="D974" s="155" t="s">
        <v>127</v>
      </c>
      <c r="E974" t="str">
        <f t="shared" si="15"/>
        <v>RSMale45-49</v>
      </c>
      <c r="F974">
        <v>1574</v>
      </c>
    </row>
    <row r="975" spans="2:6" x14ac:dyDescent="0.2">
      <c r="B975" s="155" t="s">
        <v>63</v>
      </c>
      <c r="C975" s="155" t="s">
        <v>70</v>
      </c>
      <c r="D975" s="155" t="s">
        <v>128</v>
      </c>
      <c r="E975" t="str">
        <f t="shared" si="15"/>
        <v>RSMale50-54</v>
      </c>
      <c r="F975">
        <v>2420</v>
      </c>
    </row>
    <row r="976" spans="2:6" x14ac:dyDescent="0.2">
      <c r="B976" s="155" t="s">
        <v>63</v>
      </c>
      <c r="C976" s="155" t="s">
        <v>70</v>
      </c>
      <c r="D976" s="155" t="s">
        <v>129</v>
      </c>
      <c r="E976" t="str">
        <f t="shared" si="15"/>
        <v>RSMale55-59</v>
      </c>
      <c r="F976">
        <v>3667</v>
      </c>
    </row>
    <row r="977" spans="2:6" x14ac:dyDescent="0.2">
      <c r="B977" s="155" t="s">
        <v>63</v>
      </c>
      <c r="C977" s="155" t="s">
        <v>70</v>
      </c>
      <c r="D977" s="155" t="s">
        <v>130</v>
      </c>
      <c r="E977" t="str">
        <f t="shared" si="15"/>
        <v>RSMale60-64</v>
      </c>
      <c r="F977">
        <v>4732</v>
      </c>
    </row>
    <row r="978" spans="2:6" x14ac:dyDescent="0.2">
      <c r="B978" s="155" t="s">
        <v>63</v>
      </c>
      <c r="C978" s="155" t="s">
        <v>70</v>
      </c>
      <c r="D978" s="155" t="s">
        <v>131</v>
      </c>
      <c r="E978" t="str">
        <f t="shared" si="15"/>
        <v>RSMale65-69</v>
      </c>
      <c r="F978">
        <v>5470</v>
      </c>
    </row>
    <row r="979" spans="2:6" x14ac:dyDescent="0.2">
      <c r="B979" s="155" t="s">
        <v>63</v>
      </c>
      <c r="C979" s="155" t="s">
        <v>70</v>
      </c>
      <c r="D979" s="155" t="s">
        <v>132</v>
      </c>
      <c r="E979" t="str">
        <f t="shared" si="15"/>
        <v>RSMale70-74</v>
      </c>
      <c r="F979">
        <v>5765</v>
      </c>
    </row>
    <row r="980" spans="2:6" x14ac:dyDescent="0.2">
      <c r="B980" s="155" t="s">
        <v>63</v>
      </c>
      <c r="C980" s="155" t="s">
        <v>70</v>
      </c>
      <c r="D980" s="155" t="s">
        <v>133</v>
      </c>
      <c r="E980" t="str">
        <f t="shared" si="15"/>
        <v>RSMale75-79</v>
      </c>
      <c r="F980">
        <v>5713</v>
      </c>
    </row>
    <row r="981" spans="2:6" x14ac:dyDescent="0.2">
      <c r="B981" s="155" t="s">
        <v>63</v>
      </c>
      <c r="C981" s="155" t="s">
        <v>70</v>
      </c>
      <c r="D981" s="155" t="s">
        <v>134</v>
      </c>
      <c r="E981" t="str">
        <f t="shared" si="15"/>
        <v>RSMale80-84</v>
      </c>
      <c r="F981">
        <v>4952</v>
      </c>
    </row>
    <row r="982" spans="2:6" x14ac:dyDescent="0.2">
      <c r="B982" s="155" t="s">
        <v>63</v>
      </c>
      <c r="C982" s="155" t="s">
        <v>70</v>
      </c>
      <c r="D982" s="155" t="s">
        <v>135</v>
      </c>
      <c r="E982" t="str">
        <f t="shared" si="15"/>
        <v>RSMale85-89</v>
      </c>
      <c r="F982">
        <v>3854</v>
      </c>
    </row>
    <row r="983" spans="2:6" x14ac:dyDescent="0.2">
      <c r="B983" s="155" t="s">
        <v>63</v>
      </c>
      <c r="C983" s="155" t="s">
        <v>70</v>
      </c>
      <c r="D983" s="155" t="s">
        <v>8</v>
      </c>
      <c r="E983" t="str">
        <f t="shared" si="15"/>
        <v>RSMale90+</v>
      </c>
      <c r="F983">
        <v>2559</v>
      </c>
    </row>
    <row r="984" spans="2:6" x14ac:dyDescent="0.2">
      <c r="B984" s="155" t="s">
        <v>62</v>
      </c>
      <c r="C984" s="155" t="s">
        <v>69</v>
      </c>
      <c r="D984" s="155">
        <v>0</v>
      </c>
      <c r="E984" t="str">
        <f t="shared" si="15"/>
        <v>SCFemale0</v>
      </c>
      <c r="F984">
        <v>427</v>
      </c>
    </row>
    <row r="985" spans="2:6" x14ac:dyDescent="0.2">
      <c r="B985" s="155" t="s">
        <v>62</v>
      </c>
      <c r="C985" s="155" t="s">
        <v>69</v>
      </c>
      <c r="D985" s="167" t="s">
        <v>139</v>
      </c>
      <c r="E985" t="str">
        <f t="shared" si="15"/>
        <v>SCFemale01-04</v>
      </c>
      <c r="F985">
        <v>43</v>
      </c>
    </row>
    <row r="986" spans="2:6" x14ac:dyDescent="0.2">
      <c r="B986" s="155" t="s">
        <v>62</v>
      </c>
      <c r="C986" s="155" t="s">
        <v>69</v>
      </c>
      <c r="D986" s="167" t="s">
        <v>138</v>
      </c>
      <c r="E986" t="str">
        <f t="shared" si="15"/>
        <v>SCFemale05-09</v>
      </c>
      <c r="F986">
        <v>54</v>
      </c>
    </row>
    <row r="987" spans="2:6" x14ac:dyDescent="0.2">
      <c r="B987" s="155" t="s">
        <v>62</v>
      </c>
      <c r="C987" s="155" t="s">
        <v>69</v>
      </c>
      <c r="D987" s="167" t="s">
        <v>120</v>
      </c>
      <c r="E987" t="str">
        <f t="shared" si="15"/>
        <v>SCFemale10-14</v>
      </c>
      <c r="F987">
        <v>46</v>
      </c>
    </row>
    <row r="988" spans="2:6" x14ac:dyDescent="0.2">
      <c r="B988" s="155" t="s">
        <v>62</v>
      </c>
      <c r="C988" s="155" t="s">
        <v>69</v>
      </c>
      <c r="D988" s="155" t="s">
        <v>121</v>
      </c>
      <c r="E988" t="str">
        <f t="shared" si="15"/>
        <v>SCFemale15-19</v>
      </c>
      <c r="F988">
        <v>96</v>
      </c>
    </row>
    <row r="989" spans="2:6" x14ac:dyDescent="0.2">
      <c r="B989" s="155" t="s">
        <v>62</v>
      </c>
      <c r="C989" s="155" t="s">
        <v>69</v>
      </c>
      <c r="D989" s="155" t="s">
        <v>122</v>
      </c>
      <c r="E989" t="str">
        <f t="shared" si="15"/>
        <v>SCFemale20-24</v>
      </c>
      <c r="F989">
        <v>121</v>
      </c>
    </row>
    <row r="990" spans="2:6" x14ac:dyDescent="0.2">
      <c r="B990" s="155" t="s">
        <v>62</v>
      </c>
      <c r="C990" s="155" t="s">
        <v>69</v>
      </c>
      <c r="D990" s="155" t="s">
        <v>123</v>
      </c>
      <c r="E990" t="str">
        <f t="shared" si="15"/>
        <v>SCFemale25-29</v>
      </c>
      <c r="F990">
        <v>153</v>
      </c>
    </row>
    <row r="991" spans="2:6" x14ac:dyDescent="0.2">
      <c r="B991" s="155" t="s">
        <v>62</v>
      </c>
      <c r="C991" s="155" t="s">
        <v>69</v>
      </c>
      <c r="D991" s="155" t="s">
        <v>124</v>
      </c>
      <c r="E991" t="str">
        <f t="shared" si="15"/>
        <v>SCFemale30-34</v>
      </c>
      <c r="F991">
        <v>204</v>
      </c>
    </row>
    <row r="992" spans="2:6" x14ac:dyDescent="0.2">
      <c r="B992" s="155" t="s">
        <v>62</v>
      </c>
      <c r="C992" s="155" t="s">
        <v>69</v>
      </c>
      <c r="D992" s="155" t="s">
        <v>125</v>
      </c>
      <c r="E992" t="str">
        <f t="shared" si="15"/>
        <v>SCFemale35-39</v>
      </c>
      <c r="F992">
        <v>304</v>
      </c>
    </row>
    <row r="993" spans="2:6" x14ac:dyDescent="0.2">
      <c r="B993" s="155" t="s">
        <v>62</v>
      </c>
      <c r="C993" s="155" t="s">
        <v>69</v>
      </c>
      <c r="D993" s="155" t="s">
        <v>126</v>
      </c>
      <c r="E993" t="str">
        <f t="shared" si="15"/>
        <v>SCFemale40-44</v>
      </c>
      <c r="F993">
        <v>396</v>
      </c>
    </row>
    <row r="994" spans="2:6" x14ac:dyDescent="0.2">
      <c r="B994" s="155" t="s">
        <v>62</v>
      </c>
      <c r="C994" s="155" t="s">
        <v>69</v>
      </c>
      <c r="D994" s="155" t="s">
        <v>127</v>
      </c>
      <c r="E994" t="str">
        <f t="shared" si="15"/>
        <v>SCFemale45-49</v>
      </c>
      <c r="F994">
        <v>558</v>
      </c>
    </row>
    <row r="995" spans="2:6" x14ac:dyDescent="0.2">
      <c r="B995" s="155" t="s">
        <v>62</v>
      </c>
      <c r="C995" s="155" t="s">
        <v>69</v>
      </c>
      <c r="D995" s="155" t="s">
        <v>128</v>
      </c>
      <c r="E995" t="str">
        <f t="shared" si="15"/>
        <v>SCFemale50-54</v>
      </c>
      <c r="F995">
        <v>857</v>
      </c>
    </row>
    <row r="996" spans="2:6" x14ac:dyDescent="0.2">
      <c r="B996" s="155" t="s">
        <v>62</v>
      </c>
      <c r="C996" s="155" t="s">
        <v>69</v>
      </c>
      <c r="D996" s="155" t="s">
        <v>129</v>
      </c>
      <c r="E996" t="str">
        <f t="shared" si="15"/>
        <v>SCFemale55-59</v>
      </c>
      <c r="F996">
        <v>1103</v>
      </c>
    </row>
    <row r="997" spans="2:6" x14ac:dyDescent="0.2">
      <c r="B997" s="155" t="s">
        <v>62</v>
      </c>
      <c r="C997" s="155" t="s">
        <v>69</v>
      </c>
      <c r="D997" s="155" t="s">
        <v>130</v>
      </c>
      <c r="E997" t="str">
        <f t="shared" si="15"/>
        <v>SCFemale60-64</v>
      </c>
      <c r="F997">
        <v>1413</v>
      </c>
    </row>
    <row r="998" spans="2:6" x14ac:dyDescent="0.2">
      <c r="B998" s="155" t="s">
        <v>62</v>
      </c>
      <c r="C998" s="155" t="s">
        <v>69</v>
      </c>
      <c r="D998" s="155" t="s">
        <v>131</v>
      </c>
      <c r="E998" t="str">
        <f t="shared" si="15"/>
        <v>SCFemale65-69</v>
      </c>
      <c r="F998">
        <v>1730</v>
      </c>
    </row>
    <row r="999" spans="2:6" x14ac:dyDescent="0.2">
      <c r="B999" s="155" t="s">
        <v>62</v>
      </c>
      <c r="C999" s="155" t="s">
        <v>69</v>
      </c>
      <c r="D999" s="155" t="s">
        <v>132</v>
      </c>
      <c r="E999" t="str">
        <f t="shared" si="15"/>
        <v>SCFemale70-74</v>
      </c>
      <c r="F999">
        <v>1924</v>
      </c>
    </row>
    <row r="1000" spans="2:6" x14ac:dyDescent="0.2">
      <c r="B1000" s="155" t="s">
        <v>62</v>
      </c>
      <c r="C1000" s="155" t="s">
        <v>69</v>
      </c>
      <c r="D1000" s="155" t="s">
        <v>133</v>
      </c>
      <c r="E1000" t="str">
        <f t="shared" si="15"/>
        <v>SCFemale75-79</v>
      </c>
      <c r="F1000">
        <v>2181</v>
      </c>
    </row>
    <row r="1001" spans="2:6" x14ac:dyDescent="0.2">
      <c r="B1001" s="155" t="s">
        <v>62</v>
      </c>
      <c r="C1001" s="155" t="s">
        <v>69</v>
      </c>
      <c r="D1001" s="155" t="s">
        <v>134</v>
      </c>
      <c r="E1001" t="str">
        <f t="shared" si="15"/>
        <v>SCFemale80-84</v>
      </c>
      <c r="F1001">
        <v>2532</v>
      </c>
    </row>
    <row r="1002" spans="2:6" x14ac:dyDescent="0.2">
      <c r="B1002" s="155" t="s">
        <v>62</v>
      </c>
      <c r="C1002" s="155" t="s">
        <v>69</v>
      </c>
      <c r="D1002" s="155" t="s">
        <v>135</v>
      </c>
      <c r="E1002" t="str">
        <f t="shared" si="15"/>
        <v>SCFemale85-89</v>
      </c>
      <c r="F1002">
        <v>2327</v>
      </c>
    </row>
    <row r="1003" spans="2:6" x14ac:dyDescent="0.2">
      <c r="B1003" s="155" t="s">
        <v>62</v>
      </c>
      <c r="C1003" s="155" t="s">
        <v>69</v>
      </c>
      <c r="D1003" s="155" t="s">
        <v>8</v>
      </c>
      <c r="E1003" t="str">
        <f t="shared" si="15"/>
        <v>SCFemale90+</v>
      </c>
      <c r="F1003">
        <v>2379</v>
      </c>
    </row>
    <row r="1004" spans="2:6" x14ac:dyDescent="0.2">
      <c r="B1004" s="155" t="s">
        <v>62</v>
      </c>
      <c r="C1004" s="155" t="s">
        <v>70</v>
      </c>
      <c r="D1004" s="155">
        <v>0</v>
      </c>
      <c r="E1004" t="str">
        <f t="shared" si="15"/>
        <v>SCMale0</v>
      </c>
      <c r="F1004">
        <v>512</v>
      </c>
    </row>
    <row r="1005" spans="2:6" x14ac:dyDescent="0.2">
      <c r="B1005" s="155" t="s">
        <v>62</v>
      </c>
      <c r="C1005" s="155" t="s">
        <v>70</v>
      </c>
      <c r="D1005" s="167" t="s">
        <v>139</v>
      </c>
      <c r="E1005" t="str">
        <f t="shared" si="15"/>
        <v>SCMale01-04</v>
      </c>
      <c r="F1005">
        <v>83</v>
      </c>
    </row>
    <row r="1006" spans="2:6" x14ac:dyDescent="0.2">
      <c r="B1006" s="155" t="s">
        <v>62</v>
      </c>
      <c r="C1006" s="155" t="s">
        <v>70</v>
      </c>
      <c r="D1006" s="167" t="s">
        <v>138</v>
      </c>
      <c r="E1006" t="str">
        <f t="shared" si="15"/>
        <v>SCMale05-09</v>
      </c>
      <c r="F1006">
        <v>35</v>
      </c>
    </row>
    <row r="1007" spans="2:6" x14ac:dyDescent="0.2">
      <c r="B1007" s="155" t="s">
        <v>62</v>
      </c>
      <c r="C1007" s="155" t="s">
        <v>70</v>
      </c>
      <c r="D1007" s="167" t="s">
        <v>120</v>
      </c>
      <c r="E1007" t="str">
        <f t="shared" si="15"/>
        <v>SCMale10-14</v>
      </c>
      <c r="F1007">
        <v>64</v>
      </c>
    </row>
    <row r="1008" spans="2:6" x14ac:dyDescent="0.2">
      <c r="B1008" s="155" t="s">
        <v>62</v>
      </c>
      <c r="C1008" s="155" t="s">
        <v>70</v>
      </c>
      <c r="D1008" s="155" t="s">
        <v>121</v>
      </c>
      <c r="E1008" t="str">
        <f t="shared" si="15"/>
        <v>SCMale15-19</v>
      </c>
      <c r="F1008">
        <v>281</v>
      </c>
    </row>
    <row r="1009" spans="2:6" x14ac:dyDescent="0.2">
      <c r="B1009" s="155" t="s">
        <v>62</v>
      </c>
      <c r="C1009" s="155" t="s">
        <v>70</v>
      </c>
      <c r="D1009" s="155" t="s">
        <v>122</v>
      </c>
      <c r="E1009" t="str">
        <f t="shared" si="15"/>
        <v>SCMale20-24</v>
      </c>
      <c r="F1009">
        <v>493</v>
      </c>
    </row>
    <row r="1010" spans="2:6" x14ac:dyDescent="0.2">
      <c r="B1010" s="155" t="s">
        <v>62</v>
      </c>
      <c r="C1010" s="155" t="s">
        <v>70</v>
      </c>
      <c r="D1010" s="155" t="s">
        <v>123</v>
      </c>
      <c r="E1010" t="str">
        <f t="shared" si="15"/>
        <v>SCMale25-29</v>
      </c>
      <c r="F1010">
        <v>447</v>
      </c>
    </row>
    <row r="1011" spans="2:6" x14ac:dyDescent="0.2">
      <c r="B1011" s="155" t="s">
        <v>62</v>
      </c>
      <c r="C1011" s="155" t="s">
        <v>70</v>
      </c>
      <c r="D1011" s="155" t="s">
        <v>124</v>
      </c>
      <c r="E1011" t="str">
        <f t="shared" si="15"/>
        <v>SCMale30-34</v>
      </c>
      <c r="F1011">
        <v>527</v>
      </c>
    </row>
    <row r="1012" spans="2:6" x14ac:dyDescent="0.2">
      <c r="B1012" s="155" t="s">
        <v>62</v>
      </c>
      <c r="C1012" s="155" t="s">
        <v>70</v>
      </c>
      <c r="D1012" s="155" t="s">
        <v>125</v>
      </c>
      <c r="E1012" t="str">
        <f t="shared" si="15"/>
        <v>SCMale35-39</v>
      </c>
      <c r="F1012">
        <v>543</v>
      </c>
    </row>
    <row r="1013" spans="2:6" x14ac:dyDescent="0.2">
      <c r="B1013" s="155" t="s">
        <v>62</v>
      </c>
      <c r="C1013" s="155" t="s">
        <v>70</v>
      </c>
      <c r="D1013" s="155" t="s">
        <v>126</v>
      </c>
      <c r="E1013" t="str">
        <f t="shared" si="15"/>
        <v>SCMale40-44</v>
      </c>
      <c r="F1013">
        <v>766</v>
      </c>
    </row>
    <row r="1014" spans="2:6" x14ac:dyDescent="0.2">
      <c r="B1014" s="155" t="s">
        <v>62</v>
      </c>
      <c r="C1014" s="155" t="s">
        <v>70</v>
      </c>
      <c r="D1014" s="155" t="s">
        <v>127</v>
      </c>
      <c r="E1014" t="str">
        <f t="shared" si="15"/>
        <v>SCMale45-49</v>
      </c>
      <c r="F1014">
        <v>960</v>
      </c>
    </row>
    <row r="1015" spans="2:6" x14ac:dyDescent="0.2">
      <c r="B1015" s="155" t="s">
        <v>62</v>
      </c>
      <c r="C1015" s="155" t="s">
        <v>70</v>
      </c>
      <c r="D1015" s="155" t="s">
        <v>128</v>
      </c>
      <c r="E1015" t="str">
        <f t="shared" si="15"/>
        <v>SCMale50-54</v>
      </c>
      <c r="F1015">
        <v>1436</v>
      </c>
    </row>
    <row r="1016" spans="2:6" x14ac:dyDescent="0.2">
      <c r="B1016" s="155" t="s">
        <v>62</v>
      </c>
      <c r="C1016" s="155" t="s">
        <v>70</v>
      </c>
      <c r="D1016" s="155" t="s">
        <v>129</v>
      </c>
      <c r="E1016" t="str">
        <f t="shared" si="15"/>
        <v>SCMale55-59</v>
      </c>
      <c r="F1016">
        <v>1895</v>
      </c>
    </row>
    <row r="1017" spans="2:6" x14ac:dyDescent="0.2">
      <c r="B1017" s="155" t="s">
        <v>62</v>
      </c>
      <c r="C1017" s="155" t="s">
        <v>70</v>
      </c>
      <c r="D1017" s="155" t="s">
        <v>130</v>
      </c>
      <c r="E1017" t="str">
        <f t="shared" si="15"/>
        <v>SCMale60-64</v>
      </c>
      <c r="F1017">
        <v>2294</v>
      </c>
    </row>
    <row r="1018" spans="2:6" x14ac:dyDescent="0.2">
      <c r="B1018" s="155" t="s">
        <v>62</v>
      </c>
      <c r="C1018" s="155" t="s">
        <v>70</v>
      </c>
      <c r="D1018" s="155" t="s">
        <v>131</v>
      </c>
      <c r="E1018" t="str">
        <f t="shared" si="15"/>
        <v>SCMale65-69</v>
      </c>
      <c r="F1018">
        <v>2624</v>
      </c>
    </row>
    <row r="1019" spans="2:6" x14ac:dyDescent="0.2">
      <c r="B1019" s="155" t="s">
        <v>62</v>
      </c>
      <c r="C1019" s="155" t="s">
        <v>70</v>
      </c>
      <c r="D1019" s="155" t="s">
        <v>132</v>
      </c>
      <c r="E1019" t="str">
        <f t="shared" si="15"/>
        <v>SCMale70-74</v>
      </c>
      <c r="F1019">
        <v>2683</v>
      </c>
    </row>
    <row r="1020" spans="2:6" x14ac:dyDescent="0.2">
      <c r="B1020" s="155" t="s">
        <v>62</v>
      </c>
      <c r="C1020" s="155" t="s">
        <v>70</v>
      </c>
      <c r="D1020" s="155" t="s">
        <v>133</v>
      </c>
      <c r="E1020" t="str">
        <f t="shared" si="15"/>
        <v>SCMale75-79</v>
      </c>
      <c r="F1020">
        <v>2536</v>
      </c>
    </row>
    <row r="1021" spans="2:6" x14ac:dyDescent="0.2">
      <c r="B1021" s="155" t="s">
        <v>62</v>
      </c>
      <c r="C1021" s="155" t="s">
        <v>70</v>
      </c>
      <c r="D1021" s="155" t="s">
        <v>134</v>
      </c>
      <c r="E1021" t="str">
        <f t="shared" si="15"/>
        <v>SCMale80-84</v>
      </c>
      <c r="F1021">
        <v>2318</v>
      </c>
    </row>
    <row r="1022" spans="2:6" x14ac:dyDescent="0.2">
      <c r="B1022" s="155" t="s">
        <v>62</v>
      </c>
      <c r="C1022" s="155" t="s">
        <v>70</v>
      </c>
      <c r="D1022" s="155" t="s">
        <v>135</v>
      </c>
      <c r="E1022" t="str">
        <f t="shared" si="15"/>
        <v>SCMale85-89</v>
      </c>
      <c r="F1022">
        <v>1714</v>
      </c>
    </row>
    <row r="1023" spans="2:6" x14ac:dyDescent="0.2">
      <c r="B1023" s="155" t="s">
        <v>62</v>
      </c>
      <c r="C1023" s="155" t="s">
        <v>70</v>
      </c>
      <c r="D1023" s="155" t="s">
        <v>8</v>
      </c>
      <c r="E1023" t="str">
        <f t="shared" si="15"/>
        <v>SCMale90+</v>
      </c>
      <c r="F1023">
        <v>1181</v>
      </c>
    </row>
    <row r="1024" spans="2:6" x14ac:dyDescent="0.2">
      <c r="B1024" s="155" t="s">
        <v>54</v>
      </c>
      <c r="C1024" s="155" t="s">
        <v>69</v>
      </c>
      <c r="D1024" s="155">
        <v>0</v>
      </c>
      <c r="E1024" t="str">
        <f t="shared" si="15"/>
        <v>SEFemale0</v>
      </c>
      <c r="F1024">
        <v>248</v>
      </c>
    </row>
    <row r="1025" spans="2:6" x14ac:dyDescent="0.2">
      <c r="B1025" s="155" t="s">
        <v>54</v>
      </c>
      <c r="C1025" s="155" t="s">
        <v>69</v>
      </c>
      <c r="D1025" s="167" t="s">
        <v>139</v>
      </c>
      <c r="E1025" t="str">
        <f t="shared" si="15"/>
        <v>SEFemale01-04</v>
      </c>
      <c r="F1025">
        <v>23</v>
      </c>
    </row>
    <row r="1026" spans="2:6" x14ac:dyDescent="0.2">
      <c r="B1026" s="155" t="s">
        <v>54</v>
      </c>
      <c r="C1026" s="155" t="s">
        <v>69</v>
      </c>
      <c r="D1026" s="167" t="s">
        <v>138</v>
      </c>
      <c r="E1026" t="str">
        <f t="shared" si="15"/>
        <v>SEFemale05-09</v>
      </c>
      <c r="F1026">
        <v>15</v>
      </c>
    </row>
    <row r="1027" spans="2:6" x14ac:dyDescent="0.2">
      <c r="B1027" s="155" t="s">
        <v>54</v>
      </c>
      <c r="C1027" s="155" t="s">
        <v>69</v>
      </c>
      <c r="D1027" s="167" t="s">
        <v>120</v>
      </c>
      <c r="E1027" t="str">
        <f t="shared" si="15"/>
        <v>SEFemale10-14</v>
      </c>
      <c r="F1027">
        <v>22</v>
      </c>
    </row>
    <row r="1028" spans="2:6" x14ac:dyDescent="0.2">
      <c r="B1028" s="155" t="s">
        <v>54</v>
      </c>
      <c r="C1028" s="155" t="s">
        <v>69</v>
      </c>
      <c r="D1028" s="155" t="s">
        <v>121</v>
      </c>
      <c r="E1028" t="str">
        <f t="shared" ref="E1028:E1091" si="16">_xlfn.CONCAT(B1028,C1028,D1028)</f>
        <v>SEFemale15-19</v>
      </c>
      <c r="F1028">
        <v>39</v>
      </c>
    </row>
    <row r="1029" spans="2:6" x14ac:dyDescent="0.2">
      <c r="B1029" s="155" t="s">
        <v>54</v>
      </c>
      <c r="C1029" s="155" t="s">
        <v>69</v>
      </c>
      <c r="D1029" s="155" t="s">
        <v>122</v>
      </c>
      <c r="E1029" t="str">
        <f t="shared" si="16"/>
        <v>SEFemale20-24</v>
      </c>
      <c r="F1029">
        <v>53</v>
      </c>
    </row>
    <row r="1030" spans="2:6" x14ac:dyDescent="0.2">
      <c r="B1030" s="155" t="s">
        <v>54</v>
      </c>
      <c r="C1030" s="155" t="s">
        <v>69</v>
      </c>
      <c r="D1030" s="155" t="s">
        <v>123</v>
      </c>
      <c r="E1030" t="str">
        <f t="shared" si="16"/>
        <v>SEFemale25-29</v>
      </c>
      <c r="F1030">
        <v>50</v>
      </c>
    </row>
    <row r="1031" spans="2:6" x14ac:dyDescent="0.2">
      <c r="B1031" s="155" t="s">
        <v>54</v>
      </c>
      <c r="C1031" s="155" t="s">
        <v>69</v>
      </c>
      <c r="D1031" s="155" t="s">
        <v>124</v>
      </c>
      <c r="E1031" t="str">
        <f t="shared" si="16"/>
        <v>SEFemale30-34</v>
      </c>
      <c r="F1031">
        <v>80</v>
      </c>
    </row>
    <row r="1032" spans="2:6" x14ac:dyDescent="0.2">
      <c r="B1032" s="155" t="s">
        <v>54</v>
      </c>
      <c r="C1032" s="155" t="s">
        <v>69</v>
      </c>
      <c r="D1032" s="155" t="s">
        <v>125</v>
      </c>
      <c r="E1032" t="str">
        <f t="shared" si="16"/>
        <v>SEFemale35-39</v>
      </c>
      <c r="F1032">
        <v>115</v>
      </c>
    </row>
    <row r="1033" spans="2:6" x14ac:dyDescent="0.2">
      <c r="B1033" s="155" t="s">
        <v>54</v>
      </c>
      <c r="C1033" s="155" t="s">
        <v>69</v>
      </c>
      <c r="D1033" s="155" t="s">
        <v>126</v>
      </c>
      <c r="E1033" t="str">
        <f t="shared" si="16"/>
        <v>SEFemale40-44</v>
      </c>
      <c r="F1033">
        <v>137</v>
      </c>
    </row>
    <row r="1034" spans="2:6" x14ac:dyDescent="0.2">
      <c r="B1034" s="155" t="s">
        <v>54</v>
      </c>
      <c r="C1034" s="155" t="s">
        <v>69</v>
      </c>
      <c r="D1034" s="155" t="s">
        <v>127</v>
      </c>
      <c r="E1034" t="str">
        <f t="shared" si="16"/>
        <v>SEFemale45-49</v>
      </c>
      <c r="F1034">
        <v>186</v>
      </c>
    </row>
    <row r="1035" spans="2:6" x14ac:dyDescent="0.2">
      <c r="B1035" s="155" t="s">
        <v>54</v>
      </c>
      <c r="C1035" s="155" t="s">
        <v>69</v>
      </c>
      <c r="D1035" s="155" t="s">
        <v>128</v>
      </c>
      <c r="E1035" t="str">
        <f t="shared" si="16"/>
        <v>SEFemale50-54</v>
      </c>
      <c r="F1035">
        <v>288</v>
      </c>
    </row>
    <row r="1036" spans="2:6" x14ac:dyDescent="0.2">
      <c r="B1036" s="155" t="s">
        <v>54</v>
      </c>
      <c r="C1036" s="155" t="s">
        <v>69</v>
      </c>
      <c r="D1036" s="155" t="s">
        <v>129</v>
      </c>
      <c r="E1036" t="str">
        <f t="shared" si="16"/>
        <v>SEFemale55-59</v>
      </c>
      <c r="F1036">
        <v>300</v>
      </c>
    </row>
    <row r="1037" spans="2:6" x14ac:dyDescent="0.2">
      <c r="B1037" s="155" t="s">
        <v>54</v>
      </c>
      <c r="C1037" s="155" t="s">
        <v>69</v>
      </c>
      <c r="D1037" s="155" t="s">
        <v>130</v>
      </c>
      <c r="E1037" t="str">
        <f t="shared" si="16"/>
        <v>SEFemale60-64</v>
      </c>
      <c r="F1037">
        <v>403</v>
      </c>
    </row>
    <row r="1038" spans="2:6" x14ac:dyDescent="0.2">
      <c r="B1038" s="155" t="s">
        <v>54</v>
      </c>
      <c r="C1038" s="155" t="s">
        <v>69</v>
      </c>
      <c r="D1038" s="155" t="s">
        <v>131</v>
      </c>
      <c r="E1038" t="str">
        <f t="shared" si="16"/>
        <v>SEFemale65-69</v>
      </c>
      <c r="F1038">
        <v>498</v>
      </c>
    </row>
    <row r="1039" spans="2:6" x14ac:dyDescent="0.2">
      <c r="B1039" s="155" t="s">
        <v>54</v>
      </c>
      <c r="C1039" s="155" t="s">
        <v>69</v>
      </c>
      <c r="D1039" s="155" t="s">
        <v>132</v>
      </c>
      <c r="E1039" t="str">
        <f t="shared" si="16"/>
        <v>SEFemale70-74</v>
      </c>
      <c r="F1039">
        <v>524</v>
      </c>
    </row>
    <row r="1040" spans="2:6" x14ac:dyDescent="0.2">
      <c r="B1040" s="155" t="s">
        <v>54</v>
      </c>
      <c r="C1040" s="155" t="s">
        <v>69</v>
      </c>
      <c r="D1040" s="155" t="s">
        <v>133</v>
      </c>
      <c r="E1040" t="str">
        <f t="shared" si="16"/>
        <v>SEFemale75-79</v>
      </c>
      <c r="F1040">
        <v>682</v>
      </c>
    </row>
    <row r="1041" spans="2:6" x14ac:dyDescent="0.2">
      <c r="B1041" s="155" t="s">
        <v>54</v>
      </c>
      <c r="C1041" s="155" t="s">
        <v>69</v>
      </c>
      <c r="D1041" s="155" t="s">
        <v>134</v>
      </c>
      <c r="E1041" t="str">
        <f t="shared" si="16"/>
        <v>SEFemale80-84</v>
      </c>
      <c r="F1041">
        <v>675</v>
      </c>
    </row>
    <row r="1042" spans="2:6" x14ac:dyDescent="0.2">
      <c r="B1042" s="155" t="s">
        <v>54</v>
      </c>
      <c r="C1042" s="155" t="s">
        <v>69</v>
      </c>
      <c r="D1042" s="155" t="s">
        <v>135</v>
      </c>
      <c r="E1042" t="str">
        <f t="shared" si="16"/>
        <v>SEFemale85-89</v>
      </c>
      <c r="F1042">
        <v>636</v>
      </c>
    </row>
    <row r="1043" spans="2:6" x14ac:dyDescent="0.2">
      <c r="B1043" s="155" t="s">
        <v>54</v>
      </c>
      <c r="C1043" s="155" t="s">
        <v>69</v>
      </c>
      <c r="D1043" s="155" t="s">
        <v>8</v>
      </c>
      <c r="E1043" t="str">
        <f t="shared" si="16"/>
        <v>SEFemale90+</v>
      </c>
      <c r="F1043">
        <v>843</v>
      </c>
    </row>
    <row r="1044" spans="2:6" x14ac:dyDescent="0.2">
      <c r="B1044" s="155" t="s">
        <v>54</v>
      </c>
      <c r="C1044" s="155" t="s">
        <v>70</v>
      </c>
      <c r="D1044" s="155">
        <v>0</v>
      </c>
      <c r="E1044" t="str">
        <f t="shared" si="16"/>
        <v>SEMale0</v>
      </c>
      <c r="F1044">
        <v>306</v>
      </c>
    </row>
    <row r="1045" spans="2:6" x14ac:dyDescent="0.2">
      <c r="B1045" s="155" t="s">
        <v>54</v>
      </c>
      <c r="C1045" s="155" t="s">
        <v>70</v>
      </c>
      <c r="D1045" s="167" t="s">
        <v>139</v>
      </c>
      <c r="E1045" t="str">
        <f t="shared" si="16"/>
        <v>SEMale01-04</v>
      </c>
      <c r="F1045">
        <v>40</v>
      </c>
    </row>
    <row r="1046" spans="2:6" x14ac:dyDescent="0.2">
      <c r="B1046" s="155" t="s">
        <v>54</v>
      </c>
      <c r="C1046" s="155" t="s">
        <v>70</v>
      </c>
      <c r="D1046" s="167" t="s">
        <v>138</v>
      </c>
      <c r="E1046" t="str">
        <f t="shared" si="16"/>
        <v>SEMale05-09</v>
      </c>
      <c r="F1046">
        <v>24</v>
      </c>
    </row>
    <row r="1047" spans="2:6" x14ac:dyDescent="0.2">
      <c r="B1047" s="155" t="s">
        <v>54</v>
      </c>
      <c r="C1047" s="155" t="s">
        <v>70</v>
      </c>
      <c r="D1047" s="167" t="s">
        <v>120</v>
      </c>
      <c r="E1047" t="str">
        <f t="shared" si="16"/>
        <v>SEMale10-14</v>
      </c>
      <c r="F1047">
        <v>35</v>
      </c>
    </row>
    <row r="1048" spans="2:6" x14ac:dyDescent="0.2">
      <c r="B1048" s="155" t="s">
        <v>54</v>
      </c>
      <c r="C1048" s="155" t="s">
        <v>70</v>
      </c>
      <c r="D1048" s="155" t="s">
        <v>121</v>
      </c>
      <c r="E1048" t="str">
        <f t="shared" si="16"/>
        <v>SEMale15-19</v>
      </c>
      <c r="F1048">
        <v>205</v>
      </c>
    </row>
    <row r="1049" spans="2:6" x14ac:dyDescent="0.2">
      <c r="B1049" s="155" t="s">
        <v>54</v>
      </c>
      <c r="C1049" s="155" t="s">
        <v>70</v>
      </c>
      <c r="D1049" s="155" t="s">
        <v>122</v>
      </c>
      <c r="E1049" t="str">
        <f t="shared" si="16"/>
        <v>SEMale20-24</v>
      </c>
      <c r="F1049">
        <v>347</v>
      </c>
    </row>
    <row r="1050" spans="2:6" x14ac:dyDescent="0.2">
      <c r="B1050" s="155" t="s">
        <v>54</v>
      </c>
      <c r="C1050" s="155" t="s">
        <v>70</v>
      </c>
      <c r="D1050" s="155" t="s">
        <v>123</v>
      </c>
      <c r="E1050" t="str">
        <f t="shared" si="16"/>
        <v>SEMale25-29</v>
      </c>
      <c r="F1050">
        <v>285</v>
      </c>
    </row>
    <row r="1051" spans="2:6" x14ac:dyDescent="0.2">
      <c r="B1051" s="155" t="s">
        <v>54</v>
      </c>
      <c r="C1051" s="155" t="s">
        <v>70</v>
      </c>
      <c r="D1051" s="155" t="s">
        <v>124</v>
      </c>
      <c r="E1051" t="str">
        <f t="shared" si="16"/>
        <v>SEMale30-34</v>
      </c>
      <c r="F1051">
        <v>258</v>
      </c>
    </row>
    <row r="1052" spans="2:6" x14ac:dyDescent="0.2">
      <c r="B1052" s="155" t="s">
        <v>54</v>
      </c>
      <c r="C1052" s="155" t="s">
        <v>70</v>
      </c>
      <c r="D1052" s="155" t="s">
        <v>125</v>
      </c>
      <c r="E1052" t="str">
        <f t="shared" si="16"/>
        <v>SEMale35-39</v>
      </c>
      <c r="F1052">
        <v>329</v>
      </c>
    </row>
    <row r="1053" spans="2:6" x14ac:dyDescent="0.2">
      <c r="B1053" s="155" t="s">
        <v>54</v>
      </c>
      <c r="C1053" s="155" t="s">
        <v>70</v>
      </c>
      <c r="D1053" s="155" t="s">
        <v>126</v>
      </c>
      <c r="E1053" t="str">
        <f t="shared" si="16"/>
        <v>SEMale40-44</v>
      </c>
      <c r="F1053">
        <v>329</v>
      </c>
    </row>
    <row r="1054" spans="2:6" x14ac:dyDescent="0.2">
      <c r="B1054" s="155" t="s">
        <v>54</v>
      </c>
      <c r="C1054" s="155" t="s">
        <v>70</v>
      </c>
      <c r="D1054" s="155" t="s">
        <v>127</v>
      </c>
      <c r="E1054" t="str">
        <f t="shared" si="16"/>
        <v>SEMale45-49</v>
      </c>
      <c r="F1054">
        <v>335</v>
      </c>
    </row>
    <row r="1055" spans="2:6" x14ac:dyDescent="0.2">
      <c r="B1055" s="155" t="s">
        <v>54</v>
      </c>
      <c r="C1055" s="155" t="s">
        <v>70</v>
      </c>
      <c r="D1055" s="155" t="s">
        <v>128</v>
      </c>
      <c r="E1055" t="str">
        <f t="shared" si="16"/>
        <v>SEMale50-54</v>
      </c>
      <c r="F1055">
        <v>427</v>
      </c>
    </row>
    <row r="1056" spans="2:6" x14ac:dyDescent="0.2">
      <c r="B1056" s="155" t="s">
        <v>54</v>
      </c>
      <c r="C1056" s="155" t="s">
        <v>70</v>
      </c>
      <c r="D1056" s="155" t="s">
        <v>129</v>
      </c>
      <c r="E1056" t="str">
        <f t="shared" si="16"/>
        <v>SEMale55-59</v>
      </c>
      <c r="F1056">
        <v>500</v>
      </c>
    </row>
    <row r="1057" spans="2:6" x14ac:dyDescent="0.2">
      <c r="B1057" s="155" t="s">
        <v>54</v>
      </c>
      <c r="C1057" s="155" t="s">
        <v>70</v>
      </c>
      <c r="D1057" s="155" t="s">
        <v>130</v>
      </c>
      <c r="E1057" t="str">
        <f t="shared" si="16"/>
        <v>SEMale60-64</v>
      </c>
      <c r="F1057">
        <v>573</v>
      </c>
    </row>
    <row r="1058" spans="2:6" x14ac:dyDescent="0.2">
      <c r="B1058" s="155" t="s">
        <v>54</v>
      </c>
      <c r="C1058" s="155" t="s">
        <v>70</v>
      </c>
      <c r="D1058" s="155" t="s">
        <v>131</v>
      </c>
      <c r="E1058" t="str">
        <f t="shared" si="16"/>
        <v>SEMale65-69</v>
      </c>
      <c r="F1058">
        <v>665</v>
      </c>
    </row>
    <row r="1059" spans="2:6" x14ac:dyDescent="0.2">
      <c r="B1059" s="155" t="s">
        <v>54</v>
      </c>
      <c r="C1059" s="155" t="s">
        <v>70</v>
      </c>
      <c r="D1059" s="155" t="s">
        <v>132</v>
      </c>
      <c r="E1059" t="str">
        <f t="shared" si="16"/>
        <v>SEMale70-74</v>
      </c>
      <c r="F1059">
        <v>660</v>
      </c>
    </row>
    <row r="1060" spans="2:6" x14ac:dyDescent="0.2">
      <c r="B1060" s="155" t="s">
        <v>54</v>
      </c>
      <c r="C1060" s="155" t="s">
        <v>70</v>
      </c>
      <c r="D1060" s="155" t="s">
        <v>133</v>
      </c>
      <c r="E1060" t="str">
        <f t="shared" si="16"/>
        <v>SEMale75-79</v>
      </c>
      <c r="F1060">
        <v>684</v>
      </c>
    </row>
    <row r="1061" spans="2:6" x14ac:dyDescent="0.2">
      <c r="B1061" s="155" t="s">
        <v>54</v>
      </c>
      <c r="C1061" s="155" t="s">
        <v>70</v>
      </c>
      <c r="D1061" s="155" t="s">
        <v>134</v>
      </c>
      <c r="E1061" t="str">
        <f t="shared" si="16"/>
        <v>SEMale80-84</v>
      </c>
      <c r="F1061">
        <v>618</v>
      </c>
    </row>
    <row r="1062" spans="2:6" x14ac:dyDescent="0.2">
      <c r="B1062" s="155" t="s">
        <v>54</v>
      </c>
      <c r="C1062" s="155" t="s">
        <v>70</v>
      </c>
      <c r="D1062" s="155" t="s">
        <v>135</v>
      </c>
      <c r="E1062" t="str">
        <f t="shared" si="16"/>
        <v>SEMale85-89</v>
      </c>
      <c r="F1062">
        <v>475</v>
      </c>
    </row>
    <row r="1063" spans="2:6" x14ac:dyDescent="0.2">
      <c r="B1063" s="155" t="s">
        <v>54</v>
      </c>
      <c r="C1063" s="155" t="s">
        <v>70</v>
      </c>
      <c r="D1063" s="155" t="s">
        <v>8</v>
      </c>
      <c r="E1063" t="str">
        <f t="shared" si="16"/>
        <v>SEMale90+</v>
      </c>
      <c r="F1063">
        <v>544</v>
      </c>
    </row>
    <row r="1064" spans="2:6" x14ac:dyDescent="0.2">
      <c r="B1064" s="155" t="s">
        <v>13</v>
      </c>
      <c r="C1064" s="155" t="s">
        <v>69</v>
      </c>
      <c r="D1064" s="155">
        <v>0</v>
      </c>
      <c r="E1064" t="str">
        <f t="shared" si="16"/>
        <v>SPFemale0</v>
      </c>
      <c r="F1064">
        <v>2888</v>
      </c>
    </row>
    <row r="1065" spans="2:6" x14ac:dyDescent="0.2">
      <c r="B1065" s="155" t="s">
        <v>13</v>
      </c>
      <c r="C1065" s="155" t="s">
        <v>69</v>
      </c>
      <c r="D1065" s="167" t="s">
        <v>139</v>
      </c>
      <c r="E1065" t="str">
        <f t="shared" si="16"/>
        <v>SPFemale01-04</v>
      </c>
      <c r="F1065">
        <v>440</v>
      </c>
    </row>
    <row r="1066" spans="2:6" x14ac:dyDescent="0.2">
      <c r="B1066" s="155" t="s">
        <v>13</v>
      </c>
      <c r="C1066" s="155" t="s">
        <v>69</v>
      </c>
      <c r="D1066" s="167" t="s">
        <v>138</v>
      </c>
      <c r="E1066" t="str">
        <f t="shared" si="16"/>
        <v>SPFemale05-09</v>
      </c>
      <c r="F1066">
        <v>224</v>
      </c>
    </row>
    <row r="1067" spans="2:6" x14ac:dyDescent="0.2">
      <c r="B1067" s="155" t="s">
        <v>13</v>
      </c>
      <c r="C1067" s="155" t="s">
        <v>69</v>
      </c>
      <c r="D1067" s="167" t="s">
        <v>120</v>
      </c>
      <c r="E1067" t="str">
        <f t="shared" si="16"/>
        <v>SPFemale10-14</v>
      </c>
      <c r="F1067">
        <v>259</v>
      </c>
    </row>
    <row r="1068" spans="2:6" x14ac:dyDescent="0.2">
      <c r="B1068" s="155" t="s">
        <v>13</v>
      </c>
      <c r="C1068" s="155" t="s">
        <v>69</v>
      </c>
      <c r="D1068" s="155" t="s">
        <v>121</v>
      </c>
      <c r="E1068" t="str">
        <f t="shared" si="16"/>
        <v>SPFemale15-19</v>
      </c>
      <c r="F1068">
        <v>597</v>
      </c>
    </row>
    <row r="1069" spans="2:6" x14ac:dyDescent="0.2">
      <c r="B1069" s="155" t="s">
        <v>13</v>
      </c>
      <c r="C1069" s="155" t="s">
        <v>69</v>
      </c>
      <c r="D1069" s="155" t="s">
        <v>122</v>
      </c>
      <c r="E1069" t="str">
        <f t="shared" si="16"/>
        <v>SPFemale20-24</v>
      </c>
      <c r="F1069">
        <v>898</v>
      </c>
    </row>
    <row r="1070" spans="2:6" x14ac:dyDescent="0.2">
      <c r="B1070" s="155" t="s">
        <v>13</v>
      </c>
      <c r="C1070" s="155" t="s">
        <v>69</v>
      </c>
      <c r="D1070" s="155" t="s">
        <v>123</v>
      </c>
      <c r="E1070" t="str">
        <f t="shared" si="16"/>
        <v>SPFemale25-29</v>
      </c>
      <c r="F1070">
        <v>1007</v>
      </c>
    </row>
    <row r="1071" spans="2:6" x14ac:dyDescent="0.2">
      <c r="B1071" s="155" t="s">
        <v>13</v>
      </c>
      <c r="C1071" s="155" t="s">
        <v>69</v>
      </c>
      <c r="D1071" s="155" t="s">
        <v>124</v>
      </c>
      <c r="E1071" t="str">
        <f t="shared" si="16"/>
        <v>SPFemale30-34</v>
      </c>
      <c r="F1071">
        <v>1456</v>
      </c>
    </row>
    <row r="1072" spans="2:6" x14ac:dyDescent="0.2">
      <c r="B1072" s="155" t="s">
        <v>13</v>
      </c>
      <c r="C1072" s="155" t="s">
        <v>69</v>
      </c>
      <c r="D1072" s="155" t="s">
        <v>125</v>
      </c>
      <c r="E1072" t="str">
        <f t="shared" si="16"/>
        <v>SPFemale35-39</v>
      </c>
      <c r="F1072">
        <v>2028</v>
      </c>
    </row>
    <row r="1073" spans="2:6" x14ac:dyDescent="0.2">
      <c r="B1073" s="155" t="s">
        <v>13</v>
      </c>
      <c r="C1073" s="155" t="s">
        <v>69</v>
      </c>
      <c r="D1073" s="155" t="s">
        <v>126</v>
      </c>
      <c r="E1073" t="str">
        <f t="shared" si="16"/>
        <v>SPFemale40-44</v>
      </c>
      <c r="F1073">
        <v>2929</v>
      </c>
    </row>
    <row r="1074" spans="2:6" x14ac:dyDescent="0.2">
      <c r="B1074" s="155" t="s">
        <v>13</v>
      </c>
      <c r="C1074" s="155" t="s">
        <v>69</v>
      </c>
      <c r="D1074" s="155" t="s">
        <v>127</v>
      </c>
      <c r="E1074" t="str">
        <f t="shared" si="16"/>
        <v>SPFemale45-49</v>
      </c>
      <c r="F1074">
        <v>3845</v>
      </c>
    </row>
    <row r="1075" spans="2:6" x14ac:dyDescent="0.2">
      <c r="B1075" s="155" t="s">
        <v>13</v>
      </c>
      <c r="C1075" s="155" t="s">
        <v>69</v>
      </c>
      <c r="D1075" s="155" t="s">
        <v>128</v>
      </c>
      <c r="E1075" t="str">
        <f t="shared" si="16"/>
        <v>SPFemale50-54</v>
      </c>
      <c r="F1075">
        <v>5371</v>
      </c>
    </row>
    <row r="1076" spans="2:6" x14ac:dyDescent="0.2">
      <c r="B1076" s="155" t="s">
        <v>13</v>
      </c>
      <c r="C1076" s="155" t="s">
        <v>69</v>
      </c>
      <c r="D1076" s="155" t="s">
        <v>129</v>
      </c>
      <c r="E1076" t="str">
        <f t="shared" si="16"/>
        <v>SPFemale55-59</v>
      </c>
      <c r="F1076">
        <v>7753</v>
      </c>
    </row>
    <row r="1077" spans="2:6" x14ac:dyDescent="0.2">
      <c r="B1077" s="155" t="s">
        <v>13</v>
      </c>
      <c r="C1077" s="155" t="s">
        <v>69</v>
      </c>
      <c r="D1077" s="155" t="s">
        <v>130</v>
      </c>
      <c r="E1077" t="str">
        <f t="shared" si="16"/>
        <v>SPFemale60-64</v>
      </c>
      <c r="F1077">
        <v>10435</v>
      </c>
    </row>
    <row r="1078" spans="2:6" x14ac:dyDescent="0.2">
      <c r="B1078" s="155" t="s">
        <v>13</v>
      </c>
      <c r="C1078" s="155" t="s">
        <v>69</v>
      </c>
      <c r="D1078" s="155" t="s">
        <v>131</v>
      </c>
      <c r="E1078" t="str">
        <f t="shared" si="16"/>
        <v>SPFemale65-69</v>
      </c>
      <c r="F1078">
        <v>12705</v>
      </c>
    </row>
    <row r="1079" spans="2:6" x14ac:dyDescent="0.2">
      <c r="B1079" s="155" t="s">
        <v>13</v>
      </c>
      <c r="C1079" s="155" t="s">
        <v>69</v>
      </c>
      <c r="D1079" s="155" t="s">
        <v>132</v>
      </c>
      <c r="E1079" t="str">
        <f t="shared" si="16"/>
        <v>SPFemale70-74</v>
      </c>
      <c r="F1079">
        <v>14133</v>
      </c>
    </row>
    <row r="1080" spans="2:6" x14ac:dyDescent="0.2">
      <c r="B1080" s="155" t="s">
        <v>13</v>
      </c>
      <c r="C1080" s="155" t="s">
        <v>69</v>
      </c>
      <c r="D1080" s="155" t="s">
        <v>133</v>
      </c>
      <c r="E1080" t="str">
        <f t="shared" si="16"/>
        <v>SPFemale75-79</v>
      </c>
      <c r="F1080">
        <v>16064</v>
      </c>
    </row>
    <row r="1081" spans="2:6" x14ac:dyDescent="0.2">
      <c r="B1081" s="155" t="s">
        <v>13</v>
      </c>
      <c r="C1081" s="155" t="s">
        <v>69</v>
      </c>
      <c r="D1081" s="155" t="s">
        <v>134</v>
      </c>
      <c r="E1081" t="str">
        <f t="shared" si="16"/>
        <v>SPFemale80-84</v>
      </c>
      <c r="F1081">
        <v>19033</v>
      </c>
    </row>
    <row r="1082" spans="2:6" x14ac:dyDescent="0.2">
      <c r="B1082" s="155" t="s">
        <v>13</v>
      </c>
      <c r="C1082" s="155" t="s">
        <v>69</v>
      </c>
      <c r="D1082" s="155" t="s">
        <v>135</v>
      </c>
      <c r="E1082" t="str">
        <f t="shared" si="16"/>
        <v>SPFemale85-89</v>
      </c>
      <c r="F1082">
        <v>18747</v>
      </c>
    </row>
    <row r="1083" spans="2:6" x14ac:dyDescent="0.2">
      <c r="B1083" s="155" t="s">
        <v>13</v>
      </c>
      <c r="C1083" s="155" t="s">
        <v>69</v>
      </c>
      <c r="D1083" s="155" t="s">
        <v>8</v>
      </c>
      <c r="E1083" t="str">
        <f t="shared" si="16"/>
        <v>SPFemale90+</v>
      </c>
      <c r="F1083">
        <v>20565</v>
      </c>
    </row>
    <row r="1084" spans="2:6" x14ac:dyDescent="0.2">
      <c r="B1084" s="155" t="s">
        <v>13</v>
      </c>
      <c r="C1084" s="155" t="s">
        <v>70</v>
      </c>
      <c r="D1084" s="155">
        <v>0</v>
      </c>
      <c r="E1084" t="str">
        <f t="shared" si="16"/>
        <v>SPMale0</v>
      </c>
      <c r="F1084">
        <v>3538</v>
      </c>
    </row>
    <row r="1085" spans="2:6" x14ac:dyDescent="0.2">
      <c r="B1085" s="155" t="s">
        <v>13</v>
      </c>
      <c r="C1085" s="155" t="s">
        <v>70</v>
      </c>
      <c r="D1085" s="167" t="s">
        <v>139</v>
      </c>
      <c r="E1085" t="str">
        <f t="shared" si="16"/>
        <v>SPMale01-04</v>
      </c>
      <c r="F1085">
        <v>581</v>
      </c>
    </row>
    <row r="1086" spans="2:6" x14ac:dyDescent="0.2">
      <c r="B1086" s="155" t="s">
        <v>13</v>
      </c>
      <c r="C1086" s="155" t="s">
        <v>70</v>
      </c>
      <c r="D1086" s="167" t="s">
        <v>138</v>
      </c>
      <c r="E1086" t="str">
        <f t="shared" si="16"/>
        <v>SPMale05-09</v>
      </c>
      <c r="F1086">
        <v>271</v>
      </c>
    </row>
    <row r="1087" spans="2:6" x14ac:dyDescent="0.2">
      <c r="B1087" s="155" t="s">
        <v>13</v>
      </c>
      <c r="C1087" s="155" t="s">
        <v>70</v>
      </c>
      <c r="D1087" s="167" t="s">
        <v>120</v>
      </c>
      <c r="E1087" t="str">
        <f t="shared" si="16"/>
        <v>SPMale10-14</v>
      </c>
      <c r="F1087">
        <v>364</v>
      </c>
    </row>
    <row r="1088" spans="2:6" x14ac:dyDescent="0.2">
      <c r="B1088" s="155" t="s">
        <v>13</v>
      </c>
      <c r="C1088" s="155" t="s">
        <v>70</v>
      </c>
      <c r="D1088" s="155" t="s">
        <v>121</v>
      </c>
      <c r="E1088" t="str">
        <f t="shared" si="16"/>
        <v>SPMale15-19</v>
      </c>
      <c r="F1088">
        <v>1544</v>
      </c>
    </row>
    <row r="1089" spans="2:6" x14ac:dyDescent="0.2">
      <c r="B1089" s="155" t="s">
        <v>13</v>
      </c>
      <c r="C1089" s="155" t="s">
        <v>70</v>
      </c>
      <c r="D1089" s="155" t="s">
        <v>122</v>
      </c>
      <c r="E1089" t="str">
        <f t="shared" si="16"/>
        <v>SPMale20-24</v>
      </c>
      <c r="F1089">
        <v>2701</v>
      </c>
    </row>
    <row r="1090" spans="2:6" x14ac:dyDescent="0.2">
      <c r="B1090" s="155" t="s">
        <v>13</v>
      </c>
      <c r="C1090" s="155" t="s">
        <v>70</v>
      </c>
      <c r="D1090" s="155" t="s">
        <v>123</v>
      </c>
      <c r="E1090" t="str">
        <f t="shared" si="16"/>
        <v>SPMale25-29</v>
      </c>
      <c r="F1090">
        <v>2651</v>
      </c>
    </row>
    <row r="1091" spans="2:6" x14ac:dyDescent="0.2">
      <c r="B1091" s="155" t="s">
        <v>13</v>
      </c>
      <c r="C1091" s="155" t="s">
        <v>70</v>
      </c>
      <c r="D1091" s="155" t="s">
        <v>124</v>
      </c>
      <c r="E1091" t="str">
        <f t="shared" si="16"/>
        <v>SPMale30-34</v>
      </c>
      <c r="F1091">
        <v>3231</v>
      </c>
    </row>
    <row r="1092" spans="2:6" x14ac:dyDescent="0.2">
      <c r="B1092" s="155" t="s">
        <v>13</v>
      </c>
      <c r="C1092" s="155" t="s">
        <v>70</v>
      </c>
      <c r="D1092" s="155" t="s">
        <v>125</v>
      </c>
      <c r="E1092" t="str">
        <f t="shared" ref="E1092:E1155" si="17">_xlfn.CONCAT(B1092,C1092,D1092)</f>
        <v>SPMale35-39</v>
      </c>
      <c r="F1092">
        <v>4137</v>
      </c>
    </row>
    <row r="1093" spans="2:6" x14ac:dyDescent="0.2">
      <c r="B1093" s="155" t="s">
        <v>13</v>
      </c>
      <c r="C1093" s="155" t="s">
        <v>70</v>
      </c>
      <c r="D1093" s="155" t="s">
        <v>126</v>
      </c>
      <c r="E1093" t="str">
        <f t="shared" si="17"/>
        <v>SPMale40-44</v>
      </c>
      <c r="F1093">
        <v>5197</v>
      </c>
    </row>
    <row r="1094" spans="2:6" x14ac:dyDescent="0.2">
      <c r="B1094" s="155" t="s">
        <v>13</v>
      </c>
      <c r="C1094" s="155" t="s">
        <v>70</v>
      </c>
      <c r="D1094" s="155" t="s">
        <v>127</v>
      </c>
      <c r="E1094" t="str">
        <f t="shared" si="17"/>
        <v>SPMale45-49</v>
      </c>
      <c r="F1094">
        <v>6836</v>
      </c>
    </row>
    <row r="1095" spans="2:6" x14ac:dyDescent="0.2">
      <c r="B1095" s="155" t="s">
        <v>13</v>
      </c>
      <c r="C1095" s="155" t="s">
        <v>70</v>
      </c>
      <c r="D1095" s="155" t="s">
        <v>128</v>
      </c>
      <c r="E1095" t="str">
        <f t="shared" si="17"/>
        <v>SPMale50-54</v>
      </c>
      <c r="F1095">
        <v>9784</v>
      </c>
    </row>
    <row r="1096" spans="2:6" x14ac:dyDescent="0.2">
      <c r="B1096" s="155" t="s">
        <v>13</v>
      </c>
      <c r="C1096" s="155" t="s">
        <v>70</v>
      </c>
      <c r="D1096" s="155" t="s">
        <v>129</v>
      </c>
      <c r="E1096" t="str">
        <f t="shared" si="17"/>
        <v>SPMale55-59</v>
      </c>
      <c r="F1096">
        <v>13114</v>
      </c>
    </row>
    <row r="1097" spans="2:6" x14ac:dyDescent="0.2">
      <c r="B1097" s="155" t="s">
        <v>13</v>
      </c>
      <c r="C1097" s="155" t="s">
        <v>70</v>
      </c>
      <c r="D1097" s="155" t="s">
        <v>130</v>
      </c>
      <c r="E1097" t="str">
        <f t="shared" si="17"/>
        <v>SPMale60-64</v>
      </c>
      <c r="F1097">
        <v>16555</v>
      </c>
    </row>
    <row r="1098" spans="2:6" x14ac:dyDescent="0.2">
      <c r="B1098" s="155" t="s">
        <v>13</v>
      </c>
      <c r="C1098" s="155" t="s">
        <v>70</v>
      </c>
      <c r="D1098" s="155" t="s">
        <v>131</v>
      </c>
      <c r="E1098" t="str">
        <f t="shared" si="17"/>
        <v>SPMale65-69</v>
      </c>
      <c r="F1098">
        <v>17832</v>
      </c>
    </row>
    <row r="1099" spans="2:6" x14ac:dyDescent="0.2">
      <c r="B1099" s="155" t="s">
        <v>13</v>
      </c>
      <c r="C1099" s="155" t="s">
        <v>70</v>
      </c>
      <c r="D1099" s="155" t="s">
        <v>132</v>
      </c>
      <c r="E1099" t="str">
        <f t="shared" si="17"/>
        <v>SPMale70-74</v>
      </c>
      <c r="F1099">
        <v>18074</v>
      </c>
    </row>
    <row r="1100" spans="2:6" x14ac:dyDescent="0.2">
      <c r="B1100" s="155" t="s">
        <v>13</v>
      </c>
      <c r="C1100" s="155" t="s">
        <v>70</v>
      </c>
      <c r="D1100" s="155" t="s">
        <v>133</v>
      </c>
      <c r="E1100" t="str">
        <f t="shared" si="17"/>
        <v>SPMale75-79</v>
      </c>
      <c r="F1100">
        <v>17781</v>
      </c>
    </row>
    <row r="1101" spans="2:6" x14ac:dyDescent="0.2">
      <c r="B1101" s="155" t="s">
        <v>13</v>
      </c>
      <c r="C1101" s="155" t="s">
        <v>70</v>
      </c>
      <c r="D1101" s="155" t="s">
        <v>134</v>
      </c>
      <c r="E1101" t="str">
        <f t="shared" si="17"/>
        <v>SPMale80-84</v>
      </c>
      <c r="F1101">
        <v>17015</v>
      </c>
    </row>
    <row r="1102" spans="2:6" x14ac:dyDescent="0.2">
      <c r="B1102" s="155" t="s">
        <v>13</v>
      </c>
      <c r="C1102" s="155" t="s">
        <v>70</v>
      </c>
      <c r="D1102" s="155" t="s">
        <v>135</v>
      </c>
      <c r="E1102" t="str">
        <f t="shared" si="17"/>
        <v>SPMale85-89</v>
      </c>
      <c r="F1102">
        <v>13192</v>
      </c>
    </row>
    <row r="1103" spans="2:6" x14ac:dyDescent="0.2">
      <c r="B1103" s="155" t="s">
        <v>13</v>
      </c>
      <c r="C1103" s="155" t="s">
        <v>70</v>
      </c>
      <c r="D1103" s="155" t="s">
        <v>8</v>
      </c>
      <c r="E1103" t="str">
        <f t="shared" si="17"/>
        <v>SPMale90+</v>
      </c>
      <c r="F1103">
        <v>9837</v>
      </c>
    </row>
    <row r="1104" spans="2:6" x14ac:dyDescent="0.2">
      <c r="B1104" s="155" t="s">
        <v>45</v>
      </c>
      <c r="C1104" s="155" t="s">
        <v>69</v>
      </c>
      <c r="D1104" s="155">
        <v>0</v>
      </c>
      <c r="E1104" t="str">
        <f t="shared" si="17"/>
        <v>TOFemale0</v>
      </c>
      <c r="F1104">
        <v>137</v>
      </c>
    </row>
    <row r="1105" spans="2:6" x14ac:dyDescent="0.2">
      <c r="B1105" s="155" t="s">
        <v>45</v>
      </c>
      <c r="C1105" s="155" t="s">
        <v>69</v>
      </c>
      <c r="D1105" s="167" t="s">
        <v>139</v>
      </c>
      <c r="E1105" t="str">
        <f t="shared" si="17"/>
        <v>TOFemale01-04</v>
      </c>
      <c r="F1105">
        <v>21</v>
      </c>
    </row>
    <row r="1106" spans="2:6" x14ac:dyDescent="0.2">
      <c r="B1106" s="155" t="s">
        <v>45</v>
      </c>
      <c r="C1106" s="155" t="s">
        <v>69</v>
      </c>
      <c r="D1106" s="167" t="s">
        <v>138</v>
      </c>
      <c r="E1106" t="str">
        <f t="shared" si="17"/>
        <v>TOFemale05-09</v>
      </c>
      <c r="F1106">
        <v>13</v>
      </c>
    </row>
    <row r="1107" spans="2:6" x14ac:dyDescent="0.2">
      <c r="B1107" s="155" t="s">
        <v>45</v>
      </c>
      <c r="C1107" s="155" t="s">
        <v>69</v>
      </c>
      <c r="D1107" s="167" t="s">
        <v>120</v>
      </c>
      <c r="E1107" t="str">
        <f t="shared" si="17"/>
        <v>TOFemale10-14</v>
      </c>
      <c r="F1107">
        <v>22</v>
      </c>
    </row>
    <row r="1108" spans="2:6" x14ac:dyDescent="0.2">
      <c r="B1108" s="155" t="s">
        <v>45</v>
      </c>
      <c r="C1108" s="155" t="s">
        <v>69</v>
      </c>
      <c r="D1108" s="155" t="s">
        <v>121</v>
      </c>
      <c r="E1108" t="str">
        <f t="shared" si="17"/>
        <v>TOFemale15-19</v>
      </c>
      <c r="F1108">
        <v>25</v>
      </c>
    </row>
    <row r="1109" spans="2:6" x14ac:dyDescent="0.2">
      <c r="B1109" s="155" t="s">
        <v>45</v>
      </c>
      <c r="C1109" s="155" t="s">
        <v>69</v>
      </c>
      <c r="D1109" s="155" t="s">
        <v>122</v>
      </c>
      <c r="E1109" t="str">
        <f t="shared" si="17"/>
        <v>TOFemale20-24</v>
      </c>
      <c r="F1109">
        <v>23</v>
      </c>
    </row>
    <row r="1110" spans="2:6" x14ac:dyDescent="0.2">
      <c r="B1110" s="155" t="s">
        <v>45</v>
      </c>
      <c r="C1110" s="155" t="s">
        <v>69</v>
      </c>
      <c r="D1110" s="155" t="s">
        <v>123</v>
      </c>
      <c r="E1110" t="str">
        <f t="shared" si="17"/>
        <v>TOFemale25-29</v>
      </c>
      <c r="F1110">
        <v>55</v>
      </c>
    </row>
    <row r="1111" spans="2:6" x14ac:dyDescent="0.2">
      <c r="B1111" s="155" t="s">
        <v>45</v>
      </c>
      <c r="C1111" s="155" t="s">
        <v>69</v>
      </c>
      <c r="D1111" s="155" t="s">
        <v>124</v>
      </c>
      <c r="E1111" t="str">
        <f t="shared" si="17"/>
        <v>TOFemale30-34</v>
      </c>
      <c r="F1111">
        <v>71</v>
      </c>
    </row>
    <row r="1112" spans="2:6" x14ac:dyDescent="0.2">
      <c r="B1112" s="155" t="s">
        <v>45</v>
      </c>
      <c r="C1112" s="155" t="s">
        <v>69</v>
      </c>
      <c r="D1112" s="155" t="s">
        <v>125</v>
      </c>
      <c r="E1112" t="str">
        <f t="shared" si="17"/>
        <v>TOFemale35-39</v>
      </c>
      <c r="F1112">
        <v>65</v>
      </c>
    </row>
    <row r="1113" spans="2:6" x14ac:dyDescent="0.2">
      <c r="B1113" s="155" t="s">
        <v>45</v>
      </c>
      <c r="C1113" s="155" t="s">
        <v>69</v>
      </c>
      <c r="D1113" s="155" t="s">
        <v>126</v>
      </c>
      <c r="E1113" t="str">
        <f t="shared" si="17"/>
        <v>TOFemale40-44</v>
      </c>
      <c r="F1113">
        <v>92</v>
      </c>
    </row>
    <row r="1114" spans="2:6" x14ac:dyDescent="0.2">
      <c r="B1114" s="155" t="s">
        <v>45</v>
      </c>
      <c r="C1114" s="155" t="s">
        <v>69</v>
      </c>
      <c r="D1114" s="155" t="s">
        <v>127</v>
      </c>
      <c r="E1114" t="str">
        <f t="shared" si="17"/>
        <v>TOFemale45-49</v>
      </c>
      <c r="F1114">
        <v>111</v>
      </c>
    </row>
    <row r="1115" spans="2:6" x14ac:dyDescent="0.2">
      <c r="B1115" s="155" t="s">
        <v>45</v>
      </c>
      <c r="C1115" s="155" t="s">
        <v>69</v>
      </c>
      <c r="D1115" s="155" t="s">
        <v>128</v>
      </c>
      <c r="E1115" t="str">
        <f t="shared" si="17"/>
        <v>TOFemale50-54</v>
      </c>
      <c r="F1115">
        <v>123</v>
      </c>
    </row>
    <row r="1116" spans="2:6" x14ac:dyDescent="0.2">
      <c r="B1116" s="155" t="s">
        <v>45</v>
      </c>
      <c r="C1116" s="155" t="s">
        <v>69</v>
      </c>
      <c r="D1116" s="155" t="s">
        <v>129</v>
      </c>
      <c r="E1116" t="str">
        <f t="shared" si="17"/>
        <v>TOFemale55-59</v>
      </c>
      <c r="F1116">
        <v>171</v>
      </c>
    </row>
    <row r="1117" spans="2:6" x14ac:dyDescent="0.2">
      <c r="B1117" s="155" t="s">
        <v>45</v>
      </c>
      <c r="C1117" s="155" t="s">
        <v>69</v>
      </c>
      <c r="D1117" s="155" t="s">
        <v>130</v>
      </c>
      <c r="E1117" t="str">
        <f t="shared" si="17"/>
        <v>TOFemale60-64</v>
      </c>
      <c r="F1117">
        <v>225</v>
      </c>
    </row>
    <row r="1118" spans="2:6" x14ac:dyDescent="0.2">
      <c r="B1118" s="155" t="s">
        <v>45</v>
      </c>
      <c r="C1118" s="155" t="s">
        <v>69</v>
      </c>
      <c r="D1118" s="155" t="s">
        <v>131</v>
      </c>
      <c r="E1118" t="str">
        <f t="shared" si="17"/>
        <v>TOFemale65-69</v>
      </c>
      <c r="F1118">
        <v>252</v>
      </c>
    </row>
    <row r="1119" spans="2:6" x14ac:dyDescent="0.2">
      <c r="B1119" s="155" t="s">
        <v>45</v>
      </c>
      <c r="C1119" s="155" t="s">
        <v>69</v>
      </c>
      <c r="D1119" s="155" t="s">
        <v>132</v>
      </c>
      <c r="E1119" t="str">
        <f t="shared" si="17"/>
        <v>TOFemale70-74</v>
      </c>
      <c r="F1119">
        <v>253</v>
      </c>
    </row>
    <row r="1120" spans="2:6" x14ac:dyDescent="0.2">
      <c r="B1120" s="155" t="s">
        <v>45</v>
      </c>
      <c r="C1120" s="155" t="s">
        <v>69</v>
      </c>
      <c r="D1120" s="155" t="s">
        <v>133</v>
      </c>
      <c r="E1120" t="str">
        <f t="shared" si="17"/>
        <v>TOFemale75-79</v>
      </c>
      <c r="F1120">
        <v>364</v>
      </c>
    </row>
    <row r="1121" spans="2:6" x14ac:dyDescent="0.2">
      <c r="B1121" s="155" t="s">
        <v>45</v>
      </c>
      <c r="C1121" s="155" t="s">
        <v>69</v>
      </c>
      <c r="D1121" s="155" t="s">
        <v>134</v>
      </c>
      <c r="E1121" t="str">
        <f t="shared" si="17"/>
        <v>TOFemale80-84</v>
      </c>
      <c r="F1121">
        <v>379</v>
      </c>
    </row>
    <row r="1122" spans="2:6" x14ac:dyDescent="0.2">
      <c r="B1122" s="155" t="s">
        <v>45</v>
      </c>
      <c r="C1122" s="155" t="s">
        <v>69</v>
      </c>
      <c r="D1122" s="155" t="s">
        <v>135</v>
      </c>
      <c r="E1122" t="str">
        <f t="shared" si="17"/>
        <v>TOFemale85-89</v>
      </c>
      <c r="F1122">
        <v>332</v>
      </c>
    </row>
    <row r="1123" spans="2:6" x14ac:dyDescent="0.2">
      <c r="B1123" s="155" t="s">
        <v>45</v>
      </c>
      <c r="C1123" s="155" t="s">
        <v>69</v>
      </c>
      <c r="D1123" s="155" t="s">
        <v>8</v>
      </c>
      <c r="E1123" t="str">
        <f t="shared" si="17"/>
        <v>TOFemale90+</v>
      </c>
      <c r="F1123">
        <v>344</v>
      </c>
    </row>
    <row r="1124" spans="2:6" x14ac:dyDescent="0.2">
      <c r="B1124" s="155" t="s">
        <v>45</v>
      </c>
      <c r="C1124" s="155" t="s">
        <v>70</v>
      </c>
      <c r="D1124" s="155">
        <v>0</v>
      </c>
      <c r="E1124" t="str">
        <f t="shared" si="17"/>
        <v>TOMale0</v>
      </c>
      <c r="F1124">
        <v>146</v>
      </c>
    </row>
    <row r="1125" spans="2:6" x14ac:dyDescent="0.2">
      <c r="B1125" s="155" t="s">
        <v>45</v>
      </c>
      <c r="C1125" s="155" t="s">
        <v>70</v>
      </c>
      <c r="D1125" s="167" t="s">
        <v>139</v>
      </c>
      <c r="E1125" t="str">
        <f t="shared" si="17"/>
        <v>TOMale01-04</v>
      </c>
      <c r="F1125">
        <v>38</v>
      </c>
    </row>
    <row r="1126" spans="2:6" x14ac:dyDescent="0.2">
      <c r="B1126" s="155" t="s">
        <v>45</v>
      </c>
      <c r="C1126" s="155" t="s">
        <v>70</v>
      </c>
      <c r="D1126" s="167" t="s">
        <v>138</v>
      </c>
      <c r="E1126" t="str">
        <f t="shared" si="17"/>
        <v>TOMale05-09</v>
      </c>
      <c r="F1126">
        <v>20</v>
      </c>
    </row>
    <row r="1127" spans="2:6" x14ac:dyDescent="0.2">
      <c r="B1127" s="155" t="s">
        <v>45</v>
      </c>
      <c r="C1127" s="155" t="s">
        <v>70</v>
      </c>
      <c r="D1127" s="167" t="s">
        <v>120</v>
      </c>
      <c r="E1127" t="str">
        <f t="shared" si="17"/>
        <v>TOMale10-14</v>
      </c>
      <c r="F1127">
        <v>37</v>
      </c>
    </row>
    <row r="1128" spans="2:6" x14ac:dyDescent="0.2">
      <c r="B1128" s="155" t="s">
        <v>45</v>
      </c>
      <c r="C1128" s="155" t="s">
        <v>70</v>
      </c>
      <c r="D1128" s="155" t="s">
        <v>121</v>
      </c>
      <c r="E1128" t="str">
        <f t="shared" si="17"/>
        <v>TOMale15-19</v>
      </c>
      <c r="F1128">
        <v>141</v>
      </c>
    </row>
    <row r="1129" spans="2:6" x14ac:dyDescent="0.2">
      <c r="B1129" s="155" t="s">
        <v>45</v>
      </c>
      <c r="C1129" s="155" t="s">
        <v>70</v>
      </c>
      <c r="D1129" s="155" t="s">
        <v>122</v>
      </c>
      <c r="E1129" t="str">
        <f t="shared" si="17"/>
        <v>TOMale20-24</v>
      </c>
      <c r="F1129">
        <v>168</v>
      </c>
    </row>
    <row r="1130" spans="2:6" x14ac:dyDescent="0.2">
      <c r="B1130" s="155" t="s">
        <v>45</v>
      </c>
      <c r="C1130" s="155" t="s">
        <v>70</v>
      </c>
      <c r="D1130" s="155" t="s">
        <v>123</v>
      </c>
      <c r="E1130" t="str">
        <f t="shared" si="17"/>
        <v>TOMale25-29</v>
      </c>
      <c r="F1130">
        <v>159</v>
      </c>
    </row>
    <row r="1131" spans="2:6" x14ac:dyDescent="0.2">
      <c r="B1131" s="155" t="s">
        <v>45</v>
      </c>
      <c r="C1131" s="155" t="s">
        <v>70</v>
      </c>
      <c r="D1131" s="155" t="s">
        <v>124</v>
      </c>
      <c r="E1131" t="str">
        <f t="shared" si="17"/>
        <v>TOMale30-34</v>
      </c>
      <c r="F1131">
        <v>174</v>
      </c>
    </row>
    <row r="1132" spans="2:6" x14ac:dyDescent="0.2">
      <c r="B1132" s="155" t="s">
        <v>45</v>
      </c>
      <c r="C1132" s="155" t="s">
        <v>70</v>
      </c>
      <c r="D1132" s="155" t="s">
        <v>125</v>
      </c>
      <c r="E1132" t="str">
        <f t="shared" si="17"/>
        <v>TOMale35-39</v>
      </c>
      <c r="F1132">
        <v>196</v>
      </c>
    </row>
    <row r="1133" spans="2:6" x14ac:dyDescent="0.2">
      <c r="B1133" s="155" t="s">
        <v>45</v>
      </c>
      <c r="C1133" s="155" t="s">
        <v>70</v>
      </c>
      <c r="D1133" s="155" t="s">
        <v>126</v>
      </c>
      <c r="E1133" t="str">
        <f t="shared" si="17"/>
        <v>TOMale40-44</v>
      </c>
      <c r="F1133">
        <v>194</v>
      </c>
    </row>
    <row r="1134" spans="2:6" x14ac:dyDescent="0.2">
      <c r="B1134" s="155" t="s">
        <v>45</v>
      </c>
      <c r="C1134" s="155" t="s">
        <v>70</v>
      </c>
      <c r="D1134" s="155" t="s">
        <v>127</v>
      </c>
      <c r="E1134" t="str">
        <f t="shared" si="17"/>
        <v>TOMale45-49</v>
      </c>
      <c r="F1134">
        <v>218</v>
      </c>
    </row>
    <row r="1135" spans="2:6" x14ac:dyDescent="0.2">
      <c r="B1135" s="155" t="s">
        <v>45</v>
      </c>
      <c r="C1135" s="155" t="s">
        <v>70</v>
      </c>
      <c r="D1135" s="155" t="s">
        <v>128</v>
      </c>
      <c r="E1135" t="str">
        <f t="shared" si="17"/>
        <v>TOMale50-54</v>
      </c>
      <c r="F1135">
        <v>275</v>
      </c>
    </row>
    <row r="1136" spans="2:6" x14ac:dyDescent="0.2">
      <c r="B1136" s="155" t="s">
        <v>45</v>
      </c>
      <c r="C1136" s="155" t="s">
        <v>70</v>
      </c>
      <c r="D1136" s="155" t="s">
        <v>129</v>
      </c>
      <c r="E1136" t="str">
        <f t="shared" si="17"/>
        <v>TOMale55-59</v>
      </c>
      <c r="F1136">
        <v>294</v>
      </c>
    </row>
    <row r="1137" spans="2:6" x14ac:dyDescent="0.2">
      <c r="B1137" s="155" t="s">
        <v>45</v>
      </c>
      <c r="C1137" s="155" t="s">
        <v>70</v>
      </c>
      <c r="D1137" s="155" t="s">
        <v>130</v>
      </c>
      <c r="E1137" t="str">
        <f t="shared" si="17"/>
        <v>TOMale60-64</v>
      </c>
      <c r="F1137">
        <v>372</v>
      </c>
    </row>
    <row r="1138" spans="2:6" x14ac:dyDescent="0.2">
      <c r="B1138" s="155" t="s">
        <v>45</v>
      </c>
      <c r="C1138" s="155" t="s">
        <v>70</v>
      </c>
      <c r="D1138" s="155" t="s">
        <v>131</v>
      </c>
      <c r="E1138" t="str">
        <f t="shared" si="17"/>
        <v>TOMale65-69</v>
      </c>
      <c r="F1138">
        <v>390</v>
      </c>
    </row>
    <row r="1139" spans="2:6" x14ac:dyDescent="0.2">
      <c r="B1139" s="155" t="s">
        <v>45</v>
      </c>
      <c r="C1139" s="155" t="s">
        <v>70</v>
      </c>
      <c r="D1139" s="155" t="s">
        <v>132</v>
      </c>
      <c r="E1139" t="str">
        <f t="shared" si="17"/>
        <v>TOMale70-74</v>
      </c>
      <c r="F1139">
        <v>409</v>
      </c>
    </row>
    <row r="1140" spans="2:6" x14ac:dyDescent="0.2">
      <c r="B1140" s="155" t="s">
        <v>45</v>
      </c>
      <c r="C1140" s="155" t="s">
        <v>70</v>
      </c>
      <c r="D1140" s="155" t="s">
        <v>133</v>
      </c>
      <c r="E1140" t="str">
        <f t="shared" si="17"/>
        <v>TOMale75-79</v>
      </c>
      <c r="F1140">
        <v>462</v>
      </c>
    </row>
    <row r="1141" spans="2:6" x14ac:dyDescent="0.2">
      <c r="B1141" s="155" t="s">
        <v>45</v>
      </c>
      <c r="C1141" s="155" t="s">
        <v>70</v>
      </c>
      <c r="D1141" s="155" t="s">
        <v>134</v>
      </c>
      <c r="E1141" t="str">
        <f t="shared" si="17"/>
        <v>TOMale80-84</v>
      </c>
      <c r="F1141">
        <v>497</v>
      </c>
    </row>
    <row r="1142" spans="2:6" x14ac:dyDescent="0.2">
      <c r="B1142" s="155" t="s">
        <v>45</v>
      </c>
      <c r="C1142" s="155" t="s">
        <v>70</v>
      </c>
      <c r="D1142" s="155" t="s">
        <v>135</v>
      </c>
      <c r="E1142" t="str">
        <f t="shared" si="17"/>
        <v>TOMale85-89</v>
      </c>
      <c r="F1142">
        <v>380</v>
      </c>
    </row>
    <row r="1143" spans="2:6" x14ac:dyDescent="0.2">
      <c r="B1143" s="155" t="s">
        <v>45</v>
      </c>
      <c r="C1143" s="155" t="s">
        <v>70</v>
      </c>
      <c r="D1143" s="155" t="s">
        <v>8</v>
      </c>
      <c r="E1143" t="str">
        <f t="shared" si="17"/>
        <v>TOMale90+</v>
      </c>
      <c r="F1143">
        <v>335</v>
      </c>
    </row>
    <row r="1144" spans="2:6" x14ac:dyDescent="0.2">
      <c r="B1144" s="155" t="s">
        <v>12</v>
      </c>
      <c r="C1144" s="155" t="s">
        <v>18</v>
      </c>
      <c r="D1144" s="155">
        <v>0</v>
      </c>
      <c r="E1144" t="str">
        <f t="shared" si="17"/>
        <v>ACTotal0</v>
      </c>
      <c r="F1144">
        <v>258</v>
      </c>
    </row>
    <row r="1145" spans="2:6" x14ac:dyDescent="0.2">
      <c r="B1145" s="155" t="s">
        <v>12</v>
      </c>
      <c r="C1145" s="155" t="s">
        <v>18</v>
      </c>
      <c r="D1145" s="167" t="s">
        <v>139</v>
      </c>
      <c r="E1145" t="str">
        <f t="shared" si="17"/>
        <v>ACTotal01-04</v>
      </c>
      <c r="F1145">
        <v>57</v>
      </c>
    </row>
    <row r="1146" spans="2:6" x14ac:dyDescent="0.2">
      <c r="B1146" s="155" t="s">
        <v>12</v>
      </c>
      <c r="C1146" s="155" t="s">
        <v>18</v>
      </c>
      <c r="D1146" s="167" t="s">
        <v>138</v>
      </c>
      <c r="E1146" t="str">
        <f t="shared" si="17"/>
        <v>ACTotal05-09</v>
      </c>
      <c r="F1146">
        <v>38</v>
      </c>
    </row>
    <row r="1147" spans="2:6" x14ac:dyDescent="0.2">
      <c r="B1147" s="155" t="s">
        <v>12</v>
      </c>
      <c r="C1147" s="155" t="s">
        <v>18</v>
      </c>
      <c r="D1147" s="167" t="s">
        <v>120</v>
      </c>
      <c r="E1147" t="str">
        <f t="shared" si="17"/>
        <v>ACTotal10-14</v>
      </c>
      <c r="F1147">
        <v>27</v>
      </c>
    </row>
    <row r="1148" spans="2:6" x14ac:dyDescent="0.2">
      <c r="B1148" s="155" t="s">
        <v>12</v>
      </c>
      <c r="C1148" s="155" t="s">
        <v>18</v>
      </c>
      <c r="D1148" s="155" t="s">
        <v>121</v>
      </c>
      <c r="E1148" t="str">
        <f t="shared" si="17"/>
        <v>ACTotal15-19</v>
      </c>
      <c r="F1148">
        <v>103</v>
      </c>
    </row>
    <row r="1149" spans="2:6" x14ac:dyDescent="0.2">
      <c r="B1149" s="155" t="s">
        <v>12</v>
      </c>
      <c r="C1149" s="155" t="s">
        <v>18</v>
      </c>
      <c r="D1149" s="155" t="s">
        <v>122</v>
      </c>
      <c r="E1149" t="str">
        <f t="shared" si="17"/>
        <v>ACTotal20-24</v>
      </c>
      <c r="F1149">
        <v>129</v>
      </c>
    </row>
    <row r="1150" spans="2:6" x14ac:dyDescent="0.2">
      <c r="B1150" s="155" t="s">
        <v>12</v>
      </c>
      <c r="C1150" s="155" t="s">
        <v>18</v>
      </c>
      <c r="D1150" s="155" t="s">
        <v>123</v>
      </c>
      <c r="E1150" t="str">
        <f t="shared" si="17"/>
        <v>ACTotal25-29</v>
      </c>
      <c r="F1150">
        <v>132</v>
      </c>
    </row>
    <row r="1151" spans="2:6" x14ac:dyDescent="0.2">
      <c r="B1151" s="155" t="s">
        <v>12</v>
      </c>
      <c r="C1151" s="155" t="s">
        <v>18</v>
      </c>
      <c r="D1151" s="155" t="s">
        <v>124</v>
      </c>
      <c r="E1151" t="str">
        <f t="shared" si="17"/>
        <v>ACTotal30-34</v>
      </c>
      <c r="F1151">
        <v>131</v>
      </c>
    </row>
    <row r="1152" spans="2:6" x14ac:dyDescent="0.2">
      <c r="B1152" s="155" t="s">
        <v>12</v>
      </c>
      <c r="C1152" s="155" t="s">
        <v>18</v>
      </c>
      <c r="D1152" s="155" t="s">
        <v>125</v>
      </c>
      <c r="E1152" t="str">
        <f t="shared" si="17"/>
        <v>ACTotal35-39</v>
      </c>
      <c r="F1152">
        <v>147</v>
      </c>
    </row>
    <row r="1153" spans="2:6" x14ac:dyDescent="0.2">
      <c r="B1153" s="155" t="s">
        <v>12</v>
      </c>
      <c r="C1153" s="155" t="s">
        <v>18</v>
      </c>
      <c r="D1153" s="155" t="s">
        <v>126</v>
      </c>
      <c r="E1153" t="str">
        <f t="shared" si="17"/>
        <v>ACTotal40-44</v>
      </c>
      <c r="F1153">
        <v>132</v>
      </c>
    </row>
    <row r="1154" spans="2:6" x14ac:dyDescent="0.2">
      <c r="B1154" s="155" t="s">
        <v>12</v>
      </c>
      <c r="C1154" s="155" t="s">
        <v>18</v>
      </c>
      <c r="D1154" s="155" t="s">
        <v>127</v>
      </c>
      <c r="E1154" t="str">
        <f t="shared" si="17"/>
        <v>ACTotal45-49</v>
      </c>
      <c r="F1154">
        <v>190</v>
      </c>
    </row>
    <row r="1155" spans="2:6" x14ac:dyDescent="0.2">
      <c r="B1155" s="155" t="s">
        <v>12</v>
      </c>
      <c r="C1155" s="155" t="s">
        <v>18</v>
      </c>
      <c r="D1155" s="155" t="s">
        <v>128</v>
      </c>
      <c r="E1155" t="str">
        <f t="shared" si="17"/>
        <v>ACTotal50-54</v>
      </c>
      <c r="F1155">
        <v>213</v>
      </c>
    </row>
    <row r="1156" spans="2:6" x14ac:dyDescent="0.2">
      <c r="B1156" s="155" t="s">
        <v>12</v>
      </c>
      <c r="C1156" s="155" t="s">
        <v>18</v>
      </c>
      <c r="D1156" s="155" t="s">
        <v>129</v>
      </c>
      <c r="E1156" t="str">
        <f t="shared" ref="E1156:E1219" si="18">_xlfn.CONCAT(B1156,C1156,D1156)</f>
        <v>ACTotal55-59</v>
      </c>
      <c r="F1156">
        <v>244</v>
      </c>
    </row>
    <row r="1157" spans="2:6" x14ac:dyDescent="0.2">
      <c r="B1157" s="155" t="s">
        <v>12</v>
      </c>
      <c r="C1157" s="155" t="s">
        <v>18</v>
      </c>
      <c r="D1157" s="155" t="s">
        <v>130</v>
      </c>
      <c r="E1157" t="str">
        <f t="shared" si="18"/>
        <v>ACTotal60-64</v>
      </c>
      <c r="F1157">
        <v>305</v>
      </c>
    </row>
    <row r="1158" spans="2:6" x14ac:dyDescent="0.2">
      <c r="B1158" s="155" t="s">
        <v>12</v>
      </c>
      <c r="C1158" s="155" t="s">
        <v>18</v>
      </c>
      <c r="D1158" s="155" t="s">
        <v>131</v>
      </c>
      <c r="E1158" t="str">
        <f t="shared" si="18"/>
        <v>ACTotal65-69</v>
      </c>
      <c r="F1158">
        <v>325</v>
      </c>
    </row>
    <row r="1159" spans="2:6" x14ac:dyDescent="0.2">
      <c r="B1159" s="155" t="s">
        <v>12</v>
      </c>
      <c r="C1159" s="155" t="s">
        <v>18</v>
      </c>
      <c r="D1159" s="155" t="s">
        <v>132</v>
      </c>
      <c r="E1159" t="str">
        <f t="shared" si="18"/>
        <v>ACTotal70-74</v>
      </c>
      <c r="F1159">
        <v>338</v>
      </c>
    </row>
    <row r="1160" spans="2:6" x14ac:dyDescent="0.2">
      <c r="B1160" s="155" t="s">
        <v>12</v>
      </c>
      <c r="C1160" s="155" t="s">
        <v>18</v>
      </c>
      <c r="D1160" s="155" t="s">
        <v>133</v>
      </c>
      <c r="E1160" t="str">
        <f t="shared" si="18"/>
        <v>ACTotal75-79</v>
      </c>
      <c r="F1160">
        <v>392</v>
      </c>
    </row>
    <row r="1161" spans="2:6" x14ac:dyDescent="0.2">
      <c r="B1161" s="155" t="s">
        <v>12</v>
      </c>
      <c r="C1161" s="155" t="s">
        <v>18</v>
      </c>
      <c r="D1161" s="155" t="s">
        <v>134</v>
      </c>
      <c r="E1161" t="str">
        <f t="shared" si="18"/>
        <v>ACTotal80-84</v>
      </c>
      <c r="F1161">
        <v>334</v>
      </c>
    </row>
    <row r="1162" spans="2:6" x14ac:dyDescent="0.2">
      <c r="B1162" s="155" t="s">
        <v>12</v>
      </c>
      <c r="C1162" s="155" t="s">
        <v>18</v>
      </c>
      <c r="D1162" s="155" t="s">
        <v>135</v>
      </c>
      <c r="E1162" t="str">
        <f t="shared" si="18"/>
        <v>ACTotal85-89</v>
      </c>
      <c r="F1162">
        <v>267</v>
      </c>
    </row>
    <row r="1163" spans="2:6" x14ac:dyDescent="0.2">
      <c r="B1163" s="155" t="s">
        <v>12</v>
      </c>
      <c r="C1163" s="155" t="s">
        <v>18</v>
      </c>
      <c r="D1163" s="155" t="s">
        <v>8</v>
      </c>
      <c r="E1163" t="str">
        <f t="shared" si="18"/>
        <v>ACTotal90+</v>
      </c>
      <c r="F1163">
        <v>314</v>
      </c>
    </row>
    <row r="1164" spans="2:6" x14ac:dyDescent="0.2">
      <c r="B1164" s="155" t="s">
        <v>53</v>
      </c>
      <c r="C1164" s="155" t="s">
        <v>18</v>
      </c>
      <c r="D1164" s="155">
        <v>0</v>
      </c>
      <c r="E1164" t="str">
        <f t="shared" si="18"/>
        <v>ALTotal0</v>
      </c>
      <c r="F1164">
        <v>653</v>
      </c>
    </row>
    <row r="1165" spans="2:6" x14ac:dyDescent="0.2">
      <c r="B1165" s="155" t="s">
        <v>53</v>
      </c>
      <c r="C1165" s="155" t="s">
        <v>18</v>
      </c>
      <c r="D1165" s="167" t="s">
        <v>139</v>
      </c>
      <c r="E1165" t="str">
        <f t="shared" si="18"/>
        <v>ALTotal01-04</v>
      </c>
      <c r="F1165">
        <v>122</v>
      </c>
    </row>
    <row r="1166" spans="2:6" x14ac:dyDescent="0.2">
      <c r="B1166" s="155" t="s">
        <v>53</v>
      </c>
      <c r="C1166" s="155" t="s">
        <v>18</v>
      </c>
      <c r="D1166" s="167" t="s">
        <v>138</v>
      </c>
      <c r="E1166" t="str">
        <f t="shared" si="18"/>
        <v>ALTotal05-09</v>
      </c>
      <c r="F1166">
        <v>73</v>
      </c>
    </row>
    <row r="1167" spans="2:6" x14ac:dyDescent="0.2">
      <c r="B1167" s="155" t="s">
        <v>53</v>
      </c>
      <c r="C1167" s="155" t="s">
        <v>18</v>
      </c>
      <c r="D1167" s="167" t="s">
        <v>120</v>
      </c>
      <c r="E1167" t="str">
        <f t="shared" si="18"/>
        <v>ALTotal10-14</v>
      </c>
      <c r="F1167">
        <v>94</v>
      </c>
    </row>
    <row r="1168" spans="2:6" x14ac:dyDescent="0.2">
      <c r="B1168" s="155" t="s">
        <v>53</v>
      </c>
      <c r="C1168" s="155" t="s">
        <v>18</v>
      </c>
      <c r="D1168" s="155" t="s">
        <v>121</v>
      </c>
      <c r="E1168" t="str">
        <f t="shared" si="18"/>
        <v>ALTotal15-19</v>
      </c>
      <c r="F1168">
        <v>381</v>
      </c>
    </row>
    <row r="1169" spans="2:6" x14ac:dyDescent="0.2">
      <c r="B1169" s="155" t="s">
        <v>53</v>
      </c>
      <c r="C1169" s="155" t="s">
        <v>18</v>
      </c>
      <c r="D1169" s="155" t="s">
        <v>122</v>
      </c>
      <c r="E1169" t="str">
        <f t="shared" si="18"/>
        <v>ALTotal20-24</v>
      </c>
      <c r="F1169">
        <v>542</v>
      </c>
    </row>
    <row r="1170" spans="2:6" x14ac:dyDescent="0.2">
      <c r="B1170" s="155" t="s">
        <v>53</v>
      </c>
      <c r="C1170" s="155" t="s">
        <v>18</v>
      </c>
      <c r="D1170" s="155" t="s">
        <v>123</v>
      </c>
      <c r="E1170" t="str">
        <f t="shared" si="18"/>
        <v>ALTotal25-29</v>
      </c>
      <c r="F1170">
        <v>440</v>
      </c>
    </row>
    <row r="1171" spans="2:6" x14ac:dyDescent="0.2">
      <c r="B1171" s="155" t="s">
        <v>53</v>
      </c>
      <c r="C1171" s="155" t="s">
        <v>18</v>
      </c>
      <c r="D1171" s="155" t="s">
        <v>124</v>
      </c>
      <c r="E1171" t="str">
        <f t="shared" si="18"/>
        <v>ALTotal30-34</v>
      </c>
      <c r="F1171">
        <v>453</v>
      </c>
    </row>
    <row r="1172" spans="2:6" x14ac:dyDescent="0.2">
      <c r="B1172" s="155" t="s">
        <v>53</v>
      </c>
      <c r="C1172" s="155" t="s">
        <v>18</v>
      </c>
      <c r="D1172" s="155" t="s">
        <v>125</v>
      </c>
      <c r="E1172" t="str">
        <f t="shared" si="18"/>
        <v>ALTotal35-39</v>
      </c>
      <c r="F1172">
        <v>558</v>
      </c>
    </row>
    <row r="1173" spans="2:6" x14ac:dyDescent="0.2">
      <c r="B1173" s="155" t="s">
        <v>53</v>
      </c>
      <c r="C1173" s="155" t="s">
        <v>18</v>
      </c>
      <c r="D1173" s="155" t="s">
        <v>126</v>
      </c>
      <c r="E1173" t="str">
        <f t="shared" si="18"/>
        <v>ALTotal40-44</v>
      </c>
      <c r="F1173">
        <v>677</v>
      </c>
    </row>
    <row r="1174" spans="2:6" x14ac:dyDescent="0.2">
      <c r="B1174" s="155" t="s">
        <v>53</v>
      </c>
      <c r="C1174" s="155" t="s">
        <v>18</v>
      </c>
      <c r="D1174" s="155" t="s">
        <v>127</v>
      </c>
      <c r="E1174" t="str">
        <f t="shared" si="18"/>
        <v>ALTotal45-49</v>
      </c>
      <c r="F1174">
        <v>821</v>
      </c>
    </row>
    <row r="1175" spans="2:6" x14ac:dyDescent="0.2">
      <c r="B1175" s="155" t="s">
        <v>53</v>
      </c>
      <c r="C1175" s="155" t="s">
        <v>18</v>
      </c>
      <c r="D1175" s="155" t="s">
        <v>128</v>
      </c>
      <c r="E1175" t="str">
        <f t="shared" si="18"/>
        <v>ALTotal50-54</v>
      </c>
      <c r="F1175">
        <v>1120</v>
      </c>
    </row>
    <row r="1176" spans="2:6" x14ac:dyDescent="0.2">
      <c r="B1176" s="155" t="s">
        <v>53</v>
      </c>
      <c r="C1176" s="155" t="s">
        <v>18</v>
      </c>
      <c r="D1176" s="155" t="s">
        <v>129</v>
      </c>
      <c r="E1176" t="str">
        <f t="shared" si="18"/>
        <v>ALTotal55-59</v>
      </c>
      <c r="F1176">
        <v>1320</v>
      </c>
    </row>
    <row r="1177" spans="2:6" x14ac:dyDescent="0.2">
      <c r="B1177" s="155" t="s">
        <v>53</v>
      </c>
      <c r="C1177" s="155" t="s">
        <v>18</v>
      </c>
      <c r="D1177" s="155" t="s">
        <v>130</v>
      </c>
      <c r="E1177" t="str">
        <f t="shared" si="18"/>
        <v>ALTotal60-64</v>
      </c>
      <c r="F1177">
        <v>1579</v>
      </c>
    </row>
    <row r="1178" spans="2:6" x14ac:dyDescent="0.2">
      <c r="B1178" s="155" t="s">
        <v>53</v>
      </c>
      <c r="C1178" s="155" t="s">
        <v>18</v>
      </c>
      <c r="D1178" s="155" t="s">
        <v>131</v>
      </c>
      <c r="E1178" t="str">
        <f t="shared" si="18"/>
        <v>ALTotal65-69</v>
      </c>
      <c r="F1178">
        <v>1916</v>
      </c>
    </row>
    <row r="1179" spans="2:6" x14ac:dyDescent="0.2">
      <c r="B1179" s="155" t="s">
        <v>53</v>
      </c>
      <c r="C1179" s="155" t="s">
        <v>18</v>
      </c>
      <c r="D1179" s="155" t="s">
        <v>132</v>
      </c>
      <c r="E1179" t="str">
        <f t="shared" si="18"/>
        <v>ALTotal70-74</v>
      </c>
      <c r="F1179">
        <v>2085</v>
      </c>
    </row>
    <row r="1180" spans="2:6" x14ac:dyDescent="0.2">
      <c r="B1180" s="155" t="s">
        <v>53</v>
      </c>
      <c r="C1180" s="155" t="s">
        <v>18</v>
      </c>
      <c r="D1180" s="155" t="s">
        <v>133</v>
      </c>
      <c r="E1180" t="str">
        <f t="shared" si="18"/>
        <v>ALTotal75-79</v>
      </c>
      <c r="F1180">
        <v>2120</v>
      </c>
    </row>
    <row r="1181" spans="2:6" x14ac:dyDescent="0.2">
      <c r="B1181" s="155" t="s">
        <v>53</v>
      </c>
      <c r="C1181" s="155" t="s">
        <v>18</v>
      </c>
      <c r="D1181" s="155" t="s">
        <v>134</v>
      </c>
      <c r="E1181" t="str">
        <f t="shared" si="18"/>
        <v>ALTotal80-84</v>
      </c>
      <c r="F1181">
        <v>2029</v>
      </c>
    </row>
    <row r="1182" spans="2:6" x14ac:dyDescent="0.2">
      <c r="B1182" s="155" t="s">
        <v>53</v>
      </c>
      <c r="C1182" s="155" t="s">
        <v>18</v>
      </c>
      <c r="D1182" s="155" t="s">
        <v>135</v>
      </c>
      <c r="E1182" t="str">
        <f t="shared" si="18"/>
        <v>ALTotal85-89</v>
      </c>
      <c r="F1182">
        <v>1640</v>
      </c>
    </row>
    <row r="1183" spans="2:6" x14ac:dyDescent="0.2">
      <c r="B1183" s="155" t="s">
        <v>53</v>
      </c>
      <c r="C1183" s="155" t="s">
        <v>18</v>
      </c>
      <c r="D1183" s="155" t="s">
        <v>8</v>
      </c>
      <c r="E1183" t="str">
        <f t="shared" si="18"/>
        <v>ALTotal90+</v>
      </c>
      <c r="F1183">
        <v>1629</v>
      </c>
    </row>
    <row r="1184" spans="2:6" x14ac:dyDescent="0.2">
      <c r="B1184" s="155" t="s">
        <v>15</v>
      </c>
      <c r="C1184" s="155" t="s">
        <v>18</v>
      </c>
      <c r="D1184" s="155">
        <v>0</v>
      </c>
      <c r="E1184" t="str">
        <f t="shared" si="18"/>
        <v>AMTotal0</v>
      </c>
      <c r="F1184">
        <v>1232</v>
      </c>
    </row>
    <row r="1185" spans="2:6" x14ac:dyDescent="0.2">
      <c r="B1185" s="155" t="s">
        <v>15</v>
      </c>
      <c r="C1185" s="155" t="s">
        <v>18</v>
      </c>
      <c r="D1185" s="167" t="s">
        <v>139</v>
      </c>
      <c r="E1185" t="str">
        <f t="shared" si="18"/>
        <v>AMTotal01-04</v>
      </c>
      <c r="F1185">
        <v>242</v>
      </c>
    </row>
    <row r="1186" spans="2:6" x14ac:dyDescent="0.2">
      <c r="B1186" s="155" t="s">
        <v>15</v>
      </c>
      <c r="C1186" s="155" t="s">
        <v>18</v>
      </c>
      <c r="D1186" s="167" t="s">
        <v>138</v>
      </c>
      <c r="E1186" t="str">
        <f t="shared" si="18"/>
        <v>AMTotal05-09</v>
      </c>
      <c r="F1186">
        <v>110</v>
      </c>
    </row>
    <row r="1187" spans="2:6" x14ac:dyDescent="0.2">
      <c r="B1187" s="155" t="s">
        <v>15</v>
      </c>
      <c r="C1187" s="155" t="s">
        <v>18</v>
      </c>
      <c r="D1187" s="167" t="s">
        <v>120</v>
      </c>
      <c r="E1187" t="str">
        <f t="shared" si="18"/>
        <v>AMTotal10-14</v>
      </c>
      <c r="F1187">
        <v>157</v>
      </c>
    </row>
    <row r="1188" spans="2:6" x14ac:dyDescent="0.2">
      <c r="B1188" s="155" t="s">
        <v>15</v>
      </c>
      <c r="C1188" s="155" t="s">
        <v>18</v>
      </c>
      <c r="D1188" s="155" t="s">
        <v>121</v>
      </c>
      <c r="E1188" t="str">
        <f t="shared" si="18"/>
        <v>AMTotal15-19</v>
      </c>
      <c r="F1188">
        <v>507</v>
      </c>
    </row>
    <row r="1189" spans="2:6" x14ac:dyDescent="0.2">
      <c r="B1189" s="155" t="s">
        <v>15</v>
      </c>
      <c r="C1189" s="155" t="s">
        <v>18</v>
      </c>
      <c r="D1189" s="155" t="s">
        <v>122</v>
      </c>
      <c r="E1189" t="str">
        <f t="shared" si="18"/>
        <v>AMTotal20-24</v>
      </c>
      <c r="F1189">
        <v>754</v>
      </c>
    </row>
    <row r="1190" spans="2:6" x14ac:dyDescent="0.2">
      <c r="B1190" s="155" t="s">
        <v>15</v>
      </c>
      <c r="C1190" s="155" t="s">
        <v>18</v>
      </c>
      <c r="D1190" s="155" t="s">
        <v>123</v>
      </c>
      <c r="E1190" t="str">
        <f t="shared" si="18"/>
        <v>AMTotal25-29</v>
      </c>
      <c r="F1190">
        <v>715</v>
      </c>
    </row>
    <row r="1191" spans="2:6" x14ac:dyDescent="0.2">
      <c r="B1191" s="155" t="s">
        <v>15</v>
      </c>
      <c r="C1191" s="155" t="s">
        <v>18</v>
      </c>
      <c r="D1191" s="155" t="s">
        <v>124</v>
      </c>
      <c r="E1191" t="str">
        <f t="shared" si="18"/>
        <v>AMTotal30-34</v>
      </c>
      <c r="F1191">
        <v>643</v>
      </c>
    </row>
    <row r="1192" spans="2:6" x14ac:dyDescent="0.2">
      <c r="B1192" s="155" t="s">
        <v>15</v>
      </c>
      <c r="C1192" s="155" t="s">
        <v>18</v>
      </c>
      <c r="D1192" s="155" t="s">
        <v>125</v>
      </c>
      <c r="E1192" t="str">
        <f t="shared" si="18"/>
        <v>AMTotal35-39</v>
      </c>
      <c r="F1192">
        <v>648</v>
      </c>
    </row>
    <row r="1193" spans="2:6" x14ac:dyDescent="0.2">
      <c r="B1193" s="155" t="s">
        <v>15</v>
      </c>
      <c r="C1193" s="155" t="s">
        <v>18</v>
      </c>
      <c r="D1193" s="155" t="s">
        <v>126</v>
      </c>
      <c r="E1193" t="str">
        <f t="shared" si="18"/>
        <v>AMTotal40-44</v>
      </c>
      <c r="F1193">
        <v>728</v>
      </c>
    </row>
    <row r="1194" spans="2:6" x14ac:dyDescent="0.2">
      <c r="B1194" s="155" t="s">
        <v>15</v>
      </c>
      <c r="C1194" s="155" t="s">
        <v>18</v>
      </c>
      <c r="D1194" s="155" t="s">
        <v>127</v>
      </c>
      <c r="E1194" t="str">
        <f t="shared" si="18"/>
        <v>AMTotal45-49</v>
      </c>
      <c r="F1194">
        <v>745</v>
      </c>
    </row>
    <row r="1195" spans="2:6" x14ac:dyDescent="0.2">
      <c r="B1195" s="155" t="s">
        <v>15</v>
      </c>
      <c r="C1195" s="155" t="s">
        <v>18</v>
      </c>
      <c r="D1195" s="155" t="s">
        <v>128</v>
      </c>
      <c r="E1195" t="str">
        <f t="shared" si="18"/>
        <v>AMTotal50-54</v>
      </c>
      <c r="F1195">
        <v>875</v>
      </c>
    </row>
    <row r="1196" spans="2:6" x14ac:dyDescent="0.2">
      <c r="B1196" s="155" t="s">
        <v>15</v>
      </c>
      <c r="C1196" s="155" t="s">
        <v>18</v>
      </c>
      <c r="D1196" s="155" t="s">
        <v>129</v>
      </c>
      <c r="E1196" t="str">
        <f t="shared" si="18"/>
        <v>AMTotal55-59</v>
      </c>
      <c r="F1196">
        <v>1105</v>
      </c>
    </row>
    <row r="1197" spans="2:6" x14ac:dyDescent="0.2">
      <c r="B1197" s="155" t="s">
        <v>15</v>
      </c>
      <c r="C1197" s="155" t="s">
        <v>18</v>
      </c>
      <c r="D1197" s="155" t="s">
        <v>130</v>
      </c>
      <c r="E1197" t="str">
        <f t="shared" si="18"/>
        <v>AMTotal60-64</v>
      </c>
      <c r="F1197">
        <v>1305</v>
      </c>
    </row>
    <row r="1198" spans="2:6" x14ac:dyDescent="0.2">
      <c r="B1198" s="155" t="s">
        <v>15</v>
      </c>
      <c r="C1198" s="155" t="s">
        <v>18</v>
      </c>
      <c r="D1198" s="155" t="s">
        <v>131</v>
      </c>
      <c r="E1198" t="str">
        <f t="shared" si="18"/>
        <v>AMTotal65-69</v>
      </c>
      <c r="F1198">
        <v>1507</v>
      </c>
    </row>
    <row r="1199" spans="2:6" x14ac:dyDescent="0.2">
      <c r="B1199" s="155" t="s">
        <v>15</v>
      </c>
      <c r="C1199" s="155" t="s">
        <v>18</v>
      </c>
      <c r="D1199" s="155" t="s">
        <v>132</v>
      </c>
      <c r="E1199" t="str">
        <f t="shared" si="18"/>
        <v>AMTotal70-74</v>
      </c>
      <c r="F1199">
        <v>1518</v>
      </c>
    </row>
    <row r="1200" spans="2:6" x14ac:dyDescent="0.2">
      <c r="B1200" s="155" t="s">
        <v>15</v>
      </c>
      <c r="C1200" s="155" t="s">
        <v>18</v>
      </c>
      <c r="D1200" s="155" t="s">
        <v>133</v>
      </c>
      <c r="E1200" t="str">
        <f t="shared" si="18"/>
        <v>AMTotal75-79</v>
      </c>
      <c r="F1200">
        <v>1573</v>
      </c>
    </row>
    <row r="1201" spans="2:6" x14ac:dyDescent="0.2">
      <c r="B1201" s="155" t="s">
        <v>15</v>
      </c>
      <c r="C1201" s="155" t="s">
        <v>18</v>
      </c>
      <c r="D1201" s="155" t="s">
        <v>134</v>
      </c>
      <c r="E1201" t="str">
        <f t="shared" si="18"/>
        <v>AMTotal80-84</v>
      </c>
      <c r="F1201">
        <v>1508</v>
      </c>
    </row>
    <row r="1202" spans="2:6" x14ac:dyDescent="0.2">
      <c r="B1202" s="155" t="s">
        <v>15</v>
      </c>
      <c r="C1202" s="155" t="s">
        <v>18</v>
      </c>
      <c r="D1202" s="155" t="s">
        <v>135</v>
      </c>
      <c r="E1202" t="str">
        <f t="shared" si="18"/>
        <v>AMTotal85-89</v>
      </c>
      <c r="F1202">
        <v>1161</v>
      </c>
    </row>
    <row r="1203" spans="2:6" x14ac:dyDescent="0.2">
      <c r="B1203" s="155" t="s">
        <v>15</v>
      </c>
      <c r="C1203" s="155" t="s">
        <v>18</v>
      </c>
      <c r="D1203" s="155" t="s">
        <v>8</v>
      </c>
      <c r="E1203" t="str">
        <f t="shared" si="18"/>
        <v>AMTotal90+</v>
      </c>
      <c r="F1203">
        <v>1222</v>
      </c>
    </row>
    <row r="1204" spans="2:6" x14ac:dyDescent="0.2">
      <c r="B1204" s="155" t="s">
        <v>44</v>
      </c>
      <c r="C1204" s="155" t="s">
        <v>18</v>
      </c>
      <c r="D1204" s="155">
        <v>0</v>
      </c>
      <c r="E1204" t="str">
        <f t="shared" si="18"/>
        <v>APTotal0</v>
      </c>
      <c r="F1204">
        <v>288</v>
      </c>
    </row>
    <row r="1205" spans="2:6" x14ac:dyDescent="0.2">
      <c r="B1205" s="155" t="s">
        <v>44</v>
      </c>
      <c r="C1205" s="155" t="s">
        <v>18</v>
      </c>
      <c r="D1205" s="167" t="s">
        <v>139</v>
      </c>
      <c r="E1205" t="str">
        <f t="shared" si="18"/>
        <v>APTotal01-04</v>
      </c>
      <c r="F1205">
        <v>58</v>
      </c>
    </row>
    <row r="1206" spans="2:6" x14ac:dyDescent="0.2">
      <c r="B1206" s="155" t="s">
        <v>44</v>
      </c>
      <c r="C1206" s="155" t="s">
        <v>18</v>
      </c>
      <c r="D1206" s="167" t="s">
        <v>138</v>
      </c>
      <c r="E1206" t="str">
        <f t="shared" si="18"/>
        <v>APTotal05-09</v>
      </c>
      <c r="F1206">
        <v>29</v>
      </c>
    </row>
    <row r="1207" spans="2:6" x14ac:dyDescent="0.2">
      <c r="B1207" s="155" t="s">
        <v>44</v>
      </c>
      <c r="C1207" s="155" t="s">
        <v>18</v>
      </c>
      <c r="D1207" s="167" t="s">
        <v>120</v>
      </c>
      <c r="E1207" t="str">
        <f t="shared" si="18"/>
        <v>APTotal10-14</v>
      </c>
      <c r="F1207">
        <v>31</v>
      </c>
    </row>
    <row r="1208" spans="2:6" x14ac:dyDescent="0.2">
      <c r="B1208" s="155" t="s">
        <v>44</v>
      </c>
      <c r="C1208" s="155" t="s">
        <v>18</v>
      </c>
      <c r="D1208" s="155" t="s">
        <v>121</v>
      </c>
      <c r="E1208" t="str">
        <f t="shared" si="18"/>
        <v>APTotal15-19</v>
      </c>
      <c r="F1208">
        <v>156</v>
      </c>
    </row>
    <row r="1209" spans="2:6" x14ac:dyDescent="0.2">
      <c r="B1209" s="155" t="s">
        <v>44</v>
      </c>
      <c r="C1209" s="155" t="s">
        <v>18</v>
      </c>
      <c r="D1209" s="155" t="s">
        <v>122</v>
      </c>
      <c r="E1209" t="str">
        <f t="shared" si="18"/>
        <v>APTotal20-24</v>
      </c>
      <c r="F1209">
        <v>183</v>
      </c>
    </row>
    <row r="1210" spans="2:6" x14ac:dyDescent="0.2">
      <c r="B1210" s="155" t="s">
        <v>44</v>
      </c>
      <c r="C1210" s="155" t="s">
        <v>18</v>
      </c>
      <c r="D1210" s="155" t="s">
        <v>123</v>
      </c>
      <c r="E1210" t="str">
        <f t="shared" si="18"/>
        <v>APTotal25-29</v>
      </c>
      <c r="F1210">
        <v>120</v>
      </c>
    </row>
    <row r="1211" spans="2:6" x14ac:dyDescent="0.2">
      <c r="B1211" s="155" t="s">
        <v>44</v>
      </c>
      <c r="C1211" s="155" t="s">
        <v>18</v>
      </c>
      <c r="D1211" s="155" t="s">
        <v>124</v>
      </c>
      <c r="E1211" t="str">
        <f t="shared" si="18"/>
        <v>APTotal30-34</v>
      </c>
      <c r="F1211">
        <v>115</v>
      </c>
    </row>
    <row r="1212" spans="2:6" x14ac:dyDescent="0.2">
      <c r="B1212" s="155" t="s">
        <v>44</v>
      </c>
      <c r="C1212" s="155" t="s">
        <v>18</v>
      </c>
      <c r="D1212" s="155" t="s">
        <v>125</v>
      </c>
      <c r="E1212" t="str">
        <f t="shared" si="18"/>
        <v>APTotal35-39</v>
      </c>
      <c r="F1212">
        <v>111</v>
      </c>
    </row>
    <row r="1213" spans="2:6" x14ac:dyDescent="0.2">
      <c r="B1213" s="155" t="s">
        <v>44</v>
      </c>
      <c r="C1213" s="155" t="s">
        <v>18</v>
      </c>
      <c r="D1213" s="155" t="s">
        <v>126</v>
      </c>
      <c r="E1213" t="str">
        <f t="shared" si="18"/>
        <v>APTotal40-44</v>
      </c>
      <c r="F1213">
        <v>132</v>
      </c>
    </row>
    <row r="1214" spans="2:6" x14ac:dyDescent="0.2">
      <c r="B1214" s="155" t="s">
        <v>44</v>
      </c>
      <c r="C1214" s="155" t="s">
        <v>18</v>
      </c>
      <c r="D1214" s="155" t="s">
        <v>127</v>
      </c>
      <c r="E1214" t="str">
        <f t="shared" si="18"/>
        <v>APTotal45-49</v>
      </c>
      <c r="F1214">
        <v>144</v>
      </c>
    </row>
    <row r="1215" spans="2:6" x14ac:dyDescent="0.2">
      <c r="B1215" s="155" t="s">
        <v>44</v>
      </c>
      <c r="C1215" s="155" t="s">
        <v>18</v>
      </c>
      <c r="D1215" s="155" t="s">
        <v>128</v>
      </c>
      <c r="E1215" t="str">
        <f t="shared" si="18"/>
        <v>APTotal50-54</v>
      </c>
      <c r="F1215">
        <v>181</v>
      </c>
    </row>
    <row r="1216" spans="2:6" x14ac:dyDescent="0.2">
      <c r="B1216" s="155" t="s">
        <v>44</v>
      </c>
      <c r="C1216" s="155" t="s">
        <v>18</v>
      </c>
      <c r="D1216" s="155" t="s">
        <v>129</v>
      </c>
      <c r="E1216" t="str">
        <f t="shared" si="18"/>
        <v>APTotal55-59</v>
      </c>
      <c r="F1216">
        <v>221</v>
      </c>
    </row>
    <row r="1217" spans="2:6" x14ac:dyDescent="0.2">
      <c r="B1217" s="155" t="s">
        <v>44</v>
      </c>
      <c r="C1217" s="155" t="s">
        <v>18</v>
      </c>
      <c r="D1217" s="155" t="s">
        <v>130</v>
      </c>
      <c r="E1217" t="str">
        <f t="shared" si="18"/>
        <v>APTotal60-64</v>
      </c>
      <c r="F1217">
        <v>255</v>
      </c>
    </row>
    <row r="1218" spans="2:6" x14ac:dyDescent="0.2">
      <c r="B1218" s="155" t="s">
        <v>44</v>
      </c>
      <c r="C1218" s="155" t="s">
        <v>18</v>
      </c>
      <c r="D1218" s="155" t="s">
        <v>131</v>
      </c>
      <c r="E1218" t="str">
        <f t="shared" si="18"/>
        <v>APTotal65-69</v>
      </c>
      <c r="F1218">
        <v>266</v>
      </c>
    </row>
    <row r="1219" spans="2:6" x14ac:dyDescent="0.2">
      <c r="B1219" s="155" t="s">
        <v>44</v>
      </c>
      <c r="C1219" s="155" t="s">
        <v>18</v>
      </c>
      <c r="D1219" s="155" t="s">
        <v>132</v>
      </c>
      <c r="E1219" t="str">
        <f t="shared" si="18"/>
        <v>APTotal70-74</v>
      </c>
      <c r="F1219">
        <v>273</v>
      </c>
    </row>
    <row r="1220" spans="2:6" x14ac:dyDescent="0.2">
      <c r="B1220" s="155" t="s">
        <v>44</v>
      </c>
      <c r="C1220" s="155" t="s">
        <v>18</v>
      </c>
      <c r="D1220" s="155" t="s">
        <v>133</v>
      </c>
      <c r="E1220" t="str">
        <f t="shared" ref="E1220:E1283" si="19">_xlfn.CONCAT(B1220,C1220,D1220)</f>
        <v>APTotal75-79</v>
      </c>
      <c r="F1220">
        <v>269</v>
      </c>
    </row>
    <row r="1221" spans="2:6" x14ac:dyDescent="0.2">
      <c r="B1221" s="155" t="s">
        <v>44</v>
      </c>
      <c r="C1221" s="155" t="s">
        <v>18</v>
      </c>
      <c r="D1221" s="155" t="s">
        <v>134</v>
      </c>
      <c r="E1221" t="str">
        <f t="shared" si="19"/>
        <v>APTotal80-84</v>
      </c>
      <c r="F1221">
        <v>248</v>
      </c>
    </row>
    <row r="1222" spans="2:6" x14ac:dyDescent="0.2">
      <c r="B1222" s="155" t="s">
        <v>44</v>
      </c>
      <c r="C1222" s="155" t="s">
        <v>18</v>
      </c>
      <c r="D1222" s="155" t="s">
        <v>135</v>
      </c>
      <c r="E1222" t="str">
        <f t="shared" si="19"/>
        <v>APTotal85-89</v>
      </c>
      <c r="F1222">
        <v>213</v>
      </c>
    </row>
    <row r="1223" spans="2:6" x14ac:dyDescent="0.2">
      <c r="B1223" s="155" t="s">
        <v>44</v>
      </c>
      <c r="C1223" s="155" t="s">
        <v>18</v>
      </c>
      <c r="D1223" s="155" t="s">
        <v>8</v>
      </c>
      <c r="E1223" t="str">
        <f t="shared" si="19"/>
        <v>APTotal90+</v>
      </c>
      <c r="F1223">
        <v>212</v>
      </c>
    </row>
    <row r="1224" spans="2:6" x14ac:dyDescent="0.2">
      <c r="B1224" s="155" t="s">
        <v>55</v>
      </c>
      <c r="C1224" s="155" t="s">
        <v>18</v>
      </c>
      <c r="D1224" s="155">
        <v>0</v>
      </c>
      <c r="E1224" t="str">
        <f t="shared" si="19"/>
        <v>BATotal0</v>
      </c>
      <c r="F1224">
        <v>2935</v>
      </c>
    </row>
    <row r="1225" spans="2:6" x14ac:dyDescent="0.2">
      <c r="B1225" s="155" t="s">
        <v>55</v>
      </c>
      <c r="C1225" s="155" t="s">
        <v>18</v>
      </c>
      <c r="D1225" s="167" t="s">
        <v>139</v>
      </c>
      <c r="E1225" t="str">
        <f t="shared" si="19"/>
        <v>BATotal01-04</v>
      </c>
      <c r="F1225">
        <v>410</v>
      </c>
    </row>
    <row r="1226" spans="2:6" x14ac:dyDescent="0.2">
      <c r="B1226" s="155" t="s">
        <v>55</v>
      </c>
      <c r="C1226" s="155" t="s">
        <v>18</v>
      </c>
      <c r="D1226" s="167" t="s">
        <v>138</v>
      </c>
      <c r="E1226" t="str">
        <f t="shared" si="19"/>
        <v>BATotal05-09</v>
      </c>
      <c r="F1226">
        <v>251</v>
      </c>
    </row>
    <row r="1227" spans="2:6" x14ac:dyDescent="0.2">
      <c r="B1227" s="155" t="s">
        <v>55</v>
      </c>
      <c r="C1227" s="155" t="s">
        <v>18</v>
      </c>
      <c r="D1227" s="167" t="s">
        <v>120</v>
      </c>
      <c r="E1227" t="str">
        <f t="shared" si="19"/>
        <v>BATotal10-14</v>
      </c>
      <c r="F1227">
        <v>378</v>
      </c>
    </row>
    <row r="1228" spans="2:6" x14ac:dyDescent="0.2">
      <c r="B1228" s="155" t="s">
        <v>55</v>
      </c>
      <c r="C1228" s="155" t="s">
        <v>18</v>
      </c>
      <c r="D1228" s="155" t="s">
        <v>121</v>
      </c>
      <c r="E1228" t="str">
        <f t="shared" si="19"/>
        <v>BATotal15-19</v>
      </c>
      <c r="F1228">
        <v>1830</v>
      </c>
    </row>
    <row r="1229" spans="2:6" x14ac:dyDescent="0.2">
      <c r="B1229" s="155" t="s">
        <v>55</v>
      </c>
      <c r="C1229" s="155" t="s">
        <v>18</v>
      </c>
      <c r="D1229" s="155" t="s">
        <v>122</v>
      </c>
      <c r="E1229" t="str">
        <f t="shared" si="19"/>
        <v>BATotal20-24</v>
      </c>
      <c r="F1229">
        <v>2669</v>
      </c>
    </row>
    <row r="1230" spans="2:6" x14ac:dyDescent="0.2">
      <c r="B1230" s="155" t="s">
        <v>55</v>
      </c>
      <c r="C1230" s="155" t="s">
        <v>18</v>
      </c>
      <c r="D1230" s="155" t="s">
        <v>123</v>
      </c>
      <c r="E1230" t="str">
        <f t="shared" si="19"/>
        <v>BATotal25-29</v>
      </c>
      <c r="F1230">
        <v>2238</v>
      </c>
    </row>
    <row r="1231" spans="2:6" x14ac:dyDescent="0.2">
      <c r="B1231" s="155" t="s">
        <v>55</v>
      </c>
      <c r="C1231" s="155" t="s">
        <v>18</v>
      </c>
      <c r="D1231" s="155" t="s">
        <v>124</v>
      </c>
      <c r="E1231" t="str">
        <f t="shared" si="19"/>
        <v>BATotal30-34</v>
      </c>
      <c r="F1231">
        <v>2414</v>
      </c>
    </row>
    <row r="1232" spans="2:6" x14ac:dyDescent="0.2">
      <c r="B1232" s="155" t="s">
        <v>55</v>
      </c>
      <c r="C1232" s="155" t="s">
        <v>18</v>
      </c>
      <c r="D1232" s="155" t="s">
        <v>125</v>
      </c>
      <c r="E1232" t="str">
        <f t="shared" si="19"/>
        <v>BATotal35-39</v>
      </c>
      <c r="F1232">
        <v>2829</v>
      </c>
    </row>
    <row r="1233" spans="2:6" x14ac:dyDescent="0.2">
      <c r="B1233" s="155" t="s">
        <v>55</v>
      </c>
      <c r="C1233" s="155" t="s">
        <v>18</v>
      </c>
      <c r="D1233" s="155" t="s">
        <v>126</v>
      </c>
      <c r="E1233" t="str">
        <f t="shared" si="19"/>
        <v>BATotal40-44</v>
      </c>
      <c r="F1233">
        <v>3234</v>
      </c>
    </row>
    <row r="1234" spans="2:6" x14ac:dyDescent="0.2">
      <c r="B1234" s="155" t="s">
        <v>55</v>
      </c>
      <c r="C1234" s="155" t="s">
        <v>18</v>
      </c>
      <c r="D1234" s="155" t="s">
        <v>127</v>
      </c>
      <c r="E1234" t="str">
        <f t="shared" si="19"/>
        <v>BATotal45-49</v>
      </c>
      <c r="F1234">
        <v>3571</v>
      </c>
    </row>
    <row r="1235" spans="2:6" x14ac:dyDescent="0.2">
      <c r="B1235" s="155" t="s">
        <v>55</v>
      </c>
      <c r="C1235" s="155" t="s">
        <v>18</v>
      </c>
      <c r="D1235" s="155" t="s">
        <v>128</v>
      </c>
      <c r="E1235" t="str">
        <f t="shared" si="19"/>
        <v>BATotal50-54</v>
      </c>
      <c r="F1235">
        <v>4758</v>
      </c>
    </row>
    <row r="1236" spans="2:6" x14ac:dyDescent="0.2">
      <c r="B1236" s="155" t="s">
        <v>55</v>
      </c>
      <c r="C1236" s="155" t="s">
        <v>18</v>
      </c>
      <c r="D1236" s="155" t="s">
        <v>129</v>
      </c>
      <c r="E1236" t="str">
        <f t="shared" si="19"/>
        <v>BATotal55-59</v>
      </c>
      <c r="F1236">
        <v>5729</v>
      </c>
    </row>
    <row r="1237" spans="2:6" x14ac:dyDescent="0.2">
      <c r="B1237" s="155" t="s">
        <v>55</v>
      </c>
      <c r="C1237" s="155" t="s">
        <v>18</v>
      </c>
      <c r="D1237" s="155" t="s">
        <v>130</v>
      </c>
      <c r="E1237" t="str">
        <f t="shared" si="19"/>
        <v>BATotal60-64</v>
      </c>
      <c r="F1237">
        <v>6841</v>
      </c>
    </row>
    <row r="1238" spans="2:6" x14ac:dyDescent="0.2">
      <c r="B1238" s="155" t="s">
        <v>55</v>
      </c>
      <c r="C1238" s="155" t="s">
        <v>18</v>
      </c>
      <c r="D1238" s="155" t="s">
        <v>131</v>
      </c>
      <c r="E1238" t="str">
        <f t="shared" si="19"/>
        <v>BATotal65-69</v>
      </c>
      <c r="F1238">
        <v>7675</v>
      </c>
    </row>
    <row r="1239" spans="2:6" x14ac:dyDescent="0.2">
      <c r="B1239" s="155" t="s">
        <v>55</v>
      </c>
      <c r="C1239" s="155" t="s">
        <v>18</v>
      </c>
      <c r="D1239" s="155" t="s">
        <v>132</v>
      </c>
      <c r="E1239" t="str">
        <f t="shared" si="19"/>
        <v>BATotal70-74</v>
      </c>
      <c r="F1239">
        <v>8237</v>
      </c>
    </row>
    <row r="1240" spans="2:6" x14ac:dyDescent="0.2">
      <c r="B1240" s="155" t="s">
        <v>55</v>
      </c>
      <c r="C1240" s="155" t="s">
        <v>18</v>
      </c>
      <c r="D1240" s="155" t="s">
        <v>133</v>
      </c>
      <c r="E1240" t="str">
        <f t="shared" si="19"/>
        <v>BATotal75-79</v>
      </c>
      <c r="F1240">
        <v>9362</v>
      </c>
    </row>
    <row r="1241" spans="2:6" x14ac:dyDescent="0.2">
      <c r="B1241" s="155" t="s">
        <v>55</v>
      </c>
      <c r="C1241" s="155" t="s">
        <v>18</v>
      </c>
      <c r="D1241" s="155" t="s">
        <v>134</v>
      </c>
      <c r="E1241" t="str">
        <f t="shared" si="19"/>
        <v>BATotal80-84</v>
      </c>
      <c r="F1241">
        <v>9141</v>
      </c>
    </row>
    <row r="1242" spans="2:6" x14ac:dyDescent="0.2">
      <c r="B1242" s="155" t="s">
        <v>55</v>
      </c>
      <c r="C1242" s="155" t="s">
        <v>18</v>
      </c>
      <c r="D1242" s="155" t="s">
        <v>135</v>
      </c>
      <c r="E1242" t="str">
        <f t="shared" si="19"/>
        <v>BATotal85-89</v>
      </c>
      <c r="F1242">
        <v>8242</v>
      </c>
    </row>
    <row r="1243" spans="2:6" x14ac:dyDescent="0.2">
      <c r="B1243" s="155" t="s">
        <v>55</v>
      </c>
      <c r="C1243" s="155" t="s">
        <v>18</v>
      </c>
      <c r="D1243" s="155" t="s">
        <v>8</v>
      </c>
      <c r="E1243" t="str">
        <f t="shared" si="19"/>
        <v>BATotal90+</v>
      </c>
      <c r="F1243">
        <v>10296</v>
      </c>
    </row>
    <row r="1244" spans="2:6" x14ac:dyDescent="0.2">
      <c r="B1244" s="155" t="s">
        <v>49</v>
      </c>
      <c r="C1244" s="155" t="s">
        <v>18</v>
      </c>
      <c r="D1244" s="155">
        <v>0</v>
      </c>
      <c r="E1244" t="str">
        <f t="shared" si="19"/>
        <v>CETotal0</v>
      </c>
      <c r="F1244">
        <v>1569</v>
      </c>
    </row>
    <row r="1245" spans="2:6" x14ac:dyDescent="0.2">
      <c r="B1245" s="155" t="s">
        <v>49</v>
      </c>
      <c r="C1245" s="155" t="s">
        <v>18</v>
      </c>
      <c r="D1245" s="167" t="s">
        <v>139</v>
      </c>
      <c r="E1245" t="str">
        <f t="shared" si="19"/>
        <v>CETotal01-04</v>
      </c>
      <c r="F1245">
        <v>255</v>
      </c>
    </row>
    <row r="1246" spans="2:6" x14ac:dyDescent="0.2">
      <c r="B1246" s="155" t="s">
        <v>49</v>
      </c>
      <c r="C1246" s="155" t="s">
        <v>18</v>
      </c>
      <c r="D1246" s="167" t="s">
        <v>138</v>
      </c>
      <c r="E1246" t="str">
        <f t="shared" si="19"/>
        <v>CETotal05-09</v>
      </c>
      <c r="F1246">
        <v>179</v>
      </c>
    </row>
    <row r="1247" spans="2:6" x14ac:dyDescent="0.2">
      <c r="B1247" s="155" t="s">
        <v>49</v>
      </c>
      <c r="C1247" s="155" t="s">
        <v>18</v>
      </c>
      <c r="D1247" s="167" t="s">
        <v>120</v>
      </c>
      <c r="E1247" t="str">
        <f t="shared" si="19"/>
        <v>CETotal10-14</v>
      </c>
      <c r="F1247">
        <v>219</v>
      </c>
    </row>
    <row r="1248" spans="2:6" x14ac:dyDescent="0.2">
      <c r="B1248" s="155" t="s">
        <v>49</v>
      </c>
      <c r="C1248" s="155" t="s">
        <v>18</v>
      </c>
      <c r="D1248" s="155" t="s">
        <v>121</v>
      </c>
      <c r="E1248" t="str">
        <f t="shared" si="19"/>
        <v>CETotal15-19</v>
      </c>
      <c r="F1248">
        <v>809</v>
      </c>
    </row>
    <row r="1249" spans="2:6" x14ac:dyDescent="0.2">
      <c r="B1249" s="155" t="s">
        <v>49</v>
      </c>
      <c r="C1249" s="155" t="s">
        <v>18</v>
      </c>
      <c r="D1249" s="155" t="s">
        <v>122</v>
      </c>
      <c r="E1249" t="str">
        <f t="shared" si="19"/>
        <v>CETotal20-24</v>
      </c>
      <c r="F1249">
        <v>1207</v>
      </c>
    </row>
    <row r="1250" spans="2:6" x14ac:dyDescent="0.2">
      <c r="B1250" s="155" t="s">
        <v>49</v>
      </c>
      <c r="C1250" s="155" t="s">
        <v>18</v>
      </c>
      <c r="D1250" s="155" t="s">
        <v>123</v>
      </c>
      <c r="E1250" t="str">
        <f t="shared" si="19"/>
        <v>CETotal25-29</v>
      </c>
      <c r="F1250">
        <v>1119</v>
      </c>
    </row>
    <row r="1251" spans="2:6" x14ac:dyDescent="0.2">
      <c r="B1251" s="155" t="s">
        <v>49</v>
      </c>
      <c r="C1251" s="155" t="s">
        <v>18</v>
      </c>
      <c r="D1251" s="155" t="s">
        <v>124</v>
      </c>
      <c r="E1251" t="str">
        <f t="shared" si="19"/>
        <v>CETotal30-34</v>
      </c>
      <c r="F1251">
        <v>1314</v>
      </c>
    </row>
    <row r="1252" spans="2:6" x14ac:dyDescent="0.2">
      <c r="B1252" s="155" t="s">
        <v>49</v>
      </c>
      <c r="C1252" s="155" t="s">
        <v>18</v>
      </c>
      <c r="D1252" s="155" t="s">
        <v>125</v>
      </c>
      <c r="E1252" t="str">
        <f t="shared" si="19"/>
        <v>CETotal35-39</v>
      </c>
      <c r="F1252">
        <v>1452</v>
      </c>
    </row>
    <row r="1253" spans="2:6" x14ac:dyDescent="0.2">
      <c r="B1253" s="155" t="s">
        <v>49</v>
      </c>
      <c r="C1253" s="155" t="s">
        <v>18</v>
      </c>
      <c r="D1253" s="155" t="s">
        <v>126</v>
      </c>
      <c r="E1253" t="str">
        <f t="shared" si="19"/>
        <v>CETotal40-44</v>
      </c>
      <c r="F1253">
        <v>1679</v>
      </c>
    </row>
    <row r="1254" spans="2:6" x14ac:dyDescent="0.2">
      <c r="B1254" s="155" t="s">
        <v>49</v>
      </c>
      <c r="C1254" s="155" t="s">
        <v>18</v>
      </c>
      <c r="D1254" s="155" t="s">
        <v>127</v>
      </c>
      <c r="E1254" t="str">
        <f t="shared" si="19"/>
        <v>CETotal45-49</v>
      </c>
      <c r="F1254">
        <v>2048</v>
      </c>
    </row>
    <row r="1255" spans="2:6" x14ac:dyDescent="0.2">
      <c r="B1255" s="155" t="s">
        <v>49</v>
      </c>
      <c r="C1255" s="155" t="s">
        <v>18</v>
      </c>
      <c r="D1255" s="155" t="s">
        <v>128</v>
      </c>
      <c r="E1255" t="str">
        <f t="shared" si="19"/>
        <v>CETotal50-54</v>
      </c>
      <c r="F1255">
        <v>2682</v>
      </c>
    </row>
    <row r="1256" spans="2:6" x14ac:dyDescent="0.2">
      <c r="B1256" s="155" t="s">
        <v>49</v>
      </c>
      <c r="C1256" s="155" t="s">
        <v>18</v>
      </c>
      <c r="D1256" s="155" t="s">
        <v>129</v>
      </c>
      <c r="E1256" t="str">
        <f t="shared" si="19"/>
        <v>CETotal55-59</v>
      </c>
      <c r="F1256">
        <v>3214</v>
      </c>
    </row>
    <row r="1257" spans="2:6" x14ac:dyDescent="0.2">
      <c r="B1257" s="155" t="s">
        <v>49</v>
      </c>
      <c r="C1257" s="155" t="s">
        <v>18</v>
      </c>
      <c r="D1257" s="155" t="s">
        <v>130</v>
      </c>
      <c r="E1257" t="str">
        <f t="shared" si="19"/>
        <v>CETotal60-64</v>
      </c>
      <c r="F1257">
        <v>3734</v>
      </c>
    </row>
    <row r="1258" spans="2:6" x14ac:dyDescent="0.2">
      <c r="B1258" s="155" t="s">
        <v>49</v>
      </c>
      <c r="C1258" s="155" t="s">
        <v>18</v>
      </c>
      <c r="D1258" s="155" t="s">
        <v>131</v>
      </c>
      <c r="E1258" t="str">
        <f t="shared" si="19"/>
        <v>CETotal65-69</v>
      </c>
      <c r="F1258">
        <v>4512</v>
      </c>
    </row>
    <row r="1259" spans="2:6" x14ac:dyDescent="0.2">
      <c r="B1259" s="155" t="s">
        <v>49</v>
      </c>
      <c r="C1259" s="155" t="s">
        <v>18</v>
      </c>
      <c r="D1259" s="155" t="s">
        <v>132</v>
      </c>
      <c r="E1259" t="str">
        <f t="shared" si="19"/>
        <v>CETotal70-74</v>
      </c>
      <c r="F1259">
        <v>5176</v>
      </c>
    </row>
    <row r="1260" spans="2:6" x14ac:dyDescent="0.2">
      <c r="B1260" s="155" t="s">
        <v>49</v>
      </c>
      <c r="C1260" s="155" t="s">
        <v>18</v>
      </c>
      <c r="D1260" s="155" t="s">
        <v>133</v>
      </c>
      <c r="E1260" t="str">
        <f t="shared" si="19"/>
        <v>CETotal75-79</v>
      </c>
      <c r="F1260">
        <v>6018</v>
      </c>
    </row>
    <row r="1261" spans="2:6" x14ac:dyDescent="0.2">
      <c r="B1261" s="155" t="s">
        <v>49</v>
      </c>
      <c r="C1261" s="155" t="s">
        <v>18</v>
      </c>
      <c r="D1261" s="155" t="s">
        <v>134</v>
      </c>
      <c r="E1261" t="str">
        <f t="shared" si="19"/>
        <v>CETotal80-84</v>
      </c>
      <c r="F1261">
        <v>6513</v>
      </c>
    </row>
    <row r="1262" spans="2:6" x14ac:dyDescent="0.2">
      <c r="B1262" s="155" t="s">
        <v>49</v>
      </c>
      <c r="C1262" s="155" t="s">
        <v>18</v>
      </c>
      <c r="D1262" s="155" t="s">
        <v>135</v>
      </c>
      <c r="E1262" t="str">
        <f t="shared" si="19"/>
        <v>CETotal85-89</v>
      </c>
      <c r="F1262">
        <v>5425</v>
      </c>
    </row>
    <row r="1263" spans="2:6" x14ac:dyDescent="0.2">
      <c r="B1263" s="155" t="s">
        <v>49</v>
      </c>
      <c r="C1263" s="155" t="s">
        <v>18</v>
      </c>
      <c r="D1263" s="155" t="s">
        <v>8</v>
      </c>
      <c r="E1263" t="str">
        <f t="shared" si="19"/>
        <v>CETotal90+</v>
      </c>
      <c r="F1263">
        <v>7378</v>
      </c>
    </row>
    <row r="1264" spans="2:6" x14ac:dyDescent="0.2">
      <c r="B1264" s="155" t="s">
        <v>68</v>
      </c>
      <c r="C1264" s="155" t="s">
        <v>18</v>
      </c>
      <c r="D1264" s="155">
        <v>0</v>
      </c>
      <c r="E1264" t="str">
        <f t="shared" si="19"/>
        <v>DFTotal0</v>
      </c>
      <c r="F1264">
        <v>361</v>
      </c>
    </row>
    <row r="1265" spans="2:6" x14ac:dyDescent="0.2">
      <c r="B1265" s="155" t="s">
        <v>68</v>
      </c>
      <c r="C1265" s="155" t="s">
        <v>18</v>
      </c>
      <c r="D1265" s="167" t="s">
        <v>139</v>
      </c>
      <c r="E1265" t="str">
        <f t="shared" si="19"/>
        <v>DFTotal01-04</v>
      </c>
      <c r="F1265">
        <v>74</v>
      </c>
    </row>
    <row r="1266" spans="2:6" x14ac:dyDescent="0.2">
      <c r="B1266" s="155" t="s">
        <v>68</v>
      </c>
      <c r="C1266" s="155" t="s">
        <v>18</v>
      </c>
      <c r="D1266" s="167" t="s">
        <v>138</v>
      </c>
      <c r="E1266" t="str">
        <f t="shared" si="19"/>
        <v>DFTotal05-09</v>
      </c>
      <c r="F1266">
        <v>35</v>
      </c>
    </row>
    <row r="1267" spans="2:6" x14ac:dyDescent="0.2">
      <c r="B1267" s="155" t="s">
        <v>68</v>
      </c>
      <c r="C1267" s="155" t="s">
        <v>18</v>
      </c>
      <c r="D1267" s="167" t="s">
        <v>120</v>
      </c>
      <c r="E1267" t="str">
        <f t="shared" si="19"/>
        <v>DFTotal10-14</v>
      </c>
      <c r="F1267">
        <v>38</v>
      </c>
    </row>
    <row r="1268" spans="2:6" x14ac:dyDescent="0.2">
      <c r="B1268" s="155" t="s">
        <v>68</v>
      </c>
      <c r="C1268" s="155" t="s">
        <v>18</v>
      </c>
      <c r="D1268" s="155" t="s">
        <v>121</v>
      </c>
      <c r="E1268" t="str">
        <f t="shared" si="19"/>
        <v>DFTotal15-19</v>
      </c>
      <c r="F1268">
        <v>164</v>
      </c>
    </row>
    <row r="1269" spans="2:6" x14ac:dyDescent="0.2">
      <c r="B1269" s="155" t="s">
        <v>68</v>
      </c>
      <c r="C1269" s="155" t="s">
        <v>18</v>
      </c>
      <c r="D1269" s="155" t="s">
        <v>122</v>
      </c>
      <c r="E1269" t="str">
        <f t="shared" si="19"/>
        <v>DFTotal20-24</v>
      </c>
      <c r="F1269">
        <v>236</v>
      </c>
    </row>
    <row r="1270" spans="2:6" x14ac:dyDescent="0.2">
      <c r="B1270" s="155" t="s">
        <v>68</v>
      </c>
      <c r="C1270" s="155" t="s">
        <v>18</v>
      </c>
      <c r="D1270" s="155" t="s">
        <v>123</v>
      </c>
      <c r="E1270" t="str">
        <f t="shared" si="19"/>
        <v>DFTotal25-29</v>
      </c>
      <c r="F1270">
        <v>252</v>
      </c>
    </row>
    <row r="1271" spans="2:6" x14ac:dyDescent="0.2">
      <c r="B1271" s="155" t="s">
        <v>68</v>
      </c>
      <c r="C1271" s="155" t="s">
        <v>18</v>
      </c>
      <c r="D1271" s="155" t="s">
        <v>124</v>
      </c>
      <c r="E1271" t="str">
        <f t="shared" si="19"/>
        <v>DFTotal30-34</v>
      </c>
      <c r="F1271">
        <v>266</v>
      </c>
    </row>
    <row r="1272" spans="2:6" x14ac:dyDescent="0.2">
      <c r="B1272" s="155" t="s">
        <v>68</v>
      </c>
      <c r="C1272" s="155" t="s">
        <v>18</v>
      </c>
      <c r="D1272" s="155" t="s">
        <v>125</v>
      </c>
      <c r="E1272" t="str">
        <f t="shared" si="19"/>
        <v>DFTotal35-39</v>
      </c>
      <c r="F1272">
        <v>417</v>
      </c>
    </row>
    <row r="1273" spans="2:6" x14ac:dyDescent="0.2">
      <c r="B1273" s="155" t="s">
        <v>68</v>
      </c>
      <c r="C1273" s="155" t="s">
        <v>18</v>
      </c>
      <c r="D1273" s="155" t="s">
        <v>126</v>
      </c>
      <c r="E1273" t="str">
        <f t="shared" si="19"/>
        <v>DFTotal40-44</v>
      </c>
      <c r="F1273">
        <v>451</v>
      </c>
    </row>
    <row r="1274" spans="2:6" x14ac:dyDescent="0.2">
      <c r="B1274" s="155" t="s">
        <v>68</v>
      </c>
      <c r="C1274" s="155" t="s">
        <v>18</v>
      </c>
      <c r="D1274" s="155" t="s">
        <v>127</v>
      </c>
      <c r="E1274" t="str">
        <f t="shared" si="19"/>
        <v>DFTotal45-49</v>
      </c>
      <c r="F1274">
        <v>556</v>
      </c>
    </row>
    <row r="1275" spans="2:6" x14ac:dyDescent="0.2">
      <c r="B1275" s="155" t="s">
        <v>68</v>
      </c>
      <c r="C1275" s="155" t="s">
        <v>18</v>
      </c>
      <c r="D1275" s="155" t="s">
        <v>128</v>
      </c>
      <c r="E1275" t="str">
        <f t="shared" si="19"/>
        <v>DFTotal50-54</v>
      </c>
      <c r="F1275">
        <v>732</v>
      </c>
    </row>
    <row r="1276" spans="2:6" x14ac:dyDescent="0.2">
      <c r="B1276" s="155" t="s">
        <v>68</v>
      </c>
      <c r="C1276" s="155" t="s">
        <v>18</v>
      </c>
      <c r="D1276" s="155" t="s">
        <v>129</v>
      </c>
      <c r="E1276" t="str">
        <f t="shared" si="19"/>
        <v>DFTotal55-59</v>
      </c>
      <c r="F1276">
        <v>865</v>
      </c>
    </row>
    <row r="1277" spans="2:6" x14ac:dyDescent="0.2">
      <c r="B1277" s="155" t="s">
        <v>68</v>
      </c>
      <c r="C1277" s="155" t="s">
        <v>18</v>
      </c>
      <c r="D1277" s="155" t="s">
        <v>130</v>
      </c>
      <c r="E1277" t="str">
        <f t="shared" si="19"/>
        <v>DFTotal60-64</v>
      </c>
      <c r="F1277">
        <v>993</v>
      </c>
    </row>
    <row r="1278" spans="2:6" x14ac:dyDescent="0.2">
      <c r="B1278" s="155" t="s">
        <v>68</v>
      </c>
      <c r="C1278" s="155" t="s">
        <v>18</v>
      </c>
      <c r="D1278" s="155" t="s">
        <v>131</v>
      </c>
      <c r="E1278" t="str">
        <f t="shared" si="19"/>
        <v>DFTotal65-69</v>
      </c>
      <c r="F1278">
        <v>1132</v>
      </c>
    </row>
    <row r="1279" spans="2:6" x14ac:dyDescent="0.2">
      <c r="B1279" s="155" t="s">
        <v>68</v>
      </c>
      <c r="C1279" s="155" t="s">
        <v>18</v>
      </c>
      <c r="D1279" s="155" t="s">
        <v>132</v>
      </c>
      <c r="E1279" t="str">
        <f t="shared" si="19"/>
        <v>DFTotal70-74</v>
      </c>
      <c r="F1279">
        <v>1195</v>
      </c>
    </row>
    <row r="1280" spans="2:6" x14ac:dyDescent="0.2">
      <c r="B1280" s="155" t="s">
        <v>68</v>
      </c>
      <c r="C1280" s="155" t="s">
        <v>18</v>
      </c>
      <c r="D1280" s="155" t="s">
        <v>133</v>
      </c>
      <c r="E1280" t="str">
        <f t="shared" si="19"/>
        <v>DFTotal75-79</v>
      </c>
      <c r="F1280">
        <v>1356</v>
      </c>
    </row>
    <row r="1281" spans="2:6" x14ac:dyDescent="0.2">
      <c r="B1281" s="155" t="s">
        <v>68</v>
      </c>
      <c r="C1281" s="155" t="s">
        <v>18</v>
      </c>
      <c r="D1281" s="155" t="s">
        <v>134</v>
      </c>
      <c r="E1281" t="str">
        <f t="shared" si="19"/>
        <v>DFTotal80-84</v>
      </c>
      <c r="F1281">
        <v>1416</v>
      </c>
    </row>
    <row r="1282" spans="2:6" x14ac:dyDescent="0.2">
      <c r="B1282" s="155" t="s">
        <v>68</v>
      </c>
      <c r="C1282" s="155" t="s">
        <v>18</v>
      </c>
      <c r="D1282" s="155" t="s">
        <v>135</v>
      </c>
      <c r="E1282" t="str">
        <f t="shared" si="19"/>
        <v>DFTotal85-89</v>
      </c>
      <c r="F1282">
        <v>1111</v>
      </c>
    </row>
    <row r="1283" spans="2:6" x14ac:dyDescent="0.2">
      <c r="B1283" s="155" t="s">
        <v>68</v>
      </c>
      <c r="C1283" s="155" t="s">
        <v>18</v>
      </c>
      <c r="D1283" s="155" t="s">
        <v>8</v>
      </c>
      <c r="E1283" t="str">
        <f t="shared" si="19"/>
        <v>DFTotal90+</v>
      </c>
      <c r="F1283">
        <v>1144</v>
      </c>
    </row>
    <row r="1284" spans="2:6" x14ac:dyDescent="0.2">
      <c r="B1284" s="155" t="s">
        <v>58</v>
      </c>
      <c r="C1284" s="155" t="s">
        <v>18</v>
      </c>
      <c r="D1284" s="155">
        <v>0</v>
      </c>
      <c r="E1284" t="str">
        <f t="shared" ref="E1284:E1347" si="20">_xlfn.CONCAT(B1284,C1284,D1284)</f>
        <v>ESTotal0</v>
      </c>
      <c r="F1284">
        <v>578</v>
      </c>
    </row>
    <row r="1285" spans="2:6" x14ac:dyDescent="0.2">
      <c r="B1285" s="155" t="s">
        <v>58</v>
      </c>
      <c r="C1285" s="155" t="s">
        <v>18</v>
      </c>
      <c r="D1285" s="167" t="s">
        <v>139</v>
      </c>
      <c r="E1285" t="str">
        <f t="shared" si="20"/>
        <v>ESTotal01-04</v>
      </c>
      <c r="F1285">
        <v>108</v>
      </c>
    </row>
    <row r="1286" spans="2:6" x14ac:dyDescent="0.2">
      <c r="B1286" s="155" t="s">
        <v>58</v>
      </c>
      <c r="C1286" s="155" t="s">
        <v>18</v>
      </c>
      <c r="D1286" s="167" t="s">
        <v>138</v>
      </c>
      <c r="E1286" t="str">
        <f t="shared" si="20"/>
        <v>ESTotal05-09</v>
      </c>
      <c r="F1286">
        <v>40</v>
      </c>
    </row>
    <row r="1287" spans="2:6" x14ac:dyDescent="0.2">
      <c r="B1287" s="155" t="s">
        <v>58</v>
      </c>
      <c r="C1287" s="155" t="s">
        <v>18</v>
      </c>
      <c r="D1287" s="167" t="s">
        <v>120</v>
      </c>
      <c r="E1287" t="str">
        <f t="shared" si="20"/>
        <v>ESTotal10-14</v>
      </c>
      <c r="F1287">
        <v>91</v>
      </c>
    </row>
    <row r="1288" spans="2:6" x14ac:dyDescent="0.2">
      <c r="B1288" s="155" t="s">
        <v>58</v>
      </c>
      <c r="C1288" s="155" t="s">
        <v>18</v>
      </c>
      <c r="D1288" s="155" t="s">
        <v>121</v>
      </c>
      <c r="E1288" t="str">
        <f t="shared" si="20"/>
        <v>ESTotal15-19</v>
      </c>
      <c r="F1288">
        <v>387</v>
      </c>
    </row>
    <row r="1289" spans="2:6" x14ac:dyDescent="0.2">
      <c r="B1289" s="155" t="s">
        <v>58</v>
      </c>
      <c r="C1289" s="155" t="s">
        <v>18</v>
      </c>
      <c r="D1289" s="155" t="s">
        <v>122</v>
      </c>
      <c r="E1289" t="str">
        <f t="shared" si="20"/>
        <v>ESTotal20-24</v>
      </c>
      <c r="F1289">
        <v>492</v>
      </c>
    </row>
    <row r="1290" spans="2:6" x14ac:dyDescent="0.2">
      <c r="B1290" s="155" t="s">
        <v>58</v>
      </c>
      <c r="C1290" s="155" t="s">
        <v>18</v>
      </c>
      <c r="D1290" s="155" t="s">
        <v>123</v>
      </c>
      <c r="E1290" t="str">
        <f t="shared" si="20"/>
        <v>ESTotal25-29</v>
      </c>
      <c r="F1290">
        <v>449</v>
      </c>
    </row>
    <row r="1291" spans="2:6" x14ac:dyDescent="0.2">
      <c r="B1291" s="155" t="s">
        <v>58</v>
      </c>
      <c r="C1291" s="155" t="s">
        <v>18</v>
      </c>
      <c r="D1291" s="155" t="s">
        <v>124</v>
      </c>
      <c r="E1291" t="str">
        <f t="shared" si="20"/>
        <v>ESTotal30-34</v>
      </c>
      <c r="F1291">
        <v>467</v>
      </c>
    </row>
    <row r="1292" spans="2:6" x14ac:dyDescent="0.2">
      <c r="B1292" s="155" t="s">
        <v>58</v>
      </c>
      <c r="C1292" s="155" t="s">
        <v>18</v>
      </c>
      <c r="D1292" s="155" t="s">
        <v>125</v>
      </c>
      <c r="E1292" t="str">
        <f t="shared" si="20"/>
        <v>ESTotal35-39</v>
      </c>
      <c r="F1292">
        <v>609</v>
      </c>
    </row>
    <row r="1293" spans="2:6" x14ac:dyDescent="0.2">
      <c r="B1293" s="155" t="s">
        <v>58</v>
      </c>
      <c r="C1293" s="155" t="s">
        <v>18</v>
      </c>
      <c r="D1293" s="155" t="s">
        <v>126</v>
      </c>
      <c r="E1293" t="str">
        <f t="shared" si="20"/>
        <v>ESTotal40-44</v>
      </c>
      <c r="F1293">
        <v>760</v>
      </c>
    </row>
    <row r="1294" spans="2:6" x14ac:dyDescent="0.2">
      <c r="B1294" s="155" t="s">
        <v>58</v>
      </c>
      <c r="C1294" s="155" t="s">
        <v>18</v>
      </c>
      <c r="D1294" s="155" t="s">
        <v>127</v>
      </c>
      <c r="E1294" t="str">
        <f t="shared" si="20"/>
        <v>ESTotal45-49</v>
      </c>
      <c r="F1294">
        <v>912</v>
      </c>
    </row>
    <row r="1295" spans="2:6" x14ac:dyDescent="0.2">
      <c r="B1295" s="155" t="s">
        <v>58</v>
      </c>
      <c r="C1295" s="155" t="s">
        <v>18</v>
      </c>
      <c r="D1295" s="155" t="s">
        <v>128</v>
      </c>
      <c r="E1295" t="str">
        <f t="shared" si="20"/>
        <v>ESTotal50-54</v>
      </c>
      <c r="F1295">
        <v>1255</v>
      </c>
    </row>
    <row r="1296" spans="2:6" x14ac:dyDescent="0.2">
      <c r="B1296" s="155" t="s">
        <v>58</v>
      </c>
      <c r="C1296" s="155" t="s">
        <v>18</v>
      </c>
      <c r="D1296" s="155" t="s">
        <v>129</v>
      </c>
      <c r="E1296" t="str">
        <f t="shared" si="20"/>
        <v>ESTotal55-59</v>
      </c>
      <c r="F1296">
        <v>1663</v>
      </c>
    </row>
    <row r="1297" spans="2:6" x14ac:dyDescent="0.2">
      <c r="B1297" s="155" t="s">
        <v>58</v>
      </c>
      <c r="C1297" s="155" t="s">
        <v>18</v>
      </c>
      <c r="D1297" s="155" t="s">
        <v>130</v>
      </c>
      <c r="E1297" t="str">
        <f t="shared" si="20"/>
        <v>ESTotal60-64</v>
      </c>
      <c r="F1297">
        <v>2078</v>
      </c>
    </row>
    <row r="1298" spans="2:6" x14ac:dyDescent="0.2">
      <c r="B1298" s="155" t="s">
        <v>58</v>
      </c>
      <c r="C1298" s="155" t="s">
        <v>18</v>
      </c>
      <c r="D1298" s="155" t="s">
        <v>131</v>
      </c>
      <c r="E1298" t="str">
        <f t="shared" si="20"/>
        <v>ESTotal65-69</v>
      </c>
      <c r="F1298">
        <v>2292</v>
      </c>
    </row>
    <row r="1299" spans="2:6" x14ac:dyDescent="0.2">
      <c r="B1299" s="155" t="s">
        <v>58</v>
      </c>
      <c r="C1299" s="155" t="s">
        <v>18</v>
      </c>
      <c r="D1299" s="155" t="s">
        <v>132</v>
      </c>
      <c r="E1299" t="str">
        <f t="shared" si="20"/>
        <v>ESTotal70-74</v>
      </c>
      <c r="F1299">
        <v>2286</v>
      </c>
    </row>
    <row r="1300" spans="2:6" x14ac:dyDescent="0.2">
      <c r="B1300" s="155" t="s">
        <v>58</v>
      </c>
      <c r="C1300" s="155" t="s">
        <v>18</v>
      </c>
      <c r="D1300" s="155" t="s">
        <v>133</v>
      </c>
      <c r="E1300" t="str">
        <f t="shared" si="20"/>
        <v>ESTotal75-79</v>
      </c>
      <c r="F1300">
        <v>2472</v>
      </c>
    </row>
    <row r="1301" spans="2:6" x14ac:dyDescent="0.2">
      <c r="B1301" s="155" t="s">
        <v>58</v>
      </c>
      <c r="C1301" s="155" t="s">
        <v>18</v>
      </c>
      <c r="D1301" s="155" t="s">
        <v>134</v>
      </c>
      <c r="E1301" t="str">
        <f t="shared" si="20"/>
        <v>ESTotal80-84</v>
      </c>
      <c r="F1301">
        <v>2634</v>
      </c>
    </row>
    <row r="1302" spans="2:6" x14ac:dyDescent="0.2">
      <c r="B1302" s="155" t="s">
        <v>58</v>
      </c>
      <c r="C1302" s="155" t="s">
        <v>18</v>
      </c>
      <c r="D1302" s="155" t="s">
        <v>135</v>
      </c>
      <c r="E1302" t="str">
        <f t="shared" si="20"/>
        <v>ESTotal85-89</v>
      </c>
      <c r="F1302">
        <v>2474</v>
      </c>
    </row>
    <row r="1303" spans="2:6" x14ac:dyDescent="0.2">
      <c r="B1303" s="155" t="s">
        <v>58</v>
      </c>
      <c r="C1303" s="155" t="s">
        <v>18</v>
      </c>
      <c r="D1303" s="155" t="s">
        <v>8</v>
      </c>
      <c r="E1303" t="str">
        <f t="shared" si="20"/>
        <v>ESTotal90+</v>
      </c>
      <c r="F1303">
        <v>2341</v>
      </c>
    </row>
    <row r="1304" spans="2:6" x14ac:dyDescent="0.2">
      <c r="B1304" s="155" t="s">
        <v>67</v>
      </c>
      <c r="C1304" s="155" t="s">
        <v>18</v>
      </c>
      <c r="D1304" s="155">
        <v>0</v>
      </c>
      <c r="E1304" t="str">
        <f t="shared" si="20"/>
        <v>GOTotal0</v>
      </c>
      <c r="F1304">
        <v>1252</v>
      </c>
    </row>
    <row r="1305" spans="2:6" x14ac:dyDescent="0.2">
      <c r="B1305" s="155" t="s">
        <v>67</v>
      </c>
      <c r="C1305" s="155" t="s">
        <v>18</v>
      </c>
      <c r="D1305" s="167" t="s">
        <v>139</v>
      </c>
      <c r="E1305" t="str">
        <f t="shared" si="20"/>
        <v>GOTotal01-04</v>
      </c>
      <c r="F1305">
        <v>202</v>
      </c>
    </row>
    <row r="1306" spans="2:6" x14ac:dyDescent="0.2">
      <c r="B1306" s="155" t="s">
        <v>67</v>
      </c>
      <c r="C1306" s="155" t="s">
        <v>18</v>
      </c>
      <c r="D1306" s="167" t="s">
        <v>138</v>
      </c>
      <c r="E1306" t="str">
        <f t="shared" si="20"/>
        <v>GOTotal05-09</v>
      </c>
      <c r="F1306">
        <v>115</v>
      </c>
    </row>
    <row r="1307" spans="2:6" x14ac:dyDescent="0.2">
      <c r="B1307" s="155" t="s">
        <v>67</v>
      </c>
      <c r="C1307" s="155" t="s">
        <v>18</v>
      </c>
      <c r="D1307" s="167" t="s">
        <v>120</v>
      </c>
      <c r="E1307" t="str">
        <f t="shared" si="20"/>
        <v>GOTotal10-14</v>
      </c>
      <c r="F1307">
        <v>134</v>
      </c>
    </row>
    <row r="1308" spans="2:6" x14ac:dyDescent="0.2">
      <c r="B1308" s="155" t="s">
        <v>67</v>
      </c>
      <c r="C1308" s="155" t="s">
        <v>18</v>
      </c>
      <c r="D1308" s="155" t="s">
        <v>121</v>
      </c>
      <c r="E1308" t="str">
        <f t="shared" si="20"/>
        <v>GOTotal15-19</v>
      </c>
      <c r="F1308">
        <v>606</v>
      </c>
    </row>
    <row r="1309" spans="2:6" x14ac:dyDescent="0.2">
      <c r="B1309" s="155" t="s">
        <v>67</v>
      </c>
      <c r="C1309" s="155" t="s">
        <v>18</v>
      </c>
      <c r="D1309" s="155" t="s">
        <v>122</v>
      </c>
      <c r="E1309" t="str">
        <f t="shared" si="20"/>
        <v>GOTotal20-24</v>
      </c>
      <c r="F1309">
        <v>991</v>
      </c>
    </row>
    <row r="1310" spans="2:6" x14ac:dyDescent="0.2">
      <c r="B1310" s="155" t="s">
        <v>67</v>
      </c>
      <c r="C1310" s="155" t="s">
        <v>18</v>
      </c>
      <c r="D1310" s="155" t="s">
        <v>123</v>
      </c>
      <c r="E1310" t="str">
        <f t="shared" si="20"/>
        <v>GOTotal25-29</v>
      </c>
      <c r="F1310">
        <v>888</v>
      </c>
    </row>
    <row r="1311" spans="2:6" x14ac:dyDescent="0.2">
      <c r="B1311" s="155" t="s">
        <v>67</v>
      </c>
      <c r="C1311" s="155" t="s">
        <v>18</v>
      </c>
      <c r="D1311" s="155" t="s">
        <v>124</v>
      </c>
      <c r="E1311" t="str">
        <f t="shared" si="20"/>
        <v>GOTotal30-34</v>
      </c>
      <c r="F1311">
        <v>1003</v>
      </c>
    </row>
    <row r="1312" spans="2:6" x14ac:dyDescent="0.2">
      <c r="B1312" s="155" t="s">
        <v>67</v>
      </c>
      <c r="C1312" s="155" t="s">
        <v>18</v>
      </c>
      <c r="D1312" s="155" t="s">
        <v>125</v>
      </c>
      <c r="E1312" t="str">
        <f t="shared" si="20"/>
        <v>GOTotal35-39</v>
      </c>
      <c r="F1312">
        <v>1202</v>
      </c>
    </row>
    <row r="1313" spans="2:6" x14ac:dyDescent="0.2">
      <c r="B1313" s="155" t="s">
        <v>67</v>
      </c>
      <c r="C1313" s="155" t="s">
        <v>18</v>
      </c>
      <c r="D1313" s="155" t="s">
        <v>126</v>
      </c>
      <c r="E1313" t="str">
        <f t="shared" si="20"/>
        <v>GOTotal40-44</v>
      </c>
      <c r="F1313">
        <v>1428</v>
      </c>
    </row>
    <row r="1314" spans="2:6" x14ac:dyDescent="0.2">
      <c r="B1314" s="155" t="s">
        <v>67</v>
      </c>
      <c r="C1314" s="155" t="s">
        <v>18</v>
      </c>
      <c r="D1314" s="155" t="s">
        <v>127</v>
      </c>
      <c r="E1314" t="str">
        <f t="shared" si="20"/>
        <v>GOTotal45-49</v>
      </c>
      <c r="F1314">
        <v>1726</v>
      </c>
    </row>
    <row r="1315" spans="2:6" x14ac:dyDescent="0.2">
      <c r="B1315" s="155" t="s">
        <v>67</v>
      </c>
      <c r="C1315" s="155" t="s">
        <v>18</v>
      </c>
      <c r="D1315" s="155" t="s">
        <v>128</v>
      </c>
      <c r="E1315" t="str">
        <f t="shared" si="20"/>
        <v>GOTotal50-54</v>
      </c>
      <c r="F1315">
        <v>2180</v>
      </c>
    </row>
    <row r="1316" spans="2:6" x14ac:dyDescent="0.2">
      <c r="B1316" s="155" t="s">
        <v>67</v>
      </c>
      <c r="C1316" s="155" t="s">
        <v>18</v>
      </c>
      <c r="D1316" s="155" t="s">
        <v>129</v>
      </c>
      <c r="E1316" t="str">
        <f t="shared" si="20"/>
        <v>GOTotal55-59</v>
      </c>
      <c r="F1316">
        <v>2722</v>
      </c>
    </row>
    <row r="1317" spans="2:6" x14ac:dyDescent="0.2">
      <c r="B1317" s="155" t="s">
        <v>67</v>
      </c>
      <c r="C1317" s="155" t="s">
        <v>18</v>
      </c>
      <c r="D1317" s="155" t="s">
        <v>130</v>
      </c>
      <c r="E1317" t="str">
        <f t="shared" si="20"/>
        <v>GOTotal60-64</v>
      </c>
      <c r="F1317">
        <v>3362</v>
      </c>
    </row>
    <row r="1318" spans="2:6" x14ac:dyDescent="0.2">
      <c r="B1318" s="155" t="s">
        <v>67</v>
      </c>
      <c r="C1318" s="155" t="s">
        <v>18</v>
      </c>
      <c r="D1318" s="155" t="s">
        <v>131</v>
      </c>
      <c r="E1318" t="str">
        <f t="shared" si="20"/>
        <v>GOTotal65-69</v>
      </c>
      <c r="F1318">
        <v>3742</v>
      </c>
    </row>
    <row r="1319" spans="2:6" x14ac:dyDescent="0.2">
      <c r="B1319" s="155" t="s">
        <v>67</v>
      </c>
      <c r="C1319" s="155" t="s">
        <v>18</v>
      </c>
      <c r="D1319" s="155" t="s">
        <v>132</v>
      </c>
      <c r="E1319" t="str">
        <f t="shared" si="20"/>
        <v>GOTotal70-74</v>
      </c>
      <c r="F1319">
        <v>4103</v>
      </c>
    </row>
    <row r="1320" spans="2:6" x14ac:dyDescent="0.2">
      <c r="B1320" s="155" t="s">
        <v>67</v>
      </c>
      <c r="C1320" s="155" t="s">
        <v>18</v>
      </c>
      <c r="D1320" s="155" t="s">
        <v>133</v>
      </c>
      <c r="E1320" t="str">
        <f t="shared" si="20"/>
        <v>GOTotal75-79</v>
      </c>
      <c r="F1320">
        <v>4386</v>
      </c>
    </row>
    <row r="1321" spans="2:6" x14ac:dyDescent="0.2">
      <c r="B1321" s="155" t="s">
        <v>67</v>
      </c>
      <c r="C1321" s="155" t="s">
        <v>18</v>
      </c>
      <c r="D1321" s="155" t="s">
        <v>134</v>
      </c>
      <c r="E1321" t="str">
        <f t="shared" si="20"/>
        <v>GOTotal80-84</v>
      </c>
      <c r="F1321">
        <v>4292</v>
      </c>
    </row>
    <row r="1322" spans="2:6" x14ac:dyDescent="0.2">
      <c r="B1322" s="155" t="s">
        <v>67</v>
      </c>
      <c r="C1322" s="155" t="s">
        <v>18</v>
      </c>
      <c r="D1322" s="155" t="s">
        <v>135</v>
      </c>
      <c r="E1322" t="str">
        <f t="shared" si="20"/>
        <v>GOTotal85-89</v>
      </c>
      <c r="F1322">
        <v>3414</v>
      </c>
    </row>
    <row r="1323" spans="2:6" x14ac:dyDescent="0.2">
      <c r="B1323" s="155" t="s">
        <v>67</v>
      </c>
      <c r="C1323" s="155" t="s">
        <v>18</v>
      </c>
      <c r="D1323" s="155" t="s">
        <v>8</v>
      </c>
      <c r="E1323" t="str">
        <f t="shared" si="20"/>
        <v>GOTotal90+</v>
      </c>
      <c r="F1323">
        <v>3152</v>
      </c>
    </row>
    <row r="1324" spans="2:6" x14ac:dyDescent="0.2">
      <c r="B1324" s="155" t="s">
        <v>47</v>
      </c>
      <c r="C1324" s="155" t="s">
        <v>18</v>
      </c>
      <c r="D1324" s="155">
        <v>0</v>
      </c>
      <c r="E1324" t="str">
        <f t="shared" si="20"/>
        <v>MATotal0</v>
      </c>
      <c r="F1324">
        <v>1615</v>
      </c>
    </row>
    <row r="1325" spans="2:6" x14ac:dyDescent="0.2">
      <c r="B1325" s="155" t="s">
        <v>47</v>
      </c>
      <c r="C1325" s="155" t="s">
        <v>18</v>
      </c>
      <c r="D1325" s="167" t="s">
        <v>139</v>
      </c>
      <c r="E1325" t="str">
        <f t="shared" si="20"/>
        <v>MATotal01-04</v>
      </c>
      <c r="F1325">
        <v>292</v>
      </c>
    </row>
    <row r="1326" spans="2:6" x14ac:dyDescent="0.2">
      <c r="B1326" s="155" t="s">
        <v>47</v>
      </c>
      <c r="C1326" s="155" t="s">
        <v>18</v>
      </c>
      <c r="D1326" s="167" t="s">
        <v>138</v>
      </c>
      <c r="E1326" t="str">
        <f t="shared" si="20"/>
        <v>MATotal05-09</v>
      </c>
      <c r="F1326">
        <v>148</v>
      </c>
    </row>
    <row r="1327" spans="2:6" x14ac:dyDescent="0.2">
      <c r="B1327" s="155" t="s">
        <v>47</v>
      </c>
      <c r="C1327" s="155" t="s">
        <v>18</v>
      </c>
      <c r="D1327" s="167" t="s">
        <v>120</v>
      </c>
      <c r="E1327" t="str">
        <f t="shared" si="20"/>
        <v>MATotal10-14</v>
      </c>
      <c r="F1327">
        <v>223</v>
      </c>
    </row>
    <row r="1328" spans="2:6" x14ac:dyDescent="0.2">
      <c r="B1328" s="155" t="s">
        <v>47</v>
      </c>
      <c r="C1328" s="155" t="s">
        <v>18</v>
      </c>
      <c r="D1328" s="155" t="s">
        <v>121</v>
      </c>
      <c r="E1328" t="str">
        <f t="shared" si="20"/>
        <v>MATotal15-19</v>
      </c>
      <c r="F1328">
        <v>608</v>
      </c>
    </row>
    <row r="1329" spans="2:6" x14ac:dyDescent="0.2">
      <c r="B1329" s="155" t="s">
        <v>47</v>
      </c>
      <c r="C1329" s="155" t="s">
        <v>18</v>
      </c>
      <c r="D1329" s="155" t="s">
        <v>122</v>
      </c>
      <c r="E1329" t="str">
        <f t="shared" si="20"/>
        <v>MATotal20-24</v>
      </c>
      <c r="F1329">
        <v>867</v>
      </c>
    </row>
    <row r="1330" spans="2:6" x14ac:dyDescent="0.2">
      <c r="B1330" s="155" t="s">
        <v>47</v>
      </c>
      <c r="C1330" s="155" t="s">
        <v>18</v>
      </c>
      <c r="D1330" s="155" t="s">
        <v>123</v>
      </c>
      <c r="E1330" t="str">
        <f t="shared" si="20"/>
        <v>MATotal25-29</v>
      </c>
      <c r="F1330">
        <v>905</v>
      </c>
    </row>
    <row r="1331" spans="2:6" x14ac:dyDescent="0.2">
      <c r="B1331" s="155" t="s">
        <v>47</v>
      </c>
      <c r="C1331" s="155" t="s">
        <v>18</v>
      </c>
      <c r="D1331" s="155" t="s">
        <v>124</v>
      </c>
      <c r="E1331" t="str">
        <f t="shared" si="20"/>
        <v>MATotal30-34</v>
      </c>
      <c r="F1331">
        <v>1062</v>
      </c>
    </row>
    <row r="1332" spans="2:6" x14ac:dyDescent="0.2">
      <c r="B1332" s="155" t="s">
        <v>47</v>
      </c>
      <c r="C1332" s="155" t="s">
        <v>18</v>
      </c>
      <c r="D1332" s="155" t="s">
        <v>125</v>
      </c>
      <c r="E1332" t="str">
        <f t="shared" si="20"/>
        <v>MATotal35-39</v>
      </c>
      <c r="F1332">
        <v>1230</v>
      </c>
    </row>
    <row r="1333" spans="2:6" x14ac:dyDescent="0.2">
      <c r="B1333" s="155" t="s">
        <v>47</v>
      </c>
      <c r="C1333" s="155" t="s">
        <v>18</v>
      </c>
      <c r="D1333" s="155" t="s">
        <v>126</v>
      </c>
      <c r="E1333" t="str">
        <f t="shared" si="20"/>
        <v>MATotal40-44</v>
      </c>
      <c r="F1333">
        <v>1249</v>
      </c>
    </row>
    <row r="1334" spans="2:6" x14ac:dyDescent="0.2">
      <c r="B1334" s="155" t="s">
        <v>47</v>
      </c>
      <c r="C1334" s="155" t="s">
        <v>18</v>
      </c>
      <c r="D1334" s="155" t="s">
        <v>127</v>
      </c>
      <c r="E1334" t="str">
        <f t="shared" si="20"/>
        <v>MATotal45-49</v>
      </c>
      <c r="F1334">
        <v>1381</v>
      </c>
    </row>
    <row r="1335" spans="2:6" x14ac:dyDescent="0.2">
      <c r="B1335" s="155" t="s">
        <v>47</v>
      </c>
      <c r="C1335" s="155" t="s">
        <v>18</v>
      </c>
      <c r="D1335" s="155" t="s">
        <v>128</v>
      </c>
      <c r="E1335" t="str">
        <f t="shared" si="20"/>
        <v>MATotal50-54</v>
      </c>
      <c r="F1335">
        <v>1617</v>
      </c>
    </row>
    <row r="1336" spans="2:6" x14ac:dyDescent="0.2">
      <c r="B1336" s="155" t="s">
        <v>47</v>
      </c>
      <c r="C1336" s="155" t="s">
        <v>18</v>
      </c>
      <c r="D1336" s="155" t="s">
        <v>129</v>
      </c>
      <c r="E1336" t="str">
        <f t="shared" si="20"/>
        <v>MATotal55-59</v>
      </c>
      <c r="F1336">
        <v>2016</v>
      </c>
    </row>
    <row r="1337" spans="2:6" x14ac:dyDescent="0.2">
      <c r="B1337" s="155" t="s">
        <v>47</v>
      </c>
      <c r="C1337" s="155" t="s">
        <v>18</v>
      </c>
      <c r="D1337" s="155" t="s">
        <v>130</v>
      </c>
      <c r="E1337" t="str">
        <f t="shared" si="20"/>
        <v>MATotal60-64</v>
      </c>
      <c r="F1337">
        <v>2408</v>
      </c>
    </row>
    <row r="1338" spans="2:6" x14ac:dyDescent="0.2">
      <c r="B1338" s="155" t="s">
        <v>47</v>
      </c>
      <c r="C1338" s="155" t="s">
        <v>18</v>
      </c>
      <c r="D1338" s="155" t="s">
        <v>131</v>
      </c>
      <c r="E1338" t="str">
        <f t="shared" si="20"/>
        <v>MATotal65-69</v>
      </c>
      <c r="F1338">
        <v>3049</v>
      </c>
    </row>
    <row r="1339" spans="2:6" x14ac:dyDescent="0.2">
      <c r="B1339" s="155" t="s">
        <v>47</v>
      </c>
      <c r="C1339" s="155" t="s">
        <v>18</v>
      </c>
      <c r="D1339" s="155" t="s">
        <v>132</v>
      </c>
      <c r="E1339" t="str">
        <f t="shared" si="20"/>
        <v>MATotal70-74</v>
      </c>
      <c r="F1339">
        <v>3229</v>
      </c>
    </row>
    <row r="1340" spans="2:6" x14ac:dyDescent="0.2">
      <c r="B1340" s="155" t="s">
        <v>47</v>
      </c>
      <c r="C1340" s="155" t="s">
        <v>18</v>
      </c>
      <c r="D1340" s="155" t="s">
        <v>133</v>
      </c>
      <c r="E1340" t="str">
        <f t="shared" si="20"/>
        <v>MATotal75-79</v>
      </c>
      <c r="F1340">
        <v>3735</v>
      </c>
    </row>
    <row r="1341" spans="2:6" x14ac:dyDescent="0.2">
      <c r="B1341" s="155" t="s">
        <v>47</v>
      </c>
      <c r="C1341" s="155" t="s">
        <v>18</v>
      </c>
      <c r="D1341" s="155" t="s">
        <v>134</v>
      </c>
      <c r="E1341" t="str">
        <f t="shared" si="20"/>
        <v>MATotal80-84</v>
      </c>
      <c r="F1341">
        <v>3545</v>
      </c>
    </row>
    <row r="1342" spans="2:6" x14ac:dyDescent="0.2">
      <c r="B1342" s="155" t="s">
        <v>47</v>
      </c>
      <c r="C1342" s="155" t="s">
        <v>18</v>
      </c>
      <c r="D1342" s="155" t="s">
        <v>135</v>
      </c>
      <c r="E1342" t="str">
        <f t="shared" si="20"/>
        <v>MATotal85-89</v>
      </c>
      <c r="F1342">
        <v>2856</v>
      </c>
    </row>
    <row r="1343" spans="2:6" x14ac:dyDescent="0.2">
      <c r="B1343" s="155" t="s">
        <v>47</v>
      </c>
      <c r="C1343" s="155" t="s">
        <v>18</v>
      </c>
      <c r="D1343" s="155" t="s">
        <v>8</v>
      </c>
      <c r="E1343" t="str">
        <f t="shared" si="20"/>
        <v>MATotal90+</v>
      </c>
      <c r="F1343">
        <v>2944</v>
      </c>
    </row>
    <row r="1344" spans="2:6" x14ac:dyDescent="0.2">
      <c r="B1344" s="155" t="s">
        <v>57</v>
      </c>
      <c r="C1344" s="155" t="s">
        <v>18</v>
      </c>
      <c r="D1344" s="155">
        <v>0</v>
      </c>
      <c r="E1344" t="str">
        <f t="shared" si="20"/>
        <v>MGTotal0</v>
      </c>
      <c r="F1344">
        <v>2930</v>
      </c>
    </row>
    <row r="1345" spans="2:6" x14ac:dyDescent="0.2">
      <c r="B1345" s="155" t="s">
        <v>57</v>
      </c>
      <c r="C1345" s="155" t="s">
        <v>18</v>
      </c>
      <c r="D1345" s="167" t="s">
        <v>139</v>
      </c>
      <c r="E1345" t="str">
        <f t="shared" si="20"/>
        <v>MGTotal01-04</v>
      </c>
      <c r="F1345">
        <v>500</v>
      </c>
    </row>
    <row r="1346" spans="2:6" x14ac:dyDescent="0.2">
      <c r="B1346" s="155" t="s">
        <v>57</v>
      </c>
      <c r="C1346" s="155" t="s">
        <v>18</v>
      </c>
      <c r="D1346" s="167" t="s">
        <v>138</v>
      </c>
      <c r="E1346" t="str">
        <f t="shared" si="20"/>
        <v>MGTotal05-09</v>
      </c>
      <c r="F1346">
        <v>269</v>
      </c>
    </row>
    <row r="1347" spans="2:6" x14ac:dyDescent="0.2">
      <c r="B1347" s="155" t="s">
        <v>57</v>
      </c>
      <c r="C1347" s="155" t="s">
        <v>18</v>
      </c>
      <c r="D1347" s="167" t="s">
        <v>120</v>
      </c>
      <c r="E1347" t="str">
        <f t="shared" si="20"/>
        <v>MGTotal10-14</v>
      </c>
      <c r="F1347">
        <v>347</v>
      </c>
    </row>
    <row r="1348" spans="2:6" x14ac:dyDescent="0.2">
      <c r="B1348" s="155" t="s">
        <v>57</v>
      </c>
      <c r="C1348" s="155" t="s">
        <v>18</v>
      </c>
      <c r="D1348" s="155" t="s">
        <v>121</v>
      </c>
      <c r="E1348" t="str">
        <f t="shared" ref="E1348:E1411" si="21">_xlfn.CONCAT(B1348,C1348,D1348)</f>
        <v>MGTotal15-19</v>
      </c>
      <c r="F1348">
        <v>1228</v>
      </c>
    </row>
    <row r="1349" spans="2:6" x14ac:dyDescent="0.2">
      <c r="B1349" s="155" t="s">
        <v>57</v>
      </c>
      <c r="C1349" s="155" t="s">
        <v>18</v>
      </c>
      <c r="D1349" s="155" t="s">
        <v>122</v>
      </c>
      <c r="E1349" t="str">
        <f t="shared" si="21"/>
        <v>MGTotal20-24</v>
      </c>
      <c r="F1349">
        <v>1898</v>
      </c>
    </row>
    <row r="1350" spans="2:6" x14ac:dyDescent="0.2">
      <c r="B1350" s="155" t="s">
        <v>57</v>
      </c>
      <c r="C1350" s="155" t="s">
        <v>18</v>
      </c>
      <c r="D1350" s="155" t="s">
        <v>123</v>
      </c>
      <c r="E1350" t="str">
        <f t="shared" si="21"/>
        <v>MGTotal25-29</v>
      </c>
      <c r="F1350">
        <v>1869</v>
      </c>
    </row>
    <row r="1351" spans="2:6" x14ac:dyDescent="0.2">
      <c r="B1351" s="155" t="s">
        <v>57</v>
      </c>
      <c r="C1351" s="155" t="s">
        <v>18</v>
      </c>
      <c r="D1351" s="155" t="s">
        <v>124</v>
      </c>
      <c r="E1351" t="str">
        <f t="shared" si="21"/>
        <v>MGTotal30-34</v>
      </c>
      <c r="F1351">
        <v>2464</v>
      </c>
    </row>
    <row r="1352" spans="2:6" x14ac:dyDescent="0.2">
      <c r="B1352" s="155" t="s">
        <v>57</v>
      </c>
      <c r="C1352" s="155" t="s">
        <v>18</v>
      </c>
      <c r="D1352" s="155" t="s">
        <v>125</v>
      </c>
      <c r="E1352" t="str">
        <f t="shared" si="21"/>
        <v>MGTotal35-39</v>
      </c>
      <c r="F1352">
        <v>3365</v>
      </c>
    </row>
    <row r="1353" spans="2:6" x14ac:dyDescent="0.2">
      <c r="B1353" s="155" t="s">
        <v>57</v>
      </c>
      <c r="C1353" s="155" t="s">
        <v>18</v>
      </c>
      <c r="D1353" s="155" t="s">
        <v>126</v>
      </c>
      <c r="E1353" t="str">
        <f t="shared" si="21"/>
        <v>MGTotal40-44</v>
      </c>
      <c r="F1353">
        <v>4035</v>
      </c>
    </row>
    <row r="1354" spans="2:6" x14ac:dyDescent="0.2">
      <c r="B1354" s="155" t="s">
        <v>57</v>
      </c>
      <c r="C1354" s="155" t="s">
        <v>18</v>
      </c>
      <c r="D1354" s="155" t="s">
        <v>127</v>
      </c>
      <c r="E1354" t="str">
        <f t="shared" si="21"/>
        <v>MGTotal45-49</v>
      </c>
      <c r="F1354">
        <v>5323</v>
      </c>
    </row>
    <row r="1355" spans="2:6" x14ac:dyDescent="0.2">
      <c r="B1355" s="155" t="s">
        <v>57</v>
      </c>
      <c r="C1355" s="155" t="s">
        <v>18</v>
      </c>
      <c r="D1355" s="155" t="s">
        <v>128</v>
      </c>
      <c r="E1355" t="str">
        <f t="shared" si="21"/>
        <v>MGTotal50-54</v>
      </c>
      <c r="F1355">
        <v>7303</v>
      </c>
    </row>
    <row r="1356" spans="2:6" x14ac:dyDescent="0.2">
      <c r="B1356" s="155" t="s">
        <v>57</v>
      </c>
      <c r="C1356" s="155" t="s">
        <v>18</v>
      </c>
      <c r="D1356" s="155" t="s">
        <v>129</v>
      </c>
      <c r="E1356" t="str">
        <f t="shared" si="21"/>
        <v>MGTotal55-59</v>
      </c>
      <c r="F1356">
        <v>9365</v>
      </c>
    </row>
    <row r="1357" spans="2:6" x14ac:dyDescent="0.2">
      <c r="B1357" s="155" t="s">
        <v>57</v>
      </c>
      <c r="C1357" s="155" t="s">
        <v>18</v>
      </c>
      <c r="D1357" s="155" t="s">
        <v>130</v>
      </c>
      <c r="E1357" t="str">
        <f t="shared" si="21"/>
        <v>MGTotal60-64</v>
      </c>
      <c r="F1357">
        <v>11489</v>
      </c>
    </row>
    <row r="1358" spans="2:6" x14ac:dyDescent="0.2">
      <c r="B1358" s="155" t="s">
        <v>57</v>
      </c>
      <c r="C1358" s="155" t="s">
        <v>18</v>
      </c>
      <c r="D1358" s="155" t="s">
        <v>131</v>
      </c>
      <c r="E1358" t="str">
        <f t="shared" si="21"/>
        <v>MGTotal65-69</v>
      </c>
      <c r="F1358">
        <v>13158</v>
      </c>
    </row>
    <row r="1359" spans="2:6" x14ac:dyDescent="0.2">
      <c r="B1359" s="155" t="s">
        <v>57</v>
      </c>
      <c r="C1359" s="155" t="s">
        <v>18</v>
      </c>
      <c r="D1359" s="155" t="s">
        <v>132</v>
      </c>
      <c r="E1359" t="str">
        <f t="shared" si="21"/>
        <v>MGTotal70-74</v>
      </c>
      <c r="F1359">
        <v>13805</v>
      </c>
    </row>
    <row r="1360" spans="2:6" x14ac:dyDescent="0.2">
      <c r="B1360" s="155" t="s">
        <v>57</v>
      </c>
      <c r="C1360" s="155" t="s">
        <v>18</v>
      </c>
      <c r="D1360" s="155" t="s">
        <v>133</v>
      </c>
      <c r="E1360" t="str">
        <f t="shared" si="21"/>
        <v>MGTotal75-79</v>
      </c>
      <c r="F1360">
        <v>15712</v>
      </c>
    </row>
    <row r="1361" spans="2:6" x14ac:dyDescent="0.2">
      <c r="B1361" s="155" t="s">
        <v>57</v>
      </c>
      <c r="C1361" s="155" t="s">
        <v>18</v>
      </c>
      <c r="D1361" s="155" t="s">
        <v>134</v>
      </c>
      <c r="E1361" t="str">
        <f t="shared" si="21"/>
        <v>MGTotal80-84</v>
      </c>
      <c r="F1361">
        <v>16356</v>
      </c>
    </row>
    <row r="1362" spans="2:6" x14ac:dyDescent="0.2">
      <c r="B1362" s="155" t="s">
        <v>57</v>
      </c>
      <c r="C1362" s="155" t="s">
        <v>18</v>
      </c>
      <c r="D1362" s="155" t="s">
        <v>135</v>
      </c>
      <c r="E1362" t="str">
        <f t="shared" si="21"/>
        <v>MGTotal85-89</v>
      </c>
      <c r="F1362">
        <v>14721</v>
      </c>
    </row>
    <row r="1363" spans="2:6" x14ac:dyDescent="0.2">
      <c r="B1363" s="155" t="s">
        <v>57</v>
      </c>
      <c r="C1363" s="155" t="s">
        <v>18</v>
      </c>
      <c r="D1363" s="155" t="s">
        <v>8</v>
      </c>
      <c r="E1363" t="str">
        <f t="shared" si="21"/>
        <v>MGTotal90+</v>
      </c>
      <c r="F1363">
        <v>14488</v>
      </c>
    </row>
    <row r="1364" spans="2:6" x14ac:dyDescent="0.2">
      <c r="B1364" s="155" t="s">
        <v>65</v>
      </c>
      <c r="C1364" s="155" t="s">
        <v>18</v>
      </c>
      <c r="D1364" s="155">
        <v>0</v>
      </c>
      <c r="E1364" t="str">
        <f t="shared" si="21"/>
        <v>MSTotal0</v>
      </c>
      <c r="F1364">
        <v>484</v>
      </c>
    </row>
    <row r="1365" spans="2:6" x14ac:dyDescent="0.2">
      <c r="B1365" s="155" t="s">
        <v>65</v>
      </c>
      <c r="C1365" s="155" t="s">
        <v>18</v>
      </c>
      <c r="D1365" s="167" t="s">
        <v>139</v>
      </c>
      <c r="E1365" t="str">
        <f t="shared" si="21"/>
        <v>MSTotal01-04</v>
      </c>
      <c r="F1365">
        <v>87</v>
      </c>
    </row>
    <row r="1366" spans="2:6" x14ac:dyDescent="0.2">
      <c r="B1366" s="155" t="s">
        <v>65</v>
      </c>
      <c r="C1366" s="155" t="s">
        <v>18</v>
      </c>
      <c r="D1366" s="167" t="s">
        <v>138</v>
      </c>
      <c r="E1366" t="str">
        <f t="shared" si="21"/>
        <v>MSTotal05-09</v>
      </c>
      <c r="F1366">
        <v>53</v>
      </c>
    </row>
    <row r="1367" spans="2:6" x14ac:dyDescent="0.2">
      <c r="B1367" s="155" t="s">
        <v>65</v>
      </c>
      <c r="C1367" s="155" t="s">
        <v>18</v>
      </c>
      <c r="D1367" s="167" t="s">
        <v>120</v>
      </c>
      <c r="E1367" t="str">
        <f t="shared" si="21"/>
        <v>MSTotal10-14</v>
      </c>
      <c r="F1367">
        <v>74</v>
      </c>
    </row>
    <row r="1368" spans="2:6" x14ac:dyDescent="0.2">
      <c r="B1368" s="155" t="s">
        <v>65</v>
      </c>
      <c r="C1368" s="155" t="s">
        <v>18</v>
      </c>
      <c r="D1368" s="155" t="s">
        <v>121</v>
      </c>
      <c r="E1368" t="str">
        <f t="shared" si="21"/>
        <v>MSTotal15-19</v>
      </c>
      <c r="F1368">
        <v>209</v>
      </c>
    </row>
    <row r="1369" spans="2:6" x14ac:dyDescent="0.2">
      <c r="B1369" s="155" t="s">
        <v>65</v>
      </c>
      <c r="C1369" s="155" t="s">
        <v>18</v>
      </c>
      <c r="D1369" s="155" t="s">
        <v>122</v>
      </c>
      <c r="E1369" t="str">
        <f t="shared" si="21"/>
        <v>MSTotal20-24</v>
      </c>
      <c r="F1369">
        <v>266</v>
      </c>
    </row>
    <row r="1370" spans="2:6" x14ac:dyDescent="0.2">
      <c r="B1370" s="155" t="s">
        <v>65</v>
      </c>
      <c r="C1370" s="155" t="s">
        <v>18</v>
      </c>
      <c r="D1370" s="155" t="s">
        <v>123</v>
      </c>
      <c r="E1370" t="str">
        <f t="shared" si="21"/>
        <v>MSTotal25-29</v>
      </c>
      <c r="F1370">
        <v>334</v>
      </c>
    </row>
    <row r="1371" spans="2:6" x14ac:dyDescent="0.2">
      <c r="B1371" s="155" t="s">
        <v>65</v>
      </c>
      <c r="C1371" s="155" t="s">
        <v>18</v>
      </c>
      <c r="D1371" s="155" t="s">
        <v>124</v>
      </c>
      <c r="E1371" t="str">
        <f t="shared" si="21"/>
        <v>MSTotal30-34</v>
      </c>
      <c r="F1371">
        <v>339</v>
      </c>
    </row>
    <row r="1372" spans="2:6" x14ac:dyDescent="0.2">
      <c r="B1372" s="155" t="s">
        <v>65</v>
      </c>
      <c r="C1372" s="155" t="s">
        <v>18</v>
      </c>
      <c r="D1372" s="155" t="s">
        <v>125</v>
      </c>
      <c r="E1372" t="str">
        <f t="shared" si="21"/>
        <v>MSTotal35-39</v>
      </c>
      <c r="F1372">
        <v>455</v>
      </c>
    </row>
    <row r="1373" spans="2:6" x14ac:dyDescent="0.2">
      <c r="B1373" s="155" t="s">
        <v>65</v>
      </c>
      <c r="C1373" s="155" t="s">
        <v>18</v>
      </c>
      <c r="D1373" s="155" t="s">
        <v>126</v>
      </c>
      <c r="E1373" t="str">
        <f t="shared" si="21"/>
        <v>MSTotal40-44</v>
      </c>
      <c r="F1373">
        <v>518</v>
      </c>
    </row>
    <row r="1374" spans="2:6" x14ac:dyDescent="0.2">
      <c r="B1374" s="155" t="s">
        <v>65</v>
      </c>
      <c r="C1374" s="155" t="s">
        <v>18</v>
      </c>
      <c r="D1374" s="155" t="s">
        <v>127</v>
      </c>
      <c r="E1374" t="str">
        <f t="shared" si="21"/>
        <v>MSTotal45-49</v>
      </c>
      <c r="F1374">
        <v>671</v>
      </c>
    </row>
    <row r="1375" spans="2:6" x14ac:dyDescent="0.2">
      <c r="B1375" s="155" t="s">
        <v>65</v>
      </c>
      <c r="C1375" s="155" t="s">
        <v>18</v>
      </c>
      <c r="D1375" s="155" t="s">
        <v>128</v>
      </c>
      <c r="E1375" t="str">
        <f t="shared" si="21"/>
        <v>MSTotal50-54</v>
      </c>
      <c r="F1375">
        <v>942</v>
      </c>
    </row>
    <row r="1376" spans="2:6" x14ac:dyDescent="0.2">
      <c r="B1376" s="155" t="s">
        <v>65</v>
      </c>
      <c r="C1376" s="155" t="s">
        <v>18</v>
      </c>
      <c r="D1376" s="155" t="s">
        <v>129</v>
      </c>
      <c r="E1376" t="str">
        <f t="shared" si="21"/>
        <v>MSTotal55-59</v>
      </c>
      <c r="F1376">
        <v>1151</v>
      </c>
    </row>
    <row r="1377" spans="2:6" x14ac:dyDescent="0.2">
      <c r="B1377" s="155" t="s">
        <v>65</v>
      </c>
      <c r="C1377" s="155" t="s">
        <v>18</v>
      </c>
      <c r="D1377" s="155" t="s">
        <v>130</v>
      </c>
      <c r="E1377" t="str">
        <f t="shared" si="21"/>
        <v>MSTotal60-64</v>
      </c>
      <c r="F1377">
        <v>1353</v>
      </c>
    </row>
    <row r="1378" spans="2:6" x14ac:dyDescent="0.2">
      <c r="B1378" s="155" t="s">
        <v>65</v>
      </c>
      <c r="C1378" s="155" t="s">
        <v>18</v>
      </c>
      <c r="D1378" s="155" t="s">
        <v>131</v>
      </c>
      <c r="E1378" t="str">
        <f t="shared" si="21"/>
        <v>MSTotal65-69</v>
      </c>
      <c r="F1378">
        <v>1609</v>
      </c>
    </row>
    <row r="1379" spans="2:6" x14ac:dyDescent="0.2">
      <c r="B1379" s="155" t="s">
        <v>65</v>
      </c>
      <c r="C1379" s="155" t="s">
        <v>18</v>
      </c>
      <c r="D1379" s="155" t="s">
        <v>132</v>
      </c>
      <c r="E1379" t="str">
        <f t="shared" si="21"/>
        <v>MSTotal70-74</v>
      </c>
      <c r="F1379">
        <v>1764</v>
      </c>
    </row>
    <row r="1380" spans="2:6" x14ac:dyDescent="0.2">
      <c r="B1380" s="155" t="s">
        <v>65</v>
      </c>
      <c r="C1380" s="155" t="s">
        <v>18</v>
      </c>
      <c r="D1380" s="155" t="s">
        <v>133</v>
      </c>
      <c r="E1380" t="str">
        <f t="shared" si="21"/>
        <v>MSTotal75-79</v>
      </c>
      <c r="F1380">
        <v>1771</v>
      </c>
    </row>
    <row r="1381" spans="2:6" x14ac:dyDescent="0.2">
      <c r="B1381" s="155" t="s">
        <v>65</v>
      </c>
      <c r="C1381" s="155" t="s">
        <v>18</v>
      </c>
      <c r="D1381" s="155" t="s">
        <v>134</v>
      </c>
      <c r="E1381" t="str">
        <f t="shared" si="21"/>
        <v>MSTotal80-84</v>
      </c>
      <c r="F1381">
        <v>1866</v>
      </c>
    </row>
    <row r="1382" spans="2:6" x14ac:dyDescent="0.2">
      <c r="B1382" s="155" t="s">
        <v>65</v>
      </c>
      <c r="C1382" s="155" t="s">
        <v>18</v>
      </c>
      <c r="D1382" s="155" t="s">
        <v>135</v>
      </c>
      <c r="E1382" t="str">
        <f t="shared" si="21"/>
        <v>MSTotal85-89</v>
      </c>
      <c r="F1382">
        <v>1457</v>
      </c>
    </row>
    <row r="1383" spans="2:6" x14ac:dyDescent="0.2">
      <c r="B1383" s="155" t="s">
        <v>65</v>
      </c>
      <c r="C1383" s="155" t="s">
        <v>18</v>
      </c>
      <c r="D1383" s="155" t="s">
        <v>8</v>
      </c>
      <c r="E1383" t="str">
        <f t="shared" si="21"/>
        <v>MSTotal90+</v>
      </c>
      <c r="F1383">
        <v>1357</v>
      </c>
    </row>
    <row r="1384" spans="2:6" x14ac:dyDescent="0.2">
      <c r="B1384" s="155" t="s">
        <v>66</v>
      </c>
      <c r="C1384" s="155" t="s">
        <v>18</v>
      </c>
      <c r="D1384" s="155">
        <v>0</v>
      </c>
      <c r="E1384" t="str">
        <f t="shared" si="21"/>
        <v>MTTotal0</v>
      </c>
      <c r="F1384">
        <v>742</v>
      </c>
    </row>
    <row r="1385" spans="2:6" x14ac:dyDescent="0.2">
      <c r="B1385" s="155" t="s">
        <v>66</v>
      </c>
      <c r="C1385" s="155" t="s">
        <v>18</v>
      </c>
      <c r="D1385" s="167" t="s">
        <v>139</v>
      </c>
      <c r="E1385" t="str">
        <f t="shared" si="21"/>
        <v>MTTotal01-04</v>
      </c>
      <c r="F1385">
        <v>142</v>
      </c>
    </row>
    <row r="1386" spans="2:6" x14ac:dyDescent="0.2">
      <c r="B1386" s="155" t="s">
        <v>66</v>
      </c>
      <c r="C1386" s="155" t="s">
        <v>18</v>
      </c>
      <c r="D1386" s="167" t="s">
        <v>138</v>
      </c>
      <c r="E1386" t="str">
        <f t="shared" si="21"/>
        <v>MTTotal05-09</v>
      </c>
      <c r="F1386">
        <v>60</v>
      </c>
    </row>
    <row r="1387" spans="2:6" x14ac:dyDescent="0.2">
      <c r="B1387" s="155" t="s">
        <v>66</v>
      </c>
      <c r="C1387" s="155" t="s">
        <v>18</v>
      </c>
      <c r="D1387" s="167" t="s">
        <v>120</v>
      </c>
      <c r="E1387" t="str">
        <f t="shared" si="21"/>
        <v>MTTotal10-14</v>
      </c>
      <c r="F1387">
        <v>102</v>
      </c>
    </row>
    <row r="1388" spans="2:6" x14ac:dyDescent="0.2">
      <c r="B1388" s="155" t="s">
        <v>66</v>
      </c>
      <c r="C1388" s="155" t="s">
        <v>18</v>
      </c>
      <c r="D1388" s="155" t="s">
        <v>121</v>
      </c>
      <c r="E1388" t="str">
        <f t="shared" si="21"/>
        <v>MTTotal15-19</v>
      </c>
      <c r="F1388">
        <v>305</v>
      </c>
    </row>
    <row r="1389" spans="2:6" x14ac:dyDescent="0.2">
      <c r="B1389" s="155" t="s">
        <v>66</v>
      </c>
      <c r="C1389" s="155" t="s">
        <v>18</v>
      </c>
      <c r="D1389" s="155" t="s">
        <v>122</v>
      </c>
      <c r="E1389" t="str">
        <f t="shared" si="21"/>
        <v>MTTotal20-24</v>
      </c>
      <c r="F1389">
        <v>424</v>
      </c>
    </row>
    <row r="1390" spans="2:6" x14ac:dyDescent="0.2">
      <c r="B1390" s="155" t="s">
        <v>66</v>
      </c>
      <c r="C1390" s="155" t="s">
        <v>18</v>
      </c>
      <c r="D1390" s="155" t="s">
        <v>123</v>
      </c>
      <c r="E1390" t="str">
        <f t="shared" si="21"/>
        <v>MTTotal25-29</v>
      </c>
      <c r="F1390">
        <v>474</v>
      </c>
    </row>
    <row r="1391" spans="2:6" x14ac:dyDescent="0.2">
      <c r="B1391" s="155" t="s">
        <v>66</v>
      </c>
      <c r="C1391" s="155" t="s">
        <v>18</v>
      </c>
      <c r="D1391" s="155" t="s">
        <v>124</v>
      </c>
      <c r="E1391" t="str">
        <f t="shared" si="21"/>
        <v>MTTotal30-34</v>
      </c>
      <c r="F1391">
        <v>497</v>
      </c>
    </row>
    <row r="1392" spans="2:6" x14ac:dyDescent="0.2">
      <c r="B1392" s="155" t="s">
        <v>66</v>
      </c>
      <c r="C1392" s="155" t="s">
        <v>18</v>
      </c>
      <c r="D1392" s="155" t="s">
        <v>125</v>
      </c>
      <c r="E1392" t="str">
        <f t="shared" si="21"/>
        <v>MTTotal35-39</v>
      </c>
      <c r="F1392">
        <v>594</v>
      </c>
    </row>
    <row r="1393" spans="2:6" x14ac:dyDescent="0.2">
      <c r="B1393" s="155" t="s">
        <v>66</v>
      </c>
      <c r="C1393" s="155" t="s">
        <v>18</v>
      </c>
      <c r="D1393" s="155" t="s">
        <v>126</v>
      </c>
      <c r="E1393" t="str">
        <f t="shared" si="21"/>
        <v>MTTotal40-44</v>
      </c>
      <c r="F1393">
        <v>746</v>
      </c>
    </row>
    <row r="1394" spans="2:6" x14ac:dyDescent="0.2">
      <c r="B1394" s="155" t="s">
        <v>66</v>
      </c>
      <c r="C1394" s="155" t="s">
        <v>18</v>
      </c>
      <c r="D1394" s="155" t="s">
        <v>127</v>
      </c>
      <c r="E1394" t="str">
        <f t="shared" si="21"/>
        <v>MTTotal45-49</v>
      </c>
      <c r="F1394">
        <v>865</v>
      </c>
    </row>
    <row r="1395" spans="2:6" x14ac:dyDescent="0.2">
      <c r="B1395" s="155" t="s">
        <v>66</v>
      </c>
      <c r="C1395" s="155" t="s">
        <v>18</v>
      </c>
      <c r="D1395" s="155" t="s">
        <v>128</v>
      </c>
      <c r="E1395" t="str">
        <f t="shared" si="21"/>
        <v>MTTotal50-54</v>
      </c>
      <c r="F1395">
        <v>1086</v>
      </c>
    </row>
    <row r="1396" spans="2:6" x14ac:dyDescent="0.2">
      <c r="B1396" s="155" t="s">
        <v>66</v>
      </c>
      <c r="C1396" s="155" t="s">
        <v>18</v>
      </c>
      <c r="D1396" s="155" t="s">
        <v>129</v>
      </c>
      <c r="E1396" t="str">
        <f t="shared" si="21"/>
        <v>MTTotal55-59</v>
      </c>
      <c r="F1396">
        <v>1311</v>
      </c>
    </row>
    <row r="1397" spans="2:6" x14ac:dyDescent="0.2">
      <c r="B1397" s="155" t="s">
        <v>66</v>
      </c>
      <c r="C1397" s="155" t="s">
        <v>18</v>
      </c>
      <c r="D1397" s="155" t="s">
        <v>130</v>
      </c>
      <c r="E1397" t="str">
        <f t="shared" si="21"/>
        <v>MTTotal60-64</v>
      </c>
      <c r="F1397">
        <v>1555</v>
      </c>
    </row>
    <row r="1398" spans="2:6" x14ac:dyDescent="0.2">
      <c r="B1398" s="155" t="s">
        <v>66</v>
      </c>
      <c r="C1398" s="155" t="s">
        <v>18</v>
      </c>
      <c r="D1398" s="155" t="s">
        <v>131</v>
      </c>
      <c r="E1398" t="str">
        <f t="shared" si="21"/>
        <v>MTTotal65-69</v>
      </c>
      <c r="F1398">
        <v>1730</v>
      </c>
    </row>
    <row r="1399" spans="2:6" x14ac:dyDescent="0.2">
      <c r="B1399" s="155" t="s">
        <v>66</v>
      </c>
      <c r="C1399" s="155" t="s">
        <v>18</v>
      </c>
      <c r="D1399" s="155" t="s">
        <v>132</v>
      </c>
      <c r="E1399" t="str">
        <f t="shared" si="21"/>
        <v>MTTotal70-74</v>
      </c>
      <c r="F1399">
        <v>1740</v>
      </c>
    </row>
    <row r="1400" spans="2:6" x14ac:dyDescent="0.2">
      <c r="B1400" s="155" t="s">
        <v>66</v>
      </c>
      <c r="C1400" s="155" t="s">
        <v>18</v>
      </c>
      <c r="D1400" s="155" t="s">
        <v>133</v>
      </c>
      <c r="E1400" t="str">
        <f t="shared" si="21"/>
        <v>MTTotal75-79</v>
      </c>
      <c r="F1400">
        <v>1827</v>
      </c>
    </row>
    <row r="1401" spans="2:6" x14ac:dyDescent="0.2">
      <c r="B1401" s="155" t="s">
        <v>66</v>
      </c>
      <c r="C1401" s="155" t="s">
        <v>18</v>
      </c>
      <c r="D1401" s="155" t="s">
        <v>134</v>
      </c>
      <c r="E1401" t="str">
        <f t="shared" si="21"/>
        <v>MTTotal80-84</v>
      </c>
      <c r="F1401">
        <v>1664</v>
      </c>
    </row>
    <row r="1402" spans="2:6" x14ac:dyDescent="0.2">
      <c r="B1402" s="155" t="s">
        <v>66</v>
      </c>
      <c r="C1402" s="155" t="s">
        <v>18</v>
      </c>
      <c r="D1402" s="155" t="s">
        <v>135</v>
      </c>
      <c r="E1402" t="str">
        <f t="shared" si="21"/>
        <v>MTTotal85-89</v>
      </c>
      <c r="F1402">
        <v>1317</v>
      </c>
    </row>
    <row r="1403" spans="2:6" x14ac:dyDescent="0.2">
      <c r="B1403" s="155" t="s">
        <v>66</v>
      </c>
      <c r="C1403" s="155" t="s">
        <v>18</v>
      </c>
      <c r="D1403" s="155" t="s">
        <v>8</v>
      </c>
      <c r="E1403" t="str">
        <f t="shared" si="21"/>
        <v>MTTotal90+</v>
      </c>
      <c r="F1403">
        <v>1082</v>
      </c>
    </row>
    <row r="1404" spans="2:6" x14ac:dyDescent="0.2">
      <c r="B1404" s="155" t="s">
        <v>43</v>
      </c>
      <c r="C1404" s="155" t="s">
        <v>18</v>
      </c>
      <c r="D1404" s="155">
        <v>0</v>
      </c>
      <c r="E1404" t="str">
        <f t="shared" si="21"/>
        <v>PATotal0</v>
      </c>
      <c r="F1404">
        <v>2069</v>
      </c>
    </row>
    <row r="1405" spans="2:6" x14ac:dyDescent="0.2">
      <c r="B1405" s="155" t="s">
        <v>43</v>
      </c>
      <c r="C1405" s="155" t="s">
        <v>18</v>
      </c>
      <c r="D1405" s="167" t="s">
        <v>139</v>
      </c>
      <c r="E1405" t="str">
        <f t="shared" si="21"/>
        <v>PATotal01-04</v>
      </c>
      <c r="F1405">
        <v>397</v>
      </c>
    </row>
    <row r="1406" spans="2:6" x14ac:dyDescent="0.2">
      <c r="B1406" s="155" t="s">
        <v>43</v>
      </c>
      <c r="C1406" s="155" t="s">
        <v>18</v>
      </c>
      <c r="D1406" s="167" t="s">
        <v>138</v>
      </c>
      <c r="E1406" t="str">
        <f t="shared" si="21"/>
        <v>PATotal05-09</v>
      </c>
      <c r="F1406">
        <v>202</v>
      </c>
    </row>
    <row r="1407" spans="2:6" x14ac:dyDescent="0.2">
      <c r="B1407" s="155" t="s">
        <v>43</v>
      </c>
      <c r="C1407" s="155" t="s">
        <v>18</v>
      </c>
      <c r="D1407" s="167" t="s">
        <v>120</v>
      </c>
      <c r="E1407" t="str">
        <f t="shared" si="21"/>
        <v>PATotal10-14</v>
      </c>
      <c r="F1407">
        <v>264</v>
      </c>
    </row>
    <row r="1408" spans="2:6" x14ac:dyDescent="0.2">
      <c r="B1408" s="155" t="s">
        <v>43</v>
      </c>
      <c r="C1408" s="155" t="s">
        <v>18</v>
      </c>
      <c r="D1408" s="155" t="s">
        <v>121</v>
      </c>
      <c r="E1408" t="str">
        <f t="shared" si="21"/>
        <v>PATotal15-19</v>
      </c>
      <c r="F1408">
        <v>1018</v>
      </c>
    </row>
    <row r="1409" spans="2:6" x14ac:dyDescent="0.2">
      <c r="B1409" s="155" t="s">
        <v>43</v>
      </c>
      <c r="C1409" s="155" t="s">
        <v>18</v>
      </c>
      <c r="D1409" s="155" t="s">
        <v>122</v>
      </c>
      <c r="E1409" t="str">
        <f t="shared" si="21"/>
        <v>PATotal20-24</v>
      </c>
      <c r="F1409">
        <v>1474</v>
      </c>
    </row>
    <row r="1410" spans="2:6" x14ac:dyDescent="0.2">
      <c r="B1410" s="155" t="s">
        <v>43</v>
      </c>
      <c r="C1410" s="155" t="s">
        <v>18</v>
      </c>
      <c r="D1410" s="155" t="s">
        <v>123</v>
      </c>
      <c r="E1410" t="str">
        <f t="shared" si="21"/>
        <v>PATotal25-29</v>
      </c>
      <c r="F1410">
        <v>1386</v>
      </c>
    </row>
    <row r="1411" spans="2:6" x14ac:dyDescent="0.2">
      <c r="B1411" s="155" t="s">
        <v>43</v>
      </c>
      <c r="C1411" s="155" t="s">
        <v>18</v>
      </c>
      <c r="D1411" s="155" t="s">
        <v>124</v>
      </c>
      <c r="E1411" t="str">
        <f t="shared" si="21"/>
        <v>PATotal30-34</v>
      </c>
      <c r="F1411">
        <v>1352</v>
      </c>
    </row>
    <row r="1412" spans="2:6" x14ac:dyDescent="0.2">
      <c r="B1412" s="155" t="s">
        <v>43</v>
      </c>
      <c r="C1412" s="155" t="s">
        <v>18</v>
      </c>
      <c r="D1412" s="155" t="s">
        <v>125</v>
      </c>
      <c r="E1412" t="str">
        <f t="shared" ref="E1412:E1475" si="22">_xlfn.CONCAT(B1412,C1412,D1412)</f>
        <v>PATotal35-39</v>
      </c>
      <c r="F1412">
        <v>1497</v>
      </c>
    </row>
    <row r="1413" spans="2:6" x14ac:dyDescent="0.2">
      <c r="B1413" s="155" t="s">
        <v>43</v>
      </c>
      <c r="C1413" s="155" t="s">
        <v>18</v>
      </c>
      <c r="D1413" s="155" t="s">
        <v>126</v>
      </c>
      <c r="E1413" t="str">
        <f t="shared" si="22"/>
        <v>PATotal40-44</v>
      </c>
      <c r="F1413">
        <v>1507</v>
      </c>
    </row>
    <row r="1414" spans="2:6" x14ac:dyDescent="0.2">
      <c r="B1414" s="155" t="s">
        <v>43</v>
      </c>
      <c r="C1414" s="155" t="s">
        <v>18</v>
      </c>
      <c r="D1414" s="155" t="s">
        <v>127</v>
      </c>
      <c r="E1414" t="str">
        <f t="shared" si="22"/>
        <v>PATotal45-49</v>
      </c>
      <c r="F1414">
        <v>1552</v>
      </c>
    </row>
    <row r="1415" spans="2:6" x14ac:dyDescent="0.2">
      <c r="B1415" s="155" t="s">
        <v>43</v>
      </c>
      <c r="C1415" s="155" t="s">
        <v>18</v>
      </c>
      <c r="D1415" s="155" t="s">
        <v>128</v>
      </c>
      <c r="E1415" t="str">
        <f t="shared" si="22"/>
        <v>PATotal50-54</v>
      </c>
      <c r="F1415">
        <v>1953</v>
      </c>
    </row>
    <row r="1416" spans="2:6" x14ac:dyDescent="0.2">
      <c r="B1416" s="155" t="s">
        <v>43</v>
      </c>
      <c r="C1416" s="155" t="s">
        <v>18</v>
      </c>
      <c r="D1416" s="155" t="s">
        <v>129</v>
      </c>
      <c r="E1416" t="str">
        <f t="shared" si="22"/>
        <v>PATotal55-59</v>
      </c>
      <c r="F1416">
        <v>2436</v>
      </c>
    </row>
    <row r="1417" spans="2:6" x14ac:dyDescent="0.2">
      <c r="B1417" s="155" t="s">
        <v>43</v>
      </c>
      <c r="C1417" s="155" t="s">
        <v>18</v>
      </c>
      <c r="D1417" s="155" t="s">
        <v>130</v>
      </c>
      <c r="E1417" t="str">
        <f t="shared" si="22"/>
        <v>PATotal60-64</v>
      </c>
      <c r="F1417">
        <v>2966</v>
      </c>
    </row>
    <row r="1418" spans="2:6" x14ac:dyDescent="0.2">
      <c r="B1418" s="155" t="s">
        <v>43</v>
      </c>
      <c r="C1418" s="155" t="s">
        <v>18</v>
      </c>
      <c r="D1418" s="155" t="s">
        <v>131</v>
      </c>
      <c r="E1418" t="str">
        <f t="shared" si="22"/>
        <v>PATotal65-69</v>
      </c>
      <c r="F1418">
        <v>3419</v>
      </c>
    </row>
    <row r="1419" spans="2:6" x14ac:dyDescent="0.2">
      <c r="B1419" s="155" t="s">
        <v>43</v>
      </c>
      <c r="C1419" s="155" t="s">
        <v>18</v>
      </c>
      <c r="D1419" s="155" t="s">
        <v>132</v>
      </c>
      <c r="E1419" t="str">
        <f t="shared" si="22"/>
        <v>PATotal70-74</v>
      </c>
      <c r="F1419">
        <v>3622</v>
      </c>
    </row>
    <row r="1420" spans="2:6" x14ac:dyDescent="0.2">
      <c r="B1420" s="155" t="s">
        <v>43</v>
      </c>
      <c r="C1420" s="155" t="s">
        <v>18</v>
      </c>
      <c r="D1420" s="155" t="s">
        <v>133</v>
      </c>
      <c r="E1420" t="str">
        <f t="shared" si="22"/>
        <v>PATotal75-79</v>
      </c>
      <c r="F1420">
        <v>3937</v>
      </c>
    </row>
    <row r="1421" spans="2:6" x14ac:dyDescent="0.2">
      <c r="B1421" s="155" t="s">
        <v>43</v>
      </c>
      <c r="C1421" s="155" t="s">
        <v>18</v>
      </c>
      <c r="D1421" s="155" t="s">
        <v>134</v>
      </c>
      <c r="E1421" t="str">
        <f t="shared" si="22"/>
        <v>PATotal80-84</v>
      </c>
      <c r="F1421">
        <v>3533</v>
      </c>
    </row>
    <row r="1422" spans="2:6" x14ac:dyDescent="0.2">
      <c r="B1422" s="155" t="s">
        <v>43</v>
      </c>
      <c r="C1422" s="155" t="s">
        <v>18</v>
      </c>
      <c r="D1422" s="155" t="s">
        <v>135</v>
      </c>
      <c r="E1422" t="str">
        <f t="shared" si="22"/>
        <v>PATotal85-89</v>
      </c>
      <c r="F1422">
        <v>2883</v>
      </c>
    </row>
    <row r="1423" spans="2:6" x14ac:dyDescent="0.2">
      <c r="B1423" s="155" t="s">
        <v>43</v>
      </c>
      <c r="C1423" s="155" t="s">
        <v>18</v>
      </c>
      <c r="D1423" s="155" t="s">
        <v>8</v>
      </c>
      <c r="E1423" t="str">
        <f t="shared" si="22"/>
        <v>PATotal90+</v>
      </c>
      <c r="F1423">
        <v>2829</v>
      </c>
    </row>
    <row r="1424" spans="2:6" x14ac:dyDescent="0.2">
      <c r="B1424" s="155" t="s">
        <v>51</v>
      </c>
      <c r="C1424" s="155" t="s">
        <v>18</v>
      </c>
      <c r="D1424" s="155">
        <v>0</v>
      </c>
      <c r="E1424" t="str">
        <f t="shared" si="22"/>
        <v>PBTotal0</v>
      </c>
      <c r="F1424">
        <v>746</v>
      </c>
    </row>
    <row r="1425" spans="2:6" x14ac:dyDescent="0.2">
      <c r="B1425" s="155" t="s">
        <v>51</v>
      </c>
      <c r="C1425" s="155" t="s">
        <v>18</v>
      </c>
      <c r="D1425" s="167" t="s">
        <v>139</v>
      </c>
      <c r="E1425" t="str">
        <f t="shared" si="22"/>
        <v>PBTotal01-04</v>
      </c>
      <c r="F1425">
        <v>121</v>
      </c>
    </row>
    <row r="1426" spans="2:6" x14ac:dyDescent="0.2">
      <c r="B1426" s="155" t="s">
        <v>51</v>
      </c>
      <c r="C1426" s="155" t="s">
        <v>18</v>
      </c>
      <c r="D1426" s="167" t="s">
        <v>138</v>
      </c>
      <c r="E1426" t="str">
        <f t="shared" si="22"/>
        <v>PBTotal05-09</v>
      </c>
      <c r="F1426">
        <v>68</v>
      </c>
    </row>
    <row r="1427" spans="2:6" x14ac:dyDescent="0.2">
      <c r="B1427" s="155" t="s">
        <v>51</v>
      </c>
      <c r="C1427" s="155" t="s">
        <v>18</v>
      </c>
      <c r="D1427" s="167" t="s">
        <v>120</v>
      </c>
      <c r="E1427" t="str">
        <f t="shared" si="22"/>
        <v>PBTotal10-14</v>
      </c>
      <c r="F1427">
        <v>91</v>
      </c>
    </row>
    <row r="1428" spans="2:6" x14ac:dyDescent="0.2">
      <c r="B1428" s="155" t="s">
        <v>51</v>
      </c>
      <c r="C1428" s="155" t="s">
        <v>18</v>
      </c>
      <c r="D1428" s="155" t="s">
        <v>121</v>
      </c>
      <c r="E1428" t="str">
        <f t="shared" si="22"/>
        <v>PBTotal15-19</v>
      </c>
      <c r="F1428">
        <v>295</v>
      </c>
    </row>
    <row r="1429" spans="2:6" x14ac:dyDescent="0.2">
      <c r="B1429" s="155" t="s">
        <v>51</v>
      </c>
      <c r="C1429" s="155" t="s">
        <v>18</v>
      </c>
      <c r="D1429" s="155" t="s">
        <v>122</v>
      </c>
      <c r="E1429" t="str">
        <f t="shared" si="22"/>
        <v>PBTotal20-24</v>
      </c>
      <c r="F1429">
        <v>442</v>
      </c>
    </row>
    <row r="1430" spans="2:6" x14ac:dyDescent="0.2">
      <c r="B1430" s="155" t="s">
        <v>51</v>
      </c>
      <c r="C1430" s="155" t="s">
        <v>18</v>
      </c>
      <c r="D1430" s="155" t="s">
        <v>123</v>
      </c>
      <c r="E1430" t="str">
        <f t="shared" si="22"/>
        <v>PBTotal25-29</v>
      </c>
      <c r="F1430">
        <v>464</v>
      </c>
    </row>
    <row r="1431" spans="2:6" x14ac:dyDescent="0.2">
      <c r="B1431" s="155" t="s">
        <v>51</v>
      </c>
      <c r="C1431" s="155" t="s">
        <v>18</v>
      </c>
      <c r="D1431" s="155" t="s">
        <v>124</v>
      </c>
      <c r="E1431" t="str">
        <f t="shared" si="22"/>
        <v>PBTotal30-34</v>
      </c>
      <c r="F1431">
        <v>565</v>
      </c>
    </row>
    <row r="1432" spans="2:6" x14ac:dyDescent="0.2">
      <c r="B1432" s="155" t="s">
        <v>51</v>
      </c>
      <c r="C1432" s="155" t="s">
        <v>18</v>
      </c>
      <c r="D1432" s="155" t="s">
        <v>125</v>
      </c>
      <c r="E1432" t="str">
        <f t="shared" si="22"/>
        <v>PBTotal35-39</v>
      </c>
      <c r="F1432">
        <v>675</v>
      </c>
    </row>
    <row r="1433" spans="2:6" x14ac:dyDescent="0.2">
      <c r="B1433" s="155" t="s">
        <v>51</v>
      </c>
      <c r="C1433" s="155" t="s">
        <v>18</v>
      </c>
      <c r="D1433" s="155" t="s">
        <v>126</v>
      </c>
      <c r="E1433" t="str">
        <f t="shared" si="22"/>
        <v>PBTotal40-44</v>
      </c>
      <c r="F1433">
        <v>820</v>
      </c>
    </row>
    <row r="1434" spans="2:6" x14ac:dyDescent="0.2">
      <c r="B1434" s="155" t="s">
        <v>51</v>
      </c>
      <c r="C1434" s="155" t="s">
        <v>18</v>
      </c>
      <c r="D1434" s="155" t="s">
        <v>127</v>
      </c>
      <c r="E1434" t="str">
        <f t="shared" si="22"/>
        <v>PBTotal45-49</v>
      </c>
      <c r="F1434">
        <v>1044</v>
      </c>
    </row>
    <row r="1435" spans="2:6" x14ac:dyDescent="0.2">
      <c r="B1435" s="155" t="s">
        <v>51</v>
      </c>
      <c r="C1435" s="155" t="s">
        <v>18</v>
      </c>
      <c r="D1435" s="155" t="s">
        <v>128</v>
      </c>
      <c r="E1435" t="str">
        <f t="shared" si="22"/>
        <v>PBTotal50-54</v>
      </c>
      <c r="F1435">
        <v>1304</v>
      </c>
    </row>
    <row r="1436" spans="2:6" x14ac:dyDescent="0.2">
      <c r="B1436" s="155" t="s">
        <v>51</v>
      </c>
      <c r="C1436" s="155" t="s">
        <v>18</v>
      </c>
      <c r="D1436" s="155" t="s">
        <v>129</v>
      </c>
      <c r="E1436" t="str">
        <f t="shared" si="22"/>
        <v>PBTotal55-59</v>
      </c>
      <c r="F1436">
        <v>1568</v>
      </c>
    </row>
    <row r="1437" spans="2:6" x14ac:dyDescent="0.2">
      <c r="B1437" s="155" t="s">
        <v>51</v>
      </c>
      <c r="C1437" s="155" t="s">
        <v>18</v>
      </c>
      <c r="D1437" s="155" t="s">
        <v>130</v>
      </c>
      <c r="E1437" t="str">
        <f t="shared" si="22"/>
        <v>PBTotal60-64</v>
      </c>
      <c r="F1437">
        <v>1861</v>
      </c>
    </row>
    <row r="1438" spans="2:6" x14ac:dyDescent="0.2">
      <c r="B1438" s="155" t="s">
        <v>51</v>
      </c>
      <c r="C1438" s="155" t="s">
        <v>18</v>
      </c>
      <c r="D1438" s="155" t="s">
        <v>131</v>
      </c>
      <c r="E1438" t="str">
        <f t="shared" si="22"/>
        <v>PBTotal65-69</v>
      </c>
      <c r="F1438">
        <v>2311</v>
      </c>
    </row>
    <row r="1439" spans="2:6" x14ac:dyDescent="0.2">
      <c r="B1439" s="155" t="s">
        <v>51</v>
      </c>
      <c r="C1439" s="155" t="s">
        <v>18</v>
      </c>
      <c r="D1439" s="155" t="s">
        <v>132</v>
      </c>
      <c r="E1439" t="str">
        <f t="shared" si="22"/>
        <v>PBTotal70-74</v>
      </c>
      <c r="F1439">
        <v>2651</v>
      </c>
    </row>
    <row r="1440" spans="2:6" x14ac:dyDescent="0.2">
      <c r="B1440" s="155" t="s">
        <v>51</v>
      </c>
      <c r="C1440" s="155" t="s">
        <v>18</v>
      </c>
      <c r="D1440" s="155" t="s">
        <v>133</v>
      </c>
      <c r="E1440" t="str">
        <f t="shared" si="22"/>
        <v>PBTotal75-79</v>
      </c>
      <c r="F1440">
        <v>2977</v>
      </c>
    </row>
    <row r="1441" spans="2:6" x14ac:dyDescent="0.2">
      <c r="B1441" s="155" t="s">
        <v>51</v>
      </c>
      <c r="C1441" s="155" t="s">
        <v>18</v>
      </c>
      <c r="D1441" s="155" t="s">
        <v>134</v>
      </c>
      <c r="E1441" t="str">
        <f t="shared" si="22"/>
        <v>PBTotal80-84</v>
      </c>
      <c r="F1441">
        <v>3187</v>
      </c>
    </row>
    <row r="1442" spans="2:6" x14ac:dyDescent="0.2">
      <c r="B1442" s="155" t="s">
        <v>51</v>
      </c>
      <c r="C1442" s="155" t="s">
        <v>18</v>
      </c>
      <c r="D1442" s="155" t="s">
        <v>135</v>
      </c>
      <c r="E1442" t="str">
        <f t="shared" si="22"/>
        <v>PBTotal85-89</v>
      </c>
      <c r="F1442">
        <v>2672</v>
      </c>
    </row>
    <row r="1443" spans="2:6" x14ac:dyDescent="0.2">
      <c r="B1443" s="155" t="s">
        <v>51</v>
      </c>
      <c r="C1443" s="155" t="s">
        <v>18</v>
      </c>
      <c r="D1443" s="155" t="s">
        <v>8</v>
      </c>
      <c r="E1443" t="str">
        <f t="shared" si="22"/>
        <v>PBTotal90+</v>
      </c>
      <c r="F1443">
        <v>3419</v>
      </c>
    </row>
    <row r="1444" spans="2:6" x14ac:dyDescent="0.2">
      <c r="B1444" s="155" t="s">
        <v>52</v>
      </c>
      <c r="C1444" s="155" t="s">
        <v>18</v>
      </c>
      <c r="D1444" s="155">
        <v>0</v>
      </c>
      <c r="E1444" t="str">
        <f t="shared" si="22"/>
        <v>PETotal0</v>
      </c>
      <c r="F1444">
        <v>1609</v>
      </c>
    </row>
    <row r="1445" spans="2:6" x14ac:dyDescent="0.2">
      <c r="B1445" s="155" t="s">
        <v>52</v>
      </c>
      <c r="C1445" s="155" t="s">
        <v>18</v>
      </c>
      <c r="D1445" s="167" t="s">
        <v>139</v>
      </c>
      <c r="E1445" t="str">
        <f t="shared" si="22"/>
        <v>PETotal01-04</v>
      </c>
      <c r="F1445">
        <v>248</v>
      </c>
    </row>
    <row r="1446" spans="2:6" x14ac:dyDescent="0.2">
      <c r="B1446" s="155" t="s">
        <v>52</v>
      </c>
      <c r="C1446" s="155" t="s">
        <v>18</v>
      </c>
      <c r="D1446" s="167" t="s">
        <v>138</v>
      </c>
      <c r="E1446" t="str">
        <f t="shared" si="22"/>
        <v>PETotal05-09</v>
      </c>
      <c r="F1446">
        <v>138</v>
      </c>
    </row>
    <row r="1447" spans="2:6" x14ac:dyDescent="0.2">
      <c r="B1447" s="155" t="s">
        <v>52</v>
      </c>
      <c r="C1447" s="155" t="s">
        <v>18</v>
      </c>
      <c r="D1447" s="167" t="s">
        <v>120</v>
      </c>
      <c r="E1447" t="str">
        <f t="shared" si="22"/>
        <v>PETotal10-14</v>
      </c>
      <c r="F1447">
        <v>230</v>
      </c>
    </row>
    <row r="1448" spans="2:6" x14ac:dyDescent="0.2">
      <c r="B1448" s="155" t="s">
        <v>52</v>
      </c>
      <c r="C1448" s="155" t="s">
        <v>18</v>
      </c>
      <c r="D1448" s="155" t="s">
        <v>121</v>
      </c>
      <c r="E1448" t="str">
        <f t="shared" si="22"/>
        <v>PETotal15-19</v>
      </c>
      <c r="F1448">
        <v>962</v>
      </c>
    </row>
    <row r="1449" spans="2:6" x14ac:dyDescent="0.2">
      <c r="B1449" s="155" t="s">
        <v>52</v>
      </c>
      <c r="C1449" s="155" t="s">
        <v>18</v>
      </c>
      <c r="D1449" s="155" t="s">
        <v>122</v>
      </c>
      <c r="E1449" t="str">
        <f t="shared" si="22"/>
        <v>PETotal20-24</v>
      </c>
      <c r="F1449">
        <v>1397</v>
      </c>
    </row>
    <row r="1450" spans="2:6" x14ac:dyDescent="0.2">
      <c r="B1450" s="155" t="s">
        <v>52</v>
      </c>
      <c r="C1450" s="155" t="s">
        <v>18</v>
      </c>
      <c r="D1450" s="155" t="s">
        <v>123</v>
      </c>
      <c r="E1450" t="str">
        <f t="shared" si="22"/>
        <v>PETotal25-29</v>
      </c>
      <c r="F1450">
        <v>1322</v>
      </c>
    </row>
    <row r="1451" spans="2:6" x14ac:dyDescent="0.2">
      <c r="B1451" s="155" t="s">
        <v>52</v>
      </c>
      <c r="C1451" s="155" t="s">
        <v>18</v>
      </c>
      <c r="D1451" s="155" t="s">
        <v>124</v>
      </c>
      <c r="E1451" t="str">
        <f t="shared" si="22"/>
        <v>PETotal30-34</v>
      </c>
      <c r="F1451">
        <v>1473</v>
      </c>
    </row>
    <row r="1452" spans="2:6" x14ac:dyDescent="0.2">
      <c r="B1452" s="155" t="s">
        <v>52</v>
      </c>
      <c r="C1452" s="155" t="s">
        <v>18</v>
      </c>
      <c r="D1452" s="155" t="s">
        <v>125</v>
      </c>
      <c r="E1452" t="str">
        <f t="shared" si="22"/>
        <v>PETotal35-39</v>
      </c>
      <c r="F1452">
        <v>1650</v>
      </c>
    </row>
    <row r="1453" spans="2:6" x14ac:dyDescent="0.2">
      <c r="B1453" s="155" t="s">
        <v>52</v>
      </c>
      <c r="C1453" s="155" t="s">
        <v>18</v>
      </c>
      <c r="D1453" s="155" t="s">
        <v>126</v>
      </c>
      <c r="E1453" t="str">
        <f t="shared" si="22"/>
        <v>PETotal40-44</v>
      </c>
      <c r="F1453">
        <v>2100</v>
      </c>
    </row>
    <row r="1454" spans="2:6" x14ac:dyDescent="0.2">
      <c r="B1454" s="155" t="s">
        <v>52</v>
      </c>
      <c r="C1454" s="155" t="s">
        <v>18</v>
      </c>
      <c r="D1454" s="155" t="s">
        <v>127</v>
      </c>
      <c r="E1454" t="str">
        <f t="shared" si="22"/>
        <v>PETotal45-49</v>
      </c>
      <c r="F1454">
        <v>2405</v>
      </c>
    </row>
    <row r="1455" spans="2:6" x14ac:dyDescent="0.2">
      <c r="B1455" s="155" t="s">
        <v>52</v>
      </c>
      <c r="C1455" s="155" t="s">
        <v>18</v>
      </c>
      <c r="D1455" s="155" t="s">
        <v>128</v>
      </c>
      <c r="E1455" t="str">
        <f t="shared" si="22"/>
        <v>PETotal50-54</v>
      </c>
      <c r="F1455">
        <v>3334</v>
      </c>
    </row>
    <row r="1456" spans="2:6" x14ac:dyDescent="0.2">
      <c r="B1456" s="155" t="s">
        <v>52</v>
      </c>
      <c r="C1456" s="155" t="s">
        <v>18</v>
      </c>
      <c r="D1456" s="155" t="s">
        <v>129</v>
      </c>
      <c r="E1456" t="str">
        <f t="shared" si="22"/>
        <v>PETotal55-59</v>
      </c>
      <c r="F1456">
        <v>4091</v>
      </c>
    </row>
    <row r="1457" spans="2:6" x14ac:dyDescent="0.2">
      <c r="B1457" s="155" t="s">
        <v>52</v>
      </c>
      <c r="C1457" s="155" t="s">
        <v>18</v>
      </c>
      <c r="D1457" s="155" t="s">
        <v>130</v>
      </c>
      <c r="E1457" t="str">
        <f t="shared" si="22"/>
        <v>PETotal60-64</v>
      </c>
      <c r="F1457">
        <v>4697</v>
      </c>
    </row>
    <row r="1458" spans="2:6" x14ac:dyDescent="0.2">
      <c r="B1458" s="155" t="s">
        <v>52</v>
      </c>
      <c r="C1458" s="155" t="s">
        <v>18</v>
      </c>
      <c r="D1458" s="155" t="s">
        <v>131</v>
      </c>
      <c r="E1458" t="str">
        <f t="shared" si="22"/>
        <v>PETotal65-69</v>
      </c>
      <c r="F1458">
        <v>5705</v>
      </c>
    </row>
    <row r="1459" spans="2:6" x14ac:dyDescent="0.2">
      <c r="B1459" s="155" t="s">
        <v>52</v>
      </c>
      <c r="C1459" s="155" t="s">
        <v>18</v>
      </c>
      <c r="D1459" s="155" t="s">
        <v>132</v>
      </c>
      <c r="E1459" t="str">
        <f t="shared" si="22"/>
        <v>PETotal70-74</v>
      </c>
      <c r="F1459">
        <v>6417</v>
      </c>
    </row>
    <row r="1460" spans="2:6" x14ac:dyDescent="0.2">
      <c r="B1460" s="155" t="s">
        <v>52</v>
      </c>
      <c r="C1460" s="155" t="s">
        <v>18</v>
      </c>
      <c r="D1460" s="155" t="s">
        <v>133</v>
      </c>
      <c r="E1460" t="str">
        <f t="shared" si="22"/>
        <v>PETotal75-79</v>
      </c>
      <c r="F1460">
        <v>7042</v>
      </c>
    </row>
    <row r="1461" spans="2:6" x14ac:dyDescent="0.2">
      <c r="B1461" s="155" t="s">
        <v>52</v>
      </c>
      <c r="C1461" s="155" t="s">
        <v>18</v>
      </c>
      <c r="D1461" s="155" t="s">
        <v>134</v>
      </c>
      <c r="E1461" t="str">
        <f t="shared" si="22"/>
        <v>PETotal80-84</v>
      </c>
      <c r="F1461">
        <v>7042</v>
      </c>
    </row>
    <row r="1462" spans="2:6" x14ac:dyDescent="0.2">
      <c r="B1462" s="155" t="s">
        <v>52</v>
      </c>
      <c r="C1462" s="155" t="s">
        <v>18</v>
      </c>
      <c r="D1462" s="155" t="s">
        <v>135</v>
      </c>
      <c r="E1462" t="str">
        <f t="shared" si="22"/>
        <v>PETotal85-89</v>
      </c>
      <c r="F1462">
        <v>5657</v>
      </c>
    </row>
    <row r="1463" spans="2:6" x14ac:dyDescent="0.2">
      <c r="B1463" s="155" t="s">
        <v>52</v>
      </c>
      <c r="C1463" s="155" t="s">
        <v>18</v>
      </c>
      <c r="D1463" s="155" t="s">
        <v>8</v>
      </c>
      <c r="E1463" t="str">
        <f t="shared" si="22"/>
        <v>PETotal90+</v>
      </c>
      <c r="F1463">
        <v>6378</v>
      </c>
    </row>
    <row r="1464" spans="2:6" x14ac:dyDescent="0.2">
      <c r="B1464" s="155" t="s">
        <v>48</v>
      </c>
      <c r="C1464" s="155" t="s">
        <v>18</v>
      </c>
      <c r="D1464" s="155">
        <v>0</v>
      </c>
      <c r="E1464" t="str">
        <f t="shared" si="22"/>
        <v>PITotal0</v>
      </c>
      <c r="F1464">
        <v>694</v>
      </c>
    </row>
    <row r="1465" spans="2:6" x14ac:dyDescent="0.2">
      <c r="B1465" s="155" t="s">
        <v>48</v>
      </c>
      <c r="C1465" s="155" t="s">
        <v>18</v>
      </c>
      <c r="D1465" s="167" t="s">
        <v>139</v>
      </c>
      <c r="E1465" t="str">
        <f t="shared" si="22"/>
        <v>PITotal01-04</v>
      </c>
      <c r="F1465">
        <v>101</v>
      </c>
    </row>
    <row r="1466" spans="2:6" x14ac:dyDescent="0.2">
      <c r="B1466" s="155" t="s">
        <v>48</v>
      </c>
      <c r="C1466" s="155" t="s">
        <v>18</v>
      </c>
      <c r="D1466" s="167" t="s">
        <v>138</v>
      </c>
      <c r="E1466" t="str">
        <f t="shared" si="22"/>
        <v>PITotal05-09</v>
      </c>
      <c r="F1466">
        <v>52</v>
      </c>
    </row>
    <row r="1467" spans="2:6" x14ac:dyDescent="0.2">
      <c r="B1467" s="155" t="s">
        <v>48</v>
      </c>
      <c r="C1467" s="155" t="s">
        <v>18</v>
      </c>
      <c r="D1467" s="167" t="s">
        <v>120</v>
      </c>
      <c r="E1467" t="str">
        <f t="shared" si="22"/>
        <v>PITotal10-14</v>
      </c>
      <c r="F1467">
        <v>83</v>
      </c>
    </row>
    <row r="1468" spans="2:6" x14ac:dyDescent="0.2">
      <c r="B1468" s="155" t="s">
        <v>48</v>
      </c>
      <c r="C1468" s="155" t="s">
        <v>18</v>
      </c>
      <c r="D1468" s="155" t="s">
        <v>121</v>
      </c>
      <c r="E1468" t="str">
        <f t="shared" si="22"/>
        <v>PITotal15-19</v>
      </c>
      <c r="F1468">
        <v>265</v>
      </c>
    </row>
    <row r="1469" spans="2:6" x14ac:dyDescent="0.2">
      <c r="B1469" s="155" t="s">
        <v>48</v>
      </c>
      <c r="C1469" s="155" t="s">
        <v>18</v>
      </c>
      <c r="D1469" s="155" t="s">
        <v>122</v>
      </c>
      <c r="E1469" t="str">
        <f t="shared" si="22"/>
        <v>PITotal20-24</v>
      </c>
      <c r="F1469">
        <v>388</v>
      </c>
    </row>
    <row r="1470" spans="2:6" x14ac:dyDescent="0.2">
      <c r="B1470" s="155" t="s">
        <v>48</v>
      </c>
      <c r="C1470" s="155" t="s">
        <v>18</v>
      </c>
      <c r="D1470" s="155" t="s">
        <v>123</v>
      </c>
      <c r="E1470" t="str">
        <f t="shared" si="22"/>
        <v>PITotal25-29</v>
      </c>
      <c r="F1470">
        <v>413</v>
      </c>
    </row>
    <row r="1471" spans="2:6" x14ac:dyDescent="0.2">
      <c r="B1471" s="155" t="s">
        <v>48</v>
      </c>
      <c r="C1471" s="155" t="s">
        <v>18</v>
      </c>
      <c r="D1471" s="155" t="s">
        <v>124</v>
      </c>
      <c r="E1471" t="str">
        <f t="shared" si="22"/>
        <v>PITotal30-34</v>
      </c>
      <c r="F1471">
        <v>512</v>
      </c>
    </row>
    <row r="1472" spans="2:6" x14ac:dyDescent="0.2">
      <c r="B1472" s="155" t="s">
        <v>48</v>
      </c>
      <c r="C1472" s="155" t="s">
        <v>18</v>
      </c>
      <c r="D1472" s="155" t="s">
        <v>125</v>
      </c>
      <c r="E1472" t="str">
        <f t="shared" si="22"/>
        <v>PITotal35-39</v>
      </c>
      <c r="F1472">
        <v>582</v>
      </c>
    </row>
    <row r="1473" spans="2:6" x14ac:dyDescent="0.2">
      <c r="B1473" s="155" t="s">
        <v>48</v>
      </c>
      <c r="C1473" s="155" t="s">
        <v>18</v>
      </c>
      <c r="D1473" s="155" t="s">
        <v>126</v>
      </c>
      <c r="E1473" t="str">
        <f t="shared" si="22"/>
        <v>PITotal40-44</v>
      </c>
      <c r="F1473">
        <v>673</v>
      </c>
    </row>
    <row r="1474" spans="2:6" x14ac:dyDescent="0.2">
      <c r="B1474" s="155" t="s">
        <v>48</v>
      </c>
      <c r="C1474" s="155" t="s">
        <v>18</v>
      </c>
      <c r="D1474" s="155" t="s">
        <v>127</v>
      </c>
      <c r="E1474" t="str">
        <f t="shared" si="22"/>
        <v>PITotal45-49</v>
      </c>
      <c r="F1474">
        <v>721</v>
      </c>
    </row>
    <row r="1475" spans="2:6" x14ac:dyDescent="0.2">
      <c r="B1475" s="155" t="s">
        <v>48</v>
      </c>
      <c r="C1475" s="155" t="s">
        <v>18</v>
      </c>
      <c r="D1475" s="155" t="s">
        <v>128</v>
      </c>
      <c r="E1475" t="str">
        <f t="shared" si="22"/>
        <v>PITotal50-54</v>
      </c>
      <c r="F1475">
        <v>979</v>
      </c>
    </row>
    <row r="1476" spans="2:6" x14ac:dyDescent="0.2">
      <c r="B1476" s="155" t="s">
        <v>48</v>
      </c>
      <c r="C1476" s="155" t="s">
        <v>18</v>
      </c>
      <c r="D1476" s="155" t="s">
        <v>129</v>
      </c>
      <c r="E1476" t="str">
        <f t="shared" ref="E1476:E1539" si="23">_xlfn.CONCAT(B1476,C1476,D1476)</f>
        <v>PITotal55-59</v>
      </c>
      <c r="F1476">
        <v>1121</v>
      </c>
    </row>
    <row r="1477" spans="2:6" x14ac:dyDescent="0.2">
      <c r="B1477" s="155" t="s">
        <v>48</v>
      </c>
      <c r="C1477" s="155" t="s">
        <v>18</v>
      </c>
      <c r="D1477" s="155" t="s">
        <v>130</v>
      </c>
      <c r="E1477" t="str">
        <f t="shared" si="23"/>
        <v>PITotal60-64</v>
      </c>
      <c r="F1477">
        <v>1286</v>
      </c>
    </row>
    <row r="1478" spans="2:6" x14ac:dyDescent="0.2">
      <c r="B1478" s="155" t="s">
        <v>48</v>
      </c>
      <c r="C1478" s="155" t="s">
        <v>18</v>
      </c>
      <c r="D1478" s="155" t="s">
        <v>131</v>
      </c>
      <c r="E1478" t="str">
        <f t="shared" si="23"/>
        <v>PITotal65-69</v>
      </c>
      <c r="F1478">
        <v>1733</v>
      </c>
    </row>
    <row r="1479" spans="2:6" x14ac:dyDescent="0.2">
      <c r="B1479" s="155" t="s">
        <v>48</v>
      </c>
      <c r="C1479" s="155" t="s">
        <v>18</v>
      </c>
      <c r="D1479" s="155" t="s">
        <v>132</v>
      </c>
      <c r="E1479" t="str">
        <f t="shared" si="23"/>
        <v>PITotal70-74</v>
      </c>
      <c r="F1479">
        <v>1851</v>
      </c>
    </row>
    <row r="1480" spans="2:6" x14ac:dyDescent="0.2">
      <c r="B1480" s="155" t="s">
        <v>48</v>
      </c>
      <c r="C1480" s="155" t="s">
        <v>18</v>
      </c>
      <c r="D1480" s="155" t="s">
        <v>133</v>
      </c>
      <c r="E1480" t="str">
        <f t="shared" si="23"/>
        <v>PITotal75-79</v>
      </c>
      <c r="F1480">
        <v>2190</v>
      </c>
    </row>
    <row r="1481" spans="2:6" x14ac:dyDescent="0.2">
      <c r="B1481" s="155" t="s">
        <v>48</v>
      </c>
      <c r="C1481" s="155" t="s">
        <v>18</v>
      </c>
      <c r="D1481" s="155" t="s">
        <v>134</v>
      </c>
      <c r="E1481" t="str">
        <f t="shared" si="23"/>
        <v>PITotal80-84</v>
      </c>
      <c r="F1481">
        <v>2341</v>
      </c>
    </row>
    <row r="1482" spans="2:6" x14ac:dyDescent="0.2">
      <c r="B1482" s="155" t="s">
        <v>48</v>
      </c>
      <c r="C1482" s="155" t="s">
        <v>18</v>
      </c>
      <c r="D1482" s="155" t="s">
        <v>135</v>
      </c>
      <c r="E1482" t="str">
        <f t="shared" si="23"/>
        <v>PITotal85-89</v>
      </c>
      <c r="F1482">
        <v>2032</v>
      </c>
    </row>
    <row r="1483" spans="2:6" x14ac:dyDescent="0.2">
      <c r="B1483" s="155" t="s">
        <v>48</v>
      </c>
      <c r="C1483" s="155" t="s">
        <v>18</v>
      </c>
      <c r="D1483" s="155" t="s">
        <v>8</v>
      </c>
      <c r="E1483" t="str">
        <f t="shared" si="23"/>
        <v>PITotal90+</v>
      </c>
      <c r="F1483">
        <v>2373</v>
      </c>
    </row>
    <row r="1484" spans="2:6" x14ac:dyDescent="0.2">
      <c r="B1484" s="155" t="s">
        <v>61</v>
      </c>
      <c r="C1484" s="155" t="s">
        <v>18</v>
      </c>
      <c r="D1484" s="155">
        <v>0</v>
      </c>
      <c r="E1484" t="str">
        <f t="shared" si="23"/>
        <v>PRTotal0</v>
      </c>
      <c r="F1484">
        <v>1575</v>
      </c>
    </row>
    <row r="1485" spans="2:6" x14ac:dyDescent="0.2">
      <c r="B1485" s="155" t="s">
        <v>61</v>
      </c>
      <c r="C1485" s="155" t="s">
        <v>18</v>
      </c>
      <c r="D1485" s="167" t="s">
        <v>139</v>
      </c>
      <c r="E1485" t="str">
        <f t="shared" si="23"/>
        <v>PRTotal01-04</v>
      </c>
      <c r="F1485">
        <v>283</v>
      </c>
    </row>
    <row r="1486" spans="2:6" x14ac:dyDescent="0.2">
      <c r="B1486" s="155" t="s">
        <v>61</v>
      </c>
      <c r="C1486" s="155" t="s">
        <v>18</v>
      </c>
      <c r="D1486" s="167" t="s">
        <v>138</v>
      </c>
      <c r="E1486" t="str">
        <f t="shared" si="23"/>
        <v>PRTotal05-09</v>
      </c>
      <c r="F1486">
        <v>146</v>
      </c>
    </row>
    <row r="1487" spans="2:6" x14ac:dyDescent="0.2">
      <c r="B1487" s="155" t="s">
        <v>61</v>
      </c>
      <c r="C1487" s="155" t="s">
        <v>18</v>
      </c>
      <c r="D1487" s="167" t="s">
        <v>120</v>
      </c>
      <c r="E1487" t="str">
        <f t="shared" si="23"/>
        <v>PRTotal10-14</v>
      </c>
      <c r="F1487">
        <v>187</v>
      </c>
    </row>
    <row r="1488" spans="2:6" x14ac:dyDescent="0.2">
      <c r="B1488" s="155" t="s">
        <v>61</v>
      </c>
      <c r="C1488" s="155" t="s">
        <v>18</v>
      </c>
      <c r="D1488" s="155" t="s">
        <v>121</v>
      </c>
      <c r="E1488" t="str">
        <f t="shared" si="23"/>
        <v>PRTotal15-19</v>
      </c>
      <c r="F1488">
        <v>750</v>
      </c>
    </row>
    <row r="1489" spans="2:6" x14ac:dyDescent="0.2">
      <c r="B1489" s="155" t="s">
        <v>61</v>
      </c>
      <c r="C1489" s="155" t="s">
        <v>18</v>
      </c>
      <c r="D1489" s="155" t="s">
        <v>122</v>
      </c>
      <c r="E1489" t="str">
        <f t="shared" si="23"/>
        <v>PRTotal20-24</v>
      </c>
      <c r="F1489">
        <v>1244</v>
      </c>
    </row>
    <row r="1490" spans="2:6" x14ac:dyDescent="0.2">
      <c r="B1490" s="155" t="s">
        <v>61</v>
      </c>
      <c r="C1490" s="155" t="s">
        <v>18</v>
      </c>
      <c r="D1490" s="155" t="s">
        <v>123</v>
      </c>
      <c r="E1490" t="str">
        <f t="shared" si="23"/>
        <v>PRTotal25-29</v>
      </c>
      <c r="F1490">
        <v>1265</v>
      </c>
    </row>
    <row r="1491" spans="2:6" x14ac:dyDescent="0.2">
      <c r="B1491" s="155" t="s">
        <v>61</v>
      </c>
      <c r="C1491" s="155" t="s">
        <v>18</v>
      </c>
      <c r="D1491" s="155" t="s">
        <v>124</v>
      </c>
      <c r="E1491" t="str">
        <f t="shared" si="23"/>
        <v>PRTotal30-34</v>
      </c>
      <c r="F1491">
        <v>1304</v>
      </c>
    </row>
    <row r="1492" spans="2:6" x14ac:dyDescent="0.2">
      <c r="B1492" s="155" t="s">
        <v>61</v>
      </c>
      <c r="C1492" s="155" t="s">
        <v>18</v>
      </c>
      <c r="D1492" s="155" t="s">
        <v>125</v>
      </c>
      <c r="E1492" t="str">
        <f t="shared" si="23"/>
        <v>PRTotal35-39</v>
      </c>
      <c r="F1492">
        <v>1669</v>
      </c>
    </row>
    <row r="1493" spans="2:6" x14ac:dyDescent="0.2">
      <c r="B1493" s="155" t="s">
        <v>61</v>
      </c>
      <c r="C1493" s="155" t="s">
        <v>18</v>
      </c>
      <c r="D1493" s="155" t="s">
        <v>126</v>
      </c>
      <c r="E1493" t="str">
        <f t="shared" si="23"/>
        <v>PRTotal40-44</v>
      </c>
      <c r="F1493">
        <v>1996</v>
      </c>
    </row>
    <row r="1494" spans="2:6" x14ac:dyDescent="0.2">
      <c r="B1494" s="155" t="s">
        <v>61</v>
      </c>
      <c r="C1494" s="155" t="s">
        <v>18</v>
      </c>
      <c r="D1494" s="155" t="s">
        <v>127</v>
      </c>
      <c r="E1494" t="str">
        <f t="shared" si="23"/>
        <v>PRTotal45-49</v>
      </c>
      <c r="F1494">
        <v>2782</v>
      </c>
    </row>
    <row r="1495" spans="2:6" x14ac:dyDescent="0.2">
      <c r="B1495" s="155" t="s">
        <v>61</v>
      </c>
      <c r="C1495" s="155" t="s">
        <v>18</v>
      </c>
      <c r="D1495" s="155" t="s">
        <v>128</v>
      </c>
      <c r="E1495" t="str">
        <f t="shared" si="23"/>
        <v>PRTotal50-54</v>
      </c>
      <c r="F1495">
        <v>3738</v>
      </c>
    </row>
    <row r="1496" spans="2:6" x14ac:dyDescent="0.2">
      <c r="B1496" s="155" t="s">
        <v>61</v>
      </c>
      <c r="C1496" s="155" t="s">
        <v>18</v>
      </c>
      <c r="D1496" s="155" t="s">
        <v>129</v>
      </c>
      <c r="E1496" t="str">
        <f t="shared" si="23"/>
        <v>PRTotal55-59</v>
      </c>
      <c r="F1496">
        <v>5014</v>
      </c>
    </row>
    <row r="1497" spans="2:6" x14ac:dyDescent="0.2">
      <c r="B1497" s="155" t="s">
        <v>61</v>
      </c>
      <c r="C1497" s="155" t="s">
        <v>18</v>
      </c>
      <c r="D1497" s="155" t="s">
        <v>130</v>
      </c>
      <c r="E1497" t="str">
        <f t="shared" si="23"/>
        <v>PRTotal60-64</v>
      </c>
      <c r="F1497">
        <v>6312</v>
      </c>
    </row>
    <row r="1498" spans="2:6" x14ac:dyDescent="0.2">
      <c r="B1498" s="155" t="s">
        <v>61</v>
      </c>
      <c r="C1498" s="155" t="s">
        <v>18</v>
      </c>
      <c r="D1498" s="155" t="s">
        <v>131</v>
      </c>
      <c r="E1498" t="str">
        <f t="shared" si="23"/>
        <v>PRTotal65-69</v>
      </c>
      <c r="F1498">
        <v>7263</v>
      </c>
    </row>
    <row r="1499" spans="2:6" x14ac:dyDescent="0.2">
      <c r="B1499" s="155" t="s">
        <v>61</v>
      </c>
      <c r="C1499" s="155" t="s">
        <v>18</v>
      </c>
      <c r="D1499" s="155" t="s">
        <v>132</v>
      </c>
      <c r="E1499" t="str">
        <f t="shared" si="23"/>
        <v>PRTotal70-74</v>
      </c>
      <c r="F1499">
        <v>8154</v>
      </c>
    </row>
    <row r="1500" spans="2:6" x14ac:dyDescent="0.2">
      <c r="B1500" s="155" t="s">
        <v>61</v>
      </c>
      <c r="C1500" s="155" t="s">
        <v>18</v>
      </c>
      <c r="D1500" s="155" t="s">
        <v>133</v>
      </c>
      <c r="E1500" t="str">
        <f t="shared" si="23"/>
        <v>PRTotal75-79</v>
      </c>
      <c r="F1500">
        <v>8662</v>
      </c>
    </row>
    <row r="1501" spans="2:6" x14ac:dyDescent="0.2">
      <c r="B1501" s="155" t="s">
        <v>61</v>
      </c>
      <c r="C1501" s="155" t="s">
        <v>18</v>
      </c>
      <c r="D1501" s="155" t="s">
        <v>134</v>
      </c>
      <c r="E1501" t="str">
        <f t="shared" si="23"/>
        <v>PRTotal80-84</v>
      </c>
      <c r="F1501">
        <v>8759</v>
      </c>
    </row>
    <row r="1502" spans="2:6" x14ac:dyDescent="0.2">
      <c r="B1502" s="155" t="s">
        <v>61</v>
      </c>
      <c r="C1502" s="155" t="s">
        <v>18</v>
      </c>
      <c r="D1502" s="155" t="s">
        <v>135</v>
      </c>
      <c r="E1502" t="str">
        <f t="shared" si="23"/>
        <v>PRTotal85-89</v>
      </c>
      <c r="F1502">
        <v>7296</v>
      </c>
    </row>
    <row r="1503" spans="2:6" x14ac:dyDescent="0.2">
      <c r="B1503" s="155" t="s">
        <v>61</v>
      </c>
      <c r="C1503" s="155" t="s">
        <v>18</v>
      </c>
      <c r="D1503" s="155" t="s">
        <v>8</v>
      </c>
      <c r="E1503" t="str">
        <f t="shared" si="23"/>
        <v>PRTotal90+</v>
      </c>
      <c r="F1503">
        <v>6020</v>
      </c>
    </row>
    <row r="1504" spans="2:6" x14ac:dyDescent="0.2">
      <c r="B1504" s="155" t="s">
        <v>59</v>
      </c>
      <c r="C1504" s="155" t="s">
        <v>18</v>
      </c>
      <c r="D1504" s="155">
        <v>0</v>
      </c>
      <c r="E1504" t="str">
        <f t="shared" si="23"/>
        <v>RJTotal0</v>
      </c>
      <c r="F1504">
        <v>2728</v>
      </c>
    </row>
    <row r="1505" spans="2:6" x14ac:dyDescent="0.2">
      <c r="B1505" s="155" t="s">
        <v>59</v>
      </c>
      <c r="C1505" s="155" t="s">
        <v>18</v>
      </c>
      <c r="D1505" s="167" t="s">
        <v>139</v>
      </c>
      <c r="E1505" t="str">
        <f t="shared" si="23"/>
        <v>RJTotal01-04</v>
      </c>
      <c r="F1505">
        <v>444</v>
      </c>
    </row>
    <row r="1506" spans="2:6" x14ac:dyDescent="0.2">
      <c r="B1506" s="155" t="s">
        <v>59</v>
      </c>
      <c r="C1506" s="155" t="s">
        <v>18</v>
      </c>
      <c r="D1506" s="167" t="s">
        <v>138</v>
      </c>
      <c r="E1506" t="str">
        <f t="shared" si="23"/>
        <v>RJTotal05-09</v>
      </c>
      <c r="F1506">
        <v>235</v>
      </c>
    </row>
    <row r="1507" spans="2:6" x14ac:dyDescent="0.2">
      <c r="B1507" s="155" t="s">
        <v>59</v>
      </c>
      <c r="C1507" s="155" t="s">
        <v>18</v>
      </c>
      <c r="D1507" s="167" t="s">
        <v>120</v>
      </c>
      <c r="E1507" t="str">
        <f t="shared" si="23"/>
        <v>RJTotal10-14</v>
      </c>
      <c r="F1507">
        <v>292</v>
      </c>
    </row>
    <row r="1508" spans="2:6" x14ac:dyDescent="0.2">
      <c r="B1508" s="155" t="s">
        <v>59</v>
      </c>
      <c r="C1508" s="155" t="s">
        <v>18</v>
      </c>
      <c r="D1508" s="155" t="s">
        <v>121</v>
      </c>
      <c r="E1508" t="str">
        <f t="shared" si="23"/>
        <v>RJTotal15-19</v>
      </c>
      <c r="F1508">
        <v>1837</v>
      </c>
    </row>
    <row r="1509" spans="2:6" x14ac:dyDescent="0.2">
      <c r="B1509" s="155" t="s">
        <v>59</v>
      </c>
      <c r="C1509" s="155" t="s">
        <v>18</v>
      </c>
      <c r="D1509" s="155" t="s">
        <v>122</v>
      </c>
      <c r="E1509" t="str">
        <f t="shared" si="23"/>
        <v>RJTotal20-24</v>
      </c>
      <c r="F1509">
        <v>2658</v>
      </c>
    </row>
    <row r="1510" spans="2:6" x14ac:dyDescent="0.2">
      <c r="B1510" s="155" t="s">
        <v>59</v>
      </c>
      <c r="C1510" s="155" t="s">
        <v>18</v>
      </c>
      <c r="D1510" s="155" t="s">
        <v>123</v>
      </c>
      <c r="E1510" t="str">
        <f t="shared" si="23"/>
        <v>RJTotal25-29</v>
      </c>
      <c r="F1510">
        <v>2433</v>
      </c>
    </row>
    <row r="1511" spans="2:6" x14ac:dyDescent="0.2">
      <c r="B1511" s="155" t="s">
        <v>59</v>
      </c>
      <c r="C1511" s="155" t="s">
        <v>18</v>
      </c>
      <c r="D1511" s="155" t="s">
        <v>124</v>
      </c>
      <c r="E1511" t="str">
        <f t="shared" si="23"/>
        <v>RJTotal30-34</v>
      </c>
      <c r="F1511">
        <v>2445</v>
      </c>
    </row>
    <row r="1512" spans="2:6" x14ac:dyDescent="0.2">
      <c r="B1512" s="155" t="s">
        <v>59</v>
      </c>
      <c r="C1512" s="155" t="s">
        <v>18</v>
      </c>
      <c r="D1512" s="155" t="s">
        <v>125</v>
      </c>
      <c r="E1512" t="str">
        <f t="shared" si="23"/>
        <v>RJTotal35-39</v>
      </c>
      <c r="F1512">
        <v>2979</v>
      </c>
    </row>
    <row r="1513" spans="2:6" x14ac:dyDescent="0.2">
      <c r="B1513" s="155" t="s">
        <v>59</v>
      </c>
      <c r="C1513" s="155" t="s">
        <v>18</v>
      </c>
      <c r="D1513" s="155" t="s">
        <v>126</v>
      </c>
      <c r="E1513" t="str">
        <f t="shared" si="23"/>
        <v>RJTotal40-44</v>
      </c>
      <c r="F1513">
        <v>3633</v>
      </c>
    </row>
    <row r="1514" spans="2:6" x14ac:dyDescent="0.2">
      <c r="B1514" s="155" t="s">
        <v>59</v>
      </c>
      <c r="C1514" s="155" t="s">
        <v>18</v>
      </c>
      <c r="D1514" s="155" t="s">
        <v>127</v>
      </c>
      <c r="E1514" t="str">
        <f t="shared" si="23"/>
        <v>RJTotal45-49</v>
      </c>
      <c r="F1514">
        <v>4833</v>
      </c>
    </row>
    <row r="1515" spans="2:6" x14ac:dyDescent="0.2">
      <c r="B1515" s="155" t="s">
        <v>59</v>
      </c>
      <c r="C1515" s="155" t="s">
        <v>18</v>
      </c>
      <c r="D1515" s="155" t="s">
        <v>128</v>
      </c>
      <c r="E1515" t="str">
        <f t="shared" si="23"/>
        <v>RJTotal50-54</v>
      </c>
      <c r="F1515">
        <v>6877</v>
      </c>
    </row>
    <row r="1516" spans="2:6" x14ac:dyDescent="0.2">
      <c r="B1516" s="155" t="s">
        <v>59</v>
      </c>
      <c r="C1516" s="155" t="s">
        <v>18</v>
      </c>
      <c r="D1516" s="155" t="s">
        <v>129</v>
      </c>
      <c r="E1516" t="str">
        <f t="shared" si="23"/>
        <v>RJTotal55-59</v>
      </c>
      <c r="F1516">
        <v>9667</v>
      </c>
    </row>
    <row r="1517" spans="2:6" x14ac:dyDescent="0.2">
      <c r="B1517" s="155" t="s">
        <v>59</v>
      </c>
      <c r="C1517" s="155" t="s">
        <v>18</v>
      </c>
      <c r="D1517" s="155" t="s">
        <v>130</v>
      </c>
      <c r="E1517" t="str">
        <f t="shared" si="23"/>
        <v>RJTotal60-64</v>
      </c>
      <c r="F1517">
        <v>13004</v>
      </c>
    </row>
    <row r="1518" spans="2:6" x14ac:dyDescent="0.2">
      <c r="B1518" s="155" t="s">
        <v>59</v>
      </c>
      <c r="C1518" s="155" t="s">
        <v>18</v>
      </c>
      <c r="D1518" s="155" t="s">
        <v>131</v>
      </c>
      <c r="E1518" t="str">
        <f t="shared" si="23"/>
        <v>RJTotal65-69</v>
      </c>
      <c r="F1518">
        <v>14891</v>
      </c>
    </row>
    <row r="1519" spans="2:6" x14ac:dyDescent="0.2">
      <c r="B1519" s="155" t="s">
        <v>59</v>
      </c>
      <c r="C1519" s="155" t="s">
        <v>18</v>
      </c>
      <c r="D1519" s="155" t="s">
        <v>132</v>
      </c>
      <c r="E1519" t="str">
        <f t="shared" si="23"/>
        <v>RJTotal70-74</v>
      </c>
      <c r="F1519">
        <v>15515</v>
      </c>
    </row>
    <row r="1520" spans="2:6" x14ac:dyDescent="0.2">
      <c r="B1520" s="155" t="s">
        <v>59</v>
      </c>
      <c r="C1520" s="155" t="s">
        <v>18</v>
      </c>
      <c r="D1520" s="155" t="s">
        <v>133</v>
      </c>
      <c r="E1520" t="str">
        <f t="shared" si="23"/>
        <v>RJTotal75-79</v>
      </c>
      <c r="F1520">
        <v>15346</v>
      </c>
    </row>
    <row r="1521" spans="2:6" x14ac:dyDescent="0.2">
      <c r="B1521" s="155" t="s">
        <v>59</v>
      </c>
      <c r="C1521" s="155" t="s">
        <v>18</v>
      </c>
      <c r="D1521" s="155" t="s">
        <v>134</v>
      </c>
      <c r="E1521" t="str">
        <f t="shared" si="23"/>
        <v>RJTotal80-84</v>
      </c>
      <c r="F1521">
        <v>15968</v>
      </c>
    </row>
    <row r="1522" spans="2:6" x14ac:dyDescent="0.2">
      <c r="B1522" s="155" t="s">
        <v>59</v>
      </c>
      <c r="C1522" s="155" t="s">
        <v>18</v>
      </c>
      <c r="D1522" s="155" t="s">
        <v>135</v>
      </c>
      <c r="E1522" t="str">
        <f t="shared" si="23"/>
        <v>RJTotal85-89</v>
      </c>
      <c r="F1522">
        <v>14294</v>
      </c>
    </row>
    <row r="1523" spans="2:6" x14ac:dyDescent="0.2">
      <c r="B1523" s="155" t="s">
        <v>59</v>
      </c>
      <c r="C1523" s="155" t="s">
        <v>18</v>
      </c>
      <c r="D1523" s="155" t="s">
        <v>8</v>
      </c>
      <c r="E1523" t="str">
        <f t="shared" si="23"/>
        <v>RJTotal90+</v>
      </c>
      <c r="F1523">
        <v>13746</v>
      </c>
    </row>
    <row r="1524" spans="2:6" x14ac:dyDescent="0.2">
      <c r="B1524" s="155" t="s">
        <v>50</v>
      </c>
      <c r="C1524" s="155" t="s">
        <v>18</v>
      </c>
      <c r="D1524" s="155">
        <v>0</v>
      </c>
      <c r="E1524" t="str">
        <f t="shared" si="23"/>
        <v>RNTotal0</v>
      </c>
      <c r="F1524">
        <v>535</v>
      </c>
    </row>
    <row r="1525" spans="2:6" x14ac:dyDescent="0.2">
      <c r="B1525" s="155" t="s">
        <v>50</v>
      </c>
      <c r="C1525" s="155" t="s">
        <v>18</v>
      </c>
      <c r="D1525" s="167" t="s">
        <v>139</v>
      </c>
      <c r="E1525" t="str">
        <f t="shared" si="23"/>
        <v>RNTotal01-04</v>
      </c>
      <c r="F1525">
        <v>83</v>
      </c>
    </row>
    <row r="1526" spans="2:6" x14ac:dyDescent="0.2">
      <c r="B1526" s="155" t="s">
        <v>50</v>
      </c>
      <c r="C1526" s="155" t="s">
        <v>18</v>
      </c>
      <c r="D1526" s="167" t="s">
        <v>138</v>
      </c>
      <c r="E1526" t="str">
        <f t="shared" si="23"/>
        <v>RNTotal05-09</v>
      </c>
      <c r="F1526">
        <v>55</v>
      </c>
    </row>
    <row r="1527" spans="2:6" x14ac:dyDescent="0.2">
      <c r="B1527" s="155" t="s">
        <v>50</v>
      </c>
      <c r="C1527" s="155" t="s">
        <v>18</v>
      </c>
      <c r="D1527" s="167" t="s">
        <v>120</v>
      </c>
      <c r="E1527" t="str">
        <f t="shared" si="23"/>
        <v>RNTotal10-14</v>
      </c>
      <c r="F1527">
        <v>68</v>
      </c>
    </row>
    <row r="1528" spans="2:6" x14ac:dyDescent="0.2">
      <c r="B1528" s="155" t="s">
        <v>50</v>
      </c>
      <c r="C1528" s="155" t="s">
        <v>18</v>
      </c>
      <c r="D1528" s="155" t="s">
        <v>121</v>
      </c>
      <c r="E1528" t="str">
        <f t="shared" si="23"/>
        <v>RNTotal15-19</v>
      </c>
      <c r="F1528">
        <v>381</v>
      </c>
    </row>
    <row r="1529" spans="2:6" x14ac:dyDescent="0.2">
      <c r="B1529" s="155" t="s">
        <v>50</v>
      </c>
      <c r="C1529" s="155" t="s">
        <v>18</v>
      </c>
      <c r="D1529" s="155" t="s">
        <v>122</v>
      </c>
      <c r="E1529" t="str">
        <f t="shared" si="23"/>
        <v>RNTotal20-24</v>
      </c>
      <c r="F1529">
        <v>524</v>
      </c>
    </row>
    <row r="1530" spans="2:6" x14ac:dyDescent="0.2">
      <c r="B1530" s="155" t="s">
        <v>50</v>
      </c>
      <c r="C1530" s="155" t="s">
        <v>18</v>
      </c>
      <c r="D1530" s="155" t="s">
        <v>123</v>
      </c>
      <c r="E1530" t="str">
        <f t="shared" si="23"/>
        <v>RNTotal25-29</v>
      </c>
      <c r="F1530">
        <v>490</v>
      </c>
    </row>
    <row r="1531" spans="2:6" x14ac:dyDescent="0.2">
      <c r="B1531" s="155" t="s">
        <v>50</v>
      </c>
      <c r="C1531" s="155" t="s">
        <v>18</v>
      </c>
      <c r="D1531" s="155" t="s">
        <v>124</v>
      </c>
      <c r="E1531" t="str">
        <f t="shared" si="23"/>
        <v>RNTotal30-34</v>
      </c>
      <c r="F1531">
        <v>495</v>
      </c>
    </row>
    <row r="1532" spans="2:6" x14ac:dyDescent="0.2">
      <c r="B1532" s="155" t="s">
        <v>50</v>
      </c>
      <c r="C1532" s="155" t="s">
        <v>18</v>
      </c>
      <c r="D1532" s="155" t="s">
        <v>125</v>
      </c>
      <c r="E1532" t="str">
        <f t="shared" si="23"/>
        <v>RNTotal35-39</v>
      </c>
      <c r="F1532">
        <v>568</v>
      </c>
    </row>
    <row r="1533" spans="2:6" x14ac:dyDescent="0.2">
      <c r="B1533" s="155" t="s">
        <v>50</v>
      </c>
      <c r="C1533" s="155" t="s">
        <v>18</v>
      </c>
      <c r="D1533" s="155" t="s">
        <v>126</v>
      </c>
      <c r="E1533" t="str">
        <f t="shared" si="23"/>
        <v>RNTotal40-44</v>
      </c>
      <c r="F1533">
        <v>640</v>
      </c>
    </row>
    <row r="1534" spans="2:6" x14ac:dyDescent="0.2">
      <c r="B1534" s="155" t="s">
        <v>50</v>
      </c>
      <c r="C1534" s="155" t="s">
        <v>18</v>
      </c>
      <c r="D1534" s="155" t="s">
        <v>127</v>
      </c>
      <c r="E1534" t="str">
        <f t="shared" si="23"/>
        <v>RNTotal45-49</v>
      </c>
      <c r="F1534">
        <v>807</v>
      </c>
    </row>
    <row r="1535" spans="2:6" x14ac:dyDescent="0.2">
      <c r="B1535" s="155" t="s">
        <v>50</v>
      </c>
      <c r="C1535" s="155" t="s">
        <v>18</v>
      </c>
      <c r="D1535" s="155" t="s">
        <v>128</v>
      </c>
      <c r="E1535" t="str">
        <f t="shared" si="23"/>
        <v>RNTotal50-54</v>
      </c>
      <c r="F1535">
        <v>1102</v>
      </c>
    </row>
    <row r="1536" spans="2:6" x14ac:dyDescent="0.2">
      <c r="B1536" s="155" t="s">
        <v>50</v>
      </c>
      <c r="C1536" s="155" t="s">
        <v>18</v>
      </c>
      <c r="D1536" s="155" t="s">
        <v>129</v>
      </c>
      <c r="E1536" t="str">
        <f t="shared" si="23"/>
        <v>RNTotal55-59</v>
      </c>
      <c r="F1536">
        <v>1342</v>
      </c>
    </row>
    <row r="1537" spans="2:6" x14ac:dyDescent="0.2">
      <c r="B1537" s="155" t="s">
        <v>50</v>
      </c>
      <c r="C1537" s="155" t="s">
        <v>18</v>
      </c>
      <c r="D1537" s="155" t="s">
        <v>130</v>
      </c>
      <c r="E1537" t="str">
        <f t="shared" si="23"/>
        <v>RNTotal60-64</v>
      </c>
      <c r="F1537">
        <v>1446</v>
      </c>
    </row>
    <row r="1538" spans="2:6" x14ac:dyDescent="0.2">
      <c r="B1538" s="155" t="s">
        <v>50</v>
      </c>
      <c r="C1538" s="155" t="s">
        <v>18</v>
      </c>
      <c r="D1538" s="155" t="s">
        <v>131</v>
      </c>
      <c r="E1538" t="str">
        <f t="shared" si="23"/>
        <v>RNTotal65-69</v>
      </c>
      <c r="F1538">
        <v>1759</v>
      </c>
    </row>
    <row r="1539" spans="2:6" x14ac:dyDescent="0.2">
      <c r="B1539" s="155" t="s">
        <v>50</v>
      </c>
      <c r="C1539" s="155" t="s">
        <v>18</v>
      </c>
      <c r="D1539" s="155" t="s">
        <v>132</v>
      </c>
      <c r="E1539" t="str">
        <f t="shared" si="23"/>
        <v>RNTotal70-74</v>
      </c>
      <c r="F1539">
        <v>2041</v>
      </c>
    </row>
    <row r="1540" spans="2:6" x14ac:dyDescent="0.2">
      <c r="B1540" s="155" t="s">
        <v>50</v>
      </c>
      <c r="C1540" s="155" t="s">
        <v>18</v>
      </c>
      <c r="D1540" s="155" t="s">
        <v>133</v>
      </c>
      <c r="E1540" t="str">
        <f t="shared" ref="E1540:E1603" si="24">_xlfn.CONCAT(B1540,C1540,D1540)</f>
        <v>RNTotal75-79</v>
      </c>
      <c r="F1540">
        <v>2311</v>
      </c>
    </row>
    <row r="1541" spans="2:6" x14ac:dyDescent="0.2">
      <c r="B1541" s="155" t="s">
        <v>50</v>
      </c>
      <c r="C1541" s="155" t="s">
        <v>18</v>
      </c>
      <c r="D1541" s="155" t="s">
        <v>134</v>
      </c>
      <c r="E1541" t="str">
        <f t="shared" si="24"/>
        <v>RNTotal80-84</v>
      </c>
      <c r="F1541">
        <v>2342</v>
      </c>
    </row>
    <row r="1542" spans="2:6" x14ac:dyDescent="0.2">
      <c r="B1542" s="155" t="s">
        <v>50</v>
      </c>
      <c r="C1542" s="155" t="s">
        <v>18</v>
      </c>
      <c r="D1542" s="155" t="s">
        <v>135</v>
      </c>
      <c r="E1542" t="str">
        <f t="shared" si="24"/>
        <v>RNTotal85-89</v>
      </c>
      <c r="F1542">
        <v>2003</v>
      </c>
    </row>
    <row r="1543" spans="2:6" x14ac:dyDescent="0.2">
      <c r="B1543" s="155" t="s">
        <v>50</v>
      </c>
      <c r="C1543" s="155" t="s">
        <v>18</v>
      </c>
      <c r="D1543" s="155" t="s">
        <v>8</v>
      </c>
      <c r="E1543" t="str">
        <f t="shared" si="24"/>
        <v>RNTotal90+</v>
      </c>
      <c r="F1543">
        <v>2769</v>
      </c>
    </row>
    <row r="1544" spans="2:6" x14ac:dyDescent="0.2">
      <c r="B1544" s="155" t="s">
        <v>41</v>
      </c>
      <c r="C1544" s="155" t="s">
        <v>18</v>
      </c>
      <c r="D1544" s="155">
        <v>0</v>
      </c>
      <c r="E1544" t="str">
        <f t="shared" si="24"/>
        <v>ROTotal0</v>
      </c>
      <c r="F1544">
        <v>309</v>
      </c>
    </row>
    <row r="1545" spans="2:6" x14ac:dyDescent="0.2">
      <c r="B1545" s="155" t="s">
        <v>41</v>
      </c>
      <c r="C1545" s="155" t="s">
        <v>18</v>
      </c>
      <c r="D1545" s="167" t="s">
        <v>139</v>
      </c>
      <c r="E1545" t="str">
        <f t="shared" si="24"/>
        <v>ROTotal01-04</v>
      </c>
      <c r="F1545">
        <v>56</v>
      </c>
    </row>
    <row r="1546" spans="2:6" x14ac:dyDescent="0.2">
      <c r="B1546" s="155" t="s">
        <v>41</v>
      </c>
      <c r="C1546" s="155" t="s">
        <v>18</v>
      </c>
      <c r="D1546" s="167" t="s">
        <v>138</v>
      </c>
      <c r="E1546" t="str">
        <f t="shared" si="24"/>
        <v>ROTotal05-09</v>
      </c>
      <c r="F1546">
        <v>33</v>
      </c>
    </row>
    <row r="1547" spans="2:6" x14ac:dyDescent="0.2">
      <c r="B1547" s="155" t="s">
        <v>41</v>
      </c>
      <c r="C1547" s="155" t="s">
        <v>18</v>
      </c>
      <c r="D1547" s="167" t="s">
        <v>120</v>
      </c>
      <c r="E1547" t="str">
        <f t="shared" si="24"/>
        <v>ROTotal10-14</v>
      </c>
      <c r="F1547">
        <v>37</v>
      </c>
    </row>
    <row r="1548" spans="2:6" x14ac:dyDescent="0.2">
      <c r="B1548" s="155" t="s">
        <v>41</v>
      </c>
      <c r="C1548" s="155" t="s">
        <v>18</v>
      </c>
      <c r="D1548" s="155" t="s">
        <v>121</v>
      </c>
      <c r="E1548" t="str">
        <f t="shared" si="24"/>
        <v>ROTotal15-19</v>
      </c>
      <c r="F1548">
        <v>135</v>
      </c>
    </row>
    <row r="1549" spans="2:6" x14ac:dyDescent="0.2">
      <c r="B1549" s="155" t="s">
        <v>41</v>
      </c>
      <c r="C1549" s="155" t="s">
        <v>18</v>
      </c>
      <c r="D1549" s="155" t="s">
        <v>122</v>
      </c>
      <c r="E1549" t="str">
        <f t="shared" si="24"/>
        <v>ROTotal20-24</v>
      </c>
      <c r="F1549">
        <v>189</v>
      </c>
    </row>
    <row r="1550" spans="2:6" x14ac:dyDescent="0.2">
      <c r="B1550" s="155" t="s">
        <v>41</v>
      </c>
      <c r="C1550" s="155" t="s">
        <v>18</v>
      </c>
      <c r="D1550" s="155" t="s">
        <v>123</v>
      </c>
      <c r="E1550" t="str">
        <f t="shared" si="24"/>
        <v>ROTotal25-29</v>
      </c>
      <c r="F1550">
        <v>194</v>
      </c>
    </row>
    <row r="1551" spans="2:6" x14ac:dyDescent="0.2">
      <c r="B1551" s="155" t="s">
        <v>41</v>
      </c>
      <c r="C1551" s="155" t="s">
        <v>18</v>
      </c>
      <c r="D1551" s="155" t="s">
        <v>124</v>
      </c>
      <c r="E1551" t="str">
        <f t="shared" si="24"/>
        <v>ROTotal30-34</v>
      </c>
      <c r="F1551">
        <v>240</v>
      </c>
    </row>
    <row r="1552" spans="2:6" x14ac:dyDescent="0.2">
      <c r="B1552" s="155" t="s">
        <v>41</v>
      </c>
      <c r="C1552" s="155" t="s">
        <v>18</v>
      </c>
      <c r="D1552" s="155" t="s">
        <v>125</v>
      </c>
      <c r="E1552" t="str">
        <f t="shared" si="24"/>
        <v>ROTotal35-39</v>
      </c>
      <c r="F1552">
        <v>276</v>
      </c>
    </row>
    <row r="1553" spans="2:6" x14ac:dyDescent="0.2">
      <c r="B1553" s="155" t="s">
        <v>41</v>
      </c>
      <c r="C1553" s="155" t="s">
        <v>18</v>
      </c>
      <c r="D1553" s="155" t="s">
        <v>126</v>
      </c>
      <c r="E1553" t="str">
        <f t="shared" si="24"/>
        <v>ROTotal40-44</v>
      </c>
      <c r="F1553">
        <v>330</v>
      </c>
    </row>
    <row r="1554" spans="2:6" x14ac:dyDescent="0.2">
      <c r="B1554" s="155" t="s">
        <v>41</v>
      </c>
      <c r="C1554" s="155" t="s">
        <v>18</v>
      </c>
      <c r="D1554" s="155" t="s">
        <v>127</v>
      </c>
      <c r="E1554" t="str">
        <f t="shared" si="24"/>
        <v>ROTotal45-49</v>
      </c>
      <c r="F1554">
        <v>361</v>
      </c>
    </row>
    <row r="1555" spans="2:6" x14ac:dyDescent="0.2">
      <c r="B1555" s="155" t="s">
        <v>41</v>
      </c>
      <c r="C1555" s="155" t="s">
        <v>18</v>
      </c>
      <c r="D1555" s="155" t="s">
        <v>128</v>
      </c>
      <c r="E1555" t="str">
        <f t="shared" si="24"/>
        <v>ROTotal50-54</v>
      </c>
      <c r="F1555">
        <v>487</v>
      </c>
    </row>
    <row r="1556" spans="2:6" x14ac:dyDescent="0.2">
      <c r="B1556" s="155" t="s">
        <v>41</v>
      </c>
      <c r="C1556" s="155" t="s">
        <v>18</v>
      </c>
      <c r="D1556" s="155" t="s">
        <v>129</v>
      </c>
      <c r="E1556" t="str">
        <f t="shared" si="24"/>
        <v>ROTotal55-59</v>
      </c>
      <c r="F1556">
        <v>605</v>
      </c>
    </row>
    <row r="1557" spans="2:6" x14ac:dyDescent="0.2">
      <c r="B1557" s="155" t="s">
        <v>41</v>
      </c>
      <c r="C1557" s="155" t="s">
        <v>18</v>
      </c>
      <c r="D1557" s="155" t="s">
        <v>130</v>
      </c>
      <c r="E1557" t="str">
        <f t="shared" si="24"/>
        <v>ROTotal60-64</v>
      </c>
      <c r="F1557">
        <v>692</v>
      </c>
    </row>
    <row r="1558" spans="2:6" x14ac:dyDescent="0.2">
      <c r="B1558" s="155" t="s">
        <v>41</v>
      </c>
      <c r="C1558" s="155" t="s">
        <v>18</v>
      </c>
      <c r="D1558" s="155" t="s">
        <v>131</v>
      </c>
      <c r="E1558" t="str">
        <f t="shared" si="24"/>
        <v>ROTotal65-69</v>
      </c>
      <c r="F1558">
        <v>766</v>
      </c>
    </row>
    <row r="1559" spans="2:6" x14ac:dyDescent="0.2">
      <c r="B1559" s="155" t="s">
        <v>41</v>
      </c>
      <c r="C1559" s="155" t="s">
        <v>18</v>
      </c>
      <c r="D1559" s="155" t="s">
        <v>132</v>
      </c>
      <c r="E1559" t="str">
        <f t="shared" si="24"/>
        <v>ROTotal70-74</v>
      </c>
      <c r="F1559">
        <v>806</v>
      </c>
    </row>
    <row r="1560" spans="2:6" x14ac:dyDescent="0.2">
      <c r="B1560" s="155" t="s">
        <v>41</v>
      </c>
      <c r="C1560" s="155" t="s">
        <v>18</v>
      </c>
      <c r="D1560" s="155" t="s">
        <v>133</v>
      </c>
      <c r="E1560" t="str">
        <f t="shared" si="24"/>
        <v>ROTotal75-79</v>
      </c>
      <c r="F1560">
        <v>840</v>
      </c>
    </row>
    <row r="1561" spans="2:6" x14ac:dyDescent="0.2">
      <c r="B1561" s="155" t="s">
        <v>41</v>
      </c>
      <c r="C1561" s="155" t="s">
        <v>18</v>
      </c>
      <c r="D1561" s="155" t="s">
        <v>134</v>
      </c>
      <c r="E1561" t="str">
        <f t="shared" si="24"/>
        <v>ROTotal80-84</v>
      </c>
      <c r="F1561">
        <v>798</v>
      </c>
    </row>
    <row r="1562" spans="2:6" x14ac:dyDescent="0.2">
      <c r="B1562" s="155" t="s">
        <v>41</v>
      </c>
      <c r="C1562" s="155" t="s">
        <v>18</v>
      </c>
      <c r="D1562" s="155" t="s">
        <v>135</v>
      </c>
      <c r="E1562" t="str">
        <f t="shared" si="24"/>
        <v>ROTotal85-89</v>
      </c>
      <c r="F1562">
        <v>663</v>
      </c>
    </row>
    <row r="1563" spans="2:6" x14ac:dyDescent="0.2">
      <c r="B1563" s="155" t="s">
        <v>41</v>
      </c>
      <c r="C1563" s="155" t="s">
        <v>18</v>
      </c>
      <c r="D1563" s="155" t="s">
        <v>8</v>
      </c>
      <c r="E1563" t="str">
        <f t="shared" si="24"/>
        <v>ROTotal90+</v>
      </c>
      <c r="F1563">
        <v>487</v>
      </c>
    </row>
    <row r="1564" spans="2:6" x14ac:dyDescent="0.2">
      <c r="B1564" s="155" t="s">
        <v>42</v>
      </c>
      <c r="C1564" s="155" t="s">
        <v>18</v>
      </c>
      <c r="D1564" s="155">
        <v>0</v>
      </c>
      <c r="E1564" t="str">
        <f t="shared" si="24"/>
        <v>RRTotal0</v>
      </c>
      <c r="F1564">
        <v>240</v>
      </c>
    </row>
    <row r="1565" spans="2:6" x14ac:dyDescent="0.2">
      <c r="B1565" s="155" t="s">
        <v>42</v>
      </c>
      <c r="C1565" s="155" t="s">
        <v>18</v>
      </c>
      <c r="D1565" s="167" t="s">
        <v>139</v>
      </c>
      <c r="E1565" t="str">
        <f t="shared" si="24"/>
        <v>RRTotal01-04</v>
      </c>
      <c r="F1565">
        <v>59</v>
      </c>
    </row>
    <row r="1566" spans="2:6" x14ac:dyDescent="0.2">
      <c r="B1566" s="155" t="s">
        <v>42</v>
      </c>
      <c r="C1566" s="155" t="s">
        <v>18</v>
      </c>
      <c r="D1566" s="167" t="s">
        <v>138</v>
      </c>
      <c r="E1566" t="str">
        <f t="shared" si="24"/>
        <v>RRTotal05-09</v>
      </c>
      <c r="F1566">
        <v>33</v>
      </c>
    </row>
    <row r="1567" spans="2:6" x14ac:dyDescent="0.2">
      <c r="B1567" s="155" t="s">
        <v>42</v>
      </c>
      <c r="C1567" s="155" t="s">
        <v>18</v>
      </c>
      <c r="D1567" s="167" t="s">
        <v>120</v>
      </c>
      <c r="E1567" t="str">
        <f t="shared" si="24"/>
        <v>RRTotal10-14</v>
      </c>
      <c r="F1567">
        <v>24</v>
      </c>
    </row>
    <row r="1568" spans="2:6" x14ac:dyDescent="0.2">
      <c r="B1568" s="155" t="s">
        <v>42</v>
      </c>
      <c r="C1568" s="155" t="s">
        <v>18</v>
      </c>
      <c r="D1568" s="155" t="s">
        <v>121</v>
      </c>
      <c r="E1568" t="str">
        <f t="shared" si="24"/>
        <v>RRTotal15-19</v>
      </c>
      <c r="F1568">
        <v>88</v>
      </c>
    </row>
    <row r="1569" spans="2:6" x14ac:dyDescent="0.2">
      <c r="B1569" s="155" t="s">
        <v>42</v>
      </c>
      <c r="C1569" s="155" t="s">
        <v>18</v>
      </c>
      <c r="D1569" s="155" t="s">
        <v>122</v>
      </c>
      <c r="E1569" t="str">
        <f t="shared" si="24"/>
        <v>RRTotal20-24</v>
      </c>
      <c r="F1569">
        <v>110</v>
      </c>
    </row>
    <row r="1570" spans="2:6" x14ac:dyDescent="0.2">
      <c r="B1570" s="155" t="s">
        <v>42</v>
      </c>
      <c r="C1570" s="155" t="s">
        <v>18</v>
      </c>
      <c r="D1570" s="155" t="s">
        <v>123</v>
      </c>
      <c r="E1570" t="str">
        <f t="shared" si="24"/>
        <v>RRTotal25-29</v>
      </c>
      <c r="F1570">
        <v>97</v>
      </c>
    </row>
    <row r="1571" spans="2:6" x14ac:dyDescent="0.2">
      <c r="B1571" s="155" t="s">
        <v>42</v>
      </c>
      <c r="C1571" s="155" t="s">
        <v>18</v>
      </c>
      <c r="D1571" s="155" t="s">
        <v>124</v>
      </c>
      <c r="E1571" t="str">
        <f t="shared" si="24"/>
        <v>RRTotal30-34</v>
      </c>
      <c r="F1571">
        <v>92</v>
      </c>
    </row>
    <row r="1572" spans="2:6" x14ac:dyDescent="0.2">
      <c r="B1572" s="155" t="s">
        <v>42</v>
      </c>
      <c r="C1572" s="155" t="s">
        <v>18</v>
      </c>
      <c r="D1572" s="155" t="s">
        <v>125</v>
      </c>
      <c r="E1572" t="str">
        <f t="shared" si="24"/>
        <v>RRTotal35-39</v>
      </c>
      <c r="F1572">
        <v>118</v>
      </c>
    </row>
    <row r="1573" spans="2:6" x14ac:dyDescent="0.2">
      <c r="B1573" s="155" t="s">
        <v>42</v>
      </c>
      <c r="C1573" s="155" t="s">
        <v>18</v>
      </c>
      <c r="D1573" s="155" t="s">
        <v>126</v>
      </c>
      <c r="E1573" t="str">
        <f t="shared" si="24"/>
        <v>RRTotal40-44</v>
      </c>
      <c r="F1573">
        <v>135</v>
      </c>
    </row>
    <row r="1574" spans="2:6" x14ac:dyDescent="0.2">
      <c r="B1574" s="155" t="s">
        <v>42</v>
      </c>
      <c r="C1574" s="155" t="s">
        <v>18</v>
      </c>
      <c r="D1574" s="155" t="s">
        <v>127</v>
      </c>
      <c r="E1574" t="str">
        <f t="shared" si="24"/>
        <v>RRTotal45-49</v>
      </c>
      <c r="F1574">
        <v>111</v>
      </c>
    </row>
    <row r="1575" spans="2:6" x14ac:dyDescent="0.2">
      <c r="B1575" s="155" t="s">
        <v>42</v>
      </c>
      <c r="C1575" s="155" t="s">
        <v>18</v>
      </c>
      <c r="D1575" s="155" t="s">
        <v>128</v>
      </c>
      <c r="E1575" t="str">
        <f t="shared" si="24"/>
        <v>RRTotal50-54</v>
      </c>
      <c r="F1575">
        <v>149</v>
      </c>
    </row>
    <row r="1576" spans="2:6" x14ac:dyDescent="0.2">
      <c r="B1576" s="155" t="s">
        <v>42</v>
      </c>
      <c r="C1576" s="155" t="s">
        <v>18</v>
      </c>
      <c r="D1576" s="155" t="s">
        <v>129</v>
      </c>
      <c r="E1576" t="str">
        <f t="shared" si="24"/>
        <v>RRTotal55-59</v>
      </c>
      <c r="F1576">
        <v>186</v>
      </c>
    </row>
    <row r="1577" spans="2:6" x14ac:dyDescent="0.2">
      <c r="B1577" s="155" t="s">
        <v>42</v>
      </c>
      <c r="C1577" s="155" t="s">
        <v>18</v>
      </c>
      <c r="D1577" s="155" t="s">
        <v>130</v>
      </c>
      <c r="E1577" t="str">
        <f t="shared" si="24"/>
        <v>RRTotal60-64</v>
      </c>
      <c r="F1577">
        <v>189</v>
      </c>
    </row>
    <row r="1578" spans="2:6" x14ac:dyDescent="0.2">
      <c r="B1578" s="155" t="s">
        <v>42</v>
      </c>
      <c r="C1578" s="155" t="s">
        <v>18</v>
      </c>
      <c r="D1578" s="155" t="s">
        <v>131</v>
      </c>
      <c r="E1578" t="str">
        <f t="shared" si="24"/>
        <v>RRTotal65-69</v>
      </c>
      <c r="F1578">
        <v>213</v>
      </c>
    </row>
    <row r="1579" spans="2:6" x14ac:dyDescent="0.2">
      <c r="B1579" s="155" t="s">
        <v>42</v>
      </c>
      <c r="C1579" s="155" t="s">
        <v>18</v>
      </c>
      <c r="D1579" s="155" t="s">
        <v>132</v>
      </c>
      <c r="E1579" t="str">
        <f t="shared" si="24"/>
        <v>RRTotal70-74</v>
      </c>
      <c r="F1579">
        <v>227</v>
      </c>
    </row>
    <row r="1580" spans="2:6" x14ac:dyDescent="0.2">
      <c r="B1580" s="155" t="s">
        <v>42</v>
      </c>
      <c r="C1580" s="155" t="s">
        <v>18</v>
      </c>
      <c r="D1580" s="155" t="s">
        <v>133</v>
      </c>
      <c r="E1580" t="str">
        <f t="shared" si="24"/>
        <v>RRTotal75-79</v>
      </c>
      <c r="F1580">
        <v>204</v>
      </c>
    </row>
    <row r="1581" spans="2:6" x14ac:dyDescent="0.2">
      <c r="B1581" s="155" t="s">
        <v>42</v>
      </c>
      <c r="C1581" s="155" t="s">
        <v>18</v>
      </c>
      <c r="D1581" s="155" t="s">
        <v>134</v>
      </c>
      <c r="E1581" t="str">
        <f t="shared" si="24"/>
        <v>RRTotal80-84</v>
      </c>
      <c r="F1581">
        <v>166</v>
      </c>
    </row>
    <row r="1582" spans="2:6" x14ac:dyDescent="0.2">
      <c r="B1582" s="155" t="s">
        <v>42</v>
      </c>
      <c r="C1582" s="155" t="s">
        <v>18</v>
      </c>
      <c r="D1582" s="155" t="s">
        <v>135</v>
      </c>
      <c r="E1582" t="str">
        <f t="shared" si="24"/>
        <v>RRTotal85-89</v>
      </c>
      <c r="F1582">
        <v>136</v>
      </c>
    </row>
    <row r="1583" spans="2:6" x14ac:dyDescent="0.2">
      <c r="B1583" s="155" t="s">
        <v>42</v>
      </c>
      <c r="C1583" s="155" t="s">
        <v>18</v>
      </c>
      <c r="D1583" s="155" t="s">
        <v>8</v>
      </c>
      <c r="E1583" t="str">
        <f t="shared" si="24"/>
        <v>RRTotal90+</v>
      </c>
      <c r="F1583">
        <v>141</v>
      </c>
    </row>
    <row r="1584" spans="2:6" x14ac:dyDescent="0.2">
      <c r="B1584" s="155" t="s">
        <v>63</v>
      </c>
      <c r="C1584" s="155" t="s">
        <v>18</v>
      </c>
      <c r="D1584" s="155">
        <v>0</v>
      </c>
      <c r="E1584" t="str">
        <f t="shared" si="24"/>
        <v>RSTotal0</v>
      </c>
      <c r="F1584">
        <v>1421</v>
      </c>
    </row>
    <row r="1585" spans="2:6" x14ac:dyDescent="0.2">
      <c r="B1585" s="155" t="s">
        <v>63</v>
      </c>
      <c r="C1585" s="155" t="s">
        <v>18</v>
      </c>
      <c r="D1585" s="167" t="s">
        <v>139</v>
      </c>
      <c r="E1585" t="str">
        <f t="shared" si="24"/>
        <v>RSTotal01-04</v>
      </c>
      <c r="F1585">
        <v>197</v>
      </c>
    </row>
    <row r="1586" spans="2:6" x14ac:dyDescent="0.2">
      <c r="B1586" s="155" t="s">
        <v>63</v>
      </c>
      <c r="C1586" s="155" t="s">
        <v>18</v>
      </c>
      <c r="D1586" s="167" t="s">
        <v>138</v>
      </c>
      <c r="E1586" t="str">
        <f t="shared" si="24"/>
        <v>RSTotal05-09</v>
      </c>
      <c r="F1586">
        <v>141</v>
      </c>
    </row>
    <row r="1587" spans="2:6" x14ac:dyDescent="0.2">
      <c r="B1587" s="155" t="s">
        <v>63</v>
      </c>
      <c r="C1587" s="155" t="s">
        <v>18</v>
      </c>
      <c r="D1587" s="167" t="s">
        <v>120</v>
      </c>
      <c r="E1587" t="str">
        <f t="shared" si="24"/>
        <v>RSTotal10-14</v>
      </c>
      <c r="F1587">
        <v>182</v>
      </c>
    </row>
    <row r="1588" spans="2:6" x14ac:dyDescent="0.2">
      <c r="B1588" s="155" t="s">
        <v>63</v>
      </c>
      <c r="C1588" s="155" t="s">
        <v>18</v>
      </c>
      <c r="D1588" s="155" t="s">
        <v>121</v>
      </c>
      <c r="E1588" t="str">
        <f t="shared" si="24"/>
        <v>RSTotal15-19</v>
      </c>
      <c r="F1588">
        <v>688</v>
      </c>
    </row>
    <row r="1589" spans="2:6" x14ac:dyDescent="0.2">
      <c r="B1589" s="155" t="s">
        <v>63</v>
      </c>
      <c r="C1589" s="155" t="s">
        <v>18</v>
      </c>
      <c r="D1589" s="155" t="s">
        <v>122</v>
      </c>
      <c r="E1589" t="str">
        <f t="shared" si="24"/>
        <v>RSTotal20-24</v>
      </c>
      <c r="F1589">
        <v>1011</v>
      </c>
    </row>
    <row r="1590" spans="2:6" x14ac:dyDescent="0.2">
      <c r="B1590" s="155" t="s">
        <v>63</v>
      </c>
      <c r="C1590" s="155" t="s">
        <v>18</v>
      </c>
      <c r="D1590" s="155" t="s">
        <v>123</v>
      </c>
      <c r="E1590" t="str">
        <f t="shared" si="24"/>
        <v>RSTotal25-29</v>
      </c>
      <c r="F1590">
        <v>1056</v>
      </c>
    </row>
    <row r="1591" spans="2:6" x14ac:dyDescent="0.2">
      <c r="B1591" s="155" t="s">
        <v>63</v>
      </c>
      <c r="C1591" s="155" t="s">
        <v>18</v>
      </c>
      <c r="D1591" s="155" t="s">
        <v>124</v>
      </c>
      <c r="E1591" t="str">
        <f t="shared" si="24"/>
        <v>RSTotal30-34</v>
      </c>
      <c r="F1591">
        <v>1233</v>
      </c>
    </row>
    <row r="1592" spans="2:6" x14ac:dyDescent="0.2">
      <c r="B1592" s="155" t="s">
        <v>63</v>
      </c>
      <c r="C1592" s="155" t="s">
        <v>18</v>
      </c>
      <c r="D1592" s="155" t="s">
        <v>125</v>
      </c>
      <c r="E1592" t="str">
        <f t="shared" si="24"/>
        <v>RSTotal35-39</v>
      </c>
      <c r="F1592">
        <v>1617</v>
      </c>
    </row>
    <row r="1593" spans="2:6" x14ac:dyDescent="0.2">
      <c r="B1593" s="155" t="s">
        <v>63</v>
      </c>
      <c r="C1593" s="155" t="s">
        <v>18</v>
      </c>
      <c r="D1593" s="155" t="s">
        <v>126</v>
      </c>
      <c r="E1593" t="str">
        <f t="shared" si="24"/>
        <v>RSTotal40-44</v>
      </c>
      <c r="F1593">
        <v>1985</v>
      </c>
    </row>
    <row r="1594" spans="2:6" x14ac:dyDescent="0.2">
      <c r="B1594" s="155" t="s">
        <v>63</v>
      </c>
      <c r="C1594" s="155" t="s">
        <v>18</v>
      </c>
      <c r="D1594" s="155" t="s">
        <v>127</v>
      </c>
      <c r="E1594" t="str">
        <f t="shared" si="24"/>
        <v>RSTotal45-49</v>
      </c>
      <c r="F1594">
        <v>2577</v>
      </c>
    </row>
    <row r="1595" spans="2:6" x14ac:dyDescent="0.2">
      <c r="B1595" s="155" t="s">
        <v>63</v>
      </c>
      <c r="C1595" s="155" t="s">
        <v>18</v>
      </c>
      <c r="D1595" s="155" t="s">
        <v>128</v>
      </c>
      <c r="E1595" t="str">
        <f t="shared" si="24"/>
        <v>RSTotal50-54</v>
      </c>
      <c r="F1595">
        <v>3912</v>
      </c>
    </row>
    <row r="1596" spans="2:6" x14ac:dyDescent="0.2">
      <c r="B1596" s="155" t="s">
        <v>63</v>
      </c>
      <c r="C1596" s="155" t="s">
        <v>18</v>
      </c>
      <c r="D1596" s="155" t="s">
        <v>129</v>
      </c>
      <c r="E1596" t="str">
        <f t="shared" si="24"/>
        <v>RSTotal55-59</v>
      </c>
      <c r="F1596">
        <v>5829</v>
      </c>
    </row>
    <row r="1597" spans="2:6" x14ac:dyDescent="0.2">
      <c r="B1597" s="155" t="s">
        <v>63</v>
      </c>
      <c r="C1597" s="155" t="s">
        <v>18</v>
      </c>
      <c r="D1597" s="155" t="s">
        <v>130</v>
      </c>
      <c r="E1597" t="str">
        <f t="shared" si="24"/>
        <v>RSTotal60-64</v>
      </c>
      <c r="F1597">
        <v>7750</v>
      </c>
    </row>
    <row r="1598" spans="2:6" x14ac:dyDescent="0.2">
      <c r="B1598" s="155" t="s">
        <v>63</v>
      </c>
      <c r="C1598" s="155" t="s">
        <v>18</v>
      </c>
      <c r="D1598" s="155" t="s">
        <v>131</v>
      </c>
      <c r="E1598" t="str">
        <f t="shared" si="24"/>
        <v>RSTotal65-69</v>
      </c>
      <c r="F1598">
        <v>9185</v>
      </c>
    </row>
    <row r="1599" spans="2:6" x14ac:dyDescent="0.2">
      <c r="B1599" s="155" t="s">
        <v>63</v>
      </c>
      <c r="C1599" s="155" t="s">
        <v>18</v>
      </c>
      <c r="D1599" s="155" t="s">
        <v>132</v>
      </c>
      <c r="E1599" t="str">
        <f t="shared" si="24"/>
        <v>RSTotal70-74</v>
      </c>
      <c r="F1599">
        <v>10070</v>
      </c>
    </row>
    <row r="1600" spans="2:6" x14ac:dyDescent="0.2">
      <c r="B1600" s="155" t="s">
        <v>63</v>
      </c>
      <c r="C1600" s="155" t="s">
        <v>18</v>
      </c>
      <c r="D1600" s="155" t="s">
        <v>133</v>
      </c>
      <c r="E1600" t="str">
        <f t="shared" si="24"/>
        <v>RSTotal75-79</v>
      </c>
      <c r="F1600">
        <v>10718</v>
      </c>
    </row>
    <row r="1601" spans="2:6" x14ac:dyDescent="0.2">
      <c r="B1601" s="155" t="s">
        <v>63</v>
      </c>
      <c r="C1601" s="155" t="s">
        <v>18</v>
      </c>
      <c r="D1601" s="155" t="s">
        <v>134</v>
      </c>
      <c r="E1601" t="str">
        <f t="shared" si="24"/>
        <v>RSTotal80-84</v>
      </c>
      <c r="F1601">
        <v>10935</v>
      </c>
    </row>
    <row r="1602" spans="2:6" x14ac:dyDescent="0.2">
      <c r="B1602" s="155" t="s">
        <v>63</v>
      </c>
      <c r="C1602" s="155" t="s">
        <v>18</v>
      </c>
      <c r="D1602" s="155" t="s">
        <v>135</v>
      </c>
      <c r="E1602" t="str">
        <f t="shared" si="24"/>
        <v>RSTotal85-89</v>
      </c>
      <c r="F1602">
        <v>9810</v>
      </c>
    </row>
    <row r="1603" spans="2:6" x14ac:dyDescent="0.2">
      <c r="B1603" s="155" t="s">
        <v>63</v>
      </c>
      <c r="C1603" s="155" t="s">
        <v>18</v>
      </c>
      <c r="D1603" s="155" t="s">
        <v>8</v>
      </c>
      <c r="E1603" t="str">
        <f t="shared" si="24"/>
        <v>RSTotal90+</v>
      </c>
      <c r="F1603">
        <v>8705</v>
      </c>
    </row>
    <row r="1604" spans="2:6" x14ac:dyDescent="0.2">
      <c r="B1604" s="155" t="s">
        <v>62</v>
      </c>
      <c r="C1604" s="155" t="s">
        <v>18</v>
      </c>
      <c r="D1604" s="155">
        <v>0</v>
      </c>
      <c r="E1604" t="str">
        <f t="shared" ref="E1604:E1667" si="25">_xlfn.CONCAT(B1604,C1604,D1604)</f>
        <v>SCTotal0</v>
      </c>
      <c r="F1604">
        <v>939</v>
      </c>
    </row>
    <row r="1605" spans="2:6" x14ac:dyDescent="0.2">
      <c r="B1605" s="155" t="s">
        <v>62</v>
      </c>
      <c r="C1605" s="155" t="s">
        <v>18</v>
      </c>
      <c r="D1605" s="167" t="s">
        <v>139</v>
      </c>
      <c r="E1605" t="str">
        <f t="shared" si="25"/>
        <v>SCTotal01-04</v>
      </c>
      <c r="F1605">
        <v>126</v>
      </c>
    </row>
    <row r="1606" spans="2:6" x14ac:dyDescent="0.2">
      <c r="B1606" s="155" t="s">
        <v>62</v>
      </c>
      <c r="C1606" s="155" t="s">
        <v>18</v>
      </c>
      <c r="D1606" s="167" t="s">
        <v>138</v>
      </c>
      <c r="E1606" t="str">
        <f t="shared" si="25"/>
        <v>SCTotal05-09</v>
      </c>
      <c r="F1606">
        <v>89</v>
      </c>
    </row>
    <row r="1607" spans="2:6" x14ac:dyDescent="0.2">
      <c r="B1607" s="155" t="s">
        <v>62</v>
      </c>
      <c r="C1607" s="155" t="s">
        <v>18</v>
      </c>
      <c r="D1607" s="167" t="s">
        <v>120</v>
      </c>
      <c r="E1607" t="str">
        <f t="shared" si="25"/>
        <v>SCTotal10-14</v>
      </c>
      <c r="F1607">
        <v>110</v>
      </c>
    </row>
    <row r="1608" spans="2:6" x14ac:dyDescent="0.2">
      <c r="B1608" s="155" t="s">
        <v>62</v>
      </c>
      <c r="C1608" s="155" t="s">
        <v>18</v>
      </c>
      <c r="D1608" s="155" t="s">
        <v>121</v>
      </c>
      <c r="E1608" t="str">
        <f t="shared" si="25"/>
        <v>SCTotal15-19</v>
      </c>
      <c r="F1608">
        <v>377</v>
      </c>
    </row>
    <row r="1609" spans="2:6" x14ac:dyDescent="0.2">
      <c r="B1609" s="155" t="s">
        <v>62</v>
      </c>
      <c r="C1609" s="155" t="s">
        <v>18</v>
      </c>
      <c r="D1609" s="155" t="s">
        <v>122</v>
      </c>
      <c r="E1609" t="str">
        <f t="shared" si="25"/>
        <v>SCTotal20-24</v>
      </c>
      <c r="F1609">
        <v>614</v>
      </c>
    </row>
    <row r="1610" spans="2:6" x14ac:dyDescent="0.2">
      <c r="B1610" s="155" t="s">
        <v>62</v>
      </c>
      <c r="C1610" s="155" t="s">
        <v>18</v>
      </c>
      <c r="D1610" s="155" t="s">
        <v>123</v>
      </c>
      <c r="E1610" t="str">
        <f t="shared" si="25"/>
        <v>SCTotal25-29</v>
      </c>
      <c r="F1610">
        <v>600</v>
      </c>
    </row>
    <row r="1611" spans="2:6" x14ac:dyDescent="0.2">
      <c r="B1611" s="155" t="s">
        <v>62</v>
      </c>
      <c r="C1611" s="155" t="s">
        <v>18</v>
      </c>
      <c r="D1611" s="155" t="s">
        <v>124</v>
      </c>
      <c r="E1611" t="str">
        <f t="shared" si="25"/>
        <v>SCTotal30-34</v>
      </c>
      <c r="F1611">
        <v>731</v>
      </c>
    </row>
    <row r="1612" spans="2:6" x14ac:dyDescent="0.2">
      <c r="B1612" s="155" t="s">
        <v>62</v>
      </c>
      <c r="C1612" s="155" t="s">
        <v>18</v>
      </c>
      <c r="D1612" s="155" t="s">
        <v>125</v>
      </c>
      <c r="E1612" t="str">
        <f t="shared" si="25"/>
        <v>SCTotal35-39</v>
      </c>
      <c r="F1612">
        <v>847</v>
      </c>
    </row>
    <row r="1613" spans="2:6" x14ac:dyDescent="0.2">
      <c r="B1613" s="155" t="s">
        <v>62</v>
      </c>
      <c r="C1613" s="155" t="s">
        <v>18</v>
      </c>
      <c r="D1613" s="155" t="s">
        <v>126</v>
      </c>
      <c r="E1613" t="str">
        <f t="shared" si="25"/>
        <v>SCTotal40-44</v>
      </c>
      <c r="F1613">
        <v>1162</v>
      </c>
    </row>
    <row r="1614" spans="2:6" x14ac:dyDescent="0.2">
      <c r="B1614" s="155" t="s">
        <v>62</v>
      </c>
      <c r="C1614" s="155" t="s">
        <v>18</v>
      </c>
      <c r="D1614" s="155" t="s">
        <v>127</v>
      </c>
      <c r="E1614" t="str">
        <f t="shared" si="25"/>
        <v>SCTotal45-49</v>
      </c>
      <c r="F1614">
        <v>1518</v>
      </c>
    </row>
    <row r="1615" spans="2:6" x14ac:dyDescent="0.2">
      <c r="B1615" s="155" t="s">
        <v>62</v>
      </c>
      <c r="C1615" s="155" t="s">
        <v>18</v>
      </c>
      <c r="D1615" s="155" t="s">
        <v>128</v>
      </c>
      <c r="E1615" t="str">
        <f t="shared" si="25"/>
        <v>SCTotal50-54</v>
      </c>
      <c r="F1615">
        <v>2293</v>
      </c>
    </row>
    <row r="1616" spans="2:6" x14ac:dyDescent="0.2">
      <c r="B1616" s="155" t="s">
        <v>62</v>
      </c>
      <c r="C1616" s="155" t="s">
        <v>18</v>
      </c>
      <c r="D1616" s="155" t="s">
        <v>129</v>
      </c>
      <c r="E1616" t="str">
        <f t="shared" si="25"/>
        <v>SCTotal55-59</v>
      </c>
      <c r="F1616">
        <v>2998</v>
      </c>
    </row>
    <row r="1617" spans="2:6" x14ac:dyDescent="0.2">
      <c r="B1617" s="155" t="s">
        <v>62</v>
      </c>
      <c r="C1617" s="155" t="s">
        <v>18</v>
      </c>
      <c r="D1617" s="155" t="s">
        <v>130</v>
      </c>
      <c r="E1617" t="str">
        <f t="shared" si="25"/>
        <v>SCTotal60-64</v>
      </c>
      <c r="F1617">
        <v>3707</v>
      </c>
    </row>
    <row r="1618" spans="2:6" x14ac:dyDescent="0.2">
      <c r="B1618" s="155" t="s">
        <v>62</v>
      </c>
      <c r="C1618" s="155" t="s">
        <v>18</v>
      </c>
      <c r="D1618" s="155" t="s">
        <v>131</v>
      </c>
      <c r="E1618" t="str">
        <f t="shared" si="25"/>
        <v>SCTotal65-69</v>
      </c>
      <c r="F1618">
        <v>4354</v>
      </c>
    </row>
    <row r="1619" spans="2:6" x14ac:dyDescent="0.2">
      <c r="B1619" s="155" t="s">
        <v>62</v>
      </c>
      <c r="C1619" s="155" t="s">
        <v>18</v>
      </c>
      <c r="D1619" s="155" t="s">
        <v>132</v>
      </c>
      <c r="E1619" t="str">
        <f t="shared" si="25"/>
        <v>SCTotal70-74</v>
      </c>
      <c r="F1619">
        <v>4607</v>
      </c>
    </row>
    <row r="1620" spans="2:6" x14ac:dyDescent="0.2">
      <c r="B1620" s="155" t="s">
        <v>62</v>
      </c>
      <c r="C1620" s="155" t="s">
        <v>18</v>
      </c>
      <c r="D1620" s="155" t="s">
        <v>133</v>
      </c>
      <c r="E1620" t="str">
        <f t="shared" si="25"/>
        <v>SCTotal75-79</v>
      </c>
      <c r="F1620">
        <v>4717</v>
      </c>
    </row>
    <row r="1621" spans="2:6" x14ac:dyDescent="0.2">
      <c r="B1621" s="155" t="s">
        <v>62</v>
      </c>
      <c r="C1621" s="155" t="s">
        <v>18</v>
      </c>
      <c r="D1621" s="155" t="s">
        <v>134</v>
      </c>
      <c r="E1621" t="str">
        <f t="shared" si="25"/>
        <v>SCTotal80-84</v>
      </c>
      <c r="F1621">
        <v>4850</v>
      </c>
    </row>
    <row r="1622" spans="2:6" x14ac:dyDescent="0.2">
      <c r="B1622" s="155" t="s">
        <v>62</v>
      </c>
      <c r="C1622" s="155" t="s">
        <v>18</v>
      </c>
      <c r="D1622" s="155" t="s">
        <v>135</v>
      </c>
      <c r="E1622" t="str">
        <f t="shared" si="25"/>
        <v>SCTotal85-89</v>
      </c>
      <c r="F1622">
        <v>4041</v>
      </c>
    </row>
    <row r="1623" spans="2:6" x14ac:dyDescent="0.2">
      <c r="B1623" s="155" t="s">
        <v>62</v>
      </c>
      <c r="C1623" s="155" t="s">
        <v>18</v>
      </c>
      <c r="D1623" s="155" t="s">
        <v>8</v>
      </c>
      <c r="E1623" t="str">
        <f t="shared" si="25"/>
        <v>SCTotal90+</v>
      </c>
      <c r="F1623">
        <v>3560</v>
      </c>
    </row>
    <row r="1624" spans="2:6" x14ac:dyDescent="0.2">
      <c r="B1624" s="155" t="s">
        <v>54</v>
      </c>
      <c r="C1624" s="155" t="s">
        <v>18</v>
      </c>
      <c r="D1624" s="155">
        <v>0</v>
      </c>
      <c r="E1624" t="str">
        <f t="shared" si="25"/>
        <v>SETotal0</v>
      </c>
      <c r="F1624">
        <v>554</v>
      </c>
    </row>
    <row r="1625" spans="2:6" x14ac:dyDescent="0.2">
      <c r="B1625" s="155" t="s">
        <v>54</v>
      </c>
      <c r="C1625" s="155" t="s">
        <v>18</v>
      </c>
      <c r="D1625" s="167" t="s">
        <v>139</v>
      </c>
      <c r="E1625" t="str">
        <f t="shared" si="25"/>
        <v>SETotal01-04</v>
      </c>
      <c r="F1625">
        <v>63</v>
      </c>
    </row>
    <row r="1626" spans="2:6" x14ac:dyDescent="0.2">
      <c r="B1626" s="155" t="s">
        <v>54</v>
      </c>
      <c r="C1626" s="155" t="s">
        <v>18</v>
      </c>
      <c r="D1626" s="167" t="s">
        <v>138</v>
      </c>
      <c r="E1626" t="str">
        <f t="shared" si="25"/>
        <v>SETotal05-09</v>
      </c>
      <c r="F1626">
        <v>39</v>
      </c>
    </row>
    <row r="1627" spans="2:6" x14ac:dyDescent="0.2">
      <c r="B1627" s="155" t="s">
        <v>54</v>
      </c>
      <c r="C1627" s="155" t="s">
        <v>18</v>
      </c>
      <c r="D1627" s="167" t="s">
        <v>120</v>
      </c>
      <c r="E1627" t="str">
        <f t="shared" si="25"/>
        <v>SETotal10-14</v>
      </c>
      <c r="F1627">
        <v>57</v>
      </c>
    </row>
    <row r="1628" spans="2:6" x14ac:dyDescent="0.2">
      <c r="B1628" s="155" t="s">
        <v>54</v>
      </c>
      <c r="C1628" s="155" t="s">
        <v>18</v>
      </c>
      <c r="D1628" s="155" t="s">
        <v>121</v>
      </c>
      <c r="E1628" t="str">
        <f t="shared" si="25"/>
        <v>SETotal15-19</v>
      </c>
      <c r="F1628">
        <v>244</v>
      </c>
    </row>
    <row r="1629" spans="2:6" x14ac:dyDescent="0.2">
      <c r="B1629" s="155" t="s">
        <v>54</v>
      </c>
      <c r="C1629" s="155" t="s">
        <v>18</v>
      </c>
      <c r="D1629" s="155" t="s">
        <v>122</v>
      </c>
      <c r="E1629" t="str">
        <f t="shared" si="25"/>
        <v>SETotal20-24</v>
      </c>
      <c r="F1629">
        <v>400</v>
      </c>
    </row>
    <row r="1630" spans="2:6" x14ac:dyDescent="0.2">
      <c r="B1630" s="155" t="s">
        <v>54</v>
      </c>
      <c r="C1630" s="155" t="s">
        <v>18</v>
      </c>
      <c r="D1630" s="155" t="s">
        <v>123</v>
      </c>
      <c r="E1630" t="str">
        <f t="shared" si="25"/>
        <v>SETotal25-29</v>
      </c>
      <c r="F1630">
        <v>335</v>
      </c>
    </row>
    <row r="1631" spans="2:6" x14ac:dyDescent="0.2">
      <c r="B1631" s="155" t="s">
        <v>54</v>
      </c>
      <c r="C1631" s="155" t="s">
        <v>18</v>
      </c>
      <c r="D1631" s="155" t="s">
        <v>124</v>
      </c>
      <c r="E1631" t="str">
        <f t="shared" si="25"/>
        <v>SETotal30-34</v>
      </c>
      <c r="F1631">
        <v>338</v>
      </c>
    </row>
    <row r="1632" spans="2:6" x14ac:dyDescent="0.2">
      <c r="B1632" s="155" t="s">
        <v>54</v>
      </c>
      <c r="C1632" s="155" t="s">
        <v>18</v>
      </c>
      <c r="D1632" s="155" t="s">
        <v>125</v>
      </c>
      <c r="E1632" t="str">
        <f t="shared" si="25"/>
        <v>SETotal35-39</v>
      </c>
      <c r="F1632">
        <v>444</v>
      </c>
    </row>
    <row r="1633" spans="2:6" x14ac:dyDescent="0.2">
      <c r="B1633" s="155" t="s">
        <v>54</v>
      </c>
      <c r="C1633" s="155" t="s">
        <v>18</v>
      </c>
      <c r="D1633" s="155" t="s">
        <v>126</v>
      </c>
      <c r="E1633" t="str">
        <f t="shared" si="25"/>
        <v>SETotal40-44</v>
      </c>
      <c r="F1633">
        <v>466</v>
      </c>
    </row>
    <row r="1634" spans="2:6" x14ac:dyDescent="0.2">
      <c r="B1634" s="155" t="s">
        <v>54</v>
      </c>
      <c r="C1634" s="155" t="s">
        <v>18</v>
      </c>
      <c r="D1634" s="155" t="s">
        <v>127</v>
      </c>
      <c r="E1634" t="str">
        <f t="shared" si="25"/>
        <v>SETotal45-49</v>
      </c>
      <c r="F1634">
        <v>521</v>
      </c>
    </row>
    <row r="1635" spans="2:6" x14ac:dyDescent="0.2">
      <c r="B1635" s="155" t="s">
        <v>54</v>
      </c>
      <c r="C1635" s="155" t="s">
        <v>18</v>
      </c>
      <c r="D1635" s="155" t="s">
        <v>128</v>
      </c>
      <c r="E1635" t="str">
        <f t="shared" si="25"/>
        <v>SETotal50-54</v>
      </c>
      <c r="F1635">
        <v>715</v>
      </c>
    </row>
    <row r="1636" spans="2:6" x14ac:dyDescent="0.2">
      <c r="B1636" s="155" t="s">
        <v>54</v>
      </c>
      <c r="C1636" s="155" t="s">
        <v>18</v>
      </c>
      <c r="D1636" s="155" t="s">
        <v>129</v>
      </c>
      <c r="E1636" t="str">
        <f t="shared" si="25"/>
        <v>SETotal55-59</v>
      </c>
      <c r="F1636">
        <v>800</v>
      </c>
    </row>
    <row r="1637" spans="2:6" x14ac:dyDescent="0.2">
      <c r="B1637" s="155" t="s">
        <v>54</v>
      </c>
      <c r="C1637" s="155" t="s">
        <v>18</v>
      </c>
      <c r="D1637" s="155" t="s">
        <v>130</v>
      </c>
      <c r="E1637" t="str">
        <f t="shared" si="25"/>
        <v>SETotal60-64</v>
      </c>
      <c r="F1637">
        <v>976</v>
      </c>
    </row>
    <row r="1638" spans="2:6" x14ac:dyDescent="0.2">
      <c r="B1638" s="155" t="s">
        <v>54</v>
      </c>
      <c r="C1638" s="155" t="s">
        <v>18</v>
      </c>
      <c r="D1638" s="155" t="s">
        <v>131</v>
      </c>
      <c r="E1638" t="str">
        <f t="shared" si="25"/>
        <v>SETotal65-69</v>
      </c>
      <c r="F1638">
        <v>1163</v>
      </c>
    </row>
    <row r="1639" spans="2:6" x14ac:dyDescent="0.2">
      <c r="B1639" s="155" t="s">
        <v>54</v>
      </c>
      <c r="C1639" s="155" t="s">
        <v>18</v>
      </c>
      <c r="D1639" s="155" t="s">
        <v>132</v>
      </c>
      <c r="E1639" t="str">
        <f t="shared" si="25"/>
        <v>SETotal70-74</v>
      </c>
      <c r="F1639">
        <v>1184</v>
      </c>
    </row>
    <row r="1640" spans="2:6" x14ac:dyDescent="0.2">
      <c r="B1640" s="155" t="s">
        <v>54</v>
      </c>
      <c r="C1640" s="155" t="s">
        <v>18</v>
      </c>
      <c r="D1640" s="155" t="s">
        <v>133</v>
      </c>
      <c r="E1640" t="str">
        <f t="shared" si="25"/>
        <v>SETotal75-79</v>
      </c>
      <c r="F1640">
        <v>1366</v>
      </c>
    </row>
    <row r="1641" spans="2:6" x14ac:dyDescent="0.2">
      <c r="B1641" s="155" t="s">
        <v>54</v>
      </c>
      <c r="C1641" s="155" t="s">
        <v>18</v>
      </c>
      <c r="D1641" s="155" t="s">
        <v>134</v>
      </c>
      <c r="E1641" t="str">
        <f t="shared" si="25"/>
        <v>SETotal80-84</v>
      </c>
      <c r="F1641">
        <v>1293</v>
      </c>
    </row>
    <row r="1642" spans="2:6" x14ac:dyDescent="0.2">
      <c r="B1642" s="155" t="s">
        <v>54</v>
      </c>
      <c r="C1642" s="155" t="s">
        <v>18</v>
      </c>
      <c r="D1642" s="155" t="s">
        <v>135</v>
      </c>
      <c r="E1642" t="str">
        <f t="shared" si="25"/>
        <v>SETotal85-89</v>
      </c>
      <c r="F1642">
        <v>1111</v>
      </c>
    </row>
    <row r="1643" spans="2:6" x14ac:dyDescent="0.2">
      <c r="B1643" s="155" t="s">
        <v>54</v>
      </c>
      <c r="C1643" s="155" t="s">
        <v>18</v>
      </c>
      <c r="D1643" s="155" t="s">
        <v>8</v>
      </c>
      <c r="E1643" t="str">
        <f t="shared" si="25"/>
        <v>SETotal90+</v>
      </c>
      <c r="F1643">
        <v>1387</v>
      </c>
    </row>
    <row r="1644" spans="2:6" x14ac:dyDescent="0.2">
      <c r="B1644" s="155" t="s">
        <v>13</v>
      </c>
      <c r="C1644" s="155" t="s">
        <v>18</v>
      </c>
      <c r="D1644" s="155">
        <v>0</v>
      </c>
      <c r="E1644" t="str">
        <f t="shared" si="25"/>
        <v>SPTotal0</v>
      </c>
      <c r="F1644">
        <v>6426</v>
      </c>
    </row>
    <row r="1645" spans="2:6" x14ac:dyDescent="0.2">
      <c r="B1645" s="155" t="s">
        <v>13</v>
      </c>
      <c r="C1645" s="155" t="s">
        <v>18</v>
      </c>
      <c r="D1645" s="167" t="s">
        <v>139</v>
      </c>
      <c r="E1645" t="str">
        <f t="shared" si="25"/>
        <v>SPTotal01-04</v>
      </c>
      <c r="F1645">
        <v>1021</v>
      </c>
    </row>
    <row r="1646" spans="2:6" x14ac:dyDescent="0.2">
      <c r="B1646" s="155" t="s">
        <v>13</v>
      </c>
      <c r="C1646" s="155" t="s">
        <v>18</v>
      </c>
      <c r="D1646" s="167" t="s">
        <v>138</v>
      </c>
      <c r="E1646" t="str">
        <f t="shared" si="25"/>
        <v>SPTotal05-09</v>
      </c>
      <c r="F1646">
        <v>495</v>
      </c>
    </row>
    <row r="1647" spans="2:6" x14ac:dyDescent="0.2">
      <c r="B1647" s="155" t="s">
        <v>13</v>
      </c>
      <c r="C1647" s="155" t="s">
        <v>18</v>
      </c>
      <c r="D1647" s="167" t="s">
        <v>120</v>
      </c>
      <c r="E1647" t="str">
        <f t="shared" si="25"/>
        <v>SPTotal10-14</v>
      </c>
      <c r="F1647">
        <v>623</v>
      </c>
    </row>
    <row r="1648" spans="2:6" x14ac:dyDescent="0.2">
      <c r="B1648" s="155" t="s">
        <v>13</v>
      </c>
      <c r="C1648" s="155" t="s">
        <v>18</v>
      </c>
      <c r="D1648" s="155" t="s">
        <v>121</v>
      </c>
      <c r="E1648" t="str">
        <f t="shared" si="25"/>
        <v>SPTotal15-19</v>
      </c>
      <c r="F1648">
        <v>2141</v>
      </c>
    </row>
    <row r="1649" spans="2:6" x14ac:dyDescent="0.2">
      <c r="B1649" s="155" t="s">
        <v>13</v>
      </c>
      <c r="C1649" s="155" t="s">
        <v>18</v>
      </c>
      <c r="D1649" s="155" t="s">
        <v>122</v>
      </c>
      <c r="E1649" t="str">
        <f t="shared" si="25"/>
        <v>SPTotal20-24</v>
      </c>
      <c r="F1649">
        <v>3599</v>
      </c>
    </row>
    <row r="1650" spans="2:6" x14ac:dyDescent="0.2">
      <c r="B1650" s="155" t="s">
        <v>13</v>
      </c>
      <c r="C1650" s="155" t="s">
        <v>18</v>
      </c>
      <c r="D1650" s="155" t="s">
        <v>123</v>
      </c>
      <c r="E1650" t="str">
        <f t="shared" si="25"/>
        <v>SPTotal25-29</v>
      </c>
      <c r="F1650">
        <v>3658</v>
      </c>
    </row>
    <row r="1651" spans="2:6" x14ac:dyDescent="0.2">
      <c r="B1651" s="155" t="s">
        <v>13</v>
      </c>
      <c r="C1651" s="155" t="s">
        <v>18</v>
      </c>
      <c r="D1651" s="155" t="s">
        <v>124</v>
      </c>
      <c r="E1651" t="str">
        <f t="shared" si="25"/>
        <v>SPTotal30-34</v>
      </c>
      <c r="F1651">
        <v>4687</v>
      </c>
    </row>
    <row r="1652" spans="2:6" x14ac:dyDescent="0.2">
      <c r="B1652" s="155" t="s">
        <v>13</v>
      </c>
      <c r="C1652" s="155" t="s">
        <v>18</v>
      </c>
      <c r="D1652" s="155" t="s">
        <v>125</v>
      </c>
      <c r="E1652" t="str">
        <f t="shared" si="25"/>
        <v>SPTotal35-39</v>
      </c>
      <c r="F1652">
        <v>6165</v>
      </c>
    </row>
    <row r="1653" spans="2:6" x14ac:dyDescent="0.2">
      <c r="B1653" s="155" t="s">
        <v>13</v>
      </c>
      <c r="C1653" s="155" t="s">
        <v>18</v>
      </c>
      <c r="D1653" s="155" t="s">
        <v>126</v>
      </c>
      <c r="E1653" t="str">
        <f t="shared" si="25"/>
        <v>SPTotal40-44</v>
      </c>
      <c r="F1653">
        <v>8126</v>
      </c>
    </row>
    <row r="1654" spans="2:6" x14ac:dyDescent="0.2">
      <c r="B1654" s="155" t="s">
        <v>13</v>
      </c>
      <c r="C1654" s="155" t="s">
        <v>18</v>
      </c>
      <c r="D1654" s="155" t="s">
        <v>127</v>
      </c>
      <c r="E1654" t="str">
        <f t="shared" si="25"/>
        <v>SPTotal45-49</v>
      </c>
      <c r="F1654">
        <v>10681</v>
      </c>
    </row>
    <row r="1655" spans="2:6" x14ac:dyDescent="0.2">
      <c r="B1655" s="155" t="s">
        <v>13</v>
      </c>
      <c r="C1655" s="155" t="s">
        <v>18</v>
      </c>
      <c r="D1655" s="155" t="s">
        <v>128</v>
      </c>
      <c r="E1655" t="str">
        <f t="shared" si="25"/>
        <v>SPTotal50-54</v>
      </c>
      <c r="F1655">
        <v>15155</v>
      </c>
    </row>
    <row r="1656" spans="2:6" x14ac:dyDescent="0.2">
      <c r="B1656" s="155" t="s">
        <v>13</v>
      </c>
      <c r="C1656" s="155" t="s">
        <v>18</v>
      </c>
      <c r="D1656" s="155" t="s">
        <v>129</v>
      </c>
      <c r="E1656" t="str">
        <f t="shared" si="25"/>
        <v>SPTotal55-59</v>
      </c>
      <c r="F1656">
        <v>20867</v>
      </c>
    </row>
    <row r="1657" spans="2:6" x14ac:dyDescent="0.2">
      <c r="B1657" s="155" t="s">
        <v>13</v>
      </c>
      <c r="C1657" s="155" t="s">
        <v>18</v>
      </c>
      <c r="D1657" s="155" t="s">
        <v>130</v>
      </c>
      <c r="E1657" t="str">
        <f t="shared" si="25"/>
        <v>SPTotal60-64</v>
      </c>
      <c r="F1657">
        <v>26990</v>
      </c>
    </row>
    <row r="1658" spans="2:6" x14ac:dyDescent="0.2">
      <c r="B1658" s="155" t="s">
        <v>13</v>
      </c>
      <c r="C1658" s="155" t="s">
        <v>18</v>
      </c>
      <c r="D1658" s="155" t="s">
        <v>131</v>
      </c>
      <c r="E1658" t="str">
        <f t="shared" si="25"/>
        <v>SPTotal65-69</v>
      </c>
      <c r="F1658">
        <v>30537</v>
      </c>
    </row>
    <row r="1659" spans="2:6" x14ac:dyDescent="0.2">
      <c r="B1659" s="155" t="s">
        <v>13</v>
      </c>
      <c r="C1659" s="155" t="s">
        <v>18</v>
      </c>
      <c r="D1659" s="155" t="s">
        <v>132</v>
      </c>
      <c r="E1659" t="str">
        <f t="shared" si="25"/>
        <v>SPTotal70-74</v>
      </c>
      <c r="F1659">
        <v>32207</v>
      </c>
    </row>
    <row r="1660" spans="2:6" x14ac:dyDescent="0.2">
      <c r="B1660" s="155" t="s">
        <v>13</v>
      </c>
      <c r="C1660" s="155" t="s">
        <v>18</v>
      </c>
      <c r="D1660" s="155" t="s">
        <v>133</v>
      </c>
      <c r="E1660" t="str">
        <f t="shared" si="25"/>
        <v>SPTotal75-79</v>
      </c>
      <c r="F1660">
        <v>33845</v>
      </c>
    </row>
    <row r="1661" spans="2:6" x14ac:dyDescent="0.2">
      <c r="B1661" s="155" t="s">
        <v>13</v>
      </c>
      <c r="C1661" s="155" t="s">
        <v>18</v>
      </c>
      <c r="D1661" s="155" t="s">
        <v>134</v>
      </c>
      <c r="E1661" t="str">
        <f t="shared" si="25"/>
        <v>SPTotal80-84</v>
      </c>
      <c r="F1661">
        <v>36048</v>
      </c>
    </row>
    <row r="1662" spans="2:6" x14ac:dyDescent="0.2">
      <c r="B1662" s="155" t="s">
        <v>13</v>
      </c>
      <c r="C1662" s="155" t="s">
        <v>18</v>
      </c>
      <c r="D1662" s="155" t="s">
        <v>135</v>
      </c>
      <c r="E1662" t="str">
        <f t="shared" si="25"/>
        <v>SPTotal85-89</v>
      </c>
      <c r="F1662">
        <v>31939</v>
      </c>
    </row>
    <row r="1663" spans="2:6" x14ac:dyDescent="0.2">
      <c r="B1663" s="155" t="s">
        <v>13</v>
      </c>
      <c r="C1663" s="155" t="s">
        <v>18</v>
      </c>
      <c r="D1663" s="155" t="s">
        <v>8</v>
      </c>
      <c r="E1663" t="str">
        <f t="shared" si="25"/>
        <v>SPTotal90+</v>
      </c>
      <c r="F1663">
        <v>30402</v>
      </c>
    </row>
    <row r="1664" spans="2:6" x14ac:dyDescent="0.2">
      <c r="B1664" s="155" t="s">
        <v>45</v>
      </c>
      <c r="C1664" s="155" t="s">
        <v>18</v>
      </c>
      <c r="D1664" s="155">
        <v>0</v>
      </c>
      <c r="E1664" t="str">
        <f t="shared" si="25"/>
        <v>TOTotal0</v>
      </c>
      <c r="F1664">
        <v>283</v>
      </c>
    </row>
    <row r="1665" spans="2:6" x14ac:dyDescent="0.2">
      <c r="B1665" s="155" t="s">
        <v>45</v>
      </c>
      <c r="C1665" s="155" t="s">
        <v>18</v>
      </c>
      <c r="D1665" s="167" t="s">
        <v>139</v>
      </c>
      <c r="E1665" t="str">
        <f t="shared" si="25"/>
        <v>TOTotal01-04</v>
      </c>
      <c r="F1665">
        <v>59</v>
      </c>
    </row>
    <row r="1666" spans="2:6" x14ac:dyDescent="0.2">
      <c r="B1666" s="155" t="s">
        <v>45</v>
      </c>
      <c r="C1666" s="155" t="s">
        <v>18</v>
      </c>
      <c r="D1666" s="167" t="s">
        <v>138</v>
      </c>
      <c r="E1666" t="str">
        <f t="shared" si="25"/>
        <v>TOTotal05-09</v>
      </c>
      <c r="F1666">
        <v>33</v>
      </c>
    </row>
    <row r="1667" spans="2:6" x14ac:dyDescent="0.2">
      <c r="B1667" s="155" t="s">
        <v>45</v>
      </c>
      <c r="C1667" s="155" t="s">
        <v>18</v>
      </c>
      <c r="D1667" s="167" t="s">
        <v>120</v>
      </c>
      <c r="E1667" t="str">
        <f t="shared" si="25"/>
        <v>TOTotal10-14</v>
      </c>
      <c r="F1667">
        <v>59</v>
      </c>
    </row>
    <row r="1668" spans="2:6" x14ac:dyDescent="0.2">
      <c r="B1668" s="155" t="s">
        <v>45</v>
      </c>
      <c r="C1668" s="155" t="s">
        <v>18</v>
      </c>
      <c r="D1668" s="155" t="s">
        <v>121</v>
      </c>
      <c r="E1668" t="str">
        <f t="shared" ref="E1668:E1683" si="26">_xlfn.CONCAT(B1668,C1668,D1668)</f>
        <v>TOTotal15-19</v>
      </c>
      <c r="F1668">
        <v>166</v>
      </c>
    </row>
    <row r="1669" spans="2:6" x14ac:dyDescent="0.2">
      <c r="B1669" s="155" t="s">
        <v>45</v>
      </c>
      <c r="C1669" s="155" t="s">
        <v>18</v>
      </c>
      <c r="D1669" s="155" t="s">
        <v>122</v>
      </c>
      <c r="E1669" t="str">
        <f t="shared" si="26"/>
        <v>TOTotal20-24</v>
      </c>
      <c r="F1669">
        <v>191</v>
      </c>
    </row>
    <row r="1670" spans="2:6" x14ac:dyDescent="0.2">
      <c r="B1670" s="155" t="s">
        <v>45</v>
      </c>
      <c r="C1670" s="155" t="s">
        <v>18</v>
      </c>
      <c r="D1670" s="155" t="s">
        <v>123</v>
      </c>
      <c r="E1670" t="str">
        <f t="shared" si="26"/>
        <v>TOTotal25-29</v>
      </c>
      <c r="F1670">
        <v>214</v>
      </c>
    </row>
    <row r="1671" spans="2:6" x14ac:dyDescent="0.2">
      <c r="B1671" s="155" t="s">
        <v>45</v>
      </c>
      <c r="C1671" s="155" t="s">
        <v>18</v>
      </c>
      <c r="D1671" s="155" t="s">
        <v>124</v>
      </c>
      <c r="E1671" t="str">
        <f t="shared" si="26"/>
        <v>TOTotal30-34</v>
      </c>
      <c r="F1671">
        <v>245</v>
      </c>
    </row>
    <row r="1672" spans="2:6" x14ac:dyDescent="0.2">
      <c r="B1672" s="155" t="s">
        <v>45</v>
      </c>
      <c r="C1672" s="155" t="s">
        <v>18</v>
      </c>
      <c r="D1672" s="155" t="s">
        <v>125</v>
      </c>
      <c r="E1672" t="str">
        <f t="shared" si="26"/>
        <v>TOTotal35-39</v>
      </c>
      <c r="F1672">
        <v>261</v>
      </c>
    </row>
    <row r="1673" spans="2:6" x14ac:dyDescent="0.2">
      <c r="B1673" s="155" t="s">
        <v>45</v>
      </c>
      <c r="C1673" s="155" t="s">
        <v>18</v>
      </c>
      <c r="D1673" s="155" t="s">
        <v>126</v>
      </c>
      <c r="E1673" t="str">
        <f t="shared" si="26"/>
        <v>TOTotal40-44</v>
      </c>
      <c r="F1673">
        <v>286</v>
      </c>
    </row>
    <row r="1674" spans="2:6" x14ac:dyDescent="0.2">
      <c r="B1674" s="155" t="s">
        <v>45</v>
      </c>
      <c r="C1674" s="155" t="s">
        <v>18</v>
      </c>
      <c r="D1674" s="155" t="s">
        <v>127</v>
      </c>
      <c r="E1674" t="str">
        <f t="shared" si="26"/>
        <v>TOTotal45-49</v>
      </c>
      <c r="F1674">
        <v>329</v>
      </c>
    </row>
    <row r="1675" spans="2:6" x14ac:dyDescent="0.2">
      <c r="B1675" s="155" t="s">
        <v>45</v>
      </c>
      <c r="C1675" s="155" t="s">
        <v>18</v>
      </c>
      <c r="D1675" s="155" t="s">
        <v>128</v>
      </c>
      <c r="E1675" t="str">
        <f t="shared" si="26"/>
        <v>TOTotal50-54</v>
      </c>
      <c r="F1675">
        <v>398</v>
      </c>
    </row>
    <row r="1676" spans="2:6" x14ac:dyDescent="0.2">
      <c r="B1676" s="155" t="s">
        <v>45</v>
      </c>
      <c r="C1676" s="155" t="s">
        <v>18</v>
      </c>
      <c r="D1676" s="155" t="s">
        <v>129</v>
      </c>
      <c r="E1676" t="str">
        <f t="shared" si="26"/>
        <v>TOTotal55-59</v>
      </c>
      <c r="F1676">
        <v>465</v>
      </c>
    </row>
    <row r="1677" spans="2:6" x14ac:dyDescent="0.2">
      <c r="B1677" s="155" t="s">
        <v>45</v>
      </c>
      <c r="C1677" s="155" t="s">
        <v>18</v>
      </c>
      <c r="D1677" s="155" t="s">
        <v>130</v>
      </c>
      <c r="E1677" t="str">
        <f t="shared" si="26"/>
        <v>TOTotal60-64</v>
      </c>
      <c r="F1677">
        <v>597</v>
      </c>
    </row>
    <row r="1678" spans="2:6" x14ac:dyDescent="0.2">
      <c r="B1678" s="155" t="s">
        <v>45</v>
      </c>
      <c r="C1678" s="155" t="s">
        <v>18</v>
      </c>
      <c r="D1678" s="155" t="s">
        <v>131</v>
      </c>
      <c r="E1678" t="str">
        <f t="shared" si="26"/>
        <v>TOTotal65-69</v>
      </c>
      <c r="F1678">
        <v>642</v>
      </c>
    </row>
    <row r="1679" spans="2:6" x14ac:dyDescent="0.2">
      <c r="B1679" s="155" t="s">
        <v>45</v>
      </c>
      <c r="C1679" s="155" t="s">
        <v>18</v>
      </c>
      <c r="D1679" s="155" t="s">
        <v>132</v>
      </c>
      <c r="E1679" t="str">
        <f t="shared" si="26"/>
        <v>TOTotal70-74</v>
      </c>
      <c r="F1679">
        <v>662</v>
      </c>
    </row>
    <row r="1680" spans="2:6" x14ac:dyDescent="0.2">
      <c r="B1680" s="155" t="s">
        <v>45</v>
      </c>
      <c r="C1680" s="155" t="s">
        <v>18</v>
      </c>
      <c r="D1680" s="155" t="s">
        <v>133</v>
      </c>
      <c r="E1680" t="str">
        <f t="shared" si="26"/>
        <v>TOTotal75-79</v>
      </c>
      <c r="F1680">
        <v>826</v>
      </c>
    </row>
    <row r="1681" spans="2:6" x14ac:dyDescent="0.2">
      <c r="B1681" s="155" t="s">
        <v>45</v>
      </c>
      <c r="C1681" s="155" t="s">
        <v>18</v>
      </c>
      <c r="D1681" s="155" t="s">
        <v>134</v>
      </c>
      <c r="E1681" t="str">
        <f t="shared" si="26"/>
        <v>TOTotal80-84</v>
      </c>
      <c r="F1681">
        <v>876</v>
      </c>
    </row>
    <row r="1682" spans="2:6" x14ac:dyDescent="0.2">
      <c r="B1682" s="155" t="s">
        <v>45</v>
      </c>
      <c r="C1682" s="155" t="s">
        <v>18</v>
      </c>
      <c r="D1682" s="155" t="s">
        <v>135</v>
      </c>
      <c r="E1682" t="str">
        <f t="shared" si="26"/>
        <v>TOTotal85-89</v>
      </c>
      <c r="F1682">
        <v>712</v>
      </c>
    </row>
    <row r="1683" spans="2:6" x14ac:dyDescent="0.2">
      <c r="B1683" s="155" t="s">
        <v>45</v>
      </c>
      <c r="C1683" s="155" t="s">
        <v>18</v>
      </c>
      <c r="D1683" s="155" t="s">
        <v>8</v>
      </c>
      <c r="E1683" t="str">
        <f t="shared" si="26"/>
        <v>TOTotal90+</v>
      </c>
      <c r="F1683">
        <v>679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832879-4ED0-9046-8A3B-641E55FF4747}">
  <dimension ref="B2:R1850"/>
  <sheetViews>
    <sheetView zoomScaleNormal="100" workbookViewId="0"/>
  </sheetViews>
  <sheetFormatPr baseColWidth="10" defaultRowHeight="16" x14ac:dyDescent="0.2"/>
  <cols>
    <col min="2" max="4" width="10.83203125" style="155"/>
    <col min="5" max="5" width="0" style="155" hidden="1" customWidth="1"/>
    <col min="6" max="14" width="10.83203125" style="155"/>
    <col min="15" max="15" width="14.1640625" style="155" bestFit="1" customWidth="1"/>
  </cols>
  <sheetData>
    <row r="2" spans="2:18" x14ac:dyDescent="0.2">
      <c r="B2" s="158" t="s">
        <v>1842</v>
      </c>
    </row>
    <row r="3" spans="2:18" x14ac:dyDescent="0.2">
      <c r="B3" s="242" t="s">
        <v>14</v>
      </c>
      <c r="C3" s="242" t="s">
        <v>17</v>
      </c>
      <c r="D3" s="242" t="s">
        <v>0</v>
      </c>
      <c r="E3" s="242" t="s">
        <v>137</v>
      </c>
      <c r="F3" s="243" t="s">
        <v>1</v>
      </c>
      <c r="G3" s="243" t="s">
        <v>2</v>
      </c>
      <c r="H3" s="243" t="s">
        <v>82</v>
      </c>
      <c r="I3" s="243" t="s">
        <v>3</v>
      </c>
      <c r="J3" s="243" t="s">
        <v>4</v>
      </c>
      <c r="K3" s="243" t="s">
        <v>5</v>
      </c>
      <c r="L3" s="243" t="s">
        <v>6</v>
      </c>
      <c r="M3" s="244" t="s">
        <v>7</v>
      </c>
      <c r="N3" s="247" t="s">
        <v>9</v>
      </c>
      <c r="O3" s="249" t="s">
        <v>141</v>
      </c>
    </row>
    <row r="4" spans="2:18" ht="17" customHeight="1" x14ac:dyDescent="0.2">
      <c r="B4" s="239"/>
      <c r="C4" s="239"/>
      <c r="D4" s="239"/>
      <c r="E4" s="239"/>
      <c r="F4" s="239"/>
      <c r="G4" s="239"/>
      <c r="H4" s="239"/>
      <c r="I4" s="239"/>
      <c r="J4" s="239"/>
      <c r="K4" s="239"/>
      <c r="L4" s="239"/>
      <c r="M4" s="241"/>
      <c r="N4" s="248"/>
      <c r="O4" s="250"/>
    </row>
    <row r="5" spans="2:18" x14ac:dyDescent="0.2">
      <c r="B5" s="175" t="s">
        <v>81</v>
      </c>
      <c r="C5" s="175" t="s">
        <v>70</v>
      </c>
      <c r="D5" s="175">
        <v>0</v>
      </c>
      <c r="E5" s="176" t="str">
        <f t="shared" ref="E5:E24" si="0">_xlfn.CONCAT(B5,C5,D5)</f>
        <v>BrazilMale0</v>
      </c>
      <c r="F5" s="177">
        <v>1.2999999999999999E-2</v>
      </c>
      <c r="G5" s="177">
        <v>1.2848533265253282E-2</v>
      </c>
      <c r="H5" s="178">
        <v>1284.8533265253282</v>
      </c>
      <c r="I5" s="177">
        <v>0.98715146673474674</v>
      </c>
      <c r="J5" s="178">
        <v>100000</v>
      </c>
      <c r="K5" s="178">
        <v>98817.214821884147</v>
      </c>
      <c r="L5" s="178">
        <v>7300376.5940033374</v>
      </c>
      <c r="M5" s="179">
        <v>73.003765940033375</v>
      </c>
      <c r="N5" s="178">
        <v>1</v>
      </c>
      <c r="O5" s="180">
        <f t="shared" ref="O5:O23" si="1">(K5-J6*N5)/H5</f>
        <v>7.943953313760245E-2</v>
      </c>
      <c r="R5" s="45"/>
    </row>
    <row r="6" spans="2:18" x14ac:dyDescent="0.2">
      <c r="B6" s="175" t="s">
        <v>81</v>
      </c>
      <c r="C6" s="175" t="s">
        <v>70</v>
      </c>
      <c r="D6" s="181" t="s">
        <v>139</v>
      </c>
      <c r="E6" s="176" t="str">
        <f t="shared" si="0"/>
        <v>BrazilMale01-04</v>
      </c>
      <c r="F6" s="177">
        <v>5.6999999999999998E-4</v>
      </c>
      <c r="G6" s="177">
        <v>2.2848810804810124E-3</v>
      </c>
      <c r="H6" s="178">
        <v>225.55237099113043</v>
      </c>
      <c r="I6" s="177">
        <v>0.99771511891951903</v>
      </c>
      <c r="J6" s="178">
        <v>98715.146673474679</v>
      </c>
      <c r="K6" s="178">
        <v>394322.48355353449</v>
      </c>
      <c r="L6" s="178">
        <v>7201559.379181453</v>
      </c>
      <c r="M6" s="179">
        <v>72.952931964964122</v>
      </c>
      <c r="N6" s="178">
        <v>4</v>
      </c>
      <c r="O6" s="180">
        <f t="shared" si="1"/>
        <v>1.6142873692716657</v>
      </c>
    </row>
    <row r="7" spans="2:18" x14ac:dyDescent="0.2">
      <c r="B7" s="175" t="s">
        <v>81</v>
      </c>
      <c r="C7" s="175" t="s">
        <v>70</v>
      </c>
      <c r="D7" s="181" t="s">
        <v>138</v>
      </c>
      <c r="E7" s="176" t="str">
        <f t="shared" si="0"/>
        <v>BrazilMale05-09</v>
      </c>
      <c r="F7" s="177">
        <v>2.7E-4</v>
      </c>
      <c r="G7" s="177">
        <v>1.3690275440810297E-3</v>
      </c>
      <c r="H7" s="178">
        <v>134.83496740546605</v>
      </c>
      <c r="I7" s="177">
        <v>0.99863097245591892</v>
      </c>
      <c r="J7" s="178">
        <v>98489.594302483558</v>
      </c>
      <c r="K7" s="178">
        <v>492110.88409390411</v>
      </c>
      <c r="L7" s="178">
        <v>6807236.8956279187</v>
      </c>
      <c r="M7" s="179">
        <v>69.116305573575346</v>
      </c>
      <c r="N7" s="178">
        <v>5</v>
      </c>
      <c r="O7" s="180">
        <f t="shared" si="1"/>
        <v>2.5000000000004201</v>
      </c>
    </row>
    <row r="8" spans="2:18" x14ac:dyDescent="0.2">
      <c r="B8" s="175" t="s">
        <v>81</v>
      </c>
      <c r="C8" s="175" t="s">
        <v>70</v>
      </c>
      <c r="D8" s="181" t="s">
        <v>120</v>
      </c>
      <c r="E8" s="176" t="str">
        <f t="shared" si="0"/>
        <v>BrazilMale10-14</v>
      </c>
      <c r="F8" s="177">
        <v>3.5E-4</v>
      </c>
      <c r="G8" s="177">
        <v>1.7257012406803462E-3</v>
      </c>
      <c r="H8" s="178">
        <v>169.73093021136111</v>
      </c>
      <c r="I8" s="177">
        <v>0.99827429875931961</v>
      </c>
      <c r="J8" s="178">
        <v>98354.759335078081</v>
      </c>
      <c r="K8" s="178">
        <v>491349.46934986196</v>
      </c>
      <c r="L8" s="178">
        <v>6315126.0115340147</v>
      </c>
      <c r="M8" s="179">
        <v>64.207630156660187</v>
      </c>
      <c r="N8" s="178">
        <v>5</v>
      </c>
      <c r="O8" s="180">
        <f t="shared" si="1"/>
        <v>2.5000000000001568</v>
      </c>
    </row>
    <row r="9" spans="2:18" x14ac:dyDescent="0.2">
      <c r="B9" s="175" t="s">
        <v>81</v>
      </c>
      <c r="C9" s="175" t="s">
        <v>70</v>
      </c>
      <c r="D9" s="175" t="s">
        <v>121</v>
      </c>
      <c r="E9" s="176" t="str">
        <f t="shared" si="0"/>
        <v>BrazilMale15-19</v>
      </c>
      <c r="F9" s="177">
        <v>1.5E-3</v>
      </c>
      <c r="G9" s="177">
        <v>7.4793775854943376E-3</v>
      </c>
      <c r="H9" s="178">
        <v>734.36290068248491</v>
      </c>
      <c r="I9" s="177">
        <v>0.99252062241450567</v>
      </c>
      <c r="J9" s="178">
        <v>98185.028404866709</v>
      </c>
      <c r="K9" s="178">
        <v>489089.23477262736</v>
      </c>
      <c r="L9" s="178">
        <v>5823776.5421841526</v>
      </c>
      <c r="M9" s="179">
        <v>59.314303176343401</v>
      </c>
      <c r="N9" s="178">
        <v>5</v>
      </c>
      <c r="O9" s="180">
        <f t="shared" si="1"/>
        <v>2.5000000000000249</v>
      </c>
    </row>
    <row r="10" spans="2:18" x14ac:dyDescent="0.2">
      <c r="B10" s="175" t="s">
        <v>81</v>
      </c>
      <c r="C10" s="175" t="s">
        <v>70</v>
      </c>
      <c r="D10" s="175" t="s">
        <v>122</v>
      </c>
      <c r="E10" s="176" t="str">
        <f t="shared" si="0"/>
        <v>BrazilMale20-24</v>
      </c>
      <c r="F10" s="177">
        <v>2.2899999999999999E-3</v>
      </c>
      <c r="G10" s="177">
        <v>1.1373145856452469E-2</v>
      </c>
      <c r="H10" s="178">
        <v>1108.3206325874485</v>
      </c>
      <c r="I10" s="177">
        <v>0.98862685414354756</v>
      </c>
      <c r="J10" s="178">
        <v>97450.665504184231</v>
      </c>
      <c r="K10" s="178">
        <v>484482.52593945252</v>
      </c>
      <c r="L10" s="178">
        <v>5334687.3074115254</v>
      </c>
      <c r="M10" s="179">
        <v>54.742441006546748</v>
      </c>
      <c r="N10" s="178">
        <v>5</v>
      </c>
      <c r="O10" s="180">
        <f t="shared" si="1"/>
        <v>2.499999999999988</v>
      </c>
    </row>
    <row r="11" spans="2:18" x14ac:dyDescent="0.2">
      <c r="B11" s="175" t="s">
        <v>81</v>
      </c>
      <c r="C11" s="175" t="s">
        <v>70</v>
      </c>
      <c r="D11" s="175" t="s">
        <v>123</v>
      </c>
      <c r="E11" s="176" t="str">
        <f t="shared" si="0"/>
        <v>BrazilMale25-29</v>
      </c>
      <c r="F11" s="177">
        <v>2.3E-3</v>
      </c>
      <c r="G11" s="177">
        <v>1.1453556953178201E-2</v>
      </c>
      <c r="H11" s="178">
        <v>1103.4625339895695</v>
      </c>
      <c r="I11" s="177">
        <v>0.98854644304682182</v>
      </c>
      <c r="J11" s="178">
        <v>96342.344871596782</v>
      </c>
      <c r="K11" s="178">
        <v>478953.06802300998</v>
      </c>
      <c r="L11" s="178">
        <v>4850204.7814720729</v>
      </c>
      <c r="M11" s="179">
        <v>50.343437124520193</v>
      </c>
      <c r="N11" s="178">
        <v>5</v>
      </c>
      <c r="O11" s="180">
        <f t="shared" si="1"/>
        <v>2.5000000000000058</v>
      </c>
    </row>
    <row r="12" spans="2:18" x14ac:dyDescent="0.2">
      <c r="B12" s="175" t="s">
        <v>81</v>
      </c>
      <c r="C12" s="175" t="s">
        <v>70</v>
      </c>
      <c r="D12" s="175" t="s">
        <v>124</v>
      </c>
      <c r="E12" s="176" t="str">
        <f t="shared" si="0"/>
        <v>BrazilMale30-34</v>
      </c>
      <c r="F12" s="177">
        <v>2.47E-3</v>
      </c>
      <c r="G12" s="177">
        <v>1.2252166667717321E-2</v>
      </c>
      <c r="H12" s="178">
        <v>1166.882659647483</v>
      </c>
      <c r="I12" s="177">
        <v>0.98774783333228267</v>
      </c>
      <c r="J12" s="178">
        <v>95238.882337607211</v>
      </c>
      <c r="K12" s="178">
        <v>473277.20503891737</v>
      </c>
      <c r="L12" s="178">
        <v>4371251.7134490628</v>
      </c>
      <c r="M12" s="179">
        <v>45.897763667087638</v>
      </c>
      <c r="N12" s="178">
        <v>5</v>
      </c>
      <c r="O12" s="180">
        <f t="shared" si="1"/>
        <v>2.5000000000000306</v>
      </c>
    </row>
    <row r="13" spans="2:18" x14ac:dyDescent="0.2">
      <c r="B13" s="175" t="s">
        <v>81</v>
      </c>
      <c r="C13" s="175" t="s">
        <v>70</v>
      </c>
      <c r="D13" s="175" t="s">
        <v>125</v>
      </c>
      <c r="E13" s="176" t="str">
        <f t="shared" si="0"/>
        <v>BrazilMale35-39</v>
      </c>
      <c r="F13" s="177">
        <v>2.8999999999999998E-3</v>
      </c>
      <c r="G13" s="177">
        <v>1.4388966137408957E-2</v>
      </c>
      <c r="H13" s="178">
        <v>1353.5988178445089</v>
      </c>
      <c r="I13" s="177">
        <v>0.98561103386259108</v>
      </c>
      <c r="J13" s="178">
        <v>94071.999677959728</v>
      </c>
      <c r="K13" s="178">
        <v>466976.00134518737</v>
      </c>
      <c r="L13" s="178">
        <v>3897974.5084101451</v>
      </c>
      <c r="M13" s="179">
        <v>41.436075790397041</v>
      </c>
      <c r="N13" s="178">
        <v>5</v>
      </c>
      <c r="O13" s="180">
        <f t="shared" si="1"/>
        <v>2.5000000000000315</v>
      </c>
    </row>
    <row r="14" spans="2:18" x14ac:dyDescent="0.2">
      <c r="B14" s="175" t="s">
        <v>81</v>
      </c>
      <c r="C14" s="175" t="s">
        <v>70</v>
      </c>
      <c r="D14" s="175" t="s">
        <v>126</v>
      </c>
      <c r="E14" s="176" t="str">
        <f t="shared" si="0"/>
        <v>BrazilMale40-44</v>
      </c>
      <c r="F14" s="177">
        <v>3.7399999999999998E-3</v>
      </c>
      <c r="G14" s="177">
        <v>1.8537299578407367E-2</v>
      </c>
      <c r="H14" s="178">
        <v>1718.748773174819</v>
      </c>
      <c r="I14" s="177">
        <v>0.98146270042159267</v>
      </c>
      <c r="J14" s="178">
        <v>92718.400860115216</v>
      </c>
      <c r="K14" s="178">
        <v>459295.13236763905</v>
      </c>
      <c r="L14" s="178">
        <v>3430998.5070649576</v>
      </c>
      <c r="M14" s="179">
        <v>37.004504771834071</v>
      </c>
      <c r="N14" s="178">
        <v>5</v>
      </c>
      <c r="O14" s="180">
        <f t="shared" si="1"/>
        <v>2.4999999999999765</v>
      </c>
    </row>
    <row r="15" spans="2:18" x14ac:dyDescent="0.2">
      <c r="B15" s="175" t="s">
        <v>81</v>
      </c>
      <c r="C15" s="175" t="s">
        <v>70</v>
      </c>
      <c r="D15" s="175" t="s">
        <v>127</v>
      </c>
      <c r="E15" s="176" t="str">
        <f t="shared" si="0"/>
        <v>BrazilMale45-49</v>
      </c>
      <c r="F15" s="177">
        <v>5.2500000000000003E-3</v>
      </c>
      <c r="G15" s="177">
        <v>2.5913044257051262E-2</v>
      </c>
      <c r="H15" s="178">
        <v>2358.0780119051537</v>
      </c>
      <c r="I15" s="177">
        <v>0.97408695574294879</v>
      </c>
      <c r="J15" s="178">
        <v>90999.652086940405</v>
      </c>
      <c r="K15" s="178">
        <v>449103.06540493917</v>
      </c>
      <c r="L15" s="178">
        <v>2971703.3746973188</v>
      </c>
      <c r="M15" s="179">
        <v>32.656205892503579</v>
      </c>
      <c r="N15" s="178">
        <v>5</v>
      </c>
      <c r="O15" s="180">
        <f t="shared" si="1"/>
        <v>2.4999999999999916</v>
      </c>
    </row>
    <row r="16" spans="2:18" x14ac:dyDescent="0.2">
      <c r="B16" s="175" t="s">
        <v>81</v>
      </c>
      <c r="C16" s="175" t="s">
        <v>70</v>
      </c>
      <c r="D16" s="175" t="s">
        <v>128</v>
      </c>
      <c r="E16" s="176" t="str">
        <f t="shared" si="0"/>
        <v>BrazilMale50-54</v>
      </c>
      <c r="F16" s="177">
        <v>7.5700000000000003E-3</v>
      </c>
      <c r="G16" s="177">
        <v>3.7141875529932845E-2</v>
      </c>
      <c r="H16" s="178">
        <v>3292.3143110722817</v>
      </c>
      <c r="I16" s="177">
        <v>0.96285812447006713</v>
      </c>
      <c r="J16" s="178">
        <v>88641.574075035256</v>
      </c>
      <c r="K16" s="178">
        <v>434977.08459749556</v>
      </c>
      <c r="L16" s="178">
        <v>2522600.3092923798</v>
      </c>
      <c r="M16" s="179">
        <v>28.458433140605038</v>
      </c>
      <c r="N16" s="178">
        <v>5</v>
      </c>
      <c r="O16" s="180">
        <f t="shared" si="1"/>
        <v>2.5000000000000142</v>
      </c>
    </row>
    <row r="17" spans="2:15" x14ac:dyDescent="0.2">
      <c r="B17" s="175" t="s">
        <v>81</v>
      </c>
      <c r="C17" s="175" t="s">
        <v>70</v>
      </c>
      <c r="D17" s="175" t="s">
        <v>129</v>
      </c>
      <c r="E17" s="176" t="str">
        <f t="shared" si="0"/>
        <v>BrazilMale55-59</v>
      </c>
      <c r="F17" s="177">
        <v>1.0829999999999999E-2</v>
      </c>
      <c r="G17" s="177">
        <v>5.2740207602781169E-2</v>
      </c>
      <c r="H17" s="178">
        <v>4501.3376786951048</v>
      </c>
      <c r="I17" s="177">
        <v>0.9472597923972188</v>
      </c>
      <c r="J17" s="178">
        <v>85349.259763962968</v>
      </c>
      <c r="K17" s="178">
        <v>415492.95462307706</v>
      </c>
      <c r="L17" s="178">
        <v>2087623.2246948841</v>
      </c>
      <c r="M17" s="179">
        <v>24.459769545375035</v>
      </c>
      <c r="N17" s="178">
        <v>5</v>
      </c>
      <c r="O17" s="180">
        <f t="shared" si="1"/>
        <v>2.5000000000000089</v>
      </c>
    </row>
    <row r="18" spans="2:15" x14ac:dyDescent="0.2">
      <c r="B18" s="175" t="s">
        <v>81</v>
      </c>
      <c r="C18" s="175" t="s">
        <v>70</v>
      </c>
      <c r="D18" s="175" t="s">
        <v>130</v>
      </c>
      <c r="E18" s="176" t="str">
        <f t="shared" si="0"/>
        <v>BrazilMale60-64</v>
      </c>
      <c r="F18" s="177">
        <v>1.5389999999999999E-2</v>
      </c>
      <c r="G18" s="177">
        <v>7.4089111571396138E-2</v>
      </c>
      <c r="H18" s="178">
        <v>5989.9507196909517</v>
      </c>
      <c r="I18" s="177">
        <v>0.92591088842860381</v>
      </c>
      <c r="J18" s="178">
        <v>80847.922085267855</v>
      </c>
      <c r="K18" s="178">
        <v>389264.73362711188</v>
      </c>
      <c r="L18" s="178">
        <v>1672130.2700718071</v>
      </c>
      <c r="M18" s="179">
        <v>20.682414921044749</v>
      </c>
      <c r="N18" s="178">
        <v>5</v>
      </c>
      <c r="O18" s="180">
        <f t="shared" si="1"/>
        <v>2.5</v>
      </c>
    </row>
    <row r="19" spans="2:15" x14ac:dyDescent="0.2">
      <c r="B19" s="175" t="s">
        <v>81</v>
      </c>
      <c r="C19" s="175" t="s">
        <v>70</v>
      </c>
      <c r="D19" s="175" t="s">
        <v>131</v>
      </c>
      <c r="E19" s="176" t="str">
        <f t="shared" si="0"/>
        <v>BrazilMale65-69</v>
      </c>
      <c r="F19" s="177">
        <v>2.2630000000000001E-2</v>
      </c>
      <c r="G19" s="177">
        <v>0.10707762643749041</v>
      </c>
      <c r="H19" s="178">
        <v>8015.613893751598</v>
      </c>
      <c r="I19" s="177">
        <v>0.89292237356250959</v>
      </c>
      <c r="J19" s="178">
        <v>74857.971365576901</v>
      </c>
      <c r="K19" s="178">
        <v>354250.82209350553</v>
      </c>
      <c r="L19" s="178">
        <v>1282865.5364446952</v>
      </c>
      <c r="M19" s="179">
        <v>17.137327034681242</v>
      </c>
      <c r="N19" s="178">
        <v>5</v>
      </c>
      <c r="O19" s="180">
        <f t="shared" si="1"/>
        <v>2.4999999999999978</v>
      </c>
    </row>
    <row r="20" spans="2:15" x14ac:dyDescent="0.2">
      <c r="B20" s="175" t="s">
        <v>81</v>
      </c>
      <c r="C20" s="175" t="s">
        <v>70</v>
      </c>
      <c r="D20" s="175" t="s">
        <v>132</v>
      </c>
      <c r="E20" s="176" t="str">
        <f t="shared" si="0"/>
        <v>BrazilMale70-74</v>
      </c>
      <c r="F20" s="177">
        <v>3.4700000000000002E-2</v>
      </c>
      <c r="G20" s="177">
        <v>0.15965764560959861</v>
      </c>
      <c r="H20" s="178">
        <v>10671.89342094679</v>
      </c>
      <c r="I20" s="177">
        <v>0.84034235439040139</v>
      </c>
      <c r="J20" s="178">
        <v>66842.357471825308</v>
      </c>
      <c r="K20" s="178">
        <v>307532.05380675953</v>
      </c>
      <c r="L20" s="178">
        <v>928614.71435118979</v>
      </c>
      <c r="M20" s="179">
        <v>13.892608661246124</v>
      </c>
      <c r="N20" s="178">
        <v>5</v>
      </c>
      <c r="O20" s="180">
        <f t="shared" si="1"/>
        <v>2.4999999999999987</v>
      </c>
    </row>
    <row r="21" spans="2:15" x14ac:dyDescent="0.2">
      <c r="B21" s="175" t="s">
        <v>81</v>
      </c>
      <c r="C21" s="175" t="s">
        <v>70</v>
      </c>
      <c r="D21" s="175" t="s">
        <v>133</v>
      </c>
      <c r="E21" s="176" t="str">
        <f t="shared" si="0"/>
        <v>BrazilMale75-79</v>
      </c>
      <c r="F21" s="177">
        <v>5.323E-2</v>
      </c>
      <c r="G21" s="177">
        <v>0.23488931020989406</v>
      </c>
      <c r="H21" s="178">
        <v>13193.841555080506</v>
      </c>
      <c r="I21" s="177">
        <v>0.76511068979010588</v>
      </c>
      <c r="J21" s="178">
        <v>56170.464050878516</v>
      </c>
      <c r="K21" s="178">
        <v>247867.71636669131</v>
      </c>
      <c r="L21" s="178">
        <v>621082.66054443025</v>
      </c>
      <c r="M21" s="179">
        <v>11.057103960933297</v>
      </c>
      <c r="N21" s="178">
        <v>5</v>
      </c>
      <c r="O21" s="180">
        <f t="shared" si="1"/>
        <v>2.5</v>
      </c>
    </row>
    <row r="22" spans="2:15" x14ac:dyDescent="0.2">
      <c r="B22" s="175" t="s">
        <v>81</v>
      </c>
      <c r="C22" s="175" t="s">
        <v>70</v>
      </c>
      <c r="D22" s="175" t="s">
        <v>134</v>
      </c>
      <c r="E22" s="176" t="str">
        <f t="shared" si="0"/>
        <v>BrazilMale80-84</v>
      </c>
      <c r="F22" s="177">
        <v>7.9699999999999993E-2</v>
      </c>
      <c r="G22" s="177">
        <v>0.33229027811458939</v>
      </c>
      <c r="H22" s="178">
        <v>14280.71384155444</v>
      </c>
      <c r="I22" s="177">
        <v>0.66770972188541067</v>
      </c>
      <c r="J22" s="178">
        <v>42976.622495798008</v>
      </c>
      <c r="K22" s="178">
        <v>179181.32787510395</v>
      </c>
      <c r="L22" s="178">
        <v>373214.94417773897</v>
      </c>
      <c r="M22" s="179">
        <v>8.6841385503067308</v>
      </c>
      <c r="N22" s="178">
        <v>5</v>
      </c>
      <c r="O22" s="180">
        <f t="shared" si="1"/>
        <v>2.4999999999999982</v>
      </c>
    </row>
    <row r="23" spans="2:15" x14ac:dyDescent="0.2">
      <c r="B23" s="175" t="s">
        <v>81</v>
      </c>
      <c r="C23" s="175" t="s">
        <v>70</v>
      </c>
      <c r="D23" s="175" t="s">
        <v>135</v>
      </c>
      <c r="E23" s="176" t="str">
        <f t="shared" si="0"/>
        <v>BrazilMale85-89</v>
      </c>
      <c r="F23" s="177">
        <v>0.11910999999999999</v>
      </c>
      <c r="G23" s="177">
        <v>0.45890259368410169</v>
      </c>
      <c r="H23" s="178">
        <v>13168.626909554436</v>
      </c>
      <c r="I23" s="177">
        <v>0.54109740631589831</v>
      </c>
      <c r="J23" s="178">
        <v>28695.908654243573</v>
      </c>
      <c r="K23" s="178">
        <v>110557.97599733177</v>
      </c>
      <c r="L23" s="178">
        <v>194033.61630263506</v>
      </c>
      <c r="M23" s="179">
        <v>6.7617171019235602</v>
      </c>
      <c r="N23" s="178">
        <v>5</v>
      </c>
      <c r="O23" s="180">
        <f t="shared" si="1"/>
        <v>2.5</v>
      </c>
    </row>
    <row r="24" spans="2:15" x14ac:dyDescent="0.2">
      <c r="B24" s="175" t="s">
        <v>81</v>
      </c>
      <c r="C24" s="175" t="s">
        <v>70</v>
      </c>
      <c r="D24" s="175" t="s">
        <v>8</v>
      </c>
      <c r="E24" s="176" t="str">
        <f t="shared" si="0"/>
        <v>BrazilMale90+</v>
      </c>
      <c r="F24" s="177">
        <v>0.18601000000000001</v>
      </c>
      <c r="G24" s="177">
        <v>1</v>
      </c>
      <c r="H24" s="178">
        <v>15527.281744689137</v>
      </c>
      <c r="I24" s="177">
        <v>0</v>
      </c>
      <c r="J24" s="178">
        <v>15527.281744689137</v>
      </c>
      <c r="K24" s="178">
        <v>83475.64030530327</v>
      </c>
      <c r="L24" s="178">
        <v>83475.64030530327</v>
      </c>
      <c r="M24" s="179">
        <v>5.3760627054928536</v>
      </c>
      <c r="N24" s="179" t="s">
        <v>19</v>
      </c>
      <c r="O24" s="180">
        <f>K24/H24</f>
        <v>5.3760627054928536</v>
      </c>
    </row>
    <row r="25" spans="2:15" ht="16" customHeight="1" x14ac:dyDescent="0.2">
      <c r="B25" s="239" t="s">
        <v>14</v>
      </c>
      <c r="C25" s="239" t="s">
        <v>17</v>
      </c>
      <c r="D25" s="239" t="s">
        <v>0</v>
      </c>
      <c r="E25" s="239" t="s">
        <v>137</v>
      </c>
      <c r="F25" s="238" t="s">
        <v>1</v>
      </c>
      <c r="G25" s="238" t="s">
        <v>2</v>
      </c>
      <c r="H25" s="238" t="s">
        <v>82</v>
      </c>
      <c r="I25" s="238" t="s">
        <v>3</v>
      </c>
      <c r="J25" s="238" t="s">
        <v>4</v>
      </c>
      <c r="K25" s="238" t="s">
        <v>5</v>
      </c>
      <c r="L25" s="238" t="s">
        <v>6</v>
      </c>
      <c r="M25" s="240" t="s">
        <v>7</v>
      </c>
      <c r="N25" s="248" t="s">
        <v>9</v>
      </c>
      <c r="O25" s="250" t="s">
        <v>141</v>
      </c>
    </row>
    <row r="26" spans="2:15" ht="16" customHeight="1" x14ac:dyDescent="0.2"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41"/>
      <c r="N26" s="248"/>
      <c r="O26" s="250"/>
    </row>
    <row r="27" spans="2:15" x14ac:dyDescent="0.2">
      <c r="B27" s="175" t="s">
        <v>41</v>
      </c>
      <c r="C27" s="175" t="str">
        <f t="shared" ref="C27:C46" si="2">C5</f>
        <v>Male</v>
      </c>
      <c r="D27" s="175">
        <v>0</v>
      </c>
      <c r="E27" s="176" t="str">
        <f t="shared" ref="E27:E46" si="3">_xlfn.CONCAT(B27,C27,D27)</f>
        <v>ROMale0</v>
      </c>
      <c r="F27" s="177">
        <v>2.027E-2</v>
      </c>
      <c r="G27" s="177">
        <v>1.9907167608795129E-2</v>
      </c>
      <c r="H27" s="178">
        <v>1990.7167608795128</v>
      </c>
      <c r="I27" s="177">
        <v>0.98009283239120482</v>
      </c>
      <c r="J27" s="178">
        <v>100000</v>
      </c>
      <c r="K27" s="178">
        <v>98207.823606591715</v>
      </c>
      <c r="L27" s="178">
        <v>6881526.6180560021</v>
      </c>
      <c r="M27" s="179">
        <v>68.815266180560016</v>
      </c>
      <c r="N27" s="178">
        <v>1</v>
      </c>
      <c r="O27" s="180">
        <f t="shared" ref="O27:O45" si="4">(K27-J28*N27)/H27</f>
        <v>9.973310687529062E-2</v>
      </c>
    </row>
    <row r="28" spans="2:15" x14ac:dyDescent="0.2">
      <c r="B28" s="175" t="s">
        <v>41</v>
      </c>
      <c r="C28" s="175" t="str">
        <f t="shared" si="2"/>
        <v>Male</v>
      </c>
      <c r="D28" s="181" t="s">
        <v>139</v>
      </c>
      <c r="E28" s="176" t="str">
        <f t="shared" si="3"/>
        <v>ROMale01-04</v>
      </c>
      <c r="F28" s="177">
        <v>8.9999999999999998E-4</v>
      </c>
      <c r="G28" s="177">
        <v>3.5796533962384473E-3</v>
      </c>
      <c r="H28" s="178">
        <v>350.8392636098136</v>
      </c>
      <c r="I28" s="177">
        <v>0.99642034660376155</v>
      </c>
      <c r="J28" s="178">
        <v>98009.283239120487</v>
      </c>
      <c r="K28" s="178">
        <v>391192.66976190812</v>
      </c>
      <c r="L28" s="178">
        <v>6783318.7944494104</v>
      </c>
      <c r="M28" s="179">
        <v>69.210982574983703</v>
      </c>
      <c r="N28" s="178">
        <v>4</v>
      </c>
      <c r="O28" s="180">
        <f t="shared" si="4"/>
        <v>1.5930197039947318</v>
      </c>
    </row>
    <row r="29" spans="2:15" x14ac:dyDescent="0.2">
      <c r="B29" s="175" t="s">
        <v>41</v>
      </c>
      <c r="C29" s="175" t="str">
        <f t="shared" si="2"/>
        <v>Male</v>
      </c>
      <c r="D29" s="181" t="s">
        <v>138</v>
      </c>
      <c r="E29" s="176" t="str">
        <f t="shared" si="3"/>
        <v>ROMale05-09</v>
      </c>
      <c r="F29" s="177">
        <v>5.1999999999999995E-4</v>
      </c>
      <c r="G29" s="177">
        <v>2.5890162436612786E-3</v>
      </c>
      <c r="H29" s="178">
        <v>252.83929778328206</v>
      </c>
      <c r="I29" s="177">
        <v>0.99741098375633874</v>
      </c>
      <c r="J29" s="178">
        <v>97658.443975510672</v>
      </c>
      <c r="K29" s="178">
        <v>487660.12163309514</v>
      </c>
      <c r="L29" s="178">
        <v>6392126.1246875022</v>
      </c>
      <c r="M29" s="179">
        <v>65.453901009219692</v>
      </c>
      <c r="N29" s="178">
        <v>5</v>
      </c>
      <c r="O29" s="180">
        <f t="shared" si="4"/>
        <v>2.499999999999996</v>
      </c>
    </row>
    <row r="30" spans="2:15" x14ac:dyDescent="0.2">
      <c r="B30" s="175" t="s">
        <v>41</v>
      </c>
      <c r="C30" s="175" t="str">
        <f t="shared" si="2"/>
        <v>Male</v>
      </c>
      <c r="D30" s="181" t="s">
        <v>120</v>
      </c>
      <c r="E30" s="176" t="str">
        <f t="shared" si="3"/>
        <v>ROMale10-14</v>
      </c>
      <c r="F30" s="177">
        <v>4.6999999999999999E-4</v>
      </c>
      <c r="G30" s="177">
        <v>2.3256378037715378E-3</v>
      </c>
      <c r="H30" s="178">
        <v>226.53015653774855</v>
      </c>
      <c r="I30" s="177">
        <v>0.99767436219622851</v>
      </c>
      <c r="J30" s="178">
        <v>97405.604677727388</v>
      </c>
      <c r="K30" s="178">
        <v>486461.69799729256</v>
      </c>
      <c r="L30" s="178">
        <v>5904466.0030544074</v>
      </c>
      <c r="M30" s="179">
        <v>60.617312757204346</v>
      </c>
      <c r="N30" s="178">
        <v>5</v>
      </c>
      <c r="O30" s="180">
        <f t="shared" si="4"/>
        <v>2.4999999999997673</v>
      </c>
    </row>
    <row r="31" spans="2:15" x14ac:dyDescent="0.2">
      <c r="B31" s="175" t="s">
        <v>41</v>
      </c>
      <c r="C31" s="175" t="str">
        <f t="shared" si="2"/>
        <v>Male</v>
      </c>
      <c r="D31" s="175" t="s">
        <v>121</v>
      </c>
      <c r="E31" s="176" t="str">
        <f t="shared" si="3"/>
        <v>ROMale15-19</v>
      </c>
      <c r="F31" s="177">
        <v>1.8799999999999999E-3</v>
      </c>
      <c r="G31" s="177">
        <v>9.3791747925128632E-3</v>
      </c>
      <c r="H31" s="178">
        <v>911.45952610887093</v>
      </c>
      <c r="I31" s="177">
        <v>0.99062082520748718</v>
      </c>
      <c r="J31" s="178">
        <v>97179.074521189643</v>
      </c>
      <c r="K31" s="178">
        <v>483616.72379067604</v>
      </c>
      <c r="L31" s="178">
        <v>5418004.3050571149</v>
      </c>
      <c r="M31" s="179">
        <v>55.752787642320399</v>
      </c>
      <c r="N31" s="178">
        <v>5</v>
      </c>
      <c r="O31" s="180">
        <f t="shared" si="4"/>
        <v>2.5000000000000262</v>
      </c>
    </row>
    <row r="32" spans="2:15" x14ac:dyDescent="0.2">
      <c r="B32" s="175" t="s">
        <v>41</v>
      </c>
      <c r="C32" s="175" t="str">
        <f t="shared" si="2"/>
        <v>Male</v>
      </c>
      <c r="D32" s="175" t="s">
        <v>122</v>
      </c>
      <c r="E32" s="176" t="str">
        <f t="shared" si="3"/>
        <v>ROMale20-24</v>
      </c>
      <c r="F32" s="177">
        <v>3.46E-3</v>
      </c>
      <c r="G32" s="177">
        <v>1.7137255308655185E-2</v>
      </c>
      <c r="H32" s="178">
        <v>1649.7626961260214</v>
      </c>
      <c r="I32" s="177">
        <v>0.98286274469134483</v>
      </c>
      <c r="J32" s="178">
        <v>96267.614995080774</v>
      </c>
      <c r="K32" s="178">
        <v>477213.66823508881</v>
      </c>
      <c r="L32" s="178">
        <v>4934387.5812664386</v>
      </c>
      <c r="M32" s="179">
        <v>51.256983789601342</v>
      </c>
      <c r="N32" s="178">
        <v>5</v>
      </c>
      <c r="O32" s="180">
        <f t="shared" si="4"/>
        <v>2.5000000000000182</v>
      </c>
    </row>
    <row r="33" spans="2:15" x14ac:dyDescent="0.2">
      <c r="B33" s="175" t="s">
        <v>41</v>
      </c>
      <c r="C33" s="175" t="str">
        <f t="shared" si="2"/>
        <v>Male</v>
      </c>
      <c r="D33" s="175" t="s">
        <v>123</v>
      </c>
      <c r="E33" s="176" t="str">
        <f t="shared" si="3"/>
        <v>ROMale25-29</v>
      </c>
      <c r="F33" s="177">
        <v>3.3300000000000001E-3</v>
      </c>
      <c r="G33" s="177">
        <v>1.6535356736821154E-2</v>
      </c>
      <c r="H33" s="178">
        <v>1564.5399414350702</v>
      </c>
      <c r="I33" s="177">
        <v>0.98346464326317884</v>
      </c>
      <c r="J33" s="178">
        <v>94617.852298954749</v>
      </c>
      <c r="K33" s="178">
        <v>469177.9116411861</v>
      </c>
      <c r="L33" s="178">
        <v>4457173.9130313499</v>
      </c>
      <c r="M33" s="179">
        <v>47.107113559801107</v>
      </c>
      <c r="N33" s="178">
        <v>5</v>
      </c>
      <c r="O33" s="180">
        <f t="shared" si="4"/>
        <v>2.5000000000000067</v>
      </c>
    </row>
    <row r="34" spans="2:15" x14ac:dyDescent="0.2">
      <c r="B34" s="175" t="s">
        <v>41</v>
      </c>
      <c r="C34" s="175" t="str">
        <f t="shared" si="2"/>
        <v>Male</v>
      </c>
      <c r="D34" s="175" t="s">
        <v>124</v>
      </c>
      <c r="E34" s="176" t="str">
        <f t="shared" si="3"/>
        <v>ROMale30-34</v>
      </c>
      <c r="F34" s="177">
        <v>3.6600000000000001E-3</v>
      </c>
      <c r="G34" s="177">
        <v>1.8124559221763047E-2</v>
      </c>
      <c r="H34" s="178">
        <v>1686.5502706050806</v>
      </c>
      <c r="I34" s="177">
        <v>0.98187544077823696</v>
      </c>
      <c r="J34" s="178">
        <v>93053.312357519681</v>
      </c>
      <c r="K34" s="178">
        <v>461050.1861110857</v>
      </c>
      <c r="L34" s="178">
        <v>3987996.0013901638</v>
      </c>
      <c r="M34" s="179">
        <v>42.857109546706987</v>
      </c>
      <c r="N34" s="178">
        <v>5</v>
      </c>
      <c r="O34" s="180">
        <f t="shared" si="4"/>
        <v>2.4999999999999751</v>
      </c>
    </row>
    <row r="35" spans="2:15" x14ac:dyDescent="0.2">
      <c r="B35" s="175" t="s">
        <v>41</v>
      </c>
      <c r="C35" s="175" t="str">
        <f t="shared" si="2"/>
        <v>Male</v>
      </c>
      <c r="D35" s="175" t="s">
        <v>125</v>
      </c>
      <c r="E35" s="176" t="str">
        <f t="shared" si="3"/>
        <v>ROMale35-39</v>
      </c>
      <c r="F35" s="177">
        <v>3.5300000000000002E-3</v>
      </c>
      <c r="G35" s="177">
        <v>1.7499186064174003E-2</v>
      </c>
      <c r="H35" s="178">
        <v>1598.8439698400377</v>
      </c>
      <c r="I35" s="177">
        <v>0.982500813935826</v>
      </c>
      <c r="J35" s="178">
        <v>91366.762086914605</v>
      </c>
      <c r="K35" s="178">
        <v>452836.70050997293</v>
      </c>
      <c r="L35" s="178">
        <v>3526945.8152790782</v>
      </c>
      <c r="M35" s="179">
        <v>38.602066383002551</v>
      </c>
      <c r="N35" s="178">
        <v>5</v>
      </c>
      <c r="O35" s="180">
        <f t="shared" si="4"/>
        <v>2.4999999999999738</v>
      </c>
    </row>
    <row r="36" spans="2:15" x14ac:dyDescent="0.2">
      <c r="B36" s="175" t="s">
        <v>41</v>
      </c>
      <c r="C36" s="175" t="str">
        <f t="shared" si="2"/>
        <v>Male</v>
      </c>
      <c r="D36" s="175" t="s">
        <v>126</v>
      </c>
      <c r="E36" s="176" t="str">
        <f t="shared" si="3"/>
        <v>ROMale40-44</v>
      </c>
      <c r="F36" s="177">
        <v>4.9699999999999996E-3</v>
      </c>
      <c r="G36" s="177">
        <v>2.4526944066064503E-2</v>
      </c>
      <c r="H36" s="178">
        <v>2201.7327065845466</v>
      </c>
      <c r="I36" s="177">
        <v>0.97547305593393552</v>
      </c>
      <c r="J36" s="178">
        <v>89767.918117074572</v>
      </c>
      <c r="K36" s="178">
        <v>443335.2588189115</v>
      </c>
      <c r="L36" s="178">
        <v>3074109.1147691053</v>
      </c>
      <c r="M36" s="179">
        <v>34.245075292487876</v>
      </c>
      <c r="N36" s="178">
        <v>5</v>
      </c>
      <c r="O36" s="180">
        <f t="shared" si="4"/>
        <v>2.5000000000000022</v>
      </c>
    </row>
    <row r="37" spans="2:15" x14ac:dyDescent="0.2">
      <c r="B37" s="175" t="s">
        <v>41</v>
      </c>
      <c r="C37" s="175" t="str">
        <f t="shared" si="2"/>
        <v>Male</v>
      </c>
      <c r="D37" s="175" t="s">
        <v>127</v>
      </c>
      <c r="E37" s="176" t="str">
        <f t="shared" si="3"/>
        <v>ROMale45-49</v>
      </c>
      <c r="F37" s="177">
        <v>7.1199999999999996E-3</v>
      </c>
      <c r="G37" s="177">
        <v>3.4955876383609356E-2</v>
      </c>
      <c r="H37" s="178">
        <v>3060.9527525933063</v>
      </c>
      <c r="I37" s="177">
        <v>0.96504412361639069</v>
      </c>
      <c r="J37" s="178">
        <v>87566.185410490027</v>
      </c>
      <c r="K37" s="178">
        <v>430178.54517096689</v>
      </c>
      <c r="L37" s="178">
        <v>2630773.8559501939</v>
      </c>
      <c r="M37" s="179">
        <v>30.043262060779906</v>
      </c>
      <c r="N37" s="178">
        <v>5</v>
      </c>
      <c r="O37" s="180">
        <f t="shared" si="4"/>
        <v>2.5000000000000133</v>
      </c>
    </row>
    <row r="38" spans="2:15" x14ac:dyDescent="0.2">
      <c r="B38" s="175" t="s">
        <v>41</v>
      </c>
      <c r="C38" s="175" t="str">
        <f t="shared" si="2"/>
        <v>Male</v>
      </c>
      <c r="D38" s="175" t="s">
        <v>128</v>
      </c>
      <c r="E38" s="176" t="str">
        <f t="shared" si="3"/>
        <v>ROMale50-54</v>
      </c>
      <c r="F38" s="177">
        <v>9.1999999999999998E-3</v>
      </c>
      <c r="G38" s="177">
        <v>4.4974901229575412E-2</v>
      </c>
      <c r="H38" s="178">
        <v>3800.6144921711953</v>
      </c>
      <c r="I38" s="177">
        <v>0.95502509877042463</v>
      </c>
      <c r="J38" s="178">
        <v>84505.232657896719</v>
      </c>
      <c r="K38" s="178">
        <v>413024.62705905561</v>
      </c>
      <c r="L38" s="178">
        <v>2200595.3107792269</v>
      </c>
      <c r="M38" s="179">
        <v>26.040935473048354</v>
      </c>
      <c r="N38" s="178">
        <v>5</v>
      </c>
      <c r="O38" s="180">
        <f t="shared" si="4"/>
        <v>2.5000000000000107</v>
      </c>
    </row>
    <row r="39" spans="2:15" x14ac:dyDescent="0.2">
      <c r="B39" s="175" t="s">
        <v>41</v>
      </c>
      <c r="C39" s="175" t="str">
        <f t="shared" si="2"/>
        <v>Male</v>
      </c>
      <c r="D39" s="175" t="s">
        <v>129</v>
      </c>
      <c r="E39" s="176" t="str">
        <f t="shared" si="3"/>
        <v>ROMale55-59</v>
      </c>
      <c r="F39" s="177">
        <v>1.247E-2</v>
      </c>
      <c r="G39" s="177">
        <v>6.0444093291199028E-2</v>
      </c>
      <c r="H39" s="178">
        <v>4878.1174694397096</v>
      </c>
      <c r="I39" s="177">
        <v>0.93955590670880096</v>
      </c>
      <c r="J39" s="178">
        <v>80704.618165725522</v>
      </c>
      <c r="K39" s="178">
        <v>391327.79715502833</v>
      </c>
      <c r="L39" s="178">
        <v>1787570.6837201715</v>
      </c>
      <c r="M39" s="179">
        <v>22.149546387164936</v>
      </c>
      <c r="N39" s="178">
        <v>5</v>
      </c>
      <c r="O39" s="180">
        <f t="shared" si="4"/>
        <v>2.499999999999996</v>
      </c>
    </row>
    <row r="40" spans="2:15" x14ac:dyDescent="0.2">
      <c r="B40" s="175" t="s">
        <v>41</v>
      </c>
      <c r="C40" s="175" t="str">
        <f t="shared" si="2"/>
        <v>Male</v>
      </c>
      <c r="D40" s="175" t="s">
        <v>130</v>
      </c>
      <c r="E40" s="176" t="str">
        <f t="shared" si="3"/>
        <v>ROMale60-64</v>
      </c>
      <c r="F40" s="177">
        <v>1.95E-2</v>
      </c>
      <c r="G40" s="177">
        <v>9.2979602107443743E-2</v>
      </c>
      <c r="H40" s="178">
        <v>7050.3178639404614</v>
      </c>
      <c r="I40" s="177">
        <v>0.90702039789255628</v>
      </c>
      <c r="J40" s="178">
        <v>75826.500696285817</v>
      </c>
      <c r="K40" s="178">
        <v>361506.70882157795</v>
      </c>
      <c r="L40" s="178">
        <v>1396242.886565143</v>
      </c>
      <c r="M40" s="179">
        <v>18.413653191746651</v>
      </c>
      <c r="N40" s="178">
        <v>5</v>
      </c>
      <c r="O40" s="180">
        <f t="shared" si="4"/>
        <v>2.5000000000000036</v>
      </c>
    </row>
    <row r="41" spans="2:15" x14ac:dyDescent="0.2">
      <c r="B41" s="175" t="s">
        <v>41</v>
      </c>
      <c r="C41" s="175" t="str">
        <f t="shared" si="2"/>
        <v>Male</v>
      </c>
      <c r="D41" s="175" t="s">
        <v>131</v>
      </c>
      <c r="E41" s="176" t="str">
        <f t="shared" si="3"/>
        <v>ROMale65-69</v>
      </c>
      <c r="F41" s="177">
        <v>2.9340000000000001E-2</v>
      </c>
      <c r="G41" s="177">
        <v>0.13667985113570122</v>
      </c>
      <c r="H41" s="178">
        <v>9400.3184312067333</v>
      </c>
      <c r="I41" s="177">
        <v>0.86332014886429875</v>
      </c>
      <c r="J41" s="178">
        <v>68776.182832345352</v>
      </c>
      <c r="K41" s="178">
        <v>320380.11808370991</v>
      </c>
      <c r="L41" s="178">
        <v>1034736.1777435651</v>
      </c>
      <c r="M41" s="179">
        <v>15.044978292353409</v>
      </c>
      <c r="N41" s="178">
        <v>5</v>
      </c>
      <c r="O41" s="180">
        <f t="shared" si="4"/>
        <v>2.4999999999999973</v>
      </c>
    </row>
    <row r="42" spans="2:15" x14ac:dyDescent="0.2">
      <c r="B42" s="175" t="s">
        <v>41</v>
      </c>
      <c r="C42" s="175" t="str">
        <f t="shared" si="2"/>
        <v>Male</v>
      </c>
      <c r="D42" s="175" t="s">
        <v>132</v>
      </c>
      <c r="E42" s="176" t="str">
        <f t="shared" si="3"/>
        <v>ROMale70-74</v>
      </c>
      <c r="F42" s="177">
        <v>4.743E-2</v>
      </c>
      <c r="G42" s="177">
        <v>0.21200596847871553</v>
      </c>
      <c r="H42" s="178">
        <v>12588.037636624282</v>
      </c>
      <c r="I42" s="177">
        <v>0.78799403152128444</v>
      </c>
      <c r="J42" s="178">
        <v>59375.86440113862</v>
      </c>
      <c r="K42" s="178">
        <v>265409.22791413241</v>
      </c>
      <c r="L42" s="178">
        <v>714356.05965985521</v>
      </c>
      <c r="M42" s="179">
        <v>12.031084799603462</v>
      </c>
      <c r="N42" s="178">
        <v>5</v>
      </c>
      <c r="O42" s="180">
        <f t="shared" si="4"/>
        <v>2.5000000000000036</v>
      </c>
    </row>
    <row r="43" spans="2:15" x14ac:dyDescent="0.2">
      <c r="B43" s="175" t="s">
        <v>41</v>
      </c>
      <c r="C43" s="175" t="str">
        <f t="shared" si="2"/>
        <v>Male</v>
      </c>
      <c r="D43" s="175" t="s">
        <v>133</v>
      </c>
      <c r="E43" s="176" t="str">
        <f t="shared" si="3"/>
        <v>ROMale75-79</v>
      </c>
      <c r="F43" s="177">
        <v>6.6309999999999994E-2</v>
      </c>
      <c r="G43" s="177">
        <v>0.28440335086527752</v>
      </c>
      <c r="H43" s="178">
        <v>13306.614711531993</v>
      </c>
      <c r="I43" s="177">
        <v>0.71559664913472254</v>
      </c>
      <c r="J43" s="178">
        <v>46787.826764514335</v>
      </c>
      <c r="K43" s="178">
        <v>200672.5970437417</v>
      </c>
      <c r="L43" s="178">
        <v>448946.8317457228</v>
      </c>
      <c r="M43" s="179">
        <v>9.5953768916281685</v>
      </c>
      <c r="N43" s="178">
        <v>5</v>
      </c>
      <c r="O43" s="180">
        <f t="shared" si="4"/>
        <v>2.4999999999999987</v>
      </c>
    </row>
    <row r="44" spans="2:15" x14ac:dyDescent="0.2">
      <c r="B44" s="175" t="s">
        <v>41</v>
      </c>
      <c r="C44" s="175" t="str">
        <f t="shared" si="2"/>
        <v>Male</v>
      </c>
      <c r="D44" s="175" t="s">
        <v>134</v>
      </c>
      <c r="E44" s="176" t="str">
        <f t="shared" si="3"/>
        <v>ROMale80-84</v>
      </c>
      <c r="F44" s="177">
        <v>0.10251</v>
      </c>
      <c r="G44" s="177">
        <v>0.40797883499880222</v>
      </c>
      <c r="H44" s="178">
        <v>13659.625887723592</v>
      </c>
      <c r="I44" s="177">
        <v>0.59202116500119772</v>
      </c>
      <c r="J44" s="178">
        <v>33481.212052982344</v>
      </c>
      <c r="K44" s="178">
        <v>133256.99554560275</v>
      </c>
      <c r="L44" s="178">
        <v>248274.23470198113</v>
      </c>
      <c r="M44" s="179">
        <v>7.4153299560690806</v>
      </c>
      <c r="N44" s="178">
        <v>5</v>
      </c>
      <c r="O44" s="180">
        <f t="shared" si="4"/>
        <v>2.5000000000000013</v>
      </c>
    </row>
    <row r="45" spans="2:15" x14ac:dyDescent="0.2">
      <c r="B45" s="175" t="s">
        <v>41</v>
      </c>
      <c r="C45" s="175" t="str">
        <f t="shared" si="2"/>
        <v>Male</v>
      </c>
      <c r="D45" s="175" t="s">
        <v>135</v>
      </c>
      <c r="E45" s="176" t="str">
        <f t="shared" si="3"/>
        <v>ROMale85-89</v>
      </c>
      <c r="F45" s="177">
        <v>0.16281000000000001</v>
      </c>
      <c r="G45" s="177">
        <v>0.57855186023014893</v>
      </c>
      <c r="H45" s="178">
        <v>11467.815548622635</v>
      </c>
      <c r="I45" s="177">
        <v>0.42144813976985107</v>
      </c>
      <c r="J45" s="178">
        <v>19821.586165258752</v>
      </c>
      <c r="K45" s="178">
        <v>70438.391954737177</v>
      </c>
      <c r="L45" s="178">
        <v>115017.23915637837</v>
      </c>
      <c r="M45" s="179">
        <v>5.8026253901904594</v>
      </c>
      <c r="N45" s="178">
        <v>5</v>
      </c>
      <c r="O45" s="180">
        <f t="shared" si="4"/>
        <v>2.5000000000000004</v>
      </c>
    </row>
    <row r="46" spans="2:15" x14ac:dyDescent="0.2">
      <c r="B46" s="175" t="s">
        <v>41</v>
      </c>
      <c r="C46" s="175" t="str">
        <f t="shared" si="2"/>
        <v>Male</v>
      </c>
      <c r="D46" s="175" t="s">
        <v>8</v>
      </c>
      <c r="E46" s="176" t="str">
        <f t="shared" si="3"/>
        <v>ROMale90+</v>
      </c>
      <c r="F46" s="177">
        <v>0.18739</v>
      </c>
      <c r="G46" s="177">
        <v>1</v>
      </c>
      <c r="H46" s="178">
        <v>8353.7706166361168</v>
      </c>
      <c r="I46" s="177">
        <v>0</v>
      </c>
      <c r="J46" s="178">
        <v>8353.7706166361168</v>
      </c>
      <c r="K46" s="178">
        <v>44578.847201641191</v>
      </c>
      <c r="L46" s="178">
        <v>44578.847201641191</v>
      </c>
      <c r="M46" s="179">
        <v>5.3363743448814169</v>
      </c>
      <c r="N46" s="179" t="s">
        <v>19</v>
      </c>
      <c r="O46" s="180">
        <f>K46/H46</f>
        <v>5.3363743448814169</v>
      </c>
    </row>
    <row r="47" spans="2:15" ht="16" customHeight="1" x14ac:dyDescent="0.2">
      <c r="B47" s="239" t="s">
        <v>14</v>
      </c>
      <c r="C47" s="239" t="s">
        <v>17</v>
      </c>
      <c r="D47" s="239" t="s">
        <v>0</v>
      </c>
      <c r="E47" s="239" t="s">
        <v>137</v>
      </c>
      <c r="F47" s="238" t="s">
        <v>1</v>
      </c>
      <c r="G47" s="238" t="s">
        <v>2</v>
      </c>
      <c r="H47" s="238" t="s">
        <v>82</v>
      </c>
      <c r="I47" s="238" t="s">
        <v>3</v>
      </c>
      <c r="J47" s="238" t="s">
        <v>4</v>
      </c>
      <c r="K47" s="238" t="s">
        <v>5</v>
      </c>
      <c r="L47" s="238" t="s">
        <v>6</v>
      </c>
      <c r="M47" s="240" t="s">
        <v>7</v>
      </c>
      <c r="N47" s="248" t="s">
        <v>9</v>
      </c>
      <c r="O47" s="250" t="s">
        <v>141</v>
      </c>
    </row>
    <row r="48" spans="2:15" ht="16" customHeight="1" x14ac:dyDescent="0.2">
      <c r="B48" s="239"/>
      <c r="C48" s="239"/>
      <c r="D48" s="239"/>
      <c r="E48" s="239"/>
      <c r="F48" s="239"/>
      <c r="G48" s="239"/>
      <c r="H48" s="239"/>
      <c r="I48" s="239"/>
      <c r="J48" s="239"/>
      <c r="K48" s="239"/>
      <c r="L48" s="239"/>
      <c r="M48" s="241"/>
      <c r="N48" s="248"/>
      <c r="O48" s="250"/>
    </row>
    <row r="49" spans="2:15" x14ac:dyDescent="0.2">
      <c r="B49" s="175" t="s">
        <v>12</v>
      </c>
      <c r="C49" s="175" t="s">
        <v>70</v>
      </c>
      <c r="D49" s="175">
        <v>0</v>
      </c>
      <c r="E49" s="176" t="str">
        <f t="shared" ref="E49:E68" si="5">_xlfn.CONCAT(B49,C49,D49)</f>
        <v>ACMale0</v>
      </c>
      <c r="F49" s="177">
        <v>1.685E-2</v>
      </c>
      <c r="G49" s="177">
        <v>1.6599688833920441E-2</v>
      </c>
      <c r="H49" s="178">
        <v>1659.9688833920441</v>
      </c>
      <c r="I49" s="177">
        <v>0.98340031116607951</v>
      </c>
      <c r="J49" s="178">
        <v>100000</v>
      </c>
      <c r="K49" s="178">
        <v>98489.80032409972</v>
      </c>
      <c r="L49" s="178">
        <v>7159746.9497917434</v>
      </c>
      <c r="M49" s="179">
        <v>71.59746949791743</v>
      </c>
      <c r="N49" s="178">
        <v>1</v>
      </c>
      <c r="O49" s="180">
        <f t="shared" ref="O49:O67" si="6">(K49-J50*N49)/H49</f>
        <v>9.0224105397522944E-2</v>
      </c>
    </row>
    <row r="50" spans="2:15" x14ac:dyDescent="0.2">
      <c r="B50" s="175" t="s">
        <v>12</v>
      </c>
      <c r="C50" s="175" t="s">
        <v>70</v>
      </c>
      <c r="D50" s="181" t="s">
        <v>139</v>
      </c>
      <c r="E50" s="176" t="str">
        <f t="shared" si="5"/>
        <v>ACMale01-04</v>
      </c>
      <c r="F50" s="177">
        <v>6.2E-4</v>
      </c>
      <c r="G50" s="177">
        <v>2.4586607286683024E-3</v>
      </c>
      <c r="H50" s="178">
        <v>241.78477256242283</v>
      </c>
      <c r="I50" s="177">
        <v>0.99754133927133171</v>
      </c>
      <c r="J50" s="178">
        <v>98340.031116607948</v>
      </c>
      <c r="K50" s="178">
        <v>392780.56277308398</v>
      </c>
      <c r="L50" s="178">
        <v>7061257.1494676434</v>
      </c>
      <c r="M50" s="179">
        <v>71.804503916565452</v>
      </c>
      <c r="N50" s="178">
        <v>4</v>
      </c>
      <c r="O50" s="180">
        <f t="shared" si="6"/>
        <v>1.6029851375432893</v>
      </c>
    </row>
    <row r="51" spans="2:15" x14ac:dyDescent="0.2">
      <c r="B51" s="175" t="s">
        <v>12</v>
      </c>
      <c r="C51" s="175" t="s">
        <v>70</v>
      </c>
      <c r="D51" s="181" t="s">
        <v>138</v>
      </c>
      <c r="E51" s="176" t="str">
        <f t="shared" si="5"/>
        <v>ACMale05-09</v>
      </c>
      <c r="F51" s="177">
        <v>2.3000000000000001E-4</v>
      </c>
      <c r="G51" s="177">
        <v>1.1373696631488972E-3</v>
      </c>
      <c r="H51" s="178">
        <v>111.57396939982461</v>
      </c>
      <c r="I51" s="177">
        <v>0.99886263033685108</v>
      </c>
      <c r="J51" s="178">
        <v>98098.246344045532</v>
      </c>
      <c r="K51" s="178">
        <v>490212.2967967281</v>
      </c>
      <c r="L51" s="178">
        <v>6668476.5866945591</v>
      </c>
      <c r="M51" s="179">
        <v>67.977531048895543</v>
      </c>
      <c r="N51" s="178">
        <v>5</v>
      </c>
      <c r="O51" s="180">
        <f t="shared" si="6"/>
        <v>2.5000000000002536</v>
      </c>
    </row>
    <row r="52" spans="2:15" x14ac:dyDescent="0.2">
      <c r="B52" s="175" t="s">
        <v>12</v>
      </c>
      <c r="C52" s="175" t="s">
        <v>70</v>
      </c>
      <c r="D52" s="181" t="s">
        <v>120</v>
      </c>
      <c r="E52" s="176" t="str">
        <f t="shared" si="5"/>
        <v>ACMale10-14</v>
      </c>
      <c r="F52" s="177">
        <v>4.2000000000000002E-4</v>
      </c>
      <c r="G52" s="177">
        <v>2.1166029994928682E-3</v>
      </c>
      <c r="H52" s="178">
        <v>207.39888465850007</v>
      </c>
      <c r="I52" s="177">
        <v>0.9978833970005071</v>
      </c>
      <c r="J52" s="178">
        <v>97986.672374645699</v>
      </c>
      <c r="K52" s="178">
        <v>489414.86466158228</v>
      </c>
      <c r="L52" s="178">
        <v>6178264.2898978312</v>
      </c>
      <c r="M52" s="179">
        <v>63.052088005148676</v>
      </c>
      <c r="N52" s="178">
        <v>5</v>
      </c>
      <c r="O52" s="180">
        <f t="shared" si="6"/>
        <v>2.5000000000001856</v>
      </c>
    </row>
    <row r="53" spans="2:15" x14ac:dyDescent="0.2">
      <c r="B53" s="175" t="s">
        <v>12</v>
      </c>
      <c r="C53" s="175" t="s">
        <v>70</v>
      </c>
      <c r="D53" s="175" t="s">
        <v>121</v>
      </c>
      <c r="E53" s="176" t="str">
        <f t="shared" si="5"/>
        <v>ACMale15-19</v>
      </c>
      <c r="F53" s="177">
        <v>1.72E-3</v>
      </c>
      <c r="G53" s="177">
        <v>8.5511106599043991E-3</v>
      </c>
      <c r="H53" s="178">
        <v>836.12138785793718</v>
      </c>
      <c r="I53" s="177">
        <v>0.99144888934009556</v>
      </c>
      <c r="J53" s="178">
        <v>97779.273489987201</v>
      </c>
      <c r="K53" s="178">
        <v>486806.06398029113</v>
      </c>
      <c r="L53" s="178">
        <v>5688849.4252362493</v>
      </c>
      <c r="M53" s="179">
        <v>58.180524585497146</v>
      </c>
      <c r="N53" s="178">
        <v>5</v>
      </c>
      <c r="O53" s="180">
        <f t="shared" si="6"/>
        <v>2.5000000000000195</v>
      </c>
    </row>
    <row r="54" spans="2:15" x14ac:dyDescent="0.2">
      <c r="B54" s="175" t="s">
        <v>12</v>
      </c>
      <c r="C54" s="175" t="s">
        <v>70</v>
      </c>
      <c r="D54" s="175" t="s">
        <v>122</v>
      </c>
      <c r="E54" s="176" t="str">
        <f t="shared" si="5"/>
        <v>ACMale20-24</v>
      </c>
      <c r="F54" s="177">
        <v>2.2200000000000002E-3</v>
      </c>
      <c r="G54" s="177">
        <v>1.1059603928077651E-2</v>
      </c>
      <c r="H54" s="178">
        <v>1072.1528657889378</v>
      </c>
      <c r="I54" s="177">
        <v>0.9889403960719223</v>
      </c>
      <c r="J54" s="178">
        <v>96943.152102129257</v>
      </c>
      <c r="K54" s="178">
        <v>482035.37834617391</v>
      </c>
      <c r="L54" s="178">
        <v>5202043.3612559587</v>
      </c>
      <c r="M54" s="179">
        <v>53.660761471585168</v>
      </c>
      <c r="N54" s="178">
        <v>5</v>
      </c>
      <c r="O54" s="180">
        <f t="shared" si="6"/>
        <v>2.5000000000000191</v>
      </c>
    </row>
    <row r="55" spans="2:15" x14ac:dyDescent="0.2">
      <c r="B55" s="175" t="s">
        <v>12</v>
      </c>
      <c r="C55" s="175" t="s">
        <v>70</v>
      </c>
      <c r="D55" s="175" t="s">
        <v>123</v>
      </c>
      <c r="E55" s="176" t="str">
        <f t="shared" si="5"/>
        <v>ACMale25-29</v>
      </c>
      <c r="F55" s="177">
        <v>2.3E-3</v>
      </c>
      <c r="G55" s="177">
        <v>1.1422118937084209E-2</v>
      </c>
      <c r="H55" s="178">
        <v>1095.0499558945885</v>
      </c>
      <c r="I55" s="177">
        <v>0.98857788106291578</v>
      </c>
      <c r="J55" s="178">
        <v>95870.999236340314</v>
      </c>
      <c r="K55" s="178">
        <v>476617.37129196513</v>
      </c>
      <c r="L55" s="178">
        <v>4720007.9829097847</v>
      </c>
      <c r="M55" s="179">
        <v>49.232906932304566</v>
      </c>
      <c r="N55" s="178">
        <v>5</v>
      </c>
      <c r="O55" s="180">
        <f t="shared" si="6"/>
        <v>2.5000000000000533</v>
      </c>
    </row>
    <row r="56" spans="2:15" x14ac:dyDescent="0.2">
      <c r="B56" s="175" t="s">
        <v>12</v>
      </c>
      <c r="C56" s="175" t="s">
        <v>70</v>
      </c>
      <c r="D56" s="175" t="s">
        <v>124</v>
      </c>
      <c r="E56" s="176" t="str">
        <f t="shared" si="5"/>
        <v>ACMale30-34</v>
      </c>
      <c r="F56" s="177">
        <v>2.9399999999999999E-3</v>
      </c>
      <c r="G56" s="177">
        <v>1.459578400940325E-2</v>
      </c>
      <c r="H56" s="178">
        <v>1383.3292849835432</v>
      </c>
      <c r="I56" s="177">
        <v>0.9854042159905968</v>
      </c>
      <c r="J56" s="178">
        <v>94775.949280445726</v>
      </c>
      <c r="K56" s="178">
        <v>470421.42318976979</v>
      </c>
      <c r="L56" s="178">
        <v>4243390.6116178194</v>
      </c>
      <c r="M56" s="179">
        <v>44.7728631982515</v>
      </c>
      <c r="N56" s="178">
        <v>5</v>
      </c>
      <c r="O56" s="180">
        <f t="shared" si="6"/>
        <v>2.5000000000000075</v>
      </c>
    </row>
    <row r="57" spans="2:15" x14ac:dyDescent="0.2">
      <c r="B57" s="175" t="s">
        <v>12</v>
      </c>
      <c r="C57" s="175" t="s">
        <v>70</v>
      </c>
      <c r="D57" s="175" t="s">
        <v>125</v>
      </c>
      <c r="E57" s="176" t="str">
        <f t="shared" si="5"/>
        <v>ACMale35-39</v>
      </c>
      <c r="F57" s="177">
        <v>3.3899999999999998E-3</v>
      </c>
      <c r="G57" s="177">
        <v>1.6804972193185285E-2</v>
      </c>
      <c r="H57" s="178">
        <v>1569.4603820724622</v>
      </c>
      <c r="I57" s="177">
        <v>0.98319502780681467</v>
      </c>
      <c r="J57" s="178">
        <v>93392.619995462184</v>
      </c>
      <c r="K57" s="178">
        <v>463039.44902212976</v>
      </c>
      <c r="L57" s="178">
        <v>3772969.1884280494</v>
      </c>
      <c r="M57" s="179">
        <v>40.399007851063317</v>
      </c>
      <c r="N57" s="178">
        <v>5</v>
      </c>
      <c r="O57" s="180">
        <f t="shared" si="6"/>
        <v>2.5000000000000409</v>
      </c>
    </row>
    <row r="58" spans="2:15" x14ac:dyDescent="0.2">
      <c r="B58" s="175" t="s">
        <v>12</v>
      </c>
      <c r="C58" s="175" t="s">
        <v>70</v>
      </c>
      <c r="D58" s="175" t="s">
        <v>126</v>
      </c>
      <c r="E58" s="176" t="str">
        <f t="shared" si="5"/>
        <v>ACMale40-44</v>
      </c>
      <c r="F58" s="177">
        <v>4.5999999999999999E-3</v>
      </c>
      <c r="G58" s="177">
        <v>2.2761946072879131E-2</v>
      </c>
      <c r="H58" s="178">
        <v>2090.0738073613497</v>
      </c>
      <c r="I58" s="177">
        <v>0.97723805392712082</v>
      </c>
      <c r="J58" s="178">
        <v>91823.159613389711</v>
      </c>
      <c r="K58" s="178">
        <v>453890.61354854517</v>
      </c>
      <c r="L58" s="178">
        <v>3309929.7394059198</v>
      </c>
      <c r="M58" s="179">
        <v>36.046785509690345</v>
      </c>
      <c r="N58" s="178">
        <v>5</v>
      </c>
      <c r="O58" s="180">
        <f t="shared" si="6"/>
        <v>2.5000000000000275</v>
      </c>
    </row>
    <row r="59" spans="2:15" x14ac:dyDescent="0.2">
      <c r="B59" s="175" t="s">
        <v>12</v>
      </c>
      <c r="C59" s="175" t="s">
        <v>70</v>
      </c>
      <c r="D59" s="175" t="s">
        <v>127</v>
      </c>
      <c r="E59" s="176" t="str">
        <f t="shared" si="5"/>
        <v>ACMale45-49</v>
      </c>
      <c r="F59" s="177">
        <v>6.3600000000000002E-3</v>
      </c>
      <c r="G59" s="177">
        <v>3.1324016157036526E-2</v>
      </c>
      <c r="H59" s="178">
        <v>2810.8006296087769</v>
      </c>
      <c r="I59" s="177">
        <v>0.9686759838429635</v>
      </c>
      <c r="J59" s="178">
        <v>89733.08580602835</v>
      </c>
      <c r="K59" s="178">
        <v>441638.4274561198</v>
      </c>
      <c r="L59" s="178">
        <v>2856039.1258573746</v>
      </c>
      <c r="M59" s="179">
        <v>31.828161265189692</v>
      </c>
      <c r="N59" s="178">
        <v>5</v>
      </c>
      <c r="O59" s="180">
        <f t="shared" si="6"/>
        <v>2.4999999999999778</v>
      </c>
    </row>
    <row r="60" spans="2:15" x14ac:dyDescent="0.2">
      <c r="B60" s="175" t="s">
        <v>12</v>
      </c>
      <c r="C60" s="175" t="s">
        <v>70</v>
      </c>
      <c r="D60" s="175" t="s">
        <v>128</v>
      </c>
      <c r="E60" s="176" t="str">
        <f t="shared" si="5"/>
        <v>ACMale50-54</v>
      </c>
      <c r="F60" s="177">
        <v>7.9900000000000006E-3</v>
      </c>
      <c r="G60" s="177">
        <v>3.9188879371066729E-2</v>
      </c>
      <c r="H60" s="178">
        <v>3406.3869484361685</v>
      </c>
      <c r="I60" s="177">
        <v>0.96081112062893326</v>
      </c>
      <c r="J60" s="178">
        <v>86922.28517641958</v>
      </c>
      <c r="K60" s="178">
        <v>426095.45851100748</v>
      </c>
      <c r="L60" s="178">
        <v>2414400.6984012551</v>
      </c>
      <c r="M60" s="179">
        <v>27.776544225694582</v>
      </c>
      <c r="N60" s="178">
        <v>5</v>
      </c>
      <c r="O60" s="180">
        <f t="shared" si="6"/>
        <v>2.5000000000000031</v>
      </c>
    </row>
    <row r="61" spans="2:15" x14ac:dyDescent="0.2">
      <c r="B61" s="175" t="s">
        <v>12</v>
      </c>
      <c r="C61" s="175" t="s">
        <v>70</v>
      </c>
      <c r="D61" s="175" t="s">
        <v>129</v>
      </c>
      <c r="E61" s="176" t="str">
        <f t="shared" si="5"/>
        <v>ACMale55-59</v>
      </c>
      <c r="F61" s="177">
        <v>1.243E-2</v>
      </c>
      <c r="G61" s="177">
        <v>6.0268800313212433E-2</v>
      </c>
      <c r="H61" s="178">
        <v>5033.4029932809044</v>
      </c>
      <c r="I61" s="177">
        <v>0.93973119968678753</v>
      </c>
      <c r="J61" s="178">
        <v>83515.898227983416</v>
      </c>
      <c r="K61" s="178">
        <v>404995.98365671479</v>
      </c>
      <c r="L61" s="178">
        <v>1988305.2398902476</v>
      </c>
      <c r="M61" s="179">
        <v>23.8075059010026</v>
      </c>
      <c r="N61" s="178">
        <v>5</v>
      </c>
      <c r="O61" s="180">
        <f t="shared" si="6"/>
        <v>2.5000000000000009</v>
      </c>
    </row>
    <row r="62" spans="2:15" x14ac:dyDescent="0.2">
      <c r="B62" s="175" t="s">
        <v>12</v>
      </c>
      <c r="C62" s="175" t="s">
        <v>70</v>
      </c>
      <c r="D62" s="175" t="s">
        <v>130</v>
      </c>
      <c r="E62" s="176" t="str">
        <f t="shared" si="5"/>
        <v>ACMale60-64</v>
      </c>
      <c r="F62" s="177">
        <v>1.7059999999999999E-2</v>
      </c>
      <c r="G62" s="177">
        <v>8.1807943325735308E-2</v>
      </c>
      <c r="H62" s="178">
        <v>6420.4915222228346</v>
      </c>
      <c r="I62" s="177">
        <v>0.91819205667426473</v>
      </c>
      <c r="J62" s="178">
        <v>78482.49523470251</v>
      </c>
      <c r="K62" s="178">
        <v>376361.24736795545</v>
      </c>
      <c r="L62" s="178">
        <v>1583309.2562335329</v>
      </c>
      <c r="M62" s="179">
        <v>20.17404328823433</v>
      </c>
      <c r="N62" s="178">
        <v>5</v>
      </c>
      <c r="O62" s="180">
        <f t="shared" si="6"/>
        <v>2.4999999999999969</v>
      </c>
    </row>
    <row r="63" spans="2:15" x14ac:dyDescent="0.2">
      <c r="B63" s="175" t="s">
        <v>12</v>
      </c>
      <c r="C63" s="175" t="s">
        <v>70</v>
      </c>
      <c r="D63" s="175" t="s">
        <v>131</v>
      </c>
      <c r="E63" s="176" t="str">
        <f t="shared" si="5"/>
        <v>ACMale65-69</v>
      </c>
      <c r="F63" s="177">
        <v>2.2280000000000001E-2</v>
      </c>
      <c r="G63" s="177">
        <v>0.10552143327797976</v>
      </c>
      <c r="H63" s="178">
        <v>7604.0859166239543</v>
      </c>
      <c r="I63" s="177">
        <v>0.8944785667220202</v>
      </c>
      <c r="J63" s="178">
        <v>72062.00371247968</v>
      </c>
      <c r="K63" s="178">
        <v>341299.80377083848</v>
      </c>
      <c r="L63" s="178">
        <v>1206948.0088655774</v>
      </c>
      <c r="M63" s="179">
        <v>16.748743397160887</v>
      </c>
      <c r="N63" s="178">
        <v>5</v>
      </c>
      <c r="O63" s="180">
        <f t="shared" si="6"/>
        <v>2.5000000000000027</v>
      </c>
    </row>
    <row r="64" spans="2:15" x14ac:dyDescent="0.2">
      <c r="B64" s="175" t="s">
        <v>12</v>
      </c>
      <c r="C64" s="175" t="s">
        <v>70</v>
      </c>
      <c r="D64" s="175" t="s">
        <v>132</v>
      </c>
      <c r="E64" s="176" t="str">
        <f t="shared" si="5"/>
        <v>ACMale70-74</v>
      </c>
      <c r="F64" s="177">
        <v>3.6729999999999999E-2</v>
      </c>
      <c r="G64" s="177">
        <v>0.16821780570195111</v>
      </c>
      <c r="H64" s="178">
        <v>10842.969491735594</v>
      </c>
      <c r="I64" s="177">
        <v>0.83178219429804889</v>
      </c>
      <c r="J64" s="178">
        <v>64457.917795855719</v>
      </c>
      <c r="K64" s="178">
        <v>295182.1652499396</v>
      </c>
      <c r="L64" s="178">
        <v>865648.20509473886</v>
      </c>
      <c r="M64" s="179">
        <v>13.429664418207365</v>
      </c>
      <c r="N64" s="178">
        <v>5</v>
      </c>
      <c r="O64" s="180">
        <f t="shared" si="6"/>
        <v>2.4999999999999991</v>
      </c>
    </row>
    <row r="65" spans="2:15" x14ac:dyDescent="0.2">
      <c r="B65" s="175" t="s">
        <v>12</v>
      </c>
      <c r="C65" s="175" t="s">
        <v>70</v>
      </c>
      <c r="D65" s="175" t="s">
        <v>133</v>
      </c>
      <c r="E65" s="176" t="str">
        <f t="shared" si="5"/>
        <v>ACMale75-79</v>
      </c>
      <c r="F65" s="177">
        <v>5.987E-2</v>
      </c>
      <c r="G65" s="177">
        <v>0.26037578003197009</v>
      </c>
      <c r="H65" s="178">
        <v>13960.03398605903</v>
      </c>
      <c r="I65" s="177">
        <v>0.73962421996802985</v>
      </c>
      <c r="J65" s="178">
        <v>53614.948304120124</v>
      </c>
      <c r="K65" s="178">
        <v>233174.65655545302</v>
      </c>
      <c r="L65" s="178">
        <v>570466.03984479932</v>
      </c>
      <c r="M65" s="179">
        <v>10.64005576595811</v>
      </c>
      <c r="N65" s="178">
        <v>5</v>
      </c>
      <c r="O65" s="180">
        <f t="shared" si="6"/>
        <v>2.5</v>
      </c>
    </row>
    <row r="66" spans="2:15" x14ac:dyDescent="0.2">
      <c r="B66" s="175" t="s">
        <v>12</v>
      </c>
      <c r="C66" s="175" t="s">
        <v>70</v>
      </c>
      <c r="D66" s="175" t="s">
        <v>134</v>
      </c>
      <c r="E66" s="176" t="str">
        <f t="shared" si="5"/>
        <v>ACMale80-84</v>
      </c>
      <c r="F66" s="177">
        <v>8.1360000000000002E-2</v>
      </c>
      <c r="G66" s="177">
        <v>0.33805592516303939</v>
      </c>
      <c r="H66" s="178">
        <v>13405.5787470532</v>
      </c>
      <c r="I66" s="177">
        <v>0.66194407483696061</v>
      </c>
      <c r="J66" s="178">
        <v>39654.914318061092</v>
      </c>
      <c r="K66" s="178">
        <v>164760.62472267245</v>
      </c>
      <c r="L66" s="178">
        <v>337291.38328934636</v>
      </c>
      <c r="M66" s="179">
        <v>8.5056641551164507</v>
      </c>
      <c r="N66" s="178">
        <v>5</v>
      </c>
      <c r="O66" s="180">
        <f t="shared" si="6"/>
        <v>2.5</v>
      </c>
    </row>
    <row r="67" spans="2:15" x14ac:dyDescent="0.2">
      <c r="B67" s="175" t="s">
        <v>12</v>
      </c>
      <c r="C67" s="175" t="s">
        <v>70</v>
      </c>
      <c r="D67" s="175" t="s">
        <v>135</v>
      </c>
      <c r="E67" s="176" t="str">
        <f t="shared" si="5"/>
        <v>ACMale85-89</v>
      </c>
      <c r="F67" s="177">
        <v>0.13045999999999999</v>
      </c>
      <c r="G67" s="177">
        <v>0.4918764806971041</v>
      </c>
      <c r="H67" s="178">
        <v>12911.43080130467</v>
      </c>
      <c r="I67" s="177">
        <v>0.5081235193028959</v>
      </c>
      <c r="J67" s="178">
        <v>26249.33557100789</v>
      </c>
      <c r="K67" s="178">
        <v>98968.100851777781</v>
      </c>
      <c r="L67" s="178">
        <v>172530.75856667393</v>
      </c>
      <c r="M67" s="179">
        <v>6.5727666934637501</v>
      </c>
      <c r="N67" s="178">
        <v>5</v>
      </c>
      <c r="O67" s="180">
        <f t="shared" si="6"/>
        <v>2.5000000000000009</v>
      </c>
    </row>
    <row r="68" spans="2:15" x14ac:dyDescent="0.2">
      <c r="B68" s="175" t="s">
        <v>12</v>
      </c>
      <c r="C68" s="175" t="s">
        <v>70</v>
      </c>
      <c r="D68" s="175" t="s">
        <v>8</v>
      </c>
      <c r="E68" s="176" t="str">
        <f t="shared" si="5"/>
        <v>ACMale90+</v>
      </c>
      <c r="F68" s="177">
        <v>0.18131</v>
      </c>
      <c r="G68" s="177">
        <v>1</v>
      </c>
      <c r="H68" s="178">
        <v>13337.90476970322</v>
      </c>
      <c r="I68" s="177">
        <v>0</v>
      </c>
      <c r="J68" s="178">
        <v>13337.90476970322</v>
      </c>
      <c r="K68" s="178">
        <v>73562.657714896151</v>
      </c>
      <c r="L68" s="178">
        <v>73562.657714896151</v>
      </c>
      <c r="M68" s="179">
        <v>5.5153083625242427</v>
      </c>
      <c r="N68" s="179" t="s">
        <v>19</v>
      </c>
      <c r="O68" s="180">
        <f>K68/H68</f>
        <v>5.5153083625242427</v>
      </c>
    </row>
    <row r="69" spans="2:15" ht="16" customHeight="1" x14ac:dyDescent="0.2">
      <c r="B69" s="239" t="s">
        <v>14</v>
      </c>
      <c r="C69" s="239" t="s">
        <v>17</v>
      </c>
      <c r="D69" s="239" t="s">
        <v>0</v>
      </c>
      <c r="E69" s="239" t="s">
        <v>137</v>
      </c>
      <c r="F69" s="238" t="s">
        <v>1</v>
      </c>
      <c r="G69" s="238" t="s">
        <v>2</v>
      </c>
      <c r="H69" s="238" t="s">
        <v>82</v>
      </c>
      <c r="I69" s="238" t="s">
        <v>3</v>
      </c>
      <c r="J69" s="238" t="s">
        <v>4</v>
      </c>
      <c r="K69" s="238" t="s">
        <v>5</v>
      </c>
      <c r="L69" s="238" t="s">
        <v>6</v>
      </c>
      <c r="M69" s="240" t="s">
        <v>7</v>
      </c>
      <c r="N69" s="248" t="s">
        <v>9</v>
      </c>
      <c r="O69" s="250" t="s">
        <v>141</v>
      </c>
    </row>
    <row r="70" spans="2:15" ht="16" customHeight="1" x14ac:dyDescent="0.2">
      <c r="B70" s="239"/>
      <c r="C70" s="239"/>
      <c r="D70" s="239"/>
      <c r="E70" s="239"/>
      <c r="F70" s="239"/>
      <c r="G70" s="239"/>
      <c r="H70" s="239"/>
      <c r="I70" s="239"/>
      <c r="J70" s="239"/>
      <c r="K70" s="239"/>
      <c r="L70" s="239"/>
      <c r="M70" s="241"/>
      <c r="N70" s="248"/>
      <c r="O70" s="250"/>
    </row>
    <row r="71" spans="2:15" x14ac:dyDescent="0.2">
      <c r="B71" s="175" t="s">
        <v>15</v>
      </c>
      <c r="C71" s="175" t="s">
        <v>70</v>
      </c>
      <c r="D71" s="175">
        <v>0</v>
      </c>
      <c r="E71" s="176" t="str">
        <f t="shared" ref="E71:E90" si="7">_xlfn.CONCAT(B71,C71,D71)</f>
        <v>AMMale0</v>
      </c>
      <c r="F71" s="177">
        <v>1.8939999999999999E-2</v>
      </c>
      <c r="G71" s="177">
        <v>1.8621596693665355E-2</v>
      </c>
      <c r="H71" s="178">
        <v>1862.1596693665356</v>
      </c>
      <c r="I71" s="177">
        <v>0.98137840330633463</v>
      </c>
      <c r="J71" s="178">
        <v>100000</v>
      </c>
      <c r="K71" s="178">
        <v>98316.676727315236</v>
      </c>
      <c r="L71" s="178">
        <v>6927126.4925519964</v>
      </c>
      <c r="M71" s="179">
        <v>69.271264925519958</v>
      </c>
      <c r="N71" s="178">
        <v>1</v>
      </c>
      <c r="O71" s="180">
        <f t="shared" ref="O71:O89" si="8">(K71-J72*N71)/H71</f>
        <v>9.6037090494289698E-2</v>
      </c>
    </row>
    <row r="72" spans="2:15" x14ac:dyDescent="0.2">
      <c r="B72" s="175" t="s">
        <v>15</v>
      </c>
      <c r="C72" s="175" t="s">
        <v>70</v>
      </c>
      <c r="D72" s="181" t="s">
        <v>139</v>
      </c>
      <c r="E72" s="176" t="str">
        <f t="shared" si="7"/>
        <v>AMMale01-04</v>
      </c>
      <c r="F72" s="177">
        <v>1.01E-3</v>
      </c>
      <c r="G72" s="177">
        <v>4.0429889052882697E-3</v>
      </c>
      <c r="H72" s="178">
        <v>396.7701996457028</v>
      </c>
      <c r="I72" s="177">
        <v>0.99595701109471169</v>
      </c>
      <c r="J72" s="178">
        <v>98137.840330633466</v>
      </c>
      <c r="K72" s="178">
        <v>391597.88012962148</v>
      </c>
      <c r="L72" s="178">
        <v>6828809.815824681</v>
      </c>
      <c r="M72" s="179">
        <v>69.583860749512397</v>
      </c>
      <c r="N72" s="178">
        <v>4</v>
      </c>
      <c r="O72" s="180">
        <f t="shared" si="8"/>
        <v>1.5968931291619339</v>
      </c>
    </row>
    <row r="73" spans="2:15" x14ac:dyDescent="0.2">
      <c r="B73" s="175" t="s">
        <v>15</v>
      </c>
      <c r="C73" s="175" t="s">
        <v>70</v>
      </c>
      <c r="D73" s="181" t="s">
        <v>138</v>
      </c>
      <c r="E73" s="176" t="str">
        <f t="shared" si="7"/>
        <v>AMMale05-09</v>
      </c>
      <c r="F73" s="177">
        <v>3.8999999999999999E-4</v>
      </c>
      <c r="G73" s="177">
        <v>1.9635655339070063E-3</v>
      </c>
      <c r="H73" s="178">
        <v>191.92099655639512</v>
      </c>
      <c r="I73" s="177">
        <v>0.99803643446609303</v>
      </c>
      <c r="J73" s="178">
        <v>97741.070130987762</v>
      </c>
      <c r="K73" s="178">
        <v>488225.54816354782</v>
      </c>
      <c r="L73" s="178">
        <v>6437211.9356950596</v>
      </c>
      <c r="M73" s="179">
        <v>65.859847115119834</v>
      </c>
      <c r="N73" s="178">
        <v>5</v>
      </c>
      <c r="O73" s="180">
        <f t="shared" si="8"/>
        <v>2.4999999999998614</v>
      </c>
    </row>
    <row r="74" spans="2:15" x14ac:dyDescent="0.2">
      <c r="B74" s="175" t="s">
        <v>15</v>
      </c>
      <c r="C74" s="175" t="s">
        <v>70</v>
      </c>
      <c r="D74" s="181" t="s">
        <v>120</v>
      </c>
      <c r="E74" s="176" t="str">
        <f t="shared" si="7"/>
        <v>AMMale10-14</v>
      </c>
      <c r="F74" s="177">
        <v>4.6999999999999999E-4</v>
      </c>
      <c r="G74" s="177">
        <v>2.3443681279507076E-3</v>
      </c>
      <c r="H74" s="178">
        <v>228.69111613947126</v>
      </c>
      <c r="I74" s="177">
        <v>0.99765563187204931</v>
      </c>
      <c r="J74" s="178">
        <v>97549.149134431369</v>
      </c>
      <c r="K74" s="178">
        <v>487174.01788180816</v>
      </c>
      <c r="L74" s="178">
        <v>5948986.3875315115</v>
      </c>
      <c r="M74" s="179">
        <v>60.984503097338973</v>
      </c>
      <c r="N74" s="178">
        <v>5</v>
      </c>
      <c r="O74" s="180">
        <f t="shared" si="8"/>
        <v>2.4999999999998299</v>
      </c>
    </row>
    <row r="75" spans="2:15" x14ac:dyDescent="0.2">
      <c r="B75" s="175" t="s">
        <v>15</v>
      </c>
      <c r="C75" s="175" t="s">
        <v>70</v>
      </c>
      <c r="D75" s="175" t="s">
        <v>121</v>
      </c>
      <c r="E75" s="176" t="str">
        <f t="shared" si="7"/>
        <v>AMMale15-19</v>
      </c>
      <c r="F75" s="177">
        <v>1.8799999999999999E-3</v>
      </c>
      <c r="G75" s="177">
        <v>9.3492575407025484E-3</v>
      </c>
      <c r="H75" s="178">
        <v>909.87402599214136</v>
      </c>
      <c r="I75" s="177">
        <v>0.99065074245929741</v>
      </c>
      <c r="J75" s="178">
        <v>97320.458018291902</v>
      </c>
      <c r="K75" s="178">
        <v>484327.60502647911</v>
      </c>
      <c r="L75" s="178">
        <v>5461812.3696497036</v>
      </c>
      <c r="M75" s="179">
        <v>56.121934492161216</v>
      </c>
      <c r="N75" s="178">
        <v>5</v>
      </c>
      <c r="O75" s="180">
        <f t="shared" si="8"/>
        <v>2.4999999999999991</v>
      </c>
    </row>
    <row r="76" spans="2:15" x14ac:dyDescent="0.2">
      <c r="B76" s="175" t="s">
        <v>15</v>
      </c>
      <c r="C76" s="175" t="s">
        <v>70</v>
      </c>
      <c r="D76" s="175" t="s">
        <v>122</v>
      </c>
      <c r="E76" s="176" t="str">
        <f t="shared" si="7"/>
        <v>AMMale20-24</v>
      </c>
      <c r="F76" s="177">
        <v>3.29E-3</v>
      </c>
      <c r="G76" s="177">
        <v>1.6298926140878269E-2</v>
      </c>
      <c r="H76" s="178">
        <v>1571.3889876894345</v>
      </c>
      <c r="I76" s="177">
        <v>0.98370107385912176</v>
      </c>
      <c r="J76" s="178">
        <v>96410.583992299755</v>
      </c>
      <c r="K76" s="178">
        <v>478124.44749227515</v>
      </c>
      <c r="L76" s="178">
        <v>4977484.7646232247</v>
      </c>
      <c r="M76" s="179">
        <v>51.62799102037151</v>
      </c>
      <c r="N76" s="178">
        <v>5</v>
      </c>
      <c r="O76" s="180">
        <f t="shared" si="8"/>
        <v>2.4999999999999747</v>
      </c>
    </row>
    <row r="77" spans="2:15" x14ac:dyDescent="0.2">
      <c r="B77" s="175" t="s">
        <v>15</v>
      </c>
      <c r="C77" s="175" t="s">
        <v>70</v>
      </c>
      <c r="D77" s="175" t="s">
        <v>123</v>
      </c>
      <c r="E77" s="176" t="str">
        <f t="shared" si="7"/>
        <v>AMMale25-29</v>
      </c>
      <c r="F77" s="177">
        <v>4.1099999999999999E-3</v>
      </c>
      <c r="G77" s="177">
        <v>2.0318154013035508E-2</v>
      </c>
      <c r="H77" s="178">
        <v>1926.9573705759801</v>
      </c>
      <c r="I77" s="177">
        <v>0.97968184598696451</v>
      </c>
      <c r="J77" s="178">
        <v>94839.195004610316</v>
      </c>
      <c r="K77" s="178">
        <v>469378.58159661165</v>
      </c>
      <c r="L77" s="178">
        <v>4499360.3171309493</v>
      </c>
      <c r="M77" s="179">
        <v>47.441991856976713</v>
      </c>
      <c r="N77" s="178">
        <v>5</v>
      </c>
      <c r="O77" s="180">
        <f t="shared" si="8"/>
        <v>2.500000000000004</v>
      </c>
    </row>
    <row r="78" spans="2:15" x14ac:dyDescent="0.2">
      <c r="B78" s="175" t="s">
        <v>15</v>
      </c>
      <c r="C78" s="175" t="s">
        <v>70</v>
      </c>
      <c r="D78" s="175" t="s">
        <v>124</v>
      </c>
      <c r="E78" s="176" t="str">
        <f t="shared" si="7"/>
        <v>AMMale30-34</v>
      </c>
      <c r="F78" s="177">
        <v>3.4399999999999999E-3</v>
      </c>
      <c r="G78" s="177">
        <v>1.7059775330475157E-2</v>
      </c>
      <c r="H78" s="178">
        <v>1585.0618994883444</v>
      </c>
      <c r="I78" s="177">
        <v>0.9829402246695248</v>
      </c>
      <c r="J78" s="178">
        <v>92912.237634034333</v>
      </c>
      <c r="K78" s="178">
        <v>460598.53342145076</v>
      </c>
      <c r="L78" s="178">
        <v>4029981.7355343378</v>
      </c>
      <c r="M78" s="179">
        <v>43.374068240695671</v>
      </c>
      <c r="N78" s="178">
        <v>5</v>
      </c>
      <c r="O78" s="180">
        <f t="shared" si="8"/>
        <v>2.500000000000008</v>
      </c>
    </row>
    <row r="79" spans="2:15" x14ac:dyDescent="0.2">
      <c r="B79" s="175" t="s">
        <v>15</v>
      </c>
      <c r="C79" s="175" t="s">
        <v>70</v>
      </c>
      <c r="D79" s="175" t="s">
        <v>125</v>
      </c>
      <c r="E79" s="176" t="str">
        <f t="shared" si="7"/>
        <v>AMMale35-39</v>
      </c>
      <c r="F79" s="177">
        <v>4.3899999999999998E-3</v>
      </c>
      <c r="G79" s="177">
        <v>2.1710594813144038E-2</v>
      </c>
      <c r="H79" s="178">
        <v>1982.767307801528</v>
      </c>
      <c r="I79" s="177">
        <v>0.97828940518685592</v>
      </c>
      <c r="J79" s="178">
        <v>91327.175734545977</v>
      </c>
      <c r="K79" s="178">
        <v>451678.96040322602</v>
      </c>
      <c r="L79" s="178">
        <v>3569383.2021128871</v>
      </c>
      <c r="M79" s="179">
        <v>39.08347294662601</v>
      </c>
      <c r="N79" s="178">
        <v>5</v>
      </c>
      <c r="O79" s="180">
        <f t="shared" si="8"/>
        <v>2.4999999999999916</v>
      </c>
    </row>
    <row r="80" spans="2:15" x14ac:dyDescent="0.2">
      <c r="B80" s="175" t="s">
        <v>15</v>
      </c>
      <c r="C80" s="175" t="s">
        <v>70</v>
      </c>
      <c r="D80" s="175" t="s">
        <v>126</v>
      </c>
      <c r="E80" s="176" t="str">
        <f t="shared" si="7"/>
        <v>AMMale40-44</v>
      </c>
      <c r="F80" s="177">
        <v>4.47E-3</v>
      </c>
      <c r="G80" s="177">
        <v>2.2096563288923034E-2</v>
      </c>
      <c r="H80" s="178">
        <v>1974.2043753129469</v>
      </c>
      <c r="I80" s="177">
        <v>0.97790343671107693</v>
      </c>
      <c r="J80" s="178">
        <v>89344.408426744441</v>
      </c>
      <c r="K80" s="178">
        <v>441786.53119543981</v>
      </c>
      <c r="L80" s="178">
        <v>3117704.2417096612</v>
      </c>
      <c r="M80" s="179">
        <v>34.895348199276953</v>
      </c>
      <c r="N80" s="178">
        <v>5</v>
      </c>
      <c r="O80" s="180">
        <f t="shared" si="8"/>
        <v>2.4999999999999951</v>
      </c>
    </row>
    <row r="81" spans="2:15" x14ac:dyDescent="0.2">
      <c r="B81" s="175" t="s">
        <v>15</v>
      </c>
      <c r="C81" s="175" t="s">
        <v>70</v>
      </c>
      <c r="D81" s="175" t="s">
        <v>127</v>
      </c>
      <c r="E81" s="176" t="str">
        <f t="shared" si="7"/>
        <v>AMMale45-49</v>
      </c>
      <c r="F81" s="177">
        <v>5.7600000000000004E-3</v>
      </c>
      <c r="G81" s="177">
        <v>2.838188070148235E-2</v>
      </c>
      <c r="H81" s="178">
        <v>2479.7307082518982</v>
      </c>
      <c r="I81" s="177">
        <v>0.9716181192985176</v>
      </c>
      <c r="J81" s="178">
        <v>87370.204051431487</v>
      </c>
      <c r="K81" s="178">
        <v>430651.69348652771</v>
      </c>
      <c r="L81" s="178">
        <v>2675917.7105142213</v>
      </c>
      <c r="M81" s="179">
        <v>30.6273487576956</v>
      </c>
      <c r="N81" s="178">
        <v>5</v>
      </c>
      <c r="O81" s="180">
        <f t="shared" si="8"/>
        <v>2.5000000000000187</v>
      </c>
    </row>
    <row r="82" spans="2:15" x14ac:dyDescent="0.2">
      <c r="B82" s="175" t="s">
        <v>15</v>
      </c>
      <c r="C82" s="175" t="s">
        <v>70</v>
      </c>
      <c r="D82" s="175" t="s">
        <v>128</v>
      </c>
      <c r="E82" s="176" t="str">
        <f t="shared" si="7"/>
        <v>AMMale50-54</v>
      </c>
      <c r="F82" s="177">
        <v>8.7100000000000007E-3</v>
      </c>
      <c r="G82" s="177">
        <v>4.260513450496585E-2</v>
      </c>
      <c r="H82" s="178">
        <v>3616.7700349763845</v>
      </c>
      <c r="I82" s="177">
        <v>0.95739486549503416</v>
      </c>
      <c r="J82" s="178">
        <v>84890.47334317959</v>
      </c>
      <c r="K82" s="178">
        <v>415410.44162845699</v>
      </c>
      <c r="L82" s="178">
        <v>2245266.0170276938</v>
      </c>
      <c r="M82" s="179">
        <v>26.448975115864243</v>
      </c>
      <c r="N82" s="178">
        <v>5</v>
      </c>
      <c r="O82" s="180">
        <f t="shared" si="8"/>
        <v>2.4999999999999925</v>
      </c>
    </row>
    <row r="83" spans="2:15" x14ac:dyDescent="0.2">
      <c r="B83" s="175" t="s">
        <v>15</v>
      </c>
      <c r="C83" s="175" t="s">
        <v>70</v>
      </c>
      <c r="D83" s="175" t="s">
        <v>129</v>
      </c>
      <c r="E83" s="176" t="str">
        <f t="shared" si="7"/>
        <v>AMMale55-59</v>
      </c>
      <c r="F83" s="177">
        <v>1.4200000000000001E-2</v>
      </c>
      <c r="G83" s="177">
        <v>6.8569711821672763E-2</v>
      </c>
      <c r="H83" s="178">
        <v>5572.9144145236269</v>
      </c>
      <c r="I83" s="177">
        <v>0.93143028817832718</v>
      </c>
      <c r="J83" s="178">
        <v>81273.703308203214</v>
      </c>
      <c r="K83" s="178">
        <v>392436.23050470697</v>
      </c>
      <c r="L83" s="178">
        <v>1829855.5753992368</v>
      </c>
      <c r="M83" s="179">
        <v>22.514731098940135</v>
      </c>
      <c r="N83" s="178">
        <v>5</v>
      </c>
      <c r="O83" s="180">
        <f t="shared" si="8"/>
        <v>2.5000000000000036</v>
      </c>
    </row>
    <row r="84" spans="2:15" x14ac:dyDescent="0.2">
      <c r="B84" s="175" t="s">
        <v>15</v>
      </c>
      <c r="C84" s="175" t="s">
        <v>70</v>
      </c>
      <c r="D84" s="175" t="s">
        <v>130</v>
      </c>
      <c r="E84" s="176" t="str">
        <f t="shared" si="7"/>
        <v>AMMale60-64</v>
      </c>
      <c r="F84" s="177">
        <v>1.917E-2</v>
      </c>
      <c r="G84" s="177">
        <v>9.14581035696896E-2</v>
      </c>
      <c r="H84" s="178">
        <v>6923.4505909453555</v>
      </c>
      <c r="I84" s="177">
        <v>0.90854189643031036</v>
      </c>
      <c r="J84" s="178">
        <v>75700.788893679579</v>
      </c>
      <c r="K84" s="178">
        <v>361195.31799103448</v>
      </c>
      <c r="L84" s="178">
        <v>1437419.3448945298</v>
      </c>
      <c r="M84" s="179">
        <v>18.988168629436078</v>
      </c>
      <c r="N84" s="178">
        <v>5</v>
      </c>
      <c r="O84" s="180">
        <f t="shared" si="8"/>
        <v>2.5000000000000022</v>
      </c>
    </row>
    <row r="85" spans="2:15" x14ac:dyDescent="0.2">
      <c r="B85" s="175" t="s">
        <v>15</v>
      </c>
      <c r="C85" s="175" t="s">
        <v>70</v>
      </c>
      <c r="D85" s="175" t="s">
        <v>131</v>
      </c>
      <c r="E85" s="176" t="str">
        <f t="shared" si="7"/>
        <v>AMMale65-69</v>
      </c>
      <c r="F85" s="177">
        <v>2.7910000000000001E-2</v>
      </c>
      <c r="G85" s="177">
        <v>0.13043784920453905</v>
      </c>
      <c r="H85" s="178">
        <v>8971.1680822216131</v>
      </c>
      <c r="I85" s="177">
        <v>0.86956215079546095</v>
      </c>
      <c r="J85" s="178">
        <v>68777.338302734221</v>
      </c>
      <c r="K85" s="178">
        <v>321458.77130811708</v>
      </c>
      <c r="L85" s="178">
        <v>1076224.0269034952</v>
      </c>
      <c r="M85" s="179">
        <v>15.647945289280122</v>
      </c>
      <c r="N85" s="178">
        <v>5</v>
      </c>
      <c r="O85" s="180">
        <f t="shared" si="8"/>
        <v>2.5000000000000022</v>
      </c>
    </row>
    <row r="86" spans="2:15" x14ac:dyDescent="0.2">
      <c r="B86" s="175" t="s">
        <v>15</v>
      </c>
      <c r="C86" s="175" t="s">
        <v>70</v>
      </c>
      <c r="D86" s="175" t="s">
        <v>132</v>
      </c>
      <c r="E86" s="176" t="str">
        <f t="shared" si="7"/>
        <v>AMMale70-74</v>
      </c>
      <c r="F86" s="177">
        <v>4.2250000000000003E-2</v>
      </c>
      <c r="G86" s="177">
        <v>0.19105070870652036</v>
      </c>
      <c r="H86" s="178">
        <v>11426.011205651726</v>
      </c>
      <c r="I86" s="177">
        <v>0.8089492912934797</v>
      </c>
      <c r="J86" s="178">
        <v>59806.170220512606</v>
      </c>
      <c r="K86" s="178">
        <v>270465.82308843371</v>
      </c>
      <c r="L86" s="178">
        <v>754765.25559537811</v>
      </c>
      <c r="M86" s="179">
        <v>12.620190405312146</v>
      </c>
      <c r="N86" s="178">
        <v>5</v>
      </c>
      <c r="O86" s="180">
        <f t="shared" si="8"/>
        <v>2.5000000000000004</v>
      </c>
    </row>
    <row r="87" spans="2:15" x14ac:dyDescent="0.2">
      <c r="B87" s="175" t="s">
        <v>15</v>
      </c>
      <c r="C87" s="175" t="s">
        <v>70</v>
      </c>
      <c r="D87" s="175" t="s">
        <v>133</v>
      </c>
      <c r="E87" s="176" t="str">
        <f t="shared" si="7"/>
        <v>AMMale75-79</v>
      </c>
      <c r="F87" s="177">
        <v>6.3579999999999998E-2</v>
      </c>
      <c r="G87" s="177">
        <v>0.27428401948216152</v>
      </c>
      <c r="H87" s="178">
        <v>13269.904477782175</v>
      </c>
      <c r="I87" s="177">
        <v>0.72571598051783848</v>
      </c>
      <c r="J87" s="178">
        <v>48380.159014860881</v>
      </c>
      <c r="K87" s="178">
        <v>208726.03387984895</v>
      </c>
      <c r="L87" s="178">
        <v>484299.43250694446</v>
      </c>
      <c r="M87" s="179">
        <v>10.010290217487354</v>
      </c>
      <c r="N87" s="178">
        <v>5</v>
      </c>
      <c r="O87" s="180">
        <f t="shared" si="8"/>
        <v>2.5</v>
      </c>
    </row>
    <row r="88" spans="2:15" x14ac:dyDescent="0.2">
      <c r="B88" s="175" t="s">
        <v>15</v>
      </c>
      <c r="C88" s="175" t="s">
        <v>70</v>
      </c>
      <c r="D88" s="175" t="s">
        <v>134</v>
      </c>
      <c r="E88" s="176" t="str">
        <f t="shared" si="7"/>
        <v>AMMale80-84</v>
      </c>
      <c r="F88" s="177">
        <v>9.2609999999999998E-2</v>
      </c>
      <c r="G88" s="177">
        <v>0.37598588476065736</v>
      </c>
      <c r="H88" s="178">
        <v>13200.96011629542</v>
      </c>
      <c r="I88" s="177">
        <v>0.62401411523934258</v>
      </c>
      <c r="J88" s="178">
        <v>35110.254537078705</v>
      </c>
      <c r="K88" s="178">
        <v>142548.87239465496</v>
      </c>
      <c r="L88" s="178">
        <v>275573.39862709551</v>
      </c>
      <c r="M88" s="179">
        <v>7.8488009346691614</v>
      </c>
      <c r="N88" s="178">
        <v>5</v>
      </c>
      <c r="O88" s="180">
        <f t="shared" si="8"/>
        <v>2.5000000000000004</v>
      </c>
    </row>
    <row r="89" spans="2:15" x14ac:dyDescent="0.2">
      <c r="B89" s="175" t="s">
        <v>15</v>
      </c>
      <c r="C89" s="175" t="s">
        <v>70</v>
      </c>
      <c r="D89" s="175" t="s">
        <v>135</v>
      </c>
      <c r="E89" s="176" t="str">
        <f t="shared" si="7"/>
        <v>AMMale85-89</v>
      </c>
      <c r="F89" s="177">
        <v>0.13804</v>
      </c>
      <c r="G89" s="177">
        <v>0.51313181646659312</v>
      </c>
      <c r="H89" s="178">
        <v>11242.356043637919</v>
      </c>
      <c r="I89" s="177">
        <v>0.48686818353340688</v>
      </c>
      <c r="J89" s="178">
        <v>21909.294420783281</v>
      </c>
      <c r="K89" s="178">
        <v>81440.581994821609</v>
      </c>
      <c r="L89" s="178">
        <v>133024.52623244055</v>
      </c>
      <c r="M89" s="179">
        <v>6.0716024750780075</v>
      </c>
      <c r="N89" s="178">
        <v>5</v>
      </c>
      <c r="O89" s="180">
        <f t="shared" si="8"/>
        <v>2.5000000000000004</v>
      </c>
    </row>
    <row r="90" spans="2:15" x14ac:dyDescent="0.2">
      <c r="B90" s="175" t="s">
        <v>15</v>
      </c>
      <c r="C90" s="175" t="s">
        <v>70</v>
      </c>
      <c r="D90" s="175" t="s">
        <v>8</v>
      </c>
      <c r="E90" s="176" t="str">
        <f t="shared" si="7"/>
        <v>AMMale90+</v>
      </c>
      <c r="F90" s="177">
        <v>0.20679</v>
      </c>
      <c r="G90" s="177">
        <v>1</v>
      </c>
      <c r="H90" s="178">
        <v>10666.938377145361</v>
      </c>
      <c r="I90" s="177">
        <v>0</v>
      </c>
      <c r="J90" s="178">
        <v>10666.938377145361</v>
      </c>
      <c r="K90" s="178">
        <v>51583.944237618933</v>
      </c>
      <c r="L90" s="178">
        <v>51583.944237618933</v>
      </c>
      <c r="M90" s="179">
        <v>4.8358715888094963</v>
      </c>
      <c r="N90" s="179" t="s">
        <v>19</v>
      </c>
      <c r="O90" s="180">
        <f>K90/H90</f>
        <v>4.8358715888094963</v>
      </c>
    </row>
    <row r="91" spans="2:15" ht="16" customHeight="1" x14ac:dyDescent="0.2">
      <c r="B91" s="239" t="s">
        <v>14</v>
      </c>
      <c r="C91" s="239" t="s">
        <v>17</v>
      </c>
      <c r="D91" s="239" t="s">
        <v>0</v>
      </c>
      <c r="E91" s="239" t="s">
        <v>137</v>
      </c>
      <c r="F91" s="238" t="s">
        <v>1</v>
      </c>
      <c r="G91" s="238" t="s">
        <v>2</v>
      </c>
      <c r="H91" s="238" t="s">
        <v>82</v>
      </c>
      <c r="I91" s="238" t="s">
        <v>3</v>
      </c>
      <c r="J91" s="238" t="s">
        <v>4</v>
      </c>
      <c r="K91" s="238" t="s">
        <v>5</v>
      </c>
      <c r="L91" s="238" t="s">
        <v>6</v>
      </c>
      <c r="M91" s="240" t="s">
        <v>7</v>
      </c>
      <c r="N91" s="248" t="s">
        <v>9</v>
      </c>
      <c r="O91" s="250" t="s">
        <v>141</v>
      </c>
    </row>
    <row r="92" spans="2:15" ht="16" customHeight="1" x14ac:dyDescent="0.2">
      <c r="B92" s="239"/>
      <c r="C92" s="239"/>
      <c r="D92" s="239"/>
      <c r="E92" s="239"/>
      <c r="F92" s="239"/>
      <c r="G92" s="239"/>
      <c r="H92" s="239"/>
      <c r="I92" s="239"/>
      <c r="J92" s="239"/>
      <c r="K92" s="239"/>
      <c r="L92" s="239"/>
      <c r="M92" s="241"/>
      <c r="N92" s="248"/>
      <c r="O92" s="250"/>
    </row>
    <row r="93" spans="2:15" x14ac:dyDescent="0.2">
      <c r="B93" s="175" t="s">
        <v>42</v>
      </c>
      <c r="C93" s="175" t="s">
        <v>70</v>
      </c>
      <c r="D93" s="175">
        <v>0</v>
      </c>
      <c r="E93" s="176" t="str">
        <f t="shared" ref="E93:E112" si="9">_xlfn.CONCAT(B93,C93,D93)</f>
        <v>RRMale0</v>
      </c>
      <c r="F93" s="177">
        <v>1.6670000000000001E-2</v>
      </c>
      <c r="G93" s="177">
        <v>1.6424933911260049E-2</v>
      </c>
      <c r="H93" s="178">
        <v>1642.493391126005</v>
      </c>
      <c r="I93" s="177">
        <v>0.9835750660887399</v>
      </c>
      <c r="J93" s="178">
        <v>100000</v>
      </c>
      <c r="K93" s="178">
        <v>98504.873883518754</v>
      </c>
      <c r="L93" s="178">
        <v>7006421.8428038359</v>
      </c>
      <c r="M93" s="179">
        <v>70.064218428038359</v>
      </c>
      <c r="N93" s="178">
        <v>1</v>
      </c>
      <c r="O93" s="180">
        <f t="shared" ref="O93:O111" si="10">(K93-J94*N93)/H93</f>
        <v>8.9721684994874165E-2</v>
      </c>
    </row>
    <row r="94" spans="2:15" x14ac:dyDescent="0.2">
      <c r="B94" s="175" t="s">
        <v>42</v>
      </c>
      <c r="C94" s="175" t="s">
        <v>70</v>
      </c>
      <c r="D94" s="181" t="s">
        <v>139</v>
      </c>
      <c r="E94" s="176" t="str">
        <f t="shared" si="9"/>
        <v>RRMale01-04</v>
      </c>
      <c r="F94" s="177">
        <v>6.8999999999999997E-4</v>
      </c>
      <c r="G94" s="177">
        <v>2.7727068936041054E-3</v>
      </c>
      <c r="H94" s="178">
        <v>272.71653661213628</v>
      </c>
      <c r="I94" s="177">
        <v>0.99722729310639591</v>
      </c>
      <c r="J94" s="178">
        <v>98357.506608873984</v>
      </c>
      <c r="K94" s="178">
        <v>392776.46443923202</v>
      </c>
      <c r="L94" s="178">
        <v>6907916.9689203175</v>
      </c>
      <c r="M94" s="179">
        <v>70.232737765406853</v>
      </c>
      <c r="N94" s="178">
        <v>4</v>
      </c>
      <c r="O94" s="180">
        <f t="shared" si="10"/>
        <v>1.6035116741254325</v>
      </c>
    </row>
    <row r="95" spans="2:15" x14ac:dyDescent="0.2">
      <c r="B95" s="175" t="s">
        <v>42</v>
      </c>
      <c r="C95" s="175" t="s">
        <v>70</v>
      </c>
      <c r="D95" s="181" t="s">
        <v>138</v>
      </c>
      <c r="E95" s="176" t="str">
        <f t="shared" si="9"/>
        <v>RRMale05-09</v>
      </c>
      <c r="F95" s="177">
        <v>2.7E-4</v>
      </c>
      <c r="G95" s="177">
        <v>1.3614403080219797E-3</v>
      </c>
      <c r="H95" s="178">
        <v>133.5365868082514</v>
      </c>
      <c r="I95" s="177">
        <v>0.99863855969197801</v>
      </c>
      <c r="J95" s="178">
        <v>98084.790072261851</v>
      </c>
      <c r="K95" s="178">
        <v>490090.1088942886</v>
      </c>
      <c r="L95" s="178">
        <v>6515140.5044810856</v>
      </c>
      <c r="M95" s="179">
        <v>66.423555575550466</v>
      </c>
      <c r="N95" s="178">
        <v>5</v>
      </c>
      <c r="O95" s="180">
        <f t="shared" si="10"/>
        <v>2.4999999999999791</v>
      </c>
    </row>
    <row r="96" spans="2:15" x14ac:dyDescent="0.2">
      <c r="B96" s="175" t="s">
        <v>42</v>
      </c>
      <c r="C96" s="175" t="s">
        <v>70</v>
      </c>
      <c r="D96" s="181" t="s">
        <v>120</v>
      </c>
      <c r="E96" s="176" t="str">
        <f t="shared" si="9"/>
        <v>RRMale10-14</v>
      </c>
      <c r="F96" s="177">
        <v>3.5E-4</v>
      </c>
      <c r="G96" s="177">
        <v>1.7435338109233519E-3</v>
      </c>
      <c r="H96" s="178">
        <v>170.78132227421216</v>
      </c>
      <c r="I96" s="177">
        <v>0.9982564661890766</v>
      </c>
      <c r="J96" s="178">
        <v>97951.253485453592</v>
      </c>
      <c r="K96" s="178">
        <v>489329.31412158243</v>
      </c>
      <c r="L96" s="178">
        <v>6025050.395586797</v>
      </c>
      <c r="M96" s="179">
        <v>61.51070232584167</v>
      </c>
      <c r="N96" s="178">
        <v>5</v>
      </c>
      <c r="O96" s="180">
        <f t="shared" si="10"/>
        <v>2.5000000000000764</v>
      </c>
    </row>
    <row r="97" spans="2:15" x14ac:dyDescent="0.2">
      <c r="B97" s="175" t="s">
        <v>42</v>
      </c>
      <c r="C97" s="175" t="s">
        <v>70</v>
      </c>
      <c r="D97" s="175" t="s">
        <v>121</v>
      </c>
      <c r="E97" s="176" t="str">
        <f t="shared" si="9"/>
        <v>RRMale15-19</v>
      </c>
      <c r="F97" s="177">
        <v>1.8699999999999999E-3</v>
      </c>
      <c r="G97" s="177">
        <v>9.2979451176022666E-3</v>
      </c>
      <c r="H97" s="178">
        <v>909.15746374647802</v>
      </c>
      <c r="I97" s="177">
        <v>0.99070205488239771</v>
      </c>
      <c r="J97" s="178">
        <v>97780.47216317938</v>
      </c>
      <c r="K97" s="178">
        <v>486629.46715653071</v>
      </c>
      <c r="L97" s="178">
        <v>5535721.0814652145</v>
      </c>
      <c r="M97" s="179">
        <v>56.613769181100032</v>
      </c>
      <c r="N97" s="178">
        <v>5</v>
      </c>
      <c r="O97" s="180">
        <f t="shared" si="10"/>
        <v>2.4999999999999818</v>
      </c>
    </row>
    <row r="98" spans="2:15" x14ac:dyDescent="0.2">
      <c r="B98" s="175" t="s">
        <v>42</v>
      </c>
      <c r="C98" s="175" t="s">
        <v>70</v>
      </c>
      <c r="D98" s="175" t="s">
        <v>122</v>
      </c>
      <c r="E98" s="176" t="str">
        <f t="shared" si="9"/>
        <v>RRMale20-24</v>
      </c>
      <c r="F98" s="177">
        <v>2.9199999999999999E-3</v>
      </c>
      <c r="G98" s="177">
        <v>1.4506640634934077E-2</v>
      </c>
      <c r="H98" s="178">
        <v>1405.2773501782801</v>
      </c>
      <c r="I98" s="177">
        <v>0.98549335936506588</v>
      </c>
      <c r="J98" s="178">
        <v>96871.3146994329</v>
      </c>
      <c r="K98" s="178">
        <v>480843.3801217188</v>
      </c>
      <c r="L98" s="178">
        <v>5049091.6143086841</v>
      </c>
      <c r="M98" s="179">
        <v>52.121638175085515</v>
      </c>
      <c r="N98" s="178">
        <v>5</v>
      </c>
      <c r="O98" s="180">
        <f t="shared" si="10"/>
        <v>2.5000000000000195</v>
      </c>
    </row>
    <row r="99" spans="2:15" x14ac:dyDescent="0.2">
      <c r="B99" s="175" t="s">
        <v>42</v>
      </c>
      <c r="C99" s="175" t="s">
        <v>70</v>
      </c>
      <c r="D99" s="175" t="s">
        <v>123</v>
      </c>
      <c r="E99" s="176" t="str">
        <f t="shared" si="9"/>
        <v>RRMale25-29</v>
      </c>
      <c r="F99" s="177">
        <v>2.7100000000000002E-3</v>
      </c>
      <c r="G99" s="177">
        <v>1.3456637913708923E-2</v>
      </c>
      <c r="H99" s="178">
        <v>1284.6518976655318</v>
      </c>
      <c r="I99" s="177">
        <v>0.98654336208629112</v>
      </c>
      <c r="J99" s="178">
        <v>95466.03734925462</v>
      </c>
      <c r="K99" s="178">
        <v>474118.5570021093</v>
      </c>
      <c r="L99" s="178">
        <v>4568248.234186965</v>
      </c>
      <c r="M99" s="179">
        <v>47.852077671082185</v>
      </c>
      <c r="N99" s="178">
        <v>5</v>
      </c>
      <c r="O99" s="180">
        <f t="shared" si="10"/>
        <v>2.4999999999999556</v>
      </c>
    </row>
    <row r="100" spans="2:15" x14ac:dyDescent="0.2">
      <c r="B100" s="175" t="s">
        <v>42</v>
      </c>
      <c r="C100" s="175" t="s">
        <v>70</v>
      </c>
      <c r="D100" s="175" t="s">
        <v>124</v>
      </c>
      <c r="E100" s="176" t="str">
        <f t="shared" si="9"/>
        <v>RRMale30-34</v>
      </c>
      <c r="F100" s="177">
        <v>4.3499999999999997E-3</v>
      </c>
      <c r="G100" s="177">
        <v>2.1519897717288721E-2</v>
      </c>
      <c r="H100" s="178">
        <v>2026.7737817907414</v>
      </c>
      <c r="I100" s="177">
        <v>0.97848010228271132</v>
      </c>
      <c r="J100" s="178">
        <v>94181.3854515891</v>
      </c>
      <c r="K100" s="178">
        <v>465839.99280346866</v>
      </c>
      <c r="L100" s="178">
        <v>4094129.677184856</v>
      </c>
      <c r="M100" s="179">
        <v>43.470688581973675</v>
      </c>
      <c r="N100" s="178">
        <v>5</v>
      </c>
      <c r="O100" s="180">
        <f t="shared" si="10"/>
        <v>2.4999999999999787</v>
      </c>
    </row>
    <row r="101" spans="2:15" x14ac:dyDescent="0.2">
      <c r="B101" s="175" t="s">
        <v>42</v>
      </c>
      <c r="C101" s="175" t="s">
        <v>70</v>
      </c>
      <c r="D101" s="175" t="s">
        <v>125</v>
      </c>
      <c r="E101" s="176" t="str">
        <f t="shared" si="9"/>
        <v>RRMale35-39</v>
      </c>
      <c r="F101" s="177">
        <v>3.8400000000000001E-3</v>
      </c>
      <c r="G101" s="177">
        <v>1.8995605995414375E-2</v>
      </c>
      <c r="H101" s="178">
        <v>1750.5326939399054</v>
      </c>
      <c r="I101" s="177">
        <v>0.98100439400458561</v>
      </c>
      <c r="J101" s="178">
        <v>92154.611669798367</v>
      </c>
      <c r="K101" s="178">
        <v>456396.72661414207</v>
      </c>
      <c r="L101" s="178">
        <v>3628289.6843813872</v>
      </c>
      <c r="M101" s="179">
        <v>39.37176467502254</v>
      </c>
      <c r="N101" s="178">
        <v>5</v>
      </c>
      <c r="O101" s="180">
        <f t="shared" si="10"/>
        <v>2.5000000000000098</v>
      </c>
    </row>
    <row r="102" spans="2:15" x14ac:dyDescent="0.2">
      <c r="B102" s="175" t="s">
        <v>42</v>
      </c>
      <c r="C102" s="175" t="s">
        <v>70</v>
      </c>
      <c r="D102" s="175" t="s">
        <v>126</v>
      </c>
      <c r="E102" s="176" t="str">
        <f t="shared" si="9"/>
        <v>RRMale40-44</v>
      </c>
      <c r="F102" s="177">
        <v>4.1599999999999996E-3</v>
      </c>
      <c r="G102" s="177">
        <v>2.0580317384376157E-2</v>
      </c>
      <c r="H102" s="178">
        <v>1860.5446381653749</v>
      </c>
      <c r="I102" s="177">
        <v>0.97941968261562384</v>
      </c>
      <c r="J102" s="178">
        <v>90404.078975858458</v>
      </c>
      <c r="K102" s="178">
        <v>447369.03328387887</v>
      </c>
      <c r="L102" s="178">
        <v>3171892.9577672449</v>
      </c>
      <c r="M102" s="179">
        <v>35.085728362038495</v>
      </c>
      <c r="N102" s="178">
        <v>5</v>
      </c>
      <c r="O102" s="180">
        <f t="shared" si="10"/>
        <v>2.5000000000000191</v>
      </c>
    </row>
    <row r="103" spans="2:15" x14ac:dyDescent="0.2">
      <c r="B103" s="175" t="s">
        <v>42</v>
      </c>
      <c r="C103" s="175" t="s">
        <v>70</v>
      </c>
      <c r="D103" s="175" t="s">
        <v>127</v>
      </c>
      <c r="E103" s="176" t="str">
        <f t="shared" si="9"/>
        <v>RRMale45-49</v>
      </c>
      <c r="F103" s="177">
        <v>6.3200000000000001E-3</v>
      </c>
      <c r="G103" s="177">
        <v>3.1115068917342548E-2</v>
      </c>
      <c r="H103" s="178">
        <v>2755.0381731024067</v>
      </c>
      <c r="I103" s="177">
        <v>0.9688849310826575</v>
      </c>
      <c r="J103" s="178">
        <v>88543.534337693083</v>
      </c>
      <c r="K103" s="178">
        <v>435830.0762557094</v>
      </c>
      <c r="L103" s="178">
        <v>2724523.9244833658</v>
      </c>
      <c r="M103" s="179">
        <v>30.770444672926647</v>
      </c>
      <c r="N103" s="178">
        <v>5</v>
      </c>
      <c r="O103" s="180">
        <f t="shared" si="10"/>
        <v>2.4999999999999951</v>
      </c>
    </row>
    <row r="104" spans="2:15" x14ac:dyDescent="0.2">
      <c r="B104" s="175" t="s">
        <v>42</v>
      </c>
      <c r="C104" s="175" t="s">
        <v>70</v>
      </c>
      <c r="D104" s="175" t="s">
        <v>128</v>
      </c>
      <c r="E104" s="176" t="str">
        <f t="shared" si="9"/>
        <v>RRMale50-54</v>
      </c>
      <c r="F104" s="177">
        <v>9.7199999999999995E-3</v>
      </c>
      <c r="G104" s="177">
        <v>4.7435430144956832E-2</v>
      </c>
      <c r="H104" s="178">
        <v>4069.4142170563382</v>
      </c>
      <c r="I104" s="177">
        <v>0.95256456985504312</v>
      </c>
      <c r="J104" s="178">
        <v>85788.496164590673</v>
      </c>
      <c r="K104" s="178">
        <v>418768.9452803125</v>
      </c>
      <c r="L104" s="178">
        <v>2288693.8482276564</v>
      </c>
      <c r="M104" s="179">
        <v>26.67833043531445</v>
      </c>
      <c r="N104" s="178">
        <v>5</v>
      </c>
      <c r="O104" s="180">
        <f t="shared" si="10"/>
        <v>2.4999999999999973</v>
      </c>
    </row>
    <row r="105" spans="2:15" x14ac:dyDescent="0.2">
      <c r="B105" s="175" t="s">
        <v>42</v>
      </c>
      <c r="C105" s="175" t="s">
        <v>70</v>
      </c>
      <c r="D105" s="175" t="s">
        <v>129</v>
      </c>
      <c r="E105" s="176" t="str">
        <f t="shared" si="9"/>
        <v>RRMale55-59</v>
      </c>
      <c r="F105" s="177">
        <v>1.338E-2</v>
      </c>
      <c r="G105" s="177">
        <v>6.4735099008755528E-2</v>
      </c>
      <c r="H105" s="178">
        <v>5290.0928607782416</v>
      </c>
      <c r="I105" s="177">
        <v>0.93526490099124449</v>
      </c>
      <c r="J105" s="178">
        <v>81719.081947534331</v>
      </c>
      <c r="K105" s="178">
        <v>395370.17758572602</v>
      </c>
      <c r="L105" s="178">
        <v>1869924.9029473439</v>
      </c>
      <c r="M105" s="179">
        <v>22.882353281304383</v>
      </c>
      <c r="N105" s="178">
        <v>5</v>
      </c>
      <c r="O105" s="180">
        <f t="shared" si="10"/>
        <v>2.4999999999999969</v>
      </c>
    </row>
    <row r="106" spans="2:15" x14ac:dyDescent="0.2">
      <c r="B106" s="175" t="s">
        <v>42</v>
      </c>
      <c r="C106" s="175" t="s">
        <v>70</v>
      </c>
      <c r="D106" s="175" t="s">
        <v>130</v>
      </c>
      <c r="E106" s="176" t="str">
        <f t="shared" si="9"/>
        <v>RRMale60-64</v>
      </c>
      <c r="F106" s="177">
        <v>1.5990000000000001E-2</v>
      </c>
      <c r="G106" s="177">
        <v>7.6873397231930013E-2</v>
      </c>
      <c r="H106" s="178">
        <v>5875.3560381010448</v>
      </c>
      <c r="I106" s="177">
        <v>0.92312660276807001</v>
      </c>
      <c r="J106" s="178">
        <v>76428.98908675609</v>
      </c>
      <c r="K106" s="178">
        <v>367456.55533852783</v>
      </c>
      <c r="L106" s="178">
        <v>1474554.725361618</v>
      </c>
      <c r="M106" s="179">
        <v>19.293133966325541</v>
      </c>
      <c r="N106" s="178">
        <v>5</v>
      </c>
      <c r="O106" s="180">
        <f t="shared" si="10"/>
        <v>2.4999999999999982</v>
      </c>
    </row>
    <row r="107" spans="2:15" x14ac:dyDescent="0.2">
      <c r="B107" s="175" t="s">
        <v>42</v>
      </c>
      <c r="C107" s="175" t="s">
        <v>70</v>
      </c>
      <c r="D107" s="175" t="s">
        <v>131</v>
      </c>
      <c r="E107" s="176" t="str">
        <f t="shared" si="9"/>
        <v>RRMale65-69</v>
      </c>
      <c r="F107" s="177">
        <v>2.4209999999999999E-2</v>
      </c>
      <c r="G107" s="177">
        <v>0.11413952041818345</v>
      </c>
      <c r="H107" s="178">
        <v>8052.9578399339853</v>
      </c>
      <c r="I107" s="177">
        <v>0.88586047958181657</v>
      </c>
      <c r="J107" s="178">
        <v>70553.633048655043</v>
      </c>
      <c r="K107" s="178">
        <v>332635.77064344025</v>
      </c>
      <c r="L107" s="178">
        <v>1107098.1700230902</v>
      </c>
      <c r="M107" s="179">
        <v>15.691582731956773</v>
      </c>
      <c r="N107" s="178">
        <v>5</v>
      </c>
      <c r="O107" s="180">
        <f t="shared" si="10"/>
        <v>2.4999999999999951</v>
      </c>
    </row>
    <row r="108" spans="2:15" x14ac:dyDescent="0.2">
      <c r="B108" s="175" t="s">
        <v>42</v>
      </c>
      <c r="C108" s="175" t="s">
        <v>70</v>
      </c>
      <c r="D108" s="175" t="s">
        <v>132</v>
      </c>
      <c r="E108" s="176" t="str">
        <f t="shared" si="9"/>
        <v>RRMale70-74</v>
      </c>
      <c r="F108" s="177">
        <v>4.2619999999999998E-2</v>
      </c>
      <c r="G108" s="177">
        <v>0.19256099215741979</v>
      </c>
      <c r="H108" s="178">
        <v>12035.192028699978</v>
      </c>
      <c r="I108" s="177">
        <v>0.80743900784258016</v>
      </c>
      <c r="J108" s="178">
        <v>62500.675208721063</v>
      </c>
      <c r="K108" s="178">
        <v>282415.39597185538</v>
      </c>
      <c r="L108" s="178">
        <v>774462.3993796499</v>
      </c>
      <c r="M108" s="179">
        <v>12.391264523036464</v>
      </c>
      <c r="N108" s="178">
        <v>5</v>
      </c>
      <c r="O108" s="180">
        <f t="shared" si="10"/>
        <v>2.5000000000000027</v>
      </c>
    </row>
    <row r="109" spans="2:15" x14ac:dyDescent="0.2">
      <c r="B109" s="175" t="s">
        <v>42</v>
      </c>
      <c r="C109" s="175" t="s">
        <v>70</v>
      </c>
      <c r="D109" s="175" t="s">
        <v>133</v>
      </c>
      <c r="E109" s="176" t="str">
        <f t="shared" si="9"/>
        <v>RRMale75-79</v>
      </c>
      <c r="F109" s="177">
        <v>5.5960000000000003E-2</v>
      </c>
      <c r="G109" s="177">
        <v>0.24547213150955322</v>
      </c>
      <c r="H109" s="178">
        <v>12387.869723859281</v>
      </c>
      <c r="I109" s="177">
        <v>0.75452786849044684</v>
      </c>
      <c r="J109" s="178">
        <v>50465.483180021081</v>
      </c>
      <c r="K109" s="178">
        <v>221357.74159045721</v>
      </c>
      <c r="L109" s="178">
        <v>492047.00340779457</v>
      </c>
      <c r="M109" s="179">
        <v>9.7501692721846851</v>
      </c>
      <c r="N109" s="178">
        <v>5</v>
      </c>
      <c r="O109" s="180">
        <f t="shared" si="10"/>
        <v>2.4999999999999996</v>
      </c>
    </row>
    <row r="110" spans="2:15" x14ac:dyDescent="0.2">
      <c r="B110" s="175" t="s">
        <v>42</v>
      </c>
      <c r="C110" s="175" t="s">
        <v>70</v>
      </c>
      <c r="D110" s="175" t="s">
        <v>134</v>
      </c>
      <c r="E110" s="176" t="str">
        <f t="shared" si="9"/>
        <v>RRMale80-84</v>
      </c>
      <c r="F110" s="177">
        <v>0.11092</v>
      </c>
      <c r="G110" s="177">
        <v>0.43419777927268027</v>
      </c>
      <c r="H110" s="178">
        <v>16533.215202668984</v>
      </c>
      <c r="I110" s="177">
        <v>0.56580222072731967</v>
      </c>
      <c r="J110" s="178">
        <v>38077.613456161802</v>
      </c>
      <c r="K110" s="178">
        <v>149055.02927413656</v>
      </c>
      <c r="L110" s="178">
        <v>270689.26181733736</v>
      </c>
      <c r="M110" s="179">
        <v>7.1088820240527397</v>
      </c>
      <c r="N110" s="178">
        <v>5</v>
      </c>
      <c r="O110" s="180">
        <f t="shared" si="10"/>
        <v>2.5</v>
      </c>
    </row>
    <row r="111" spans="2:15" x14ac:dyDescent="0.2">
      <c r="B111" s="175" t="s">
        <v>42</v>
      </c>
      <c r="C111" s="175" t="s">
        <v>70</v>
      </c>
      <c r="D111" s="175" t="s">
        <v>135</v>
      </c>
      <c r="E111" s="176" t="str">
        <f t="shared" si="9"/>
        <v>RRMale85-89</v>
      </c>
      <c r="F111" s="177">
        <v>0.13933999999999999</v>
      </c>
      <c r="G111" s="177">
        <v>0.51669449239821474</v>
      </c>
      <c r="H111" s="178">
        <v>11131.871919613455</v>
      </c>
      <c r="I111" s="177">
        <v>0.48330550760178526</v>
      </c>
      <c r="J111" s="178">
        <v>21544.398253492818</v>
      </c>
      <c r="K111" s="178">
        <v>79892.311468430446</v>
      </c>
      <c r="L111" s="178">
        <v>121634.23254320084</v>
      </c>
      <c r="M111" s="179">
        <v>5.6457474983540683</v>
      </c>
      <c r="N111" s="178">
        <v>5</v>
      </c>
      <c r="O111" s="180">
        <f t="shared" si="10"/>
        <v>2.4999999999999996</v>
      </c>
    </row>
    <row r="112" spans="2:15" x14ac:dyDescent="0.2">
      <c r="B112" s="175" t="s">
        <v>42</v>
      </c>
      <c r="C112" s="175" t="s">
        <v>70</v>
      </c>
      <c r="D112" s="175" t="s">
        <v>8</v>
      </c>
      <c r="E112" s="176" t="str">
        <f t="shared" si="9"/>
        <v>RRMale90+</v>
      </c>
      <c r="F112" s="177">
        <v>0.24945000000000001</v>
      </c>
      <c r="G112" s="177">
        <v>1</v>
      </c>
      <c r="H112" s="178">
        <v>10412.526333879363</v>
      </c>
      <c r="I112" s="177">
        <v>0</v>
      </c>
      <c r="J112" s="178">
        <v>10412.526333879363</v>
      </c>
      <c r="K112" s="178">
        <v>41741.921074770384</v>
      </c>
      <c r="L112" s="178">
        <v>41741.921074770384</v>
      </c>
      <c r="M112" s="179">
        <v>4.0088178158027024</v>
      </c>
      <c r="N112" s="179" t="s">
        <v>19</v>
      </c>
      <c r="O112" s="180">
        <f>K112/H112</f>
        <v>4.0088178158027024</v>
      </c>
    </row>
    <row r="113" spans="2:15" ht="16" customHeight="1" x14ac:dyDescent="0.2">
      <c r="B113" s="239" t="s">
        <v>14</v>
      </c>
      <c r="C113" s="239" t="s">
        <v>17</v>
      </c>
      <c r="D113" s="239" t="s">
        <v>0</v>
      </c>
      <c r="E113" s="239" t="s">
        <v>137</v>
      </c>
      <c r="F113" s="238" t="s">
        <v>1</v>
      </c>
      <c r="G113" s="238" t="s">
        <v>2</v>
      </c>
      <c r="H113" s="238" t="s">
        <v>82</v>
      </c>
      <c r="I113" s="238" t="s">
        <v>3</v>
      </c>
      <c r="J113" s="238" t="s">
        <v>4</v>
      </c>
      <c r="K113" s="238" t="s">
        <v>5</v>
      </c>
      <c r="L113" s="238" t="s">
        <v>6</v>
      </c>
      <c r="M113" s="240" t="s">
        <v>7</v>
      </c>
      <c r="N113" s="248" t="s">
        <v>9</v>
      </c>
      <c r="O113" s="250" t="s">
        <v>141</v>
      </c>
    </row>
    <row r="114" spans="2:15" ht="16" customHeight="1" x14ac:dyDescent="0.2">
      <c r="B114" s="239"/>
      <c r="C114" s="239"/>
      <c r="D114" s="239"/>
      <c r="E114" s="239"/>
      <c r="F114" s="239"/>
      <c r="G114" s="239"/>
      <c r="H114" s="239"/>
      <c r="I114" s="239"/>
      <c r="J114" s="239"/>
      <c r="K114" s="239"/>
      <c r="L114" s="239"/>
      <c r="M114" s="241"/>
      <c r="N114" s="248"/>
      <c r="O114" s="250"/>
    </row>
    <row r="115" spans="2:15" x14ac:dyDescent="0.2">
      <c r="B115" s="175" t="s">
        <v>43</v>
      </c>
      <c r="C115" s="175" t="s">
        <v>70</v>
      </c>
      <c r="D115" s="175">
        <v>0</v>
      </c>
      <c r="E115" s="176" t="str">
        <f t="shared" ref="E115:E134" si="11">_xlfn.CONCAT(B115,C115,D115)</f>
        <v>PAMale0</v>
      </c>
      <c r="F115" s="177">
        <v>1.754E-2</v>
      </c>
      <c r="G115" s="177">
        <v>1.7264844792319364E-2</v>
      </c>
      <c r="H115" s="178">
        <v>1726.4844792319363</v>
      </c>
      <c r="I115" s="177">
        <v>0.98273515520768062</v>
      </c>
      <c r="J115" s="178">
        <v>100000</v>
      </c>
      <c r="K115" s="178">
        <v>98432.587635025004</v>
      </c>
      <c r="L115" s="178">
        <v>6885164.6032484248</v>
      </c>
      <c r="M115" s="179">
        <v>68.851646032484254</v>
      </c>
      <c r="N115" s="178">
        <v>1</v>
      </c>
      <c r="O115" s="180">
        <f t="shared" ref="O115:O133" si="12">(K115-J116*N115)/H115</f>
        <v>9.2136428777920359E-2</v>
      </c>
    </row>
    <row r="116" spans="2:15" x14ac:dyDescent="0.2">
      <c r="B116" s="175" t="s">
        <v>43</v>
      </c>
      <c r="C116" s="175" t="s">
        <v>70</v>
      </c>
      <c r="D116" s="181" t="s">
        <v>139</v>
      </c>
      <c r="E116" s="176" t="str">
        <f t="shared" si="11"/>
        <v>PAMale01-04</v>
      </c>
      <c r="F116" s="177">
        <v>8.1999999999999998E-4</v>
      </c>
      <c r="G116" s="177">
        <v>3.2666987863161304E-3</v>
      </c>
      <c r="H116" s="178">
        <v>321.02997387871244</v>
      </c>
      <c r="I116" s="177">
        <v>0.99673330121368386</v>
      </c>
      <c r="J116" s="178">
        <v>98273.515520768065</v>
      </c>
      <c r="K116" s="178">
        <v>392323.90508343605</v>
      </c>
      <c r="L116" s="178">
        <v>6786732.0156133994</v>
      </c>
      <c r="M116" s="179">
        <v>69.059623843202843</v>
      </c>
      <c r="N116" s="178">
        <v>4</v>
      </c>
      <c r="O116" s="180">
        <f t="shared" si="12"/>
        <v>1.6009810226406707</v>
      </c>
    </row>
    <row r="117" spans="2:15" x14ac:dyDescent="0.2">
      <c r="B117" s="175" t="s">
        <v>43</v>
      </c>
      <c r="C117" s="175" t="s">
        <v>70</v>
      </c>
      <c r="D117" s="181" t="s">
        <v>138</v>
      </c>
      <c r="E117" s="176" t="str">
        <f t="shared" si="11"/>
        <v>PAMale05-09</v>
      </c>
      <c r="F117" s="177">
        <v>5.2999999999999998E-4</v>
      </c>
      <c r="G117" s="177">
        <v>2.6508815947907183E-3</v>
      </c>
      <c r="H117" s="178">
        <v>259.66044110025285</v>
      </c>
      <c r="I117" s="177">
        <v>0.99734911840520923</v>
      </c>
      <c r="J117" s="178">
        <v>97952.485546889351</v>
      </c>
      <c r="K117" s="178">
        <v>489113.27663169609</v>
      </c>
      <c r="L117" s="178">
        <v>6394408.1105299629</v>
      </c>
      <c r="M117" s="179">
        <v>65.280713141975269</v>
      </c>
      <c r="N117" s="178">
        <v>5</v>
      </c>
      <c r="O117" s="180">
        <f t="shared" si="12"/>
        <v>2.4999999999999547</v>
      </c>
    </row>
    <row r="118" spans="2:15" x14ac:dyDescent="0.2">
      <c r="B118" s="175" t="s">
        <v>43</v>
      </c>
      <c r="C118" s="175" t="s">
        <v>70</v>
      </c>
      <c r="D118" s="181" t="s">
        <v>120</v>
      </c>
      <c r="E118" s="176" t="str">
        <f t="shared" si="11"/>
        <v>PAMale10-14</v>
      </c>
      <c r="F118" s="177">
        <v>4.8999999999999998E-4</v>
      </c>
      <c r="G118" s="177">
        <v>2.4284495515380362E-3</v>
      </c>
      <c r="H118" s="178">
        <v>237.24209731663731</v>
      </c>
      <c r="I118" s="177">
        <v>0.99757155044846202</v>
      </c>
      <c r="J118" s="178">
        <v>97692.825105789088</v>
      </c>
      <c r="K118" s="178">
        <v>487871.02028565388</v>
      </c>
      <c r="L118" s="178">
        <v>5905294.8338982668</v>
      </c>
      <c r="M118" s="179">
        <v>60.447579722498276</v>
      </c>
      <c r="N118" s="178">
        <v>5</v>
      </c>
      <c r="O118" s="180">
        <f t="shared" si="12"/>
        <v>2.4999999999999836</v>
      </c>
    </row>
    <row r="119" spans="2:15" x14ac:dyDescent="0.2">
      <c r="B119" s="175" t="s">
        <v>43</v>
      </c>
      <c r="C119" s="175" t="s">
        <v>70</v>
      </c>
      <c r="D119" s="175" t="s">
        <v>121</v>
      </c>
      <c r="E119" s="176" t="str">
        <f t="shared" si="11"/>
        <v>PAMale15-19</v>
      </c>
      <c r="F119" s="177">
        <v>2.47E-3</v>
      </c>
      <c r="G119" s="177">
        <v>1.2259382109088121E-2</v>
      </c>
      <c r="H119" s="178">
        <v>1194.7452307648196</v>
      </c>
      <c r="I119" s="177">
        <v>0.98774061789091183</v>
      </c>
      <c r="J119" s="178">
        <v>97455.583008472458</v>
      </c>
      <c r="K119" s="178">
        <v>484291.05196545023</v>
      </c>
      <c r="L119" s="178">
        <v>5417423.8136126129</v>
      </c>
      <c r="M119" s="179">
        <v>55.588645066559607</v>
      </c>
      <c r="N119" s="178">
        <v>5</v>
      </c>
      <c r="O119" s="180">
        <f t="shared" si="12"/>
        <v>2.5000000000000133</v>
      </c>
    </row>
    <row r="120" spans="2:15" x14ac:dyDescent="0.2">
      <c r="B120" s="175" t="s">
        <v>43</v>
      </c>
      <c r="C120" s="175" t="s">
        <v>70</v>
      </c>
      <c r="D120" s="175" t="s">
        <v>122</v>
      </c>
      <c r="E120" s="176" t="str">
        <f t="shared" si="11"/>
        <v>PAMale20-24</v>
      </c>
      <c r="F120" s="177">
        <v>3.8600000000000001E-3</v>
      </c>
      <c r="G120" s="177">
        <v>1.9132472317664635E-2</v>
      </c>
      <c r="H120" s="178">
        <v>1841.7078140571975</v>
      </c>
      <c r="I120" s="177">
        <v>0.98086752768233532</v>
      </c>
      <c r="J120" s="178">
        <v>96260.837777707638</v>
      </c>
      <c r="K120" s="178">
        <v>476699.91935339518</v>
      </c>
      <c r="L120" s="178">
        <v>4933132.761647163</v>
      </c>
      <c r="M120" s="179">
        <v>51.247556904076646</v>
      </c>
      <c r="N120" s="178">
        <v>5</v>
      </c>
      <c r="O120" s="180">
        <f t="shared" si="12"/>
        <v>2.499999999999996</v>
      </c>
    </row>
    <row r="121" spans="2:15" x14ac:dyDescent="0.2">
      <c r="B121" s="175" t="s">
        <v>43</v>
      </c>
      <c r="C121" s="175" t="s">
        <v>70</v>
      </c>
      <c r="D121" s="175" t="s">
        <v>123</v>
      </c>
      <c r="E121" s="176" t="str">
        <f t="shared" si="11"/>
        <v>PAMale25-29</v>
      </c>
      <c r="F121" s="177">
        <v>3.9199999999999999E-3</v>
      </c>
      <c r="G121" s="177">
        <v>1.941486425597326E-2</v>
      </c>
      <c r="H121" s="178">
        <v>1833.1345914113708</v>
      </c>
      <c r="I121" s="177">
        <v>0.98058513574402673</v>
      </c>
      <c r="J121" s="178">
        <v>94419.129963650441</v>
      </c>
      <c r="K121" s="178">
        <v>467512.81333972374</v>
      </c>
      <c r="L121" s="178">
        <v>4456432.8422937682</v>
      </c>
      <c r="M121" s="179">
        <v>47.198410364609479</v>
      </c>
      <c r="N121" s="178">
        <v>5</v>
      </c>
      <c r="O121" s="180">
        <f t="shared" si="12"/>
        <v>2.5000000000000124</v>
      </c>
    </row>
    <row r="122" spans="2:15" x14ac:dyDescent="0.2">
      <c r="B122" s="175" t="s">
        <v>43</v>
      </c>
      <c r="C122" s="175" t="s">
        <v>70</v>
      </c>
      <c r="D122" s="175" t="s">
        <v>124</v>
      </c>
      <c r="E122" s="176" t="str">
        <f t="shared" si="11"/>
        <v>PAMale30-34</v>
      </c>
      <c r="F122" s="177">
        <v>4.0200000000000001E-3</v>
      </c>
      <c r="G122" s="177">
        <v>1.9924039212416051E-2</v>
      </c>
      <c r="H122" s="178">
        <v>1844.6870023170623</v>
      </c>
      <c r="I122" s="177">
        <v>0.98007596078758397</v>
      </c>
      <c r="J122" s="178">
        <v>92585.995372239064</v>
      </c>
      <c r="K122" s="178">
        <v>458318.25935540267</v>
      </c>
      <c r="L122" s="178">
        <v>3988920.0289540445</v>
      </c>
      <c r="M122" s="179">
        <v>43.083406004512</v>
      </c>
      <c r="N122" s="178">
        <v>5</v>
      </c>
      <c r="O122" s="180">
        <f t="shared" si="12"/>
        <v>2.5000000000000129</v>
      </c>
    </row>
    <row r="123" spans="2:15" x14ac:dyDescent="0.2">
      <c r="B123" s="175" t="s">
        <v>43</v>
      </c>
      <c r="C123" s="175" t="s">
        <v>70</v>
      </c>
      <c r="D123" s="175" t="s">
        <v>125</v>
      </c>
      <c r="E123" s="176" t="str">
        <f t="shared" si="11"/>
        <v>PAMale35-39</v>
      </c>
      <c r="F123" s="177">
        <v>4.1000000000000003E-3</v>
      </c>
      <c r="G123" s="177">
        <v>2.0281820839595583E-2</v>
      </c>
      <c r="H123" s="178">
        <v>1840.3989591092532</v>
      </c>
      <c r="I123" s="177">
        <v>0.97971817916040438</v>
      </c>
      <c r="J123" s="178">
        <v>90741.308369922001</v>
      </c>
      <c r="K123" s="178">
        <v>449105.54445183685</v>
      </c>
      <c r="L123" s="178">
        <v>3530601.7695986419</v>
      </c>
      <c r="M123" s="179">
        <v>38.90842917104036</v>
      </c>
      <c r="N123" s="178">
        <v>5</v>
      </c>
      <c r="O123" s="180">
        <f t="shared" si="12"/>
        <v>2.4999999999999734</v>
      </c>
    </row>
    <row r="124" spans="2:15" x14ac:dyDescent="0.2">
      <c r="B124" s="175" t="s">
        <v>43</v>
      </c>
      <c r="C124" s="175" t="s">
        <v>70</v>
      </c>
      <c r="D124" s="175" t="s">
        <v>126</v>
      </c>
      <c r="E124" s="176" t="str">
        <f t="shared" si="11"/>
        <v>PAMale40-44</v>
      </c>
      <c r="F124" s="177">
        <v>4.8900000000000002E-3</v>
      </c>
      <c r="G124" s="177">
        <v>2.4146558752179203E-2</v>
      </c>
      <c r="H124" s="178">
        <v>2146.6510322103509</v>
      </c>
      <c r="I124" s="177">
        <v>0.97585344124782081</v>
      </c>
      <c r="J124" s="178">
        <v>88900.909410812747</v>
      </c>
      <c r="K124" s="178">
        <v>439137.91947353783</v>
      </c>
      <c r="L124" s="178">
        <v>3081496.2251468049</v>
      </c>
      <c r="M124" s="179">
        <v>34.662145140801137</v>
      </c>
      <c r="N124" s="178">
        <v>5</v>
      </c>
      <c r="O124" s="180">
        <f t="shared" si="12"/>
        <v>2.5</v>
      </c>
    </row>
    <row r="125" spans="2:15" x14ac:dyDescent="0.2">
      <c r="B125" s="175" t="s">
        <v>43</v>
      </c>
      <c r="C125" s="175" t="s">
        <v>70</v>
      </c>
      <c r="D125" s="175" t="s">
        <v>127</v>
      </c>
      <c r="E125" s="176" t="str">
        <f t="shared" si="11"/>
        <v>PAMale45-49</v>
      </c>
      <c r="F125" s="177">
        <v>6.8999999999999999E-3</v>
      </c>
      <c r="G125" s="177">
        <v>3.3902587801314672E-2</v>
      </c>
      <c r="H125" s="178">
        <v>2941.1938618185068</v>
      </c>
      <c r="I125" s="177">
        <v>0.96609741219868528</v>
      </c>
      <c r="J125" s="178">
        <v>86754.25837860239</v>
      </c>
      <c r="K125" s="178">
        <v>426418.3072384657</v>
      </c>
      <c r="L125" s="178">
        <v>2642358.3056732672</v>
      </c>
      <c r="M125" s="179">
        <v>30.457966618097387</v>
      </c>
      <c r="N125" s="178">
        <v>5</v>
      </c>
      <c r="O125" s="180">
        <f t="shared" si="12"/>
        <v>2.5000000000000138</v>
      </c>
    </row>
    <row r="126" spans="2:15" x14ac:dyDescent="0.2">
      <c r="B126" s="175" t="s">
        <v>43</v>
      </c>
      <c r="C126" s="175" t="s">
        <v>70</v>
      </c>
      <c r="D126" s="175" t="s">
        <v>128</v>
      </c>
      <c r="E126" s="176" t="str">
        <f t="shared" si="11"/>
        <v>PAMale50-54</v>
      </c>
      <c r="F126" s="177">
        <v>9.8600000000000007E-3</v>
      </c>
      <c r="G126" s="177">
        <v>4.8091277901823097E-2</v>
      </c>
      <c r="H126" s="178">
        <v>4030.6773774800822</v>
      </c>
      <c r="I126" s="177">
        <v>0.9519087220981769</v>
      </c>
      <c r="J126" s="178">
        <v>83813.064516783881</v>
      </c>
      <c r="K126" s="178">
        <v>408988.62914021919</v>
      </c>
      <c r="L126" s="178">
        <v>2215939.9984348016</v>
      </c>
      <c r="M126" s="179">
        <v>26.439076189500877</v>
      </c>
      <c r="N126" s="178">
        <v>5</v>
      </c>
      <c r="O126" s="180">
        <f t="shared" si="12"/>
        <v>2.5</v>
      </c>
    </row>
    <row r="127" spans="2:15" x14ac:dyDescent="0.2">
      <c r="B127" s="175" t="s">
        <v>43</v>
      </c>
      <c r="C127" s="175" t="s">
        <v>70</v>
      </c>
      <c r="D127" s="175" t="s">
        <v>129</v>
      </c>
      <c r="E127" s="176" t="str">
        <f t="shared" si="11"/>
        <v>PAMale55-59</v>
      </c>
      <c r="F127" s="177">
        <v>1.289E-2</v>
      </c>
      <c r="G127" s="177">
        <v>6.2450067538321642E-2</v>
      </c>
      <c r="H127" s="178">
        <v>4982.4154652180459</v>
      </c>
      <c r="I127" s="177">
        <v>0.93754993246167839</v>
      </c>
      <c r="J127" s="178">
        <v>79782.387139303799</v>
      </c>
      <c r="K127" s="178">
        <v>386455.89703347388</v>
      </c>
      <c r="L127" s="178">
        <v>1806951.3692945824</v>
      </c>
      <c r="M127" s="179">
        <v>22.648499676245088</v>
      </c>
      <c r="N127" s="178">
        <v>5</v>
      </c>
      <c r="O127" s="180">
        <f t="shared" si="12"/>
        <v>2.499999999999996</v>
      </c>
    </row>
    <row r="128" spans="2:15" x14ac:dyDescent="0.2">
      <c r="B128" s="175" t="s">
        <v>43</v>
      </c>
      <c r="C128" s="175" t="s">
        <v>70</v>
      </c>
      <c r="D128" s="175" t="s">
        <v>130</v>
      </c>
      <c r="E128" s="176" t="str">
        <f t="shared" si="11"/>
        <v>PAMale60-64</v>
      </c>
      <c r="F128" s="177">
        <v>1.8890000000000001E-2</v>
      </c>
      <c r="G128" s="177">
        <v>9.0183396206112237E-2</v>
      </c>
      <c r="H128" s="178">
        <v>6745.7154816900484</v>
      </c>
      <c r="I128" s="177">
        <v>0.90981660379388773</v>
      </c>
      <c r="J128" s="178">
        <v>74799.971674085755</v>
      </c>
      <c r="K128" s="178">
        <v>357135.56966620369</v>
      </c>
      <c r="L128" s="178">
        <v>1420495.4722611085</v>
      </c>
      <c r="M128" s="179">
        <v>18.990588371482435</v>
      </c>
      <c r="N128" s="178">
        <v>5</v>
      </c>
      <c r="O128" s="180">
        <f t="shared" si="12"/>
        <v>2.5000000000000049</v>
      </c>
    </row>
    <row r="129" spans="2:15" x14ac:dyDescent="0.2">
      <c r="B129" s="175" t="s">
        <v>43</v>
      </c>
      <c r="C129" s="175" t="s">
        <v>70</v>
      </c>
      <c r="D129" s="175" t="s">
        <v>131</v>
      </c>
      <c r="E129" s="176" t="str">
        <f t="shared" si="11"/>
        <v>PAMale65-69</v>
      </c>
      <c r="F129" s="177">
        <v>2.6669999999999999E-2</v>
      </c>
      <c r="G129" s="177">
        <v>0.12501330450648798</v>
      </c>
      <c r="H129" s="178">
        <v>8507.6874523425104</v>
      </c>
      <c r="I129" s="177">
        <v>0.87498669549351205</v>
      </c>
      <c r="J129" s="178">
        <v>68054.256192395711</v>
      </c>
      <c r="K129" s="178">
        <v>319002.06233112229</v>
      </c>
      <c r="L129" s="178">
        <v>1063359.9025949049</v>
      </c>
      <c r="M129" s="179">
        <v>15.625178527977553</v>
      </c>
      <c r="N129" s="178">
        <v>5</v>
      </c>
      <c r="O129" s="180">
        <f t="shared" si="12"/>
        <v>2.4999999999999973</v>
      </c>
    </row>
    <row r="130" spans="2:15" x14ac:dyDescent="0.2">
      <c r="B130" s="175" t="s">
        <v>43</v>
      </c>
      <c r="C130" s="175" t="s">
        <v>70</v>
      </c>
      <c r="D130" s="175" t="s">
        <v>132</v>
      </c>
      <c r="E130" s="176" t="str">
        <f t="shared" si="11"/>
        <v>PAMale70-74</v>
      </c>
      <c r="F130" s="177">
        <v>4.4119999999999999E-2</v>
      </c>
      <c r="G130" s="177">
        <v>0.19867068592937087</v>
      </c>
      <c r="H130" s="178">
        <v>11830.157656326803</v>
      </c>
      <c r="I130" s="177">
        <v>0.80132931407062913</v>
      </c>
      <c r="J130" s="178">
        <v>59546.568740053204</v>
      </c>
      <c r="K130" s="178">
        <v>268157.44955944899</v>
      </c>
      <c r="L130" s="178">
        <v>744357.84026378265</v>
      </c>
      <c r="M130" s="179">
        <v>12.500432115798812</v>
      </c>
      <c r="N130" s="178">
        <v>5</v>
      </c>
      <c r="O130" s="180">
        <f t="shared" si="12"/>
        <v>2.4999999999999987</v>
      </c>
    </row>
    <row r="131" spans="2:15" x14ac:dyDescent="0.2">
      <c r="B131" s="175" t="s">
        <v>43</v>
      </c>
      <c r="C131" s="175" t="s">
        <v>70</v>
      </c>
      <c r="D131" s="175" t="s">
        <v>133</v>
      </c>
      <c r="E131" s="176" t="str">
        <f t="shared" si="11"/>
        <v>PAMale75-79</v>
      </c>
      <c r="F131" s="177">
        <v>6.4060000000000006E-2</v>
      </c>
      <c r="G131" s="177">
        <v>0.27609516855024457</v>
      </c>
      <c r="H131" s="178">
        <v>13174.270560774199</v>
      </c>
      <c r="I131" s="177">
        <v>0.72390483144975537</v>
      </c>
      <c r="J131" s="178">
        <v>47716.411083726402</v>
      </c>
      <c r="K131" s="178">
        <v>205646.3790166965</v>
      </c>
      <c r="L131" s="178">
        <v>476200.39070433367</v>
      </c>
      <c r="M131" s="179">
        <v>9.9798031723039831</v>
      </c>
      <c r="N131" s="178">
        <v>5</v>
      </c>
      <c r="O131" s="180">
        <f t="shared" si="12"/>
        <v>2.5000000000000013</v>
      </c>
    </row>
    <row r="132" spans="2:15" x14ac:dyDescent="0.2">
      <c r="B132" s="175" t="s">
        <v>43</v>
      </c>
      <c r="C132" s="175" t="s">
        <v>70</v>
      </c>
      <c r="D132" s="175" t="s">
        <v>134</v>
      </c>
      <c r="E132" s="176" t="str">
        <f t="shared" si="11"/>
        <v>PAMale80-84</v>
      </c>
      <c r="F132" s="177">
        <v>9.6710000000000004E-2</v>
      </c>
      <c r="G132" s="177">
        <v>0.3894014571793295</v>
      </c>
      <c r="H132" s="178">
        <v>13450.759853730753</v>
      </c>
      <c r="I132" s="177">
        <v>0.6105985428206705</v>
      </c>
      <c r="J132" s="178">
        <v>34542.140522952199</v>
      </c>
      <c r="K132" s="178">
        <v>139083.80298043412</v>
      </c>
      <c r="L132" s="178">
        <v>270554.01168763719</v>
      </c>
      <c r="M132" s="179">
        <v>7.8325780507974692</v>
      </c>
      <c r="N132" s="178">
        <v>5</v>
      </c>
      <c r="O132" s="180">
        <f t="shared" si="12"/>
        <v>2.5000000000000009</v>
      </c>
    </row>
    <row r="133" spans="2:15" x14ac:dyDescent="0.2">
      <c r="B133" s="175" t="s">
        <v>43</v>
      </c>
      <c r="C133" s="175" t="s">
        <v>70</v>
      </c>
      <c r="D133" s="175" t="s">
        <v>135</v>
      </c>
      <c r="E133" s="176" t="str">
        <f t="shared" si="11"/>
        <v>PAMale85-89</v>
      </c>
      <c r="F133" s="177">
        <v>0.13592000000000001</v>
      </c>
      <c r="G133" s="177">
        <v>0.50723620585734008</v>
      </c>
      <c r="H133" s="178">
        <v>10698.311906948733</v>
      </c>
      <c r="I133" s="177">
        <v>0.49276379414265992</v>
      </c>
      <c r="J133" s="178">
        <v>21091.380669221446</v>
      </c>
      <c r="K133" s="178">
        <v>78711.123578735394</v>
      </c>
      <c r="L133" s="178">
        <v>131470.20870720307</v>
      </c>
      <c r="M133" s="179">
        <v>6.2333619011986698</v>
      </c>
      <c r="N133" s="178">
        <v>5</v>
      </c>
      <c r="O133" s="180">
        <f t="shared" si="12"/>
        <v>2.5</v>
      </c>
    </row>
    <row r="134" spans="2:15" x14ac:dyDescent="0.2">
      <c r="B134" s="175" t="s">
        <v>43</v>
      </c>
      <c r="C134" s="175" t="s">
        <v>70</v>
      </c>
      <c r="D134" s="175" t="s">
        <v>8</v>
      </c>
      <c r="E134" s="176" t="str">
        <f t="shared" si="11"/>
        <v>PAMale90+</v>
      </c>
      <c r="F134" s="177">
        <v>0.19699</v>
      </c>
      <c r="G134" s="177">
        <v>1</v>
      </c>
      <c r="H134" s="178">
        <v>10393.068762272713</v>
      </c>
      <c r="I134" s="177">
        <v>0</v>
      </c>
      <c r="J134" s="178">
        <v>10393.068762272713</v>
      </c>
      <c r="K134" s="178">
        <v>52759.085128467668</v>
      </c>
      <c r="L134" s="178">
        <v>52759.085128467668</v>
      </c>
      <c r="M134" s="179">
        <v>5.0763721798883328</v>
      </c>
      <c r="N134" s="179" t="s">
        <v>19</v>
      </c>
      <c r="O134" s="180">
        <f>K134/H134</f>
        <v>5.0763721798883328</v>
      </c>
    </row>
    <row r="135" spans="2:15" ht="16" customHeight="1" x14ac:dyDescent="0.2">
      <c r="B135" s="239" t="s">
        <v>14</v>
      </c>
      <c r="C135" s="239" t="s">
        <v>17</v>
      </c>
      <c r="D135" s="239" t="s">
        <v>0</v>
      </c>
      <c r="E135" s="239" t="s">
        <v>137</v>
      </c>
      <c r="F135" s="238" t="s">
        <v>1</v>
      </c>
      <c r="G135" s="238" t="s">
        <v>2</v>
      </c>
      <c r="H135" s="238" t="s">
        <v>82</v>
      </c>
      <c r="I135" s="238" t="s">
        <v>3</v>
      </c>
      <c r="J135" s="238" t="s">
        <v>4</v>
      </c>
      <c r="K135" s="238" t="s">
        <v>5</v>
      </c>
      <c r="L135" s="238" t="s">
        <v>6</v>
      </c>
      <c r="M135" s="240" t="s">
        <v>7</v>
      </c>
      <c r="N135" s="248" t="s">
        <v>9</v>
      </c>
      <c r="O135" s="250" t="s">
        <v>141</v>
      </c>
    </row>
    <row r="136" spans="2:15" ht="16" customHeight="1" x14ac:dyDescent="0.2">
      <c r="B136" s="239"/>
      <c r="C136" s="239"/>
      <c r="D136" s="239"/>
      <c r="E136" s="239"/>
      <c r="F136" s="239"/>
      <c r="G136" s="239"/>
      <c r="H136" s="239"/>
      <c r="I136" s="239"/>
      <c r="J136" s="239"/>
      <c r="K136" s="239"/>
      <c r="L136" s="239"/>
      <c r="M136" s="241"/>
      <c r="N136" s="248"/>
      <c r="O136" s="250"/>
    </row>
    <row r="137" spans="2:15" x14ac:dyDescent="0.2">
      <c r="B137" s="175" t="s">
        <v>44</v>
      </c>
      <c r="C137" s="175" t="s">
        <v>70</v>
      </c>
      <c r="D137" s="175">
        <v>0</v>
      </c>
      <c r="E137" s="176" t="str">
        <f t="shared" ref="E137:E156" si="13">_xlfn.CONCAT(B137,C137,D137)</f>
        <v>APMale0</v>
      </c>
      <c r="F137" s="177">
        <v>2.3480000000000001E-2</v>
      </c>
      <c r="G137" s="177">
        <v>2.2993908544164433E-2</v>
      </c>
      <c r="H137" s="178">
        <v>2299.3908544164433</v>
      </c>
      <c r="I137" s="177">
        <v>0.97700609145583561</v>
      </c>
      <c r="J137" s="178">
        <v>100000</v>
      </c>
      <c r="K137" s="178">
        <v>97950.340208060763</v>
      </c>
      <c r="L137" s="178">
        <v>7216697.4033620823</v>
      </c>
      <c r="M137" s="179">
        <v>72.166974033620818</v>
      </c>
      <c r="N137" s="178">
        <v>1</v>
      </c>
      <c r="O137" s="180">
        <f t="shared" ref="O137:O155" si="14">(K137-J138*N137)/H137</f>
        <v>0.10860748706447551</v>
      </c>
    </row>
    <row r="138" spans="2:15" x14ac:dyDescent="0.2">
      <c r="B138" s="175" t="s">
        <v>44</v>
      </c>
      <c r="C138" s="175" t="s">
        <v>70</v>
      </c>
      <c r="D138" s="181" t="s">
        <v>139</v>
      </c>
      <c r="E138" s="176" t="str">
        <f t="shared" si="13"/>
        <v>APMale01-04</v>
      </c>
      <c r="F138" s="177">
        <v>8.8000000000000003E-4</v>
      </c>
      <c r="G138" s="177">
        <v>3.4954542096574778E-3</v>
      </c>
      <c r="H138" s="178">
        <v>341.5080055240299</v>
      </c>
      <c r="I138" s="177">
        <v>0.99650454579034253</v>
      </c>
      <c r="J138" s="178">
        <v>97700.609145583556</v>
      </c>
      <c r="K138" s="178">
        <v>389977.25739798095</v>
      </c>
      <c r="L138" s="178">
        <v>7118747.0631540213</v>
      </c>
      <c r="M138" s="179">
        <v>72.86287286649754</v>
      </c>
      <c r="N138" s="178">
        <v>4</v>
      </c>
      <c r="O138" s="180">
        <f t="shared" si="14"/>
        <v>1.5837193535563356</v>
      </c>
    </row>
    <row r="139" spans="2:15" x14ac:dyDescent="0.2">
      <c r="B139" s="175" t="s">
        <v>44</v>
      </c>
      <c r="C139" s="175" t="s">
        <v>70</v>
      </c>
      <c r="D139" s="181" t="s">
        <v>138</v>
      </c>
      <c r="E139" s="176" t="str">
        <f t="shared" si="13"/>
        <v>APMale05-09</v>
      </c>
      <c r="F139" s="177">
        <v>4.4999999999999999E-4</v>
      </c>
      <c r="G139" s="177">
        <v>2.2512309228840724E-3</v>
      </c>
      <c r="H139" s="178">
        <v>219.17781911069997</v>
      </c>
      <c r="I139" s="177">
        <v>0.99774876907711596</v>
      </c>
      <c r="J139" s="178">
        <v>97359.101140059531</v>
      </c>
      <c r="K139" s="178">
        <v>486247.56115252088</v>
      </c>
      <c r="L139" s="178">
        <v>6728769.8057560399</v>
      </c>
      <c r="M139" s="179">
        <v>69.11289984154763</v>
      </c>
      <c r="N139" s="178">
        <v>5</v>
      </c>
      <c r="O139" s="180">
        <f t="shared" si="14"/>
        <v>2.4999999999998401</v>
      </c>
    </row>
    <row r="140" spans="2:15" x14ac:dyDescent="0.2">
      <c r="B140" s="175" t="s">
        <v>44</v>
      </c>
      <c r="C140" s="175" t="s">
        <v>70</v>
      </c>
      <c r="D140" s="181" t="s">
        <v>120</v>
      </c>
      <c r="E140" s="176" t="str">
        <f t="shared" si="13"/>
        <v>APMale10-14</v>
      </c>
      <c r="F140" s="177">
        <v>4.8999999999999998E-4</v>
      </c>
      <c r="G140" s="177">
        <v>2.4554475679773595E-3</v>
      </c>
      <c r="H140" s="178">
        <v>238.521988471931</v>
      </c>
      <c r="I140" s="177">
        <v>0.99754455243202267</v>
      </c>
      <c r="J140" s="178">
        <v>97139.92332094883</v>
      </c>
      <c r="K140" s="178">
        <v>485103.31163356436</v>
      </c>
      <c r="L140" s="178">
        <v>6242522.2446035193</v>
      </c>
      <c r="M140" s="179">
        <v>64.263199220142681</v>
      </c>
      <c r="N140" s="178">
        <v>5</v>
      </c>
      <c r="O140" s="180">
        <f t="shared" si="14"/>
        <v>2.5000000000001643</v>
      </c>
    </row>
    <row r="141" spans="2:15" x14ac:dyDescent="0.2">
      <c r="B141" s="175" t="s">
        <v>44</v>
      </c>
      <c r="C141" s="175" t="s">
        <v>70</v>
      </c>
      <c r="D141" s="175" t="s">
        <v>121</v>
      </c>
      <c r="E141" s="176" t="str">
        <f t="shared" si="13"/>
        <v>APMale15-19</v>
      </c>
      <c r="F141" s="177">
        <v>2.1700000000000001E-3</v>
      </c>
      <c r="G141" s="177">
        <v>1.0789501473634926E-2</v>
      </c>
      <c r="H141" s="178">
        <v>1045.5178124740489</v>
      </c>
      <c r="I141" s="177">
        <v>0.98921049852636511</v>
      </c>
      <c r="J141" s="178">
        <v>96901.401332476904</v>
      </c>
      <c r="K141" s="178">
        <v>481893.21213119943</v>
      </c>
      <c r="L141" s="178">
        <v>5757418.9329699548</v>
      </c>
      <c r="M141" s="179">
        <v>59.415228818165005</v>
      </c>
      <c r="N141" s="178">
        <v>5</v>
      </c>
      <c r="O141" s="180">
        <f t="shared" si="14"/>
        <v>2.5000000000000551</v>
      </c>
    </row>
    <row r="142" spans="2:15" x14ac:dyDescent="0.2">
      <c r="B142" s="175" t="s">
        <v>44</v>
      </c>
      <c r="C142" s="175" t="s">
        <v>70</v>
      </c>
      <c r="D142" s="175" t="s">
        <v>122</v>
      </c>
      <c r="E142" s="176" t="str">
        <f t="shared" si="13"/>
        <v>APMale20-24</v>
      </c>
      <c r="F142" s="177">
        <v>2.4499999999999999E-3</v>
      </c>
      <c r="G142" s="177">
        <v>1.2196502434332922E-2</v>
      </c>
      <c r="H142" s="178">
        <v>1169.1065166968478</v>
      </c>
      <c r="I142" s="177">
        <v>0.9878034975656671</v>
      </c>
      <c r="J142" s="178">
        <v>95855.883520002855</v>
      </c>
      <c r="K142" s="178">
        <v>476356.65130827215</v>
      </c>
      <c r="L142" s="178">
        <v>5275525.7208387554</v>
      </c>
      <c r="M142" s="179">
        <v>55.036013723016573</v>
      </c>
      <c r="N142" s="178">
        <v>5</v>
      </c>
      <c r="O142" s="180">
        <f t="shared" si="14"/>
        <v>2.4999999999999805</v>
      </c>
    </row>
    <row r="143" spans="2:15" x14ac:dyDescent="0.2">
      <c r="B143" s="175" t="s">
        <v>44</v>
      </c>
      <c r="C143" s="175" t="s">
        <v>70</v>
      </c>
      <c r="D143" s="175" t="s">
        <v>123</v>
      </c>
      <c r="E143" s="176" t="str">
        <f t="shared" si="13"/>
        <v>APMale25-29</v>
      </c>
      <c r="F143" s="177">
        <v>2.5100000000000001E-3</v>
      </c>
      <c r="G143" s="177">
        <v>1.2462747495918886E-2</v>
      </c>
      <c r="H143" s="178">
        <v>1180.057392994582</v>
      </c>
      <c r="I143" s="177">
        <v>0.98753725250408109</v>
      </c>
      <c r="J143" s="178">
        <v>94686.777003306008</v>
      </c>
      <c r="K143" s="178">
        <v>470483.74153404357</v>
      </c>
      <c r="L143" s="178">
        <v>4799169.0695304833</v>
      </c>
      <c r="M143" s="179">
        <v>50.684680812009468</v>
      </c>
      <c r="N143" s="178">
        <v>5</v>
      </c>
      <c r="O143" s="180">
        <f t="shared" si="14"/>
        <v>2.499999999999976</v>
      </c>
    </row>
    <row r="144" spans="2:15" x14ac:dyDescent="0.2">
      <c r="B144" s="175" t="s">
        <v>44</v>
      </c>
      <c r="C144" s="175" t="s">
        <v>70</v>
      </c>
      <c r="D144" s="175" t="s">
        <v>124</v>
      </c>
      <c r="E144" s="176" t="str">
        <f t="shared" si="13"/>
        <v>APMale30-34</v>
      </c>
      <c r="F144" s="177">
        <v>2.4499999999999999E-3</v>
      </c>
      <c r="G144" s="177">
        <v>1.2193535595895564E-2</v>
      </c>
      <c r="H144" s="178">
        <v>1140.1775140237582</v>
      </c>
      <c r="I144" s="177">
        <v>0.98780646440410447</v>
      </c>
      <c r="J144" s="178">
        <v>93506.719610311426</v>
      </c>
      <c r="K144" s="178">
        <v>464683.1542664977</v>
      </c>
      <c r="L144" s="178">
        <v>4328685.3279964393</v>
      </c>
      <c r="M144" s="179">
        <v>46.292772819281907</v>
      </c>
      <c r="N144" s="178">
        <v>5</v>
      </c>
      <c r="O144" s="180">
        <f t="shared" si="14"/>
        <v>2.4999999999999885</v>
      </c>
    </row>
    <row r="145" spans="2:15" x14ac:dyDescent="0.2">
      <c r="B145" s="175" t="s">
        <v>44</v>
      </c>
      <c r="C145" s="175" t="s">
        <v>70</v>
      </c>
      <c r="D145" s="175" t="s">
        <v>125</v>
      </c>
      <c r="E145" s="176" t="str">
        <f t="shared" si="13"/>
        <v>APMale35-39</v>
      </c>
      <c r="F145" s="177">
        <v>3.0100000000000001E-3</v>
      </c>
      <c r="G145" s="177">
        <v>1.4934822344625991E-2</v>
      </c>
      <c r="H145" s="178">
        <v>1379.4778967954744</v>
      </c>
      <c r="I145" s="177">
        <v>0.98506517765537405</v>
      </c>
      <c r="J145" s="178">
        <v>92366.542096287667</v>
      </c>
      <c r="K145" s="178">
        <v>458384.01573944965</v>
      </c>
      <c r="L145" s="178">
        <v>3864002.1737299412</v>
      </c>
      <c r="M145" s="179">
        <v>41.833353138866073</v>
      </c>
      <c r="N145" s="178">
        <v>5</v>
      </c>
      <c r="O145" s="180">
        <f t="shared" si="14"/>
        <v>2.4999999999999893</v>
      </c>
    </row>
    <row r="146" spans="2:15" x14ac:dyDescent="0.2">
      <c r="B146" s="175" t="s">
        <v>44</v>
      </c>
      <c r="C146" s="175" t="s">
        <v>70</v>
      </c>
      <c r="D146" s="175" t="s">
        <v>126</v>
      </c>
      <c r="E146" s="176" t="str">
        <f t="shared" si="13"/>
        <v>APMale40-44</v>
      </c>
      <c r="F146" s="177">
        <v>3.3700000000000002E-3</v>
      </c>
      <c r="G146" s="177">
        <v>1.6706068918367449E-2</v>
      </c>
      <c r="H146" s="178">
        <v>1520.0361651966402</v>
      </c>
      <c r="I146" s="177">
        <v>0.98329393108163254</v>
      </c>
      <c r="J146" s="178">
        <v>90987.06419949219</v>
      </c>
      <c r="K146" s="178">
        <v>451135.23058446933</v>
      </c>
      <c r="L146" s="178">
        <v>3405618.1579904915</v>
      </c>
      <c r="M146" s="179">
        <v>37.429696055733366</v>
      </c>
      <c r="N146" s="178">
        <v>5</v>
      </c>
      <c r="O146" s="180">
        <f t="shared" si="14"/>
        <v>2.4999999999999911</v>
      </c>
    </row>
    <row r="147" spans="2:15" x14ac:dyDescent="0.2">
      <c r="B147" s="175" t="s">
        <v>44</v>
      </c>
      <c r="C147" s="175" t="s">
        <v>70</v>
      </c>
      <c r="D147" s="175" t="s">
        <v>127</v>
      </c>
      <c r="E147" s="176" t="str">
        <f t="shared" si="13"/>
        <v>APMale45-49</v>
      </c>
      <c r="F147" s="177">
        <v>4.7499999999999999E-3</v>
      </c>
      <c r="G147" s="177">
        <v>2.3473344246686775E-2</v>
      </c>
      <c r="H147" s="178">
        <v>2100.0903477769957</v>
      </c>
      <c r="I147" s="177">
        <v>0.97652665575331321</v>
      </c>
      <c r="J147" s="178">
        <v>89467.028034295552</v>
      </c>
      <c r="K147" s="178">
        <v>442084.91430203523</v>
      </c>
      <c r="L147" s="178">
        <v>2954482.9274060223</v>
      </c>
      <c r="M147" s="179">
        <v>33.023148218061692</v>
      </c>
      <c r="N147" s="178">
        <v>5</v>
      </c>
      <c r="O147" s="180">
        <f t="shared" si="14"/>
        <v>2.5000000000000102</v>
      </c>
    </row>
    <row r="148" spans="2:15" x14ac:dyDescent="0.2">
      <c r="B148" s="175" t="s">
        <v>44</v>
      </c>
      <c r="C148" s="175" t="s">
        <v>70</v>
      </c>
      <c r="D148" s="175" t="s">
        <v>128</v>
      </c>
      <c r="E148" s="176" t="str">
        <f t="shared" si="13"/>
        <v>APMale50-54</v>
      </c>
      <c r="F148" s="177">
        <v>7.0699999999999999E-3</v>
      </c>
      <c r="G148" s="177">
        <v>3.4719733845675178E-2</v>
      </c>
      <c r="H148" s="178">
        <v>3033.3568233876122</v>
      </c>
      <c r="I148" s="177">
        <v>0.96528026615432483</v>
      </c>
      <c r="J148" s="178">
        <v>87366.937686518548</v>
      </c>
      <c r="K148" s="178">
        <v>429251.29637412372</v>
      </c>
      <c r="L148" s="178">
        <v>2512398.0131039871</v>
      </c>
      <c r="M148" s="179">
        <v>28.756851042653302</v>
      </c>
      <c r="N148" s="178">
        <v>5</v>
      </c>
      <c r="O148" s="180">
        <f t="shared" si="14"/>
        <v>2.5000000000000111</v>
      </c>
    </row>
    <row r="149" spans="2:15" x14ac:dyDescent="0.2">
      <c r="B149" s="175" t="s">
        <v>44</v>
      </c>
      <c r="C149" s="175" t="s">
        <v>70</v>
      </c>
      <c r="D149" s="175" t="s">
        <v>129</v>
      </c>
      <c r="E149" s="176" t="str">
        <f t="shared" si="13"/>
        <v>APMale55-59</v>
      </c>
      <c r="F149" s="177">
        <v>9.2800000000000001E-3</v>
      </c>
      <c r="G149" s="177">
        <v>4.5324316978937011E-2</v>
      </c>
      <c r="H149" s="178">
        <v>3822.3619510093627</v>
      </c>
      <c r="I149" s="177">
        <v>0.95467568302106298</v>
      </c>
      <c r="J149" s="178">
        <v>84333.580863130934</v>
      </c>
      <c r="K149" s="178">
        <v>412111.99943813123</v>
      </c>
      <c r="L149" s="178">
        <v>2083146.7167298635</v>
      </c>
      <c r="M149" s="179">
        <v>24.701271965561425</v>
      </c>
      <c r="N149" s="178">
        <v>5</v>
      </c>
      <c r="O149" s="180">
        <f t="shared" si="14"/>
        <v>2.5000000000000049</v>
      </c>
    </row>
    <row r="150" spans="2:15" x14ac:dyDescent="0.2">
      <c r="B150" s="175" t="s">
        <v>44</v>
      </c>
      <c r="C150" s="175" t="s">
        <v>70</v>
      </c>
      <c r="D150" s="175" t="s">
        <v>130</v>
      </c>
      <c r="E150" s="176" t="str">
        <f t="shared" si="13"/>
        <v>APMale60-64</v>
      </c>
      <c r="F150" s="177">
        <v>1.472E-2</v>
      </c>
      <c r="G150" s="177">
        <v>7.0969270899446352E-2</v>
      </c>
      <c r="H150" s="178">
        <v>5713.8225054189834</v>
      </c>
      <c r="I150" s="177">
        <v>0.92903072910055362</v>
      </c>
      <c r="J150" s="178">
        <v>80511.218912121563</v>
      </c>
      <c r="K150" s="178">
        <v>388271.53829706035</v>
      </c>
      <c r="L150" s="178">
        <v>1671034.7172917323</v>
      </c>
      <c r="M150" s="179">
        <v>20.755302675465341</v>
      </c>
      <c r="N150" s="178">
        <v>5</v>
      </c>
      <c r="O150" s="180">
        <f t="shared" si="14"/>
        <v>2.4999999999999982</v>
      </c>
    </row>
    <row r="151" spans="2:15" x14ac:dyDescent="0.2">
      <c r="B151" s="175" t="s">
        <v>44</v>
      </c>
      <c r="C151" s="175" t="s">
        <v>70</v>
      </c>
      <c r="D151" s="175" t="s">
        <v>131</v>
      </c>
      <c r="E151" s="176" t="str">
        <f t="shared" si="13"/>
        <v>APMale65-69</v>
      </c>
      <c r="F151" s="177">
        <v>2.3140000000000001E-2</v>
      </c>
      <c r="G151" s="177">
        <v>0.10938207453389949</v>
      </c>
      <c r="H151" s="178">
        <v>8181.4943886995679</v>
      </c>
      <c r="I151" s="177">
        <v>0.89061792546610052</v>
      </c>
      <c r="J151" s="178">
        <v>74797.396406702581</v>
      </c>
      <c r="K151" s="178">
        <v>353533.24606176402</v>
      </c>
      <c r="L151" s="178">
        <v>1282763.1789946719</v>
      </c>
      <c r="M151" s="179">
        <v>17.14983730208721</v>
      </c>
      <c r="N151" s="178">
        <v>5</v>
      </c>
      <c r="O151" s="180">
        <f t="shared" si="14"/>
        <v>2.499999999999996</v>
      </c>
    </row>
    <row r="152" spans="2:15" x14ac:dyDescent="0.2">
      <c r="B152" s="175" t="s">
        <v>44</v>
      </c>
      <c r="C152" s="175" t="s">
        <v>70</v>
      </c>
      <c r="D152" s="175" t="s">
        <v>132</v>
      </c>
      <c r="E152" s="176" t="str">
        <f t="shared" si="13"/>
        <v>APMale70-74</v>
      </c>
      <c r="F152" s="177">
        <v>3.7850000000000002E-2</v>
      </c>
      <c r="G152" s="177">
        <v>0.17290237622086976</v>
      </c>
      <c r="H152" s="178">
        <v>11518.047753009356</v>
      </c>
      <c r="I152" s="177">
        <v>0.82709762377913021</v>
      </c>
      <c r="J152" s="178">
        <v>66615.90201800302</v>
      </c>
      <c r="K152" s="178">
        <v>304284.39070749172</v>
      </c>
      <c r="L152" s="178">
        <v>929229.93293290795</v>
      </c>
      <c r="M152" s="179">
        <v>13.94907078916056</v>
      </c>
      <c r="N152" s="178">
        <v>5</v>
      </c>
      <c r="O152" s="180">
        <f t="shared" si="14"/>
        <v>2.5000000000000018</v>
      </c>
    </row>
    <row r="153" spans="2:15" x14ac:dyDescent="0.2">
      <c r="B153" s="175" t="s">
        <v>44</v>
      </c>
      <c r="C153" s="175" t="s">
        <v>70</v>
      </c>
      <c r="D153" s="175" t="s">
        <v>133</v>
      </c>
      <c r="E153" s="176" t="str">
        <f t="shared" si="13"/>
        <v>APMale75-79</v>
      </c>
      <c r="F153" s="177">
        <v>5.4449999999999998E-2</v>
      </c>
      <c r="G153" s="177">
        <v>0.23964742331019637</v>
      </c>
      <c r="H153" s="178">
        <v>13204.058804526445</v>
      </c>
      <c r="I153" s="177">
        <v>0.76035257668980361</v>
      </c>
      <c r="J153" s="178">
        <v>55097.854264993664</v>
      </c>
      <c r="K153" s="178">
        <v>242479.12431365222</v>
      </c>
      <c r="L153" s="178">
        <v>624945.54222541628</v>
      </c>
      <c r="M153" s="179">
        <v>11.342466064462958</v>
      </c>
      <c r="N153" s="178">
        <v>5</v>
      </c>
      <c r="O153" s="180">
        <f t="shared" si="14"/>
        <v>2.5000000000000004</v>
      </c>
    </row>
    <row r="154" spans="2:15" x14ac:dyDescent="0.2">
      <c r="B154" s="175" t="s">
        <v>44</v>
      </c>
      <c r="C154" s="175" t="s">
        <v>70</v>
      </c>
      <c r="D154" s="175" t="s">
        <v>134</v>
      </c>
      <c r="E154" s="176" t="str">
        <f t="shared" si="13"/>
        <v>APMale80-84</v>
      </c>
      <c r="F154" s="177">
        <v>7.4969999999999995E-2</v>
      </c>
      <c r="G154" s="177">
        <v>0.31568796334470423</v>
      </c>
      <c r="H154" s="178">
        <v>13225.366965694511</v>
      </c>
      <c r="I154" s="177">
        <v>0.68431203665529572</v>
      </c>
      <c r="J154" s="178">
        <v>41893.79546046722</v>
      </c>
      <c r="K154" s="178">
        <v>176405.55988809981</v>
      </c>
      <c r="L154" s="178">
        <v>382466.41791176412</v>
      </c>
      <c r="M154" s="179">
        <v>9.1294286828863669</v>
      </c>
      <c r="N154" s="178">
        <v>5</v>
      </c>
      <c r="O154" s="180">
        <f t="shared" si="14"/>
        <v>2.5000000000000009</v>
      </c>
    </row>
    <row r="155" spans="2:15" x14ac:dyDescent="0.2">
      <c r="B155" s="175" t="s">
        <v>44</v>
      </c>
      <c r="C155" s="175" t="s">
        <v>70</v>
      </c>
      <c r="D155" s="175" t="s">
        <v>135</v>
      </c>
      <c r="E155" s="176" t="str">
        <f t="shared" si="13"/>
        <v>APMale85-89</v>
      </c>
      <c r="F155" s="177">
        <v>0.11294999999999999</v>
      </c>
      <c r="G155" s="177">
        <v>0.44039754897112959</v>
      </c>
      <c r="H155" s="178">
        <v>12625.50564195199</v>
      </c>
      <c r="I155" s="177">
        <v>0.55960245102887041</v>
      </c>
      <c r="J155" s="178">
        <v>28668.428494772706</v>
      </c>
      <c r="K155" s="178">
        <v>111778.37836898355</v>
      </c>
      <c r="L155" s="178">
        <v>206060.85802366427</v>
      </c>
      <c r="M155" s="179">
        <v>7.1877277145217997</v>
      </c>
      <c r="N155" s="178">
        <v>5</v>
      </c>
      <c r="O155" s="180">
        <f t="shared" si="14"/>
        <v>2.4999999999999996</v>
      </c>
    </row>
    <row r="156" spans="2:15" x14ac:dyDescent="0.2">
      <c r="B156" s="175" t="s">
        <v>44</v>
      </c>
      <c r="C156" s="175" t="s">
        <v>70</v>
      </c>
      <c r="D156" s="175" t="s">
        <v>8</v>
      </c>
      <c r="E156" s="176" t="str">
        <f t="shared" si="13"/>
        <v>APMale90+</v>
      </c>
      <c r="F156" s="177">
        <v>0.17016000000000001</v>
      </c>
      <c r="G156" s="177">
        <v>1</v>
      </c>
      <c r="H156" s="178">
        <v>16042.922852820717</v>
      </c>
      <c r="I156" s="177">
        <v>0</v>
      </c>
      <c r="J156" s="178">
        <v>16042.922852820717</v>
      </c>
      <c r="K156" s="178">
        <v>94282.479654680719</v>
      </c>
      <c r="L156" s="178">
        <v>94282.479654680719</v>
      </c>
      <c r="M156" s="179">
        <v>5.876889175347725</v>
      </c>
      <c r="N156" s="179" t="s">
        <v>19</v>
      </c>
      <c r="O156" s="180">
        <f>K156/H156</f>
        <v>5.876889175347725</v>
      </c>
    </row>
    <row r="157" spans="2:15" ht="16" customHeight="1" x14ac:dyDescent="0.2">
      <c r="B157" s="239" t="s">
        <v>14</v>
      </c>
      <c r="C157" s="239" t="s">
        <v>17</v>
      </c>
      <c r="D157" s="239" t="s">
        <v>0</v>
      </c>
      <c r="E157" s="239" t="s">
        <v>137</v>
      </c>
      <c r="F157" s="238" t="s">
        <v>1</v>
      </c>
      <c r="G157" s="238" t="s">
        <v>2</v>
      </c>
      <c r="H157" s="238" t="s">
        <v>82</v>
      </c>
      <c r="I157" s="238" t="s">
        <v>3</v>
      </c>
      <c r="J157" s="238" t="s">
        <v>4</v>
      </c>
      <c r="K157" s="238" t="s">
        <v>5</v>
      </c>
      <c r="L157" s="238" t="s">
        <v>6</v>
      </c>
      <c r="M157" s="240" t="s">
        <v>7</v>
      </c>
      <c r="N157" s="248" t="s">
        <v>9</v>
      </c>
      <c r="O157" s="250" t="s">
        <v>141</v>
      </c>
    </row>
    <row r="158" spans="2:15" ht="16" customHeight="1" x14ac:dyDescent="0.2">
      <c r="B158" s="239"/>
      <c r="C158" s="239"/>
      <c r="D158" s="239"/>
      <c r="E158" s="239"/>
      <c r="F158" s="239"/>
      <c r="G158" s="239"/>
      <c r="H158" s="239"/>
      <c r="I158" s="239"/>
      <c r="J158" s="239"/>
      <c r="K158" s="239"/>
      <c r="L158" s="239"/>
      <c r="M158" s="241"/>
      <c r="N158" s="248"/>
      <c r="O158" s="250"/>
    </row>
    <row r="159" spans="2:15" x14ac:dyDescent="0.2">
      <c r="B159" s="175" t="s">
        <v>45</v>
      </c>
      <c r="C159" s="175" t="s">
        <v>70</v>
      </c>
      <c r="D159" s="175">
        <v>0</v>
      </c>
      <c r="E159" s="176" t="str">
        <f t="shared" ref="E159:E178" si="15">_xlfn.CONCAT(B159,C159,D159)</f>
        <v>TOMale0</v>
      </c>
      <c r="F159" s="177">
        <v>1.489E-2</v>
      </c>
      <c r="G159" s="177">
        <v>1.4686113136903841E-2</v>
      </c>
      <c r="H159" s="178">
        <v>1468.6113136903841</v>
      </c>
      <c r="I159" s="177">
        <v>0.98531388686309618</v>
      </c>
      <c r="J159" s="178">
        <v>100000</v>
      </c>
      <c r="K159" s="178">
        <v>98655.813218874056</v>
      </c>
      <c r="L159" s="178">
        <v>7121325.7752359174</v>
      </c>
      <c r="M159" s="179">
        <v>71.213257752359169</v>
      </c>
      <c r="N159" s="178">
        <v>1</v>
      </c>
      <c r="O159" s="180">
        <f t="shared" ref="O159:O177" si="16">(K159-J160*N159)/H159</f>
        <v>8.4722575268595335E-2</v>
      </c>
    </row>
    <row r="160" spans="2:15" x14ac:dyDescent="0.2">
      <c r="B160" s="175" t="s">
        <v>45</v>
      </c>
      <c r="C160" s="175" t="s">
        <v>70</v>
      </c>
      <c r="D160" s="181" t="s">
        <v>139</v>
      </c>
      <c r="E160" s="176" t="str">
        <f t="shared" si="15"/>
        <v>TOMale01-04</v>
      </c>
      <c r="F160" s="177">
        <v>8.4999999999999995E-4</v>
      </c>
      <c r="G160" s="177">
        <v>3.4017548976874386E-3</v>
      </c>
      <c r="H160" s="178">
        <v>335.1796340395984</v>
      </c>
      <c r="I160" s="177">
        <v>0.99659824510231254</v>
      </c>
      <c r="J160" s="178">
        <v>98531.388686309612</v>
      </c>
      <c r="K160" s="178">
        <v>393324.05669374909</v>
      </c>
      <c r="L160" s="178">
        <v>7022669.9620170435</v>
      </c>
      <c r="M160" s="179">
        <v>71.273429266026412</v>
      </c>
      <c r="N160" s="178">
        <v>4</v>
      </c>
      <c r="O160" s="180">
        <f t="shared" si="16"/>
        <v>1.6087507411184931</v>
      </c>
    </row>
    <row r="161" spans="2:15" x14ac:dyDescent="0.2">
      <c r="B161" s="175" t="s">
        <v>45</v>
      </c>
      <c r="C161" s="175" t="s">
        <v>70</v>
      </c>
      <c r="D161" s="181" t="s">
        <v>138</v>
      </c>
      <c r="E161" s="176" t="str">
        <f t="shared" si="15"/>
        <v>TOMale05-09</v>
      </c>
      <c r="F161" s="177">
        <v>6.2E-4</v>
      </c>
      <c r="G161" s="177">
        <v>3.0820653584414954E-3</v>
      </c>
      <c r="H161" s="178">
        <v>302.6471342502806</v>
      </c>
      <c r="I161" s="177">
        <v>0.99691793464155853</v>
      </c>
      <c r="J161" s="178">
        <v>98196.209052270016</v>
      </c>
      <c r="K161" s="178">
        <v>490224.4274257244</v>
      </c>
      <c r="L161" s="178">
        <v>6629345.905323294</v>
      </c>
      <c r="M161" s="179">
        <v>67.511220334325543</v>
      </c>
      <c r="N161" s="178">
        <v>5</v>
      </c>
      <c r="O161" s="180">
        <f t="shared" si="16"/>
        <v>2.5000000000000449</v>
      </c>
    </row>
    <row r="162" spans="2:15" x14ac:dyDescent="0.2">
      <c r="B162" s="175" t="s">
        <v>45</v>
      </c>
      <c r="C162" s="175" t="s">
        <v>70</v>
      </c>
      <c r="D162" s="181" t="s">
        <v>120</v>
      </c>
      <c r="E162" s="176" t="str">
        <f t="shared" si="15"/>
        <v>TOMale10-14</v>
      </c>
      <c r="F162" s="177">
        <v>5.0000000000000001E-4</v>
      </c>
      <c r="G162" s="177">
        <v>2.4727353611710217E-3</v>
      </c>
      <c r="H162" s="178">
        <v>242.0648721856723</v>
      </c>
      <c r="I162" s="177">
        <v>0.99752726463882901</v>
      </c>
      <c r="J162" s="178">
        <v>97893.561918019739</v>
      </c>
      <c r="K162" s="178">
        <v>488862.64740963455</v>
      </c>
      <c r="L162" s="178">
        <v>6139121.4778975695</v>
      </c>
      <c r="M162" s="179">
        <v>62.712208623471405</v>
      </c>
      <c r="N162" s="178">
        <v>5</v>
      </c>
      <c r="O162" s="180">
        <f t="shared" si="16"/>
        <v>2.5000000000000417</v>
      </c>
    </row>
    <row r="163" spans="2:15" x14ac:dyDescent="0.2">
      <c r="B163" s="175" t="s">
        <v>45</v>
      </c>
      <c r="C163" s="175" t="s">
        <v>70</v>
      </c>
      <c r="D163" s="175" t="s">
        <v>121</v>
      </c>
      <c r="E163" s="176" t="str">
        <f t="shared" si="15"/>
        <v>TOMale15-19</v>
      </c>
      <c r="F163" s="177">
        <v>1.56E-3</v>
      </c>
      <c r="G163" s="177">
        <v>7.7784376770963426E-3</v>
      </c>
      <c r="H163" s="178">
        <v>759.57608384617788</v>
      </c>
      <c r="I163" s="177">
        <v>0.99222156232290371</v>
      </c>
      <c r="J163" s="178">
        <v>97651.497045834069</v>
      </c>
      <c r="K163" s="178">
        <v>486358.54501955491</v>
      </c>
      <c r="L163" s="178">
        <v>5650258.8304879349</v>
      </c>
      <c r="M163" s="179">
        <v>57.86146655627725</v>
      </c>
      <c r="N163" s="178">
        <v>5</v>
      </c>
      <c r="O163" s="180">
        <f t="shared" si="16"/>
        <v>2.4999999999999325</v>
      </c>
    </row>
    <row r="164" spans="2:15" x14ac:dyDescent="0.2">
      <c r="B164" s="175" t="s">
        <v>45</v>
      </c>
      <c r="C164" s="175" t="s">
        <v>70</v>
      </c>
      <c r="D164" s="175" t="s">
        <v>122</v>
      </c>
      <c r="E164" s="176" t="str">
        <f t="shared" si="15"/>
        <v>TOMale20-24</v>
      </c>
      <c r="F164" s="177">
        <v>2.6199999999999999E-3</v>
      </c>
      <c r="G164" s="177">
        <v>1.3024806249382636E-2</v>
      </c>
      <c r="H164" s="178">
        <v>1261.9984976603885</v>
      </c>
      <c r="I164" s="177">
        <v>0.98697519375061737</v>
      </c>
      <c r="J164" s="178">
        <v>96891.920961987897</v>
      </c>
      <c r="K164" s="178">
        <v>481304.60856578848</v>
      </c>
      <c r="L164" s="178">
        <v>5163900.28546838</v>
      </c>
      <c r="M164" s="179">
        <v>53.295468127773553</v>
      </c>
      <c r="N164" s="178">
        <v>5</v>
      </c>
      <c r="O164" s="180">
        <f t="shared" si="16"/>
        <v>2.4999999999999534</v>
      </c>
    </row>
    <row r="165" spans="2:15" x14ac:dyDescent="0.2">
      <c r="B165" s="175" t="s">
        <v>45</v>
      </c>
      <c r="C165" s="175" t="s">
        <v>70</v>
      </c>
      <c r="D165" s="175" t="s">
        <v>123</v>
      </c>
      <c r="E165" s="176" t="str">
        <f t="shared" si="15"/>
        <v>TOMale25-29</v>
      </c>
      <c r="F165" s="177">
        <v>3.8400000000000001E-3</v>
      </c>
      <c r="G165" s="177">
        <v>1.9005245420522485E-2</v>
      </c>
      <c r="H165" s="178">
        <v>1817.4701459800808</v>
      </c>
      <c r="I165" s="177">
        <v>0.98099475457947749</v>
      </c>
      <c r="J165" s="178">
        <v>95629.922464327508</v>
      </c>
      <c r="K165" s="178">
        <v>473605.93695668731</v>
      </c>
      <c r="L165" s="178">
        <v>4682595.6769025913</v>
      </c>
      <c r="M165" s="179">
        <v>48.965800203898766</v>
      </c>
      <c r="N165" s="178">
        <v>5</v>
      </c>
      <c r="O165" s="180">
        <f t="shared" si="16"/>
        <v>2.5000000000000022</v>
      </c>
    </row>
    <row r="166" spans="2:15" x14ac:dyDescent="0.2">
      <c r="B166" s="175" t="s">
        <v>45</v>
      </c>
      <c r="C166" s="175" t="s">
        <v>70</v>
      </c>
      <c r="D166" s="175" t="s">
        <v>124</v>
      </c>
      <c r="E166" s="176" t="str">
        <f t="shared" si="15"/>
        <v>TOMale30-34</v>
      </c>
      <c r="F166" s="177">
        <v>3.1099999999999999E-3</v>
      </c>
      <c r="G166" s="177">
        <v>1.5411485252924894E-2</v>
      </c>
      <c r="H166" s="178">
        <v>1445.7892254449312</v>
      </c>
      <c r="I166" s="177">
        <v>0.98458851474707509</v>
      </c>
      <c r="J166" s="178">
        <v>93812.452318347423</v>
      </c>
      <c r="K166" s="178">
        <v>465447.7885281248</v>
      </c>
      <c r="L166" s="178">
        <v>4208989.7399459044</v>
      </c>
      <c r="M166" s="179">
        <v>44.866002709991292</v>
      </c>
      <c r="N166" s="178">
        <v>5</v>
      </c>
      <c r="O166" s="180">
        <f t="shared" si="16"/>
        <v>2.4999999999999796</v>
      </c>
    </row>
    <row r="167" spans="2:15" x14ac:dyDescent="0.2">
      <c r="B167" s="175" t="s">
        <v>45</v>
      </c>
      <c r="C167" s="175" t="s">
        <v>70</v>
      </c>
      <c r="D167" s="175" t="s">
        <v>125</v>
      </c>
      <c r="E167" s="176" t="str">
        <f t="shared" si="15"/>
        <v>TOMale35-39</v>
      </c>
      <c r="F167" s="177">
        <v>3.7599999999999999E-3</v>
      </c>
      <c r="G167" s="177">
        <v>1.863144892854551E-2</v>
      </c>
      <c r="H167" s="178">
        <v>1720.9247661155823</v>
      </c>
      <c r="I167" s="177">
        <v>0.98136855107145449</v>
      </c>
      <c r="J167" s="178">
        <v>92366.663092902498</v>
      </c>
      <c r="K167" s="178">
        <v>457531.00354922353</v>
      </c>
      <c r="L167" s="178">
        <v>3743541.9514177795</v>
      </c>
      <c r="M167" s="179">
        <v>40.529145755244194</v>
      </c>
      <c r="N167" s="178">
        <v>5</v>
      </c>
      <c r="O167" s="180">
        <f t="shared" si="16"/>
        <v>2.5000000000000084</v>
      </c>
    </row>
    <row r="168" spans="2:15" x14ac:dyDescent="0.2">
      <c r="B168" s="175" t="s">
        <v>45</v>
      </c>
      <c r="C168" s="175" t="s">
        <v>70</v>
      </c>
      <c r="D168" s="175" t="s">
        <v>126</v>
      </c>
      <c r="E168" s="176" t="str">
        <f t="shared" si="15"/>
        <v>TOMale40-44</v>
      </c>
      <c r="F168" s="177">
        <v>4.9899999999999996E-3</v>
      </c>
      <c r="G168" s="177">
        <v>2.4653050961646765E-2</v>
      </c>
      <c r="H168" s="178">
        <v>2234.6940064263754</v>
      </c>
      <c r="I168" s="177">
        <v>0.97534694903835328</v>
      </c>
      <c r="J168" s="178">
        <v>90645.738326786915</v>
      </c>
      <c r="K168" s="178">
        <v>447641.95661786862</v>
      </c>
      <c r="L168" s="178">
        <v>3286010.9478685562</v>
      </c>
      <c r="M168" s="179">
        <v>36.251135558322218</v>
      </c>
      <c r="N168" s="178">
        <v>5</v>
      </c>
      <c r="O168" s="180">
        <f t="shared" si="16"/>
        <v>2.5000000000000009</v>
      </c>
    </row>
    <row r="169" spans="2:15" x14ac:dyDescent="0.2">
      <c r="B169" s="175" t="s">
        <v>45</v>
      </c>
      <c r="C169" s="175" t="s">
        <v>70</v>
      </c>
      <c r="D169" s="175" t="s">
        <v>127</v>
      </c>
      <c r="E169" s="176" t="str">
        <f t="shared" si="15"/>
        <v>TOMale45-49</v>
      </c>
      <c r="F169" s="177">
        <v>6.2100000000000002E-3</v>
      </c>
      <c r="G169" s="177">
        <v>3.0584589877619861E-2</v>
      </c>
      <c r="H169" s="178">
        <v>2704.0155311903</v>
      </c>
      <c r="I169" s="177">
        <v>0.96941541012238019</v>
      </c>
      <c r="J169" s="178">
        <v>88411.044320360539</v>
      </c>
      <c r="K169" s="178">
        <v>435295.18277382699</v>
      </c>
      <c r="L169" s="178">
        <v>2838368.9912506877</v>
      </c>
      <c r="M169" s="179">
        <v>32.104235540593294</v>
      </c>
      <c r="N169" s="178">
        <v>5</v>
      </c>
      <c r="O169" s="180">
        <f t="shared" si="16"/>
        <v>2.4999999999999987</v>
      </c>
    </row>
    <row r="170" spans="2:15" x14ac:dyDescent="0.2">
      <c r="B170" s="175" t="s">
        <v>45</v>
      </c>
      <c r="C170" s="175" t="s">
        <v>70</v>
      </c>
      <c r="D170" s="175" t="s">
        <v>128</v>
      </c>
      <c r="E170" s="176" t="str">
        <f t="shared" si="15"/>
        <v>TOMale50-54</v>
      </c>
      <c r="F170" s="177">
        <v>8.5900000000000004E-3</v>
      </c>
      <c r="G170" s="177">
        <v>4.2055886679945094E-2</v>
      </c>
      <c r="H170" s="178">
        <v>3604.4850904321356</v>
      </c>
      <c r="I170" s="177">
        <v>0.95794411332005491</v>
      </c>
      <c r="J170" s="178">
        <v>85707.028789170246</v>
      </c>
      <c r="K170" s="178">
        <v>419523.93121977092</v>
      </c>
      <c r="L170" s="178">
        <v>2403073.8084768606</v>
      </c>
      <c r="M170" s="179">
        <v>28.038234931561504</v>
      </c>
      <c r="N170" s="178">
        <v>5</v>
      </c>
      <c r="O170" s="180">
        <f t="shared" si="16"/>
        <v>2.500000000000012</v>
      </c>
    </row>
    <row r="171" spans="2:15" x14ac:dyDescent="0.2">
      <c r="B171" s="175" t="s">
        <v>45</v>
      </c>
      <c r="C171" s="175" t="s">
        <v>70</v>
      </c>
      <c r="D171" s="175" t="s">
        <v>129</v>
      </c>
      <c r="E171" s="176" t="str">
        <f t="shared" si="15"/>
        <v>TOMale55-59</v>
      </c>
      <c r="F171" s="177">
        <v>9.8899999999999995E-3</v>
      </c>
      <c r="G171" s="177">
        <v>4.8263203109231156E-2</v>
      </c>
      <c r="H171" s="178">
        <v>3962.5317423167239</v>
      </c>
      <c r="I171" s="177">
        <v>0.95173679689076884</v>
      </c>
      <c r="J171" s="178">
        <v>82102.543698738111</v>
      </c>
      <c r="K171" s="178">
        <v>400606.38913789875</v>
      </c>
      <c r="L171" s="178">
        <v>1983549.8772570896</v>
      </c>
      <c r="M171" s="179">
        <v>24.159420499021348</v>
      </c>
      <c r="N171" s="178">
        <v>5</v>
      </c>
      <c r="O171" s="180">
        <f t="shared" si="16"/>
        <v>2.5000000000000107</v>
      </c>
    </row>
    <row r="172" spans="2:15" x14ac:dyDescent="0.2">
      <c r="B172" s="175" t="s">
        <v>45</v>
      </c>
      <c r="C172" s="175" t="s">
        <v>70</v>
      </c>
      <c r="D172" s="175" t="s">
        <v>130</v>
      </c>
      <c r="E172" s="176" t="str">
        <f t="shared" si="15"/>
        <v>TOMale60-64</v>
      </c>
      <c r="F172" s="177">
        <v>1.636E-2</v>
      </c>
      <c r="G172" s="177">
        <v>7.8570697128241912E-2</v>
      </c>
      <c r="H172" s="178">
        <v>6139.5152130251863</v>
      </c>
      <c r="I172" s="177">
        <v>0.92142930287175806</v>
      </c>
      <c r="J172" s="178">
        <v>78140.011956421382</v>
      </c>
      <c r="K172" s="178">
        <v>375351.2717495439</v>
      </c>
      <c r="L172" s="178">
        <v>1582943.4881191908</v>
      </c>
      <c r="M172" s="179">
        <v>20.257784053091736</v>
      </c>
      <c r="N172" s="178">
        <v>5</v>
      </c>
      <c r="O172" s="180">
        <f t="shared" si="16"/>
        <v>2.5000000000000049</v>
      </c>
    </row>
    <row r="173" spans="2:15" x14ac:dyDescent="0.2">
      <c r="B173" s="175" t="s">
        <v>45</v>
      </c>
      <c r="C173" s="175" t="s">
        <v>70</v>
      </c>
      <c r="D173" s="175" t="s">
        <v>131</v>
      </c>
      <c r="E173" s="176" t="str">
        <f t="shared" si="15"/>
        <v>TOMale65-69</v>
      </c>
      <c r="F173" s="177">
        <v>2.3300000000000001E-2</v>
      </c>
      <c r="G173" s="177">
        <v>0.11009720368698749</v>
      </c>
      <c r="H173" s="178">
        <v>7927.053355521969</v>
      </c>
      <c r="I173" s="177">
        <v>0.8899027963130125</v>
      </c>
      <c r="J173" s="178">
        <v>72000.496743396187</v>
      </c>
      <c r="K173" s="178">
        <v>340184.85032817599</v>
      </c>
      <c r="L173" s="178">
        <v>1207592.2163696468</v>
      </c>
      <c r="M173" s="179">
        <v>16.77199840264166</v>
      </c>
      <c r="N173" s="178">
        <v>5</v>
      </c>
      <c r="O173" s="180">
        <f t="shared" si="16"/>
        <v>2.4999999999999987</v>
      </c>
    </row>
    <row r="174" spans="2:15" x14ac:dyDescent="0.2">
      <c r="B174" s="175" t="s">
        <v>45</v>
      </c>
      <c r="C174" s="175" t="s">
        <v>70</v>
      </c>
      <c r="D174" s="175" t="s">
        <v>132</v>
      </c>
      <c r="E174" s="176" t="str">
        <f t="shared" si="15"/>
        <v>TOMale70-74</v>
      </c>
      <c r="F174" s="177">
        <v>3.7749999999999999E-2</v>
      </c>
      <c r="G174" s="177">
        <v>0.17248611399431615</v>
      </c>
      <c r="H174" s="178">
        <v>11051.779260209234</v>
      </c>
      <c r="I174" s="177">
        <v>0.82751388600568387</v>
      </c>
      <c r="J174" s="178">
        <v>64073.443387874213</v>
      </c>
      <c r="K174" s="178">
        <v>292737.76878884801</v>
      </c>
      <c r="L174" s="178">
        <v>867407.36604147078</v>
      </c>
      <c r="M174" s="179">
        <v>13.53770486144383</v>
      </c>
      <c r="N174" s="178">
        <v>5</v>
      </c>
      <c r="O174" s="180">
        <f t="shared" si="16"/>
        <v>2.5000000000000036</v>
      </c>
    </row>
    <row r="175" spans="2:15" x14ac:dyDescent="0.2">
      <c r="B175" s="175" t="s">
        <v>45</v>
      </c>
      <c r="C175" s="175" t="s">
        <v>70</v>
      </c>
      <c r="D175" s="175" t="s">
        <v>133</v>
      </c>
      <c r="E175" s="176" t="str">
        <f t="shared" si="15"/>
        <v>TOMale75-79</v>
      </c>
      <c r="F175" s="177">
        <v>5.1270000000000003E-2</v>
      </c>
      <c r="G175" s="177">
        <v>0.22722271294535462</v>
      </c>
      <c r="H175" s="178">
        <v>12047.726367965426</v>
      </c>
      <c r="I175" s="177">
        <v>0.77277728705464543</v>
      </c>
      <c r="J175" s="178">
        <v>53021.664127664983</v>
      </c>
      <c r="K175" s="178">
        <v>234989.00471841136</v>
      </c>
      <c r="L175" s="178">
        <v>574669.59725262283</v>
      </c>
      <c r="M175" s="179">
        <v>10.838392319579778</v>
      </c>
      <c r="N175" s="178">
        <v>5</v>
      </c>
      <c r="O175" s="180">
        <f t="shared" si="16"/>
        <v>2.4999999999999991</v>
      </c>
    </row>
    <row r="176" spans="2:15" x14ac:dyDescent="0.2">
      <c r="B176" s="175" t="s">
        <v>45</v>
      </c>
      <c r="C176" s="175" t="s">
        <v>70</v>
      </c>
      <c r="D176" s="175" t="s">
        <v>134</v>
      </c>
      <c r="E176" s="176" t="str">
        <f t="shared" si="15"/>
        <v>TOMale80-84</v>
      </c>
      <c r="F176" s="177">
        <v>8.1070000000000003E-2</v>
      </c>
      <c r="G176" s="177">
        <v>0.33704523867512842</v>
      </c>
      <c r="H176" s="178">
        <v>13810.070631677796</v>
      </c>
      <c r="I176" s="177">
        <v>0.66295476132487163</v>
      </c>
      <c r="J176" s="178">
        <v>40973.937759699562</v>
      </c>
      <c r="K176" s="178">
        <v>170344.51221930332</v>
      </c>
      <c r="L176" s="178">
        <v>339680.59253421146</v>
      </c>
      <c r="M176" s="179">
        <v>8.2901622618343662</v>
      </c>
      <c r="N176" s="178">
        <v>5</v>
      </c>
      <c r="O176" s="180">
        <f t="shared" si="16"/>
        <v>2.4999999999999982</v>
      </c>
    </row>
    <row r="177" spans="2:15" x14ac:dyDescent="0.2">
      <c r="B177" s="175" t="s">
        <v>45</v>
      </c>
      <c r="C177" s="175" t="s">
        <v>70</v>
      </c>
      <c r="D177" s="175" t="s">
        <v>135</v>
      </c>
      <c r="E177" s="176" t="str">
        <f t="shared" si="15"/>
        <v>TOMale85-89</v>
      </c>
      <c r="F177" s="177">
        <v>0.12584999999999999</v>
      </c>
      <c r="G177" s="177">
        <v>0.47865895246854756</v>
      </c>
      <c r="H177" s="178">
        <v>13002.228184493713</v>
      </c>
      <c r="I177" s="177">
        <v>0.52134104753145238</v>
      </c>
      <c r="J177" s="178">
        <v>27163.867128021768</v>
      </c>
      <c r="K177" s="178">
        <v>103313.76517887456</v>
      </c>
      <c r="L177" s="178">
        <v>169336.08031490812</v>
      </c>
      <c r="M177" s="179">
        <v>6.2338723539191516</v>
      </c>
      <c r="N177" s="178">
        <v>5</v>
      </c>
      <c r="O177" s="180">
        <f t="shared" si="16"/>
        <v>2.5000000000000009</v>
      </c>
    </row>
    <row r="178" spans="2:15" x14ac:dyDescent="0.2">
      <c r="B178" s="175" t="s">
        <v>45</v>
      </c>
      <c r="C178" s="175" t="s">
        <v>70</v>
      </c>
      <c r="D178" s="175" t="s">
        <v>8</v>
      </c>
      <c r="E178" s="176" t="str">
        <f t="shared" si="15"/>
        <v>TOMale90+</v>
      </c>
      <c r="F178" s="177">
        <v>0.2145</v>
      </c>
      <c r="G178" s="177">
        <v>1</v>
      </c>
      <c r="H178" s="178">
        <v>14161.638943528053</v>
      </c>
      <c r="I178" s="177">
        <v>0</v>
      </c>
      <c r="J178" s="178">
        <v>14161.638943528053</v>
      </c>
      <c r="K178" s="178">
        <v>66022.315136033547</v>
      </c>
      <c r="L178" s="178">
        <v>66022.315136033547</v>
      </c>
      <c r="M178" s="179">
        <v>4.6620532693503041</v>
      </c>
      <c r="N178" s="179" t="s">
        <v>19</v>
      </c>
      <c r="O178" s="180">
        <f>K178/H178</f>
        <v>4.6620532693503041</v>
      </c>
    </row>
    <row r="179" spans="2:15" ht="16" customHeight="1" x14ac:dyDescent="0.2">
      <c r="B179" s="239" t="s">
        <v>14</v>
      </c>
      <c r="C179" s="239" t="s">
        <v>17</v>
      </c>
      <c r="D179" s="239" t="s">
        <v>0</v>
      </c>
      <c r="E179" s="239" t="s">
        <v>137</v>
      </c>
      <c r="F179" s="238" t="s">
        <v>1</v>
      </c>
      <c r="G179" s="238" t="s">
        <v>2</v>
      </c>
      <c r="H179" s="238" t="s">
        <v>82</v>
      </c>
      <c r="I179" s="238" t="s">
        <v>3</v>
      </c>
      <c r="J179" s="238" t="s">
        <v>4</v>
      </c>
      <c r="K179" s="238" t="s">
        <v>5</v>
      </c>
      <c r="L179" s="238" t="s">
        <v>6</v>
      </c>
      <c r="M179" s="240" t="s">
        <v>7</v>
      </c>
      <c r="N179" s="248" t="s">
        <v>9</v>
      </c>
      <c r="O179" s="250" t="s">
        <v>141</v>
      </c>
    </row>
    <row r="180" spans="2:15" ht="16" customHeight="1" x14ac:dyDescent="0.2">
      <c r="B180" s="239"/>
      <c r="C180" s="239"/>
      <c r="D180" s="239"/>
      <c r="E180" s="239"/>
      <c r="F180" s="239"/>
      <c r="G180" s="239"/>
      <c r="H180" s="239"/>
      <c r="I180" s="239"/>
      <c r="J180" s="239"/>
      <c r="K180" s="239"/>
      <c r="L180" s="239"/>
      <c r="M180" s="241"/>
      <c r="N180" s="248"/>
      <c r="O180" s="250"/>
    </row>
    <row r="181" spans="2:15" x14ac:dyDescent="0.2">
      <c r="B181" s="175" t="s">
        <v>47</v>
      </c>
      <c r="C181" s="175" t="s">
        <v>70</v>
      </c>
      <c r="D181" s="175">
        <v>0</v>
      </c>
      <c r="E181" s="176" t="str">
        <f t="shared" ref="E181:E200" si="17">_xlfn.CONCAT(B181,C181,D181)</f>
        <v>MAMale0</v>
      </c>
      <c r="F181" s="177">
        <v>2.051E-2</v>
      </c>
      <c r="G181" s="177">
        <v>2.014009242989856E-2</v>
      </c>
      <c r="H181" s="178">
        <v>2014.0092429898559</v>
      </c>
      <c r="I181" s="177">
        <v>0.97985990757010144</v>
      </c>
      <c r="J181" s="178">
        <v>100000</v>
      </c>
      <c r="K181" s="178">
        <v>98188.202855224125</v>
      </c>
      <c r="L181" s="178">
        <v>6768958.2850733027</v>
      </c>
      <c r="M181" s="179">
        <v>67.689582850733032</v>
      </c>
      <c r="N181" s="178">
        <v>1</v>
      </c>
      <c r="O181" s="180">
        <f t="shared" ref="O181:O199" si="18">(K181-J182*N181)/H181</f>
        <v>0.10040276573596314</v>
      </c>
    </row>
    <row r="182" spans="2:15" x14ac:dyDescent="0.2">
      <c r="B182" s="175" t="s">
        <v>47</v>
      </c>
      <c r="C182" s="175" t="s">
        <v>70</v>
      </c>
      <c r="D182" s="181" t="s">
        <v>139</v>
      </c>
      <c r="E182" s="176" t="str">
        <f t="shared" si="17"/>
        <v>MAMale01-04</v>
      </c>
      <c r="F182" s="177">
        <v>8.3000000000000001E-4</v>
      </c>
      <c r="G182" s="177">
        <v>3.3180922497600975E-3</v>
      </c>
      <c r="H182" s="178">
        <v>325.12655651589995</v>
      </c>
      <c r="I182" s="177">
        <v>0.9966819077502399</v>
      </c>
      <c r="J182" s="178">
        <v>97985.99075701015</v>
      </c>
      <c r="K182" s="178">
        <v>391161.16163817316</v>
      </c>
      <c r="L182" s="178">
        <v>6670770.0822180789</v>
      </c>
      <c r="M182" s="179">
        <v>68.078814437469333</v>
      </c>
      <c r="N182" s="178">
        <v>4</v>
      </c>
      <c r="O182" s="180">
        <f t="shared" si="18"/>
        <v>1.5923179015087066</v>
      </c>
    </row>
    <row r="183" spans="2:15" x14ac:dyDescent="0.2">
      <c r="B183" s="175" t="s">
        <v>47</v>
      </c>
      <c r="C183" s="175" t="s">
        <v>70</v>
      </c>
      <c r="D183" s="181" t="s">
        <v>138</v>
      </c>
      <c r="E183" s="176" t="str">
        <f t="shared" si="17"/>
        <v>MAMale05-09</v>
      </c>
      <c r="F183" s="177">
        <v>3.8999999999999999E-4</v>
      </c>
      <c r="G183" s="177">
        <v>1.9254286771389166E-3</v>
      </c>
      <c r="H183" s="178">
        <v>188.03902856580103</v>
      </c>
      <c r="I183" s="177">
        <v>0.99807457132286104</v>
      </c>
      <c r="J183" s="178">
        <v>97660.864200494252</v>
      </c>
      <c r="K183" s="178">
        <v>487834.22343105671</v>
      </c>
      <c r="L183" s="178">
        <v>6279608.9205799056</v>
      </c>
      <c r="M183" s="179">
        <v>64.300157202050698</v>
      </c>
      <c r="N183" s="178">
        <v>5</v>
      </c>
      <c r="O183" s="180">
        <f t="shared" si="18"/>
        <v>2.4999999999999218</v>
      </c>
    </row>
    <row r="184" spans="2:15" x14ac:dyDescent="0.2">
      <c r="B184" s="175" t="s">
        <v>47</v>
      </c>
      <c r="C184" s="175" t="s">
        <v>70</v>
      </c>
      <c r="D184" s="181" t="s">
        <v>120</v>
      </c>
      <c r="E184" s="176" t="str">
        <f t="shared" si="17"/>
        <v>MAMale10-14</v>
      </c>
      <c r="F184" s="177">
        <v>5.1000000000000004E-4</v>
      </c>
      <c r="G184" s="177">
        <v>2.5659181948055245E-3</v>
      </c>
      <c r="H184" s="178">
        <v>250.10729560774914</v>
      </c>
      <c r="I184" s="177">
        <v>0.99743408180519444</v>
      </c>
      <c r="J184" s="178">
        <v>97472.825171928445</v>
      </c>
      <c r="K184" s="178">
        <v>486738.85762062285</v>
      </c>
      <c r="L184" s="178">
        <v>5791774.6971488493</v>
      </c>
      <c r="M184" s="179">
        <v>59.419378549179918</v>
      </c>
      <c r="N184" s="178">
        <v>5</v>
      </c>
      <c r="O184" s="180">
        <f t="shared" si="18"/>
        <v>2.5000000000000302</v>
      </c>
    </row>
    <row r="185" spans="2:15" x14ac:dyDescent="0.2">
      <c r="B185" s="175" t="s">
        <v>47</v>
      </c>
      <c r="C185" s="175" t="s">
        <v>70</v>
      </c>
      <c r="D185" s="175" t="s">
        <v>121</v>
      </c>
      <c r="E185" s="176" t="str">
        <f t="shared" si="17"/>
        <v>MAMale15-19</v>
      </c>
      <c r="F185" s="177">
        <v>1.6100000000000001E-3</v>
      </c>
      <c r="G185" s="177">
        <v>8.0110810025140582E-3</v>
      </c>
      <c r="H185" s="178">
        <v>778.8590681917766</v>
      </c>
      <c r="I185" s="177">
        <v>0.99198891899748598</v>
      </c>
      <c r="J185" s="178">
        <v>97222.71787632069</v>
      </c>
      <c r="K185" s="178">
        <v>484166.44171112403</v>
      </c>
      <c r="L185" s="178">
        <v>5305035.8395282263</v>
      </c>
      <c r="M185" s="179">
        <v>54.565804735852865</v>
      </c>
      <c r="N185" s="178">
        <v>5</v>
      </c>
      <c r="O185" s="180">
        <f t="shared" si="18"/>
        <v>2.4999999999999893</v>
      </c>
    </row>
    <row r="186" spans="2:15" x14ac:dyDescent="0.2">
      <c r="B186" s="175" t="s">
        <v>47</v>
      </c>
      <c r="C186" s="175" t="s">
        <v>70</v>
      </c>
      <c r="D186" s="175" t="s">
        <v>122</v>
      </c>
      <c r="E186" s="176" t="str">
        <f t="shared" si="17"/>
        <v>MAMale20-24</v>
      </c>
      <c r="F186" s="177">
        <v>3.4299999999999999E-3</v>
      </c>
      <c r="G186" s="177">
        <v>1.7025975861992927E-2</v>
      </c>
      <c r="H186" s="178">
        <v>1642.0508121046569</v>
      </c>
      <c r="I186" s="177">
        <v>0.98297402413800705</v>
      </c>
      <c r="J186" s="178">
        <v>96443.85880812892</v>
      </c>
      <c r="K186" s="178">
        <v>478114.16701038298</v>
      </c>
      <c r="L186" s="178">
        <v>4820869.3978171023</v>
      </c>
      <c r="M186" s="179">
        <v>49.986276548805698</v>
      </c>
      <c r="N186" s="178">
        <v>5</v>
      </c>
      <c r="O186" s="180">
        <f t="shared" si="18"/>
        <v>2.5000000000000204</v>
      </c>
    </row>
    <row r="187" spans="2:15" x14ac:dyDescent="0.2">
      <c r="B187" s="175" t="s">
        <v>47</v>
      </c>
      <c r="C187" s="175" t="s">
        <v>70</v>
      </c>
      <c r="D187" s="175" t="s">
        <v>123</v>
      </c>
      <c r="E187" s="176" t="str">
        <f t="shared" si="17"/>
        <v>MAMale25-29</v>
      </c>
      <c r="F187" s="177">
        <v>4.3899999999999998E-3</v>
      </c>
      <c r="G187" s="177">
        <v>2.1728839120490485E-2</v>
      </c>
      <c r="H187" s="178">
        <v>2059.9332342772395</v>
      </c>
      <c r="I187" s="177">
        <v>0.97827116087950949</v>
      </c>
      <c r="J187" s="178">
        <v>94801.807996024261</v>
      </c>
      <c r="K187" s="178">
        <v>468859.20689442824</v>
      </c>
      <c r="L187" s="178">
        <v>4342755.2308067195</v>
      </c>
      <c r="M187" s="179">
        <v>45.808780682630477</v>
      </c>
      <c r="N187" s="178">
        <v>5</v>
      </c>
      <c r="O187" s="180">
        <f t="shared" si="18"/>
        <v>2.5000000000000142</v>
      </c>
    </row>
    <row r="188" spans="2:15" x14ac:dyDescent="0.2">
      <c r="B188" s="175" t="s">
        <v>47</v>
      </c>
      <c r="C188" s="175" t="s">
        <v>70</v>
      </c>
      <c r="D188" s="175" t="s">
        <v>124</v>
      </c>
      <c r="E188" s="176" t="str">
        <f t="shared" si="17"/>
        <v>MAMale30-34</v>
      </c>
      <c r="F188" s="177">
        <v>4.3200000000000001E-3</v>
      </c>
      <c r="G188" s="177">
        <v>2.1386008362137925E-2</v>
      </c>
      <c r="H188" s="178">
        <v>1983.3785091750701</v>
      </c>
      <c r="I188" s="177">
        <v>0.97861399163786211</v>
      </c>
      <c r="J188" s="178">
        <v>92741.874761747022</v>
      </c>
      <c r="K188" s="178">
        <v>458750.92753579747</v>
      </c>
      <c r="L188" s="178">
        <v>3873896.023912291</v>
      </c>
      <c r="M188" s="179">
        <v>41.770732302579525</v>
      </c>
      <c r="N188" s="178">
        <v>5</v>
      </c>
      <c r="O188" s="180">
        <f t="shared" si="18"/>
        <v>2.5000000000000111</v>
      </c>
    </row>
    <row r="189" spans="2:15" x14ac:dyDescent="0.2">
      <c r="B189" s="175" t="s">
        <v>47</v>
      </c>
      <c r="C189" s="175" t="s">
        <v>70</v>
      </c>
      <c r="D189" s="175" t="s">
        <v>125</v>
      </c>
      <c r="E189" s="176" t="str">
        <f t="shared" si="17"/>
        <v>MAMale35-39</v>
      </c>
      <c r="F189" s="177">
        <v>4.8599999999999997E-3</v>
      </c>
      <c r="G189" s="177">
        <v>2.4018309421917083E-2</v>
      </c>
      <c r="H189" s="178">
        <v>2179.8656456621752</v>
      </c>
      <c r="I189" s="177">
        <v>0.97598169057808293</v>
      </c>
      <c r="J189" s="178">
        <v>90758.49625257196</v>
      </c>
      <c r="K189" s="178">
        <v>448342.81714870437</v>
      </c>
      <c r="L189" s="178">
        <v>3415145.0963764936</v>
      </c>
      <c r="M189" s="179">
        <v>37.628929933705393</v>
      </c>
      <c r="N189" s="178">
        <v>5</v>
      </c>
      <c r="O189" s="180">
        <f t="shared" si="18"/>
        <v>2.4999999999999822</v>
      </c>
    </row>
    <row r="190" spans="2:15" x14ac:dyDescent="0.2">
      <c r="B190" s="175" t="s">
        <v>47</v>
      </c>
      <c r="C190" s="175" t="s">
        <v>70</v>
      </c>
      <c r="D190" s="175" t="s">
        <v>126</v>
      </c>
      <c r="E190" s="176" t="str">
        <f t="shared" si="17"/>
        <v>MAMale40-44</v>
      </c>
      <c r="F190" s="177">
        <v>5.8900000000000003E-3</v>
      </c>
      <c r="G190" s="177">
        <v>2.9046200159626754E-2</v>
      </c>
      <c r="H190" s="178">
        <v>2572.8726344739425</v>
      </c>
      <c r="I190" s="177">
        <v>0.97095379984037322</v>
      </c>
      <c r="J190" s="178">
        <v>88578.630606909792</v>
      </c>
      <c r="K190" s="178">
        <v>436460.97144836409</v>
      </c>
      <c r="L190" s="178">
        <v>2966802.279227789</v>
      </c>
      <c r="M190" s="179">
        <v>33.493431303919436</v>
      </c>
      <c r="N190" s="178">
        <v>5</v>
      </c>
      <c r="O190" s="180">
        <f t="shared" si="18"/>
        <v>2.4999999999999898</v>
      </c>
    </row>
    <row r="191" spans="2:15" x14ac:dyDescent="0.2">
      <c r="B191" s="175" t="s">
        <v>47</v>
      </c>
      <c r="C191" s="175" t="s">
        <v>70</v>
      </c>
      <c r="D191" s="175" t="s">
        <v>127</v>
      </c>
      <c r="E191" s="176" t="str">
        <f t="shared" si="17"/>
        <v>MAMale45-49</v>
      </c>
      <c r="F191" s="177">
        <v>8.1700000000000002E-3</v>
      </c>
      <c r="G191" s="177">
        <v>4.0038610481117919E-2</v>
      </c>
      <c r="H191" s="178">
        <v>3443.5510425916609</v>
      </c>
      <c r="I191" s="177">
        <v>0.9599613895188821</v>
      </c>
      <c r="J191" s="178">
        <v>86005.757972435851</v>
      </c>
      <c r="K191" s="178">
        <v>421419.9122557001</v>
      </c>
      <c r="L191" s="178">
        <v>2530341.3077794248</v>
      </c>
      <c r="M191" s="179">
        <v>29.420603543664818</v>
      </c>
      <c r="N191" s="178">
        <v>5</v>
      </c>
      <c r="O191" s="180">
        <f t="shared" si="18"/>
        <v>2.4999999999999853</v>
      </c>
    </row>
    <row r="192" spans="2:15" x14ac:dyDescent="0.2">
      <c r="B192" s="175" t="s">
        <v>47</v>
      </c>
      <c r="C192" s="175" t="s">
        <v>70</v>
      </c>
      <c r="D192" s="175" t="s">
        <v>128</v>
      </c>
      <c r="E192" s="176" t="str">
        <f t="shared" si="17"/>
        <v>MAMale50-54</v>
      </c>
      <c r="F192" s="177">
        <v>1.124E-2</v>
      </c>
      <c r="G192" s="177">
        <v>5.4666573710478748E-2</v>
      </c>
      <c r="H192" s="178">
        <v>4513.3929708301266</v>
      </c>
      <c r="I192" s="177">
        <v>0.94533342628952122</v>
      </c>
      <c r="J192" s="178">
        <v>82562.206929844193</v>
      </c>
      <c r="K192" s="178">
        <v>401527.55222214566</v>
      </c>
      <c r="L192" s="178">
        <v>2108921.3955237246</v>
      </c>
      <c r="M192" s="179">
        <v>25.543423243467124</v>
      </c>
      <c r="N192" s="178">
        <v>5</v>
      </c>
      <c r="O192" s="180">
        <f t="shared" si="18"/>
        <v>2.5000000000000031</v>
      </c>
    </row>
    <row r="193" spans="2:15" x14ac:dyDescent="0.2">
      <c r="B193" s="175" t="s">
        <v>47</v>
      </c>
      <c r="C193" s="175" t="s">
        <v>70</v>
      </c>
      <c r="D193" s="175" t="s">
        <v>129</v>
      </c>
      <c r="E193" s="176" t="str">
        <f t="shared" si="17"/>
        <v>MAMale55-59</v>
      </c>
      <c r="F193" s="177">
        <v>1.6539999999999999E-2</v>
      </c>
      <c r="G193" s="177">
        <v>7.9396077550249244E-2</v>
      </c>
      <c r="H193" s="178">
        <v>6196.7696857948567</v>
      </c>
      <c r="I193" s="177">
        <v>0.92060392244975076</v>
      </c>
      <c r="J193" s="178">
        <v>78048.813959014064</v>
      </c>
      <c r="K193" s="178">
        <v>374752.14558058314</v>
      </c>
      <c r="L193" s="178">
        <v>1707393.8433015789</v>
      </c>
      <c r="M193" s="179">
        <v>21.875974235792825</v>
      </c>
      <c r="N193" s="178">
        <v>5</v>
      </c>
      <c r="O193" s="180">
        <f t="shared" si="18"/>
        <v>2.4999999999999996</v>
      </c>
    </row>
    <row r="194" spans="2:15" x14ac:dyDescent="0.2">
      <c r="B194" s="175" t="s">
        <v>47</v>
      </c>
      <c r="C194" s="175" t="s">
        <v>70</v>
      </c>
      <c r="D194" s="175" t="s">
        <v>130</v>
      </c>
      <c r="E194" s="176" t="str">
        <f t="shared" si="17"/>
        <v>MAMale60-64</v>
      </c>
      <c r="F194" s="177">
        <v>2.0990000000000002E-2</v>
      </c>
      <c r="G194" s="177">
        <v>9.9716231740121508E-2</v>
      </c>
      <c r="H194" s="178">
        <v>7164.8150977497962</v>
      </c>
      <c r="I194" s="177">
        <v>0.90028376825987855</v>
      </c>
      <c r="J194" s="178">
        <v>71852.044273219202</v>
      </c>
      <c r="K194" s="178">
        <v>341348.18362172152</v>
      </c>
      <c r="L194" s="178">
        <v>1332641.6977209959</v>
      </c>
      <c r="M194" s="179">
        <v>18.547025504989008</v>
      </c>
      <c r="N194" s="178">
        <v>5</v>
      </c>
      <c r="O194" s="180">
        <f t="shared" si="18"/>
        <v>2.4999999999999987</v>
      </c>
    </row>
    <row r="195" spans="2:15" x14ac:dyDescent="0.2">
      <c r="B195" s="175" t="s">
        <v>47</v>
      </c>
      <c r="C195" s="175" t="s">
        <v>70</v>
      </c>
      <c r="D195" s="175" t="s">
        <v>131</v>
      </c>
      <c r="E195" s="176" t="str">
        <f t="shared" si="17"/>
        <v>MAMale65-69</v>
      </c>
      <c r="F195" s="177">
        <v>3.168E-2</v>
      </c>
      <c r="G195" s="177">
        <v>0.14677141574854605</v>
      </c>
      <c r="H195" s="178">
        <v>9494.236206934298</v>
      </c>
      <c r="I195" s="177">
        <v>0.85322858425145398</v>
      </c>
      <c r="J195" s="178">
        <v>64687.229175469409</v>
      </c>
      <c r="K195" s="178">
        <v>299700.55536001129</v>
      </c>
      <c r="L195" s="178">
        <v>991293.51409927441</v>
      </c>
      <c r="M195" s="179">
        <v>15.324408337390825</v>
      </c>
      <c r="N195" s="178">
        <v>5</v>
      </c>
      <c r="O195" s="180">
        <f t="shared" si="18"/>
        <v>2.5</v>
      </c>
    </row>
    <row r="196" spans="2:15" x14ac:dyDescent="0.2">
      <c r="B196" s="175" t="s">
        <v>47</v>
      </c>
      <c r="C196" s="175" t="s">
        <v>70</v>
      </c>
      <c r="D196" s="175" t="s">
        <v>132</v>
      </c>
      <c r="E196" s="176" t="str">
        <f t="shared" si="17"/>
        <v>MAMale70-74</v>
      </c>
      <c r="F196" s="177">
        <v>4.5710000000000001E-2</v>
      </c>
      <c r="G196" s="177">
        <v>0.20510250098599209</v>
      </c>
      <c r="H196" s="178">
        <v>11320.220894748827</v>
      </c>
      <c r="I196" s="177">
        <v>0.79489749901400786</v>
      </c>
      <c r="J196" s="178">
        <v>55192.992968535109</v>
      </c>
      <c r="K196" s="178">
        <v>247664.41260580346</v>
      </c>
      <c r="L196" s="178">
        <v>691592.95873926312</v>
      </c>
      <c r="M196" s="179">
        <v>12.530448550480536</v>
      </c>
      <c r="N196" s="178">
        <v>5</v>
      </c>
      <c r="O196" s="180">
        <f t="shared" si="18"/>
        <v>2.5000000000000013</v>
      </c>
    </row>
    <row r="197" spans="2:15" x14ac:dyDescent="0.2">
      <c r="B197" s="175" t="s">
        <v>47</v>
      </c>
      <c r="C197" s="175" t="s">
        <v>70</v>
      </c>
      <c r="D197" s="175" t="s">
        <v>133</v>
      </c>
      <c r="E197" s="176" t="str">
        <f t="shared" si="17"/>
        <v>MAMale75-79</v>
      </c>
      <c r="F197" s="177">
        <v>6.5119999999999997E-2</v>
      </c>
      <c r="G197" s="177">
        <v>0.28002551759920496</v>
      </c>
      <c r="H197" s="178">
        <v>12285.495708473947</v>
      </c>
      <c r="I197" s="177">
        <v>0.71997448240079498</v>
      </c>
      <c r="J197" s="178">
        <v>43872.772073786276</v>
      </c>
      <c r="K197" s="178">
        <v>188650.12109774651</v>
      </c>
      <c r="L197" s="178">
        <v>443928.54613345966</v>
      </c>
      <c r="M197" s="179">
        <v>10.118543350460053</v>
      </c>
      <c r="N197" s="178">
        <v>5</v>
      </c>
      <c r="O197" s="180">
        <f t="shared" si="18"/>
        <v>2.5</v>
      </c>
    </row>
    <row r="198" spans="2:15" x14ac:dyDescent="0.2">
      <c r="B198" s="175" t="s">
        <v>47</v>
      </c>
      <c r="C198" s="175" t="s">
        <v>70</v>
      </c>
      <c r="D198" s="175" t="s">
        <v>134</v>
      </c>
      <c r="E198" s="176" t="str">
        <f t="shared" si="17"/>
        <v>MAMale80-84</v>
      </c>
      <c r="F198" s="177">
        <v>9.6479999999999996E-2</v>
      </c>
      <c r="G198" s="177">
        <v>0.3886602029007587</v>
      </c>
      <c r="H198" s="178">
        <v>12276.717241224629</v>
      </c>
      <c r="I198" s="177">
        <v>0.61133979709924136</v>
      </c>
      <c r="J198" s="178">
        <v>31587.276365312326</v>
      </c>
      <c r="K198" s="178">
        <v>127244.58872350007</v>
      </c>
      <c r="L198" s="178">
        <v>255278.42503571312</v>
      </c>
      <c r="M198" s="179">
        <v>8.0816852356427908</v>
      </c>
      <c r="N198" s="178">
        <v>5</v>
      </c>
      <c r="O198" s="180">
        <f t="shared" si="18"/>
        <v>2.5</v>
      </c>
    </row>
    <row r="199" spans="2:15" x14ac:dyDescent="0.2">
      <c r="B199" s="175" t="s">
        <v>47</v>
      </c>
      <c r="C199" s="175" t="s">
        <v>70</v>
      </c>
      <c r="D199" s="175" t="s">
        <v>135</v>
      </c>
      <c r="E199" s="176" t="str">
        <f t="shared" si="17"/>
        <v>MAMale85-89</v>
      </c>
      <c r="F199" s="177">
        <v>0.12154</v>
      </c>
      <c r="G199" s="177">
        <v>0.46607967550383311</v>
      </c>
      <c r="H199" s="178">
        <v>9000.2591303523786</v>
      </c>
      <c r="I199" s="177">
        <v>0.53392032449616689</v>
      </c>
      <c r="J199" s="178">
        <v>19310.5591240877</v>
      </c>
      <c r="K199" s="178">
        <v>74052.147794557561</v>
      </c>
      <c r="L199" s="178">
        <v>128033.83631221304</v>
      </c>
      <c r="M199" s="179">
        <v>6.6302500869850816</v>
      </c>
      <c r="N199" s="178">
        <v>5</v>
      </c>
      <c r="O199" s="180">
        <f t="shared" si="18"/>
        <v>2.5000000000000004</v>
      </c>
    </row>
    <row r="200" spans="2:15" x14ac:dyDescent="0.2">
      <c r="B200" s="175" t="s">
        <v>47</v>
      </c>
      <c r="C200" s="175" t="s">
        <v>70</v>
      </c>
      <c r="D200" s="175" t="s">
        <v>8</v>
      </c>
      <c r="E200" s="176" t="str">
        <f t="shared" si="17"/>
        <v>MAMale90+</v>
      </c>
      <c r="F200" s="177">
        <v>0.191</v>
      </c>
      <c r="G200" s="177">
        <v>1</v>
      </c>
      <c r="H200" s="178">
        <v>10310.299993735322</v>
      </c>
      <c r="I200" s="177">
        <v>0</v>
      </c>
      <c r="J200" s="178">
        <v>10310.299993735322</v>
      </c>
      <c r="K200" s="178">
        <v>53981.688517655472</v>
      </c>
      <c r="L200" s="178">
        <v>53981.688517655472</v>
      </c>
      <c r="M200" s="179">
        <v>5.2357049310355155</v>
      </c>
      <c r="N200" s="179" t="s">
        <v>19</v>
      </c>
      <c r="O200" s="180">
        <f>K200/H200</f>
        <v>5.2357049310355155</v>
      </c>
    </row>
    <row r="201" spans="2:15" ht="16" customHeight="1" x14ac:dyDescent="0.2">
      <c r="B201" s="239" t="s">
        <v>14</v>
      </c>
      <c r="C201" s="239" t="s">
        <v>17</v>
      </c>
      <c r="D201" s="239" t="s">
        <v>0</v>
      </c>
      <c r="E201" s="239" t="s">
        <v>137</v>
      </c>
      <c r="F201" s="238" t="s">
        <v>1</v>
      </c>
      <c r="G201" s="238" t="s">
        <v>2</v>
      </c>
      <c r="H201" s="238" t="s">
        <v>82</v>
      </c>
      <c r="I201" s="238" t="s">
        <v>3</v>
      </c>
      <c r="J201" s="238" t="s">
        <v>4</v>
      </c>
      <c r="K201" s="238" t="s">
        <v>5</v>
      </c>
      <c r="L201" s="238" t="s">
        <v>6</v>
      </c>
      <c r="M201" s="240" t="s">
        <v>7</v>
      </c>
      <c r="N201" s="248" t="s">
        <v>9</v>
      </c>
      <c r="O201" s="250" t="s">
        <v>141</v>
      </c>
    </row>
    <row r="202" spans="2:15" ht="16" customHeight="1" x14ac:dyDescent="0.2">
      <c r="B202" s="239"/>
      <c r="C202" s="239"/>
      <c r="D202" s="239"/>
      <c r="E202" s="239"/>
      <c r="F202" s="239"/>
      <c r="G202" s="239"/>
      <c r="H202" s="239"/>
      <c r="I202" s="239"/>
      <c r="J202" s="239"/>
      <c r="K202" s="239"/>
      <c r="L202" s="239"/>
      <c r="M202" s="241"/>
      <c r="N202" s="248"/>
      <c r="O202" s="250"/>
    </row>
    <row r="203" spans="2:15" x14ac:dyDescent="0.2">
      <c r="B203" s="175" t="s">
        <v>48</v>
      </c>
      <c r="C203" s="175" t="s">
        <v>70</v>
      </c>
      <c r="D203" s="175">
        <v>0</v>
      </c>
      <c r="E203" s="176" t="str">
        <f t="shared" ref="E203:E222" si="19">_xlfn.CONCAT(B203,C203,D203)</f>
        <v>PIMale0</v>
      </c>
      <c r="F203" s="177">
        <v>1.8460000000000001E-2</v>
      </c>
      <c r="G203" s="177">
        <v>1.8160372026734387E-2</v>
      </c>
      <c r="H203" s="178">
        <v>1816.0372026734387</v>
      </c>
      <c r="I203" s="177">
        <v>0.98183962797326563</v>
      </c>
      <c r="J203" s="178">
        <v>100000</v>
      </c>
      <c r="K203" s="178">
        <v>98355.961623183146</v>
      </c>
      <c r="L203" s="178">
        <v>6733703.3727570074</v>
      </c>
      <c r="M203" s="179">
        <v>67.337033727570073</v>
      </c>
      <c r="N203" s="178">
        <v>1</v>
      </c>
      <c r="O203" s="180">
        <f t="shared" ref="O203:O221" si="20">(K203-J204*N203)/H203</f>
        <v>9.4711069576868853E-2</v>
      </c>
    </row>
    <row r="204" spans="2:15" x14ac:dyDescent="0.2">
      <c r="B204" s="175" t="s">
        <v>48</v>
      </c>
      <c r="C204" s="175" t="s">
        <v>70</v>
      </c>
      <c r="D204" s="181" t="s">
        <v>139</v>
      </c>
      <c r="E204" s="176" t="str">
        <f t="shared" si="19"/>
        <v>PIMale01-04</v>
      </c>
      <c r="F204" s="177">
        <v>5.6999999999999998E-4</v>
      </c>
      <c r="G204" s="177">
        <v>2.2897067548218607E-3</v>
      </c>
      <c r="H204" s="178">
        <v>224.81248283221689</v>
      </c>
      <c r="I204" s="177">
        <v>0.99771029324517813</v>
      </c>
      <c r="J204" s="178">
        <v>98183.96279732656</v>
      </c>
      <c r="K204" s="178">
        <v>392195.91518230736</v>
      </c>
      <c r="L204" s="178">
        <v>6635347.4111338239</v>
      </c>
      <c r="M204" s="179">
        <v>67.580765963079429</v>
      </c>
      <c r="N204" s="178">
        <v>4</v>
      </c>
      <c r="O204" s="180">
        <f t="shared" si="20"/>
        <v>1.5982827990835389</v>
      </c>
    </row>
    <row r="205" spans="2:15" x14ac:dyDescent="0.2">
      <c r="B205" s="175" t="s">
        <v>48</v>
      </c>
      <c r="C205" s="175" t="s">
        <v>70</v>
      </c>
      <c r="D205" s="181" t="s">
        <v>138</v>
      </c>
      <c r="E205" s="176" t="str">
        <f t="shared" si="19"/>
        <v>PIMale05-09</v>
      </c>
      <c r="F205" s="177">
        <v>4.6999999999999999E-4</v>
      </c>
      <c r="G205" s="177">
        <v>2.3405877681377707E-3</v>
      </c>
      <c r="H205" s="178">
        <v>229.2819890032747</v>
      </c>
      <c r="I205" s="177">
        <v>0.99765941223186227</v>
      </c>
      <c r="J205" s="178">
        <v>97959.150314494342</v>
      </c>
      <c r="K205" s="178">
        <v>489222.54659996356</v>
      </c>
      <c r="L205" s="178">
        <v>6243151.4959515166</v>
      </c>
      <c r="M205" s="179">
        <v>63.732193224503298</v>
      </c>
      <c r="N205" s="178">
        <v>5</v>
      </c>
      <c r="O205" s="180">
        <f t="shared" si="20"/>
        <v>2.5000000000000089</v>
      </c>
    </row>
    <row r="206" spans="2:15" x14ac:dyDescent="0.2">
      <c r="B206" s="175" t="s">
        <v>48</v>
      </c>
      <c r="C206" s="175" t="s">
        <v>70</v>
      </c>
      <c r="D206" s="181" t="s">
        <v>120</v>
      </c>
      <c r="E206" s="176" t="str">
        <f t="shared" si="19"/>
        <v>PIMale10-14</v>
      </c>
      <c r="F206" s="177">
        <v>6.7000000000000002E-4</v>
      </c>
      <c r="G206" s="177">
        <v>3.3516838031769761E-3</v>
      </c>
      <c r="H206" s="178">
        <v>327.55961675316701</v>
      </c>
      <c r="I206" s="177">
        <v>0.99664831619682304</v>
      </c>
      <c r="J206" s="178">
        <v>97729.868325491072</v>
      </c>
      <c r="K206" s="178">
        <v>487830.44258557248</v>
      </c>
      <c r="L206" s="178">
        <v>5753928.9493515529</v>
      </c>
      <c r="M206" s="179">
        <v>58.875848785429547</v>
      </c>
      <c r="N206" s="178">
        <v>5</v>
      </c>
      <c r="O206" s="180">
        <f t="shared" si="20"/>
        <v>2.5000000000000959</v>
      </c>
    </row>
    <row r="207" spans="2:15" x14ac:dyDescent="0.2">
      <c r="B207" s="175" t="s">
        <v>48</v>
      </c>
      <c r="C207" s="175" t="s">
        <v>70</v>
      </c>
      <c r="D207" s="175" t="s">
        <v>121</v>
      </c>
      <c r="E207" s="176" t="str">
        <f t="shared" si="19"/>
        <v>PIMale15-19</v>
      </c>
      <c r="F207" s="177">
        <v>1.8600000000000001E-3</v>
      </c>
      <c r="G207" s="177">
        <v>9.2529251425157288E-3</v>
      </c>
      <c r="H207" s="178">
        <v>901.25627119015974</v>
      </c>
      <c r="I207" s="177">
        <v>0.99074707485748426</v>
      </c>
      <c r="J207" s="178">
        <v>97402.30870873791</v>
      </c>
      <c r="K207" s="178">
        <v>484758.40286571416</v>
      </c>
      <c r="L207" s="178">
        <v>5266098.5067659803</v>
      </c>
      <c r="M207" s="179">
        <v>54.065438248627068</v>
      </c>
      <c r="N207" s="178">
        <v>5</v>
      </c>
      <c r="O207" s="180">
        <f t="shared" si="20"/>
        <v>2.499999999999972</v>
      </c>
    </row>
    <row r="208" spans="2:15" x14ac:dyDescent="0.2">
      <c r="B208" s="175" t="s">
        <v>48</v>
      </c>
      <c r="C208" s="175" t="s">
        <v>70</v>
      </c>
      <c r="D208" s="175" t="s">
        <v>122</v>
      </c>
      <c r="E208" s="176" t="str">
        <f t="shared" si="19"/>
        <v>PIMale20-24</v>
      </c>
      <c r="F208" s="177">
        <v>3.4299999999999999E-3</v>
      </c>
      <c r="G208" s="177">
        <v>1.6995656229390189E-2</v>
      </c>
      <c r="H208" s="178">
        <v>1640.0987130029177</v>
      </c>
      <c r="I208" s="177">
        <v>0.98300434377060986</v>
      </c>
      <c r="J208" s="178">
        <v>96501.052437547754</v>
      </c>
      <c r="K208" s="178">
        <v>478405.0154052315</v>
      </c>
      <c r="L208" s="178">
        <v>4781340.1039002659</v>
      </c>
      <c r="M208" s="179">
        <v>49.54702547927743</v>
      </c>
      <c r="N208" s="178">
        <v>5</v>
      </c>
      <c r="O208" s="180">
        <f t="shared" si="20"/>
        <v>2.4999999999999925</v>
      </c>
    </row>
    <row r="209" spans="2:15" x14ac:dyDescent="0.2">
      <c r="B209" s="175" t="s">
        <v>48</v>
      </c>
      <c r="C209" s="175" t="s">
        <v>70</v>
      </c>
      <c r="D209" s="175" t="s">
        <v>123</v>
      </c>
      <c r="E209" s="176" t="str">
        <f t="shared" si="19"/>
        <v>PIMale25-29</v>
      </c>
      <c r="F209" s="177">
        <v>5.3400000000000001E-3</v>
      </c>
      <c r="G209" s="177">
        <v>2.6351174585243709E-2</v>
      </c>
      <c r="H209" s="178">
        <v>2499.6975529182055</v>
      </c>
      <c r="I209" s="177">
        <v>0.97364882541475628</v>
      </c>
      <c r="J209" s="178">
        <v>94860.953724544845</v>
      </c>
      <c r="K209" s="178">
        <v>468055.52474042872</v>
      </c>
      <c r="L209" s="178">
        <v>4302935.0884950347</v>
      </c>
      <c r="M209" s="179">
        <v>45.360445152067555</v>
      </c>
      <c r="N209" s="178">
        <v>5</v>
      </c>
      <c r="O209" s="180">
        <f t="shared" si="20"/>
        <v>2.5000000000000182</v>
      </c>
    </row>
    <row r="210" spans="2:15" x14ac:dyDescent="0.2">
      <c r="B210" s="175" t="s">
        <v>48</v>
      </c>
      <c r="C210" s="175" t="s">
        <v>70</v>
      </c>
      <c r="D210" s="175" t="s">
        <v>124</v>
      </c>
      <c r="E210" s="176" t="str">
        <f t="shared" si="19"/>
        <v>PIMale30-34</v>
      </c>
      <c r="F210" s="177">
        <v>4.1799999999999997E-3</v>
      </c>
      <c r="G210" s="177">
        <v>2.0679230681548078E-2</v>
      </c>
      <c r="H210" s="178">
        <v>1909.9597224106233</v>
      </c>
      <c r="I210" s="177">
        <v>0.97932076931845191</v>
      </c>
      <c r="J210" s="178">
        <v>92361.256171626635</v>
      </c>
      <c r="K210" s="178">
        <v>457031.38155210658</v>
      </c>
      <c r="L210" s="178">
        <v>3834879.5637546061</v>
      </c>
      <c r="M210" s="179">
        <v>41.520435328733441</v>
      </c>
      <c r="N210" s="178">
        <v>5</v>
      </c>
      <c r="O210" s="180">
        <f t="shared" si="20"/>
        <v>2.49999999999998</v>
      </c>
    </row>
    <row r="211" spans="2:15" x14ac:dyDescent="0.2">
      <c r="B211" s="175" t="s">
        <v>48</v>
      </c>
      <c r="C211" s="175" t="s">
        <v>70</v>
      </c>
      <c r="D211" s="175" t="s">
        <v>125</v>
      </c>
      <c r="E211" s="176" t="str">
        <f t="shared" si="19"/>
        <v>PIMale35-39</v>
      </c>
      <c r="F211" s="177">
        <v>4.8700000000000002E-3</v>
      </c>
      <c r="G211" s="177">
        <v>2.40412652697512E-2</v>
      </c>
      <c r="H211" s="178">
        <v>2174.5636119285068</v>
      </c>
      <c r="I211" s="177">
        <v>0.97595873473024874</v>
      </c>
      <c r="J211" s="178">
        <v>90451.29644921601</v>
      </c>
      <c r="K211" s="178">
        <v>446820.07321625878</v>
      </c>
      <c r="L211" s="178">
        <v>3377848.1822024994</v>
      </c>
      <c r="M211" s="179">
        <v>37.344386590401129</v>
      </c>
      <c r="N211" s="178">
        <v>5</v>
      </c>
      <c r="O211" s="180">
        <f t="shared" si="20"/>
        <v>2.5000000000000342</v>
      </c>
    </row>
    <row r="212" spans="2:15" x14ac:dyDescent="0.2">
      <c r="B212" s="175" t="s">
        <v>48</v>
      </c>
      <c r="C212" s="175" t="s">
        <v>70</v>
      </c>
      <c r="D212" s="175" t="s">
        <v>126</v>
      </c>
      <c r="E212" s="176" t="str">
        <f t="shared" si="19"/>
        <v>PIMale40-44</v>
      </c>
      <c r="F212" s="177">
        <v>5.7999999999999996E-3</v>
      </c>
      <c r="G212" s="177">
        <v>2.8605156190401028E-2</v>
      </c>
      <c r="H212" s="178">
        <v>2525.1697307889121</v>
      </c>
      <c r="I212" s="177">
        <v>0.97139484380959895</v>
      </c>
      <c r="J212" s="178">
        <v>88276.732837287491</v>
      </c>
      <c r="K212" s="178">
        <v>435070.73985946516</v>
      </c>
      <c r="L212" s="178">
        <v>2931028.1089862403</v>
      </c>
      <c r="M212" s="179">
        <v>33.202725279703536</v>
      </c>
      <c r="N212" s="178">
        <v>5</v>
      </c>
      <c r="O212" s="180">
        <f t="shared" si="20"/>
        <v>2.4999999999999996</v>
      </c>
    </row>
    <row r="213" spans="2:15" x14ac:dyDescent="0.2">
      <c r="B213" s="175" t="s">
        <v>48</v>
      </c>
      <c r="C213" s="175" t="s">
        <v>70</v>
      </c>
      <c r="D213" s="175" t="s">
        <v>127</v>
      </c>
      <c r="E213" s="176" t="str">
        <f t="shared" si="19"/>
        <v>PIMale45-49</v>
      </c>
      <c r="F213" s="177">
        <v>7.28E-3</v>
      </c>
      <c r="G213" s="177">
        <v>3.5731049566633782E-2</v>
      </c>
      <c r="H213" s="178">
        <v>3063.9933517746254</v>
      </c>
      <c r="I213" s="177">
        <v>0.96426895043336625</v>
      </c>
      <c r="J213" s="178">
        <v>85751.563106498579</v>
      </c>
      <c r="K213" s="178">
        <v>421097.83215305634</v>
      </c>
      <c r="L213" s="178">
        <v>2495957.3691267753</v>
      </c>
      <c r="M213" s="179">
        <v>29.106843988685522</v>
      </c>
      <c r="N213" s="178">
        <v>5</v>
      </c>
      <c r="O213" s="180">
        <f t="shared" si="20"/>
        <v>2.5000000000000115</v>
      </c>
    </row>
    <row r="214" spans="2:15" x14ac:dyDescent="0.2">
      <c r="B214" s="175" t="s">
        <v>48</v>
      </c>
      <c r="C214" s="175" t="s">
        <v>70</v>
      </c>
      <c r="D214" s="175" t="s">
        <v>128</v>
      </c>
      <c r="E214" s="176" t="str">
        <f t="shared" si="19"/>
        <v>PIMale50-54</v>
      </c>
      <c r="F214" s="177">
        <v>1.039E-2</v>
      </c>
      <c r="G214" s="177">
        <v>5.063108786028056E-2</v>
      </c>
      <c r="H214" s="178">
        <v>4186.5616092045057</v>
      </c>
      <c r="I214" s="177">
        <v>0.94936891213971941</v>
      </c>
      <c r="J214" s="178">
        <v>82687.569754723954</v>
      </c>
      <c r="K214" s="178">
        <v>402971.44475060853</v>
      </c>
      <c r="L214" s="178">
        <v>2074859.536973719</v>
      </c>
      <c r="M214" s="179">
        <v>25.092762347815668</v>
      </c>
      <c r="N214" s="178">
        <v>5</v>
      </c>
      <c r="O214" s="180">
        <f t="shared" si="20"/>
        <v>2.500000000000016</v>
      </c>
    </row>
    <row r="215" spans="2:15" x14ac:dyDescent="0.2">
      <c r="B215" s="175" t="s">
        <v>48</v>
      </c>
      <c r="C215" s="175" t="s">
        <v>70</v>
      </c>
      <c r="D215" s="175" t="s">
        <v>129</v>
      </c>
      <c r="E215" s="176" t="str">
        <f t="shared" si="19"/>
        <v>PIMale55-59</v>
      </c>
      <c r="F215" s="177">
        <v>1.653E-2</v>
      </c>
      <c r="G215" s="177">
        <v>7.9388048963229332E-2</v>
      </c>
      <c r="H215" s="178">
        <v>6232.0418783193627</v>
      </c>
      <c r="I215" s="177">
        <v>0.92061195103677063</v>
      </c>
      <c r="J215" s="178">
        <v>78501.008145519445</v>
      </c>
      <c r="K215" s="178">
        <v>376924.93603179883</v>
      </c>
      <c r="L215" s="178">
        <v>1671888.0922231104</v>
      </c>
      <c r="M215" s="179">
        <v>21.297663962784863</v>
      </c>
      <c r="N215" s="178">
        <v>5</v>
      </c>
      <c r="O215" s="180">
        <f t="shared" si="20"/>
        <v>2.5000000000000022</v>
      </c>
    </row>
    <row r="216" spans="2:15" x14ac:dyDescent="0.2">
      <c r="B216" s="175" t="s">
        <v>48</v>
      </c>
      <c r="C216" s="175" t="s">
        <v>70</v>
      </c>
      <c r="D216" s="175" t="s">
        <v>130</v>
      </c>
      <c r="E216" s="176" t="str">
        <f t="shared" si="19"/>
        <v>PIMale60-64</v>
      </c>
      <c r="F216" s="177">
        <v>2.1930000000000002E-2</v>
      </c>
      <c r="G216" s="177">
        <v>0.10394530856692968</v>
      </c>
      <c r="H216" s="178">
        <v>7512.0199984571454</v>
      </c>
      <c r="I216" s="177">
        <v>0.89605469143307026</v>
      </c>
      <c r="J216" s="178">
        <v>72268.966267200085</v>
      </c>
      <c r="K216" s="178">
        <v>342564.78133985755</v>
      </c>
      <c r="L216" s="178">
        <v>1294963.1561913115</v>
      </c>
      <c r="M216" s="179">
        <v>17.918661675655407</v>
      </c>
      <c r="N216" s="178">
        <v>5</v>
      </c>
      <c r="O216" s="180">
        <f t="shared" si="20"/>
        <v>2.5000000000000071</v>
      </c>
    </row>
    <row r="217" spans="2:15" x14ac:dyDescent="0.2">
      <c r="B217" s="175" t="s">
        <v>48</v>
      </c>
      <c r="C217" s="175" t="s">
        <v>70</v>
      </c>
      <c r="D217" s="175" t="s">
        <v>131</v>
      </c>
      <c r="E217" s="176" t="str">
        <f t="shared" si="19"/>
        <v>PIMale65-69</v>
      </c>
      <c r="F217" s="177">
        <v>2.9149999999999999E-2</v>
      </c>
      <c r="G217" s="177">
        <v>0.13582848610082016</v>
      </c>
      <c r="H217" s="178">
        <v>8795.8379761955075</v>
      </c>
      <c r="I217" s="177">
        <v>0.8641715138991799</v>
      </c>
      <c r="J217" s="178">
        <v>64756.946268742933</v>
      </c>
      <c r="K217" s="178">
        <v>301795.13640322594</v>
      </c>
      <c r="L217" s="178">
        <v>952398.37485145405</v>
      </c>
      <c r="M217" s="179">
        <v>14.707277438608319</v>
      </c>
      <c r="N217" s="178">
        <v>5</v>
      </c>
      <c r="O217" s="180">
        <f t="shared" si="20"/>
        <v>2.5000000000000044</v>
      </c>
    </row>
    <row r="218" spans="2:15" x14ac:dyDescent="0.2">
      <c r="B218" s="175" t="s">
        <v>48</v>
      </c>
      <c r="C218" s="175" t="s">
        <v>70</v>
      </c>
      <c r="D218" s="175" t="s">
        <v>132</v>
      </c>
      <c r="E218" s="176" t="str">
        <f t="shared" si="19"/>
        <v>PIMale70-74</v>
      </c>
      <c r="F218" s="177">
        <v>4.5719999999999997E-2</v>
      </c>
      <c r="G218" s="177">
        <v>0.2051432983480892</v>
      </c>
      <c r="H218" s="178">
        <v>11480.046334347786</v>
      </c>
      <c r="I218" s="177">
        <v>0.7948567016519108</v>
      </c>
      <c r="J218" s="178">
        <v>55961.108292547433</v>
      </c>
      <c r="K218" s="178">
        <v>251105.42562686768</v>
      </c>
      <c r="L218" s="178">
        <v>650603.2384482281</v>
      </c>
      <c r="M218" s="179">
        <v>11.62598916102724</v>
      </c>
      <c r="N218" s="178">
        <v>5</v>
      </c>
      <c r="O218" s="180">
        <f t="shared" si="20"/>
        <v>2.4999999999999991</v>
      </c>
    </row>
    <row r="219" spans="2:15" x14ac:dyDescent="0.2">
      <c r="B219" s="175" t="s">
        <v>48</v>
      </c>
      <c r="C219" s="175" t="s">
        <v>70</v>
      </c>
      <c r="D219" s="175" t="s">
        <v>133</v>
      </c>
      <c r="E219" s="176" t="str">
        <f t="shared" si="19"/>
        <v>PIMale75-79</v>
      </c>
      <c r="F219" s="177">
        <v>7.2410000000000002E-2</v>
      </c>
      <c r="G219" s="177">
        <v>0.30656271349400299</v>
      </c>
      <c r="H219" s="178">
        <v>13636.235053000553</v>
      </c>
      <c r="I219" s="177">
        <v>0.69343728650599701</v>
      </c>
      <c r="J219" s="178">
        <v>44481.061958199643</v>
      </c>
      <c r="K219" s="178">
        <v>188314.72215849682</v>
      </c>
      <c r="L219" s="178">
        <v>399497.81282136042</v>
      </c>
      <c r="M219" s="179">
        <v>8.9813011478184137</v>
      </c>
      <c r="N219" s="178">
        <v>5</v>
      </c>
      <c r="O219" s="180">
        <f t="shared" si="20"/>
        <v>2.5</v>
      </c>
    </row>
    <row r="220" spans="2:15" x14ac:dyDescent="0.2">
      <c r="B220" s="175" t="s">
        <v>48</v>
      </c>
      <c r="C220" s="175" t="s">
        <v>70</v>
      </c>
      <c r="D220" s="175" t="s">
        <v>134</v>
      </c>
      <c r="E220" s="176" t="str">
        <f t="shared" si="19"/>
        <v>PIMale80-84</v>
      </c>
      <c r="F220" s="177">
        <v>0.1118</v>
      </c>
      <c r="G220" s="177">
        <v>0.43687593204394276</v>
      </c>
      <c r="H220" s="178">
        <v>13475.362502942935</v>
      </c>
      <c r="I220" s="177">
        <v>0.56312406795605718</v>
      </c>
      <c r="J220" s="178">
        <v>30844.82690519909</v>
      </c>
      <c r="K220" s="178">
        <v>120535.72826863811</v>
      </c>
      <c r="L220" s="178">
        <v>211183.0906628636</v>
      </c>
      <c r="M220" s="179">
        <v>6.84662913855637</v>
      </c>
      <c r="N220" s="178">
        <v>5</v>
      </c>
      <c r="O220" s="180">
        <f t="shared" si="20"/>
        <v>2.4999999999999996</v>
      </c>
    </row>
    <row r="221" spans="2:15" x14ac:dyDescent="0.2">
      <c r="B221" s="175" t="s">
        <v>48</v>
      </c>
      <c r="C221" s="175" t="s">
        <v>70</v>
      </c>
      <c r="D221" s="175" t="s">
        <v>135</v>
      </c>
      <c r="E221" s="176" t="str">
        <f t="shared" si="19"/>
        <v>PIMale85-89</v>
      </c>
      <c r="F221" s="177">
        <v>0.15883</v>
      </c>
      <c r="G221" s="177">
        <v>0.56844160239277619</v>
      </c>
      <c r="H221" s="178">
        <v>9873.5261775227737</v>
      </c>
      <c r="I221" s="177">
        <v>0.43155839760722381</v>
      </c>
      <c r="J221" s="178">
        <v>17369.464402256155</v>
      </c>
      <c r="K221" s="178">
        <v>62163.506567473843</v>
      </c>
      <c r="L221" s="178">
        <v>90647.362394225493</v>
      </c>
      <c r="M221" s="179">
        <v>5.2187770615685265</v>
      </c>
      <c r="N221" s="178">
        <v>5</v>
      </c>
      <c r="O221" s="180">
        <f t="shared" si="20"/>
        <v>2.5</v>
      </c>
    </row>
    <row r="222" spans="2:15" x14ac:dyDescent="0.2">
      <c r="B222" s="175" t="s">
        <v>48</v>
      </c>
      <c r="C222" s="175" t="s">
        <v>70</v>
      </c>
      <c r="D222" s="175" t="s">
        <v>8</v>
      </c>
      <c r="E222" s="176" t="str">
        <f t="shared" si="19"/>
        <v>PIMale90+</v>
      </c>
      <c r="F222" s="177">
        <v>0.26316000000000001</v>
      </c>
      <c r="G222" s="177">
        <v>1</v>
      </c>
      <c r="H222" s="178">
        <v>7495.9382247333815</v>
      </c>
      <c r="I222" s="177">
        <v>0</v>
      </c>
      <c r="J222" s="178">
        <v>7495.9382247333815</v>
      </c>
      <c r="K222" s="178">
        <v>28483.855826751642</v>
      </c>
      <c r="L222" s="178">
        <v>28483.855826751642</v>
      </c>
      <c r="M222" s="179">
        <v>3.7999053584469431</v>
      </c>
      <c r="N222" s="179" t="s">
        <v>19</v>
      </c>
      <c r="O222" s="180">
        <f>K222/H222</f>
        <v>3.7999053584469431</v>
      </c>
    </row>
    <row r="223" spans="2:15" ht="16" customHeight="1" x14ac:dyDescent="0.2">
      <c r="B223" s="239" t="s">
        <v>14</v>
      </c>
      <c r="C223" s="239" t="s">
        <v>17</v>
      </c>
      <c r="D223" s="239" t="s">
        <v>0</v>
      </c>
      <c r="E223" s="239" t="s">
        <v>137</v>
      </c>
      <c r="F223" s="238" t="s">
        <v>1</v>
      </c>
      <c r="G223" s="238" t="s">
        <v>2</v>
      </c>
      <c r="H223" s="238" t="s">
        <v>82</v>
      </c>
      <c r="I223" s="238" t="s">
        <v>3</v>
      </c>
      <c r="J223" s="238" t="s">
        <v>4</v>
      </c>
      <c r="K223" s="238" t="s">
        <v>5</v>
      </c>
      <c r="L223" s="238" t="s">
        <v>6</v>
      </c>
      <c r="M223" s="240" t="s">
        <v>7</v>
      </c>
      <c r="N223" s="248" t="s">
        <v>9</v>
      </c>
      <c r="O223" s="250" t="s">
        <v>141</v>
      </c>
    </row>
    <row r="224" spans="2:15" ht="16" customHeight="1" x14ac:dyDescent="0.2">
      <c r="B224" s="239"/>
      <c r="C224" s="239"/>
      <c r="D224" s="239"/>
      <c r="E224" s="239"/>
      <c r="F224" s="239"/>
      <c r="G224" s="239"/>
      <c r="H224" s="239"/>
      <c r="I224" s="239"/>
      <c r="J224" s="239"/>
      <c r="K224" s="239"/>
      <c r="L224" s="239"/>
      <c r="M224" s="241"/>
      <c r="N224" s="248"/>
      <c r="O224" s="250"/>
    </row>
    <row r="225" spans="2:15" x14ac:dyDescent="0.2">
      <c r="B225" s="175" t="s">
        <v>49</v>
      </c>
      <c r="C225" s="175" t="s">
        <v>70</v>
      </c>
      <c r="D225" s="175">
        <v>0</v>
      </c>
      <c r="E225" s="176" t="str">
        <f t="shared" ref="E225:E244" si="21">_xlfn.CONCAT(B225,C225,D225)</f>
        <v>CEMale0</v>
      </c>
      <c r="F225" s="177">
        <v>1.3860000000000001E-2</v>
      </c>
      <c r="G225" s="177">
        <v>1.3682258869879393E-2</v>
      </c>
      <c r="H225" s="178">
        <v>1368.2258869879392</v>
      </c>
      <c r="I225" s="177">
        <v>0.98631774113012061</v>
      </c>
      <c r="J225" s="178">
        <v>100000</v>
      </c>
      <c r="K225" s="178">
        <v>98743.744922946484</v>
      </c>
      <c r="L225" s="178">
        <v>7054808.4471323658</v>
      </c>
      <c r="M225" s="179">
        <v>70.548084471323662</v>
      </c>
      <c r="N225" s="178">
        <v>1</v>
      </c>
      <c r="O225" s="180">
        <f t="shared" ref="O225:O243" si="22">(K225-J226*N225)/H225</f>
        <v>8.1836494250905056E-2</v>
      </c>
    </row>
    <row r="226" spans="2:15" x14ac:dyDescent="0.2">
      <c r="B226" s="175" t="s">
        <v>49</v>
      </c>
      <c r="C226" s="175" t="s">
        <v>70</v>
      </c>
      <c r="D226" s="181" t="s">
        <v>139</v>
      </c>
      <c r="E226" s="176" t="str">
        <f t="shared" si="21"/>
        <v>CEMale01-04</v>
      </c>
      <c r="F226" s="177">
        <v>6.7000000000000002E-4</v>
      </c>
      <c r="G226" s="177">
        <v>2.6880965974304823E-3</v>
      </c>
      <c r="H226" s="178">
        <v>265.13173639171964</v>
      </c>
      <c r="I226" s="177">
        <v>0.99731190340256948</v>
      </c>
      <c r="J226" s="178">
        <v>98631.774113012056</v>
      </c>
      <c r="K226" s="178">
        <v>393893.9023047674</v>
      </c>
      <c r="L226" s="178">
        <v>6956064.7022094196</v>
      </c>
      <c r="M226" s="179">
        <v>70.525596490226135</v>
      </c>
      <c r="N226" s="178">
        <v>4</v>
      </c>
      <c r="O226" s="180">
        <f t="shared" si="22"/>
        <v>1.6117753540250874</v>
      </c>
    </row>
    <row r="227" spans="2:15" x14ac:dyDescent="0.2">
      <c r="B227" s="175" t="s">
        <v>49</v>
      </c>
      <c r="C227" s="175" t="s">
        <v>70</v>
      </c>
      <c r="D227" s="181" t="s">
        <v>138</v>
      </c>
      <c r="E227" s="176" t="str">
        <f t="shared" si="21"/>
        <v>CEMale05-09</v>
      </c>
      <c r="F227" s="177">
        <v>3.8000000000000002E-4</v>
      </c>
      <c r="G227" s="177">
        <v>1.9077656792855554E-3</v>
      </c>
      <c r="H227" s="178">
        <v>187.6605043126724</v>
      </c>
      <c r="I227" s="177">
        <v>0.99809223432071448</v>
      </c>
      <c r="J227" s="178">
        <v>98366.642376620337</v>
      </c>
      <c r="K227" s="178">
        <v>491364.06062232004</v>
      </c>
      <c r="L227" s="178">
        <v>6562170.7999046519</v>
      </c>
      <c r="M227" s="179">
        <v>66.711342802367938</v>
      </c>
      <c r="N227" s="178">
        <v>5</v>
      </c>
      <c r="O227" s="180">
        <f t="shared" si="22"/>
        <v>2.5000000000000155</v>
      </c>
    </row>
    <row r="228" spans="2:15" x14ac:dyDescent="0.2">
      <c r="B228" s="175" t="s">
        <v>49</v>
      </c>
      <c r="C228" s="175" t="s">
        <v>70</v>
      </c>
      <c r="D228" s="181" t="s">
        <v>120</v>
      </c>
      <c r="E228" s="176" t="str">
        <f t="shared" si="21"/>
        <v>CEMale10-14</v>
      </c>
      <c r="F228" s="177">
        <v>4.0999999999999999E-4</v>
      </c>
      <c r="G228" s="177">
        <v>2.0247231941790127E-3</v>
      </c>
      <c r="H228" s="178">
        <v>198.78526177774219</v>
      </c>
      <c r="I228" s="177">
        <v>0.99797527680582099</v>
      </c>
      <c r="J228" s="178">
        <v>98178.981872307675</v>
      </c>
      <c r="K228" s="178">
        <v>490397.94620709401</v>
      </c>
      <c r="L228" s="178">
        <v>6070806.7392823314</v>
      </c>
      <c r="M228" s="179">
        <v>61.834077146757018</v>
      </c>
      <c r="N228" s="178">
        <v>5</v>
      </c>
      <c r="O228" s="180">
        <f t="shared" si="22"/>
        <v>2.4999999999999956</v>
      </c>
    </row>
    <row r="229" spans="2:15" x14ac:dyDescent="0.2">
      <c r="B229" s="175" t="s">
        <v>49</v>
      </c>
      <c r="C229" s="175" t="s">
        <v>70</v>
      </c>
      <c r="D229" s="175" t="s">
        <v>121</v>
      </c>
      <c r="E229" s="176" t="str">
        <f t="shared" si="21"/>
        <v>CEMale15-19</v>
      </c>
      <c r="F229" s="177">
        <v>2.0200000000000001E-3</v>
      </c>
      <c r="G229" s="177">
        <v>1.004583164459927E-2</v>
      </c>
      <c r="H229" s="178">
        <v>984.29255965411971</v>
      </c>
      <c r="I229" s="177">
        <v>0.98995416835540073</v>
      </c>
      <c r="J229" s="178">
        <v>97980.196610529936</v>
      </c>
      <c r="K229" s="178">
        <v>487440.2516535144</v>
      </c>
      <c r="L229" s="178">
        <v>5580408.7930752374</v>
      </c>
      <c r="M229" s="179">
        <v>56.954455962742074</v>
      </c>
      <c r="N229" s="178">
        <v>5</v>
      </c>
      <c r="O229" s="180">
        <f t="shared" si="22"/>
        <v>2.500000000000016</v>
      </c>
    </row>
    <row r="230" spans="2:15" x14ac:dyDescent="0.2">
      <c r="B230" s="175" t="s">
        <v>49</v>
      </c>
      <c r="C230" s="175" t="s">
        <v>70</v>
      </c>
      <c r="D230" s="175" t="s">
        <v>122</v>
      </c>
      <c r="E230" s="176" t="str">
        <f t="shared" si="21"/>
        <v>CEMale20-24</v>
      </c>
      <c r="F230" s="177">
        <v>3.2599999999999999E-3</v>
      </c>
      <c r="G230" s="177">
        <v>1.6178929202995816E-2</v>
      </c>
      <c r="H230" s="178">
        <v>1569.289864619695</v>
      </c>
      <c r="I230" s="177">
        <v>0.9838210707970042</v>
      </c>
      <c r="J230" s="178">
        <v>96995.904050875819</v>
      </c>
      <c r="K230" s="178">
        <v>481056.29559282982</v>
      </c>
      <c r="L230" s="178">
        <v>5092968.5414217226</v>
      </c>
      <c r="M230" s="179">
        <v>52.507047501205655</v>
      </c>
      <c r="N230" s="178">
        <v>5</v>
      </c>
      <c r="O230" s="180">
        <f t="shared" si="22"/>
        <v>2.4999999999999787</v>
      </c>
    </row>
    <row r="231" spans="2:15" x14ac:dyDescent="0.2">
      <c r="B231" s="175" t="s">
        <v>49</v>
      </c>
      <c r="C231" s="175" t="s">
        <v>70</v>
      </c>
      <c r="D231" s="175" t="s">
        <v>123</v>
      </c>
      <c r="E231" s="176" t="str">
        <f t="shared" si="21"/>
        <v>CEMale25-29</v>
      </c>
      <c r="F231" s="177">
        <v>3.3800000000000002E-3</v>
      </c>
      <c r="G231" s="177">
        <v>1.6744999833277222E-2</v>
      </c>
      <c r="H231" s="178">
        <v>1597.9186386390684</v>
      </c>
      <c r="I231" s="177">
        <v>0.98325500016672274</v>
      </c>
      <c r="J231" s="178">
        <v>95426.61418625612</v>
      </c>
      <c r="K231" s="178">
        <v>473138.27433468291</v>
      </c>
      <c r="L231" s="178">
        <v>4611912.245828893</v>
      </c>
      <c r="M231" s="179">
        <v>48.329412975160622</v>
      </c>
      <c r="N231" s="178">
        <v>5</v>
      </c>
      <c r="O231" s="180">
        <f t="shared" si="22"/>
        <v>2.5000000000000218</v>
      </c>
    </row>
    <row r="232" spans="2:15" x14ac:dyDescent="0.2">
      <c r="B232" s="175" t="s">
        <v>49</v>
      </c>
      <c r="C232" s="175" t="s">
        <v>70</v>
      </c>
      <c r="D232" s="175" t="s">
        <v>124</v>
      </c>
      <c r="E232" s="176" t="str">
        <f t="shared" si="21"/>
        <v>CEMale30-34</v>
      </c>
      <c r="F232" s="177">
        <v>3.5500000000000002E-3</v>
      </c>
      <c r="G232" s="177">
        <v>1.7574388698023694E-2</v>
      </c>
      <c r="H232" s="178">
        <v>1648.981966582347</v>
      </c>
      <c r="I232" s="177">
        <v>0.98242561130197625</v>
      </c>
      <c r="J232" s="178">
        <v>93828.695547617041</v>
      </c>
      <c r="K232" s="178">
        <v>465021.02282162936</v>
      </c>
      <c r="L232" s="178">
        <v>4138773.97149421</v>
      </c>
      <c r="M232" s="179">
        <v>44.10989567039038</v>
      </c>
      <c r="N232" s="178">
        <v>5</v>
      </c>
      <c r="O232" s="180">
        <f t="shared" si="22"/>
        <v>2.5000000000000191</v>
      </c>
    </row>
    <row r="233" spans="2:15" x14ac:dyDescent="0.2">
      <c r="B233" s="175" t="s">
        <v>49</v>
      </c>
      <c r="C233" s="175" t="s">
        <v>70</v>
      </c>
      <c r="D233" s="175" t="s">
        <v>125</v>
      </c>
      <c r="E233" s="176" t="str">
        <f t="shared" si="21"/>
        <v>CEMale35-39</v>
      </c>
      <c r="F233" s="177">
        <v>4.1999999999999997E-3</v>
      </c>
      <c r="G233" s="177">
        <v>2.0780570847741521E-2</v>
      </c>
      <c r="H233" s="178">
        <v>1915.5470687952127</v>
      </c>
      <c r="I233" s="177">
        <v>0.97921942915225846</v>
      </c>
      <c r="J233" s="178">
        <v>92179.713581034695</v>
      </c>
      <c r="K233" s="178">
        <v>456109.70023318543</v>
      </c>
      <c r="L233" s="178">
        <v>3673752.9486725805</v>
      </c>
      <c r="M233" s="179">
        <v>39.854245646391639</v>
      </c>
      <c r="N233" s="178">
        <v>5</v>
      </c>
      <c r="O233" s="180">
        <f t="shared" si="22"/>
        <v>2.5</v>
      </c>
    </row>
    <row r="234" spans="2:15" x14ac:dyDescent="0.2">
      <c r="B234" s="175" t="s">
        <v>49</v>
      </c>
      <c r="C234" s="175" t="s">
        <v>70</v>
      </c>
      <c r="D234" s="175" t="s">
        <v>126</v>
      </c>
      <c r="E234" s="176" t="str">
        <f t="shared" si="21"/>
        <v>CEMale40-44</v>
      </c>
      <c r="F234" s="177">
        <v>5.3099999999999996E-3</v>
      </c>
      <c r="G234" s="177">
        <v>2.6200374932499809E-2</v>
      </c>
      <c r="H234" s="178">
        <v>2364.9550055902678</v>
      </c>
      <c r="I234" s="177">
        <v>0.97379962506750017</v>
      </c>
      <c r="J234" s="178">
        <v>90264.166512239477</v>
      </c>
      <c r="K234" s="178">
        <v>445408.44504722173</v>
      </c>
      <c r="L234" s="178">
        <v>3217643.2484393953</v>
      </c>
      <c r="M234" s="179">
        <v>35.646961277852107</v>
      </c>
      <c r="N234" s="178">
        <v>5</v>
      </c>
      <c r="O234" s="180">
        <f t="shared" si="22"/>
        <v>2.5000000000000009</v>
      </c>
    </row>
    <row r="235" spans="2:15" x14ac:dyDescent="0.2">
      <c r="B235" s="175" t="s">
        <v>49</v>
      </c>
      <c r="C235" s="175" t="s">
        <v>70</v>
      </c>
      <c r="D235" s="175" t="s">
        <v>127</v>
      </c>
      <c r="E235" s="176" t="str">
        <f t="shared" si="21"/>
        <v>CEMale45-49</v>
      </c>
      <c r="F235" s="177">
        <v>6.6699999999999997E-3</v>
      </c>
      <c r="G235" s="177">
        <v>3.2807522753583507E-2</v>
      </c>
      <c r="H235" s="178">
        <v>2883.7553815264432</v>
      </c>
      <c r="I235" s="177">
        <v>0.96719247724641644</v>
      </c>
      <c r="J235" s="178">
        <v>87899.211506649212</v>
      </c>
      <c r="K235" s="178">
        <v>432286.66907942994</v>
      </c>
      <c r="L235" s="178">
        <v>2772234.8033921737</v>
      </c>
      <c r="M235" s="179">
        <v>31.538790347197434</v>
      </c>
      <c r="N235" s="178">
        <v>5</v>
      </c>
      <c r="O235" s="180">
        <f t="shared" si="22"/>
        <v>2.5000000000000249</v>
      </c>
    </row>
    <row r="236" spans="2:15" x14ac:dyDescent="0.2">
      <c r="B236" s="175" t="s">
        <v>49</v>
      </c>
      <c r="C236" s="175" t="s">
        <v>70</v>
      </c>
      <c r="D236" s="175" t="s">
        <v>128</v>
      </c>
      <c r="E236" s="176" t="str">
        <f t="shared" si="21"/>
        <v>CEMale50-54</v>
      </c>
      <c r="F236" s="177">
        <v>8.8599999999999998E-3</v>
      </c>
      <c r="G236" s="177">
        <v>4.3336833071687321E-2</v>
      </c>
      <c r="H236" s="178">
        <v>3684.3006306078023</v>
      </c>
      <c r="I236" s="177">
        <v>0.95666316692831266</v>
      </c>
      <c r="J236" s="178">
        <v>85015.456125122757</v>
      </c>
      <c r="K236" s="178">
        <v>415866.5290490943</v>
      </c>
      <c r="L236" s="178">
        <v>2339948.1343127438</v>
      </c>
      <c r="M236" s="179">
        <v>27.523796741958197</v>
      </c>
      <c r="N236" s="178">
        <v>5</v>
      </c>
      <c r="O236" s="180">
        <f t="shared" si="22"/>
        <v>2.5000000000000018</v>
      </c>
    </row>
    <row r="237" spans="2:15" x14ac:dyDescent="0.2">
      <c r="B237" s="175" t="s">
        <v>49</v>
      </c>
      <c r="C237" s="175" t="s">
        <v>70</v>
      </c>
      <c r="D237" s="175" t="s">
        <v>129</v>
      </c>
      <c r="E237" s="176" t="str">
        <f t="shared" si="21"/>
        <v>CEMale55-59</v>
      </c>
      <c r="F237" s="177">
        <v>1.183E-2</v>
      </c>
      <c r="G237" s="177">
        <v>5.746203430527063E-2</v>
      </c>
      <c r="H237" s="178">
        <v>4673.4536471131187</v>
      </c>
      <c r="I237" s="177">
        <v>0.94253796569472936</v>
      </c>
      <c r="J237" s="178">
        <v>81331.155494514955</v>
      </c>
      <c r="K237" s="178">
        <v>394972.14335479197</v>
      </c>
      <c r="L237" s="178">
        <v>1924081.6052636495</v>
      </c>
      <c r="M237" s="179">
        <v>23.657374514904209</v>
      </c>
      <c r="N237" s="178">
        <v>5</v>
      </c>
      <c r="O237" s="180">
        <f t="shared" si="22"/>
        <v>2.4999999999999911</v>
      </c>
    </row>
    <row r="238" spans="2:15" x14ac:dyDescent="0.2">
      <c r="B238" s="175" t="s">
        <v>49</v>
      </c>
      <c r="C238" s="175" t="s">
        <v>70</v>
      </c>
      <c r="D238" s="175" t="s">
        <v>130</v>
      </c>
      <c r="E238" s="176" t="str">
        <f t="shared" si="21"/>
        <v>CEMale60-64</v>
      </c>
      <c r="F238" s="177">
        <v>1.721E-2</v>
      </c>
      <c r="G238" s="177">
        <v>8.2493382749107044E-2</v>
      </c>
      <c r="H238" s="178">
        <v>6323.7531391646498</v>
      </c>
      <c r="I238" s="177">
        <v>0.917506617250893</v>
      </c>
      <c r="J238" s="178">
        <v>76657.70184740184</v>
      </c>
      <c r="K238" s="178">
        <v>367479.1263890976</v>
      </c>
      <c r="L238" s="178">
        <v>1529109.4619088576</v>
      </c>
      <c r="M238" s="179">
        <v>19.94723850387231</v>
      </c>
      <c r="N238" s="178">
        <v>5</v>
      </c>
      <c r="O238" s="180">
        <f t="shared" si="22"/>
        <v>2.4999999999999991</v>
      </c>
    </row>
    <row r="239" spans="2:15" x14ac:dyDescent="0.2">
      <c r="B239" s="175" t="s">
        <v>49</v>
      </c>
      <c r="C239" s="175" t="s">
        <v>70</v>
      </c>
      <c r="D239" s="175" t="s">
        <v>131</v>
      </c>
      <c r="E239" s="176" t="str">
        <f t="shared" si="21"/>
        <v>CEMale65-69</v>
      </c>
      <c r="F239" s="177">
        <v>2.3539999999999998E-2</v>
      </c>
      <c r="G239" s="177">
        <v>0.11114437402652004</v>
      </c>
      <c r="H239" s="178">
        <v>7817.2227019903903</v>
      </c>
      <c r="I239" s="177">
        <v>0.88885562597348</v>
      </c>
      <c r="J239" s="178">
        <v>70333.948708237192</v>
      </c>
      <c r="K239" s="178">
        <v>332126.68678620999</v>
      </c>
      <c r="L239" s="178">
        <v>1161630.3355197599</v>
      </c>
      <c r="M239" s="179">
        <v>16.515926616583027</v>
      </c>
      <c r="N239" s="178">
        <v>5</v>
      </c>
      <c r="O239" s="180">
        <f t="shared" si="22"/>
        <v>2.5000000000000013</v>
      </c>
    </row>
    <row r="240" spans="2:15" x14ac:dyDescent="0.2">
      <c r="B240" s="175" t="s">
        <v>49</v>
      </c>
      <c r="C240" s="175" t="s">
        <v>70</v>
      </c>
      <c r="D240" s="175" t="s">
        <v>132</v>
      </c>
      <c r="E240" s="176" t="str">
        <f t="shared" si="21"/>
        <v>CEMale70-74</v>
      </c>
      <c r="F240" s="177">
        <v>3.5650000000000001E-2</v>
      </c>
      <c r="G240" s="177">
        <v>0.16366957353262745</v>
      </c>
      <c r="H240" s="178">
        <v>10232.085884098535</v>
      </c>
      <c r="I240" s="177">
        <v>0.83633042646737255</v>
      </c>
      <c r="J240" s="178">
        <v>62516.726006246805</v>
      </c>
      <c r="K240" s="178">
        <v>287003.4153209877</v>
      </c>
      <c r="L240" s="178">
        <v>829503.64873354998</v>
      </c>
      <c r="M240" s="179">
        <v>13.268507513503893</v>
      </c>
      <c r="N240" s="178">
        <v>5</v>
      </c>
      <c r="O240" s="180">
        <f t="shared" si="22"/>
        <v>2.5</v>
      </c>
    </row>
    <row r="241" spans="2:15" x14ac:dyDescent="0.2">
      <c r="B241" s="175" t="s">
        <v>49</v>
      </c>
      <c r="C241" s="175" t="s">
        <v>70</v>
      </c>
      <c r="D241" s="175" t="s">
        <v>133</v>
      </c>
      <c r="E241" s="176" t="str">
        <f t="shared" si="21"/>
        <v>CEMale75-79</v>
      </c>
      <c r="F241" s="177">
        <v>5.5399999999999998E-2</v>
      </c>
      <c r="G241" s="177">
        <v>0.24329279719023239</v>
      </c>
      <c r="H241" s="178">
        <v>12720.476345402107</v>
      </c>
      <c r="I241" s="177">
        <v>0.75670720280976767</v>
      </c>
      <c r="J241" s="178">
        <v>52284.640122148274</v>
      </c>
      <c r="K241" s="178">
        <v>229622.00974723612</v>
      </c>
      <c r="L241" s="178">
        <v>542500.23341256229</v>
      </c>
      <c r="M241" s="179">
        <v>10.375900687948965</v>
      </c>
      <c r="N241" s="178">
        <v>5</v>
      </c>
      <c r="O241" s="180">
        <f t="shared" si="22"/>
        <v>2.5</v>
      </c>
    </row>
    <row r="242" spans="2:15" x14ac:dyDescent="0.2">
      <c r="B242" s="175" t="s">
        <v>49</v>
      </c>
      <c r="C242" s="175" t="s">
        <v>70</v>
      </c>
      <c r="D242" s="175" t="s">
        <v>134</v>
      </c>
      <c r="E242" s="176" t="str">
        <f t="shared" si="21"/>
        <v>CEMale80-84</v>
      </c>
      <c r="F242" s="177">
        <v>8.7300000000000003E-2</v>
      </c>
      <c r="G242" s="177">
        <v>0.35829014144798327</v>
      </c>
      <c r="H242" s="178">
        <v>14175.449835841562</v>
      </c>
      <c r="I242" s="177">
        <v>0.64170985855201668</v>
      </c>
      <c r="J242" s="178">
        <v>39564.163776746173</v>
      </c>
      <c r="K242" s="178">
        <v>162382.19429412694</v>
      </c>
      <c r="L242" s="178">
        <v>312878.22366532614</v>
      </c>
      <c r="M242" s="179">
        <v>7.9081217394317891</v>
      </c>
      <c r="N242" s="178">
        <v>5</v>
      </c>
      <c r="O242" s="180">
        <f t="shared" si="22"/>
        <v>2.5</v>
      </c>
    </row>
    <row r="243" spans="2:15" x14ac:dyDescent="0.2">
      <c r="B243" s="175" t="s">
        <v>49</v>
      </c>
      <c r="C243" s="175" t="s">
        <v>70</v>
      </c>
      <c r="D243" s="175" t="s">
        <v>135</v>
      </c>
      <c r="E243" s="176" t="str">
        <f t="shared" si="21"/>
        <v>CEMale85-89</v>
      </c>
      <c r="F243" s="177">
        <v>0.13483999999999999</v>
      </c>
      <c r="G243" s="177">
        <v>0.50421876102603813</v>
      </c>
      <c r="H243" s="178">
        <v>12801.465887327422</v>
      </c>
      <c r="I243" s="177">
        <v>0.49578123897396187</v>
      </c>
      <c r="J243" s="178">
        <v>25388.713940904607</v>
      </c>
      <c r="K243" s="178">
        <v>94939.904986204478</v>
      </c>
      <c r="L243" s="178">
        <v>150496.0293711992</v>
      </c>
      <c r="M243" s="179">
        <v>5.9276743879779596</v>
      </c>
      <c r="N243" s="178">
        <v>5</v>
      </c>
      <c r="O243" s="180">
        <f t="shared" si="22"/>
        <v>2.5</v>
      </c>
    </row>
    <row r="244" spans="2:15" x14ac:dyDescent="0.2">
      <c r="B244" s="175" t="s">
        <v>49</v>
      </c>
      <c r="C244" s="175" t="s">
        <v>70</v>
      </c>
      <c r="D244" s="175" t="s">
        <v>8</v>
      </c>
      <c r="E244" s="176" t="str">
        <f t="shared" si="21"/>
        <v>CEMale90+</v>
      </c>
      <c r="F244" s="177">
        <v>0.22656999999999999</v>
      </c>
      <c r="G244" s="177">
        <v>1</v>
      </c>
      <c r="H244" s="178">
        <v>12587.248053577185</v>
      </c>
      <c r="I244" s="177">
        <v>0</v>
      </c>
      <c r="J244" s="178">
        <v>12587.248053577185</v>
      </c>
      <c r="K244" s="178">
        <v>55556.12438499472</v>
      </c>
      <c r="L244" s="178">
        <v>55556.12438499472</v>
      </c>
      <c r="M244" s="179">
        <v>4.4136831298248831</v>
      </c>
      <c r="N244" s="179" t="s">
        <v>19</v>
      </c>
      <c r="O244" s="180">
        <f>K244/H244</f>
        <v>4.4136831298248831</v>
      </c>
    </row>
    <row r="245" spans="2:15" ht="16" customHeight="1" x14ac:dyDescent="0.2">
      <c r="B245" s="239" t="s">
        <v>14</v>
      </c>
      <c r="C245" s="239" t="s">
        <v>17</v>
      </c>
      <c r="D245" s="239" t="s">
        <v>0</v>
      </c>
      <c r="E245" s="239" t="s">
        <v>137</v>
      </c>
      <c r="F245" s="238" t="s">
        <v>1</v>
      </c>
      <c r="G245" s="238" t="s">
        <v>2</v>
      </c>
      <c r="H245" s="238" t="s">
        <v>82</v>
      </c>
      <c r="I245" s="238" t="s">
        <v>3</v>
      </c>
      <c r="J245" s="238" t="s">
        <v>4</v>
      </c>
      <c r="K245" s="238" t="s">
        <v>5</v>
      </c>
      <c r="L245" s="238" t="s">
        <v>6</v>
      </c>
      <c r="M245" s="240" t="s">
        <v>7</v>
      </c>
      <c r="N245" s="248" t="s">
        <v>9</v>
      </c>
      <c r="O245" s="250" t="s">
        <v>141</v>
      </c>
    </row>
    <row r="246" spans="2:15" ht="16" customHeight="1" x14ac:dyDescent="0.2">
      <c r="B246" s="239"/>
      <c r="C246" s="239"/>
      <c r="D246" s="239"/>
      <c r="E246" s="239"/>
      <c r="F246" s="239"/>
      <c r="G246" s="239"/>
      <c r="H246" s="239"/>
      <c r="I246" s="239"/>
      <c r="J246" s="239"/>
      <c r="K246" s="239"/>
      <c r="L246" s="239"/>
      <c r="M246" s="241"/>
      <c r="N246" s="248"/>
      <c r="O246" s="250"/>
    </row>
    <row r="247" spans="2:15" x14ac:dyDescent="0.2">
      <c r="B247" s="175" t="s">
        <v>50</v>
      </c>
      <c r="C247" s="175" t="s">
        <v>70</v>
      </c>
      <c r="D247" s="175">
        <v>0</v>
      </c>
      <c r="E247" s="176" t="str">
        <f t="shared" ref="E247:E266" si="23">_xlfn.CONCAT(B247,C247,D247)</f>
        <v>RNMale0</v>
      </c>
      <c r="F247" s="177">
        <v>1.5169999999999999E-2</v>
      </c>
      <c r="G247" s="177">
        <v>1.4963740693491391E-2</v>
      </c>
      <c r="H247" s="178">
        <v>1496.3740693491391</v>
      </c>
      <c r="I247" s="177">
        <v>0.98503625930650862</v>
      </c>
      <c r="J247" s="178">
        <v>100000</v>
      </c>
      <c r="K247" s="178">
        <v>98631.59697006653</v>
      </c>
      <c r="L247" s="178">
        <v>7239639.6136074318</v>
      </c>
      <c r="M247" s="179">
        <v>72.396396136074316</v>
      </c>
      <c r="N247" s="178">
        <v>1</v>
      </c>
      <c r="O247" s="180">
        <f t="shared" ref="O247:O265" si="24">(K247-J248*N247)/H247</f>
        <v>8.5520754493783741E-2</v>
      </c>
    </row>
    <row r="248" spans="2:15" x14ac:dyDescent="0.2">
      <c r="B248" s="175" t="s">
        <v>50</v>
      </c>
      <c r="C248" s="175" t="s">
        <v>70</v>
      </c>
      <c r="D248" s="181" t="s">
        <v>139</v>
      </c>
      <c r="E248" s="176" t="str">
        <f t="shared" si="23"/>
        <v>RNMale01-04</v>
      </c>
      <c r="F248" s="177">
        <v>5.1000000000000004E-4</v>
      </c>
      <c r="G248" s="177">
        <v>2.0322601658512409E-3</v>
      </c>
      <c r="H248" s="178">
        <v>200.18499517077311</v>
      </c>
      <c r="I248" s="177">
        <v>0.99796773983414877</v>
      </c>
      <c r="J248" s="178">
        <v>98503.625930650858</v>
      </c>
      <c r="K248" s="178">
        <v>393535.64404814958</v>
      </c>
      <c r="L248" s="178">
        <v>7141008.0166373653</v>
      </c>
      <c r="M248" s="179">
        <v>72.494874672581318</v>
      </c>
      <c r="N248" s="178">
        <v>4</v>
      </c>
      <c r="O248" s="180">
        <f t="shared" si="24"/>
        <v>1.6079142492904608</v>
      </c>
    </row>
    <row r="249" spans="2:15" x14ac:dyDescent="0.2">
      <c r="B249" s="175" t="s">
        <v>50</v>
      </c>
      <c r="C249" s="175" t="s">
        <v>70</v>
      </c>
      <c r="D249" s="181" t="s">
        <v>138</v>
      </c>
      <c r="E249" s="176" t="str">
        <f t="shared" si="23"/>
        <v>RNMale05-09</v>
      </c>
      <c r="F249" s="177">
        <v>3.3E-4</v>
      </c>
      <c r="G249" s="177">
        <v>1.6332060410826426E-3</v>
      </c>
      <c r="H249" s="178">
        <v>160.54977359503681</v>
      </c>
      <c r="I249" s="177">
        <v>0.99836679395891736</v>
      </c>
      <c r="J249" s="178">
        <v>98303.440935480088</v>
      </c>
      <c r="K249" s="178">
        <v>491115.83024341287</v>
      </c>
      <c r="L249" s="178">
        <v>6747472.3725892156</v>
      </c>
      <c r="M249" s="179">
        <v>68.63922878363752</v>
      </c>
      <c r="N249" s="178">
        <v>5</v>
      </c>
      <c r="O249" s="180">
        <f t="shared" si="24"/>
        <v>2.5000000000000453</v>
      </c>
    </row>
    <row r="250" spans="2:15" x14ac:dyDescent="0.2">
      <c r="B250" s="175" t="s">
        <v>50</v>
      </c>
      <c r="C250" s="175" t="s">
        <v>70</v>
      </c>
      <c r="D250" s="181" t="s">
        <v>120</v>
      </c>
      <c r="E250" s="176" t="str">
        <f t="shared" si="23"/>
        <v>RNMale10-14</v>
      </c>
      <c r="F250" s="177">
        <v>4.4000000000000002E-4</v>
      </c>
      <c r="G250" s="177">
        <v>2.1923210886906647E-3</v>
      </c>
      <c r="H250" s="178">
        <v>215.16072999927326</v>
      </c>
      <c r="I250" s="177">
        <v>0.99780767891130928</v>
      </c>
      <c r="J250" s="178">
        <v>98142.891161885054</v>
      </c>
      <c r="K250" s="178">
        <v>490176.55398442707</v>
      </c>
      <c r="L250" s="178">
        <v>6256356.5423458023</v>
      </c>
      <c r="M250" s="179">
        <v>63.747424477500331</v>
      </c>
      <c r="N250" s="178">
        <v>5</v>
      </c>
      <c r="O250" s="180">
        <f t="shared" si="24"/>
        <v>2.499999999999825</v>
      </c>
    </row>
    <row r="251" spans="2:15" x14ac:dyDescent="0.2">
      <c r="B251" s="175" t="s">
        <v>50</v>
      </c>
      <c r="C251" s="175" t="s">
        <v>70</v>
      </c>
      <c r="D251" s="175" t="s">
        <v>121</v>
      </c>
      <c r="E251" s="176" t="str">
        <f t="shared" si="23"/>
        <v>RNMale15-19</v>
      </c>
      <c r="F251" s="177">
        <v>1.47E-3</v>
      </c>
      <c r="G251" s="177">
        <v>7.329826476768427E-3</v>
      </c>
      <c r="H251" s="178">
        <v>717.79327132947765</v>
      </c>
      <c r="I251" s="177">
        <v>0.99267017352323161</v>
      </c>
      <c r="J251" s="178">
        <v>97927.730431885779</v>
      </c>
      <c r="K251" s="178">
        <v>487844.16898110521</v>
      </c>
      <c r="L251" s="178">
        <v>5766179.9883613754</v>
      </c>
      <c r="M251" s="179">
        <v>58.881993516352111</v>
      </c>
      <c r="N251" s="178">
        <v>5</v>
      </c>
      <c r="O251" s="180">
        <f t="shared" si="24"/>
        <v>2.4999999999999507</v>
      </c>
    </row>
    <row r="252" spans="2:15" x14ac:dyDescent="0.2">
      <c r="B252" s="175" t="s">
        <v>50</v>
      </c>
      <c r="C252" s="175" t="s">
        <v>70</v>
      </c>
      <c r="D252" s="175" t="s">
        <v>122</v>
      </c>
      <c r="E252" s="176" t="str">
        <f t="shared" si="23"/>
        <v>RNMale20-24</v>
      </c>
      <c r="F252" s="177">
        <v>2.2200000000000002E-3</v>
      </c>
      <c r="G252" s="177">
        <v>1.1053632065160938E-2</v>
      </c>
      <c r="H252" s="178">
        <v>1074.5228784502051</v>
      </c>
      <c r="I252" s="177">
        <v>0.98894636793483903</v>
      </c>
      <c r="J252" s="178">
        <v>97209.937160556306</v>
      </c>
      <c r="K252" s="178">
        <v>483363.37860665598</v>
      </c>
      <c r="L252" s="178">
        <v>5278335.8193802703</v>
      </c>
      <c r="M252" s="179">
        <v>54.298315311760085</v>
      </c>
      <c r="N252" s="178">
        <v>5</v>
      </c>
      <c r="O252" s="180">
        <f t="shared" si="24"/>
        <v>2.4999999999999925</v>
      </c>
    </row>
    <row r="253" spans="2:15" x14ac:dyDescent="0.2">
      <c r="B253" s="175" t="s">
        <v>50</v>
      </c>
      <c r="C253" s="175" t="s">
        <v>70</v>
      </c>
      <c r="D253" s="175" t="s">
        <v>123</v>
      </c>
      <c r="E253" s="176" t="str">
        <f t="shared" si="23"/>
        <v>RNMale25-29</v>
      </c>
      <c r="F253" s="177">
        <v>2.3999999999999998E-3</v>
      </c>
      <c r="G253" s="177">
        <v>1.1914087351017065E-2</v>
      </c>
      <c r="H253" s="178">
        <v>1145.3657232832254</v>
      </c>
      <c r="I253" s="177">
        <v>0.98808591264898293</v>
      </c>
      <c r="J253" s="178">
        <v>96135.414282106096</v>
      </c>
      <c r="K253" s="178">
        <v>477813.65710232244</v>
      </c>
      <c r="L253" s="178">
        <v>4794972.4407736147</v>
      </c>
      <c r="M253" s="179">
        <v>49.877274431906351</v>
      </c>
      <c r="N253" s="178">
        <v>5</v>
      </c>
      <c r="O253" s="180">
        <f t="shared" si="24"/>
        <v>2.4999999999999805</v>
      </c>
    </row>
    <row r="254" spans="2:15" x14ac:dyDescent="0.2">
      <c r="B254" s="175" t="s">
        <v>50</v>
      </c>
      <c r="C254" s="175" t="s">
        <v>70</v>
      </c>
      <c r="D254" s="175" t="s">
        <v>124</v>
      </c>
      <c r="E254" s="176" t="str">
        <f t="shared" si="23"/>
        <v>RNMale30-34</v>
      </c>
      <c r="F254" s="177">
        <v>2.4499999999999999E-3</v>
      </c>
      <c r="G254" s="177">
        <v>1.219606268289769E-2</v>
      </c>
      <c r="H254" s="178">
        <v>1158.5045864748993</v>
      </c>
      <c r="I254" s="177">
        <v>0.98780393731710237</v>
      </c>
      <c r="J254" s="178">
        <v>94990.048558822877</v>
      </c>
      <c r="K254" s="178">
        <v>472053.98132792715</v>
      </c>
      <c r="L254" s="178">
        <v>4317158.7836712925</v>
      </c>
      <c r="M254" s="179">
        <v>45.448537495987054</v>
      </c>
      <c r="N254" s="178">
        <v>5</v>
      </c>
      <c r="O254" s="180">
        <f t="shared" si="24"/>
        <v>2.5000000000000018</v>
      </c>
    </row>
    <row r="255" spans="2:15" x14ac:dyDescent="0.2">
      <c r="B255" s="175" t="s">
        <v>50</v>
      </c>
      <c r="C255" s="175" t="s">
        <v>70</v>
      </c>
      <c r="D255" s="175" t="s">
        <v>125</v>
      </c>
      <c r="E255" s="176" t="str">
        <f t="shared" si="23"/>
        <v>RNMale35-39</v>
      </c>
      <c r="F255" s="177">
        <v>3.4199999999999999E-3</v>
      </c>
      <c r="G255" s="177">
        <v>1.6949137564952768E-2</v>
      </c>
      <c r="H255" s="178">
        <v>1590.3637467192407</v>
      </c>
      <c r="I255" s="177">
        <v>0.98305086243504725</v>
      </c>
      <c r="J255" s="178">
        <v>93831.543972347979</v>
      </c>
      <c r="K255" s="178">
        <v>465181.81049494178</v>
      </c>
      <c r="L255" s="178">
        <v>3845104.8023433653</v>
      </c>
      <c r="M255" s="179">
        <v>40.97880776081562</v>
      </c>
      <c r="N255" s="178">
        <v>5</v>
      </c>
      <c r="O255" s="180">
        <f t="shared" si="24"/>
        <v>2.5000000000000124</v>
      </c>
    </row>
    <row r="256" spans="2:15" x14ac:dyDescent="0.2">
      <c r="B256" s="175" t="s">
        <v>50</v>
      </c>
      <c r="C256" s="175" t="s">
        <v>70</v>
      </c>
      <c r="D256" s="175" t="s">
        <v>126</v>
      </c>
      <c r="E256" s="176" t="str">
        <f t="shared" si="23"/>
        <v>RNMale40-44</v>
      </c>
      <c r="F256" s="177">
        <v>4.13E-3</v>
      </c>
      <c r="G256" s="177">
        <v>2.0458346332636108E-2</v>
      </c>
      <c r="H256" s="178">
        <v>1887.102011187018</v>
      </c>
      <c r="I256" s="177">
        <v>0.9795416536673639</v>
      </c>
      <c r="J256" s="178">
        <v>92241.180225628734</v>
      </c>
      <c r="K256" s="178">
        <v>456488.14610017615</v>
      </c>
      <c r="L256" s="178">
        <v>3379922.9918484236</v>
      </c>
      <c r="M256" s="179">
        <v>36.642234884472231</v>
      </c>
      <c r="N256" s="178">
        <v>5</v>
      </c>
      <c r="O256" s="180">
        <f t="shared" si="24"/>
        <v>2.5000000000000098</v>
      </c>
    </row>
    <row r="257" spans="2:15" x14ac:dyDescent="0.2">
      <c r="B257" s="175" t="s">
        <v>50</v>
      </c>
      <c r="C257" s="175" t="s">
        <v>70</v>
      </c>
      <c r="D257" s="175" t="s">
        <v>127</v>
      </c>
      <c r="E257" s="176" t="str">
        <f t="shared" si="23"/>
        <v>RNMale45-49</v>
      </c>
      <c r="F257" s="177">
        <v>5.4599999999999996E-3</v>
      </c>
      <c r="G257" s="177">
        <v>2.6935620608537242E-2</v>
      </c>
      <c r="H257" s="178">
        <v>2433.743171218302</v>
      </c>
      <c r="I257" s="177">
        <v>0.97306437939146273</v>
      </c>
      <c r="J257" s="178">
        <v>90354.078214441717</v>
      </c>
      <c r="K257" s="178">
        <v>445686.03314416285</v>
      </c>
      <c r="L257" s="178">
        <v>2923434.8457482476</v>
      </c>
      <c r="M257" s="179">
        <v>32.355317031843519</v>
      </c>
      <c r="N257" s="178">
        <v>5</v>
      </c>
      <c r="O257" s="180">
        <f t="shared" si="24"/>
        <v>2.5000000000000155</v>
      </c>
    </row>
    <row r="258" spans="2:15" x14ac:dyDescent="0.2">
      <c r="B258" s="175" t="s">
        <v>50</v>
      </c>
      <c r="C258" s="175" t="s">
        <v>70</v>
      </c>
      <c r="D258" s="175" t="s">
        <v>128</v>
      </c>
      <c r="E258" s="176" t="str">
        <f t="shared" si="23"/>
        <v>RNMale50-54</v>
      </c>
      <c r="F258" s="177">
        <v>7.9000000000000008E-3</v>
      </c>
      <c r="G258" s="177">
        <v>3.87488526186721E-2</v>
      </c>
      <c r="H258" s="178">
        <v>3406.8121047741361</v>
      </c>
      <c r="I258" s="177">
        <v>0.96125114738132789</v>
      </c>
      <c r="J258" s="178">
        <v>87920.335043223415</v>
      </c>
      <c r="K258" s="178">
        <v>431084.64495418174</v>
      </c>
      <c r="L258" s="178">
        <v>2477748.8126040846</v>
      </c>
      <c r="M258" s="179">
        <v>28.181748982029848</v>
      </c>
      <c r="N258" s="178">
        <v>5</v>
      </c>
      <c r="O258" s="180">
        <f t="shared" si="24"/>
        <v>2.5000000000000102</v>
      </c>
    </row>
    <row r="259" spans="2:15" x14ac:dyDescent="0.2">
      <c r="B259" s="175" t="s">
        <v>50</v>
      </c>
      <c r="C259" s="175" t="s">
        <v>70</v>
      </c>
      <c r="D259" s="175" t="s">
        <v>129</v>
      </c>
      <c r="E259" s="176" t="str">
        <f t="shared" si="23"/>
        <v>RNMale55-59</v>
      </c>
      <c r="F259" s="177">
        <v>1.081E-2</v>
      </c>
      <c r="G259" s="177">
        <v>5.2635678948396318E-2</v>
      </c>
      <c r="H259" s="178">
        <v>4448.4266601861436</v>
      </c>
      <c r="I259" s="177">
        <v>0.94736432105160373</v>
      </c>
      <c r="J259" s="178">
        <v>84513.52293844927</v>
      </c>
      <c r="K259" s="178">
        <v>411446.548041781</v>
      </c>
      <c r="L259" s="178">
        <v>2046664.1676499029</v>
      </c>
      <c r="M259" s="179">
        <v>24.217002161186407</v>
      </c>
      <c r="N259" s="178">
        <v>5</v>
      </c>
      <c r="O259" s="180">
        <f t="shared" si="24"/>
        <v>2.5000000000000009</v>
      </c>
    </row>
    <row r="260" spans="2:15" x14ac:dyDescent="0.2">
      <c r="B260" s="175" t="s">
        <v>50</v>
      </c>
      <c r="C260" s="175" t="s">
        <v>70</v>
      </c>
      <c r="D260" s="175" t="s">
        <v>130</v>
      </c>
      <c r="E260" s="176" t="str">
        <f t="shared" si="23"/>
        <v>RNMale60-64</v>
      </c>
      <c r="F260" s="177">
        <v>1.5769999999999999E-2</v>
      </c>
      <c r="G260" s="177">
        <v>7.5840223819688357E-2</v>
      </c>
      <c r="H260" s="178">
        <v>6072.1548218883727</v>
      </c>
      <c r="I260" s="177">
        <v>0.92415977618031164</v>
      </c>
      <c r="J260" s="178">
        <v>80065.096278263125</v>
      </c>
      <c r="K260" s="178">
        <v>385145.09433659469</v>
      </c>
      <c r="L260" s="178">
        <v>1635217.6196081219</v>
      </c>
      <c r="M260" s="179">
        <v>20.423601489530302</v>
      </c>
      <c r="N260" s="178">
        <v>5</v>
      </c>
      <c r="O260" s="180">
        <f t="shared" si="24"/>
        <v>2.4999999999999938</v>
      </c>
    </row>
    <row r="261" spans="2:15" x14ac:dyDescent="0.2">
      <c r="B261" s="175" t="s">
        <v>50</v>
      </c>
      <c r="C261" s="175" t="s">
        <v>70</v>
      </c>
      <c r="D261" s="175" t="s">
        <v>131</v>
      </c>
      <c r="E261" s="176" t="str">
        <f t="shared" si="23"/>
        <v>RNMale65-69</v>
      </c>
      <c r="F261" s="177">
        <v>2.3189999999999999E-2</v>
      </c>
      <c r="G261" s="177">
        <v>0.10960730846286112</v>
      </c>
      <c r="H261" s="178">
        <v>8110.1671582832923</v>
      </c>
      <c r="I261" s="177">
        <v>0.89039269153713885</v>
      </c>
      <c r="J261" s="178">
        <v>73992.941456374756</v>
      </c>
      <c r="K261" s="178">
        <v>349689.28938616556</v>
      </c>
      <c r="L261" s="178">
        <v>1250072.5252715272</v>
      </c>
      <c r="M261" s="179">
        <v>16.894483455676014</v>
      </c>
      <c r="N261" s="178">
        <v>5</v>
      </c>
      <c r="O261" s="180">
        <f t="shared" si="24"/>
        <v>2.5000000000000004</v>
      </c>
    </row>
    <row r="262" spans="2:15" x14ac:dyDescent="0.2">
      <c r="B262" s="175" t="s">
        <v>50</v>
      </c>
      <c r="C262" s="175" t="s">
        <v>70</v>
      </c>
      <c r="D262" s="175" t="s">
        <v>132</v>
      </c>
      <c r="E262" s="176" t="str">
        <f t="shared" si="23"/>
        <v>RNMale70-74</v>
      </c>
      <c r="F262" s="177">
        <v>3.2710000000000003E-2</v>
      </c>
      <c r="G262" s="177">
        <v>0.15118191248542409</v>
      </c>
      <c r="H262" s="178">
        <v>9960.2838182310115</v>
      </c>
      <c r="I262" s="177">
        <v>0.84881808751457588</v>
      </c>
      <c r="J262" s="178">
        <v>65882.774298091463</v>
      </c>
      <c r="K262" s="178">
        <v>304513.1619448798</v>
      </c>
      <c r="L262" s="178">
        <v>900383.23588536168</v>
      </c>
      <c r="M262" s="179">
        <v>13.666443853920168</v>
      </c>
      <c r="N262" s="178">
        <v>5</v>
      </c>
      <c r="O262" s="180">
        <f t="shared" si="24"/>
        <v>2.5000000000000058</v>
      </c>
    </row>
    <row r="263" spans="2:15" x14ac:dyDescent="0.2">
      <c r="B263" s="175" t="s">
        <v>50</v>
      </c>
      <c r="C263" s="175" t="s">
        <v>70</v>
      </c>
      <c r="D263" s="175" t="s">
        <v>133</v>
      </c>
      <c r="E263" s="176" t="str">
        <f t="shared" si="23"/>
        <v>RNMale75-79</v>
      </c>
      <c r="F263" s="177">
        <v>5.289E-2</v>
      </c>
      <c r="G263" s="177">
        <v>0.23357712519649182</v>
      </c>
      <c r="H263" s="178">
        <v>13062.214560113985</v>
      </c>
      <c r="I263" s="177">
        <v>0.76642287480350824</v>
      </c>
      <c r="J263" s="178">
        <v>55922.490479860448</v>
      </c>
      <c r="K263" s="178">
        <v>246956.91599901728</v>
      </c>
      <c r="L263" s="178">
        <v>595870.07394048187</v>
      </c>
      <c r="M263" s="179">
        <v>10.655284999423882</v>
      </c>
      <c r="N263" s="178">
        <v>5</v>
      </c>
      <c r="O263" s="180">
        <f t="shared" si="24"/>
        <v>2.5000000000000004</v>
      </c>
    </row>
    <row r="264" spans="2:15" x14ac:dyDescent="0.2">
      <c r="B264" s="175" t="s">
        <v>50</v>
      </c>
      <c r="C264" s="175" t="s">
        <v>70</v>
      </c>
      <c r="D264" s="175" t="s">
        <v>134</v>
      </c>
      <c r="E264" s="176" t="str">
        <f t="shared" si="23"/>
        <v>RNMale80-84</v>
      </c>
      <c r="F264" s="177">
        <v>8.4229999999999999E-2</v>
      </c>
      <c r="G264" s="177">
        <v>0.34787968053766716</v>
      </c>
      <c r="H264" s="178">
        <v>14910.219094717668</v>
      </c>
      <c r="I264" s="177">
        <v>0.65212031946233284</v>
      </c>
      <c r="J264" s="178">
        <v>42860.275919746462</v>
      </c>
      <c r="K264" s="178">
        <v>177025.83186193815</v>
      </c>
      <c r="L264" s="178">
        <v>348913.15794146463</v>
      </c>
      <c r="M264" s="179">
        <v>8.1407118935674969</v>
      </c>
      <c r="N264" s="178">
        <v>5</v>
      </c>
      <c r="O264" s="180">
        <f t="shared" si="24"/>
        <v>2.4999999999999996</v>
      </c>
    </row>
    <row r="265" spans="2:15" x14ac:dyDescent="0.2">
      <c r="B265" s="175" t="s">
        <v>50</v>
      </c>
      <c r="C265" s="175" t="s">
        <v>70</v>
      </c>
      <c r="D265" s="175" t="s">
        <v>135</v>
      </c>
      <c r="E265" s="176" t="str">
        <f t="shared" si="23"/>
        <v>RNMale85-89</v>
      </c>
      <c r="F265" s="177">
        <v>0.13178999999999999</v>
      </c>
      <c r="G265" s="177">
        <v>0.49566087531042363</v>
      </c>
      <c r="H265" s="178">
        <v>13853.749630869852</v>
      </c>
      <c r="I265" s="177">
        <v>0.50433912468957631</v>
      </c>
      <c r="J265" s="178">
        <v>27950.056825028794</v>
      </c>
      <c r="K265" s="178">
        <v>105115.91004796934</v>
      </c>
      <c r="L265" s="178">
        <v>171887.32607952648</v>
      </c>
      <c r="M265" s="179">
        <v>6.1498023834285851</v>
      </c>
      <c r="N265" s="178">
        <v>5</v>
      </c>
      <c r="O265" s="180">
        <f t="shared" si="24"/>
        <v>2.5000000000000004</v>
      </c>
    </row>
    <row r="266" spans="2:15" x14ac:dyDescent="0.2">
      <c r="B266" s="175" t="s">
        <v>50</v>
      </c>
      <c r="C266" s="175" t="s">
        <v>70</v>
      </c>
      <c r="D266" s="175" t="s">
        <v>8</v>
      </c>
      <c r="E266" s="176" t="str">
        <f t="shared" si="23"/>
        <v>RNMale90+</v>
      </c>
      <c r="F266" s="177">
        <v>0.21110999999999999</v>
      </c>
      <c r="G266" s="177">
        <v>1</v>
      </c>
      <c r="H266" s="178">
        <v>14096.307194158941</v>
      </c>
      <c r="I266" s="177">
        <v>0</v>
      </c>
      <c r="J266" s="178">
        <v>14096.307194158941</v>
      </c>
      <c r="K266" s="178">
        <v>66771.416031557135</v>
      </c>
      <c r="L266" s="178">
        <v>66771.416031557135</v>
      </c>
      <c r="M266" s="179">
        <v>4.7368019944418549</v>
      </c>
      <c r="N266" s="179" t="s">
        <v>19</v>
      </c>
      <c r="O266" s="180">
        <f>K266/H266</f>
        <v>4.7368019944418549</v>
      </c>
    </row>
    <row r="267" spans="2:15" ht="16" customHeight="1" x14ac:dyDescent="0.2">
      <c r="B267" s="239" t="s">
        <v>14</v>
      </c>
      <c r="C267" s="239" t="s">
        <v>17</v>
      </c>
      <c r="D267" s="239" t="s">
        <v>0</v>
      </c>
      <c r="E267" s="239" t="s">
        <v>137</v>
      </c>
      <c r="F267" s="238" t="s">
        <v>1</v>
      </c>
      <c r="G267" s="238" t="s">
        <v>2</v>
      </c>
      <c r="H267" s="238" t="s">
        <v>82</v>
      </c>
      <c r="I267" s="238" t="s">
        <v>3</v>
      </c>
      <c r="J267" s="238" t="s">
        <v>4</v>
      </c>
      <c r="K267" s="238" t="s">
        <v>5</v>
      </c>
      <c r="L267" s="238" t="s">
        <v>6</v>
      </c>
      <c r="M267" s="240" t="s">
        <v>7</v>
      </c>
      <c r="N267" s="248" t="s">
        <v>9</v>
      </c>
      <c r="O267" s="250" t="s">
        <v>141</v>
      </c>
    </row>
    <row r="268" spans="2:15" ht="16" customHeight="1" x14ac:dyDescent="0.2">
      <c r="B268" s="239"/>
      <c r="C268" s="239"/>
      <c r="D268" s="239"/>
      <c r="E268" s="239"/>
      <c r="F268" s="239"/>
      <c r="G268" s="239"/>
      <c r="H268" s="239"/>
      <c r="I268" s="239"/>
      <c r="J268" s="239"/>
      <c r="K268" s="239"/>
      <c r="L268" s="239"/>
      <c r="M268" s="241"/>
      <c r="N268" s="248"/>
      <c r="O268" s="250"/>
    </row>
    <row r="269" spans="2:15" x14ac:dyDescent="0.2">
      <c r="B269" s="175" t="s">
        <v>51</v>
      </c>
      <c r="C269" s="175" t="s">
        <v>70</v>
      </c>
      <c r="D269" s="175">
        <v>0</v>
      </c>
      <c r="E269" s="176" t="str">
        <f t="shared" ref="E269:E332" si="25">_xlfn.CONCAT(B269,C269,D269)</f>
        <v>PBMale0</v>
      </c>
      <c r="F269" s="177">
        <v>1.44E-2</v>
      </c>
      <c r="G269" s="177">
        <v>1.4211657742196905E-2</v>
      </c>
      <c r="H269" s="178">
        <v>1421.1657742196905</v>
      </c>
      <c r="I269" s="177">
        <v>0.9857883422578031</v>
      </c>
      <c r="J269" s="178">
        <v>100000</v>
      </c>
      <c r="K269" s="178">
        <v>98697.300495721793</v>
      </c>
      <c r="L269" s="178">
        <v>7019956.6140247472</v>
      </c>
      <c r="M269" s="179">
        <v>70.19956614024747</v>
      </c>
      <c r="N269" s="178">
        <v>1</v>
      </c>
      <c r="O269" s="180">
        <f t="shared" ref="O269:O287" si="26">(K269-J270*N269)/H269</f>
        <v>8.3358516008818231E-2</v>
      </c>
    </row>
    <row r="270" spans="2:15" x14ac:dyDescent="0.2">
      <c r="B270" s="175" t="s">
        <v>51</v>
      </c>
      <c r="C270" s="175" t="s">
        <v>70</v>
      </c>
      <c r="D270" s="181" t="s">
        <v>139</v>
      </c>
      <c r="E270" s="176" t="str">
        <f t="shared" si="25"/>
        <v>PBMale01-04</v>
      </c>
      <c r="F270" s="177">
        <v>6.8000000000000005E-4</v>
      </c>
      <c r="G270" s="177">
        <v>2.7322936503026622E-3</v>
      </c>
      <c r="H270" s="178">
        <v>269.34632280933829</v>
      </c>
      <c r="I270" s="177">
        <v>0.9972677063496973</v>
      </c>
      <c r="J270" s="178">
        <v>98578.834225780316</v>
      </c>
      <c r="K270" s="178">
        <v>393671.64774807525</v>
      </c>
      <c r="L270" s="178">
        <v>6921259.3135290258</v>
      </c>
      <c r="M270" s="179">
        <v>70.210399300086053</v>
      </c>
      <c r="N270" s="178">
        <v>4</v>
      </c>
      <c r="O270" s="180">
        <f t="shared" si="26"/>
        <v>1.610180275222731</v>
      </c>
    </row>
    <row r="271" spans="2:15" x14ac:dyDescent="0.2">
      <c r="B271" s="175" t="s">
        <v>51</v>
      </c>
      <c r="C271" s="175" t="s">
        <v>70</v>
      </c>
      <c r="D271" s="181" t="s">
        <v>138</v>
      </c>
      <c r="E271" s="176" t="str">
        <f t="shared" si="25"/>
        <v>PBMale05-09</v>
      </c>
      <c r="F271" s="177">
        <v>4.2000000000000002E-4</v>
      </c>
      <c r="G271" s="177">
        <v>2.0787109505129562E-3</v>
      </c>
      <c r="H271" s="178">
        <v>204.35700904322675</v>
      </c>
      <c r="I271" s="177">
        <v>0.99792128904948707</v>
      </c>
      <c r="J271" s="178">
        <v>98309.48790297097</v>
      </c>
      <c r="K271" s="178">
        <v>491036.54699224682</v>
      </c>
      <c r="L271" s="178">
        <v>6527587.6657809503</v>
      </c>
      <c r="M271" s="179">
        <v>66.398348776096952</v>
      </c>
      <c r="N271" s="178">
        <v>5</v>
      </c>
      <c r="O271" s="180">
        <f t="shared" si="26"/>
        <v>2.4999999999999001</v>
      </c>
    </row>
    <row r="272" spans="2:15" x14ac:dyDescent="0.2">
      <c r="B272" s="175" t="s">
        <v>51</v>
      </c>
      <c r="C272" s="175" t="s">
        <v>70</v>
      </c>
      <c r="D272" s="181" t="s">
        <v>120</v>
      </c>
      <c r="E272" s="176" t="str">
        <f t="shared" si="25"/>
        <v>PBMale10-14</v>
      </c>
      <c r="F272" s="177">
        <v>4.4999999999999999E-4</v>
      </c>
      <c r="G272" s="177">
        <v>2.2678063386105092E-3</v>
      </c>
      <c r="H272" s="178">
        <v>222.48343769146305</v>
      </c>
      <c r="I272" s="177">
        <v>0.99773219366138954</v>
      </c>
      <c r="J272" s="178">
        <v>98105.130893927751</v>
      </c>
      <c r="K272" s="178">
        <v>489969.44587541011</v>
      </c>
      <c r="L272" s="178">
        <v>6036551.1187887033</v>
      </c>
      <c r="M272" s="179">
        <v>61.531451655831162</v>
      </c>
      <c r="N272" s="178">
        <v>5</v>
      </c>
      <c r="O272" s="180">
        <f t="shared" si="26"/>
        <v>2.4999999999997708</v>
      </c>
    </row>
    <row r="273" spans="2:15" x14ac:dyDescent="0.2">
      <c r="B273" s="175" t="s">
        <v>51</v>
      </c>
      <c r="C273" s="175" t="s">
        <v>70</v>
      </c>
      <c r="D273" s="175" t="s">
        <v>121</v>
      </c>
      <c r="E273" s="176" t="str">
        <f t="shared" si="25"/>
        <v>PBMale15-19</v>
      </c>
      <c r="F273" s="177">
        <v>2.15E-3</v>
      </c>
      <c r="G273" s="177">
        <v>1.0674235072925049E-2</v>
      </c>
      <c r="H273" s="178">
        <v>1044.8223885081154</v>
      </c>
      <c r="I273" s="177">
        <v>0.98932576492707491</v>
      </c>
      <c r="J273" s="178">
        <v>97882.6474562363</v>
      </c>
      <c r="K273" s="178">
        <v>486801.18130991119</v>
      </c>
      <c r="L273" s="178">
        <v>5546581.6729132934</v>
      </c>
      <c r="M273" s="179">
        <v>56.665627841678379</v>
      </c>
      <c r="N273" s="178">
        <v>5</v>
      </c>
      <c r="O273" s="180">
        <f t="shared" si="26"/>
        <v>2.5000000000000213</v>
      </c>
    </row>
    <row r="274" spans="2:15" x14ac:dyDescent="0.2">
      <c r="B274" s="175" t="s">
        <v>51</v>
      </c>
      <c r="C274" s="175" t="s">
        <v>70</v>
      </c>
      <c r="D274" s="175" t="s">
        <v>122</v>
      </c>
      <c r="E274" s="176" t="str">
        <f t="shared" si="25"/>
        <v>PBMale20-24</v>
      </c>
      <c r="F274" s="177">
        <v>3.4099999999999998E-3</v>
      </c>
      <c r="G274" s="177">
        <v>1.6907913765550737E-2</v>
      </c>
      <c r="H274" s="178">
        <v>1637.3255954886356</v>
      </c>
      <c r="I274" s="177">
        <v>0.98309208623444921</v>
      </c>
      <c r="J274" s="178">
        <v>96837.825067728176</v>
      </c>
      <c r="K274" s="178">
        <v>480095.8113499193</v>
      </c>
      <c r="L274" s="178">
        <v>5059780.4916033819</v>
      </c>
      <c r="M274" s="179">
        <v>52.250042667362486</v>
      </c>
      <c r="N274" s="178">
        <v>5</v>
      </c>
      <c r="O274" s="180">
        <f t="shared" si="26"/>
        <v>2.5000000000000302</v>
      </c>
    </row>
    <row r="275" spans="2:15" x14ac:dyDescent="0.2">
      <c r="B275" s="175" t="s">
        <v>51</v>
      </c>
      <c r="C275" s="175" t="s">
        <v>70</v>
      </c>
      <c r="D275" s="175" t="s">
        <v>123</v>
      </c>
      <c r="E275" s="176" t="str">
        <f t="shared" si="25"/>
        <v>PBMale25-29</v>
      </c>
      <c r="F275" s="177">
        <v>3.5300000000000002E-3</v>
      </c>
      <c r="G275" s="177">
        <v>1.748033841038538E-2</v>
      </c>
      <c r="H275" s="178">
        <v>1664.1369476124619</v>
      </c>
      <c r="I275" s="177">
        <v>0.98251966158961457</v>
      </c>
      <c r="J275" s="178">
        <v>95200.499472239535</v>
      </c>
      <c r="K275" s="178">
        <v>471842.1549921665</v>
      </c>
      <c r="L275" s="178">
        <v>4579684.6802534629</v>
      </c>
      <c r="M275" s="179">
        <v>48.105679126073269</v>
      </c>
      <c r="N275" s="178">
        <v>5</v>
      </c>
      <c r="O275" s="180">
        <f t="shared" si="26"/>
        <v>2.500000000000004</v>
      </c>
    </row>
    <row r="276" spans="2:15" x14ac:dyDescent="0.2">
      <c r="B276" s="175" t="s">
        <v>51</v>
      </c>
      <c r="C276" s="175" t="s">
        <v>70</v>
      </c>
      <c r="D276" s="175" t="s">
        <v>124</v>
      </c>
      <c r="E276" s="176" t="str">
        <f t="shared" si="25"/>
        <v>PBMale30-34</v>
      </c>
      <c r="F276" s="177">
        <v>3.7599999999999999E-3</v>
      </c>
      <c r="G276" s="177">
        <v>1.864148871546125E-2</v>
      </c>
      <c r="H276" s="178">
        <v>1743.6570464881281</v>
      </c>
      <c r="I276" s="177">
        <v>0.98135851128453877</v>
      </c>
      <c r="J276" s="178">
        <v>93536.362524627068</v>
      </c>
      <c r="K276" s="178">
        <v>463322.67000691505</v>
      </c>
      <c r="L276" s="178">
        <v>4107842.525261296</v>
      </c>
      <c r="M276" s="179">
        <v>43.917065132608158</v>
      </c>
      <c r="N276" s="178">
        <v>5</v>
      </c>
      <c r="O276" s="180">
        <f t="shared" si="26"/>
        <v>2.5000000000000129</v>
      </c>
    </row>
    <row r="277" spans="2:15" x14ac:dyDescent="0.2">
      <c r="B277" s="175" t="s">
        <v>51</v>
      </c>
      <c r="C277" s="175" t="s">
        <v>70</v>
      </c>
      <c r="D277" s="175" t="s">
        <v>125</v>
      </c>
      <c r="E277" s="176" t="str">
        <f t="shared" si="25"/>
        <v>PBMale35-39</v>
      </c>
      <c r="F277" s="177">
        <v>4.0400000000000002E-3</v>
      </c>
      <c r="G277" s="177">
        <v>1.9977191740303504E-2</v>
      </c>
      <c r="H277" s="178">
        <v>1833.7604776979895</v>
      </c>
      <c r="I277" s="177">
        <v>0.98002280825969645</v>
      </c>
      <c r="J277" s="178">
        <v>91792.705478138945</v>
      </c>
      <c r="K277" s="178">
        <v>454379.12619644974</v>
      </c>
      <c r="L277" s="178">
        <v>3644519.855254381</v>
      </c>
      <c r="M277" s="179">
        <v>39.703806923114911</v>
      </c>
      <c r="N277" s="178">
        <v>5</v>
      </c>
      <c r="O277" s="180">
        <f t="shared" si="26"/>
        <v>2.5000000000000311</v>
      </c>
    </row>
    <row r="278" spans="2:15" x14ac:dyDescent="0.2">
      <c r="B278" s="175" t="s">
        <v>51</v>
      </c>
      <c r="C278" s="175" t="s">
        <v>70</v>
      </c>
      <c r="D278" s="175" t="s">
        <v>126</v>
      </c>
      <c r="E278" s="176" t="str">
        <f t="shared" si="25"/>
        <v>PBMale40-44</v>
      </c>
      <c r="F278" s="177">
        <v>4.8599999999999997E-3</v>
      </c>
      <c r="G278" s="177">
        <v>2.3989695327354298E-2</v>
      </c>
      <c r="H278" s="178">
        <v>2158.0876825308005</v>
      </c>
      <c r="I278" s="177">
        <v>0.97601030467264571</v>
      </c>
      <c r="J278" s="178">
        <v>89958.945000440945</v>
      </c>
      <c r="K278" s="178">
        <v>444399.50579587772</v>
      </c>
      <c r="L278" s="178">
        <v>3190140.7290579313</v>
      </c>
      <c r="M278" s="179">
        <v>35.462184767087855</v>
      </c>
      <c r="N278" s="178">
        <v>5</v>
      </c>
      <c r="O278" s="180">
        <f t="shared" si="26"/>
        <v>2.499999999999968</v>
      </c>
    </row>
    <row r="279" spans="2:15" x14ac:dyDescent="0.2">
      <c r="B279" s="175" t="s">
        <v>51</v>
      </c>
      <c r="C279" s="175" t="s">
        <v>70</v>
      </c>
      <c r="D279" s="175" t="s">
        <v>127</v>
      </c>
      <c r="E279" s="176" t="str">
        <f t="shared" si="25"/>
        <v>PBMale45-49</v>
      </c>
      <c r="F279" s="177">
        <v>6.3600000000000002E-3</v>
      </c>
      <c r="G279" s="177">
        <v>3.1288134429126008E-2</v>
      </c>
      <c r="H279" s="178">
        <v>2747.1250267552846</v>
      </c>
      <c r="I279" s="177">
        <v>0.96871186557087396</v>
      </c>
      <c r="J279" s="178">
        <v>87800.857317910151</v>
      </c>
      <c r="K279" s="178">
        <v>432136.47402266256</v>
      </c>
      <c r="L279" s="178">
        <v>2745741.2232620534</v>
      </c>
      <c r="M279" s="179">
        <v>31.272373723188696</v>
      </c>
      <c r="N279" s="178">
        <v>5</v>
      </c>
      <c r="O279" s="180">
        <f t="shared" si="26"/>
        <v>2.5000000000000058</v>
      </c>
    </row>
    <row r="280" spans="2:15" x14ac:dyDescent="0.2">
      <c r="B280" s="175" t="s">
        <v>51</v>
      </c>
      <c r="C280" s="175" t="s">
        <v>70</v>
      </c>
      <c r="D280" s="175" t="s">
        <v>128</v>
      </c>
      <c r="E280" s="176" t="str">
        <f t="shared" si="25"/>
        <v>PBMale50-54</v>
      </c>
      <c r="F280" s="177">
        <v>9.8200000000000006E-3</v>
      </c>
      <c r="G280" s="177">
        <v>4.7927867250308842E-2</v>
      </c>
      <c r="H280" s="178">
        <v>4076.4439903937769</v>
      </c>
      <c r="I280" s="177">
        <v>0.95207213274969116</v>
      </c>
      <c r="J280" s="178">
        <v>85053.732291154869</v>
      </c>
      <c r="K280" s="178">
        <v>415077.55147978989</v>
      </c>
      <c r="L280" s="178">
        <v>2313604.7492393907</v>
      </c>
      <c r="M280" s="179">
        <v>27.201684005112064</v>
      </c>
      <c r="N280" s="178">
        <v>5</v>
      </c>
      <c r="O280" s="180">
        <f t="shared" si="26"/>
        <v>2.4999999999999987</v>
      </c>
    </row>
    <row r="281" spans="2:15" x14ac:dyDescent="0.2">
      <c r="B281" s="175" t="s">
        <v>51</v>
      </c>
      <c r="C281" s="175" t="s">
        <v>70</v>
      </c>
      <c r="D281" s="175" t="s">
        <v>129</v>
      </c>
      <c r="E281" s="176" t="str">
        <f t="shared" si="25"/>
        <v>PBMale55-59</v>
      </c>
      <c r="F281" s="177">
        <v>1.3169999999999999E-2</v>
      </c>
      <c r="G281" s="177">
        <v>6.3729768804602724E-2</v>
      </c>
      <c r="H281" s="178">
        <v>5160.6638618311654</v>
      </c>
      <c r="I281" s="177">
        <v>0.93627023119539732</v>
      </c>
      <c r="J281" s="178">
        <v>80977.288300761094</v>
      </c>
      <c r="K281" s="178">
        <v>391984.78184922761</v>
      </c>
      <c r="L281" s="178">
        <v>1898527.1977596006</v>
      </c>
      <c r="M281" s="179">
        <v>23.445181205725266</v>
      </c>
      <c r="N281" s="178">
        <v>5</v>
      </c>
      <c r="O281" s="180">
        <f t="shared" si="26"/>
        <v>2.4999999999999978</v>
      </c>
    </row>
    <row r="282" spans="2:15" x14ac:dyDescent="0.2">
      <c r="B282" s="175" t="s">
        <v>51</v>
      </c>
      <c r="C282" s="175" t="s">
        <v>70</v>
      </c>
      <c r="D282" s="175" t="s">
        <v>130</v>
      </c>
      <c r="E282" s="176" t="str">
        <f t="shared" si="25"/>
        <v>PBMale60-64</v>
      </c>
      <c r="F282" s="177">
        <v>1.7080000000000001E-2</v>
      </c>
      <c r="G282" s="177">
        <v>8.1907590679401371E-2</v>
      </c>
      <c r="H282" s="178">
        <v>6209.9570412377725</v>
      </c>
      <c r="I282" s="177">
        <v>0.91809240932059866</v>
      </c>
      <c r="J282" s="178">
        <v>75816.624438929939</v>
      </c>
      <c r="K282" s="178">
        <v>363558.22959155531</v>
      </c>
      <c r="L282" s="178">
        <v>1506542.415910373</v>
      </c>
      <c r="M282" s="179">
        <v>19.870871686247234</v>
      </c>
      <c r="N282" s="178">
        <v>5</v>
      </c>
      <c r="O282" s="180">
        <f t="shared" si="26"/>
        <v>2.500000000000004</v>
      </c>
    </row>
    <row r="283" spans="2:15" x14ac:dyDescent="0.2">
      <c r="B283" s="175" t="s">
        <v>51</v>
      </c>
      <c r="C283" s="175" t="s">
        <v>70</v>
      </c>
      <c r="D283" s="175" t="s">
        <v>131</v>
      </c>
      <c r="E283" s="176" t="str">
        <f t="shared" si="25"/>
        <v>PBMale65-69</v>
      </c>
      <c r="F283" s="177">
        <v>2.4469999999999999E-2</v>
      </c>
      <c r="G283" s="177">
        <v>0.11527943043840112</v>
      </c>
      <c r="H283" s="178">
        <v>8024.2169723211782</v>
      </c>
      <c r="I283" s="177">
        <v>0.88472056956159884</v>
      </c>
      <c r="J283" s="178">
        <v>69606.667397692174</v>
      </c>
      <c r="K283" s="178">
        <v>327972.79455765791</v>
      </c>
      <c r="L283" s="178">
        <v>1142984.1863188175</v>
      </c>
      <c r="M283" s="179">
        <v>16.420613556866154</v>
      </c>
      <c r="N283" s="178">
        <v>5</v>
      </c>
      <c r="O283" s="180">
        <f t="shared" si="26"/>
        <v>2.5</v>
      </c>
    </row>
    <row r="284" spans="2:15" x14ac:dyDescent="0.2">
      <c r="B284" s="175" t="s">
        <v>51</v>
      </c>
      <c r="C284" s="175" t="s">
        <v>70</v>
      </c>
      <c r="D284" s="175" t="s">
        <v>132</v>
      </c>
      <c r="E284" s="176" t="str">
        <f t="shared" si="25"/>
        <v>PBMale70-74</v>
      </c>
      <c r="F284" s="177">
        <v>3.6810000000000002E-2</v>
      </c>
      <c r="G284" s="177">
        <v>0.16852088900764464</v>
      </c>
      <c r="H284" s="178">
        <v>10377.929292952724</v>
      </c>
      <c r="I284" s="177">
        <v>0.83147911099235539</v>
      </c>
      <c r="J284" s="178">
        <v>61582.450425370989</v>
      </c>
      <c r="K284" s="178">
        <v>281967.42889447312</v>
      </c>
      <c r="L284" s="178">
        <v>815011.39176115964</v>
      </c>
      <c r="M284" s="179">
        <v>13.234474856580048</v>
      </c>
      <c r="N284" s="178">
        <v>5</v>
      </c>
      <c r="O284" s="180">
        <f t="shared" si="26"/>
        <v>2.4999999999999969</v>
      </c>
    </row>
    <row r="285" spans="2:15" x14ac:dyDescent="0.2">
      <c r="B285" s="175" t="s">
        <v>51</v>
      </c>
      <c r="C285" s="175" t="s">
        <v>70</v>
      </c>
      <c r="D285" s="175" t="s">
        <v>133</v>
      </c>
      <c r="E285" s="176" t="str">
        <f t="shared" si="25"/>
        <v>PBMale75-79</v>
      </c>
      <c r="F285" s="177">
        <v>5.5840000000000001E-2</v>
      </c>
      <c r="G285" s="177">
        <v>0.24501509172210556</v>
      </c>
      <c r="H285" s="178">
        <v>12545.880441845955</v>
      </c>
      <c r="I285" s="177">
        <v>0.75498490827789444</v>
      </c>
      <c r="J285" s="178">
        <v>51204.521132418267</v>
      </c>
      <c r="K285" s="178">
        <v>224657.90455747646</v>
      </c>
      <c r="L285" s="178">
        <v>533043.96286668652</v>
      </c>
      <c r="M285" s="179">
        <v>10.410095653237333</v>
      </c>
      <c r="N285" s="178">
        <v>5</v>
      </c>
      <c r="O285" s="180">
        <f t="shared" si="26"/>
        <v>2.4999999999999996</v>
      </c>
    </row>
    <row r="286" spans="2:15" x14ac:dyDescent="0.2">
      <c r="B286" s="175" t="s">
        <v>51</v>
      </c>
      <c r="C286" s="175" t="s">
        <v>70</v>
      </c>
      <c r="D286" s="175" t="s">
        <v>134</v>
      </c>
      <c r="E286" s="176" t="str">
        <f t="shared" si="25"/>
        <v>PBMale80-84</v>
      </c>
      <c r="F286" s="177">
        <v>8.7559999999999999E-2</v>
      </c>
      <c r="G286" s="177">
        <v>0.35917848355298593</v>
      </c>
      <c r="H286" s="178">
        <v>13885.351939459521</v>
      </c>
      <c r="I286" s="177">
        <v>0.64082151644701413</v>
      </c>
      <c r="J286" s="178">
        <v>38658.640690572312</v>
      </c>
      <c r="K286" s="178">
        <v>158579.82360421278</v>
      </c>
      <c r="L286" s="178">
        <v>308386.05830921006</v>
      </c>
      <c r="M286" s="179">
        <v>7.9771573133562406</v>
      </c>
      <c r="N286" s="178">
        <v>5</v>
      </c>
      <c r="O286" s="180">
        <f t="shared" si="26"/>
        <v>2.5000000000000004</v>
      </c>
    </row>
    <row r="287" spans="2:15" x14ac:dyDescent="0.2">
      <c r="B287" s="175" t="s">
        <v>51</v>
      </c>
      <c r="C287" s="175" t="s">
        <v>70</v>
      </c>
      <c r="D287" s="175" t="s">
        <v>135</v>
      </c>
      <c r="E287" s="176" t="str">
        <f t="shared" si="25"/>
        <v>PBMale85-89</v>
      </c>
      <c r="F287" s="177">
        <v>0.12662999999999999</v>
      </c>
      <c r="G287" s="177">
        <v>0.48090111231847721</v>
      </c>
      <c r="H287" s="178">
        <v>11913.502116196962</v>
      </c>
      <c r="I287" s="177">
        <v>0.51909888768152279</v>
      </c>
      <c r="J287" s="178">
        <v>24773.288751112796</v>
      </c>
      <c r="K287" s="178">
        <v>94082.68846507158</v>
      </c>
      <c r="L287" s="178">
        <v>149806.23470499727</v>
      </c>
      <c r="M287" s="179">
        <v>6.0470870948964377</v>
      </c>
      <c r="N287" s="178">
        <v>5</v>
      </c>
      <c r="O287" s="180">
        <f t="shared" si="26"/>
        <v>2.5000000000000004</v>
      </c>
    </row>
    <row r="288" spans="2:15" x14ac:dyDescent="0.2">
      <c r="B288" s="175" t="s">
        <v>51</v>
      </c>
      <c r="C288" s="175" t="s">
        <v>70</v>
      </c>
      <c r="D288" s="175" t="s">
        <v>8</v>
      </c>
      <c r="E288" s="176" t="str">
        <f t="shared" si="25"/>
        <v>PBMale90+</v>
      </c>
      <c r="F288" s="177">
        <v>0.23078000000000001</v>
      </c>
      <c r="G288" s="177">
        <v>1</v>
      </c>
      <c r="H288" s="178">
        <v>12859.786634915834</v>
      </c>
      <c r="I288" s="177">
        <v>0</v>
      </c>
      <c r="J288" s="178">
        <v>12859.786634915834</v>
      </c>
      <c r="K288" s="178">
        <v>55723.546239925679</v>
      </c>
      <c r="L288" s="178">
        <v>55723.546239925679</v>
      </c>
      <c r="M288" s="179">
        <v>4.3331625805228908</v>
      </c>
      <c r="N288" s="179" t="s">
        <v>19</v>
      </c>
      <c r="O288" s="180">
        <f>K288/H288</f>
        <v>4.3331625805228908</v>
      </c>
    </row>
    <row r="289" spans="2:15" ht="16" customHeight="1" x14ac:dyDescent="0.2">
      <c r="B289" s="239" t="s">
        <v>14</v>
      </c>
      <c r="C289" s="239" t="s">
        <v>17</v>
      </c>
      <c r="D289" s="239" t="s">
        <v>0</v>
      </c>
      <c r="E289" s="239" t="s">
        <v>137</v>
      </c>
      <c r="F289" s="238" t="s">
        <v>1</v>
      </c>
      <c r="G289" s="238" t="s">
        <v>2</v>
      </c>
      <c r="H289" s="238" t="s">
        <v>82</v>
      </c>
      <c r="I289" s="238" t="s">
        <v>3</v>
      </c>
      <c r="J289" s="238" t="s">
        <v>4</v>
      </c>
      <c r="K289" s="238" t="s">
        <v>5</v>
      </c>
      <c r="L289" s="238" t="s">
        <v>6</v>
      </c>
      <c r="M289" s="240" t="s">
        <v>7</v>
      </c>
      <c r="N289" s="248" t="s">
        <v>9</v>
      </c>
      <c r="O289" s="250" t="s">
        <v>141</v>
      </c>
    </row>
    <row r="290" spans="2:15" ht="16" customHeight="1" x14ac:dyDescent="0.2">
      <c r="B290" s="239"/>
      <c r="C290" s="239"/>
      <c r="D290" s="239"/>
      <c r="E290" s="239"/>
      <c r="F290" s="239"/>
      <c r="G290" s="239"/>
      <c r="H290" s="239"/>
      <c r="I290" s="239"/>
      <c r="J290" s="239"/>
      <c r="K290" s="239"/>
      <c r="L290" s="239"/>
      <c r="M290" s="241"/>
      <c r="N290" s="248"/>
      <c r="O290" s="250"/>
    </row>
    <row r="291" spans="2:15" x14ac:dyDescent="0.2">
      <c r="B291" s="175" t="s">
        <v>52</v>
      </c>
      <c r="C291" s="175" t="s">
        <v>70</v>
      </c>
      <c r="D291" s="175">
        <v>0</v>
      </c>
      <c r="E291" s="176" t="str">
        <f t="shared" si="25"/>
        <v>PEMale0</v>
      </c>
      <c r="F291" s="177">
        <v>1.2579999999999999E-2</v>
      </c>
      <c r="G291" s="177">
        <v>1.2438052549618632E-2</v>
      </c>
      <c r="H291" s="178">
        <v>1243.8052549618631</v>
      </c>
      <c r="I291" s="177">
        <v>0.98756194745038139</v>
      </c>
      <c r="J291" s="178">
        <v>100000</v>
      </c>
      <c r="K291" s="178">
        <v>98853.534199351809</v>
      </c>
      <c r="L291" s="178">
        <v>7117201.8216286544</v>
      </c>
      <c r="M291" s="179">
        <v>71.172018216286546</v>
      </c>
      <c r="N291" s="178">
        <v>1</v>
      </c>
      <c r="O291" s="180">
        <f t="shared" ref="O291:O309" si="27">(K291-J292*N291)/H291</f>
        <v>7.8259401080156998E-2</v>
      </c>
    </row>
    <row r="292" spans="2:15" x14ac:dyDescent="0.2">
      <c r="B292" s="175" t="s">
        <v>52</v>
      </c>
      <c r="C292" s="175" t="s">
        <v>70</v>
      </c>
      <c r="D292" s="181" t="s">
        <v>139</v>
      </c>
      <c r="E292" s="176" t="str">
        <f t="shared" si="25"/>
        <v>PEMale01-04</v>
      </c>
      <c r="F292" s="177">
        <v>5.8E-4</v>
      </c>
      <c r="G292" s="177">
        <v>2.2979102739269243E-3</v>
      </c>
      <c r="H292" s="178">
        <v>226.93287451855127</v>
      </c>
      <c r="I292" s="177">
        <v>0.9977020897260731</v>
      </c>
      <c r="J292" s="178">
        <v>98756.194745038141</v>
      </c>
      <c r="K292" s="178">
        <v>394483.66302076279</v>
      </c>
      <c r="L292" s="178">
        <v>7018348.2874293029</v>
      </c>
      <c r="M292" s="179">
        <v>71.06742321885514</v>
      </c>
      <c r="N292" s="178">
        <v>4</v>
      </c>
      <c r="O292" s="180">
        <f t="shared" si="27"/>
        <v>1.6155241476679414</v>
      </c>
    </row>
    <row r="293" spans="2:15" x14ac:dyDescent="0.2">
      <c r="B293" s="175" t="s">
        <v>52</v>
      </c>
      <c r="C293" s="175" t="s">
        <v>70</v>
      </c>
      <c r="D293" s="181" t="s">
        <v>138</v>
      </c>
      <c r="E293" s="176" t="str">
        <f t="shared" si="25"/>
        <v>PEMale05-09</v>
      </c>
      <c r="F293" s="177">
        <v>2.3000000000000001E-4</v>
      </c>
      <c r="G293" s="177">
        <v>1.1662457351143728E-3</v>
      </c>
      <c r="H293" s="178">
        <v>114.90933144046066</v>
      </c>
      <c r="I293" s="177">
        <v>0.99883375426488563</v>
      </c>
      <c r="J293" s="178">
        <v>98529.261870519593</v>
      </c>
      <c r="K293" s="178">
        <v>492359.03602399683</v>
      </c>
      <c r="L293" s="178">
        <v>6623864.6244085403</v>
      </c>
      <c r="M293" s="179">
        <v>67.227385029161894</v>
      </c>
      <c r="N293" s="178">
        <v>5</v>
      </c>
      <c r="O293" s="180">
        <f t="shared" si="27"/>
        <v>2.499999999999984</v>
      </c>
    </row>
    <row r="294" spans="2:15" x14ac:dyDescent="0.2">
      <c r="B294" s="175" t="s">
        <v>52</v>
      </c>
      <c r="C294" s="175" t="s">
        <v>70</v>
      </c>
      <c r="D294" s="181" t="s">
        <v>120</v>
      </c>
      <c r="E294" s="176" t="str">
        <f t="shared" si="25"/>
        <v>PEMale10-14</v>
      </c>
      <c r="F294" s="177">
        <v>4.0000000000000002E-4</v>
      </c>
      <c r="G294" s="177">
        <v>1.9768858164406389E-3</v>
      </c>
      <c r="H294" s="178">
        <v>194.55393766869432</v>
      </c>
      <c r="I294" s="177">
        <v>0.99802311418355938</v>
      </c>
      <c r="J294" s="178">
        <v>98414.352539079133</v>
      </c>
      <c r="K294" s="178">
        <v>491585.37785122392</v>
      </c>
      <c r="L294" s="178">
        <v>6131505.5883845435</v>
      </c>
      <c r="M294" s="179">
        <v>62.302961206291506</v>
      </c>
      <c r="N294" s="178">
        <v>5</v>
      </c>
      <c r="O294" s="180">
        <f t="shared" si="27"/>
        <v>2.4999999999998068</v>
      </c>
    </row>
    <row r="295" spans="2:15" x14ac:dyDescent="0.2">
      <c r="B295" s="175" t="s">
        <v>52</v>
      </c>
      <c r="C295" s="175" t="s">
        <v>70</v>
      </c>
      <c r="D295" s="175" t="s">
        <v>121</v>
      </c>
      <c r="E295" s="176" t="str">
        <f t="shared" si="25"/>
        <v>PEMale15-19</v>
      </c>
      <c r="F295" s="177">
        <v>1.81E-3</v>
      </c>
      <c r="G295" s="177">
        <v>9.0124337888256838E-3</v>
      </c>
      <c r="H295" s="178">
        <v>885.1994316470051</v>
      </c>
      <c r="I295" s="177">
        <v>0.99098756621117434</v>
      </c>
      <c r="J295" s="178">
        <v>98219.798601410439</v>
      </c>
      <c r="K295" s="178">
        <v>488885.9944279347</v>
      </c>
      <c r="L295" s="178">
        <v>5639920.21053332</v>
      </c>
      <c r="M295" s="179">
        <v>57.42141900963265</v>
      </c>
      <c r="N295" s="178">
        <v>5</v>
      </c>
      <c r="O295" s="180">
        <f t="shared" si="27"/>
        <v>2.5000000000000169</v>
      </c>
    </row>
    <row r="296" spans="2:15" x14ac:dyDescent="0.2">
      <c r="B296" s="175" t="s">
        <v>52</v>
      </c>
      <c r="C296" s="175" t="s">
        <v>70</v>
      </c>
      <c r="D296" s="175" t="s">
        <v>122</v>
      </c>
      <c r="E296" s="176" t="str">
        <f t="shared" si="25"/>
        <v>PEMale20-24</v>
      </c>
      <c r="F296" s="177">
        <v>2.98E-3</v>
      </c>
      <c r="G296" s="177">
        <v>1.4779705407414526E-2</v>
      </c>
      <c r="H296" s="178">
        <v>1438.576701677878</v>
      </c>
      <c r="I296" s="177">
        <v>0.98522029459258542</v>
      </c>
      <c r="J296" s="178">
        <v>97334.599169763431</v>
      </c>
      <c r="K296" s="178">
        <v>483076.55409462244</v>
      </c>
      <c r="L296" s="178">
        <v>5151034.2161053857</v>
      </c>
      <c r="M296" s="179">
        <v>52.920896166853808</v>
      </c>
      <c r="N296" s="178">
        <v>5</v>
      </c>
      <c r="O296" s="180">
        <f t="shared" si="27"/>
        <v>2.5000000000000266</v>
      </c>
    </row>
    <row r="297" spans="2:15" x14ac:dyDescent="0.2">
      <c r="B297" s="175" t="s">
        <v>52</v>
      </c>
      <c r="C297" s="175" t="s">
        <v>70</v>
      </c>
      <c r="D297" s="175" t="s">
        <v>123</v>
      </c>
      <c r="E297" s="176" t="str">
        <f t="shared" si="25"/>
        <v>PEMale25-29</v>
      </c>
      <c r="F297" s="177">
        <v>2.8500000000000001E-3</v>
      </c>
      <c r="G297" s="177">
        <v>1.4124765180804549E-2</v>
      </c>
      <c r="H297" s="178">
        <v>1354.5087991348655</v>
      </c>
      <c r="I297" s="177">
        <v>0.98587523481919548</v>
      </c>
      <c r="J297" s="178">
        <v>95896.022468085546</v>
      </c>
      <c r="K297" s="178">
        <v>476093.84034259059</v>
      </c>
      <c r="L297" s="178">
        <v>4667957.6620107628</v>
      </c>
      <c r="M297" s="179">
        <v>48.677281308140508</v>
      </c>
      <c r="N297" s="178">
        <v>5</v>
      </c>
      <c r="O297" s="180">
        <f t="shared" si="27"/>
        <v>2.5000000000000515</v>
      </c>
    </row>
    <row r="298" spans="2:15" x14ac:dyDescent="0.2">
      <c r="B298" s="175" t="s">
        <v>52</v>
      </c>
      <c r="C298" s="175" t="s">
        <v>70</v>
      </c>
      <c r="D298" s="175" t="s">
        <v>124</v>
      </c>
      <c r="E298" s="176" t="str">
        <f t="shared" si="25"/>
        <v>PEMale30-34</v>
      </c>
      <c r="F298" s="177">
        <v>3.1199999999999999E-3</v>
      </c>
      <c r="G298" s="177">
        <v>1.5470202768749369E-2</v>
      </c>
      <c r="H298" s="178">
        <v>1462.576386523157</v>
      </c>
      <c r="I298" s="177">
        <v>0.98452979723125067</v>
      </c>
      <c r="J298" s="178">
        <v>94541.513668950676</v>
      </c>
      <c r="K298" s="178">
        <v>469051.12737844547</v>
      </c>
      <c r="L298" s="178">
        <v>4191863.8216681718</v>
      </c>
      <c r="M298" s="179">
        <v>44.338869338886667</v>
      </c>
      <c r="N298" s="178">
        <v>5</v>
      </c>
      <c r="O298" s="180">
        <f t="shared" si="27"/>
        <v>2.4999999999999942</v>
      </c>
    </row>
    <row r="299" spans="2:15" x14ac:dyDescent="0.2">
      <c r="B299" s="175" t="s">
        <v>52</v>
      </c>
      <c r="C299" s="175" t="s">
        <v>70</v>
      </c>
      <c r="D299" s="175" t="s">
        <v>125</v>
      </c>
      <c r="E299" s="176" t="str">
        <f t="shared" si="25"/>
        <v>PEMale35-39</v>
      </c>
      <c r="F299" s="177">
        <v>3.47E-3</v>
      </c>
      <c r="G299" s="177">
        <v>1.7203803964051086E-2</v>
      </c>
      <c r="H299" s="178">
        <v>1601.3117901890889</v>
      </c>
      <c r="I299" s="177">
        <v>0.98279619603594892</v>
      </c>
      <c r="J299" s="178">
        <v>93078.93728242752</v>
      </c>
      <c r="K299" s="178">
        <v>461391.40693666483</v>
      </c>
      <c r="L299" s="178">
        <v>3722812.6942897262</v>
      </c>
      <c r="M299" s="179">
        <v>39.996295649505235</v>
      </c>
      <c r="N299" s="178">
        <v>5</v>
      </c>
      <c r="O299" s="180">
        <f t="shared" si="27"/>
        <v>2.4999999999999818</v>
      </c>
    </row>
    <row r="300" spans="2:15" x14ac:dyDescent="0.2">
      <c r="B300" s="175" t="s">
        <v>52</v>
      </c>
      <c r="C300" s="175" t="s">
        <v>70</v>
      </c>
      <c r="D300" s="175" t="s">
        <v>126</v>
      </c>
      <c r="E300" s="176" t="str">
        <f t="shared" si="25"/>
        <v>PEMale40-44</v>
      </c>
      <c r="F300" s="177">
        <v>4.47E-3</v>
      </c>
      <c r="G300" s="177">
        <v>2.2123999589777583E-2</v>
      </c>
      <c r="H300" s="178">
        <v>2023.8509488641103</v>
      </c>
      <c r="I300" s="177">
        <v>0.97787600041022238</v>
      </c>
      <c r="J300" s="178">
        <v>91477.625492238425</v>
      </c>
      <c r="K300" s="178">
        <v>452328.50008903182</v>
      </c>
      <c r="L300" s="178">
        <v>3261421.2873530616</v>
      </c>
      <c r="M300" s="179">
        <v>35.652666647209621</v>
      </c>
      <c r="N300" s="178">
        <v>5</v>
      </c>
      <c r="O300" s="180">
        <f t="shared" si="27"/>
        <v>2.4999999999999938</v>
      </c>
    </row>
    <row r="301" spans="2:15" x14ac:dyDescent="0.2">
      <c r="B301" s="175" t="s">
        <v>52</v>
      </c>
      <c r="C301" s="175" t="s">
        <v>70</v>
      </c>
      <c r="D301" s="175" t="s">
        <v>127</v>
      </c>
      <c r="E301" s="176" t="str">
        <f t="shared" si="25"/>
        <v>PEMale45-49</v>
      </c>
      <c r="F301" s="177">
        <v>6.28E-3</v>
      </c>
      <c r="G301" s="177">
        <v>3.0929055060128614E-2</v>
      </c>
      <c r="H301" s="178">
        <v>2766.7207181883555</v>
      </c>
      <c r="I301" s="177">
        <v>0.96907094493987134</v>
      </c>
      <c r="J301" s="178">
        <v>89453.774543374311</v>
      </c>
      <c r="K301" s="178">
        <v>440352.07092140068</v>
      </c>
      <c r="L301" s="178">
        <v>2809092.78726403</v>
      </c>
      <c r="M301" s="179">
        <v>31.402730646116652</v>
      </c>
      <c r="N301" s="178">
        <v>5</v>
      </c>
      <c r="O301" s="180">
        <f t="shared" si="27"/>
        <v>2.499999999999996</v>
      </c>
    </row>
    <row r="302" spans="2:15" x14ac:dyDescent="0.2">
      <c r="B302" s="175" t="s">
        <v>52</v>
      </c>
      <c r="C302" s="175" t="s">
        <v>70</v>
      </c>
      <c r="D302" s="175" t="s">
        <v>128</v>
      </c>
      <c r="E302" s="176" t="str">
        <f t="shared" si="25"/>
        <v>PEMale50-54</v>
      </c>
      <c r="F302" s="177">
        <v>8.1899999999999994E-3</v>
      </c>
      <c r="G302" s="177">
        <v>4.0143118136383757E-2</v>
      </c>
      <c r="H302" s="178">
        <v>3479.8886425994974</v>
      </c>
      <c r="I302" s="177">
        <v>0.95985688186361628</v>
      </c>
      <c r="J302" s="178">
        <v>86687.053825185954</v>
      </c>
      <c r="K302" s="178">
        <v>424735.54751943104</v>
      </c>
      <c r="L302" s="178">
        <v>2368740.7163426294</v>
      </c>
      <c r="M302" s="179">
        <v>27.325195768210758</v>
      </c>
      <c r="N302" s="178">
        <v>5</v>
      </c>
      <c r="O302" s="180">
        <f t="shared" si="27"/>
        <v>2.5000000000000044</v>
      </c>
    </row>
    <row r="303" spans="2:15" x14ac:dyDescent="0.2">
      <c r="B303" s="175" t="s">
        <v>52</v>
      </c>
      <c r="C303" s="175" t="s">
        <v>70</v>
      </c>
      <c r="D303" s="175" t="s">
        <v>129</v>
      </c>
      <c r="E303" s="176" t="str">
        <f t="shared" si="25"/>
        <v>PEMale55-59</v>
      </c>
      <c r="F303" s="177">
        <v>1.191E-2</v>
      </c>
      <c r="G303" s="177">
        <v>5.783896175555539E-2</v>
      </c>
      <c r="H303" s="178">
        <v>4812.6160447837983</v>
      </c>
      <c r="I303" s="177">
        <v>0.94216103824444464</v>
      </c>
      <c r="J303" s="178">
        <v>83207.165182586454</v>
      </c>
      <c r="K303" s="178">
        <v>404004.28580097278</v>
      </c>
      <c r="L303" s="178">
        <v>1944005.1688231984</v>
      </c>
      <c r="M303" s="179">
        <v>23.363434682065563</v>
      </c>
      <c r="N303" s="178">
        <v>5</v>
      </c>
      <c r="O303" s="180">
        <f t="shared" si="27"/>
        <v>2.4999999999999898</v>
      </c>
    </row>
    <row r="304" spans="2:15" x14ac:dyDescent="0.2">
      <c r="B304" s="175" t="s">
        <v>52</v>
      </c>
      <c r="C304" s="175" t="s">
        <v>70</v>
      </c>
      <c r="D304" s="175" t="s">
        <v>130</v>
      </c>
      <c r="E304" s="176" t="str">
        <f t="shared" si="25"/>
        <v>PEMale60-64</v>
      </c>
      <c r="F304" s="177">
        <v>1.7170000000000001E-2</v>
      </c>
      <c r="G304" s="177">
        <v>8.2330739601343197E-2</v>
      </c>
      <c r="H304" s="178">
        <v>6454.2812112291349</v>
      </c>
      <c r="I304" s="177">
        <v>0.91766926039865682</v>
      </c>
      <c r="J304" s="178">
        <v>78394.549137802664</v>
      </c>
      <c r="K304" s="178">
        <v>375837.0426609405</v>
      </c>
      <c r="L304" s="178">
        <v>1540000.8830222257</v>
      </c>
      <c r="M304" s="179">
        <v>19.644234196885268</v>
      </c>
      <c r="N304" s="178">
        <v>5</v>
      </c>
      <c r="O304" s="180">
        <f t="shared" si="27"/>
        <v>2.5</v>
      </c>
    </row>
    <row r="305" spans="2:15" x14ac:dyDescent="0.2">
      <c r="B305" s="175" t="s">
        <v>52</v>
      </c>
      <c r="C305" s="175" t="s">
        <v>70</v>
      </c>
      <c r="D305" s="175" t="s">
        <v>131</v>
      </c>
      <c r="E305" s="176" t="str">
        <f t="shared" si="25"/>
        <v>PEMale65-69</v>
      </c>
      <c r="F305" s="177">
        <v>2.5770000000000001E-2</v>
      </c>
      <c r="G305" s="177">
        <v>0.12103730682690894</v>
      </c>
      <c r="H305" s="178">
        <v>8707.4562822387179</v>
      </c>
      <c r="I305" s="177">
        <v>0.87896269317309106</v>
      </c>
      <c r="J305" s="178">
        <v>71940.267926573535</v>
      </c>
      <c r="K305" s="178">
        <v>337932.69892727089</v>
      </c>
      <c r="L305" s="178">
        <v>1164163.8403612853</v>
      </c>
      <c r="M305" s="179">
        <v>16.182367315472042</v>
      </c>
      <c r="N305" s="178">
        <v>5</v>
      </c>
      <c r="O305" s="180">
        <f t="shared" si="27"/>
        <v>2.4999999999999973</v>
      </c>
    </row>
    <row r="306" spans="2:15" x14ac:dyDescent="0.2">
      <c r="B306" s="175" t="s">
        <v>52</v>
      </c>
      <c r="C306" s="175" t="s">
        <v>70</v>
      </c>
      <c r="D306" s="175" t="s">
        <v>132</v>
      </c>
      <c r="E306" s="176" t="str">
        <f t="shared" si="25"/>
        <v>PEMale70-74</v>
      </c>
      <c r="F306" s="177">
        <v>3.9280000000000002E-2</v>
      </c>
      <c r="G306" s="177">
        <v>0.17882316236421239</v>
      </c>
      <c r="H306" s="178">
        <v>11307.491343420545</v>
      </c>
      <c r="I306" s="177">
        <v>0.82117683763578764</v>
      </c>
      <c r="J306" s="178">
        <v>63232.811644334819</v>
      </c>
      <c r="K306" s="178">
        <v>287895.32986312272</v>
      </c>
      <c r="L306" s="178">
        <v>826231.14143401431</v>
      </c>
      <c r="M306" s="179">
        <v>13.066493802004427</v>
      </c>
      <c r="N306" s="178">
        <v>5</v>
      </c>
      <c r="O306" s="180">
        <f t="shared" si="27"/>
        <v>2.4999999999999978</v>
      </c>
    </row>
    <row r="307" spans="2:15" x14ac:dyDescent="0.2">
      <c r="B307" s="175" t="s">
        <v>52</v>
      </c>
      <c r="C307" s="175" t="s">
        <v>70</v>
      </c>
      <c r="D307" s="175" t="s">
        <v>133</v>
      </c>
      <c r="E307" s="176" t="str">
        <f t="shared" si="25"/>
        <v>PEMale75-79</v>
      </c>
      <c r="F307" s="177">
        <v>5.7709999999999997E-2</v>
      </c>
      <c r="G307" s="177">
        <v>0.2521560612382896</v>
      </c>
      <c r="H307" s="178">
        <v>13093.284245615141</v>
      </c>
      <c r="I307" s="177">
        <v>0.7478439387617104</v>
      </c>
      <c r="J307" s="178">
        <v>51925.320300914274</v>
      </c>
      <c r="K307" s="178">
        <v>226893.39089053351</v>
      </c>
      <c r="L307" s="178">
        <v>538335.81157089164</v>
      </c>
      <c r="M307" s="179">
        <v>10.367501027459486</v>
      </c>
      <c r="N307" s="178">
        <v>5</v>
      </c>
      <c r="O307" s="180">
        <f t="shared" si="27"/>
        <v>2.4999999999999996</v>
      </c>
    </row>
    <row r="308" spans="2:15" x14ac:dyDescent="0.2">
      <c r="B308" s="175" t="s">
        <v>52</v>
      </c>
      <c r="C308" s="175" t="s">
        <v>70</v>
      </c>
      <c r="D308" s="175" t="s">
        <v>134</v>
      </c>
      <c r="E308" s="176" t="str">
        <f t="shared" si="25"/>
        <v>PEMale80-84</v>
      </c>
      <c r="F308" s="177">
        <v>8.6209999999999995E-2</v>
      </c>
      <c r="G308" s="177">
        <v>0.35463266741093707</v>
      </c>
      <c r="H308" s="178">
        <v>13771.108527288414</v>
      </c>
      <c r="I308" s="177">
        <v>0.64536733258906298</v>
      </c>
      <c r="J308" s="178">
        <v>38832.036055299133</v>
      </c>
      <c r="K308" s="178">
        <v>159732.40895827464</v>
      </c>
      <c r="L308" s="178">
        <v>311442.42068035819</v>
      </c>
      <c r="M308" s="179">
        <v>8.0202444249084852</v>
      </c>
      <c r="N308" s="178">
        <v>5</v>
      </c>
      <c r="O308" s="180">
        <f t="shared" si="27"/>
        <v>2.4999999999999996</v>
      </c>
    </row>
    <row r="309" spans="2:15" x14ac:dyDescent="0.2">
      <c r="B309" s="175" t="s">
        <v>52</v>
      </c>
      <c r="C309" s="175" t="s">
        <v>70</v>
      </c>
      <c r="D309" s="175" t="s">
        <v>135</v>
      </c>
      <c r="E309" s="176" t="str">
        <f t="shared" si="25"/>
        <v>PEMale85-89</v>
      </c>
      <c r="F309" s="177">
        <v>0.13220000000000001</v>
      </c>
      <c r="G309" s="177">
        <v>0.49680826083427354</v>
      </c>
      <c r="H309" s="178">
        <v>12450.475820084777</v>
      </c>
      <c r="I309" s="177">
        <v>0.50319173916572646</v>
      </c>
      <c r="J309" s="178">
        <v>25060.927528010721</v>
      </c>
      <c r="K309" s="178">
        <v>94178.448089841666</v>
      </c>
      <c r="L309" s="178">
        <v>151710.01172208358</v>
      </c>
      <c r="M309" s="179">
        <v>6.0536471187076604</v>
      </c>
      <c r="N309" s="178">
        <v>5</v>
      </c>
      <c r="O309" s="180">
        <f t="shared" si="27"/>
        <v>2.5</v>
      </c>
    </row>
    <row r="310" spans="2:15" x14ac:dyDescent="0.2">
      <c r="B310" s="175" t="s">
        <v>52</v>
      </c>
      <c r="C310" s="175" t="s">
        <v>70</v>
      </c>
      <c r="D310" s="175" t="s">
        <v>8</v>
      </c>
      <c r="E310" s="176" t="str">
        <f t="shared" si="25"/>
        <v>PEMale90+</v>
      </c>
      <c r="F310" s="177">
        <v>0.21919</v>
      </c>
      <c r="G310" s="177">
        <v>1</v>
      </c>
      <c r="H310" s="178">
        <v>12610.451707925944</v>
      </c>
      <c r="I310" s="177">
        <v>0</v>
      </c>
      <c r="J310" s="178">
        <v>12610.451707925944</v>
      </c>
      <c r="K310" s="178">
        <v>57531.563632241916</v>
      </c>
      <c r="L310" s="178">
        <v>57531.563632241916</v>
      </c>
      <c r="M310" s="179">
        <v>4.562212755319627</v>
      </c>
      <c r="N310" s="179" t="s">
        <v>19</v>
      </c>
      <c r="O310" s="180">
        <f>K310/H310</f>
        <v>4.562212755319627</v>
      </c>
    </row>
    <row r="311" spans="2:15" ht="16" customHeight="1" x14ac:dyDescent="0.2">
      <c r="B311" s="239" t="s">
        <v>14</v>
      </c>
      <c r="C311" s="239" t="s">
        <v>17</v>
      </c>
      <c r="D311" s="239" t="s">
        <v>0</v>
      </c>
      <c r="E311" s="239" t="s">
        <v>137</v>
      </c>
      <c r="F311" s="238" t="s">
        <v>1</v>
      </c>
      <c r="G311" s="238" t="s">
        <v>2</v>
      </c>
      <c r="H311" s="238" t="s">
        <v>82</v>
      </c>
      <c r="I311" s="238" t="s">
        <v>3</v>
      </c>
      <c r="J311" s="238" t="s">
        <v>4</v>
      </c>
      <c r="K311" s="238" t="s">
        <v>5</v>
      </c>
      <c r="L311" s="238" t="s">
        <v>6</v>
      </c>
      <c r="M311" s="240" t="s">
        <v>7</v>
      </c>
      <c r="N311" s="248" t="s">
        <v>9</v>
      </c>
      <c r="O311" s="250" t="s">
        <v>141</v>
      </c>
    </row>
    <row r="312" spans="2:15" ht="16" customHeight="1" x14ac:dyDescent="0.2">
      <c r="B312" s="239"/>
      <c r="C312" s="239"/>
      <c r="D312" s="239"/>
      <c r="E312" s="239"/>
      <c r="F312" s="239"/>
      <c r="G312" s="239"/>
      <c r="H312" s="239"/>
      <c r="I312" s="239"/>
      <c r="J312" s="239"/>
      <c r="K312" s="239"/>
      <c r="L312" s="239"/>
      <c r="M312" s="241"/>
      <c r="N312" s="248"/>
      <c r="O312" s="250"/>
    </row>
    <row r="313" spans="2:15" x14ac:dyDescent="0.2">
      <c r="B313" s="175" t="s">
        <v>53</v>
      </c>
      <c r="C313" s="175" t="s">
        <v>70</v>
      </c>
      <c r="D313" s="175">
        <v>0</v>
      </c>
      <c r="E313" s="176" t="str">
        <f t="shared" si="25"/>
        <v>ALMale0</v>
      </c>
      <c r="F313" s="177">
        <v>1.719E-2</v>
      </c>
      <c r="G313" s="177">
        <v>1.6925629767992358E-2</v>
      </c>
      <c r="H313" s="178">
        <v>1692.5629767992359</v>
      </c>
      <c r="I313" s="177">
        <v>0.98307437023200761</v>
      </c>
      <c r="J313" s="178">
        <v>100000</v>
      </c>
      <c r="K313" s="178">
        <v>98461.733070839633</v>
      </c>
      <c r="L313" s="178">
        <v>6792945.0461967262</v>
      </c>
      <c r="M313" s="179">
        <v>67.929450461967264</v>
      </c>
      <c r="N313" s="178">
        <v>1</v>
      </c>
      <c r="O313" s="180">
        <f t="shared" ref="O313:O331" si="28">(K313-J314*N313)/H313</f>
        <v>9.1161185582975687E-2</v>
      </c>
    </row>
    <row r="314" spans="2:15" x14ac:dyDescent="0.2">
      <c r="B314" s="175" t="s">
        <v>53</v>
      </c>
      <c r="C314" s="175" t="s">
        <v>70</v>
      </c>
      <c r="D314" s="181" t="s">
        <v>139</v>
      </c>
      <c r="E314" s="176" t="str">
        <f t="shared" si="25"/>
        <v>ALMale01-04</v>
      </c>
      <c r="F314" s="177">
        <v>7.3999999999999999E-4</v>
      </c>
      <c r="G314" s="177">
        <v>2.9575232796273838E-3</v>
      </c>
      <c r="H314" s="178">
        <v>290.74653355661923</v>
      </c>
      <c r="I314" s="177">
        <v>0.99704247672037261</v>
      </c>
      <c r="J314" s="178">
        <v>98307.437023200764</v>
      </c>
      <c r="K314" s="178">
        <v>392532.53880010935</v>
      </c>
      <c r="L314" s="178">
        <v>6694483.313125887</v>
      </c>
      <c r="M314" s="179">
        <v>68.097424933842746</v>
      </c>
      <c r="N314" s="178">
        <v>4</v>
      </c>
      <c r="O314" s="180">
        <f t="shared" si="28"/>
        <v>1.6020030775090361</v>
      </c>
    </row>
    <row r="315" spans="2:15" x14ac:dyDescent="0.2">
      <c r="B315" s="175" t="s">
        <v>53</v>
      </c>
      <c r="C315" s="175" t="s">
        <v>70</v>
      </c>
      <c r="D315" s="181" t="s">
        <v>138</v>
      </c>
      <c r="E315" s="176" t="str">
        <f t="shared" si="25"/>
        <v>ALMale05-09</v>
      </c>
      <c r="F315" s="177">
        <v>3.8000000000000002E-4</v>
      </c>
      <c r="G315" s="177">
        <v>1.8762800282674497E-3</v>
      </c>
      <c r="H315" s="178">
        <v>183.90675880259138</v>
      </c>
      <c r="I315" s="177">
        <v>0.99812371997173255</v>
      </c>
      <c r="J315" s="178">
        <v>98016.690489644141</v>
      </c>
      <c r="K315" s="178">
        <v>489623.68555121421</v>
      </c>
      <c r="L315" s="178">
        <v>6301950.7743257778</v>
      </c>
      <c r="M315" s="179">
        <v>64.29467004899135</v>
      </c>
      <c r="N315" s="178">
        <v>5</v>
      </c>
      <c r="O315" s="180">
        <f t="shared" si="28"/>
        <v>2.5000000000000311</v>
      </c>
    </row>
    <row r="316" spans="2:15" x14ac:dyDescent="0.2">
      <c r="B316" s="175" t="s">
        <v>53</v>
      </c>
      <c r="C316" s="175" t="s">
        <v>70</v>
      </c>
      <c r="D316" s="181" t="s">
        <v>120</v>
      </c>
      <c r="E316" s="176" t="str">
        <f t="shared" si="25"/>
        <v>ALMale10-14</v>
      </c>
      <c r="F316" s="177">
        <v>3.8000000000000002E-4</v>
      </c>
      <c r="G316" s="177">
        <v>1.8828292588670996E-3</v>
      </c>
      <c r="H316" s="178">
        <v>184.20242768484562</v>
      </c>
      <c r="I316" s="177">
        <v>0.99811717074113293</v>
      </c>
      <c r="J316" s="178">
        <v>97832.783730841547</v>
      </c>
      <c r="K316" s="178">
        <v>488703.41258499562</v>
      </c>
      <c r="L316" s="178">
        <v>5812327.0887745637</v>
      </c>
      <c r="M316" s="179">
        <v>59.410832106806765</v>
      </c>
      <c r="N316" s="178">
        <v>5</v>
      </c>
      <c r="O316" s="180">
        <f t="shared" si="28"/>
        <v>2.4999999999999467</v>
      </c>
    </row>
    <row r="317" spans="2:15" x14ac:dyDescent="0.2">
      <c r="B317" s="175" t="s">
        <v>53</v>
      </c>
      <c r="C317" s="175" t="s">
        <v>70</v>
      </c>
      <c r="D317" s="175" t="s">
        <v>121</v>
      </c>
      <c r="E317" s="176" t="str">
        <f t="shared" si="25"/>
        <v>ALMale15-19</v>
      </c>
      <c r="F317" s="177">
        <v>2.7599999999999999E-3</v>
      </c>
      <c r="G317" s="177">
        <v>1.3689355953249939E-2</v>
      </c>
      <c r="H317" s="178">
        <v>1336.746187788779</v>
      </c>
      <c r="I317" s="177">
        <v>0.98631064404675006</v>
      </c>
      <c r="J317" s="178">
        <v>97648.581303156709</v>
      </c>
      <c r="K317" s="178">
        <v>484901.04104631161</v>
      </c>
      <c r="L317" s="178">
        <v>5323623.6761895679</v>
      </c>
      <c r="M317" s="179">
        <v>54.518187618742907</v>
      </c>
      <c r="N317" s="178">
        <v>5</v>
      </c>
      <c r="O317" s="180">
        <f t="shared" si="28"/>
        <v>2.500000000000052</v>
      </c>
    </row>
    <row r="318" spans="2:15" x14ac:dyDescent="0.2">
      <c r="B318" s="175" t="s">
        <v>53</v>
      </c>
      <c r="C318" s="175" t="s">
        <v>70</v>
      </c>
      <c r="D318" s="175" t="s">
        <v>122</v>
      </c>
      <c r="E318" s="176" t="str">
        <f t="shared" si="25"/>
        <v>ALMale20-24</v>
      </c>
      <c r="F318" s="177">
        <v>4.7099999999999998E-3</v>
      </c>
      <c r="G318" s="177">
        <v>2.3298997016467881E-2</v>
      </c>
      <c r="H318" s="178">
        <v>2243.9691590035036</v>
      </c>
      <c r="I318" s="177">
        <v>0.97670100298353213</v>
      </c>
      <c r="J318" s="178">
        <v>96311.835115367925</v>
      </c>
      <c r="K318" s="178">
        <v>475949.25267933088</v>
      </c>
      <c r="L318" s="178">
        <v>4838722.6351432558</v>
      </c>
      <c r="M318" s="179">
        <v>50.24016653142526</v>
      </c>
      <c r="N318" s="178">
        <v>5</v>
      </c>
      <c r="O318" s="180">
        <f t="shared" si="28"/>
        <v>2.5000000000000071</v>
      </c>
    </row>
    <row r="319" spans="2:15" x14ac:dyDescent="0.2">
      <c r="B319" s="175" t="s">
        <v>53</v>
      </c>
      <c r="C319" s="175" t="s">
        <v>70</v>
      </c>
      <c r="D319" s="175" t="s">
        <v>123</v>
      </c>
      <c r="E319" s="176" t="str">
        <f t="shared" si="25"/>
        <v>ALMale25-29</v>
      </c>
      <c r="F319" s="177">
        <v>4.3800000000000002E-3</v>
      </c>
      <c r="G319" s="177">
        <v>2.168649050981819E-2</v>
      </c>
      <c r="H319" s="178">
        <v>2040.0018823415467</v>
      </c>
      <c r="I319" s="177">
        <v>0.97831350949018181</v>
      </c>
      <c r="J319" s="178">
        <v>94067.865956364418</v>
      </c>
      <c r="K319" s="178">
        <v>465239.32507596823</v>
      </c>
      <c r="L319" s="178">
        <v>4362773.3824639246</v>
      </c>
      <c r="M319" s="179">
        <v>46.37899816381185</v>
      </c>
      <c r="N319" s="178">
        <v>5</v>
      </c>
      <c r="O319" s="180">
        <f t="shared" si="28"/>
        <v>2.5000000000000049</v>
      </c>
    </row>
    <row r="320" spans="2:15" x14ac:dyDescent="0.2">
      <c r="B320" s="175" t="s">
        <v>53</v>
      </c>
      <c r="C320" s="175" t="s">
        <v>70</v>
      </c>
      <c r="D320" s="175" t="s">
        <v>124</v>
      </c>
      <c r="E320" s="176" t="str">
        <f t="shared" si="25"/>
        <v>ALMale30-34</v>
      </c>
      <c r="F320" s="177">
        <v>4.2300000000000003E-3</v>
      </c>
      <c r="G320" s="177">
        <v>2.0919893189770673E-2</v>
      </c>
      <c r="H320" s="178">
        <v>1925.2130869112923</v>
      </c>
      <c r="I320" s="177">
        <v>0.97908010681022928</v>
      </c>
      <c r="J320" s="178">
        <v>92027.864074022873</v>
      </c>
      <c r="K320" s="178">
        <v>455326.28765283612</v>
      </c>
      <c r="L320" s="178">
        <v>3897534.057387956</v>
      </c>
      <c r="M320" s="179">
        <v>42.351673556749759</v>
      </c>
      <c r="N320" s="178">
        <v>5</v>
      </c>
      <c r="O320" s="180">
        <f t="shared" si="28"/>
        <v>2.5000000000000284</v>
      </c>
    </row>
    <row r="321" spans="2:15" x14ac:dyDescent="0.2">
      <c r="B321" s="175" t="s">
        <v>53</v>
      </c>
      <c r="C321" s="175" t="s">
        <v>70</v>
      </c>
      <c r="D321" s="175" t="s">
        <v>125</v>
      </c>
      <c r="E321" s="176" t="str">
        <f t="shared" si="25"/>
        <v>ALMale35-39</v>
      </c>
      <c r="F321" s="177">
        <v>4.5700000000000003E-3</v>
      </c>
      <c r="G321" s="177">
        <v>2.2612556316409207E-2</v>
      </c>
      <c r="H321" s="178">
        <v>2037.451269703824</v>
      </c>
      <c r="I321" s="177">
        <v>0.97738744368359076</v>
      </c>
      <c r="J321" s="178">
        <v>90102.65098711157</v>
      </c>
      <c r="K321" s="178">
        <v>445419.62676129828</v>
      </c>
      <c r="L321" s="178">
        <v>3442207.7697351198</v>
      </c>
      <c r="M321" s="179">
        <v>38.203179729167999</v>
      </c>
      <c r="N321" s="178">
        <v>5</v>
      </c>
      <c r="O321" s="180">
        <f t="shared" si="28"/>
        <v>2.5</v>
      </c>
    </row>
    <row r="322" spans="2:15" x14ac:dyDescent="0.2">
      <c r="B322" s="175" t="s">
        <v>53</v>
      </c>
      <c r="C322" s="175" t="s">
        <v>70</v>
      </c>
      <c r="D322" s="175" t="s">
        <v>126</v>
      </c>
      <c r="E322" s="176" t="str">
        <f t="shared" si="25"/>
        <v>ALMale40-44</v>
      </c>
      <c r="F322" s="177">
        <v>6.0099999999999997E-3</v>
      </c>
      <c r="G322" s="177">
        <v>2.9608036798976004E-2</v>
      </c>
      <c r="H322" s="178">
        <v>2607.4376739421796</v>
      </c>
      <c r="I322" s="177">
        <v>0.97039196320102394</v>
      </c>
      <c r="J322" s="178">
        <v>88065.199717407741</v>
      </c>
      <c r="K322" s="178">
        <v>433807.40440218325</v>
      </c>
      <c r="L322" s="178">
        <v>2996788.1429738216</v>
      </c>
      <c r="M322" s="179">
        <v>34.029198282524874</v>
      </c>
      <c r="N322" s="178">
        <v>5</v>
      </c>
      <c r="O322" s="180">
        <f t="shared" si="28"/>
        <v>2.5000000000000062</v>
      </c>
    </row>
    <row r="323" spans="2:15" x14ac:dyDescent="0.2">
      <c r="B323" s="175" t="s">
        <v>53</v>
      </c>
      <c r="C323" s="175" t="s">
        <v>70</v>
      </c>
      <c r="D323" s="175" t="s">
        <v>127</v>
      </c>
      <c r="E323" s="176" t="str">
        <f t="shared" si="25"/>
        <v>ALMale45-49</v>
      </c>
      <c r="F323" s="177">
        <v>7.8499999999999993E-3</v>
      </c>
      <c r="G323" s="177">
        <v>3.8486122707280274E-2</v>
      </c>
      <c r="H323" s="178">
        <v>3288.9379162943737</v>
      </c>
      <c r="I323" s="177">
        <v>0.96151387729271975</v>
      </c>
      <c r="J323" s="178">
        <v>85457.762043465555</v>
      </c>
      <c r="K323" s="178">
        <v>419066.46542659187</v>
      </c>
      <c r="L323" s="178">
        <v>2562980.7385716382</v>
      </c>
      <c r="M323" s="179">
        <v>29.991198895052438</v>
      </c>
      <c r="N323" s="178">
        <v>5</v>
      </c>
      <c r="O323" s="180">
        <f t="shared" si="28"/>
        <v>2.4999999999999964</v>
      </c>
    </row>
    <row r="324" spans="2:15" x14ac:dyDescent="0.2">
      <c r="B324" s="175" t="s">
        <v>53</v>
      </c>
      <c r="C324" s="175" t="s">
        <v>70</v>
      </c>
      <c r="D324" s="175" t="s">
        <v>128</v>
      </c>
      <c r="E324" s="176" t="str">
        <f t="shared" si="25"/>
        <v>ALMale50-54</v>
      </c>
      <c r="F324" s="177">
        <v>9.9900000000000006E-3</v>
      </c>
      <c r="G324" s="177">
        <v>4.8730372461233087E-2</v>
      </c>
      <c r="H324" s="178">
        <v>4004.1174044186077</v>
      </c>
      <c r="I324" s="177">
        <v>0.95126962753876687</v>
      </c>
      <c r="J324" s="178">
        <v>82168.824127171189</v>
      </c>
      <c r="K324" s="178">
        <v>400833.82712480944</v>
      </c>
      <c r="L324" s="178">
        <v>2143914.2731450466</v>
      </c>
      <c r="M324" s="179">
        <v>26.09157786932608</v>
      </c>
      <c r="N324" s="178">
        <v>5</v>
      </c>
      <c r="O324" s="180">
        <f t="shared" si="28"/>
        <v>2.499999999999996</v>
      </c>
    </row>
    <row r="325" spans="2:15" x14ac:dyDescent="0.2">
      <c r="B325" s="175" t="s">
        <v>53</v>
      </c>
      <c r="C325" s="175" t="s">
        <v>70</v>
      </c>
      <c r="D325" s="175" t="s">
        <v>129</v>
      </c>
      <c r="E325" s="176" t="str">
        <f t="shared" si="25"/>
        <v>ALMale55-59</v>
      </c>
      <c r="F325" s="177">
        <v>1.474E-2</v>
      </c>
      <c r="G325" s="177">
        <v>7.1072354798547829E-2</v>
      </c>
      <c r="H325" s="178">
        <v>5555.3497689239084</v>
      </c>
      <c r="I325" s="177">
        <v>0.92892764520145221</v>
      </c>
      <c r="J325" s="178">
        <v>78164.706722752584</v>
      </c>
      <c r="K325" s="178">
        <v>376935.15919145319</v>
      </c>
      <c r="L325" s="178">
        <v>1743080.4460202372</v>
      </c>
      <c r="M325" s="179">
        <v>22.300095773440066</v>
      </c>
      <c r="N325" s="178">
        <v>5</v>
      </c>
      <c r="O325" s="180">
        <f t="shared" si="28"/>
        <v>2.4999999999999956</v>
      </c>
    </row>
    <row r="326" spans="2:15" x14ac:dyDescent="0.2">
      <c r="B326" s="175" t="s">
        <v>53</v>
      </c>
      <c r="C326" s="175" t="s">
        <v>70</v>
      </c>
      <c r="D326" s="175" t="s">
        <v>130</v>
      </c>
      <c r="E326" s="176" t="str">
        <f t="shared" si="25"/>
        <v>ALMale60-64</v>
      </c>
      <c r="F326" s="177">
        <v>2.0369999999999999E-2</v>
      </c>
      <c r="G326" s="177">
        <v>9.6899747740347084E-2</v>
      </c>
      <c r="H326" s="178">
        <v>7035.8283724148159</v>
      </c>
      <c r="I326" s="177">
        <v>0.90310025225965296</v>
      </c>
      <c r="J326" s="178">
        <v>72609.356953828683</v>
      </c>
      <c r="K326" s="178">
        <v>345457.21383810637</v>
      </c>
      <c r="L326" s="178">
        <v>1366145.286828784</v>
      </c>
      <c r="M326" s="179">
        <v>18.815003246723389</v>
      </c>
      <c r="N326" s="178">
        <v>5</v>
      </c>
      <c r="O326" s="180">
        <f t="shared" si="28"/>
        <v>2.499999999999988</v>
      </c>
    </row>
    <row r="327" spans="2:15" x14ac:dyDescent="0.2">
      <c r="B327" s="175" t="s">
        <v>53</v>
      </c>
      <c r="C327" s="175" t="s">
        <v>70</v>
      </c>
      <c r="D327" s="175" t="s">
        <v>131</v>
      </c>
      <c r="E327" s="176" t="str">
        <f t="shared" si="25"/>
        <v>ALMale65-69</v>
      </c>
      <c r="F327" s="177">
        <v>2.7629999999999998E-2</v>
      </c>
      <c r="G327" s="177">
        <v>0.12923770802795709</v>
      </c>
      <c r="H327" s="178">
        <v>8474.5725411676649</v>
      </c>
      <c r="I327" s="177">
        <v>0.87076229197204291</v>
      </c>
      <c r="J327" s="178">
        <v>65573.528581413877</v>
      </c>
      <c r="K327" s="178">
        <v>306681.21155415021</v>
      </c>
      <c r="L327" s="178">
        <v>1020688.0729906777</v>
      </c>
      <c r="M327" s="179">
        <v>15.565550536500805</v>
      </c>
      <c r="N327" s="178">
        <v>5</v>
      </c>
      <c r="O327" s="180">
        <f t="shared" si="28"/>
        <v>2.5000000000000044</v>
      </c>
    </row>
    <row r="328" spans="2:15" x14ac:dyDescent="0.2">
      <c r="B328" s="175" t="s">
        <v>53</v>
      </c>
      <c r="C328" s="175" t="s">
        <v>70</v>
      </c>
      <c r="D328" s="175" t="s">
        <v>132</v>
      </c>
      <c r="E328" s="176" t="str">
        <f t="shared" si="25"/>
        <v>ALMale70-74</v>
      </c>
      <c r="F328" s="177">
        <v>4.3520000000000003E-2</v>
      </c>
      <c r="G328" s="177">
        <v>0.19623803642512208</v>
      </c>
      <c r="H328" s="178">
        <v>11204.987015262281</v>
      </c>
      <c r="I328" s="177">
        <v>0.80376196357487795</v>
      </c>
      <c r="J328" s="178">
        <v>57098.956040246208</v>
      </c>
      <c r="K328" s="178">
        <v>257482.31266307534</v>
      </c>
      <c r="L328" s="178">
        <v>714006.86143652746</v>
      </c>
      <c r="M328" s="179">
        <v>12.504727073000417</v>
      </c>
      <c r="N328" s="178">
        <v>5</v>
      </c>
      <c r="O328" s="180">
        <f t="shared" si="28"/>
        <v>2.4999999999999973</v>
      </c>
    </row>
    <row r="329" spans="2:15" x14ac:dyDescent="0.2">
      <c r="B329" s="175" t="s">
        <v>53</v>
      </c>
      <c r="C329" s="175" t="s">
        <v>70</v>
      </c>
      <c r="D329" s="175" t="s">
        <v>133</v>
      </c>
      <c r="E329" s="176" t="str">
        <f t="shared" si="25"/>
        <v>ALMale75-79</v>
      </c>
      <c r="F329" s="177">
        <v>6.3740000000000005E-2</v>
      </c>
      <c r="G329" s="177">
        <v>0.27490211424837152</v>
      </c>
      <c r="H329" s="178">
        <v>12616.349116217358</v>
      </c>
      <c r="I329" s="177">
        <v>0.72509788575162848</v>
      </c>
      <c r="J329" s="178">
        <v>45893.969024983933</v>
      </c>
      <c r="K329" s="178">
        <v>197928.97233437627</v>
      </c>
      <c r="L329" s="178">
        <v>456524.54877345217</v>
      </c>
      <c r="M329" s="179">
        <v>9.9473756241245468</v>
      </c>
      <c r="N329" s="178">
        <v>5</v>
      </c>
      <c r="O329" s="180">
        <f t="shared" si="28"/>
        <v>2.5</v>
      </c>
    </row>
    <row r="330" spans="2:15" x14ac:dyDescent="0.2">
      <c r="B330" s="175" t="s">
        <v>53</v>
      </c>
      <c r="C330" s="175" t="s">
        <v>70</v>
      </c>
      <c r="D330" s="175" t="s">
        <v>134</v>
      </c>
      <c r="E330" s="176" t="str">
        <f t="shared" si="25"/>
        <v>ALMale80-84</v>
      </c>
      <c r="F330" s="177">
        <v>9.5820000000000002E-2</v>
      </c>
      <c r="G330" s="177">
        <v>0.3865029373576942</v>
      </c>
      <c r="H330" s="178">
        <v>12861.897843011164</v>
      </c>
      <c r="I330" s="177">
        <v>0.61349706264230575</v>
      </c>
      <c r="J330" s="178">
        <v>33277.619908766574</v>
      </c>
      <c r="K330" s="178">
        <v>134233.35493630494</v>
      </c>
      <c r="L330" s="178">
        <v>258595.57643907593</v>
      </c>
      <c r="M330" s="179">
        <v>7.7708555223612059</v>
      </c>
      <c r="N330" s="178">
        <v>5</v>
      </c>
      <c r="O330" s="180">
        <f t="shared" si="28"/>
        <v>2.5000000000000004</v>
      </c>
    </row>
    <row r="331" spans="2:15" x14ac:dyDescent="0.2">
      <c r="B331" s="175" t="s">
        <v>53</v>
      </c>
      <c r="C331" s="175" t="s">
        <v>70</v>
      </c>
      <c r="D331" s="175" t="s">
        <v>135</v>
      </c>
      <c r="E331" s="176" t="str">
        <f t="shared" si="25"/>
        <v>ALMale85-89</v>
      </c>
      <c r="F331" s="177">
        <v>0.13829</v>
      </c>
      <c r="G331" s="177">
        <v>0.51382192881002398</v>
      </c>
      <c r="H331" s="178">
        <v>10490.045689875809</v>
      </c>
      <c r="I331" s="177">
        <v>0.48617807118997602</v>
      </c>
      <c r="J331" s="178">
        <v>20415.722065755406</v>
      </c>
      <c r="K331" s="178">
        <v>75853.496104087506</v>
      </c>
      <c r="L331" s="178">
        <v>124362.221502771</v>
      </c>
      <c r="M331" s="179">
        <v>6.0914926791333865</v>
      </c>
      <c r="N331" s="178">
        <v>5</v>
      </c>
      <c r="O331" s="180">
        <f t="shared" si="28"/>
        <v>2.4999999999999996</v>
      </c>
    </row>
    <row r="332" spans="2:15" x14ac:dyDescent="0.2">
      <c r="B332" s="175" t="s">
        <v>53</v>
      </c>
      <c r="C332" s="175" t="s">
        <v>70</v>
      </c>
      <c r="D332" s="175" t="s">
        <v>8</v>
      </c>
      <c r="E332" s="176" t="str">
        <f t="shared" si="25"/>
        <v>ALMale90+</v>
      </c>
      <c r="F332" s="177">
        <v>0.20462</v>
      </c>
      <c r="G332" s="177">
        <v>1</v>
      </c>
      <c r="H332" s="178">
        <v>9925.6763758795969</v>
      </c>
      <c r="I332" s="177">
        <v>0</v>
      </c>
      <c r="J332" s="178">
        <v>9925.6763758795969</v>
      </c>
      <c r="K332" s="178">
        <v>48508.725398683498</v>
      </c>
      <c r="L332" s="178">
        <v>48508.725398683498</v>
      </c>
      <c r="M332" s="179">
        <v>4.8871959513574952</v>
      </c>
      <c r="N332" s="179" t="s">
        <v>19</v>
      </c>
      <c r="O332" s="180">
        <f>K332/H332</f>
        <v>4.8871959513574952</v>
      </c>
    </row>
    <row r="333" spans="2:15" ht="16" customHeight="1" x14ac:dyDescent="0.2">
      <c r="B333" s="239" t="s">
        <v>14</v>
      </c>
      <c r="C333" s="239" t="s">
        <v>17</v>
      </c>
      <c r="D333" s="239" t="s">
        <v>0</v>
      </c>
      <c r="E333" s="239" t="s">
        <v>137</v>
      </c>
      <c r="F333" s="238" t="s">
        <v>1</v>
      </c>
      <c r="G333" s="238" t="s">
        <v>2</v>
      </c>
      <c r="H333" s="238" t="s">
        <v>82</v>
      </c>
      <c r="I333" s="238" t="s">
        <v>3</v>
      </c>
      <c r="J333" s="238" t="s">
        <v>4</v>
      </c>
      <c r="K333" s="238" t="s">
        <v>5</v>
      </c>
      <c r="L333" s="238" t="s">
        <v>6</v>
      </c>
      <c r="M333" s="240" t="s">
        <v>7</v>
      </c>
      <c r="N333" s="248" t="s">
        <v>9</v>
      </c>
      <c r="O333" s="250" t="s">
        <v>141</v>
      </c>
    </row>
    <row r="334" spans="2:15" ht="16" customHeight="1" x14ac:dyDescent="0.2">
      <c r="B334" s="239"/>
      <c r="C334" s="239"/>
      <c r="D334" s="239"/>
      <c r="E334" s="239"/>
      <c r="F334" s="239"/>
      <c r="G334" s="239"/>
      <c r="H334" s="239"/>
      <c r="I334" s="239"/>
      <c r="J334" s="239"/>
      <c r="K334" s="239"/>
      <c r="L334" s="239"/>
      <c r="M334" s="241"/>
      <c r="N334" s="248"/>
      <c r="O334" s="250"/>
    </row>
    <row r="335" spans="2:15" x14ac:dyDescent="0.2">
      <c r="B335" s="175" t="s">
        <v>54</v>
      </c>
      <c r="C335" s="175" t="s">
        <v>70</v>
      </c>
      <c r="D335" s="175">
        <v>0</v>
      </c>
      <c r="E335" s="176" t="str">
        <f t="shared" ref="E335:E396" si="29">_xlfn.CONCAT(B335,C335,D335)</f>
        <v>SEMale0</v>
      </c>
      <c r="F335" s="177">
        <v>1.54E-2</v>
      </c>
      <c r="G335" s="177">
        <v>1.5187931116977268E-2</v>
      </c>
      <c r="H335" s="178">
        <v>1518.7931116977268</v>
      </c>
      <c r="I335" s="177">
        <v>0.98481206888302275</v>
      </c>
      <c r="J335" s="178">
        <v>100000</v>
      </c>
      <c r="K335" s="178">
        <v>98612.074155388458</v>
      </c>
      <c r="L335" s="178">
        <v>6919591.3716578735</v>
      </c>
      <c r="M335" s="179">
        <v>69.19591371657873</v>
      </c>
      <c r="N335" s="178">
        <v>1</v>
      </c>
      <c r="O335" s="180">
        <f t="shared" ref="O335:O353" si="30">(K335-J336*N335)/H335</f>
        <v>8.6165301961305327E-2</v>
      </c>
    </row>
    <row r="336" spans="2:15" x14ac:dyDescent="0.2">
      <c r="B336" s="175" t="s">
        <v>54</v>
      </c>
      <c r="C336" s="175" t="s">
        <v>70</v>
      </c>
      <c r="D336" s="181" t="s">
        <v>139</v>
      </c>
      <c r="E336" s="176" t="str">
        <f t="shared" si="29"/>
        <v>SEMale01-04</v>
      </c>
      <c r="F336" s="177">
        <v>8.0000000000000004E-4</v>
      </c>
      <c r="G336" s="177">
        <v>3.2069748622491514E-3</v>
      </c>
      <c r="H336" s="178">
        <v>315.82675489474337</v>
      </c>
      <c r="I336" s="177">
        <v>0.99679302513775081</v>
      </c>
      <c r="J336" s="178">
        <v>98481.206888302273</v>
      </c>
      <c r="K336" s="178">
        <v>393169.12953666144</v>
      </c>
      <c r="L336" s="178">
        <v>6820979.2975024851</v>
      </c>
      <c r="M336" s="179">
        <v>69.261735441959644</v>
      </c>
      <c r="N336" s="178">
        <v>4</v>
      </c>
      <c r="O336" s="180">
        <f t="shared" si="30"/>
        <v>1.6072387635446144</v>
      </c>
    </row>
    <row r="337" spans="2:15" x14ac:dyDescent="0.2">
      <c r="B337" s="175" t="s">
        <v>54</v>
      </c>
      <c r="C337" s="175" t="s">
        <v>70</v>
      </c>
      <c r="D337" s="181" t="s">
        <v>138</v>
      </c>
      <c r="E337" s="176" t="str">
        <f t="shared" si="29"/>
        <v>SEMale05-09</v>
      </c>
      <c r="F337" s="177">
        <v>4.0999999999999999E-4</v>
      </c>
      <c r="G337" s="177">
        <v>2.0545829120833447E-3</v>
      </c>
      <c r="H337" s="178">
        <v>201.68891258026494</v>
      </c>
      <c r="I337" s="177">
        <v>0.99794541708791662</v>
      </c>
      <c r="J337" s="178">
        <v>98165.380133407525</v>
      </c>
      <c r="K337" s="178">
        <v>490322.67838558694</v>
      </c>
      <c r="L337" s="178">
        <v>6427810.1679658238</v>
      </c>
      <c r="M337" s="179">
        <v>65.479399756109331</v>
      </c>
      <c r="N337" s="178">
        <v>5</v>
      </c>
      <c r="O337" s="180">
        <f t="shared" si="30"/>
        <v>2.4999999999998819</v>
      </c>
    </row>
    <row r="338" spans="2:15" x14ac:dyDescent="0.2">
      <c r="B338" s="175" t="s">
        <v>54</v>
      </c>
      <c r="C338" s="175" t="s">
        <v>70</v>
      </c>
      <c r="D338" s="181" t="s">
        <v>120</v>
      </c>
      <c r="E338" s="176" t="str">
        <f t="shared" si="29"/>
        <v>SEMale10-14</v>
      </c>
      <c r="F338" s="177">
        <v>4.2999999999999999E-4</v>
      </c>
      <c r="G338" s="177">
        <v>2.1655891605453273E-3</v>
      </c>
      <c r="H338" s="178">
        <v>212.14910783483296</v>
      </c>
      <c r="I338" s="177">
        <v>0.99783441083945468</v>
      </c>
      <c r="J338" s="178">
        <v>97963.691220827255</v>
      </c>
      <c r="K338" s="178">
        <v>489288.08333454921</v>
      </c>
      <c r="L338" s="178">
        <v>5937487.4895802373</v>
      </c>
      <c r="M338" s="179">
        <v>60.609062557637856</v>
      </c>
      <c r="N338" s="178">
        <v>5</v>
      </c>
      <c r="O338" s="180">
        <f t="shared" si="30"/>
        <v>2.5000000000000413</v>
      </c>
    </row>
    <row r="339" spans="2:15" x14ac:dyDescent="0.2">
      <c r="B339" s="175" t="s">
        <v>54</v>
      </c>
      <c r="C339" s="175" t="s">
        <v>70</v>
      </c>
      <c r="D339" s="175" t="s">
        <v>121</v>
      </c>
      <c r="E339" s="176" t="str">
        <f t="shared" si="29"/>
        <v>SEMale15-19</v>
      </c>
      <c r="F339" s="177">
        <v>1.73E-3</v>
      </c>
      <c r="G339" s="177">
        <v>8.5975960156119153E-3</v>
      </c>
      <c r="H339" s="178">
        <v>840.428268990584</v>
      </c>
      <c r="I339" s="177">
        <v>0.99140240398438806</v>
      </c>
      <c r="J339" s="178">
        <v>97751.542112992422</v>
      </c>
      <c r="K339" s="178">
        <v>486656.63989248563</v>
      </c>
      <c r="L339" s="178">
        <v>5448199.406245688</v>
      </c>
      <c r="M339" s="179">
        <v>55.735176023597006</v>
      </c>
      <c r="N339" s="178">
        <v>5</v>
      </c>
      <c r="O339" s="180">
        <f t="shared" si="30"/>
        <v>2.4999999999999658</v>
      </c>
    </row>
    <row r="340" spans="2:15" x14ac:dyDescent="0.2">
      <c r="B340" s="175" t="s">
        <v>54</v>
      </c>
      <c r="C340" s="175" t="s">
        <v>70</v>
      </c>
      <c r="D340" s="175" t="s">
        <v>122</v>
      </c>
      <c r="E340" s="176" t="str">
        <f t="shared" si="29"/>
        <v>SEMale20-24</v>
      </c>
      <c r="F340" s="177">
        <v>2.9299999999999999E-3</v>
      </c>
      <c r="G340" s="177">
        <v>1.4536747416677721E-2</v>
      </c>
      <c r="H340" s="178">
        <v>1408.7723838191544</v>
      </c>
      <c r="I340" s="177">
        <v>0.98546325258332224</v>
      </c>
      <c r="J340" s="178">
        <v>96911.11384400184</v>
      </c>
      <c r="K340" s="178">
        <v>481033.63826046127</v>
      </c>
      <c r="L340" s="178">
        <v>4961542.7663532021</v>
      </c>
      <c r="M340" s="179">
        <v>51.196839759161314</v>
      </c>
      <c r="N340" s="178">
        <v>5</v>
      </c>
      <c r="O340" s="180">
        <f t="shared" si="30"/>
        <v>2.4999999999999885</v>
      </c>
    </row>
    <row r="341" spans="2:15" x14ac:dyDescent="0.2">
      <c r="B341" s="175" t="s">
        <v>54</v>
      </c>
      <c r="C341" s="175" t="s">
        <v>70</v>
      </c>
      <c r="D341" s="175" t="s">
        <v>123</v>
      </c>
      <c r="E341" s="176" t="str">
        <f t="shared" si="29"/>
        <v>SEMale25-29</v>
      </c>
      <c r="F341" s="177">
        <v>3.5300000000000002E-3</v>
      </c>
      <c r="G341" s="177">
        <v>1.7499183428063822E-2</v>
      </c>
      <c r="H341" s="178">
        <v>1671.2129910213212</v>
      </c>
      <c r="I341" s="177">
        <v>0.98250081657193622</v>
      </c>
      <c r="J341" s="178">
        <v>95502.341460182681</v>
      </c>
      <c r="K341" s="178">
        <v>473333.67482336011</v>
      </c>
      <c r="L341" s="178">
        <v>4480509.1280927407</v>
      </c>
      <c r="M341" s="179">
        <v>46.91517568666918</v>
      </c>
      <c r="N341" s="178">
        <v>5</v>
      </c>
      <c r="O341" s="180">
        <f t="shared" si="30"/>
        <v>2.4999999999999942</v>
      </c>
    </row>
    <row r="342" spans="2:15" x14ac:dyDescent="0.2">
      <c r="B342" s="175" t="s">
        <v>54</v>
      </c>
      <c r="C342" s="175" t="s">
        <v>70</v>
      </c>
      <c r="D342" s="175" t="s">
        <v>124</v>
      </c>
      <c r="E342" s="176" t="str">
        <f t="shared" si="29"/>
        <v>SEMale30-34</v>
      </c>
      <c r="F342" s="177">
        <v>3.5999999999999999E-3</v>
      </c>
      <c r="G342" s="177">
        <v>1.7855509659782488E-2</v>
      </c>
      <c r="H342" s="178">
        <v>1675.4026207694023</v>
      </c>
      <c r="I342" s="177">
        <v>0.98214449034021756</v>
      </c>
      <c r="J342" s="178">
        <v>93831.128469161369</v>
      </c>
      <c r="K342" s="178">
        <v>464967.13579388335</v>
      </c>
      <c r="L342" s="178">
        <v>4007175.4532693801</v>
      </c>
      <c r="M342" s="179">
        <v>42.706248114519717</v>
      </c>
      <c r="N342" s="178">
        <v>5</v>
      </c>
      <c r="O342" s="180">
        <f t="shared" si="30"/>
        <v>2.4999999999999747</v>
      </c>
    </row>
    <row r="343" spans="2:15" x14ac:dyDescent="0.2">
      <c r="B343" s="175" t="s">
        <v>54</v>
      </c>
      <c r="C343" s="175" t="s">
        <v>70</v>
      </c>
      <c r="D343" s="175" t="s">
        <v>125</v>
      </c>
      <c r="E343" s="176" t="str">
        <f t="shared" si="29"/>
        <v>SEMale35-39</v>
      </c>
      <c r="F343" s="177">
        <v>4.7299999999999998E-3</v>
      </c>
      <c r="G343" s="177">
        <v>2.3387565776789722E-2</v>
      </c>
      <c r="H343" s="178">
        <v>2155.2980999870679</v>
      </c>
      <c r="I343" s="177">
        <v>0.97661243422321031</v>
      </c>
      <c r="J343" s="178">
        <v>92155.725848391972</v>
      </c>
      <c r="K343" s="178">
        <v>455390.38399199222</v>
      </c>
      <c r="L343" s="178">
        <v>3542208.3174754968</v>
      </c>
      <c r="M343" s="179">
        <v>38.437202733369872</v>
      </c>
      <c r="N343" s="178">
        <v>5</v>
      </c>
      <c r="O343" s="180">
        <f t="shared" si="30"/>
        <v>2.5000000000000013</v>
      </c>
    </row>
    <row r="344" spans="2:15" x14ac:dyDescent="0.2">
      <c r="B344" s="175" t="s">
        <v>54</v>
      </c>
      <c r="C344" s="175" t="s">
        <v>70</v>
      </c>
      <c r="D344" s="175" t="s">
        <v>126</v>
      </c>
      <c r="E344" s="176" t="str">
        <f t="shared" si="29"/>
        <v>SEMale40-44</v>
      </c>
      <c r="F344" s="177">
        <v>5.1799999999999997E-3</v>
      </c>
      <c r="G344" s="177">
        <v>2.5554009399608245E-2</v>
      </c>
      <c r="H344" s="178">
        <v>2299.8717766515019</v>
      </c>
      <c r="I344" s="177">
        <v>0.97444599060039172</v>
      </c>
      <c r="J344" s="178">
        <v>90000.427748404909</v>
      </c>
      <c r="K344" s="178">
        <v>444252.4593003958</v>
      </c>
      <c r="L344" s="178">
        <v>3086817.9334835047</v>
      </c>
      <c r="M344" s="179">
        <v>34.297814029425133</v>
      </c>
      <c r="N344" s="178">
        <v>5</v>
      </c>
      <c r="O344" s="180">
        <f t="shared" si="30"/>
        <v>2.4999999999999956</v>
      </c>
    </row>
    <row r="345" spans="2:15" x14ac:dyDescent="0.2">
      <c r="B345" s="175" t="s">
        <v>54</v>
      </c>
      <c r="C345" s="175" t="s">
        <v>70</v>
      </c>
      <c r="D345" s="175" t="s">
        <v>127</v>
      </c>
      <c r="E345" s="176" t="str">
        <f t="shared" si="29"/>
        <v>SEMale45-49</v>
      </c>
      <c r="F345" s="177">
        <v>7.3600000000000002E-3</v>
      </c>
      <c r="G345" s="177">
        <v>3.6138626477125985E-2</v>
      </c>
      <c r="H345" s="178">
        <v>3169.3776340994768</v>
      </c>
      <c r="I345" s="177">
        <v>0.96386137352287404</v>
      </c>
      <c r="J345" s="178">
        <v>87700.555971753405</v>
      </c>
      <c r="K345" s="178">
        <v>430579.33577351831</v>
      </c>
      <c r="L345" s="178">
        <v>2642565.4741831091</v>
      </c>
      <c r="M345" s="179">
        <v>30.131684399289629</v>
      </c>
      <c r="N345" s="178">
        <v>5</v>
      </c>
      <c r="O345" s="180">
        <f t="shared" si="30"/>
        <v>2.4999999999999987</v>
      </c>
    </row>
    <row r="346" spans="2:15" x14ac:dyDescent="0.2">
      <c r="B346" s="175" t="s">
        <v>54</v>
      </c>
      <c r="C346" s="175" t="s">
        <v>70</v>
      </c>
      <c r="D346" s="175" t="s">
        <v>128</v>
      </c>
      <c r="E346" s="176" t="str">
        <f t="shared" si="29"/>
        <v>SEMale50-54</v>
      </c>
      <c r="F346" s="177">
        <v>1.06E-2</v>
      </c>
      <c r="G346" s="177">
        <v>5.1634898168959768E-2</v>
      </c>
      <c r="H346" s="178">
        <v>4364.7587855669381</v>
      </c>
      <c r="I346" s="177">
        <v>0.94836510183104028</v>
      </c>
      <c r="J346" s="178">
        <v>84531.178337653924</v>
      </c>
      <c r="K346" s="178">
        <v>411743.99472435226</v>
      </c>
      <c r="L346" s="178">
        <v>2211986.1384095908</v>
      </c>
      <c r="M346" s="179">
        <v>26.167695540383523</v>
      </c>
      <c r="N346" s="178">
        <v>5</v>
      </c>
      <c r="O346" s="180">
        <f t="shared" si="30"/>
        <v>2.5000000000000031</v>
      </c>
    </row>
    <row r="347" spans="2:15" x14ac:dyDescent="0.2">
      <c r="B347" s="175" t="s">
        <v>54</v>
      </c>
      <c r="C347" s="175" t="s">
        <v>70</v>
      </c>
      <c r="D347" s="175" t="s">
        <v>129</v>
      </c>
      <c r="E347" s="176" t="str">
        <f t="shared" si="29"/>
        <v>SEMale55-59</v>
      </c>
      <c r="F347" s="177">
        <v>1.2959999999999999E-2</v>
      </c>
      <c r="G347" s="177">
        <v>6.2771787814991931E-2</v>
      </c>
      <c r="H347" s="178">
        <v>5032.1894780112243</v>
      </c>
      <c r="I347" s="177">
        <v>0.93722821218500807</v>
      </c>
      <c r="J347" s="178">
        <v>80166.419552086983</v>
      </c>
      <c r="K347" s="178">
        <v>388251.62406540685</v>
      </c>
      <c r="L347" s="178">
        <v>1800242.1436852387</v>
      </c>
      <c r="M347" s="179">
        <v>22.456312178387325</v>
      </c>
      <c r="N347" s="178">
        <v>5</v>
      </c>
      <c r="O347" s="180">
        <f t="shared" si="30"/>
        <v>2.4999999999999978</v>
      </c>
    </row>
    <row r="348" spans="2:15" x14ac:dyDescent="0.2">
      <c r="B348" s="175" t="s">
        <v>54</v>
      </c>
      <c r="C348" s="175" t="s">
        <v>70</v>
      </c>
      <c r="D348" s="175" t="s">
        <v>130</v>
      </c>
      <c r="E348" s="176" t="str">
        <f t="shared" si="29"/>
        <v>SEMale60-64</v>
      </c>
      <c r="F348" s="177">
        <v>1.8970000000000001E-2</v>
      </c>
      <c r="G348" s="177">
        <v>9.0533849986681417E-2</v>
      </c>
      <c r="H348" s="178">
        <v>6802.191114391183</v>
      </c>
      <c r="I348" s="177">
        <v>0.90946615001331854</v>
      </c>
      <c r="J348" s="178">
        <v>75134.230074075764</v>
      </c>
      <c r="K348" s="178">
        <v>358665.67258440086</v>
      </c>
      <c r="L348" s="178">
        <v>1411990.5196198318</v>
      </c>
      <c r="M348" s="179">
        <v>18.792905952822476</v>
      </c>
      <c r="N348" s="178">
        <v>5</v>
      </c>
      <c r="O348" s="180">
        <f t="shared" si="30"/>
        <v>2.5000000000000062</v>
      </c>
    </row>
    <row r="349" spans="2:15" x14ac:dyDescent="0.2">
      <c r="B349" s="175" t="s">
        <v>54</v>
      </c>
      <c r="C349" s="175" t="s">
        <v>70</v>
      </c>
      <c r="D349" s="175" t="s">
        <v>131</v>
      </c>
      <c r="E349" s="176" t="str">
        <f t="shared" si="29"/>
        <v>SEMale65-69</v>
      </c>
      <c r="F349" s="177">
        <v>2.7550000000000002E-2</v>
      </c>
      <c r="G349" s="177">
        <v>0.12886608152957721</v>
      </c>
      <c r="H349" s="178">
        <v>8805.6821036609599</v>
      </c>
      <c r="I349" s="177">
        <v>0.87113391847042276</v>
      </c>
      <c r="J349" s="178">
        <v>68332.038959684578</v>
      </c>
      <c r="K349" s="178">
        <v>319645.98953927046</v>
      </c>
      <c r="L349" s="178">
        <v>1053324.8470354311</v>
      </c>
      <c r="M349" s="179">
        <v>15.414801944617595</v>
      </c>
      <c r="N349" s="178">
        <v>5</v>
      </c>
      <c r="O349" s="180">
        <f t="shared" si="30"/>
        <v>2.4999999999999996</v>
      </c>
    </row>
    <row r="350" spans="2:15" x14ac:dyDescent="0.2">
      <c r="B350" s="175" t="s">
        <v>54</v>
      </c>
      <c r="C350" s="175" t="s">
        <v>70</v>
      </c>
      <c r="D350" s="175" t="s">
        <v>132</v>
      </c>
      <c r="E350" s="176" t="str">
        <f t="shared" si="29"/>
        <v>SEMale70-74</v>
      </c>
      <c r="F350" s="177">
        <v>4.3819999999999998E-2</v>
      </c>
      <c r="G350" s="177">
        <v>0.197476254024365</v>
      </c>
      <c r="H350" s="178">
        <v>11755.04196764512</v>
      </c>
      <c r="I350" s="177">
        <v>0.80252374597563503</v>
      </c>
      <c r="J350" s="178">
        <v>59526.356856023616</v>
      </c>
      <c r="K350" s="178">
        <v>268244.17936100526</v>
      </c>
      <c r="L350" s="178">
        <v>733678.85749616055</v>
      </c>
      <c r="M350" s="179">
        <v>12.325277343458284</v>
      </c>
      <c r="N350" s="178">
        <v>5</v>
      </c>
      <c r="O350" s="180">
        <f t="shared" si="30"/>
        <v>2.4999999999999987</v>
      </c>
    </row>
    <row r="351" spans="2:15" x14ac:dyDescent="0.2">
      <c r="B351" s="175" t="s">
        <v>54</v>
      </c>
      <c r="C351" s="175" t="s">
        <v>70</v>
      </c>
      <c r="D351" s="175" t="s">
        <v>133</v>
      </c>
      <c r="E351" s="176" t="str">
        <f t="shared" si="29"/>
        <v>SEMale75-79</v>
      </c>
      <c r="F351" s="177">
        <v>6.2530000000000002E-2</v>
      </c>
      <c r="G351" s="177">
        <v>0.27038374201454346</v>
      </c>
      <c r="H351" s="178">
        <v>12916.58688047485</v>
      </c>
      <c r="I351" s="177">
        <v>0.7296162579854566</v>
      </c>
      <c r="J351" s="178">
        <v>47771.314888378496</v>
      </c>
      <c r="K351" s="178">
        <v>206565.10724070537</v>
      </c>
      <c r="L351" s="178">
        <v>465434.67813515523</v>
      </c>
      <c r="M351" s="179">
        <v>9.7429739839206988</v>
      </c>
      <c r="N351" s="178">
        <v>5</v>
      </c>
      <c r="O351" s="180">
        <f t="shared" si="30"/>
        <v>2.5000000000000004</v>
      </c>
    </row>
    <row r="352" spans="2:15" x14ac:dyDescent="0.2">
      <c r="B352" s="175" t="s">
        <v>54</v>
      </c>
      <c r="C352" s="175" t="s">
        <v>70</v>
      </c>
      <c r="D352" s="175" t="s">
        <v>134</v>
      </c>
      <c r="E352" s="176" t="str">
        <f t="shared" si="29"/>
        <v>SEMale80-84</v>
      </c>
      <c r="F352" s="177">
        <v>9.4500000000000001E-2</v>
      </c>
      <c r="G352" s="177">
        <v>0.38219883057405152</v>
      </c>
      <c r="H352" s="178">
        <v>13321.436284597416</v>
      </c>
      <c r="I352" s="177">
        <v>0.61780116942594843</v>
      </c>
      <c r="J352" s="178">
        <v>34854.72800790365</v>
      </c>
      <c r="K352" s="178">
        <v>140970.0493280247</v>
      </c>
      <c r="L352" s="178">
        <v>258869.57089444986</v>
      </c>
      <c r="M352" s="179">
        <v>7.4271005883548611</v>
      </c>
      <c r="N352" s="178">
        <v>5</v>
      </c>
      <c r="O352" s="180">
        <f t="shared" si="30"/>
        <v>2.5</v>
      </c>
    </row>
    <row r="353" spans="2:15" x14ac:dyDescent="0.2">
      <c r="B353" s="175" t="s">
        <v>54</v>
      </c>
      <c r="C353" s="175" t="s">
        <v>70</v>
      </c>
      <c r="D353" s="175" t="s">
        <v>135</v>
      </c>
      <c r="E353" s="176" t="str">
        <f t="shared" si="29"/>
        <v>SEMale85-89</v>
      </c>
      <c r="F353" s="177">
        <v>0.14652000000000001</v>
      </c>
      <c r="G353" s="177">
        <v>0.53619698568032226</v>
      </c>
      <c r="H353" s="178">
        <v>11546.086113811834</v>
      </c>
      <c r="I353" s="177">
        <v>0.46380301431967774</v>
      </c>
      <c r="J353" s="178">
        <v>21533.291723306233</v>
      </c>
      <c r="K353" s="178">
        <v>78801.243332001584</v>
      </c>
      <c r="L353" s="178">
        <v>117899.52156642516</v>
      </c>
      <c r="M353" s="179">
        <v>5.4752205599303885</v>
      </c>
      <c r="N353" s="178">
        <v>5</v>
      </c>
      <c r="O353" s="180">
        <f t="shared" si="30"/>
        <v>2.5000000000000004</v>
      </c>
    </row>
    <row r="354" spans="2:15" x14ac:dyDescent="0.2">
      <c r="B354" s="175" t="s">
        <v>54</v>
      </c>
      <c r="C354" s="175" t="s">
        <v>70</v>
      </c>
      <c r="D354" s="175" t="s">
        <v>8</v>
      </c>
      <c r="E354" s="176" t="str">
        <f t="shared" si="29"/>
        <v>SEMale90+</v>
      </c>
      <c r="F354" s="177">
        <v>0.25544</v>
      </c>
      <c r="G354" s="177">
        <v>1</v>
      </c>
      <c r="H354" s="178">
        <v>9987.2056094943982</v>
      </c>
      <c r="I354" s="177">
        <v>0</v>
      </c>
      <c r="J354" s="178">
        <v>9987.2056094943982</v>
      </c>
      <c r="K354" s="178">
        <v>39098.278234423582</v>
      </c>
      <c r="L354" s="178">
        <v>39098.278234423582</v>
      </c>
      <c r="M354" s="179">
        <v>3.9148366182883594</v>
      </c>
      <c r="N354" s="179" t="s">
        <v>19</v>
      </c>
      <c r="O354" s="180">
        <f>K354/H354</f>
        <v>3.9148366182883594</v>
      </c>
    </row>
    <row r="355" spans="2:15" ht="16" customHeight="1" x14ac:dyDescent="0.2">
      <c r="B355" s="239" t="s">
        <v>14</v>
      </c>
      <c r="C355" s="239" t="s">
        <v>17</v>
      </c>
      <c r="D355" s="239" t="s">
        <v>0</v>
      </c>
      <c r="E355" s="239" t="s">
        <v>137</v>
      </c>
      <c r="F355" s="238" t="s">
        <v>1</v>
      </c>
      <c r="G355" s="238" t="s">
        <v>2</v>
      </c>
      <c r="H355" s="238" t="s">
        <v>82</v>
      </c>
      <c r="I355" s="238" t="s">
        <v>3</v>
      </c>
      <c r="J355" s="238" t="s">
        <v>4</v>
      </c>
      <c r="K355" s="238" t="s">
        <v>5</v>
      </c>
      <c r="L355" s="238" t="s">
        <v>6</v>
      </c>
      <c r="M355" s="240" t="s">
        <v>7</v>
      </c>
      <c r="N355" s="248" t="s">
        <v>9</v>
      </c>
      <c r="O355" s="250" t="s">
        <v>141</v>
      </c>
    </row>
    <row r="356" spans="2:15" ht="16" customHeight="1" x14ac:dyDescent="0.2">
      <c r="B356" s="239"/>
      <c r="C356" s="239"/>
      <c r="D356" s="239"/>
      <c r="E356" s="239"/>
      <c r="F356" s="239"/>
      <c r="G356" s="239"/>
      <c r="H356" s="239"/>
      <c r="I356" s="239"/>
      <c r="J356" s="239"/>
      <c r="K356" s="239"/>
      <c r="L356" s="239"/>
      <c r="M356" s="241"/>
      <c r="N356" s="248"/>
      <c r="O356" s="250"/>
    </row>
    <row r="357" spans="2:15" x14ac:dyDescent="0.2">
      <c r="B357" s="175" t="s">
        <v>55</v>
      </c>
      <c r="C357" s="175" t="s">
        <v>70</v>
      </c>
      <c r="D357" s="175">
        <v>0</v>
      </c>
      <c r="E357" s="176" t="str">
        <f t="shared" si="29"/>
        <v>BAMale0</v>
      </c>
      <c r="F357" s="177">
        <v>1.6209999999999999E-2</v>
      </c>
      <c r="G357" s="177">
        <v>1.5971332528381663E-2</v>
      </c>
      <c r="H357" s="178">
        <v>1597.1332528381663</v>
      </c>
      <c r="I357" s="177">
        <v>0.98402866747161832</v>
      </c>
      <c r="J357" s="178">
        <v>100000</v>
      </c>
      <c r="K357" s="178">
        <v>98544.081405942939</v>
      </c>
      <c r="L357" s="178">
        <v>6965860.5249251211</v>
      </c>
      <c r="M357" s="179">
        <v>69.65860524925121</v>
      </c>
      <c r="N357" s="178">
        <v>1</v>
      </c>
      <c r="O357" s="180">
        <f t="shared" ref="O357:O375" si="31">(K357-J358*N357)/H357</f>
        <v>8.8417581019089364E-2</v>
      </c>
    </row>
    <row r="358" spans="2:15" x14ac:dyDescent="0.2">
      <c r="B358" s="175" t="s">
        <v>55</v>
      </c>
      <c r="C358" s="175" t="s">
        <v>70</v>
      </c>
      <c r="D358" s="181" t="s">
        <v>139</v>
      </c>
      <c r="E358" s="176" t="str">
        <f t="shared" si="29"/>
        <v>BAMale01-04</v>
      </c>
      <c r="F358" s="177">
        <v>6.4999999999999997E-4</v>
      </c>
      <c r="G358" s="177">
        <v>2.5884848056677455E-3</v>
      </c>
      <c r="H358" s="178">
        <v>254.71432540917627</v>
      </c>
      <c r="I358" s="177">
        <v>0.99741151519433224</v>
      </c>
      <c r="J358" s="178">
        <v>98402.866747161839</v>
      </c>
      <c r="K358" s="178">
        <v>393001.395199686</v>
      </c>
      <c r="L358" s="178">
        <v>6867316.4435191778</v>
      </c>
      <c r="M358" s="179">
        <v>69.787768085702098</v>
      </c>
      <c r="N358" s="178">
        <v>4</v>
      </c>
      <c r="O358" s="180">
        <f t="shared" si="31"/>
        <v>1.6048783750920896</v>
      </c>
    </row>
    <row r="359" spans="2:15" x14ac:dyDescent="0.2">
      <c r="B359" s="175" t="s">
        <v>55</v>
      </c>
      <c r="C359" s="175" t="s">
        <v>70</v>
      </c>
      <c r="D359" s="181" t="s">
        <v>138</v>
      </c>
      <c r="E359" s="176" t="str">
        <f t="shared" si="29"/>
        <v>BAMale05-09</v>
      </c>
      <c r="F359" s="177">
        <v>3.8999999999999999E-4</v>
      </c>
      <c r="G359" s="177">
        <v>1.9279881772393682E-3</v>
      </c>
      <c r="H359" s="178">
        <v>189.22847748702659</v>
      </c>
      <c r="I359" s="177">
        <v>0.99807201182276062</v>
      </c>
      <c r="J359" s="178">
        <v>98148.15242175266</v>
      </c>
      <c r="K359" s="178">
        <v>490267.69091504574</v>
      </c>
      <c r="L359" s="178">
        <v>6474315.0483194916</v>
      </c>
      <c r="M359" s="179">
        <v>65.96471648797521</v>
      </c>
      <c r="N359" s="178">
        <v>5</v>
      </c>
      <c r="O359" s="180">
        <f t="shared" si="31"/>
        <v>2.5000000000001492</v>
      </c>
    </row>
    <row r="360" spans="2:15" x14ac:dyDescent="0.2">
      <c r="B360" s="175" t="s">
        <v>55</v>
      </c>
      <c r="C360" s="175" t="s">
        <v>70</v>
      </c>
      <c r="D360" s="181" t="s">
        <v>120</v>
      </c>
      <c r="E360" s="176" t="str">
        <f t="shared" si="29"/>
        <v>BAMale10-14</v>
      </c>
      <c r="F360" s="177">
        <v>5.1999999999999995E-4</v>
      </c>
      <c r="G360" s="177">
        <v>2.5884656796425032E-3</v>
      </c>
      <c r="H360" s="178">
        <v>253.56331264444179</v>
      </c>
      <c r="I360" s="177">
        <v>0.99741153432035745</v>
      </c>
      <c r="J360" s="178">
        <v>97958.923944265625</v>
      </c>
      <c r="K360" s="178">
        <v>489160.71143971704</v>
      </c>
      <c r="L360" s="178">
        <v>5984047.3574044462</v>
      </c>
      <c r="M360" s="179">
        <v>61.087312073876078</v>
      </c>
      <c r="N360" s="178">
        <v>5</v>
      </c>
      <c r="O360" s="180">
        <f t="shared" si="31"/>
        <v>2.4999999999999982</v>
      </c>
    </row>
    <row r="361" spans="2:15" x14ac:dyDescent="0.2">
      <c r="B361" s="175" t="s">
        <v>55</v>
      </c>
      <c r="C361" s="175" t="s">
        <v>70</v>
      </c>
      <c r="D361" s="175" t="s">
        <v>121</v>
      </c>
      <c r="E361" s="176" t="str">
        <f t="shared" si="29"/>
        <v>BAMale15-19</v>
      </c>
      <c r="F361" s="177">
        <v>2.5799999999999998E-3</v>
      </c>
      <c r="G361" s="177">
        <v>1.2836630217952708E-2</v>
      </c>
      <c r="H361" s="178">
        <v>1254.2075847398353</v>
      </c>
      <c r="I361" s="177">
        <v>0.98716336978204733</v>
      </c>
      <c r="J361" s="178">
        <v>97705.360631621181</v>
      </c>
      <c r="K361" s="178">
        <v>485391.28419625631</v>
      </c>
      <c r="L361" s="178">
        <v>5494886.6459647296</v>
      </c>
      <c r="M361" s="179">
        <v>56.239356883212551</v>
      </c>
      <c r="N361" s="178">
        <v>5</v>
      </c>
      <c r="O361" s="180">
        <f t="shared" si="31"/>
        <v>2.5000000000000271</v>
      </c>
    </row>
    <row r="362" spans="2:15" x14ac:dyDescent="0.2">
      <c r="B362" s="175" t="s">
        <v>55</v>
      </c>
      <c r="C362" s="175" t="s">
        <v>70</v>
      </c>
      <c r="D362" s="175" t="s">
        <v>122</v>
      </c>
      <c r="E362" s="176" t="str">
        <f t="shared" si="29"/>
        <v>BAMale20-24</v>
      </c>
      <c r="F362" s="177">
        <v>3.65E-3</v>
      </c>
      <c r="G362" s="177">
        <v>1.8072419892952715E-2</v>
      </c>
      <c r="H362" s="178">
        <v>1743.1057370226852</v>
      </c>
      <c r="I362" s="177">
        <v>0.98192758010704728</v>
      </c>
      <c r="J362" s="178">
        <v>96451.153046881343</v>
      </c>
      <c r="K362" s="178">
        <v>477898.00089184998</v>
      </c>
      <c r="L362" s="178">
        <v>5009495.3617684729</v>
      </c>
      <c r="M362" s="179">
        <v>51.938159405243631</v>
      </c>
      <c r="N362" s="178">
        <v>5</v>
      </c>
      <c r="O362" s="180">
        <f t="shared" si="31"/>
        <v>2.4999999999999969</v>
      </c>
    </row>
    <row r="363" spans="2:15" x14ac:dyDescent="0.2">
      <c r="B363" s="175" t="s">
        <v>55</v>
      </c>
      <c r="C363" s="175" t="s">
        <v>70</v>
      </c>
      <c r="D363" s="175" t="s">
        <v>123</v>
      </c>
      <c r="E363" s="176" t="str">
        <f t="shared" si="29"/>
        <v>BAMale25-29</v>
      </c>
      <c r="F363" s="177">
        <v>3.5400000000000002E-3</v>
      </c>
      <c r="G363" s="177">
        <v>1.7546151925874161E-2</v>
      </c>
      <c r="H363" s="178">
        <v>1661.7617867016577</v>
      </c>
      <c r="I363" s="177">
        <v>0.98245384807412584</v>
      </c>
      <c r="J363" s="178">
        <v>94708.047309858652</v>
      </c>
      <c r="K363" s="178">
        <v>469385.8320825391</v>
      </c>
      <c r="L363" s="178">
        <v>4531597.3608766226</v>
      </c>
      <c r="M363" s="179">
        <v>47.848070883042112</v>
      </c>
      <c r="N363" s="178">
        <v>5</v>
      </c>
      <c r="O363" s="180">
        <f t="shared" si="31"/>
        <v>2.4999999999999836</v>
      </c>
    </row>
    <row r="364" spans="2:15" x14ac:dyDescent="0.2">
      <c r="B364" s="175" t="s">
        <v>55</v>
      </c>
      <c r="C364" s="175" t="s">
        <v>70</v>
      </c>
      <c r="D364" s="175" t="s">
        <v>124</v>
      </c>
      <c r="E364" s="176" t="str">
        <f t="shared" si="29"/>
        <v>BAMale30-34</v>
      </c>
      <c r="F364" s="177">
        <v>3.7599999999999999E-3</v>
      </c>
      <c r="G364" s="177">
        <v>1.8633335373922779E-2</v>
      </c>
      <c r="H364" s="178">
        <v>1733.7626434507604</v>
      </c>
      <c r="I364" s="177">
        <v>0.98136666462607725</v>
      </c>
      <c r="J364" s="178">
        <v>93046.285523156999</v>
      </c>
      <c r="K364" s="178">
        <v>460897.0210071581</v>
      </c>
      <c r="L364" s="178">
        <v>4062211.5287940837</v>
      </c>
      <c r="M364" s="179">
        <v>43.65796555933548</v>
      </c>
      <c r="N364" s="178">
        <v>5</v>
      </c>
      <c r="O364" s="180">
        <f t="shared" si="31"/>
        <v>2.499999999999992</v>
      </c>
    </row>
    <row r="365" spans="2:15" x14ac:dyDescent="0.2">
      <c r="B365" s="175" t="s">
        <v>55</v>
      </c>
      <c r="C365" s="175" t="s">
        <v>70</v>
      </c>
      <c r="D365" s="175" t="s">
        <v>125</v>
      </c>
      <c r="E365" s="176" t="str">
        <f t="shared" si="29"/>
        <v>BAMale35-39</v>
      </c>
      <c r="F365" s="177">
        <v>4.0499999999999998E-3</v>
      </c>
      <c r="G365" s="177">
        <v>2.0060324859707223E-2</v>
      </c>
      <c r="H365" s="178">
        <v>1831.7588727263558</v>
      </c>
      <c r="I365" s="177">
        <v>0.97993967514029279</v>
      </c>
      <c r="J365" s="178">
        <v>91312.522879706245</v>
      </c>
      <c r="K365" s="178">
        <v>451983.21721671533</v>
      </c>
      <c r="L365" s="178">
        <v>3601314.5077869259</v>
      </c>
      <c r="M365" s="179">
        <v>39.439437157280651</v>
      </c>
      <c r="N365" s="178">
        <v>5</v>
      </c>
      <c r="O365" s="180">
        <f t="shared" si="31"/>
        <v>2.4999999999999925</v>
      </c>
    </row>
    <row r="366" spans="2:15" x14ac:dyDescent="0.2">
      <c r="B366" s="175" t="s">
        <v>55</v>
      </c>
      <c r="C366" s="175" t="s">
        <v>70</v>
      </c>
      <c r="D366" s="175" t="s">
        <v>126</v>
      </c>
      <c r="E366" s="176" t="str">
        <f t="shared" si="29"/>
        <v>BAMale40-44</v>
      </c>
      <c r="F366" s="177">
        <v>4.8999999999999998E-3</v>
      </c>
      <c r="G366" s="177">
        <v>2.4216074209212065E-2</v>
      </c>
      <c r="H366" s="178">
        <v>2166.872821490017</v>
      </c>
      <c r="I366" s="177">
        <v>0.97578392579078799</v>
      </c>
      <c r="J366" s="178">
        <v>89480.764006979894</v>
      </c>
      <c r="K366" s="178">
        <v>441986.6379811744</v>
      </c>
      <c r="L366" s="178">
        <v>3149331.2905702107</v>
      </c>
      <c r="M366" s="179">
        <v>35.195623612741493</v>
      </c>
      <c r="N366" s="178">
        <v>5</v>
      </c>
      <c r="O366" s="180">
        <f t="shared" si="31"/>
        <v>2.4999999999999813</v>
      </c>
    </row>
    <row r="367" spans="2:15" x14ac:dyDescent="0.2">
      <c r="B367" s="175" t="s">
        <v>55</v>
      </c>
      <c r="C367" s="175" t="s">
        <v>70</v>
      </c>
      <c r="D367" s="175" t="s">
        <v>127</v>
      </c>
      <c r="E367" s="176" t="str">
        <f t="shared" si="29"/>
        <v>BAMale45-49</v>
      </c>
      <c r="F367" s="177">
        <v>6.8799999999999998E-3</v>
      </c>
      <c r="G367" s="177">
        <v>3.3827761755176496E-2</v>
      </c>
      <c r="H367" s="178">
        <v>2953.6335089401564</v>
      </c>
      <c r="I367" s="177">
        <v>0.96617223824482346</v>
      </c>
      <c r="J367" s="178">
        <v>87313.891185489876</v>
      </c>
      <c r="K367" s="178">
        <v>429185.372155099</v>
      </c>
      <c r="L367" s="178">
        <v>2707344.6525890362</v>
      </c>
      <c r="M367" s="179">
        <v>31.00703239576788</v>
      </c>
      <c r="N367" s="178">
        <v>5</v>
      </c>
      <c r="O367" s="180">
        <f t="shared" si="31"/>
        <v>2.5000000000000009</v>
      </c>
    </row>
    <row r="368" spans="2:15" x14ac:dyDescent="0.2">
      <c r="B368" s="175" t="s">
        <v>55</v>
      </c>
      <c r="C368" s="175" t="s">
        <v>70</v>
      </c>
      <c r="D368" s="175" t="s">
        <v>128</v>
      </c>
      <c r="E368" s="176" t="str">
        <f t="shared" si="29"/>
        <v>BAMale50-54</v>
      </c>
      <c r="F368" s="177">
        <v>9.5399999999999999E-3</v>
      </c>
      <c r="G368" s="177">
        <v>4.6600574017458832E-2</v>
      </c>
      <c r="H368" s="178">
        <v>3931.2364319879548</v>
      </c>
      <c r="I368" s="177">
        <v>0.95339942598254113</v>
      </c>
      <c r="J368" s="178">
        <v>84360.257676549722</v>
      </c>
      <c r="K368" s="178">
        <v>411973.19730277872</v>
      </c>
      <c r="L368" s="178">
        <v>2278159.280433937</v>
      </c>
      <c r="M368" s="179">
        <v>27.00512472554022</v>
      </c>
      <c r="N368" s="178">
        <v>5</v>
      </c>
      <c r="O368" s="180">
        <f t="shared" si="31"/>
        <v>2.5000000000000009</v>
      </c>
    </row>
    <row r="369" spans="2:15" x14ac:dyDescent="0.2">
      <c r="B369" s="175" t="s">
        <v>55</v>
      </c>
      <c r="C369" s="175" t="s">
        <v>70</v>
      </c>
      <c r="D369" s="175" t="s">
        <v>129</v>
      </c>
      <c r="E369" s="176" t="str">
        <f t="shared" si="29"/>
        <v>BAMale55-59</v>
      </c>
      <c r="F369" s="177">
        <v>1.315E-2</v>
      </c>
      <c r="G369" s="177">
        <v>6.363953395173097E-2</v>
      </c>
      <c r="H369" s="178">
        <v>5118.4654281977801</v>
      </c>
      <c r="I369" s="177">
        <v>0.93636046604826906</v>
      </c>
      <c r="J369" s="178">
        <v>80429.021244561765</v>
      </c>
      <c r="K369" s="178">
        <v>389348.94265231438</v>
      </c>
      <c r="L369" s="178">
        <v>1866186.0831311583</v>
      </c>
      <c r="M369" s="179">
        <v>23.202894356461425</v>
      </c>
      <c r="N369" s="178">
        <v>5</v>
      </c>
      <c r="O369" s="180">
        <f t="shared" si="31"/>
        <v>2.4999999999999885</v>
      </c>
    </row>
    <row r="370" spans="2:15" x14ac:dyDescent="0.2">
      <c r="B370" s="175" t="s">
        <v>55</v>
      </c>
      <c r="C370" s="175" t="s">
        <v>70</v>
      </c>
      <c r="D370" s="175" t="s">
        <v>130</v>
      </c>
      <c r="E370" s="176" t="str">
        <f t="shared" si="29"/>
        <v>BAMale60-64</v>
      </c>
      <c r="F370" s="177">
        <v>1.822E-2</v>
      </c>
      <c r="G370" s="177">
        <v>8.7120228641832845E-2</v>
      </c>
      <c r="H370" s="178">
        <v>6561.0728418651452</v>
      </c>
      <c r="I370" s="177">
        <v>0.91287977135816711</v>
      </c>
      <c r="J370" s="178">
        <v>75310.555816363994</v>
      </c>
      <c r="K370" s="178">
        <v>360150.09697715711</v>
      </c>
      <c r="L370" s="178">
        <v>1476837.1404788438</v>
      </c>
      <c r="M370" s="179">
        <v>19.609962036131282</v>
      </c>
      <c r="N370" s="178">
        <v>5</v>
      </c>
      <c r="O370" s="180">
        <f t="shared" si="31"/>
        <v>2.4999999999999929</v>
      </c>
    </row>
    <row r="371" spans="2:15" x14ac:dyDescent="0.2">
      <c r="B371" s="175" t="s">
        <v>55</v>
      </c>
      <c r="C371" s="175" t="s">
        <v>70</v>
      </c>
      <c r="D371" s="175" t="s">
        <v>131</v>
      </c>
      <c r="E371" s="176" t="str">
        <f t="shared" si="29"/>
        <v>BAMale65-69</v>
      </c>
      <c r="F371" s="177">
        <v>2.53E-2</v>
      </c>
      <c r="G371" s="177">
        <v>0.11897862037987852</v>
      </c>
      <c r="H371" s="178">
        <v>8179.7186361358208</v>
      </c>
      <c r="I371" s="177">
        <v>0.8810213796201215</v>
      </c>
      <c r="J371" s="178">
        <v>68749.482974498853</v>
      </c>
      <c r="K371" s="178">
        <v>323298.11828215473</v>
      </c>
      <c r="L371" s="178">
        <v>1116687.0435016868</v>
      </c>
      <c r="M371" s="179">
        <v>16.242842784954441</v>
      </c>
      <c r="N371" s="178">
        <v>5</v>
      </c>
      <c r="O371" s="180">
        <f t="shared" si="31"/>
        <v>2.5000000000000018</v>
      </c>
    </row>
    <row r="372" spans="2:15" x14ac:dyDescent="0.2">
      <c r="B372" s="175" t="s">
        <v>55</v>
      </c>
      <c r="C372" s="175" t="s">
        <v>70</v>
      </c>
      <c r="D372" s="175" t="s">
        <v>132</v>
      </c>
      <c r="E372" s="176" t="str">
        <f t="shared" si="29"/>
        <v>BAMale70-74</v>
      </c>
      <c r="F372" s="177">
        <v>3.882E-2</v>
      </c>
      <c r="G372" s="177">
        <v>0.17693329790995221</v>
      </c>
      <c r="H372" s="178">
        <v>10716.808158015187</v>
      </c>
      <c r="I372" s="177">
        <v>0.82306670209004773</v>
      </c>
      <c r="J372" s="178">
        <v>60569.764338363035</v>
      </c>
      <c r="K372" s="178">
        <v>276056.80129677721</v>
      </c>
      <c r="L372" s="178">
        <v>793388.9252195321</v>
      </c>
      <c r="M372" s="179">
        <v>13.098761962939054</v>
      </c>
      <c r="N372" s="178">
        <v>5</v>
      </c>
      <c r="O372" s="180">
        <f t="shared" si="31"/>
        <v>2.500000000000004</v>
      </c>
    </row>
    <row r="373" spans="2:15" x14ac:dyDescent="0.2">
      <c r="B373" s="175" t="s">
        <v>55</v>
      </c>
      <c r="C373" s="175" t="s">
        <v>70</v>
      </c>
      <c r="D373" s="175" t="s">
        <v>133</v>
      </c>
      <c r="E373" s="176" t="str">
        <f t="shared" si="29"/>
        <v>BAMale75-79</v>
      </c>
      <c r="F373" s="177">
        <v>5.9130000000000002E-2</v>
      </c>
      <c r="G373" s="177">
        <v>0.25756664243358368</v>
      </c>
      <c r="H373" s="178">
        <v>12840.458538760768</v>
      </c>
      <c r="I373" s="177">
        <v>0.74243335756641637</v>
      </c>
      <c r="J373" s="178">
        <v>49852.956180347843</v>
      </c>
      <c r="K373" s="178">
        <v>217163.63455483731</v>
      </c>
      <c r="L373" s="178">
        <v>517332.12392275495</v>
      </c>
      <c r="M373" s="179">
        <v>10.377160424574551</v>
      </c>
      <c r="N373" s="178">
        <v>5</v>
      </c>
      <c r="O373" s="180">
        <f t="shared" si="31"/>
        <v>2.5</v>
      </c>
    </row>
    <row r="374" spans="2:15" x14ac:dyDescent="0.2">
      <c r="B374" s="175" t="s">
        <v>55</v>
      </c>
      <c r="C374" s="175" t="s">
        <v>70</v>
      </c>
      <c r="D374" s="175" t="s">
        <v>134</v>
      </c>
      <c r="E374" s="176" t="str">
        <f t="shared" si="29"/>
        <v>BAMale80-84</v>
      </c>
      <c r="F374" s="177">
        <v>8.8239999999999999E-2</v>
      </c>
      <c r="G374" s="177">
        <v>0.36146493098884414</v>
      </c>
      <c r="H374" s="178">
        <v>13378.719905741029</v>
      </c>
      <c r="I374" s="177">
        <v>0.63853506901115586</v>
      </c>
      <c r="J374" s="178">
        <v>37012.497641587077</v>
      </c>
      <c r="K374" s="178">
        <v>151615.68844358283</v>
      </c>
      <c r="L374" s="178">
        <v>300168.48936791765</v>
      </c>
      <c r="M374" s="179">
        <v>8.1099225530419137</v>
      </c>
      <c r="N374" s="178">
        <v>5</v>
      </c>
      <c r="O374" s="180">
        <f t="shared" si="31"/>
        <v>2.5000000000000013</v>
      </c>
    </row>
    <row r="375" spans="2:15" x14ac:dyDescent="0.2">
      <c r="B375" s="175" t="s">
        <v>55</v>
      </c>
      <c r="C375" s="175" t="s">
        <v>70</v>
      </c>
      <c r="D375" s="175" t="s">
        <v>135</v>
      </c>
      <c r="E375" s="176" t="str">
        <f t="shared" si="29"/>
        <v>BAMale85-89</v>
      </c>
      <c r="F375" s="177">
        <v>0.12928999999999999</v>
      </c>
      <c r="G375" s="177">
        <v>0.48852785651438307</v>
      </c>
      <c r="H375" s="178">
        <v>11545.758778630219</v>
      </c>
      <c r="I375" s="177">
        <v>0.51147214348561687</v>
      </c>
      <c r="J375" s="178">
        <v>23633.777735846048</v>
      </c>
      <c r="K375" s="178">
        <v>89304.491732654686</v>
      </c>
      <c r="L375" s="178">
        <v>148552.80092433485</v>
      </c>
      <c r="M375" s="179">
        <v>6.2856138610045589</v>
      </c>
      <c r="N375" s="178">
        <v>5</v>
      </c>
      <c r="O375" s="180">
        <f t="shared" si="31"/>
        <v>2.5000000000000004</v>
      </c>
    </row>
    <row r="376" spans="2:15" x14ac:dyDescent="0.2">
      <c r="B376" s="175" t="s">
        <v>55</v>
      </c>
      <c r="C376" s="175" t="s">
        <v>70</v>
      </c>
      <c r="D376" s="175" t="s">
        <v>8</v>
      </c>
      <c r="E376" s="176" t="str">
        <f t="shared" si="29"/>
        <v>BAMale90+</v>
      </c>
      <c r="F376" s="177">
        <v>0.20402000000000001</v>
      </c>
      <c r="G376" s="177">
        <v>1</v>
      </c>
      <c r="H376" s="178">
        <v>12088.018957215827</v>
      </c>
      <c r="I376" s="177">
        <v>0</v>
      </c>
      <c r="J376" s="178">
        <v>12088.018957215827</v>
      </c>
      <c r="K376" s="178">
        <v>59248.309191680171</v>
      </c>
      <c r="L376" s="178">
        <v>59248.309191680171</v>
      </c>
      <c r="M376" s="179">
        <v>4.9014076997548441</v>
      </c>
      <c r="N376" s="179" t="s">
        <v>19</v>
      </c>
      <c r="O376" s="180">
        <f>K376/H376</f>
        <v>4.9014076997548441</v>
      </c>
    </row>
    <row r="377" spans="2:15" ht="16" customHeight="1" x14ac:dyDescent="0.2">
      <c r="B377" s="239" t="s">
        <v>14</v>
      </c>
      <c r="C377" s="239" t="s">
        <v>17</v>
      </c>
      <c r="D377" s="239" t="s">
        <v>0</v>
      </c>
      <c r="E377" s="239" t="s">
        <v>137</v>
      </c>
      <c r="F377" s="238" t="s">
        <v>1</v>
      </c>
      <c r="G377" s="238" t="s">
        <v>2</v>
      </c>
      <c r="H377" s="238" t="s">
        <v>82</v>
      </c>
      <c r="I377" s="238" t="s">
        <v>3</v>
      </c>
      <c r="J377" s="238" t="s">
        <v>4</v>
      </c>
      <c r="K377" s="238" t="s">
        <v>5</v>
      </c>
      <c r="L377" s="238" t="s">
        <v>6</v>
      </c>
      <c r="M377" s="240" t="s">
        <v>7</v>
      </c>
      <c r="N377" s="248" t="s">
        <v>9</v>
      </c>
      <c r="O377" s="250" t="s">
        <v>141</v>
      </c>
    </row>
    <row r="378" spans="2:15" ht="16" customHeight="1" x14ac:dyDescent="0.2">
      <c r="B378" s="239"/>
      <c r="C378" s="239"/>
      <c r="D378" s="239"/>
      <c r="E378" s="239"/>
      <c r="F378" s="239"/>
      <c r="G378" s="239"/>
      <c r="H378" s="239"/>
      <c r="I378" s="239"/>
      <c r="J378" s="239"/>
      <c r="K378" s="239"/>
      <c r="L378" s="239"/>
      <c r="M378" s="241"/>
      <c r="N378" s="248"/>
      <c r="O378" s="250"/>
    </row>
    <row r="379" spans="2:15" x14ac:dyDescent="0.2">
      <c r="B379" s="175" t="s">
        <v>57</v>
      </c>
      <c r="C379" s="175" t="s">
        <v>70</v>
      </c>
      <c r="D379" s="175">
        <v>0</v>
      </c>
      <c r="E379" s="176" t="str">
        <f t="shared" si="29"/>
        <v>MGMale0</v>
      </c>
      <c r="F379" s="177">
        <v>1.0200000000000001E-2</v>
      </c>
      <c r="G379" s="177">
        <v>1.0108075840650614E-2</v>
      </c>
      <c r="H379" s="178">
        <v>1010.8075840650614</v>
      </c>
      <c r="I379" s="177">
        <v>0.98989192415934935</v>
      </c>
      <c r="J379" s="178">
        <v>100000</v>
      </c>
      <c r="K379" s="178">
        <v>99061.526532452801</v>
      </c>
      <c r="L379" s="178">
        <v>7513260.5502835261</v>
      </c>
      <c r="M379" s="179">
        <v>75.132605502835261</v>
      </c>
      <c r="N379" s="178">
        <v>1</v>
      </c>
      <c r="O379" s="180">
        <f t="shared" ref="O379:O397" si="32">(K379-J380*N379)/H379</f>
        <v>7.1560718041877983E-2</v>
      </c>
    </row>
    <row r="380" spans="2:15" x14ac:dyDescent="0.2">
      <c r="B380" s="175" t="s">
        <v>57</v>
      </c>
      <c r="C380" s="175" t="s">
        <v>70</v>
      </c>
      <c r="D380" s="181" t="s">
        <v>139</v>
      </c>
      <c r="E380" s="176" t="str">
        <f t="shared" si="29"/>
        <v>MGMale01-04</v>
      </c>
      <c r="F380" s="177">
        <v>4.8999999999999998E-4</v>
      </c>
      <c r="G380" s="177">
        <v>1.9535971863129291E-3</v>
      </c>
      <c r="H380" s="178">
        <v>193.38500777915962</v>
      </c>
      <c r="I380" s="177">
        <v>0.99804640281368706</v>
      </c>
      <c r="J380" s="178">
        <v>98989.192415934929</v>
      </c>
      <c r="K380" s="178">
        <v>395497.00538775255</v>
      </c>
      <c r="L380" s="178">
        <v>7414199.0237510735</v>
      </c>
      <c r="M380" s="179">
        <v>74.899075775847649</v>
      </c>
      <c r="N380" s="178">
        <v>4</v>
      </c>
      <c r="O380" s="180">
        <f t="shared" si="32"/>
        <v>1.6225443674919557</v>
      </c>
    </row>
    <row r="381" spans="2:15" x14ac:dyDescent="0.2">
      <c r="B381" s="175" t="s">
        <v>57</v>
      </c>
      <c r="C381" s="175" t="s">
        <v>70</v>
      </c>
      <c r="D381" s="181" t="s">
        <v>138</v>
      </c>
      <c r="E381" s="176" t="str">
        <f t="shared" si="29"/>
        <v>MGMale05-09</v>
      </c>
      <c r="F381" s="177">
        <v>1.9000000000000001E-4</v>
      </c>
      <c r="G381" s="177">
        <v>9.6238899175884096E-4</v>
      </c>
      <c r="H381" s="178">
        <v>95.079997481535671</v>
      </c>
      <c r="I381" s="177">
        <v>0.99903761100824118</v>
      </c>
      <c r="J381" s="178">
        <v>98795.807408155772</v>
      </c>
      <c r="K381" s="178">
        <v>493741.33704707504</v>
      </c>
      <c r="L381" s="178">
        <v>7018702.0183633212</v>
      </c>
      <c r="M381" s="179">
        <v>71.042508811805249</v>
      </c>
      <c r="N381" s="178">
        <v>5</v>
      </c>
      <c r="O381" s="180">
        <f t="shared" si="32"/>
        <v>2.5000000000002567</v>
      </c>
    </row>
    <row r="382" spans="2:15" x14ac:dyDescent="0.2">
      <c r="B382" s="175" t="s">
        <v>57</v>
      </c>
      <c r="C382" s="175" t="s">
        <v>70</v>
      </c>
      <c r="D382" s="181" t="s">
        <v>120</v>
      </c>
      <c r="E382" s="176" t="str">
        <f t="shared" si="29"/>
        <v>MGMale10-14</v>
      </c>
      <c r="F382" s="177">
        <v>2.7999999999999998E-4</v>
      </c>
      <c r="G382" s="177">
        <v>1.4142751147572935E-3</v>
      </c>
      <c r="H382" s="178">
        <v>139.58998258535965</v>
      </c>
      <c r="I382" s="177">
        <v>0.99858572488524266</v>
      </c>
      <c r="J382" s="178">
        <v>98700.727410674241</v>
      </c>
      <c r="K382" s="178">
        <v>493154.66209690779</v>
      </c>
      <c r="L382" s="178">
        <v>6524960.6813162463</v>
      </c>
      <c r="M382" s="179">
        <v>66.108536912470498</v>
      </c>
      <c r="N382" s="178">
        <v>5</v>
      </c>
      <c r="O382" s="180">
        <f t="shared" si="32"/>
        <v>2.5000000000002953</v>
      </c>
    </row>
    <row r="383" spans="2:15" x14ac:dyDescent="0.2">
      <c r="B383" s="175" t="s">
        <v>57</v>
      </c>
      <c r="C383" s="175" t="s">
        <v>70</v>
      </c>
      <c r="D383" s="175" t="s">
        <v>121</v>
      </c>
      <c r="E383" s="176" t="str">
        <f t="shared" si="29"/>
        <v>MGMale15-19</v>
      </c>
      <c r="F383" s="177">
        <v>1.06E-3</v>
      </c>
      <c r="G383" s="177">
        <v>5.304343587351823E-3</v>
      </c>
      <c r="H383" s="178">
        <v>522.80213727878493</v>
      </c>
      <c r="I383" s="177">
        <v>0.99469565641264812</v>
      </c>
      <c r="J383" s="178">
        <v>98561.13742808887</v>
      </c>
      <c r="K383" s="178">
        <v>491498.68179724738</v>
      </c>
      <c r="L383" s="178">
        <v>6031806.0192193389</v>
      </c>
      <c r="M383" s="179">
        <v>61.198624291650461</v>
      </c>
      <c r="N383" s="178">
        <v>5</v>
      </c>
      <c r="O383" s="180">
        <f t="shared" si="32"/>
        <v>2.5000000000000182</v>
      </c>
    </row>
    <row r="384" spans="2:15" x14ac:dyDescent="0.2">
      <c r="B384" s="175" t="s">
        <v>57</v>
      </c>
      <c r="C384" s="175" t="s">
        <v>70</v>
      </c>
      <c r="D384" s="175" t="s">
        <v>122</v>
      </c>
      <c r="E384" s="176" t="str">
        <f t="shared" si="29"/>
        <v>MGMale20-24</v>
      </c>
      <c r="F384" s="177">
        <v>1.6000000000000001E-3</v>
      </c>
      <c r="G384" s="177">
        <v>7.9771024554447807E-3</v>
      </c>
      <c r="H384" s="178">
        <v>782.06184517603981</v>
      </c>
      <c r="I384" s="177">
        <v>0.99202289754455519</v>
      </c>
      <c r="J384" s="178">
        <v>98038.335290810079</v>
      </c>
      <c r="K384" s="178">
        <v>488236.52184111031</v>
      </c>
      <c r="L384" s="178">
        <v>5540307.3374220915</v>
      </c>
      <c r="M384" s="179">
        <v>56.511642318159893</v>
      </c>
      <c r="N384" s="178">
        <v>5</v>
      </c>
      <c r="O384" s="180">
        <f t="shared" si="32"/>
        <v>2.4999999999999951</v>
      </c>
    </row>
    <row r="385" spans="2:15" x14ac:dyDescent="0.2">
      <c r="B385" s="175" t="s">
        <v>57</v>
      </c>
      <c r="C385" s="175" t="s">
        <v>70</v>
      </c>
      <c r="D385" s="175" t="s">
        <v>123</v>
      </c>
      <c r="E385" s="176" t="str">
        <f t="shared" si="29"/>
        <v>MGMale25-29</v>
      </c>
      <c r="F385" s="177">
        <v>1.5499999999999999E-3</v>
      </c>
      <c r="G385" s="177">
        <v>7.7073005050308325E-3</v>
      </c>
      <c r="H385" s="178">
        <v>749.58332544495204</v>
      </c>
      <c r="I385" s="177">
        <v>0.99229269949496912</v>
      </c>
      <c r="J385" s="178">
        <v>97256.27344563404</v>
      </c>
      <c r="K385" s="178">
        <v>484407.40891455783</v>
      </c>
      <c r="L385" s="178">
        <v>5052070.8155809809</v>
      </c>
      <c r="M385" s="179">
        <v>51.945963346056779</v>
      </c>
      <c r="N385" s="178">
        <v>5</v>
      </c>
      <c r="O385" s="180">
        <f t="shared" si="32"/>
        <v>2.5000000000000049</v>
      </c>
    </row>
    <row r="386" spans="2:15" x14ac:dyDescent="0.2">
      <c r="B386" s="175" t="s">
        <v>57</v>
      </c>
      <c r="C386" s="175" t="s">
        <v>70</v>
      </c>
      <c r="D386" s="175" t="s">
        <v>124</v>
      </c>
      <c r="E386" s="176" t="str">
        <f t="shared" si="29"/>
        <v>MGMale30-34</v>
      </c>
      <c r="F386" s="177">
        <v>1.9300000000000001E-3</v>
      </c>
      <c r="G386" s="177">
        <v>9.5834786766280777E-3</v>
      </c>
      <c r="H386" s="178">
        <v>924.86980691878568</v>
      </c>
      <c r="I386" s="177">
        <v>0.99041652132337188</v>
      </c>
      <c r="J386" s="178">
        <v>96506.690120189087</v>
      </c>
      <c r="K386" s="178">
        <v>480221.27608364844</v>
      </c>
      <c r="L386" s="178">
        <v>4567663.4066664232</v>
      </c>
      <c r="M386" s="179">
        <v>47.330018271042881</v>
      </c>
      <c r="N386" s="178">
        <v>5</v>
      </c>
      <c r="O386" s="180">
        <f t="shared" si="32"/>
        <v>2.499999999999988</v>
      </c>
    </row>
    <row r="387" spans="2:15" x14ac:dyDescent="0.2">
      <c r="B387" s="175" t="s">
        <v>57</v>
      </c>
      <c r="C387" s="175" t="s">
        <v>70</v>
      </c>
      <c r="D387" s="175" t="s">
        <v>125</v>
      </c>
      <c r="E387" s="176" t="str">
        <f t="shared" si="29"/>
        <v>MGMale35-39</v>
      </c>
      <c r="F387" s="177">
        <v>2.4499999999999999E-3</v>
      </c>
      <c r="G387" s="177">
        <v>1.2183103460442012E-2</v>
      </c>
      <c r="H387" s="178">
        <v>1164.4832058139498</v>
      </c>
      <c r="I387" s="177">
        <v>0.98781689653955795</v>
      </c>
      <c r="J387" s="178">
        <v>95581.820313270291</v>
      </c>
      <c r="K387" s="178">
        <v>474997.89355181658</v>
      </c>
      <c r="L387" s="178">
        <v>4087442.1305827745</v>
      </c>
      <c r="M387" s="179">
        <v>42.763802961547974</v>
      </c>
      <c r="N387" s="178">
        <v>5</v>
      </c>
      <c r="O387" s="180">
        <f t="shared" si="32"/>
        <v>2.5000000000000244</v>
      </c>
    </row>
    <row r="388" spans="2:15" x14ac:dyDescent="0.2">
      <c r="B388" s="175" t="s">
        <v>57</v>
      </c>
      <c r="C388" s="175" t="s">
        <v>70</v>
      </c>
      <c r="D388" s="175" t="s">
        <v>126</v>
      </c>
      <c r="E388" s="176" t="str">
        <f t="shared" si="29"/>
        <v>MGMale40-44</v>
      </c>
      <c r="F388" s="177">
        <v>3.47E-3</v>
      </c>
      <c r="G388" s="177">
        <v>1.7193529352644187E-2</v>
      </c>
      <c r="H388" s="178">
        <v>1623.3672569555517</v>
      </c>
      <c r="I388" s="177">
        <v>0.98280647064735582</v>
      </c>
      <c r="J388" s="178">
        <v>94417.337107456333</v>
      </c>
      <c r="K388" s="178">
        <v>468028.26739489281</v>
      </c>
      <c r="L388" s="178">
        <v>3612444.2370309578</v>
      </c>
      <c r="M388" s="179">
        <v>38.260391022462713</v>
      </c>
      <c r="N388" s="178">
        <v>5</v>
      </c>
      <c r="O388" s="180">
        <f t="shared" si="32"/>
        <v>2.4999999999999916</v>
      </c>
    </row>
    <row r="389" spans="2:15" x14ac:dyDescent="0.2">
      <c r="B389" s="175" t="s">
        <v>57</v>
      </c>
      <c r="C389" s="175" t="s">
        <v>70</v>
      </c>
      <c r="D389" s="175" t="s">
        <v>127</v>
      </c>
      <c r="E389" s="176" t="str">
        <f t="shared" si="29"/>
        <v>MGMale45-49</v>
      </c>
      <c r="F389" s="177">
        <v>4.8599999999999997E-3</v>
      </c>
      <c r="G389" s="177">
        <v>2.3987826145087439E-2</v>
      </c>
      <c r="H389" s="178">
        <v>2225.9256160862983</v>
      </c>
      <c r="I389" s="177">
        <v>0.97601217385491257</v>
      </c>
      <c r="J389" s="178">
        <v>92793.969850500784</v>
      </c>
      <c r="K389" s="178">
        <v>458405.03521228814</v>
      </c>
      <c r="L389" s="178">
        <v>3144415.969636065</v>
      </c>
      <c r="M389" s="179">
        <v>33.885994690193712</v>
      </c>
      <c r="N389" s="178">
        <v>5</v>
      </c>
      <c r="O389" s="180">
        <f t="shared" si="32"/>
        <v>2.4999999999999991</v>
      </c>
    </row>
    <row r="390" spans="2:15" x14ac:dyDescent="0.2">
      <c r="B390" s="175" t="s">
        <v>57</v>
      </c>
      <c r="C390" s="175" t="s">
        <v>70</v>
      </c>
      <c r="D390" s="175" t="s">
        <v>128</v>
      </c>
      <c r="E390" s="176" t="str">
        <f t="shared" si="29"/>
        <v>MGMale50-54</v>
      </c>
      <c r="F390" s="177">
        <v>7.0000000000000001E-3</v>
      </c>
      <c r="G390" s="177">
        <v>3.4376693671285444E-2</v>
      </c>
      <c r="H390" s="178">
        <v>3113.4299130538966</v>
      </c>
      <c r="I390" s="177">
        <v>0.96562330632871451</v>
      </c>
      <c r="J390" s="178">
        <v>90568.044234414483</v>
      </c>
      <c r="K390" s="178">
        <v>445056.64638943766</v>
      </c>
      <c r="L390" s="178">
        <v>2686010.9344237768</v>
      </c>
      <c r="M390" s="179">
        <v>29.657380339048256</v>
      </c>
      <c r="N390" s="178">
        <v>5</v>
      </c>
      <c r="O390" s="180">
        <f t="shared" si="32"/>
        <v>2.4999999999999982</v>
      </c>
    </row>
    <row r="391" spans="2:15" x14ac:dyDescent="0.2">
      <c r="B391" s="175" t="s">
        <v>57</v>
      </c>
      <c r="C391" s="175" t="s">
        <v>70</v>
      </c>
      <c r="D391" s="175" t="s">
        <v>129</v>
      </c>
      <c r="E391" s="176" t="str">
        <f t="shared" si="29"/>
        <v>MGMale55-59</v>
      </c>
      <c r="F391" s="177">
        <v>9.9000000000000008E-3</v>
      </c>
      <c r="G391" s="177">
        <v>4.8282685472715088E-2</v>
      </c>
      <c r="H391" s="178">
        <v>4222.5436364158577</v>
      </c>
      <c r="I391" s="177">
        <v>0.95171731452728492</v>
      </c>
      <c r="J391" s="178">
        <v>87454.614321360583</v>
      </c>
      <c r="K391" s="178">
        <v>426716.7125157633</v>
      </c>
      <c r="L391" s="178">
        <v>2240954.288034339</v>
      </c>
      <c r="M391" s="179">
        <v>25.624197252757092</v>
      </c>
      <c r="N391" s="178">
        <v>5</v>
      </c>
      <c r="O391" s="180">
        <f t="shared" si="32"/>
        <v>2.4999999999999969</v>
      </c>
    </row>
    <row r="392" spans="2:15" x14ac:dyDescent="0.2">
      <c r="B392" s="175" t="s">
        <v>57</v>
      </c>
      <c r="C392" s="175" t="s">
        <v>70</v>
      </c>
      <c r="D392" s="175" t="s">
        <v>130</v>
      </c>
      <c r="E392" s="176" t="str">
        <f t="shared" si="29"/>
        <v>MGMale60-64</v>
      </c>
      <c r="F392" s="177">
        <v>1.375E-2</v>
      </c>
      <c r="G392" s="177">
        <v>6.6482212834627186E-2</v>
      </c>
      <c r="H392" s="178">
        <v>5533.4522379432301</v>
      </c>
      <c r="I392" s="177">
        <v>0.93351778716537281</v>
      </c>
      <c r="J392" s="178">
        <v>83232.070684944731</v>
      </c>
      <c r="K392" s="178">
        <v>402326.72282986558</v>
      </c>
      <c r="L392" s="178">
        <v>1814237.5755185755</v>
      </c>
      <c r="M392" s="179">
        <v>21.797337980283366</v>
      </c>
      <c r="N392" s="178">
        <v>5</v>
      </c>
      <c r="O392" s="180">
        <f t="shared" si="32"/>
        <v>2.5000000000000018</v>
      </c>
    </row>
    <row r="393" spans="2:15" x14ac:dyDescent="0.2">
      <c r="B393" s="175" t="s">
        <v>57</v>
      </c>
      <c r="C393" s="175" t="s">
        <v>70</v>
      </c>
      <c r="D393" s="175" t="s">
        <v>131</v>
      </c>
      <c r="E393" s="176" t="str">
        <f t="shared" si="29"/>
        <v>MGMale65-69</v>
      </c>
      <c r="F393" s="177">
        <v>2.0029999999999999E-2</v>
      </c>
      <c r="G393" s="177">
        <v>9.5373183440538398E-2</v>
      </c>
      <c r="H393" s="178">
        <v>7410.3645902222743</v>
      </c>
      <c r="I393" s="177">
        <v>0.90462681655946164</v>
      </c>
      <c r="J393" s="178">
        <v>77698.6184470015</v>
      </c>
      <c r="K393" s="178">
        <v>369967.18075945182</v>
      </c>
      <c r="L393" s="178">
        <v>1411910.85268871</v>
      </c>
      <c r="M393" s="179">
        <v>18.171633948057639</v>
      </c>
      <c r="N393" s="178">
        <v>5</v>
      </c>
      <c r="O393" s="180">
        <f t="shared" si="32"/>
        <v>2.5000000000000071</v>
      </c>
    </row>
    <row r="394" spans="2:15" x14ac:dyDescent="0.2">
      <c r="B394" s="175" t="s">
        <v>57</v>
      </c>
      <c r="C394" s="175" t="s">
        <v>70</v>
      </c>
      <c r="D394" s="175" t="s">
        <v>132</v>
      </c>
      <c r="E394" s="176" t="str">
        <f t="shared" si="29"/>
        <v>MGMale70-74</v>
      </c>
      <c r="F394" s="177">
        <v>3.0800000000000001E-2</v>
      </c>
      <c r="G394" s="177">
        <v>0.14300891356933929</v>
      </c>
      <c r="H394" s="178">
        <v>10051.846820743918</v>
      </c>
      <c r="I394" s="177">
        <v>0.85699108643066069</v>
      </c>
      <c r="J394" s="178">
        <v>70288.253856779222</v>
      </c>
      <c r="K394" s="178">
        <v>326311.65223203629</v>
      </c>
      <c r="L394" s="178">
        <v>1041943.6719292582</v>
      </c>
      <c r="M394" s="179">
        <v>14.823866218847089</v>
      </c>
      <c r="N394" s="178">
        <v>5</v>
      </c>
      <c r="O394" s="180">
        <f t="shared" si="32"/>
        <v>2.5</v>
      </c>
    </row>
    <row r="395" spans="2:15" x14ac:dyDescent="0.2">
      <c r="B395" s="175" t="s">
        <v>57</v>
      </c>
      <c r="C395" s="175" t="s">
        <v>70</v>
      </c>
      <c r="D395" s="175" t="s">
        <v>133</v>
      </c>
      <c r="E395" s="176" t="str">
        <f t="shared" si="29"/>
        <v>MGMale75-79</v>
      </c>
      <c r="F395" s="177">
        <v>4.709E-2</v>
      </c>
      <c r="G395" s="177">
        <v>0.21065096425419547</v>
      </c>
      <c r="H395" s="178">
        <v>12688.85722534904</v>
      </c>
      <c r="I395" s="177">
        <v>0.78934903574580451</v>
      </c>
      <c r="J395" s="178">
        <v>60236.4070360353</v>
      </c>
      <c r="K395" s="178">
        <v>269459.89211680391</v>
      </c>
      <c r="L395" s="178">
        <v>715632.01969722193</v>
      </c>
      <c r="M395" s="179">
        <v>11.880390197727239</v>
      </c>
      <c r="N395" s="178">
        <v>5</v>
      </c>
      <c r="O395" s="180">
        <f t="shared" si="32"/>
        <v>2.5000000000000009</v>
      </c>
    </row>
    <row r="396" spans="2:15" x14ac:dyDescent="0.2">
      <c r="B396" s="175" t="s">
        <v>57</v>
      </c>
      <c r="C396" s="175" t="s">
        <v>70</v>
      </c>
      <c r="D396" s="175" t="s">
        <v>134</v>
      </c>
      <c r="E396" s="176" t="str">
        <f t="shared" si="29"/>
        <v>MGMale80-84</v>
      </c>
      <c r="F396" s="177">
        <v>7.1300000000000002E-2</v>
      </c>
      <c r="G396" s="177">
        <v>0.30256225910412721</v>
      </c>
      <c r="H396" s="178">
        <v>14386.09408558725</v>
      </c>
      <c r="I396" s="177">
        <v>0.69743774089587274</v>
      </c>
      <c r="J396" s="178">
        <v>47547.549810686258</v>
      </c>
      <c r="K396" s="178">
        <v>201772.51383946315</v>
      </c>
      <c r="L396" s="178">
        <v>446172.12758041796</v>
      </c>
      <c r="M396" s="179">
        <v>9.3837038786831712</v>
      </c>
      <c r="N396" s="178">
        <v>5</v>
      </c>
      <c r="O396" s="180">
        <f t="shared" si="32"/>
        <v>2.4999999999999996</v>
      </c>
    </row>
    <row r="397" spans="2:15" x14ac:dyDescent="0.2">
      <c r="B397" s="175" t="s">
        <v>57</v>
      </c>
      <c r="C397" s="175" t="s">
        <v>70</v>
      </c>
      <c r="D397" s="175" t="s">
        <v>135</v>
      </c>
      <c r="E397" s="176" t="str">
        <f t="shared" ref="E397:E460" si="33">_xlfn.CONCAT(B397,C397,D397)</f>
        <v>MGMale85-89</v>
      </c>
      <c r="F397" s="177">
        <v>0.10838</v>
      </c>
      <c r="G397" s="177">
        <v>0.42638377406442451</v>
      </c>
      <c r="H397" s="178">
        <v>14139.506645538031</v>
      </c>
      <c r="I397" s="177">
        <v>0.57361622593557549</v>
      </c>
      <c r="J397" s="178">
        <v>33161.455725099004</v>
      </c>
      <c r="K397" s="178">
        <v>130458.51201164995</v>
      </c>
      <c r="L397" s="178">
        <v>244399.61374095481</v>
      </c>
      <c r="M397" s="179">
        <v>7.3699905024367007</v>
      </c>
      <c r="N397" s="178">
        <v>5</v>
      </c>
      <c r="O397" s="180">
        <f t="shared" si="32"/>
        <v>2.4999999999999996</v>
      </c>
    </row>
    <row r="398" spans="2:15" x14ac:dyDescent="0.2">
      <c r="B398" s="175" t="s">
        <v>57</v>
      </c>
      <c r="C398" s="175" t="s">
        <v>70</v>
      </c>
      <c r="D398" s="175" t="s">
        <v>8</v>
      </c>
      <c r="E398" s="176" t="str">
        <f t="shared" si="33"/>
        <v>MGMale90+</v>
      </c>
      <c r="F398" s="177">
        <v>0.16694999999999999</v>
      </c>
      <c r="G398" s="177">
        <v>1</v>
      </c>
      <c r="H398" s="178">
        <v>19021.949079560974</v>
      </c>
      <c r="I398" s="177">
        <v>0</v>
      </c>
      <c r="J398" s="178">
        <v>19021.949079560974</v>
      </c>
      <c r="K398" s="178">
        <v>113941.10172930486</v>
      </c>
      <c r="L398" s="178">
        <v>113941.10172930486</v>
      </c>
      <c r="M398" s="179">
        <v>5.989980377548914</v>
      </c>
      <c r="N398" s="179" t="s">
        <v>19</v>
      </c>
      <c r="O398" s="180">
        <f>K398/H398</f>
        <v>5.989980377548914</v>
      </c>
    </row>
    <row r="399" spans="2:15" ht="16" customHeight="1" x14ac:dyDescent="0.2">
      <c r="B399" s="239" t="s">
        <v>14</v>
      </c>
      <c r="C399" s="239" t="s">
        <v>17</v>
      </c>
      <c r="D399" s="239" t="s">
        <v>0</v>
      </c>
      <c r="E399" s="239" t="s">
        <v>137</v>
      </c>
      <c r="F399" s="238" t="s">
        <v>1</v>
      </c>
      <c r="G399" s="238" t="s">
        <v>2</v>
      </c>
      <c r="H399" s="238" t="s">
        <v>82</v>
      </c>
      <c r="I399" s="238" t="s">
        <v>3</v>
      </c>
      <c r="J399" s="238" t="s">
        <v>4</v>
      </c>
      <c r="K399" s="238" t="s">
        <v>5</v>
      </c>
      <c r="L399" s="238" t="s">
        <v>6</v>
      </c>
      <c r="M399" s="240" t="s">
        <v>7</v>
      </c>
      <c r="N399" s="248" t="s">
        <v>9</v>
      </c>
      <c r="O399" s="250" t="s">
        <v>141</v>
      </c>
    </row>
    <row r="400" spans="2:15" ht="16" customHeight="1" x14ac:dyDescent="0.2">
      <c r="B400" s="239"/>
      <c r="C400" s="239"/>
      <c r="D400" s="239"/>
      <c r="E400" s="239"/>
      <c r="F400" s="239"/>
      <c r="G400" s="239"/>
      <c r="H400" s="239"/>
      <c r="I400" s="239"/>
      <c r="J400" s="239"/>
      <c r="K400" s="239"/>
      <c r="L400" s="239"/>
      <c r="M400" s="241"/>
      <c r="N400" s="248"/>
      <c r="O400" s="250"/>
    </row>
    <row r="401" spans="2:15" x14ac:dyDescent="0.2">
      <c r="B401" s="175" t="s">
        <v>58</v>
      </c>
      <c r="C401" s="175" t="s">
        <v>70</v>
      </c>
      <c r="D401" s="175">
        <v>0</v>
      </c>
      <c r="E401" s="176" t="str">
        <f t="shared" si="33"/>
        <v>ESMale0</v>
      </c>
      <c r="F401" s="177">
        <v>9.0799999999999995E-3</v>
      </c>
      <c r="G401" s="177">
        <v>9.0027823855224516E-3</v>
      </c>
      <c r="H401" s="178">
        <v>900.27823855224517</v>
      </c>
      <c r="I401" s="177">
        <v>0.99099721761447757</v>
      </c>
      <c r="J401" s="178">
        <v>100000</v>
      </c>
      <c r="K401" s="178">
        <v>99161.285487657035</v>
      </c>
      <c r="L401" s="178">
        <v>7527340.328151566</v>
      </c>
      <c r="M401" s="179">
        <v>75.273403281515655</v>
      </c>
      <c r="N401" s="178">
        <v>1</v>
      </c>
      <c r="O401" s="180">
        <f t="shared" ref="O401:O419" si="34">(K401-J402*N401)/H401</f>
        <v>6.8382999358376703E-2</v>
      </c>
    </row>
    <row r="402" spans="2:15" x14ac:dyDescent="0.2">
      <c r="B402" s="175" t="s">
        <v>58</v>
      </c>
      <c r="C402" s="175" t="s">
        <v>70</v>
      </c>
      <c r="D402" s="181" t="s">
        <v>139</v>
      </c>
      <c r="E402" s="176" t="str">
        <f t="shared" si="33"/>
        <v>ESMale01-04</v>
      </c>
      <c r="F402" s="177">
        <v>5.1000000000000004E-4</v>
      </c>
      <c r="G402" s="177">
        <v>2.044267605696805E-3</v>
      </c>
      <c r="H402" s="178">
        <v>202.58635093049438</v>
      </c>
      <c r="I402" s="177">
        <v>0.99795573239430324</v>
      </c>
      <c r="J402" s="178">
        <v>99099.721761447756</v>
      </c>
      <c r="K402" s="178">
        <v>395917.92164773121</v>
      </c>
      <c r="L402" s="178">
        <v>7428179.0426639086</v>
      </c>
      <c r="M402" s="179">
        <v>74.956608460970003</v>
      </c>
      <c r="N402" s="178">
        <v>4</v>
      </c>
      <c r="O402" s="180">
        <f t="shared" si="34"/>
        <v>1.6258746166722866</v>
      </c>
    </row>
    <row r="403" spans="2:15" x14ac:dyDescent="0.2">
      <c r="B403" s="175" t="s">
        <v>58</v>
      </c>
      <c r="C403" s="175" t="s">
        <v>70</v>
      </c>
      <c r="D403" s="181" t="s">
        <v>138</v>
      </c>
      <c r="E403" s="176" t="str">
        <f t="shared" si="33"/>
        <v>ESMale05-09</v>
      </c>
      <c r="F403" s="177">
        <v>2.2000000000000001E-4</v>
      </c>
      <c r="G403" s="177">
        <v>1.1064146590184149E-3</v>
      </c>
      <c r="H403" s="178">
        <v>109.42124035312547</v>
      </c>
      <c r="I403" s="177">
        <v>0.9988935853409816</v>
      </c>
      <c r="J403" s="178">
        <v>98897.135410517265</v>
      </c>
      <c r="K403" s="178">
        <v>494212.12395170348</v>
      </c>
      <c r="L403" s="178">
        <v>7032261.1210161773</v>
      </c>
      <c r="M403" s="179">
        <v>71.106823183761577</v>
      </c>
      <c r="N403" s="178">
        <v>5</v>
      </c>
      <c r="O403" s="180">
        <f t="shared" si="34"/>
        <v>2.4999999999998437</v>
      </c>
    </row>
    <row r="404" spans="2:15" x14ac:dyDescent="0.2">
      <c r="B404" s="175" t="s">
        <v>58</v>
      </c>
      <c r="C404" s="175" t="s">
        <v>70</v>
      </c>
      <c r="D404" s="181" t="s">
        <v>120</v>
      </c>
      <c r="E404" s="176" t="str">
        <f t="shared" si="33"/>
        <v>ESMale10-14</v>
      </c>
      <c r="F404" s="177">
        <v>2.9E-4</v>
      </c>
      <c r="G404" s="177">
        <v>1.4532025868990183E-3</v>
      </c>
      <c r="H404" s="178">
        <v>143.55856178592333</v>
      </c>
      <c r="I404" s="177">
        <v>0.99854679741310093</v>
      </c>
      <c r="J404" s="178">
        <v>98787.714170164138</v>
      </c>
      <c r="K404" s="178">
        <v>493579.67444635584</v>
      </c>
      <c r="L404" s="178">
        <v>6538048.997064474</v>
      </c>
      <c r="M404" s="179">
        <v>66.182814856941945</v>
      </c>
      <c r="N404" s="178">
        <v>5</v>
      </c>
      <c r="O404" s="180">
        <f t="shared" si="34"/>
        <v>2.4999999999998539</v>
      </c>
    </row>
    <row r="405" spans="2:15" x14ac:dyDescent="0.2">
      <c r="B405" s="175" t="s">
        <v>58</v>
      </c>
      <c r="C405" s="175" t="s">
        <v>70</v>
      </c>
      <c r="D405" s="175" t="s">
        <v>121</v>
      </c>
      <c r="E405" s="176" t="str">
        <f t="shared" si="33"/>
        <v>ESMale15-19</v>
      </c>
      <c r="F405" s="177">
        <v>1.82E-3</v>
      </c>
      <c r="G405" s="177">
        <v>9.0799451977495154E-3</v>
      </c>
      <c r="H405" s="178">
        <v>895.68352700234959</v>
      </c>
      <c r="I405" s="177">
        <v>0.99092005480225054</v>
      </c>
      <c r="J405" s="178">
        <v>98644.155608378205</v>
      </c>
      <c r="K405" s="178">
        <v>490981.5692243852</v>
      </c>
      <c r="L405" s="178">
        <v>6044469.3226181185</v>
      </c>
      <c r="M405" s="179">
        <v>61.275493569177449</v>
      </c>
      <c r="N405" s="178">
        <v>5</v>
      </c>
      <c r="O405" s="180">
        <f t="shared" si="34"/>
        <v>2.499999999999984</v>
      </c>
    </row>
    <row r="406" spans="2:15" x14ac:dyDescent="0.2">
      <c r="B406" s="175" t="s">
        <v>58</v>
      </c>
      <c r="C406" s="175" t="s">
        <v>70</v>
      </c>
      <c r="D406" s="175" t="s">
        <v>122</v>
      </c>
      <c r="E406" s="176" t="str">
        <f t="shared" si="33"/>
        <v>ESMale20-24</v>
      </c>
      <c r="F406" s="177">
        <v>2.2300000000000002E-3</v>
      </c>
      <c r="G406" s="177">
        <v>1.1104729527125996E-2</v>
      </c>
      <c r="H406" s="178">
        <v>1085.4703441535057</v>
      </c>
      <c r="I406" s="177">
        <v>0.98889527047287396</v>
      </c>
      <c r="J406" s="178">
        <v>97748.472081375861</v>
      </c>
      <c r="K406" s="178">
        <v>486028.68454649555</v>
      </c>
      <c r="L406" s="178">
        <v>5553487.7533937329</v>
      </c>
      <c r="M406" s="179">
        <v>56.814062001607958</v>
      </c>
      <c r="N406" s="178">
        <v>5</v>
      </c>
      <c r="O406" s="180">
        <f t="shared" si="34"/>
        <v>2.5000000000000151</v>
      </c>
    </row>
    <row r="407" spans="2:15" x14ac:dyDescent="0.2">
      <c r="B407" s="175" t="s">
        <v>58</v>
      </c>
      <c r="C407" s="175" t="s">
        <v>70</v>
      </c>
      <c r="D407" s="175" t="s">
        <v>123</v>
      </c>
      <c r="E407" s="176" t="str">
        <f t="shared" si="33"/>
        <v>ESMale25-29</v>
      </c>
      <c r="F407" s="177">
        <v>2.0200000000000001E-3</v>
      </c>
      <c r="G407" s="177">
        <v>1.0049721886777422E-2</v>
      </c>
      <c r="H407" s="178">
        <v>971.43628420016739</v>
      </c>
      <c r="I407" s="177">
        <v>0.98995027811322256</v>
      </c>
      <c r="J407" s="178">
        <v>96663.001737222352</v>
      </c>
      <c r="K407" s="178">
        <v>480886.41797561134</v>
      </c>
      <c r="L407" s="178">
        <v>5067459.0688472372</v>
      </c>
      <c r="M407" s="179">
        <v>52.423977920974217</v>
      </c>
      <c r="N407" s="178">
        <v>5</v>
      </c>
      <c r="O407" s="180">
        <f t="shared" si="34"/>
        <v>2.5000000000000115</v>
      </c>
    </row>
    <row r="408" spans="2:15" x14ac:dyDescent="0.2">
      <c r="B408" s="175" t="s">
        <v>58</v>
      </c>
      <c r="C408" s="175" t="s">
        <v>70</v>
      </c>
      <c r="D408" s="175" t="s">
        <v>124</v>
      </c>
      <c r="E408" s="176" t="str">
        <f t="shared" si="33"/>
        <v>ESMale30-34</v>
      </c>
      <c r="F408" s="177">
        <v>2.0600000000000002E-3</v>
      </c>
      <c r="G408" s="177">
        <v>1.024179226353448E-2</v>
      </c>
      <c r="H408" s="178">
        <v>980.05313474226591</v>
      </c>
      <c r="I408" s="177">
        <v>0.9897582077364655</v>
      </c>
      <c r="J408" s="178">
        <v>95691.56545302218</v>
      </c>
      <c r="K408" s="178">
        <v>476007.69442825526</v>
      </c>
      <c r="L408" s="178">
        <v>4586572.6508716261</v>
      </c>
      <c r="M408" s="179">
        <v>47.930793368860812</v>
      </c>
      <c r="N408" s="178">
        <v>5</v>
      </c>
      <c r="O408" s="180">
        <f t="shared" si="34"/>
        <v>2.499999999999992</v>
      </c>
    </row>
    <row r="409" spans="2:15" x14ac:dyDescent="0.2">
      <c r="B409" s="175" t="s">
        <v>58</v>
      </c>
      <c r="C409" s="175" t="s">
        <v>70</v>
      </c>
      <c r="D409" s="175" t="s">
        <v>125</v>
      </c>
      <c r="E409" s="176" t="str">
        <f t="shared" si="33"/>
        <v>ESMale35-39</v>
      </c>
      <c r="F409" s="177">
        <v>2.3999999999999998E-3</v>
      </c>
      <c r="G409" s="177">
        <v>1.194306320372032E-2</v>
      </c>
      <c r="H409" s="178">
        <v>1131.1455777371527</v>
      </c>
      <c r="I409" s="177">
        <v>0.98805693679627971</v>
      </c>
      <c r="J409" s="178">
        <v>94711.512318279914</v>
      </c>
      <c r="K409" s="178">
        <v>470729.69764705672</v>
      </c>
      <c r="L409" s="178">
        <v>4110564.9564433713</v>
      </c>
      <c r="M409" s="179">
        <v>43.400900860179874</v>
      </c>
      <c r="N409" s="178">
        <v>5</v>
      </c>
      <c r="O409" s="180">
        <f t="shared" si="34"/>
        <v>2.5000000000000018</v>
      </c>
    </row>
    <row r="410" spans="2:15" x14ac:dyDescent="0.2">
      <c r="B410" s="175" t="s">
        <v>58</v>
      </c>
      <c r="C410" s="175" t="s">
        <v>70</v>
      </c>
      <c r="D410" s="175" t="s">
        <v>126</v>
      </c>
      <c r="E410" s="176" t="str">
        <f t="shared" si="33"/>
        <v>ESMale40-44</v>
      </c>
      <c r="F410" s="177">
        <v>3.3800000000000002E-3</v>
      </c>
      <c r="G410" s="177">
        <v>1.6767173864425652E-2</v>
      </c>
      <c r="H410" s="178">
        <v>1569.0782794353963</v>
      </c>
      <c r="I410" s="177">
        <v>0.98323282613557439</v>
      </c>
      <c r="J410" s="178">
        <v>93580.36674054277</v>
      </c>
      <c r="K410" s="178">
        <v>463979.13800412539</v>
      </c>
      <c r="L410" s="178">
        <v>3639835.2587963147</v>
      </c>
      <c r="M410" s="179">
        <v>38.895287393860919</v>
      </c>
      <c r="N410" s="178">
        <v>5</v>
      </c>
      <c r="O410" s="180">
        <f t="shared" si="34"/>
        <v>2.4999999999999716</v>
      </c>
    </row>
    <row r="411" spans="2:15" x14ac:dyDescent="0.2">
      <c r="B411" s="175" t="s">
        <v>58</v>
      </c>
      <c r="C411" s="175" t="s">
        <v>70</v>
      </c>
      <c r="D411" s="175" t="s">
        <v>127</v>
      </c>
      <c r="E411" s="176" t="str">
        <f t="shared" si="33"/>
        <v>ESMale45-49</v>
      </c>
      <c r="F411" s="177">
        <v>4.5199999999999997E-3</v>
      </c>
      <c r="G411" s="177">
        <v>2.2333245863809956E-2</v>
      </c>
      <c r="H411" s="178">
        <v>2054.9107274478511</v>
      </c>
      <c r="I411" s="177">
        <v>0.97766675413619009</v>
      </c>
      <c r="J411" s="178">
        <v>92011.288461107382</v>
      </c>
      <c r="K411" s="178">
        <v>454919.16548691731</v>
      </c>
      <c r="L411" s="178">
        <v>3175856.1207921891</v>
      </c>
      <c r="M411" s="179">
        <v>34.51594009722627</v>
      </c>
      <c r="N411" s="178">
        <v>5</v>
      </c>
      <c r="O411" s="180">
        <f t="shared" si="34"/>
        <v>2.5000000000000027</v>
      </c>
    </row>
    <row r="412" spans="2:15" x14ac:dyDescent="0.2">
      <c r="B412" s="175" t="s">
        <v>58</v>
      </c>
      <c r="C412" s="175" t="s">
        <v>70</v>
      </c>
      <c r="D412" s="175" t="s">
        <v>128</v>
      </c>
      <c r="E412" s="176" t="str">
        <f t="shared" si="33"/>
        <v>ESMale50-54</v>
      </c>
      <c r="F412" s="177">
        <v>6.2399999999999999E-3</v>
      </c>
      <c r="G412" s="177">
        <v>3.071694545222103E-2</v>
      </c>
      <c r="H412" s="178">
        <v>2763.1851479242105</v>
      </c>
      <c r="I412" s="177">
        <v>0.96928305454777897</v>
      </c>
      <c r="J412" s="178">
        <v>89956.377733659538</v>
      </c>
      <c r="K412" s="178">
        <v>442873.92579848715</v>
      </c>
      <c r="L412" s="178">
        <v>2720936.9553052718</v>
      </c>
      <c r="M412" s="179">
        <v>30.247293453292993</v>
      </c>
      <c r="N412" s="178">
        <v>5</v>
      </c>
      <c r="O412" s="180">
        <f t="shared" si="34"/>
        <v>2.4999999999999987</v>
      </c>
    </row>
    <row r="413" spans="2:15" x14ac:dyDescent="0.2">
      <c r="B413" s="175" t="s">
        <v>58</v>
      </c>
      <c r="C413" s="175" t="s">
        <v>70</v>
      </c>
      <c r="D413" s="175" t="s">
        <v>129</v>
      </c>
      <c r="E413" s="176" t="str">
        <f t="shared" si="33"/>
        <v>ESMale55-59</v>
      </c>
      <c r="F413" s="177">
        <v>8.9099999999999995E-3</v>
      </c>
      <c r="G413" s="177">
        <v>4.3585222470019218E-2</v>
      </c>
      <c r="H413" s="178">
        <v>3800.3346967205043</v>
      </c>
      <c r="I413" s="177">
        <v>0.95641477752998083</v>
      </c>
      <c r="J413" s="178">
        <v>87193.19258573532</v>
      </c>
      <c r="K413" s="178">
        <v>426465.12618687534</v>
      </c>
      <c r="L413" s="178">
        <v>2278063.0295067844</v>
      </c>
      <c r="M413" s="179">
        <v>26.126615644527647</v>
      </c>
      <c r="N413" s="178">
        <v>5</v>
      </c>
      <c r="O413" s="180">
        <f t="shared" si="34"/>
        <v>2.4999999999999933</v>
      </c>
    </row>
    <row r="414" spans="2:15" x14ac:dyDescent="0.2">
      <c r="B414" s="175" t="s">
        <v>58</v>
      </c>
      <c r="C414" s="175" t="s">
        <v>70</v>
      </c>
      <c r="D414" s="175" t="s">
        <v>130</v>
      </c>
      <c r="E414" s="176" t="str">
        <f t="shared" si="33"/>
        <v>ESMale60-64</v>
      </c>
      <c r="F414" s="177">
        <v>1.2919999999999999E-2</v>
      </c>
      <c r="G414" s="177">
        <v>6.2595321571642881E-2</v>
      </c>
      <c r="H414" s="178">
        <v>5220.0027563411986</v>
      </c>
      <c r="I414" s="177">
        <v>0.93740467842835717</v>
      </c>
      <c r="J414" s="178">
        <v>83392.85788901482</v>
      </c>
      <c r="K414" s="178">
        <v>403914.28255422111</v>
      </c>
      <c r="L414" s="178">
        <v>1851597.903319909</v>
      </c>
      <c r="M414" s="179">
        <v>22.203315130225516</v>
      </c>
      <c r="N414" s="178">
        <v>5</v>
      </c>
      <c r="O414" s="180">
        <f t="shared" si="34"/>
        <v>2.4999999999999996</v>
      </c>
    </row>
    <row r="415" spans="2:15" x14ac:dyDescent="0.2">
      <c r="B415" s="175" t="s">
        <v>58</v>
      </c>
      <c r="C415" s="175" t="s">
        <v>70</v>
      </c>
      <c r="D415" s="175" t="s">
        <v>131</v>
      </c>
      <c r="E415" s="176" t="str">
        <f t="shared" si="33"/>
        <v>ESMale65-69</v>
      </c>
      <c r="F415" s="177">
        <v>1.925E-2</v>
      </c>
      <c r="G415" s="177">
        <v>9.1838981073740777E-2</v>
      </c>
      <c r="H415" s="178">
        <v>7179.3153630098923</v>
      </c>
      <c r="I415" s="177">
        <v>0.90816101892625922</v>
      </c>
      <c r="J415" s="178">
        <v>78172.85513267362</v>
      </c>
      <c r="K415" s="178">
        <v>372915.98725584336</v>
      </c>
      <c r="L415" s="178">
        <v>1447683.6207656879</v>
      </c>
      <c r="M415" s="179">
        <v>18.519006607967743</v>
      </c>
      <c r="N415" s="178">
        <v>5</v>
      </c>
      <c r="O415" s="180">
        <f t="shared" si="34"/>
        <v>2.5000000000000036</v>
      </c>
    </row>
    <row r="416" spans="2:15" x14ac:dyDescent="0.2">
      <c r="B416" s="175" t="s">
        <v>58</v>
      </c>
      <c r="C416" s="175" t="s">
        <v>70</v>
      </c>
      <c r="D416" s="175" t="s">
        <v>132</v>
      </c>
      <c r="E416" s="176" t="str">
        <f t="shared" si="33"/>
        <v>ESMale70-74</v>
      </c>
      <c r="F416" s="177">
        <v>2.997E-2</v>
      </c>
      <c r="G416" s="177">
        <v>0.13940846205000018</v>
      </c>
      <c r="H416" s="178">
        <v>9897.1001947743443</v>
      </c>
      <c r="I416" s="177">
        <v>0.86059153794999976</v>
      </c>
      <c r="J416" s="178">
        <v>70993.539769663723</v>
      </c>
      <c r="K416" s="178">
        <v>330224.94836138276</v>
      </c>
      <c r="L416" s="178">
        <v>1074767.6335098445</v>
      </c>
      <c r="M416" s="179">
        <v>15.13894978327456</v>
      </c>
      <c r="N416" s="178">
        <v>5</v>
      </c>
      <c r="O416" s="180">
        <f t="shared" si="34"/>
        <v>2.5000000000000036</v>
      </c>
    </row>
    <row r="417" spans="2:15" x14ac:dyDescent="0.2">
      <c r="B417" s="175" t="s">
        <v>58</v>
      </c>
      <c r="C417" s="175" t="s">
        <v>70</v>
      </c>
      <c r="D417" s="175" t="s">
        <v>133</v>
      </c>
      <c r="E417" s="176" t="str">
        <f t="shared" si="33"/>
        <v>ESMale75-79</v>
      </c>
      <c r="F417" s="177">
        <v>4.6330000000000003E-2</v>
      </c>
      <c r="G417" s="177">
        <v>0.20759349278127828</v>
      </c>
      <c r="H417" s="178">
        <v>12683.223287851602</v>
      </c>
      <c r="I417" s="177">
        <v>0.79240650721872175</v>
      </c>
      <c r="J417" s="178">
        <v>61096.439574889373</v>
      </c>
      <c r="K417" s="178">
        <v>273774.13965481787</v>
      </c>
      <c r="L417" s="178">
        <v>744542.68514846172</v>
      </c>
      <c r="M417" s="179">
        <v>12.186351452376099</v>
      </c>
      <c r="N417" s="178">
        <v>5</v>
      </c>
      <c r="O417" s="180">
        <f t="shared" si="34"/>
        <v>2.5000000000000009</v>
      </c>
    </row>
    <row r="418" spans="2:15" x14ac:dyDescent="0.2">
      <c r="B418" s="175" t="s">
        <v>58</v>
      </c>
      <c r="C418" s="175" t="s">
        <v>70</v>
      </c>
      <c r="D418" s="175" t="s">
        <v>134</v>
      </c>
      <c r="E418" s="176" t="str">
        <f t="shared" si="33"/>
        <v>ESMale80-84</v>
      </c>
      <c r="F418" s="177">
        <v>6.8709999999999993E-2</v>
      </c>
      <c r="G418" s="177">
        <v>0.2931972153569522</v>
      </c>
      <c r="H418" s="178">
        <v>14194.620201833319</v>
      </c>
      <c r="I418" s="177">
        <v>0.7068027846430478</v>
      </c>
      <c r="J418" s="178">
        <v>48413.216287037772</v>
      </c>
      <c r="K418" s="178">
        <v>206579.53093060557</v>
      </c>
      <c r="L418" s="178">
        <v>470768.54549364385</v>
      </c>
      <c r="M418" s="179">
        <v>9.7239675774172465</v>
      </c>
      <c r="N418" s="178">
        <v>5</v>
      </c>
      <c r="O418" s="180">
        <f t="shared" si="34"/>
        <v>2.5000000000000009</v>
      </c>
    </row>
    <row r="419" spans="2:15" x14ac:dyDescent="0.2">
      <c r="B419" s="175" t="s">
        <v>58</v>
      </c>
      <c r="C419" s="175" t="s">
        <v>70</v>
      </c>
      <c r="D419" s="175" t="s">
        <v>135</v>
      </c>
      <c r="E419" s="176" t="str">
        <f t="shared" si="33"/>
        <v>ESMale85-89</v>
      </c>
      <c r="F419" s="177">
        <v>0.10635</v>
      </c>
      <c r="G419" s="177">
        <v>0.42006108446058771</v>
      </c>
      <c r="H419" s="178">
        <v>14373.900580269803</v>
      </c>
      <c r="I419" s="177">
        <v>0.57993891553941235</v>
      </c>
      <c r="J419" s="178">
        <v>34218.596085204452</v>
      </c>
      <c r="K419" s="178">
        <v>135158.22897534777</v>
      </c>
      <c r="L419" s="178">
        <v>264189.0145630383</v>
      </c>
      <c r="M419" s="179">
        <v>7.7206269335307187</v>
      </c>
      <c r="N419" s="178">
        <v>5</v>
      </c>
      <c r="O419" s="180">
        <f t="shared" si="34"/>
        <v>2.5000000000000009</v>
      </c>
    </row>
    <row r="420" spans="2:15" x14ac:dyDescent="0.2">
      <c r="B420" s="175" t="s">
        <v>58</v>
      </c>
      <c r="C420" s="175" t="s">
        <v>70</v>
      </c>
      <c r="D420" s="175" t="s">
        <v>8</v>
      </c>
      <c r="E420" s="176" t="str">
        <f t="shared" si="33"/>
        <v>ESMale90+</v>
      </c>
      <c r="F420" s="177">
        <v>0.15379999999999999</v>
      </c>
      <c r="G420" s="177">
        <v>1</v>
      </c>
      <c r="H420" s="178">
        <v>19844.695504934651</v>
      </c>
      <c r="I420" s="177">
        <v>0</v>
      </c>
      <c r="J420" s="178">
        <v>19844.695504934651</v>
      </c>
      <c r="K420" s="178">
        <v>129030.78558769055</v>
      </c>
      <c r="L420" s="178">
        <v>129030.78558769055</v>
      </c>
      <c r="M420" s="179">
        <v>6.5020289958898747</v>
      </c>
      <c r="N420" s="179" t="s">
        <v>19</v>
      </c>
      <c r="O420" s="180">
        <f>K420/H420</f>
        <v>6.5020289958898747</v>
      </c>
    </row>
    <row r="421" spans="2:15" ht="16" customHeight="1" x14ac:dyDescent="0.2">
      <c r="B421" s="239" t="s">
        <v>14</v>
      </c>
      <c r="C421" s="239" t="s">
        <v>17</v>
      </c>
      <c r="D421" s="239" t="s">
        <v>0</v>
      </c>
      <c r="E421" s="239" t="s">
        <v>137</v>
      </c>
      <c r="F421" s="238" t="s">
        <v>1</v>
      </c>
      <c r="G421" s="238" t="s">
        <v>2</v>
      </c>
      <c r="H421" s="238" t="s">
        <v>82</v>
      </c>
      <c r="I421" s="238" t="s">
        <v>3</v>
      </c>
      <c r="J421" s="238" t="s">
        <v>4</v>
      </c>
      <c r="K421" s="238" t="s">
        <v>5</v>
      </c>
      <c r="L421" s="238" t="s">
        <v>6</v>
      </c>
      <c r="M421" s="240" t="s">
        <v>7</v>
      </c>
      <c r="N421" s="248" t="s">
        <v>9</v>
      </c>
      <c r="O421" s="250" t="s">
        <v>141</v>
      </c>
    </row>
    <row r="422" spans="2:15" ht="16" customHeight="1" x14ac:dyDescent="0.2">
      <c r="B422" s="239"/>
      <c r="C422" s="239"/>
      <c r="D422" s="239"/>
      <c r="E422" s="239"/>
      <c r="F422" s="239"/>
      <c r="G422" s="239"/>
      <c r="H422" s="239"/>
      <c r="I422" s="239"/>
      <c r="J422" s="239"/>
      <c r="K422" s="239"/>
      <c r="L422" s="239"/>
      <c r="M422" s="241"/>
      <c r="N422" s="248"/>
      <c r="O422" s="250"/>
    </row>
    <row r="423" spans="2:15" x14ac:dyDescent="0.2">
      <c r="B423" s="175" t="s">
        <v>59</v>
      </c>
      <c r="C423" s="175" t="s">
        <v>70</v>
      </c>
      <c r="D423" s="175">
        <v>0</v>
      </c>
      <c r="E423" s="176" t="str">
        <f t="shared" si="33"/>
        <v>RJMale0</v>
      </c>
      <c r="F423" s="177">
        <v>1.125E-2</v>
      </c>
      <c r="G423" s="177">
        <v>1.113727677810698E-2</v>
      </c>
      <c r="H423" s="178">
        <v>1113.727677810698</v>
      </c>
      <c r="I423" s="177">
        <v>0.98886272322189306</v>
      </c>
      <c r="J423" s="178">
        <v>100000</v>
      </c>
      <c r="K423" s="178">
        <v>98969.266942030503</v>
      </c>
      <c r="L423" s="178">
        <v>7366378.3222628506</v>
      </c>
      <c r="M423" s="179">
        <v>73.66378322262851</v>
      </c>
      <c r="N423" s="178">
        <v>1</v>
      </c>
      <c r="O423" s="180">
        <f t="shared" ref="O423:O441" si="35">(K423-J424*N423)/H423</f>
        <v>7.4519670737050084E-2</v>
      </c>
    </row>
    <row r="424" spans="2:15" x14ac:dyDescent="0.2">
      <c r="B424" s="175" t="s">
        <v>59</v>
      </c>
      <c r="C424" s="175" t="s">
        <v>70</v>
      </c>
      <c r="D424" s="181" t="s">
        <v>139</v>
      </c>
      <c r="E424" s="176" t="str">
        <f t="shared" si="33"/>
        <v>RJMale01-04</v>
      </c>
      <c r="F424" s="177">
        <v>5.5000000000000003E-4</v>
      </c>
      <c r="G424" s="177">
        <v>2.2145493047931969E-3</v>
      </c>
      <c r="H424" s="178">
        <v>218.98852562469509</v>
      </c>
      <c r="I424" s="177">
        <v>0.99778545069520685</v>
      </c>
      <c r="J424" s="178">
        <v>98886.27232218931</v>
      </c>
      <c r="K424" s="178">
        <v>395023.77470548707</v>
      </c>
      <c r="L424" s="178">
        <v>7267409.0553208198</v>
      </c>
      <c r="M424" s="179">
        <v>73.492597957806424</v>
      </c>
      <c r="N424" s="178">
        <v>4</v>
      </c>
      <c r="O424" s="180">
        <f t="shared" si="35"/>
        <v>1.6194433850675127</v>
      </c>
    </row>
    <row r="425" spans="2:15" x14ac:dyDescent="0.2">
      <c r="B425" s="175" t="s">
        <v>59</v>
      </c>
      <c r="C425" s="175" t="s">
        <v>70</v>
      </c>
      <c r="D425" s="181" t="s">
        <v>138</v>
      </c>
      <c r="E425" s="176" t="str">
        <f t="shared" si="33"/>
        <v>RJMale05-09</v>
      </c>
      <c r="F425" s="177">
        <v>2.0000000000000001E-4</v>
      </c>
      <c r="G425" s="177">
        <v>9.8316584466807055E-4</v>
      </c>
      <c r="H425" s="178">
        <v>97.006303414953678</v>
      </c>
      <c r="I425" s="177">
        <v>0.99901683415533193</v>
      </c>
      <c r="J425" s="178">
        <v>98667.283796564618</v>
      </c>
      <c r="K425" s="178">
        <v>493093.90322428569</v>
      </c>
      <c r="L425" s="178">
        <v>6872385.2806153325</v>
      </c>
      <c r="M425" s="179">
        <v>69.652117867002787</v>
      </c>
      <c r="N425" s="178">
        <v>5</v>
      </c>
      <c r="O425" s="180">
        <f t="shared" si="35"/>
        <v>2.4999999999995248</v>
      </c>
    </row>
    <row r="426" spans="2:15" x14ac:dyDescent="0.2">
      <c r="B426" s="175" t="s">
        <v>59</v>
      </c>
      <c r="C426" s="175" t="s">
        <v>70</v>
      </c>
      <c r="D426" s="181" t="s">
        <v>120</v>
      </c>
      <c r="E426" s="176" t="str">
        <f t="shared" si="33"/>
        <v>RJMale10-14</v>
      </c>
      <c r="F426" s="177">
        <v>2.5999999999999998E-4</v>
      </c>
      <c r="G426" s="177">
        <v>1.3013407000393828E-3</v>
      </c>
      <c r="H426" s="178">
        <v>128.27351391601161</v>
      </c>
      <c r="I426" s="177">
        <v>0.9986986592999606</v>
      </c>
      <c r="J426" s="178">
        <v>98570.277493149668</v>
      </c>
      <c r="K426" s="178">
        <v>492530.70368095831</v>
      </c>
      <c r="L426" s="178">
        <v>6379291.3773910468</v>
      </c>
      <c r="M426" s="179">
        <v>64.718204509816744</v>
      </c>
      <c r="N426" s="178">
        <v>5</v>
      </c>
      <c r="O426" s="180">
        <f t="shared" si="35"/>
        <v>2.4999999999996789</v>
      </c>
    </row>
    <row r="427" spans="2:15" x14ac:dyDescent="0.2">
      <c r="B427" s="175" t="s">
        <v>59</v>
      </c>
      <c r="C427" s="175" t="s">
        <v>70</v>
      </c>
      <c r="D427" s="175" t="s">
        <v>121</v>
      </c>
      <c r="E427" s="176" t="str">
        <f t="shared" si="33"/>
        <v>RJMale15-19</v>
      </c>
      <c r="F427" s="177">
        <v>1.3600000000000001E-3</v>
      </c>
      <c r="G427" s="177">
        <v>6.7544834876354281E-3</v>
      </c>
      <c r="H427" s="178">
        <v>664.92489036747486</v>
      </c>
      <c r="I427" s="177">
        <v>0.99324551651236459</v>
      </c>
      <c r="J427" s="178">
        <v>98442.003979233661</v>
      </c>
      <c r="K427" s="178">
        <v>490547.70767024963</v>
      </c>
      <c r="L427" s="178">
        <v>5886760.6737100882</v>
      </c>
      <c r="M427" s="179">
        <v>59.799277094683084</v>
      </c>
      <c r="N427" s="178">
        <v>5</v>
      </c>
      <c r="O427" s="180">
        <f t="shared" si="35"/>
        <v>2.5000000000000089</v>
      </c>
    </row>
    <row r="428" spans="2:15" x14ac:dyDescent="0.2">
      <c r="B428" s="175" t="s">
        <v>59</v>
      </c>
      <c r="C428" s="175" t="s">
        <v>70</v>
      </c>
      <c r="D428" s="175" t="s">
        <v>122</v>
      </c>
      <c r="E428" s="176" t="str">
        <f t="shared" si="33"/>
        <v>RJMale20-24</v>
      </c>
      <c r="F428" s="177">
        <v>1.91E-3</v>
      </c>
      <c r="G428" s="177">
        <v>9.5293607743481886E-3</v>
      </c>
      <c r="H428" s="178">
        <v>931.75306209978191</v>
      </c>
      <c r="I428" s="177">
        <v>0.99047063922565182</v>
      </c>
      <c r="J428" s="178">
        <v>97777.079088866187</v>
      </c>
      <c r="K428" s="178">
        <v>486556.01278908149</v>
      </c>
      <c r="L428" s="178">
        <v>5396212.9660398383</v>
      </c>
      <c r="M428" s="179">
        <v>55.188936060724494</v>
      </c>
      <c r="N428" s="178">
        <v>5</v>
      </c>
      <c r="O428" s="180">
        <f t="shared" si="35"/>
        <v>2.5000000000000497</v>
      </c>
    </row>
    <row r="429" spans="2:15" x14ac:dyDescent="0.2">
      <c r="B429" s="175" t="s">
        <v>59</v>
      </c>
      <c r="C429" s="175" t="s">
        <v>70</v>
      </c>
      <c r="D429" s="175" t="s">
        <v>123</v>
      </c>
      <c r="E429" s="176" t="str">
        <f t="shared" si="33"/>
        <v>RJMale25-29</v>
      </c>
      <c r="F429" s="177">
        <v>1.7899999999999999E-3</v>
      </c>
      <c r="G429" s="177">
        <v>8.9250491460473608E-3</v>
      </c>
      <c r="H429" s="178">
        <v>864.34929435386971</v>
      </c>
      <c r="I429" s="177">
        <v>0.99107495085395259</v>
      </c>
      <c r="J429" s="178">
        <v>96845.326026766401</v>
      </c>
      <c r="K429" s="178">
        <v>482065.75689794734</v>
      </c>
      <c r="L429" s="178">
        <v>4909656.9532507565</v>
      </c>
      <c r="M429" s="179">
        <v>50.695858588919521</v>
      </c>
      <c r="N429" s="178">
        <v>5</v>
      </c>
      <c r="O429" s="180">
        <f t="shared" si="35"/>
        <v>2.5000000000000351</v>
      </c>
    </row>
    <row r="430" spans="2:15" x14ac:dyDescent="0.2">
      <c r="B430" s="175" t="s">
        <v>59</v>
      </c>
      <c r="C430" s="175" t="s">
        <v>70</v>
      </c>
      <c r="D430" s="175" t="s">
        <v>124</v>
      </c>
      <c r="E430" s="176" t="str">
        <f t="shared" si="33"/>
        <v>RJMale30-34</v>
      </c>
      <c r="F430" s="177">
        <v>1.9E-3</v>
      </c>
      <c r="G430" s="177">
        <v>9.4331401674137647E-3</v>
      </c>
      <c r="H430" s="178">
        <v>905.40200692212659</v>
      </c>
      <c r="I430" s="177">
        <v>0.99056685983258619</v>
      </c>
      <c r="J430" s="178">
        <v>95980.976732412528</v>
      </c>
      <c r="K430" s="178">
        <v>477641.37864475732</v>
      </c>
      <c r="L430" s="178">
        <v>4427591.1963528087</v>
      </c>
      <c r="M430" s="179">
        <v>46.129882681821286</v>
      </c>
      <c r="N430" s="178">
        <v>5</v>
      </c>
      <c r="O430" s="180">
        <f t="shared" si="35"/>
        <v>2.5000000000000004</v>
      </c>
    </row>
    <row r="431" spans="2:15" x14ac:dyDescent="0.2">
      <c r="B431" s="175" t="s">
        <v>59</v>
      </c>
      <c r="C431" s="175" t="s">
        <v>70</v>
      </c>
      <c r="D431" s="175" t="s">
        <v>125</v>
      </c>
      <c r="E431" s="176" t="str">
        <f t="shared" si="33"/>
        <v>RJMale35-39</v>
      </c>
      <c r="F431" s="177">
        <v>2.2399999999999998E-3</v>
      </c>
      <c r="G431" s="177">
        <v>1.1114523506438143E-2</v>
      </c>
      <c r="H431" s="178">
        <v>1056.7197101745792</v>
      </c>
      <c r="I431" s="177">
        <v>0.98888547649356184</v>
      </c>
      <c r="J431" s="178">
        <v>95075.574725490398</v>
      </c>
      <c r="K431" s="178">
        <v>472736.07435201551</v>
      </c>
      <c r="L431" s="178">
        <v>3949949.8177080518</v>
      </c>
      <c r="M431" s="179">
        <v>41.545368819622226</v>
      </c>
      <c r="N431" s="178">
        <v>5</v>
      </c>
      <c r="O431" s="180">
        <f t="shared" si="35"/>
        <v>2.4999999999999911</v>
      </c>
    </row>
    <row r="432" spans="2:15" x14ac:dyDescent="0.2">
      <c r="B432" s="175" t="s">
        <v>59</v>
      </c>
      <c r="C432" s="175" t="s">
        <v>70</v>
      </c>
      <c r="D432" s="175" t="s">
        <v>126</v>
      </c>
      <c r="E432" s="176" t="str">
        <f t="shared" si="33"/>
        <v>RJMale40-44</v>
      </c>
      <c r="F432" s="177">
        <v>3.15E-3</v>
      </c>
      <c r="G432" s="177">
        <v>1.5638921591147277E-2</v>
      </c>
      <c r="H432" s="178">
        <v>1470.3535016739679</v>
      </c>
      <c r="I432" s="177">
        <v>0.98436107840885267</v>
      </c>
      <c r="J432" s="178">
        <v>94018.855015315814</v>
      </c>
      <c r="K432" s="178">
        <v>466418.39132239413</v>
      </c>
      <c r="L432" s="178">
        <v>3477213.743356036</v>
      </c>
      <c r="M432" s="179">
        <v>36.984217078474231</v>
      </c>
      <c r="N432" s="178">
        <v>5</v>
      </c>
      <c r="O432" s="180">
        <f t="shared" si="35"/>
        <v>2.5000000000000107</v>
      </c>
    </row>
    <row r="433" spans="2:15" x14ac:dyDescent="0.2">
      <c r="B433" s="175" t="s">
        <v>59</v>
      </c>
      <c r="C433" s="175" t="s">
        <v>70</v>
      </c>
      <c r="D433" s="175" t="s">
        <v>127</v>
      </c>
      <c r="E433" s="176" t="str">
        <f t="shared" si="33"/>
        <v>RJMale45-49</v>
      </c>
      <c r="F433" s="177">
        <v>4.6899999999999997E-3</v>
      </c>
      <c r="G433" s="177">
        <v>2.3184385587929495E-2</v>
      </c>
      <c r="H433" s="178">
        <v>2145.6801446773488</v>
      </c>
      <c r="I433" s="177">
        <v>0.97681561441207054</v>
      </c>
      <c r="J433" s="178">
        <v>92548.501513641837</v>
      </c>
      <c r="K433" s="178">
        <v>457378.3072065158</v>
      </c>
      <c r="L433" s="178">
        <v>3010795.3520336417</v>
      </c>
      <c r="M433" s="179">
        <v>32.532081047145255</v>
      </c>
      <c r="N433" s="178">
        <v>5</v>
      </c>
      <c r="O433" s="180">
        <f t="shared" si="35"/>
        <v>2.4999999999999831</v>
      </c>
    </row>
    <row r="434" spans="2:15" x14ac:dyDescent="0.2">
      <c r="B434" s="175" t="s">
        <v>59</v>
      </c>
      <c r="C434" s="175" t="s">
        <v>70</v>
      </c>
      <c r="D434" s="175" t="s">
        <v>128</v>
      </c>
      <c r="E434" s="176" t="str">
        <f t="shared" si="33"/>
        <v>RJMale50-54</v>
      </c>
      <c r="F434" s="177">
        <v>7.5799999999999999E-3</v>
      </c>
      <c r="G434" s="177">
        <v>3.718617840679371E-2</v>
      </c>
      <c r="H434" s="178">
        <v>3361.7354439038163</v>
      </c>
      <c r="I434" s="177">
        <v>0.96281382159320628</v>
      </c>
      <c r="J434" s="178">
        <v>90402.821368964491</v>
      </c>
      <c r="K434" s="178">
        <v>443609.76823506289</v>
      </c>
      <c r="L434" s="178">
        <v>2553417.044827126</v>
      </c>
      <c r="M434" s="179">
        <v>28.244882252134225</v>
      </c>
      <c r="N434" s="178">
        <v>5</v>
      </c>
      <c r="O434" s="180">
        <f t="shared" si="35"/>
        <v>2.4999999999999942</v>
      </c>
    </row>
    <row r="435" spans="2:15" x14ac:dyDescent="0.2">
      <c r="B435" s="175" t="s">
        <v>59</v>
      </c>
      <c r="C435" s="175" t="s">
        <v>70</v>
      </c>
      <c r="D435" s="175" t="s">
        <v>129</v>
      </c>
      <c r="E435" s="176" t="str">
        <f t="shared" si="33"/>
        <v>RJMale55-59</v>
      </c>
      <c r="F435" s="177">
        <v>1.132E-2</v>
      </c>
      <c r="G435" s="177">
        <v>5.5054111169708972E-2</v>
      </c>
      <c r="H435" s="178">
        <v>4791.9696208504811</v>
      </c>
      <c r="I435" s="177">
        <v>0.94494588883029107</v>
      </c>
      <c r="J435" s="178">
        <v>87041.085925060674</v>
      </c>
      <c r="K435" s="178">
        <v>423225.50557317719</v>
      </c>
      <c r="L435" s="178">
        <v>2109807.2765920633</v>
      </c>
      <c r="M435" s="179">
        <v>24.239211335305875</v>
      </c>
      <c r="N435" s="178">
        <v>5</v>
      </c>
      <c r="O435" s="180">
        <f t="shared" si="35"/>
        <v>2.4999999999999956</v>
      </c>
    </row>
    <row r="436" spans="2:15" x14ac:dyDescent="0.2">
      <c r="B436" s="175" t="s">
        <v>59</v>
      </c>
      <c r="C436" s="175" t="s">
        <v>70</v>
      </c>
      <c r="D436" s="175" t="s">
        <v>130</v>
      </c>
      <c r="E436" s="176" t="str">
        <f t="shared" si="33"/>
        <v>RJMale60-64</v>
      </c>
      <c r="F436" s="177">
        <v>1.5939999999999999E-2</v>
      </c>
      <c r="G436" s="177">
        <v>7.6647921141383135E-2</v>
      </c>
      <c r="H436" s="178">
        <v>6304.2237804335527</v>
      </c>
      <c r="I436" s="177">
        <v>0.92335207885861692</v>
      </c>
      <c r="J436" s="178">
        <v>82249.116304210198</v>
      </c>
      <c r="K436" s="178">
        <v>395485.02206996712</v>
      </c>
      <c r="L436" s="178">
        <v>1686581.771018886</v>
      </c>
      <c r="M436" s="179">
        <v>20.505773761517638</v>
      </c>
      <c r="N436" s="178">
        <v>5</v>
      </c>
      <c r="O436" s="180">
        <f t="shared" si="35"/>
        <v>2.5000000000000004</v>
      </c>
    </row>
    <row r="437" spans="2:15" x14ac:dyDescent="0.2">
      <c r="B437" s="175" t="s">
        <v>59</v>
      </c>
      <c r="C437" s="175" t="s">
        <v>70</v>
      </c>
      <c r="D437" s="175" t="s">
        <v>131</v>
      </c>
      <c r="E437" s="176" t="str">
        <f t="shared" si="33"/>
        <v>RJMale65-69</v>
      </c>
      <c r="F437" s="177">
        <v>2.392E-2</v>
      </c>
      <c r="G437" s="177">
        <v>0.11285082540104917</v>
      </c>
      <c r="H437" s="178">
        <v>8570.4438063021626</v>
      </c>
      <c r="I437" s="177">
        <v>0.88714917459895082</v>
      </c>
      <c r="J437" s="178">
        <v>75944.892523776653</v>
      </c>
      <c r="K437" s="178">
        <v>358298.35310312785</v>
      </c>
      <c r="L437" s="178">
        <v>1291096.7489489189</v>
      </c>
      <c r="M437" s="179">
        <v>17.000442110635753</v>
      </c>
      <c r="N437" s="178">
        <v>5</v>
      </c>
      <c r="O437" s="180">
        <f t="shared" si="35"/>
        <v>2.5000000000000036</v>
      </c>
    </row>
    <row r="438" spans="2:15" x14ac:dyDescent="0.2">
      <c r="B438" s="175" t="s">
        <v>59</v>
      </c>
      <c r="C438" s="175" t="s">
        <v>70</v>
      </c>
      <c r="D438" s="175" t="s">
        <v>132</v>
      </c>
      <c r="E438" s="176" t="str">
        <f t="shared" si="33"/>
        <v>RJMale70-74</v>
      </c>
      <c r="F438" s="177">
        <v>3.542E-2</v>
      </c>
      <c r="G438" s="177">
        <v>0.16269802035332565</v>
      </c>
      <c r="H438" s="178">
        <v>10961.689428729758</v>
      </c>
      <c r="I438" s="177">
        <v>0.8373019796466743</v>
      </c>
      <c r="J438" s="178">
        <v>67374.448717474486</v>
      </c>
      <c r="K438" s="178">
        <v>309468.02001554804</v>
      </c>
      <c r="L438" s="178">
        <v>932798.39584579109</v>
      </c>
      <c r="M438" s="179">
        <v>13.844987433698392</v>
      </c>
      <c r="N438" s="178">
        <v>5</v>
      </c>
      <c r="O438" s="180">
        <f t="shared" si="35"/>
        <v>2.5000000000000036</v>
      </c>
    </row>
    <row r="439" spans="2:15" x14ac:dyDescent="0.2">
      <c r="B439" s="175" t="s">
        <v>59</v>
      </c>
      <c r="C439" s="175" t="s">
        <v>70</v>
      </c>
      <c r="D439" s="175" t="s">
        <v>133</v>
      </c>
      <c r="E439" s="176" t="str">
        <f t="shared" si="33"/>
        <v>RJMale75-79</v>
      </c>
      <c r="F439" s="177">
        <v>5.4800000000000001E-2</v>
      </c>
      <c r="G439" s="177">
        <v>0.2410006929524548</v>
      </c>
      <c r="H439" s="178">
        <v>13595.51407994751</v>
      </c>
      <c r="I439" s="177">
        <v>0.75899930704754515</v>
      </c>
      <c r="J439" s="178">
        <v>56412.759288744724</v>
      </c>
      <c r="K439" s="178">
        <v>248075.01124385485</v>
      </c>
      <c r="L439" s="178">
        <v>623330.37583024299</v>
      </c>
      <c r="M439" s="179">
        <v>11.049457315848892</v>
      </c>
      <c r="N439" s="178">
        <v>5</v>
      </c>
      <c r="O439" s="180">
        <f t="shared" si="35"/>
        <v>2.5000000000000004</v>
      </c>
    </row>
    <row r="440" spans="2:15" x14ac:dyDescent="0.2">
      <c r="B440" s="175" t="s">
        <v>59</v>
      </c>
      <c r="C440" s="175" t="s">
        <v>70</v>
      </c>
      <c r="D440" s="175" t="s">
        <v>134</v>
      </c>
      <c r="E440" s="176" t="str">
        <f t="shared" si="33"/>
        <v>RJMale80-84</v>
      </c>
      <c r="F440" s="177">
        <v>7.9399999999999998E-2</v>
      </c>
      <c r="G440" s="177">
        <v>0.33123181713204608</v>
      </c>
      <c r="H440" s="178">
        <v>14182.433935098294</v>
      </c>
      <c r="I440" s="177">
        <v>0.66876818286795392</v>
      </c>
      <c r="J440" s="178">
        <v>42817.245208797212</v>
      </c>
      <c r="K440" s="178">
        <v>178630.14120624031</v>
      </c>
      <c r="L440" s="178">
        <v>375255.36458638811</v>
      </c>
      <c r="M440" s="179">
        <v>8.7641174194291303</v>
      </c>
      <c r="N440" s="178">
        <v>5</v>
      </c>
      <c r="O440" s="180">
        <f t="shared" si="35"/>
        <v>2.4999999999999996</v>
      </c>
    </row>
    <row r="441" spans="2:15" x14ac:dyDescent="0.2">
      <c r="B441" s="175" t="s">
        <v>59</v>
      </c>
      <c r="C441" s="175" t="s">
        <v>70</v>
      </c>
      <c r="D441" s="175" t="s">
        <v>135</v>
      </c>
      <c r="E441" s="176" t="str">
        <f t="shared" si="33"/>
        <v>RJMale85-89</v>
      </c>
      <c r="F441" s="177">
        <v>0.1186</v>
      </c>
      <c r="G441" s="177">
        <v>0.45738124495126098</v>
      </c>
      <c r="H441" s="178">
        <v>13097.025629308813</v>
      </c>
      <c r="I441" s="177">
        <v>0.54261875504873902</v>
      </c>
      <c r="J441" s="178">
        <v>28634.811273698917</v>
      </c>
      <c r="K441" s="178">
        <v>110431.49229522255</v>
      </c>
      <c r="L441" s="178">
        <v>196625.22338014783</v>
      </c>
      <c r="M441" s="179">
        <v>6.8666498794335746</v>
      </c>
      <c r="N441" s="178">
        <v>5</v>
      </c>
      <c r="O441" s="180">
        <f t="shared" si="35"/>
        <v>2.5</v>
      </c>
    </row>
    <row r="442" spans="2:15" x14ac:dyDescent="0.2">
      <c r="B442" s="175" t="s">
        <v>59</v>
      </c>
      <c r="C442" s="175" t="s">
        <v>70</v>
      </c>
      <c r="D442" s="175" t="s">
        <v>8</v>
      </c>
      <c r="E442" s="176" t="str">
        <f t="shared" si="33"/>
        <v>RJMale90+</v>
      </c>
      <c r="F442" s="177">
        <v>0.18027000000000001</v>
      </c>
      <c r="G442" s="177">
        <v>1</v>
      </c>
      <c r="H442" s="178">
        <v>15537.785644390104</v>
      </c>
      <c r="I442" s="177">
        <v>0</v>
      </c>
      <c r="J442" s="178">
        <v>15537.785644390104</v>
      </c>
      <c r="K442" s="178">
        <v>86193.731084925297</v>
      </c>
      <c r="L442" s="178">
        <v>86193.731084925297</v>
      </c>
      <c r="M442" s="179">
        <v>5.547362607363902</v>
      </c>
      <c r="N442" s="179" t="s">
        <v>19</v>
      </c>
      <c r="O442" s="180">
        <f>K442/H442</f>
        <v>5.547362607363902</v>
      </c>
    </row>
    <row r="443" spans="2:15" ht="16" customHeight="1" x14ac:dyDescent="0.2">
      <c r="B443" s="239" t="s">
        <v>14</v>
      </c>
      <c r="C443" s="239" t="s">
        <v>17</v>
      </c>
      <c r="D443" s="239" t="s">
        <v>0</v>
      </c>
      <c r="E443" s="239" t="s">
        <v>137</v>
      </c>
      <c r="F443" s="238" t="s">
        <v>1</v>
      </c>
      <c r="G443" s="238" t="s">
        <v>2</v>
      </c>
      <c r="H443" s="238" t="s">
        <v>82</v>
      </c>
      <c r="I443" s="238" t="s">
        <v>3</v>
      </c>
      <c r="J443" s="238" t="s">
        <v>4</v>
      </c>
      <c r="K443" s="238" t="s">
        <v>5</v>
      </c>
      <c r="L443" s="238" t="s">
        <v>6</v>
      </c>
      <c r="M443" s="240" t="s">
        <v>7</v>
      </c>
      <c r="N443" s="248" t="s">
        <v>9</v>
      </c>
      <c r="O443" s="250" t="s">
        <v>141</v>
      </c>
    </row>
    <row r="444" spans="2:15" ht="16" customHeight="1" x14ac:dyDescent="0.2">
      <c r="B444" s="239"/>
      <c r="C444" s="239"/>
      <c r="D444" s="239"/>
      <c r="E444" s="239"/>
      <c r="F444" s="239"/>
      <c r="G444" s="239"/>
      <c r="H444" s="239"/>
      <c r="I444" s="239"/>
      <c r="J444" s="239"/>
      <c r="K444" s="239"/>
      <c r="L444" s="239"/>
      <c r="M444" s="241"/>
      <c r="N444" s="248"/>
      <c r="O444" s="250"/>
    </row>
    <row r="445" spans="2:15" x14ac:dyDescent="0.2">
      <c r="B445" s="175" t="s">
        <v>13</v>
      </c>
      <c r="C445" s="175" t="s">
        <v>70</v>
      </c>
      <c r="D445" s="175">
        <v>0</v>
      </c>
      <c r="E445" s="176" t="str">
        <f t="shared" si="33"/>
        <v>SPMale0</v>
      </c>
      <c r="F445" s="177">
        <v>9.9000000000000008E-3</v>
      </c>
      <c r="G445" s="177">
        <v>9.8142833010628292E-3</v>
      </c>
      <c r="H445" s="178">
        <v>981.42833010628294</v>
      </c>
      <c r="I445" s="177">
        <v>0.99018571669893718</v>
      </c>
      <c r="J445" s="178">
        <v>100000</v>
      </c>
      <c r="K445" s="178">
        <v>99087.974418978381</v>
      </c>
      <c r="L445" s="178">
        <v>7584975.0069068801</v>
      </c>
      <c r="M445" s="179">
        <v>75.849750069068804</v>
      </c>
      <c r="N445" s="178">
        <v>1</v>
      </c>
      <c r="O445" s="180">
        <f t="shared" ref="O445:O463" si="36">(K445-J446*N445)/H445</f>
        <v>7.0716064490565403E-2</v>
      </c>
    </row>
    <row r="446" spans="2:15" x14ac:dyDescent="0.2">
      <c r="B446" s="175" t="s">
        <v>13</v>
      </c>
      <c r="C446" s="175" t="s">
        <v>70</v>
      </c>
      <c r="D446" s="181" t="s">
        <v>139</v>
      </c>
      <c r="E446" s="176" t="str">
        <f t="shared" si="33"/>
        <v>SPMale01-04</v>
      </c>
      <c r="F446" s="177">
        <v>3.8000000000000002E-4</v>
      </c>
      <c r="G446" s="177">
        <v>1.5018259619260267E-3</v>
      </c>
      <c r="H446" s="178">
        <v>148.70866164667936</v>
      </c>
      <c r="I446" s="177">
        <v>0.99849817403807395</v>
      </c>
      <c r="J446" s="178">
        <v>99018.571669893718</v>
      </c>
      <c r="K446" s="178">
        <v>395720.87007078977</v>
      </c>
      <c r="L446" s="178">
        <v>7485887.0324879019</v>
      </c>
      <c r="M446" s="179">
        <v>75.600838370444421</v>
      </c>
      <c r="N446" s="178">
        <v>4</v>
      </c>
      <c r="O446" s="180">
        <f t="shared" si="36"/>
        <v>1.6234295644138261</v>
      </c>
    </row>
    <row r="447" spans="2:15" x14ac:dyDescent="0.2">
      <c r="B447" s="175" t="s">
        <v>13</v>
      </c>
      <c r="C447" s="175" t="s">
        <v>70</v>
      </c>
      <c r="D447" s="181" t="s">
        <v>138</v>
      </c>
      <c r="E447" s="176" t="str">
        <f t="shared" si="33"/>
        <v>SPMale05-09</v>
      </c>
      <c r="F447" s="177">
        <v>1.3999999999999999E-4</v>
      </c>
      <c r="G447" s="177">
        <v>7.101112423151684E-4</v>
      </c>
      <c r="H447" s="178">
        <v>70.20860124831681</v>
      </c>
      <c r="I447" s="177">
        <v>0.99928988875768487</v>
      </c>
      <c r="J447" s="178">
        <v>98869.863008247034</v>
      </c>
      <c r="K447" s="178">
        <v>494173.79353811435</v>
      </c>
      <c r="L447" s="178">
        <v>7090166.1624171119</v>
      </c>
      <c r="M447" s="179">
        <v>71.712106669205156</v>
      </c>
      <c r="N447" s="178">
        <v>5</v>
      </c>
      <c r="O447" s="180">
        <f t="shared" si="36"/>
        <v>2.4999999999997886</v>
      </c>
    </row>
    <row r="448" spans="2:15" x14ac:dyDescent="0.2">
      <c r="B448" s="175" t="s">
        <v>13</v>
      </c>
      <c r="C448" s="175" t="s">
        <v>70</v>
      </c>
      <c r="D448" s="181" t="s">
        <v>120</v>
      </c>
      <c r="E448" s="176" t="str">
        <f t="shared" si="33"/>
        <v>SPMale10-14</v>
      </c>
      <c r="F448" s="177">
        <v>2.0000000000000001E-4</v>
      </c>
      <c r="G448" s="177">
        <v>9.8510649557088503E-4</v>
      </c>
      <c r="H448" s="178">
        <v>97.328181316493044</v>
      </c>
      <c r="I448" s="177">
        <v>0.99901489350442907</v>
      </c>
      <c r="J448" s="178">
        <v>98799.654406998714</v>
      </c>
      <c r="K448" s="178">
        <v>493754.95158170233</v>
      </c>
      <c r="L448" s="178">
        <v>6595992.3688789979</v>
      </c>
      <c r="M448" s="179">
        <v>66.76128988981317</v>
      </c>
      <c r="N448" s="178">
        <v>5</v>
      </c>
      <c r="O448" s="180">
        <f t="shared" si="36"/>
        <v>2.5000000000000249</v>
      </c>
    </row>
    <row r="449" spans="2:15" x14ac:dyDescent="0.2">
      <c r="B449" s="175" t="s">
        <v>13</v>
      </c>
      <c r="C449" s="175" t="s">
        <v>70</v>
      </c>
      <c r="D449" s="175" t="s">
        <v>121</v>
      </c>
      <c r="E449" s="176" t="str">
        <f t="shared" si="33"/>
        <v>SPMale15-19</v>
      </c>
      <c r="F449" s="177">
        <v>7.3999999999999999E-4</v>
      </c>
      <c r="G449" s="177">
        <v>3.6904019174160323E-3</v>
      </c>
      <c r="H449" s="178">
        <v>364.25125395668039</v>
      </c>
      <c r="I449" s="177">
        <v>0.99630959808258401</v>
      </c>
      <c r="J449" s="178">
        <v>98702.32622568222</v>
      </c>
      <c r="K449" s="178">
        <v>492601.00299351942</v>
      </c>
      <c r="L449" s="178">
        <v>6102237.4172972953</v>
      </c>
      <c r="M449" s="179">
        <v>61.824656526783059</v>
      </c>
      <c r="N449" s="178">
        <v>5</v>
      </c>
      <c r="O449" s="180">
        <f t="shared" si="36"/>
        <v>2.5000000000001075</v>
      </c>
    </row>
    <row r="450" spans="2:15" x14ac:dyDescent="0.2">
      <c r="B450" s="175" t="s">
        <v>13</v>
      </c>
      <c r="C450" s="175" t="s">
        <v>70</v>
      </c>
      <c r="D450" s="175" t="s">
        <v>122</v>
      </c>
      <c r="E450" s="176" t="str">
        <f t="shared" si="33"/>
        <v>SPMale20-24</v>
      </c>
      <c r="F450" s="177">
        <v>1.14E-3</v>
      </c>
      <c r="G450" s="177">
        <v>5.6921664678865379E-3</v>
      </c>
      <c r="H450" s="178">
        <v>559.75669287056849</v>
      </c>
      <c r="I450" s="177">
        <v>0.99430783353211349</v>
      </c>
      <c r="J450" s="178">
        <v>98338.074971725538</v>
      </c>
      <c r="K450" s="178">
        <v>490290.98312645126</v>
      </c>
      <c r="L450" s="178">
        <v>5609636.4143037759</v>
      </c>
      <c r="M450" s="179">
        <v>57.044399292102021</v>
      </c>
      <c r="N450" s="178">
        <v>5</v>
      </c>
      <c r="O450" s="180">
        <f t="shared" si="36"/>
        <v>2.4999999999999916</v>
      </c>
    </row>
    <row r="451" spans="2:15" x14ac:dyDescent="0.2">
      <c r="B451" s="175" t="s">
        <v>13</v>
      </c>
      <c r="C451" s="175" t="s">
        <v>70</v>
      </c>
      <c r="D451" s="175" t="s">
        <v>123</v>
      </c>
      <c r="E451" s="176" t="str">
        <f t="shared" si="33"/>
        <v>SPMale25-29</v>
      </c>
      <c r="F451" s="177">
        <v>1.1299999999999999E-3</v>
      </c>
      <c r="G451" s="177">
        <v>5.6180435339052886E-3</v>
      </c>
      <c r="H451" s="178">
        <v>549.32284876265453</v>
      </c>
      <c r="I451" s="177">
        <v>0.99438195646609473</v>
      </c>
      <c r="J451" s="178">
        <v>97778.318278854975</v>
      </c>
      <c r="K451" s="178">
        <v>487518.28427236824</v>
      </c>
      <c r="L451" s="178">
        <v>5119345.4311773246</v>
      </c>
      <c r="M451" s="179">
        <v>52.356652489945795</v>
      </c>
      <c r="N451" s="178">
        <v>5</v>
      </c>
      <c r="O451" s="180">
        <f t="shared" si="36"/>
        <v>2.4999999999999414</v>
      </c>
    </row>
    <row r="452" spans="2:15" x14ac:dyDescent="0.2">
      <c r="B452" s="175" t="s">
        <v>13</v>
      </c>
      <c r="C452" s="175" t="s">
        <v>70</v>
      </c>
      <c r="D452" s="175" t="s">
        <v>124</v>
      </c>
      <c r="E452" s="176" t="str">
        <f t="shared" si="33"/>
        <v>SPMale30-34</v>
      </c>
      <c r="F452" s="177">
        <v>1.4E-3</v>
      </c>
      <c r="G452" s="177">
        <v>6.9565387611986535E-3</v>
      </c>
      <c r="H452" s="178">
        <v>676.37727542184405</v>
      </c>
      <c r="I452" s="177">
        <v>0.99304346123880138</v>
      </c>
      <c r="J452" s="178">
        <v>97228.995430092327</v>
      </c>
      <c r="K452" s="178">
        <v>484454.03396190703</v>
      </c>
      <c r="L452" s="178">
        <v>4631827.1469049565</v>
      </c>
      <c r="M452" s="179">
        <v>47.638331820832619</v>
      </c>
      <c r="N452" s="178">
        <v>5</v>
      </c>
      <c r="O452" s="180">
        <f t="shared" si="36"/>
        <v>2.499999999999996</v>
      </c>
    </row>
    <row r="453" spans="2:15" x14ac:dyDescent="0.2">
      <c r="B453" s="175" t="s">
        <v>13</v>
      </c>
      <c r="C453" s="175" t="s">
        <v>70</v>
      </c>
      <c r="D453" s="175" t="s">
        <v>125</v>
      </c>
      <c r="E453" s="176" t="str">
        <f t="shared" si="33"/>
        <v>SPMale35-39</v>
      </c>
      <c r="F453" s="177">
        <v>1.89E-3</v>
      </c>
      <c r="G453" s="177">
        <v>9.4191772756746055E-3</v>
      </c>
      <c r="H453" s="178">
        <v>909.4462268293596</v>
      </c>
      <c r="I453" s="177">
        <v>0.99058082272432535</v>
      </c>
      <c r="J453" s="178">
        <v>96552.61815467049</v>
      </c>
      <c r="K453" s="178">
        <v>480489.47520627908</v>
      </c>
      <c r="L453" s="178">
        <v>4147373.1129430495</v>
      </c>
      <c r="M453" s="179">
        <v>42.954538076836506</v>
      </c>
      <c r="N453" s="178">
        <v>5</v>
      </c>
      <c r="O453" s="180">
        <f t="shared" si="36"/>
        <v>2.5000000000000018</v>
      </c>
    </row>
    <row r="454" spans="2:15" x14ac:dyDescent="0.2">
      <c r="B454" s="175" t="s">
        <v>13</v>
      </c>
      <c r="C454" s="175" t="s">
        <v>70</v>
      </c>
      <c r="D454" s="175" t="s">
        <v>126</v>
      </c>
      <c r="E454" s="176" t="str">
        <f t="shared" si="33"/>
        <v>SPMale40-44</v>
      </c>
      <c r="F454" s="177">
        <v>2.7299999999999998E-3</v>
      </c>
      <c r="G454" s="177">
        <v>1.354007496793894E-2</v>
      </c>
      <c r="H454" s="178">
        <v>1295.015718074442</v>
      </c>
      <c r="I454" s="177">
        <v>0.98645992503206104</v>
      </c>
      <c r="J454" s="178">
        <v>95643.171927841133</v>
      </c>
      <c r="K454" s="178">
        <v>474978.32034401956</v>
      </c>
      <c r="L454" s="178">
        <v>3666883.6377367703</v>
      </c>
      <c r="M454" s="179">
        <v>38.339209834062011</v>
      </c>
      <c r="N454" s="178">
        <v>5</v>
      </c>
      <c r="O454" s="180">
        <f t="shared" si="36"/>
        <v>2.5000000000000071</v>
      </c>
    </row>
    <row r="455" spans="2:15" x14ac:dyDescent="0.2">
      <c r="B455" s="175" t="s">
        <v>13</v>
      </c>
      <c r="C455" s="175" t="s">
        <v>70</v>
      </c>
      <c r="D455" s="175" t="s">
        <v>127</v>
      </c>
      <c r="E455" s="176" t="str">
        <f t="shared" si="33"/>
        <v>SPMale45-49</v>
      </c>
      <c r="F455" s="177">
        <v>4.2199999999999998E-3</v>
      </c>
      <c r="G455" s="177">
        <v>2.0868258887809066E-2</v>
      </c>
      <c r="H455" s="178">
        <v>1968.8817493728618</v>
      </c>
      <c r="I455" s="177">
        <v>0.97913174111219092</v>
      </c>
      <c r="J455" s="178">
        <v>94348.15620976669</v>
      </c>
      <c r="K455" s="178">
        <v>466818.5766754013</v>
      </c>
      <c r="L455" s="178">
        <v>3191905.3173927506</v>
      </c>
      <c r="M455" s="179">
        <v>33.831136141082666</v>
      </c>
      <c r="N455" s="178">
        <v>5</v>
      </c>
      <c r="O455" s="180">
        <f t="shared" si="36"/>
        <v>2.4999999999999969</v>
      </c>
    </row>
    <row r="456" spans="2:15" x14ac:dyDescent="0.2">
      <c r="B456" s="175" t="s">
        <v>13</v>
      </c>
      <c r="C456" s="175" t="s">
        <v>70</v>
      </c>
      <c r="D456" s="175" t="s">
        <v>128</v>
      </c>
      <c r="E456" s="176" t="str">
        <f t="shared" si="33"/>
        <v>SPMale50-54</v>
      </c>
      <c r="F456" s="177">
        <v>6.4400000000000004E-3</v>
      </c>
      <c r="G456" s="177">
        <v>3.1697151907655152E-2</v>
      </c>
      <c r="H456" s="178">
        <v>2928.1598956900712</v>
      </c>
      <c r="I456" s="177">
        <v>0.96830284809234479</v>
      </c>
      <c r="J456" s="178">
        <v>92379.274460393834</v>
      </c>
      <c r="K456" s="178">
        <v>454575.97256274399</v>
      </c>
      <c r="L456" s="178">
        <v>2725086.7407173491</v>
      </c>
      <c r="M456" s="179">
        <v>29.498897416494511</v>
      </c>
      <c r="N456" s="178">
        <v>5</v>
      </c>
      <c r="O456" s="180">
        <f t="shared" si="36"/>
        <v>2.4999999999999947</v>
      </c>
    </row>
    <row r="457" spans="2:15" x14ac:dyDescent="0.2">
      <c r="B457" s="175" t="s">
        <v>13</v>
      </c>
      <c r="C457" s="175" t="s">
        <v>70</v>
      </c>
      <c r="D457" s="175" t="s">
        <v>129</v>
      </c>
      <c r="E457" s="176" t="str">
        <f t="shared" si="33"/>
        <v>SPMale55-59</v>
      </c>
      <c r="F457" s="177">
        <v>9.4599999999999997E-3</v>
      </c>
      <c r="G457" s="177">
        <v>4.6204466495261609E-2</v>
      </c>
      <c r="H457" s="178">
        <v>4133.0410258686625</v>
      </c>
      <c r="I457" s="177">
        <v>0.95379553350473834</v>
      </c>
      <c r="J457" s="178">
        <v>89451.114564703763</v>
      </c>
      <c r="K457" s="178">
        <v>436922.97025884717</v>
      </c>
      <c r="L457" s="178">
        <v>2270510.7681546053</v>
      </c>
      <c r="M457" s="179">
        <v>25.382699580699455</v>
      </c>
      <c r="N457" s="178">
        <v>5</v>
      </c>
      <c r="O457" s="180">
        <f t="shared" si="36"/>
        <v>2.5000000000000004</v>
      </c>
    </row>
    <row r="458" spans="2:15" x14ac:dyDescent="0.2">
      <c r="B458" s="175" t="s">
        <v>13</v>
      </c>
      <c r="C458" s="175" t="s">
        <v>70</v>
      </c>
      <c r="D458" s="175" t="s">
        <v>130</v>
      </c>
      <c r="E458" s="176" t="str">
        <f t="shared" si="33"/>
        <v>SPMale60-64</v>
      </c>
      <c r="F458" s="177">
        <v>1.374E-2</v>
      </c>
      <c r="G458" s="177">
        <v>6.6398288735144667E-2</v>
      </c>
      <c r="H458" s="178">
        <v>5664.9740811578795</v>
      </c>
      <c r="I458" s="177">
        <v>0.93360171126485536</v>
      </c>
      <c r="J458" s="178">
        <v>85318.073538835102</v>
      </c>
      <c r="K458" s="178">
        <v>412427.93249128084</v>
      </c>
      <c r="L458" s="178">
        <v>1833587.7978957582</v>
      </c>
      <c r="M458" s="179">
        <v>21.491200185868532</v>
      </c>
      <c r="N458" s="178">
        <v>5</v>
      </c>
      <c r="O458" s="180">
        <f t="shared" si="36"/>
        <v>2.5000000000000058</v>
      </c>
    </row>
    <row r="459" spans="2:15" x14ac:dyDescent="0.2">
      <c r="B459" s="175" t="s">
        <v>13</v>
      </c>
      <c r="C459" s="175" t="s">
        <v>70</v>
      </c>
      <c r="D459" s="175" t="s">
        <v>131</v>
      </c>
      <c r="E459" s="176" t="str">
        <f t="shared" si="33"/>
        <v>SPMale65-69</v>
      </c>
      <c r="F459" s="177">
        <v>2.0490000000000001E-2</v>
      </c>
      <c r="G459" s="177">
        <v>9.7440438659933001E-2</v>
      </c>
      <c r="H459" s="178">
        <v>7761.4329517793394</v>
      </c>
      <c r="I459" s="177">
        <v>0.90255956134006698</v>
      </c>
      <c r="J459" s="178">
        <v>79653.099457677221</v>
      </c>
      <c r="K459" s="178">
        <v>378861.91490893776</v>
      </c>
      <c r="L459" s="178">
        <v>1421159.8654044773</v>
      </c>
      <c r="M459" s="179">
        <v>17.841865226595417</v>
      </c>
      <c r="N459" s="178">
        <v>5</v>
      </c>
      <c r="O459" s="180">
        <f t="shared" si="36"/>
        <v>2.4999999999999996</v>
      </c>
    </row>
    <row r="460" spans="2:15" x14ac:dyDescent="0.2">
      <c r="B460" s="175" t="s">
        <v>13</v>
      </c>
      <c r="C460" s="175" t="s">
        <v>70</v>
      </c>
      <c r="D460" s="175" t="s">
        <v>132</v>
      </c>
      <c r="E460" s="176" t="str">
        <f t="shared" si="33"/>
        <v>SPMale70-74</v>
      </c>
      <c r="F460" s="177">
        <v>3.1350000000000003E-2</v>
      </c>
      <c r="G460" s="177">
        <v>0.14534981121960244</v>
      </c>
      <c r="H460" s="178">
        <v>10449.440154894874</v>
      </c>
      <c r="I460" s="177">
        <v>0.85465018878039756</v>
      </c>
      <c r="J460" s="178">
        <v>71891.666505897883</v>
      </c>
      <c r="K460" s="178">
        <v>333334.73214225221</v>
      </c>
      <c r="L460" s="178">
        <v>1042297.9504955395</v>
      </c>
      <c r="M460" s="179">
        <v>14.498174839360983</v>
      </c>
      <c r="N460" s="178">
        <v>5</v>
      </c>
      <c r="O460" s="180">
        <f t="shared" si="36"/>
        <v>2.4999999999999969</v>
      </c>
    </row>
    <row r="461" spans="2:15" x14ac:dyDescent="0.2">
      <c r="B461" s="175" t="s">
        <v>13</v>
      </c>
      <c r="C461" s="175" t="s">
        <v>70</v>
      </c>
      <c r="D461" s="175" t="s">
        <v>133</v>
      </c>
      <c r="E461" s="176" t="str">
        <f t="shared" ref="E461:E524" si="37">_xlfn.CONCAT(B461,C461,D461)</f>
        <v>SPMale75-79</v>
      </c>
      <c r="F461" s="177">
        <v>4.9180000000000001E-2</v>
      </c>
      <c r="G461" s="177">
        <v>0.21896206991937806</v>
      </c>
      <c r="H461" s="178">
        <v>13453.517062270574</v>
      </c>
      <c r="I461" s="177">
        <v>0.78103793008062194</v>
      </c>
      <c r="J461" s="178">
        <v>61442.22635100301</v>
      </c>
      <c r="K461" s="178">
        <v>273577.33909933863</v>
      </c>
      <c r="L461" s="178">
        <v>708963.21835328732</v>
      </c>
      <c r="M461" s="179">
        <v>11.538696763739811</v>
      </c>
      <c r="N461" s="178">
        <v>5</v>
      </c>
      <c r="O461" s="180">
        <f t="shared" si="36"/>
        <v>2.5000000000000018</v>
      </c>
    </row>
    <row r="462" spans="2:15" x14ac:dyDescent="0.2">
      <c r="B462" s="175" t="s">
        <v>13</v>
      </c>
      <c r="C462" s="175" t="s">
        <v>70</v>
      </c>
      <c r="D462" s="175" t="s">
        <v>134</v>
      </c>
      <c r="E462" s="176" t="str">
        <f t="shared" si="37"/>
        <v>SPMale80-84</v>
      </c>
      <c r="F462" s="177">
        <v>7.3669999999999999E-2</v>
      </c>
      <c r="G462" s="177">
        <v>0.31104512718424454</v>
      </c>
      <c r="H462" s="178">
        <v>14926.654184121517</v>
      </c>
      <c r="I462" s="177">
        <v>0.68895487281575551</v>
      </c>
      <c r="J462" s="178">
        <v>47988.709288732432</v>
      </c>
      <c r="K462" s="178">
        <v>202626.91098335836</v>
      </c>
      <c r="L462" s="178">
        <v>435385.87925394869</v>
      </c>
      <c r="M462" s="179">
        <v>9.0726732539184098</v>
      </c>
      <c r="N462" s="178">
        <v>5</v>
      </c>
      <c r="O462" s="180">
        <f t="shared" si="36"/>
        <v>2.4999999999999991</v>
      </c>
    </row>
    <row r="463" spans="2:15" x14ac:dyDescent="0.2">
      <c r="B463" s="175" t="s">
        <v>13</v>
      </c>
      <c r="C463" s="175" t="s">
        <v>70</v>
      </c>
      <c r="D463" s="175" t="s">
        <v>135</v>
      </c>
      <c r="E463" s="176" t="str">
        <f t="shared" si="37"/>
        <v>SPMale85-89</v>
      </c>
      <c r="F463" s="177">
        <v>0.11323</v>
      </c>
      <c r="G463" s="177">
        <v>0.44125974216278691</v>
      </c>
      <c r="H463" s="178">
        <v>14588.953910832466</v>
      </c>
      <c r="I463" s="177">
        <v>0.55874025783721315</v>
      </c>
      <c r="J463" s="178">
        <v>33062.055104610918</v>
      </c>
      <c r="K463" s="178">
        <v>128837.89074597343</v>
      </c>
      <c r="L463" s="178">
        <v>232758.96827059035</v>
      </c>
      <c r="M463" s="179">
        <v>7.0400635270288809</v>
      </c>
      <c r="N463" s="178">
        <v>5</v>
      </c>
      <c r="O463" s="180">
        <f t="shared" si="36"/>
        <v>2.5000000000000004</v>
      </c>
    </row>
    <row r="464" spans="2:15" x14ac:dyDescent="0.2">
      <c r="B464" s="175" t="s">
        <v>13</v>
      </c>
      <c r="C464" s="175" t="s">
        <v>70</v>
      </c>
      <c r="D464" s="175" t="s">
        <v>8</v>
      </c>
      <c r="E464" s="176" t="str">
        <f t="shared" si="37"/>
        <v>SPMale90+</v>
      </c>
      <c r="F464" s="177">
        <v>0.17776</v>
      </c>
      <c r="G464" s="177">
        <v>1</v>
      </c>
      <c r="H464" s="178">
        <v>18473.101193778453</v>
      </c>
      <c r="I464" s="177">
        <v>0</v>
      </c>
      <c r="J464" s="178">
        <v>18473.101193778453</v>
      </c>
      <c r="K464" s="178">
        <v>103921.07752461692</v>
      </c>
      <c r="L464" s="178">
        <v>103921.07752461692</v>
      </c>
      <c r="M464" s="179">
        <v>5.6255350108522357</v>
      </c>
      <c r="N464" s="179" t="s">
        <v>19</v>
      </c>
      <c r="O464" s="180">
        <f>K464/H464</f>
        <v>5.6255350108522357</v>
      </c>
    </row>
    <row r="465" spans="2:15" ht="16" customHeight="1" x14ac:dyDescent="0.2">
      <c r="B465" s="239" t="s">
        <v>14</v>
      </c>
      <c r="C465" s="239" t="s">
        <v>17</v>
      </c>
      <c r="D465" s="239" t="s">
        <v>0</v>
      </c>
      <c r="E465" s="239" t="s">
        <v>137</v>
      </c>
      <c r="F465" s="238" t="s">
        <v>1</v>
      </c>
      <c r="G465" s="238" t="s">
        <v>2</v>
      </c>
      <c r="H465" s="238" t="s">
        <v>82</v>
      </c>
      <c r="I465" s="238" t="s">
        <v>3</v>
      </c>
      <c r="J465" s="238" t="s">
        <v>4</v>
      </c>
      <c r="K465" s="238" t="s">
        <v>5</v>
      </c>
      <c r="L465" s="238" t="s">
        <v>6</v>
      </c>
      <c r="M465" s="240" t="s">
        <v>7</v>
      </c>
      <c r="N465" s="248" t="s">
        <v>9</v>
      </c>
      <c r="O465" s="250" t="s">
        <v>141</v>
      </c>
    </row>
    <row r="466" spans="2:15" ht="16" customHeight="1" x14ac:dyDescent="0.2">
      <c r="B466" s="239"/>
      <c r="C466" s="239"/>
      <c r="D466" s="239"/>
      <c r="E466" s="239"/>
      <c r="F466" s="239"/>
      <c r="G466" s="239"/>
      <c r="H466" s="239"/>
      <c r="I466" s="239"/>
      <c r="J466" s="239"/>
      <c r="K466" s="239"/>
      <c r="L466" s="239"/>
      <c r="M466" s="241"/>
      <c r="N466" s="248"/>
      <c r="O466" s="250"/>
    </row>
    <row r="467" spans="2:15" x14ac:dyDescent="0.2">
      <c r="B467" s="175" t="s">
        <v>61</v>
      </c>
      <c r="C467" s="175" t="s">
        <v>70</v>
      </c>
      <c r="D467" s="175">
        <v>0</v>
      </c>
      <c r="E467" s="176" t="str">
        <f t="shared" si="37"/>
        <v>PRMale0</v>
      </c>
      <c r="F467" s="177">
        <v>9.1500000000000001E-3</v>
      </c>
      <c r="G467" s="177">
        <v>9.0699372388694868E-3</v>
      </c>
      <c r="H467" s="178">
        <v>906.99372388694871</v>
      </c>
      <c r="I467" s="177">
        <v>0.99093006276113049</v>
      </c>
      <c r="J467" s="178">
        <v>100000</v>
      </c>
      <c r="K467" s="178">
        <v>99155.204340814395</v>
      </c>
      <c r="L467" s="178">
        <v>7456534.8309603464</v>
      </c>
      <c r="M467" s="179">
        <v>74.565348309603465</v>
      </c>
      <c r="N467" s="178">
        <v>1</v>
      </c>
      <c r="O467" s="180">
        <f t="shared" ref="O467:O485" si="38">(K467-J468*N467)/H467</f>
        <v>6.8576069561748415E-2</v>
      </c>
    </row>
    <row r="468" spans="2:15" x14ac:dyDescent="0.2">
      <c r="B468" s="175" t="s">
        <v>61</v>
      </c>
      <c r="C468" s="175" t="s">
        <v>70</v>
      </c>
      <c r="D468" s="181" t="s">
        <v>139</v>
      </c>
      <c r="E468" s="176" t="str">
        <f t="shared" si="37"/>
        <v>PRMale01-04</v>
      </c>
      <c r="F468" s="177">
        <v>4.2999999999999999E-4</v>
      </c>
      <c r="G468" s="177">
        <v>1.7050144570771512E-3</v>
      </c>
      <c r="H468" s="178">
        <v>168.95500829600962</v>
      </c>
      <c r="I468" s="177">
        <v>0.99829498554292284</v>
      </c>
      <c r="J468" s="178">
        <v>99093.006276113054</v>
      </c>
      <c r="K468" s="178">
        <v>395970.87054466998</v>
      </c>
      <c r="L468" s="178">
        <v>7357379.6266195318</v>
      </c>
      <c r="M468" s="179">
        <v>74.247213835847376</v>
      </c>
      <c r="N468" s="178">
        <v>4</v>
      </c>
      <c r="O468" s="180">
        <f t="shared" si="38"/>
        <v>1.6256722790990881</v>
      </c>
    </row>
    <row r="469" spans="2:15" x14ac:dyDescent="0.2">
      <c r="B469" s="175" t="s">
        <v>61</v>
      </c>
      <c r="C469" s="175" t="s">
        <v>70</v>
      </c>
      <c r="D469" s="181" t="s">
        <v>138</v>
      </c>
      <c r="E469" s="176" t="str">
        <f t="shared" si="37"/>
        <v>PRMale05-09</v>
      </c>
      <c r="F469" s="177">
        <v>1.9000000000000001E-4</v>
      </c>
      <c r="G469" s="177">
        <v>9.3729838617965893E-4</v>
      </c>
      <c r="H469" s="178">
        <v>92.721353607678765</v>
      </c>
      <c r="I469" s="177">
        <v>0.99906270161382038</v>
      </c>
      <c r="J469" s="178">
        <v>98924.051267817049</v>
      </c>
      <c r="K469" s="178">
        <v>494388.45295506605</v>
      </c>
      <c r="L469" s="178">
        <v>6961408.7560748616</v>
      </c>
      <c r="M469" s="179">
        <v>70.371246090884839</v>
      </c>
      <c r="N469" s="178">
        <v>5</v>
      </c>
      <c r="O469" s="180">
        <f t="shared" si="38"/>
        <v>2.4999999999997997</v>
      </c>
    </row>
    <row r="470" spans="2:15" x14ac:dyDescent="0.2">
      <c r="B470" s="175" t="s">
        <v>61</v>
      </c>
      <c r="C470" s="175" t="s">
        <v>70</v>
      </c>
      <c r="D470" s="181" t="s">
        <v>120</v>
      </c>
      <c r="E470" s="176" t="str">
        <f t="shared" si="37"/>
        <v>PRMale10-14</v>
      </c>
      <c r="F470" s="177">
        <v>2.7E-4</v>
      </c>
      <c r="G470" s="177">
        <v>1.3347932277049761E-3</v>
      </c>
      <c r="H470" s="178">
        <v>131.91938985456289</v>
      </c>
      <c r="I470" s="177">
        <v>0.99866520677229498</v>
      </c>
      <c r="J470" s="178">
        <v>98831.329914209375</v>
      </c>
      <c r="K470" s="178">
        <v>493826.85109641048</v>
      </c>
      <c r="L470" s="178">
        <v>6467020.3031197954</v>
      </c>
      <c r="M470" s="179">
        <v>65.434921383062417</v>
      </c>
      <c r="N470" s="178">
        <v>5</v>
      </c>
      <c r="O470" s="180">
        <f t="shared" si="38"/>
        <v>2.5000000000003451</v>
      </c>
    </row>
    <row r="471" spans="2:15" x14ac:dyDescent="0.2">
      <c r="B471" s="175" t="s">
        <v>61</v>
      </c>
      <c r="C471" s="175" t="s">
        <v>70</v>
      </c>
      <c r="D471" s="175" t="s">
        <v>121</v>
      </c>
      <c r="E471" s="176" t="str">
        <f t="shared" si="37"/>
        <v>PRMale15-19</v>
      </c>
      <c r="F471" s="177">
        <v>1.4599999999999999E-3</v>
      </c>
      <c r="G471" s="177">
        <v>7.2795943489547196E-3</v>
      </c>
      <c r="H471" s="178">
        <v>718.49167109825521</v>
      </c>
      <c r="I471" s="177">
        <v>0.99272040565104525</v>
      </c>
      <c r="J471" s="178">
        <v>98699.410524354811</v>
      </c>
      <c r="K471" s="178">
        <v>491700.82344402838</v>
      </c>
      <c r="L471" s="178">
        <v>5973193.4520233851</v>
      </c>
      <c r="M471" s="179">
        <v>60.519038769228061</v>
      </c>
      <c r="N471" s="178">
        <v>5</v>
      </c>
      <c r="O471" s="180">
        <f t="shared" si="38"/>
        <v>2.5000000000000044</v>
      </c>
    </row>
    <row r="472" spans="2:15" x14ac:dyDescent="0.2">
      <c r="B472" s="175" t="s">
        <v>61</v>
      </c>
      <c r="C472" s="175" t="s">
        <v>70</v>
      </c>
      <c r="D472" s="175" t="s">
        <v>122</v>
      </c>
      <c r="E472" s="176" t="str">
        <f t="shared" si="37"/>
        <v>PRMale20-24</v>
      </c>
      <c r="F472" s="177">
        <v>2.0899999999999998E-3</v>
      </c>
      <c r="G472" s="177">
        <v>1.0390923770970412E-2</v>
      </c>
      <c r="H472" s="178">
        <v>1018.1122588138264</v>
      </c>
      <c r="I472" s="177">
        <v>0.98960907622902961</v>
      </c>
      <c r="J472" s="178">
        <v>97980.918853256546</v>
      </c>
      <c r="K472" s="178">
        <v>487359.31361924816</v>
      </c>
      <c r="L472" s="178">
        <v>5481492.6285793567</v>
      </c>
      <c r="M472" s="179">
        <v>55.94449095531391</v>
      </c>
      <c r="N472" s="178">
        <v>5</v>
      </c>
      <c r="O472" s="180">
        <f t="shared" si="38"/>
        <v>2.500000000000016</v>
      </c>
    </row>
    <row r="473" spans="2:15" x14ac:dyDescent="0.2">
      <c r="B473" s="175" t="s">
        <v>61</v>
      </c>
      <c r="C473" s="175" t="s">
        <v>70</v>
      </c>
      <c r="D473" s="175" t="s">
        <v>123</v>
      </c>
      <c r="E473" s="176" t="str">
        <f t="shared" si="37"/>
        <v>PRMale25-29</v>
      </c>
      <c r="F473" s="177">
        <v>1.8699999999999999E-3</v>
      </c>
      <c r="G473" s="177">
        <v>9.3212989559781512E-3</v>
      </c>
      <c r="H473" s="178">
        <v>903.81930787749036</v>
      </c>
      <c r="I473" s="177">
        <v>0.99067870104402189</v>
      </c>
      <c r="J473" s="178">
        <v>96962.806594442722</v>
      </c>
      <c r="K473" s="178">
        <v>482554.4847025199</v>
      </c>
      <c r="L473" s="178">
        <v>4994133.3149601081</v>
      </c>
      <c r="M473" s="179">
        <v>51.505659647916374</v>
      </c>
      <c r="N473" s="178">
        <v>5</v>
      </c>
      <c r="O473" s="180">
        <f t="shared" si="38"/>
        <v>2.5000000000000151</v>
      </c>
    </row>
    <row r="474" spans="2:15" x14ac:dyDescent="0.2">
      <c r="B474" s="175" t="s">
        <v>61</v>
      </c>
      <c r="C474" s="175" t="s">
        <v>70</v>
      </c>
      <c r="D474" s="175" t="s">
        <v>124</v>
      </c>
      <c r="E474" s="176" t="str">
        <f t="shared" si="37"/>
        <v>PRMale30-34</v>
      </c>
      <c r="F474" s="177">
        <v>2E-3</v>
      </c>
      <c r="G474" s="177">
        <v>9.9274596778373241E-3</v>
      </c>
      <c r="H474" s="178">
        <v>953.6217229812645</v>
      </c>
      <c r="I474" s="177">
        <v>0.99007254032216263</v>
      </c>
      <c r="J474" s="178">
        <v>96058.987286565229</v>
      </c>
      <c r="K474" s="178">
        <v>477910.88212537294</v>
      </c>
      <c r="L474" s="178">
        <v>4511578.8302575881</v>
      </c>
      <c r="M474" s="179">
        <v>46.966754050805775</v>
      </c>
      <c r="N474" s="178">
        <v>5</v>
      </c>
      <c r="O474" s="180">
        <f t="shared" si="38"/>
        <v>2.4999999999999982</v>
      </c>
    </row>
    <row r="475" spans="2:15" x14ac:dyDescent="0.2">
      <c r="B475" s="175" t="s">
        <v>61</v>
      </c>
      <c r="C475" s="175" t="s">
        <v>70</v>
      </c>
      <c r="D475" s="175" t="s">
        <v>125</v>
      </c>
      <c r="E475" s="176" t="str">
        <f t="shared" si="37"/>
        <v>PRMale35-39</v>
      </c>
      <c r="F475" s="177">
        <v>2.4299999999999999E-3</v>
      </c>
      <c r="G475" s="177">
        <v>1.2060484200090277E-2</v>
      </c>
      <c r="H475" s="178">
        <v>1147.0167587234143</v>
      </c>
      <c r="I475" s="177">
        <v>0.98793951579990968</v>
      </c>
      <c r="J475" s="178">
        <v>95105.365563583953</v>
      </c>
      <c r="K475" s="178">
        <v>472659.28592111124</v>
      </c>
      <c r="L475" s="178">
        <v>4033667.9481322151</v>
      </c>
      <c r="M475" s="179">
        <v>42.41262229769206</v>
      </c>
      <c r="N475" s="178">
        <v>5</v>
      </c>
      <c r="O475" s="180">
        <f t="shared" si="38"/>
        <v>2.5000000000000067</v>
      </c>
    </row>
    <row r="476" spans="2:15" x14ac:dyDescent="0.2">
      <c r="B476" s="175" t="s">
        <v>61</v>
      </c>
      <c r="C476" s="175" t="s">
        <v>70</v>
      </c>
      <c r="D476" s="175" t="s">
        <v>126</v>
      </c>
      <c r="E476" s="176" t="str">
        <f t="shared" si="37"/>
        <v>PRMale40-44</v>
      </c>
      <c r="F476" s="177">
        <v>3.15E-3</v>
      </c>
      <c r="G476" s="177">
        <v>1.5637425255646438E-2</v>
      </c>
      <c r="H476" s="178">
        <v>1469.2666565799634</v>
      </c>
      <c r="I476" s="177">
        <v>0.98436257474435351</v>
      </c>
      <c r="J476" s="178">
        <v>93958.348804860536</v>
      </c>
      <c r="K476" s="178">
        <v>466118.57738285273</v>
      </c>
      <c r="L476" s="178">
        <v>3561008.6622111038</v>
      </c>
      <c r="M476" s="179">
        <v>37.899864221825176</v>
      </c>
      <c r="N476" s="178">
        <v>5</v>
      </c>
      <c r="O476" s="180">
        <f t="shared" si="38"/>
        <v>2.4999999999999978</v>
      </c>
    </row>
    <row r="477" spans="2:15" x14ac:dyDescent="0.2">
      <c r="B477" s="175" t="s">
        <v>61</v>
      </c>
      <c r="C477" s="175" t="s">
        <v>70</v>
      </c>
      <c r="D477" s="175" t="s">
        <v>127</v>
      </c>
      <c r="E477" s="176" t="str">
        <f t="shared" si="37"/>
        <v>PRMale45-49</v>
      </c>
      <c r="F477" s="177">
        <v>4.4999999999999997E-3</v>
      </c>
      <c r="G477" s="177">
        <v>2.2244505384674051E-2</v>
      </c>
      <c r="H477" s="178">
        <v>2057.3738858709876</v>
      </c>
      <c r="I477" s="177">
        <v>0.97775549461532596</v>
      </c>
      <c r="J477" s="178">
        <v>92489.082148280562</v>
      </c>
      <c r="K477" s="178">
        <v>457301.97602672537</v>
      </c>
      <c r="L477" s="178">
        <v>3094890.084828251</v>
      </c>
      <c r="M477" s="179">
        <v>33.462220761002406</v>
      </c>
      <c r="N477" s="178">
        <v>5</v>
      </c>
      <c r="O477" s="180">
        <f t="shared" si="38"/>
        <v>2.5000000000000204</v>
      </c>
    </row>
    <row r="478" spans="2:15" x14ac:dyDescent="0.2">
      <c r="B478" s="175" t="s">
        <v>61</v>
      </c>
      <c r="C478" s="175" t="s">
        <v>70</v>
      </c>
      <c r="D478" s="175" t="s">
        <v>128</v>
      </c>
      <c r="E478" s="176" t="str">
        <f t="shared" si="37"/>
        <v>PRMale50-54</v>
      </c>
      <c r="F478" s="177">
        <v>6.6699999999999997E-3</v>
      </c>
      <c r="G478" s="177">
        <v>3.2825005130960046E-2</v>
      </c>
      <c r="H478" s="178">
        <v>2968.4212877150762</v>
      </c>
      <c r="I478" s="177">
        <v>0.96717499486903991</v>
      </c>
      <c r="J478" s="178">
        <v>90431.708262409578</v>
      </c>
      <c r="K478" s="178">
        <v>444737.48809276021</v>
      </c>
      <c r="L478" s="178">
        <v>2637588.1088015256</v>
      </c>
      <c r="M478" s="179">
        <v>29.166629266229524</v>
      </c>
      <c r="N478" s="178">
        <v>5</v>
      </c>
      <c r="O478" s="180">
        <f t="shared" si="38"/>
        <v>2.5000000000000275</v>
      </c>
    </row>
    <row r="479" spans="2:15" x14ac:dyDescent="0.2">
      <c r="B479" s="175" t="s">
        <v>61</v>
      </c>
      <c r="C479" s="175" t="s">
        <v>70</v>
      </c>
      <c r="D479" s="175" t="s">
        <v>129</v>
      </c>
      <c r="E479" s="176" t="str">
        <f t="shared" si="37"/>
        <v>PRMale55-59</v>
      </c>
      <c r="F479" s="177">
        <v>9.5999999999999992E-3</v>
      </c>
      <c r="G479" s="177">
        <v>4.6881688306450536E-2</v>
      </c>
      <c r="H479" s="178">
        <v>4100.4265582052622</v>
      </c>
      <c r="I479" s="177">
        <v>0.95311831169354944</v>
      </c>
      <c r="J479" s="178">
        <v>87463.286974694493</v>
      </c>
      <c r="K479" s="178">
        <v>427065.3684779593</v>
      </c>
      <c r="L479" s="178">
        <v>2192850.6207087655</v>
      </c>
      <c r="M479" s="179">
        <v>25.071669457645889</v>
      </c>
      <c r="N479" s="178">
        <v>5</v>
      </c>
      <c r="O479" s="180">
        <f t="shared" si="38"/>
        <v>2.4999999999999942</v>
      </c>
    </row>
    <row r="480" spans="2:15" x14ac:dyDescent="0.2">
      <c r="B480" s="175" t="s">
        <v>61</v>
      </c>
      <c r="C480" s="175" t="s">
        <v>70</v>
      </c>
      <c r="D480" s="175" t="s">
        <v>130</v>
      </c>
      <c r="E480" s="176" t="str">
        <f t="shared" si="37"/>
        <v>PRMale60-64</v>
      </c>
      <c r="F480" s="177">
        <v>1.3809999999999999E-2</v>
      </c>
      <c r="G480" s="177">
        <v>6.6745824689988173E-2</v>
      </c>
      <c r="H480" s="178">
        <v>5564.1228670149449</v>
      </c>
      <c r="I480" s="177">
        <v>0.93325417531001187</v>
      </c>
      <c r="J480" s="178">
        <v>83362.860416489231</v>
      </c>
      <c r="K480" s="178">
        <v>402903.99491490878</v>
      </c>
      <c r="L480" s="178">
        <v>1765785.2522308063</v>
      </c>
      <c r="M480" s="179">
        <v>21.1819177438102</v>
      </c>
      <c r="N480" s="178">
        <v>5</v>
      </c>
      <c r="O480" s="180">
        <f t="shared" si="38"/>
        <v>2.4999999999999951</v>
      </c>
    </row>
    <row r="481" spans="2:15" x14ac:dyDescent="0.2">
      <c r="B481" s="175" t="s">
        <v>61</v>
      </c>
      <c r="C481" s="175" t="s">
        <v>70</v>
      </c>
      <c r="D481" s="175" t="s">
        <v>131</v>
      </c>
      <c r="E481" s="176" t="str">
        <f t="shared" si="37"/>
        <v>PRMale65-69</v>
      </c>
      <c r="F481" s="177">
        <v>2.138E-2</v>
      </c>
      <c r="G481" s="177">
        <v>0.10149216419357537</v>
      </c>
      <c r="H481" s="178">
        <v>7895.9622454241226</v>
      </c>
      <c r="I481" s="177">
        <v>0.89850783580642468</v>
      </c>
      <c r="J481" s="178">
        <v>77798.737549474288</v>
      </c>
      <c r="K481" s="178">
        <v>369253.78213381115</v>
      </c>
      <c r="L481" s="178">
        <v>1362881.2573158976</v>
      </c>
      <c r="M481" s="179">
        <v>17.518038213013483</v>
      </c>
      <c r="N481" s="178">
        <v>5</v>
      </c>
      <c r="O481" s="180">
        <f t="shared" si="38"/>
        <v>2.4999999999999978</v>
      </c>
    </row>
    <row r="482" spans="2:15" x14ac:dyDescent="0.2">
      <c r="B482" s="175" t="s">
        <v>61</v>
      </c>
      <c r="C482" s="175" t="s">
        <v>70</v>
      </c>
      <c r="D482" s="175" t="s">
        <v>132</v>
      </c>
      <c r="E482" s="176" t="str">
        <f t="shared" si="37"/>
        <v>PRMale70-74</v>
      </c>
      <c r="F482" s="177">
        <v>3.2969999999999999E-2</v>
      </c>
      <c r="G482" s="177">
        <v>0.15231161040623481</v>
      </c>
      <c r="H482" s="178">
        <v>10647.004278425062</v>
      </c>
      <c r="I482" s="177">
        <v>0.84768838959376525</v>
      </c>
      <c r="J482" s="178">
        <v>69902.77530405017</v>
      </c>
      <c r="K482" s="178">
        <v>322896.36582418822</v>
      </c>
      <c r="L482" s="178">
        <v>993627.47518208646</v>
      </c>
      <c r="M482" s="179">
        <v>14.214420970557883</v>
      </c>
      <c r="N482" s="178">
        <v>5</v>
      </c>
      <c r="O482" s="180">
        <f t="shared" si="38"/>
        <v>2.4999999999999991</v>
      </c>
    </row>
    <row r="483" spans="2:15" x14ac:dyDescent="0.2">
      <c r="B483" s="175" t="s">
        <v>61</v>
      </c>
      <c r="C483" s="175" t="s">
        <v>70</v>
      </c>
      <c r="D483" s="175" t="s">
        <v>133</v>
      </c>
      <c r="E483" s="176" t="str">
        <f t="shared" si="37"/>
        <v>PRMale75-79</v>
      </c>
      <c r="F483" s="177">
        <v>5.1670000000000001E-2</v>
      </c>
      <c r="G483" s="177">
        <v>0.22877928462593983</v>
      </c>
      <c r="H483" s="178">
        <v>13556.492905201007</v>
      </c>
      <c r="I483" s="177">
        <v>0.77122071537406023</v>
      </c>
      <c r="J483" s="178">
        <v>59255.771025625116</v>
      </c>
      <c r="K483" s="178">
        <v>262387.62286512309</v>
      </c>
      <c r="L483" s="178">
        <v>670731.10935789824</v>
      </c>
      <c r="M483" s="179">
        <v>11.319253766318239</v>
      </c>
      <c r="N483" s="178">
        <v>5</v>
      </c>
      <c r="O483" s="180">
        <f t="shared" si="38"/>
        <v>2.5000000000000022</v>
      </c>
    </row>
    <row r="484" spans="2:15" x14ac:dyDescent="0.2">
      <c r="B484" s="175" t="s">
        <v>61</v>
      </c>
      <c r="C484" s="175" t="s">
        <v>70</v>
      </c>
      <c r="D484" s="175" t="s">
        <v>134</v>
      </c>
      <c r="E484" s="176" t="str">
        <f t="shared" si="37"/>
        <v>PRMale80-84</v>
      </c>
      <c r="F484" s="177">
        <v>7.6819999999999999E-2</v>
      </c>
      <c r="G484" s="177">
        <v>0.32222089030409401</v>
      </c>
      <c r="H484" s="178">
        <v>14725.262082217461</v>
      </c>
      <c r="I484" s="177">
        <v>0.67777910969590605</v>
      </c>
      <c r="J484" s="178">
        <v>45699.278120424111</v>
      </c>
      <c r="K484" s="178">
        <v>191683.2353965769</v>
      </c>
      <c r="L484" s="178">
        <v>408343.48649277515</v>
      </c>
      <c r="M484" s="179">
        <v>8.9354471949585701</v>
      </c>
      <c r="N484" s="178">
        <v>5</v>
      </c>
      <c r="O484" s="180">
        <f t="shared" si="38"/>
        <v>2.4999999999999996</v>
      </c>
    </row>
    <row r="485" spans="2:15" x14ac:dyDescent="0.2">
      <c r="B485" s="175" t="s">
        <v>61</v>
      </c>
      <c r="C485" s="175" t="s">
        <v>70</v>
      </c>
      <c r="D485" s="175" t="s">
        <v>135</v>
      </c>
      <c r="E485" s="176" t="str">
        <f t="shared" si="37"/>
        <v>PRMale85-89</v>
      </c>
      <c r="F485" s="177">
        <v>0.11362</v>
      </c>
      <c r="G485" s="177">
        <v>0.44243062318861548</v>
      </c>
      <c r="H485" s="178">
        <v>13703.85321843794</v>
      </c>
      <c r="I485" s="177">
        <v>0.55756937681138452</v>
      </c>
      <c r="J485" s="178">
        <v>30974.016038206653</v>
      </c>
      <c r="K485" s="178">
        <v>120610.44714493841</v>
      </c>
      <c r="L485" s="178">
        <v>216660.25109619822</v>
      </c>
      <c r="M485" s="179">
        <v>6.9949034322493526</v>
      </c>
      <c r="N485" s="178">
        <v>5</v>
      </c>
      <c r="O485" s="180">
        <f t="shared" si="38"/>
        <v>2.5</v>
      </c>
    </row>
    <row r="486" spans="2:15" x14ac:dyDescent="0.2">
      <c r="B486" s="175" t="s">
        <v>61</v>
      </c>
      <c r="C486" s="175" t="s">
        <v>70</v>
      </c>
      <c r="D486" s="175" t="s">
        <v>8</v>
      </c>
      <c r="E486" s="176" t="str">
        <f t="shared" si="37"/>
        <v>PRMale90+</v>
      </c>
      <c r="F486" s="177">
        <v>0.17979999999999999</v>
      </c>
      <c r="G486" s="177">
        <v>1</v>
      </c>
      <c r="H486" s="178">
        <v>17270.162819768713</v>
      </c>
      <c r="I486" s="177">
        <v>0</v>
      </c>
      <c r="J486" s="178">
        <v>17270.162819768713</v>
      </c>
      <c r="K486" s="178">
        <v>96049.80395125979</v>
      </c>
      <c r="L486" s="178">
        <v>96049.80395125979</v>
      </c>
      <c r="M486" s="179">
        <v>5.5616038455244929</v>
      </c>
      <c r="N486" s="179" t="s">
        <v>19</v>
      </c>
      <c r="O486" s="180">
        <f>K486/H486</f>
        <v>5.5616038455244929</v>
      </c>
    </row>
    <row r="487" spans="2:15" ht="16" customHeight="1" x14ac:dyDescent="0.2">
      <c r="B487" s="239" t="s">
        <v>14</v>
      </c>
      <c r="C487" s="239" t="s">
        <v>17</v>
      </c>
      <c r="D487" s="239" t="s">
        <v>0</v>
      </c>
      <c r="E487" s="239" t="s">
        <v>137</v>
      </c>
      <c r="F487" s="238" t="s">
        <v>1</v>
      </c>
      <c r="G487" s="238" t="s">
        <v>2</v>
      </c>
      <c r="H487" s="238" t="s">
        <v>82</v>
      </c>
      <c r="I487" s="238" t="s">
        <v>3</v>
      </c>
      <c r="J487" s="238" t="s">
        <v>4</v>
      </c>
      <c r="K487" s="238" t="s">
        <v>5</v>
      </c>
      <c r="L487" s="238" t="s">
        <v>6</v>
      </c>
      <c r="M487" s="240" t="s">
        <v>7</v>
      </c>
      <c r="N487" s="248" t="s">
        <v>9</v>
      </c>
      <c r="O487" s="250" t="s">
        <v>141</v>
      </c>
    </row>
    <row r="488" spans="2:15" ht="16" customHeight="1" x14ac:dyDescent="0.2">
      <c r="B488" s="239"/>
      <c r="C488" s="239"/>
      <c r="D488" s="239"/>
      <c r="E488" s="239"/>
      <c r="F488" s="239"/>
      <c r="G488" s="239"/>
      <c r="H488" s="239"/>
      <c r="I488" s="239"/>
      <c r="J488" s="239"/>
      <c r="K488" s="239"/>
      <c r="L488" s="239"/>
      <c r="M488" s="241"/>
      <c r="N488" s="248"/>
      <c r="O488" s="250"/>
    </row>
    <row r="489" spans="2:15" x14ac:dyDescent="0.2">
      <c r="B489" s="175" t="s">
        <v>62</v>
      </c>
      <c r="C489" s="175" t="s">
        <v>70</v>
      </c>
      <c r="D489" s="175">
        <v>0</v>
      </c>
      <c r="E489" s="176" t="str">
        <f t="shared" si="37"/>
        <v>SCMale0</v>
      </c>
      <c r="F489" s="177">
        <v>8.9999999999999993E-3</v>
      </c>
      <c r="G489" s="177">
        <v>8.9219666873735677E-3</v>
      </c>
      <c r="H489" s="178">
        <v>892.19666873735673</v>
      </c>
      <c r="I489" s="177">
        <v>0.99107803331262645</v>
      </c>
      <c r="J489" s="178">
        <v>100000</v>
      </c>
      <c r="K489" s="178">
        <v>99168.607117935535</v>
      </c>
      <c r="L489" s="178">
        <v>7668064.6628029859</v>
      </c>
      <c r="M489" s="179">
        <v>76.680646628029862</v>
      </c>
      <c r="N489" s="178">
        <v>1</v>
      </c>
      <c r="O489" s="180">
        <f t="shared" ref="O489:O507" si="39">(K489-J490*N489)/H489</f>
        <v>6.8150654226197191E-2</v>
      </c>
    </row>
    <row r="490" spans="2:15" x14ac:dyDescent="0.2">
      <c r="B490" s="175" t="s">
        <v>62</v>
      </c>
      <c r="C490" s="175" t="s">
        <v>70</v>
      </c>
      <c r="D490" s="181" t="s">
        <v>139</v>
      </c>
      <c r="E490" s="176" t="str">
        <f t="shared" si="37"/>
        <v>SCMale01-04</v>
      </c>
      <c r="F490" s="177">
        <v>3.8999999999999999E-4</v>
      </c>
      <c r="G490" s="177">
        <v>1.5407968244814201E-3</v>
      </c>
      <c r="H490" s="178">
        <v>152.70498865413859</v>
      </c>
      <c r="I490" s="177">
        <v>0.99845920317551862</v>
      </c>
      <c r="J490" s="178">
        <v>99107.80333126265</v>
      </c>
      <c r="K490" s="178">
        <v>396068.70971863938</v>
      </c>
      <c r="L490" s="178">
        <v>7568896.0556850508</v>
      </c>
      <c r="M490" s="179">
        <v>76.370334133896719</v>
      </c>
      <c r="N490" s="178">
        <v>4</v>
      </c>
      <c r="O490" s="180">
        <f t="shared" si="39"/>
        <v>1.6261181143710508</v>
      </c>
    </row>
    <row r="491" spans="2:15" x14ac:dyDescent="0.2">
      <c r="B491" s="175" t="s">
        <v>62</v>
      </c>
      <c r="C491" s="175" t="s">
        <v>70</v>
      </c>
      <c r="D491" s="181" t="s">
        <v>138</v>
      </c>
      <c r="E491" s="176" t="str">
        <f t="shared" si="37"/>
        <v>SCMale05-09</v>
      </c>
      <c r="F491" s="177">
        <v>1.4999999999999999E-4</v>
      </c>
      <c r="G491" s="177">
        <v>7.3189249389900356E-4</v>
      </c>
      <c r="H491" s="178">
        <v>72.424493709992902</v>
      </c>
      <c r="I491" s="177">
        <v>0.99926810750610096</v>
      </c>
      <c r="J491" s="178">
        <v>98955.098342608515</v>
      </c>
      <c r="K491" s="178">
        <v>494594.43047876755</v>
      </c>
      <c r="L491" s="178">
        <v>7172827.3459664118</v>
      </c>
      <c r="M491" s="179">
        <v>72.485677505288322</v>
      </c>
      <c r="N491" s="178">
        <v>5</v>
      </c>
      <c r="O491" s="180">
        <f t="shared" si="39"/>
        <v>2.500000000000183</v>
      </c>
    </row>
    <row r="492" spans="2:15" x14ac:dyDescent="0.2">
      <c r="B492" s="175" t="s">
        <v>62</v>
      </c>
      <c r="C492" s="175" t="s">
        <v>70</v>
      </c>
      <c r="D492" s="181" t="s">
        <v>120</v>
      </c>
      <c r="E492" s="176" t="str">
        <f t="shared" si="37"/>
        <v>SCMale10-14</v>
      </c>
      <c r="F492" s="177">
        <v>1.9000000000000001E-4</v>
      </c>
      <c r="G492" s="177">
        <v>9.6625621717933124E-4</v>
      </c>
      <c r="H492" s="178">
        <v>95.545998377814257</v>
      </c>
      <c r="I492" s="177">
        <v>0.99903374378282062</v>
      </c>
      <c r="J492" s="178">
        <v>98882.673848898514</v>
      </c>
      <c r="K492" s="178">
        <v>494174.50424854807</v>
      </c>
      <c r="L492" s="178">
        <v>6678232.9154876443</v>
      </c>
      <c r="M492" s="179">
        <v>67.536937013784396</v>
      </c>
      <c r="N492" s="178">
        <v>5</v>
      </c>
      <c r="O492" s="180">
        <f t="shared" si="39"/>
        <v>2.5000000000001141</v>
      </c>
    </row>
    <row r="493" spans="2:15" x14ac:dyDescent="0.2">
      <c r="B493" s="175" t="s">
        <v>62</v>
      </c>
      <c r="C493" s="175" t="s">
        <v>70</v>
      </c>
      <c r="D493" s="175" t="s">
        <v>121</v>
      </c>
      <c r="E493" s="176" t="str">
        <f t="shared" si="37"/>
        <v>SCMale15-19</v>
      </c>
      <c r="F493" s="177">
        <v>7.9000000000000001E-4</v>
      </c>
      <c r="G493" s="177">
        <v>3.9307982556395053E-3</v>
      </c>
      <c r="H493" s="178">
        <v>388.31226983446356</v>
      </c>
      <c r="I493" s="177">
        <v>0.99606920174436053</v>
      </c>
      <c r="J493" s="178">
        <v>98787.127850520701</v>
      </c>
      <c r="K493" s="178">
        <v>492964.85857801733</v>
      </c>
      <c r="L493" s="178">
        <v>6184058.411239096</v>
      </c>
      <c r="M493" s="179">
        <v>62.599840139056134</v>
      </c>
      <c r="N493" s="178">
        <v>5</v>
      </c>
      <c r="O493" s="180">
        <f t="shared" si="39"/>
        <v>2.5000000000000773</v>
      </c>
    </row>
    <row r="494" spans="2:15" x14ac:dyDescent="0.2">
      <c r="B494" s="175" t="s">
        <v>62</v>
      </c>
      <c r="C494" s="175" t="s">
        <v>70</v>
      </c>
      <c r="D494" s="175" t="s">
        <v>122</v>
      </c>
      <c r="E494" s="176" t="str">
        <f t="shared" si="37"/>
        <v>SCMale20-24</v>
      </c>
      <c r="F494" s="177">
        <v>1.2199999999999999E-3</v>
      </c>
      <c r="G494" s="177">
        <v>6.0890963228816793E-3</v>
      </c>
      <c r="H494" s="178">
        <v>599.15986612826907</v>
      </c>
      <c r="I494" s="177">
        <v>0.99391090367711832</v>
      </c>
      <c r="J494" s="178">
        <v>98398.815580686234</v>
      </c>
      <c r="K494" s="178">
        <v>490496.1782381105</v>
      </c>
      <c r="L494" s="178">
        <v>5691093.552661079</v>
      </c>
      <c r="M494" s="179">
        <v>57.837012763577711</v>
      </c>
      <c r="N494" s="178">
        <v>5</v>
      </c>
      <c r="O494" s="180">
        <f t="shared" si="39"/>
        <v>2.4999999999999476</v>
      </c>
    </row>
    <row r="495" spans="2:15" x14ac:dyDescent="0.2">
      <c r="B495" s="175" t="s">
        <v>62</v>
      </c>
      <c r="C495" s="175" t="s">
        <v>70</v>
      </c>
      <c r="D495" s="175" t="s">
        <v>123</v>
      </c>
      <c r="E495" s="176" t="str">
        <f t="shared" si="37"/>
        <v>SCMale25-29</v>
      </c>
      <c r="F495" s="177">
        <v>1.0399999999999999E-3</v>
      </c>
      <c r="G495" s="177">
        <v>5.187984834132341E-3</v>
      </c>
      <c r="H495" s="178">
        <v>507.38313063049111</v>
      </c>
      <c r="I495" s="177">
        <v>0.9948120151658677</v>
      </c>
      <c r="J495" s="178">
        <v>97799.655714557972</v>
      </c>
      <c r="K495" s="178">
        <v>487729.82074621361</v>
      </c>
      <c r="L495" s="178">
        <v>5200597.3744229684</v>
      </c>
      <c r="M495" s="179">
        <v>53.176029469895497</v>
      </c>
      <c r="N495" s="178">
        <v>5</v>
      </c>
      <c r="O495" s="180">
        <f t="shared" si="39"/>
        <v>2.4999999999999365</v>
      </c>
    </row>
    <row r="496" spans="2:15" x14ac:dyDescent="0.2">
      <c r="B496" s="175" t="s">
        <v>62</v>
      </c>
      <c r="C496" s="175" t="s">
        <v>70</v>
      </c>
      <c r="D496" s="175" t="s">
        <v>124</v>
      </c>
      <c r="E496" s="176" t="str">
        <f t="shared" si="37"/>
        <v>SCMale30-34</v>
      </c>
      <c r="F496" s="177">
        <v>1.2999999999999999E-3</v>
      </c>
      <c r="G496" s="177">
        <v>6.4569331457877618E-3</v>
      </c>
      <c r="H496" s="178">
        <v>628.2096996761793</v>
      </c>
      <c r="I496" s="177">
        <v>0.99354306685421223</v>
      </c>
      <c r="J496" s="178">
        <v>97292.272583927479</v>
      </c>
      <c r="K496" s="178">
        <v>484890.83867044694</v>
      </c>
      <c r="L496" s="178">
        <v>4712867.5536767552</v>
      </c>
      <c r="M496" s="179">
        <v>48.440307010109997</v>
      </c>
      <c r="N496" s="178">
        <v>5</v>
      </c>
      <c r="O496" s="180">
        <f t="shared" si="39"/>
        <v>2.5000000000000262</v>
      </c>
    </row>
    <row r="497" spans="2:15" x14ac:dyDescent="0.2">
      <c r="B497" s="175" t="s">
        <v>62</v>
      </c>
      <c r="C497" s="175" t="s">
        <v>70</v>
      </c>
      <c r="D497" s="175" t="s">
        <v>125</v>
      </c>
      <c r="E497" s="176" t="str">
        <f t="shared" si="37"/>
        <v>SCMale35-39</v>
      </c>
      <c r="F497" s="177">
        <v>1.7799999999999999E-3</v>
      </c>
      <c r="G497" s="177">
        <v>8.8532955457501904E-3</v>
      </c>
      <c r="H497" s="178">
        <v>855.7955173672583</v>
      </c>
      <c r="I497" s="177">
        <v>0.99114670445424979</v>
      </c>
      <c r="J497" s="178">
        <v>96664.062884251296</v>
      </c>
      <c r="K497" s="178">
        <v>481180.82562783838</v>
      </c>
      <c r="L497" s="178">
        <v>4227976.7150063086</v>
      </c>
      <c r="M497" s="179">
        <v>43.738868291404486</v>
      </c>
      <c r="N497" s="178">
        <v>5</v>
      </c>
      <c r="O497" s="180">
        <f t="shared" si="39"/>
        <v>2.5000000000000173</v>
      </c>
    </row>
    <row r="498" spans="2:15" x14ac:dyDescent="0.2">
      <c r="B498" s="175" t="s">
        <v>62</v>
      </c>
      <c r="C498" s="175" t="s">
        <v>70</v>
      </c>
      <c r="D498" s="175" t="s">
        <v>126</v>
      </c>
      <c r="E498" s="176" t="str">
        <f t="shared" si="37"/>
        <v>SCMale40-44</v>
      </c>
      <c r="F498" s="177">
        <v>2.48E-3</v>
      </c>
      <c r="G498" s="177">
        <v>1.2329948684314035E-2</v>
      </c>
      <c r="H498" s="178">
        <v>1181.3110201667191</v>
      </c>
      <c r="I498" s="177">
        <v>0.98767005131568597</v>
      </c>
      <c r="J498" s="178">
        <v>95808.267366884043</v>
      </c>
      <c r="K498" s="178">
        <v>476088.05928400345</v>
      </c>
      <c r="L498" s="178">
        <v>3746795.8893784699</v>
      </c>
      <c r="M498" s="179">
        <v>39.107229390034277</v>
      </c>
      <c r="N498" s="178">
        <v>5</v>
      </c>
      <c r="O498" s="180">
        <f t="shared" si="39"/>
        <v>2.5000000000000222</v>
      </c>
    </row>
    <row r="499" spans="2:15" x14ac:dyDescent="0.2">
      <c r="B499" s="175" t="s">
        <v>62</v>
      </c>
      <c r="C499" s="175" t="s">
        <v>70</v>
      </c>
      <c r="D499" s="175" t="s">
        <v>127</v>
      </c>
      <c r="E499" s="176" t="str">
        <f t="shared" si="37"/>
        <v>SCMale45-49</v>
      </c>
      <c r="F499" s="177">
        <v>3.5899999999999999E-3</v>
      </c>
      <c r="G499" s="177">
        <v>1.7813849427777941E-2</v>
      </c>
      <c r="H499" s="178">
        <v>1685.6703521693387</v>
      </c>
      <c r="I499" s="177">
        <v>0.98218615057222203</v>
      </c>
      <c r="J499" s="178">
        <v>94626.956346717328</v>
      </c>
      <c r="K499" s="178">
        <v>468920.60585316329</v>
      </c>
      <c r="L499" s="178">
        <v>3270707.8300944665</v>
      </c>
      <c r="M499" s="179">
        <v>34.56422943701633</v>
      </c>
      <c r="N499" s="178">
        <v>5</v>
      </c>
      <c r="O499" s="180">
        <f t="shared" si="39"/>
        <v>2.4999999999999956</v>
      </c>
    </row>
    <row r="500" spans="2:15" x14ac:dyDescent="0.2">
      <c r="B500" s="175" t="s">
        <v>62</v>
      </c>
      <c r="C500" s="175" t="s">
        <v>70</v>
      </c>
      <c r="D500" s="175" t="s">
        <v>128</v>
      </c>
      <c r="E500" s="176" t="str">
        <f t="shared" si="37"/>
        <v>SCMale50-54</v>
      </c>
      <c r="F500" s="177">
        <v>5.4799999999999996E-3</v>
      </c>
      <c r="G500" s="177">
        <v>2.7020930936414347E-2</v>
      </c>
      <c r="H500" s="178">
        <v>2511.3600700002153</v>
      </c>
      <c r="I500" s="177">
        <v>0.97297906906358567</v>
      </c>
      <c r="J500" s="178">
        <v>92941.285994547987</v>
      </c>
      <c r="K500" s="178">
        <v>458428.02979773941</v>
      </c>
      <c r="L500" s="178">
        <v>2801787.2242413033</v>
      </c>
      <c r="M500" s="179">
        <v>30.145776381937068</v>
      </c>
      <c r="N500" s="178">
        <v>5</v>
      </c>
      <c r="O500" s="180">
        <f t="shared" si="39"/>
        <v>2.5000000000000009</v>
      </c>
    </row>
    <row r="501" spans="2:15" x14ac:dyDescent="0.2">
      <c r="B501" s="175" t="s">
        <v>62</v>
      </c>
      <c r="C501" s="175" t="s">
        <v>70</v>
      </c>
      <c r="D501" s="175" t="s">
        <v>129</v>
      </c>
      <c r="E501" s="176" t="str">
        <f t="shared" si="37"/>
        <v>SCMale55-59</v>
      </c>
      <c r="F501" s="177">
        <v>8.1799999999999998E-3</v>
      </c>
      <c r="G501" s="177">
        <v>4.0103841203385678E-2</v>
      </c>
      <c r="H501" s="178">
        <v>3626.5873893119938</v>
      </c>
      <c r="I501" s="177">
        <v>0.95989615879661427</v>
      </c>
      <c r="J501" s="178">
        <v>90429.925924547773</v>
      </c>
      <c r="K501" s="178">
        <v>443083.16114945884</v>
      </c>
      <c r="L501" s="178">
        <v>2343359.1944435639</v>
      </c>
      <c r="M501" s="179">
        <v>25.913536591844583</v>
      </c>
      <c r="N501" s="178">
        <v>5</v>
      </c>
      <c r="O501" s="180">
        <f t="shared" si="39"/>
        <v>2.4999999999999947</v>
      </c>
    </row>
    <row r="502" spans="2:15" x14ac:dyDescent="0.2">
      <c r="B502" s="175" t="s">
        <v>62</v>
      </c>
      <c r="C502" s="175" t="s">
        <v>70</v>
      </c>
      <c r="D502" s="175" t="s">
        <v>130</v>
      </c>
      <c r="E502" s="176" t="str">
        <f t="shared" si="37"/>
        <v>SCMale60-64</v>
      </c>
      <c r="F502" s="177">
        <v>1.2460000000000001E-2</v>
      </c>
      <c r="G502" s="177">
        <v>6.0396029973567258E-2</v>
      </c>
      <c r="H502" s="178">
        <v>5242.5770359798053</v>
      </c>
      <c r="I502" s="177">
        <v>0.9396039700264327</v>
      </c>
      <c r="J502" s="178">
        <v>86803.338535235773</v>
      </c>
      <c r="K502" s="178">
        <v>420910.25008622935</v>
      </c>
      <c r="L502" s="178">
        <v>1900276.0332941052</v>
      </c>
      <c r="M502" s="179">
        <v>21.891739020184492</v>
      </c>
      <c r="N502" s="178">
        <v>5</v>
      </c>
      <c r="O502" s="180">
        <f t="shared" si="39"/>
        <v>2.5000000000000022</v>
      </c>
    </row>
    <row r="503" spans="2:15" x14ac:dyDescent="0.2">
      <c r="B503" s="175" t="s">
        <v>62</v>
      </c>
      <c r="C503" s="175" t="s">
        <v>70</v>
      </c>
      <c r="D503" s="175" t="s">
        <v>131</v>
      </c>
      <c r="E503" s="176" t="str">
        <f t="shared" si="37"/>
        <v>SCMale65-69</v>
      </c>
      <c r="F503" s="177">
        <v>1.925E-2</v>
      </c>
      <c r="G503" s="177">
        <v>9.1851340425872174E-2</v>
      </c>
      <c r="H503" s="178">
        <v>7491.4652698615282</v>
      </c>
      <c r="I503" s="177">
        <v>0.90814865957412783</v>
      </c>
      <c r="J503" s="178">
        <v>81560.761499255968</v>
      </c>
      <c r="K503" s="178">
        <v>389075.14432162605</v>
      </c>
      <c r="L503" s="178">
        <v>1479365.7832078759</v>
      </c>
      <c r="M503" s="179">
        <v>18.138204646622523</v>
      </c>
      <c r="N503" s="178">
        <v>5</v>
      </c>
      <c r="O503" s="180">
        <f t="shared" si="39"/>
        <v>2.5000000000000018</v>
      </c>
    </row>
    <row r="504" spans="2:15" x14ac:dyDescent="0.2">
      <c r="B504" s="175" t="s">
        <v>62</v>
      </c>
      <c r="C504" s="175" t="s">
        <v>70</v>
      </c>
      <c r="D504" s="175" t="s">
        <v>132</v>
      </c>
      <c r="E504" s="176" t="str">
        <f t="shared" si="37"/>
        <v>SCMale70-74</v>
      </c>
      <c r="F504" s="177">
        <v>3.0779999999999998E-2</v>
      </c>
      <c r="G504" s="177">
        <v>0.14288772074175982</v>
      </c>
      <c r="H504" s="178">
        <v>10583.592915164396</v>
      </c>
      <c r="I504" s="177">
        <v>0.85711227925824018</v>
      </c>
      <c r="J504" s="178">
        <v>74069.296229394444</v>
      </c>
      <c r="K504" s="178">
        <v>343887.49885906122</v>
      </c>
      <c r="L504" s="178">
        <v>1090290.6388862499</v>
      </c>
      <c r="M504" s="179">
        <v>14.719873070072014</v>
      </c>
      <c r="N504" s="178">
        <v>5</v>
      </c>
      <c r="O504" s="180">
        <f t="shared" si="39"/>
        <v>2.4999999999999956</v>
      </c>
    </row>
    <row r="505" spans="2:15" x14ac:dyDescent="0.2">
      <c r="B505" s="175" t="s">
        <v>62</v>
      </c>
      <c r="C505" s="175" t="s">
        <v>70</v>
      </c>
      <c r="D505" s="175" t="s">
        <v>133</v>
      </c>
      <c r="E505" s="176" t="str">
        <f t="shared" si="37"/>
        <v>SCMale75-79</v>
      </c>
      <c r="F505" s="177">
        <v>4.8259999999999997E-2</v>
      </c>
      <c r="G505" s="177">
        <v>0.2153096469622594</v>
      </c>
      <c r="H505" s="178">
        <v>13669.084367737614</v>
      </c>
      <c r="I505" s="177">
        <v>0.7846903530377406</v>
      </c>
      <c r="J505" s="178">
        <v>63485.70331423005</v>
      </c>
      <c r="K505" s="178">
        <v>283255.80565180624</v>
      </c>
      <c r="L505" s="178">
        <v>746403.1400271887</v>
      </c>
      <c r="M505" s="179">
        <v>11.757027189771804</v>
      </c>
      <c r="N505" s="178">
        <v>5</v>
      </c>
      <c r="O505" s="180">
        <f t="shared" si="39"/>
        <v>2.5000000000000004</v>
      </c>
    </row>
    <row r="506" spans="2:15" x14ac:dyDescent="0.2">
      <c r="B506" s="175" t="s">
        <v>62</v>
      </c>
      <c r="C506" s="175" t="s">
        <v>70</v>
      </c>
      <c r="D506" s="175" t="s">
        <v>134</v>
      </c>
      <c r="E506" s="176" t="str">
        <f t="shared" si="37"/>
        <v>SCMale80-84</v>
      </c>
      <c r="F506" s="177">
        <v>7.3779999999999998E-2</v>
      </c>
      <c r="G506" s="177">
        <v>0.31145208632356708</v>
      </c>
      <c r="H506" s="178">
        <v>15515.489904471211</v>
      </c>
      <c r="I506" s="177">
        <v>0.68854791367643298</v>
      </c>
      <c r="J506" s="178">
        <v>49816.618946492439</v>
      </c>
      <c r="K506" s="178">
        <v>210294.36997128418</v>
      </c>
      <c r="L506" s="178">
        <v>463147.3343753824</v>
      </c>
      <c r="M506" s="179">
        <v>9.2970447246298384</v>
      </c>
      <c r="N506" s="178">
        <v>5</v>
      </c>
      <c r="O506" s="180">
        <f t="shared" si="39"/>
        <v>2.4999999999999996</v>
      </c>
    </row>
    <row r="507" spans="2:15" x14ac:dyDescent="0.2">
      <c r="B507" s="175" t="s">
        <v>62</v>
      </c>
      <c r="C507" s="175" t="s">
        <v>70</v>
      </c>
      <c r="D507" s="175" t="s">
        <v>135</v>
      </c>
      <c r="E507" s="176" t="str">
        <f t="shared" si="37"/>
        <v>SCMale85-89</v>
      </c>
      <c r="F507" s="177">
        <v>0.11070000000000001</v>
      </c>
      <c r="G507" s="177">
        <v>0.43352063330096519</v>
      </c>
      <c r="H507" s="178">
        <v>14870.247185235174</v>
      </c>
      <c r="I507" s="177">
        <v>0.56647936669903487</v>
      </c>
      <c r="J507" s="178">
        <v>34301.129042021232</v>
      </c>
      <c r="K507" s="178">
        <v>134330.02724701824</v>
      </c>
      <c r="L507" s="178">
        <v>252852.96440409819</v>
      </c>
      <c r="M507" s="179">
        <v>7.3715638950057887</v>
      </c>
      <c r="N507" s="178">
        <v>5</v>
      </c>
      <c r="O507" s="180">
        <f t="shared" si="39"/>
        <v>2.5</v>
      </c>
    </row>
    <row r="508" spans="2:15" x14ac:dyDescent="0.2">
      <c r="B508" s="175" t="s">
        <v>62</v>
      </c>
      <c r="C508" s="175" t="s">
        <v>70</v>
      </c>
      <c r="D508" s="175" t="s">
        <v>8</v>
      </c>
      <c r="E508" s="176" t="str">
        <f t="shared" si="37"/>
        <v>SCMale90+</v>
      </c>
      <c r="F508" s="177">
        <v>0.16394</v>
      </c>
      <c r="G508" s="177">
        <v>1</v>
      </c>
      <c r="H508" s="178">
        <v>19430.881856786062</v>
      </c>
      <c r="I508" s="177">
        <v>0</v>
      </c>
      <c r="J508" s="178">
        <v>19430.881856786062</v>
      </c>
      <c r="K508" s="178">
        <v>118522.93715707996</v>
      </c>
      <c r="L508" s="178">
        <v>118522.93715707996</v>
      </c>
      <c r="M508" s="179">
        <v>6.0997199216507445</v>
      </c>
      <c r="N508" s="179" t="s">
        <v>19</v>
      </c>
      <c r="O508" s="180">
        <f>K508/H508</f>
        <v>6.0997199216507445</v>
      </c>
    </row>
    <row r="509" spans="2:15" ht="16" customHeight="1" x14ac:dyDescent="0.2">
      <c r="B509" s="239" t="s">
        <v>14</v>
      </c>
      <c r="C509" s="239" t="s">
        <v>17</v>
      </c>
      <c r="D509" s="239" t="s">
        <v>0</v>
      </c>
      <c r="E509" s="239" t="s">
        <v>137</v>
      </c>
      <c r="F509" s="238" t="s">
        <v>1</v>
      </c>
      <c r="G509" s="238" t="s">
        <v>2</v>
      </c>
      <c r="H509" s="238" t="s">
        <v>82</v>
      </c>
      <c r="I509" s="238" t="s">
        <v>3</v>
      </c>
      <c r="J509" s="238" t="s">
        <v>4</v>
      </c>
      <c r="K509" s="238" t="s">
        <v>5</v>
      </c>
      <c r="L509" s="238" t="s">
        <v>6</v>
      </c>
      <c r="M509" s="240" t="s">
        <v>7</v>
      </c>
      <c r="N509" s="248" t="s">
        <v>9</v>
      </c>
      <c r="O509" s="250" t="s">
        <v>141</v>
      </c>
    </row>
    <row r="510" spans="2:15" ht="16" customHeight="1" x14ac:dyDescent="0.2">
      <c r="B510" s="239"/>
      <c r="C510" s="239"/>
      <c r="D510" s="239"/>
      <c r="E510" s="239"/>
      <c r="F510" s="239"/>
      <c r="G510" s="239"/>
      <c r="H510" s="239"/>
      <c r="I510" s="239"/>
      <c r="J510" s="239"/>
      <c r="K510" s="239"/>
      <c r="L510" s="239"/>
      <c r="M510" s="241"/>
      <c r="N510" s="248"/>
      <c r="O510" s="250"/>
    </row>
    <row r="511" spans="2:15" x14ac:dyDescent="0.2">
      <c r="B511" s="175" t="s">
        <v>63</v>
      </c>
      <c r="C511" s="175" t="s">
        <v>70</v>
      </c>
      <c r="D511" s="175">
        <v>0</v>
      </c>
      <c r="E511" s="176" t="str">
        <f t="shared" si="37"/>
        <v>RSMale0</v>
      </c>
      <c r="F511" s="177">
        <v>9.5200000000000007E-3</v>
      </c>
      <c r="G511" s="177">
        <v>9.4390789323350512E-3</v>
      </c>
      <c r="H511" s="178">
        <v>943.90789323350509</v>
      </c>
      <c r="I511" s="177">
        <v>0.99056092106766491</v>
      </c>
      <c r="J511" s="178">
        <v>100000</v>
      </c>
      <c r="K511" s="178">
        <v>99121.823352917534</v>
      </c>
      <c r="L511" s="178">
        <v>7517832.8061340405</v>
      </c>
      <c r="M511" s="179">
        <v>75.178328061340409</v>
      </c>
      <c r="N511" s="178">
        <v>1</v>
      </c>
      <c r="O511" s="180">
        <f t="shared" ref="O511:O529" si="40">(K511-J512*N511)/H511</f>
        <v>6.9637351930464192E-2</v>
      </c>
    </row>
    <row r="512" spans="2:15" x14ac:dyDescent="0.2">
      <c r="B512" s="175" t="s">
        <v>63</v>
      </c>
      <c r="C512" s="175" t="s">
        <v>70</v>
      </c>
      <c r="D512" s="181" t="s">
        <v>139</v>
      </c>
      <c r="E512" s="176" t="str">
        <f t="shared" si="37"/>
        <v>RSMale01-04</v>
      </c>
      <c r="F512" s="177">
        <v>3.8999999999999999E-4</v>
      </c>
      <c r="G512" s="177">
        <v>1.5513759875818676E-3</v>
      </c>
      <c r="H512" s="178">
        <v>153.6732427181353</v>
      </c>
      <c r="I512" s="177">
        <v>0.99844862401241818</v>
      </c>
      <c r="J512" s="178">
        <v>99056.092106766489</v>
      </c>
      <c r="K512" s="178">
        <v>395859.32686786284</v>
      </c>
      <c r="L512" s="178">
        <v>7418710.9827811234</v>
      </c>
      <c r="M512" s="179">
        <v>74.894040588487471</v>
      </c>
      <c r="N512" s="178">
        <v>4</v>
      </c>
      <c r="O512" s="180">
        <f t="shared" si="40"/>
        <v>1.6245600551768999</v>
      </c>
    </row>
    <row r="513" spans="2:15" x14ac:dyDescent="0.2">
      <c r="B513" s="175" t="s">
        <v>63</v>
      </c>
      <c r="C513" s="175" t="s">
        <v>70</v>
      </c>
      <c r="D513" s="181" t="s">
        <v>138</v>
      </c>
      <c r="E513" s="176" t="str">
        <f t="shared" si="37"/>
        <v>RSMale05-09</v>
      </c>
      <c r="F513" s="177">
        <v>1.7000000000000001E-4</v>
      </c>
      <c r="G513" s="177">
        <v>8.5608324643040342E-4</v>
      </c>
      <c r="H513" s="178">
        <v>84.668703820954093</v>
      </c>
      <c r="I513" s="177">
        <v>0.99914391675356962</v>
      </c>
      <c r="J513" s="178">
        <v>98902.418864048363</v>
      </c>
      <c r="K513" s="178">
        <v>494300.42256068945</v>
      </c>
      <c r="L513" s="178">
        <v>7022851.6559132608</v>
      </c>
      <c r="M513" s="179">
        <v>71.007885717809387</v>
      </c>
      <c r="N513" s="178">
        <v>5</v>
      </c>
      <c r="O513" s="180">
        <f t="shared" si="40"/>
        <v>2.4999999999999445</v>
      </c>
    </row>
    <row r="514" spans="2:15" x14ac:dyDescent="0.2">
      <c r="B514" s="175" t="s">
        <v>63</v>
      </c>
      <c r="C514" s="175" t="s">
        <v>70</v>
      </c>
      <c r="D514" s="181" t="s">
        <v>120</v>
      </c>
      <c r="E514" s="176" t="str">
        <f t="shared" si="37"/>
        <v>RSMale10-14</v>
      </c>
      <c r="F514" s="177">
        <v>2.2000000000000001E-4</v>
      </c>
      <c r="G514" s="177">
        <v>1.1053625821514446E-3</v>
      </c>
      <c r="H514" s="178">
        <v>109.22944347950531</v>
      </c>
      <c r="I514" s="177">
        <v>0.99889463741784856</v>
      </c>
      <c r="J514" s="178">
        <v>98817.750160227413</v>
      </c>
      <c r="K514" s="178">
        <v>493815.67719243828</v>
      </c>
      <c r="L514" s="178">
        <v>6528551.2333525717</v>
      </c>
      <c r="M514" s="179">
        <v>66.066584421998016</v>
      </c>
      <c r="N514" s="178">
        <v>5</v>
      </c>
      <c r="O514" s="180">
        <f t="shared" si="40"/>
        <v>2.4999999999997029</v>
      </c>
    </row>
    <row r="515" spans="2:15" x14ac:dyDescent="0.2">
      <c r="B515" s="175" t="s">
        <v>63</v>
      </c>
      <c r="C515" s="175" t="s">
        <v>70</v>
      </c>
      <c r="D515" s="175" t="s">
        <v>121</v>
      </c>
      <c r="E515" s="176" t="str">
        <f t="shared" si="37"/>
        <v>RSMale15-19</v>
      </c>
      <c r="F515" s="177">
        <v>9.7000000000000005E-4</v>
      </c>
      <c r="G515" s="177">
        <v>4.8478583756808233E-3</v>
      </c>
      <c r="H515" s="178">
        <v>478.52492890775039</v>
      </c>
      <c r="I515" s="177">
        <v>0.9951521416243192</v>
      </c>
      <c r="J515" s="178">
        <v>98708.520716747909</v>
      </c>
      <c r="K515" s="178">
        <v>492346.29126147018</v>
      </c>
      <c r="L515" s="178">
        <v>6034735.5561601333</v>
      </c>
      <c r="M515" s="179">
        <v>61.136926299172245</v>
      </c>
      <c r="N515" s="178">
        <v>5</v>
      </c>
      <c r="O515" s="180">
        <f t="shared" si="40"/>
        <v>2.4999999999999845</v>
      </c>
    </row>
    <row r="516" spans="2:15" x14ac:dyDescent="0.2">
      <c r="B516" s="175" t="s">
        <v>63</v>
      </c>
      <c r="C516" s="175" t="s">
        <v>70</v>
      </c>
      <c r="D516" s="175" t="s">
        <v>122</v>
      </c>
      <c r="E516" s="176" t="str">
        <f t="shared" si="37"/>
        <v>RSMale20-24</v>
      </c>
      <c r="F516" s="177">
        <v>1.4400000000000001E-3</v>
      </c>
      <c r="G516" s="177">
        <v>7.1583690328673715E-3</v>
      </c>
      <c r="H516" s="178">
        <v>703.16655994636733</v>
      </c>
      <c r="I516" s="177">
        <v>0.99284163096713263</v>
      </c>
      <c r="J516" s="178">
        <v>98229.995787840162</v>
      </c>
      <c r="K516" s="178">
        <v>489392.06253933487</v>
      </c>
      <c r="L516" s="178">
        <v>5542389.2648986634</v>
      </c>
      <c r="M516" s="179">
        <v>56.422574595943864</v>
      </c>
      <c r="N516" s="178">
        <v>5</v>
      </c>
      <c r="O516" s="180">
        <f t="shared" si="40"/>
        <v>2.500000000000024</v>
      </c>
    </row>
    <row r="517" spans="2:15" x14ac:dyDescent="0.2">
      <c r="B517" s="175" t="s">
        <v>63</v>
      </c>
      <c r="C517" s="175" t="s">
        <v>70</v>
      </c>
      <c r="D517" s="175" t="s">
        <v>123</v>
      </c>
      <c r="E517" s="176" t="str">
        <f t="shared" si="37"/>
        <v>RSMale25-29</v>
      </c>
      <c r="F517" s="177">
        <v>1.4400000000000001E-3</v>
      </c>
      <c r="G517" s="177">
        <v>7.1517305454341694E-3</v>
      </c>
      <c r="H517" s="178">
        <v>697.48560358846998</v>
      </c>
      <c r="I517" s="177">
        <v>0.99284826945456583</v>
      </c>
      <c r="J517" s="178">
        <v>97526.829227893788</v>
      </c>
      <c r="K517" s="178">
        <v>485890.43213049776</v>
      </c>
      <c r="L517" s="178">
        <v>5052997.202359328</v>
      </c>
      <c r="M517" s="179">
        <v>51.811355319999606</v>
      </c>
      <c r="N517" s="178">
        <v>5</v>
      </c>
      <c r="O517" s="180">
        <f t="shared" si="40"/>
        <v>2.5000000000000009</v>
      </c>
    </row>
    <row r="518" spans="2:15" x14ac:dyDescent="0.2">
      <c r="B518" s="175" t="s">
        <v>63</v>
      </c>
      <c r="C518" s="175" t="s">
        <v>70</v>
      </c>
      <c r="D518" s="175" t="s">
        <v>124</v>
      </c>
      <c r="E518" s="176" t="str">
        <f t="shared" si="37"/>
        <v>RSMale30-34</v>
      </c>
      <c r="F518" s="177">
        <v>1.67E-3</v>
      </c>
      <c r="G518" s="177">
        <v>8.307530088786574E-3</v>
      </c>
      <c r="H518" s="178">
        <v>804.41268563637084</v>
      </c>
      <c r="I518" s="177">
        <v>0.9916924699112134</v>
      </c>
      <c r="J518" s="178">
        <v>96829.343624305315</v>
      </c>
      <c r="K518" s="178">
        <v>482135.68640743563</v>
      </c>
      <c r="L518" s="178">
        <v>4567106.7702288302</v>
      </c>
      <c r="M518" s="179">
        <v>47.166557153883588</v>
      </c>
      <c r="N518" s="178">
        <v>5</v>
      </c>
      <c r="O518" s="180">
        <f t="shared" si="40"/>
        <v>2.4999999999999698</v>
      </c>
    </row>
    <row r="519" spans="2:15" x14ac:dyDescent="0.2">
      <c r="B519" s="175" t="s">
        <v>63</v>
      </c>
      <c r="C519" s="175" t="s">
        <v>70</v>
      </c>
      <c r="D519" s="175" t="s">
        <v>125</v>
      </c>
      <c r="E519" s="176" t="str">
        <f t="shared" si="37"/>
        <v>RSMale35-39</v>
      </c>
      <c r="F519" s="177">
        <v>1.9300000000000001E-3</v>
      </c>
      <c r="G519" s="177">
        <v>9.5954502279899864E-3</v>
      </c>
      <c r="H519" s="178">
        <v>921.4024454681736</v>
      </c>
      <c r="I519" s="177">
        <v>0.99040454977200998</v>
      </c>
      <c r="J519" s="178">
        <v>96024.930938668942</v>
      </c>
      <c r="K519" s="178">
        <v>477821.14857967425</v>
      </c>
      <c r="L519" s="178">
        <v>4084971.0838213949</v>
      </c>
      <c r="M519" s="179">
        <v>42.540734410217524</v>
      </c>
      <c r="N519" s="178">
        <v>5</v>
      </c>
      <c r="O519" s="180">
        <f t="shared" si="40"/>
        <v>2.4999999999999818</v>
      </c>
    </row>
    <row r="520" spans="2:15" x14ac:dyDescent="0.2">
      <c r="B520" s="175" t="s">
        <v>63</v>
      </c>
      <c r="C520" s="175" t="s">
        <v>70</v>
      </c>
      <c r="D520" s="175" t="s">
        <v>126</v>
      </c>
      <c r="E520" s="176" t="str">
        <f t="shared" si="37"/>
        <v>RSMale40-44</v>
      </c>
      <c r="F520" s="177">
        <v>2.8999999999999998E-3</v>
      </c>
      <c r="G520" s="177">
        <v>1.4388812297649527E-2</v>
      </c>
      <c r="H520" s="178">
        <v>1368.4268203328293</v>
      </c>
      <c r="I520" s="177">
        <v>0.98561118770235046</v>
      </c>
      <c r="J520" s="178">
        <v>95103.528493200763</v>
      </c>
      <c r="K520" s="178">
        <v>472096.57541517174</v>
      </c>
      <c r="L520" s="178">
        <v>3607149.9352417206</v>
      </c>
      <c r="M520" s="179">
        <v>37.928665659335728</v>
      </c>
      <c r="N520" s="178">
        <v>5</v>
      </c>
      <c r="O520" s="180">
        <f t="shared" si="40"/>
        <v>2.4999999999999702</v>
      </c>
    </row>
    <row r="521" spans="2:15" x14ac:dyDescent="0.2">
      <c r="B521" s="175" t="s">
        <v>63</v>
      </c>
      <c r="C521" s="175" t="s">
        <v>70</v>
      </c>
      <c r="D521" s="175" t="s">
        <v>127</v>
      </c>
      <c r="E521" s="176" t="str">
        <f t="shared" si="37"/>
        <v>RSMale45-49</v>
      </c>
      <c r="F521" s="177">
        <v>4.3099999999999996E-3</v>
      </c>
      <c r="G521" s="177">
        <v>2.1305495118217638E-2</v>
      </c>
      <c r="H521" s="178">
        <v>1997.0727510969218</v>
      </c>
      <c r="I521" s="177">
        <v>0.97869450488178233</v>
      </c>
      <c r="J521" s="178">
        <v>93735.101672867939</v>
      </c>
      <c r="K521" s="178">
        <v>463682.82648659736</v>
      </c>
      <c r="L521" s="178">
        <v>3135053.359826549</v>
      </c>
      <c r="M521" s="179">
        <v>33.445884240545979</v>
      </c>
      <c r="N521" s="178">
        <v>5</v>
      </c>
      <c r="O521" s="180">
        <f t="shared" si="40"/>
        <v>2.5000000000000213</v>
      </c>
    </row>
    <row r="522" spans="2:15" x14ac:dyDescent="0.2">
      <c r="B522" s="175" t="s">
        <v>63</v>
      </c>
      <c r="C522" s="175" t="s">
        <v>70</v>
      </c>
      <c r="D522" s="175" t="s">
        <v>128</v>
      </c>
      <c r="E522" s="176" t="str">
        <f t="shared" si="37"/>
        <v>RSMale50-54</v>
      </c>
      <c r="F522" s="177">
        <v>6.3400000000000001E-3</v>
      </c>
      <c r="G522" s="177">
        <v>3.1219398999075155E-2</v>
      </c>
      <c r="H522" s="178">
        <v>2864.0061282974652</v>
      </c>
      <c r="I522" s="177">
        <v>0.96878060100092489</v>
      </c>
      <c r="J522" s="178">
        <v>91738.028921771009</v>
      </c>
      <c r="K522" s="178">
        <v>451530.12928811141</v>
      </c>
      <c r="L522" s="178">
        <v>2671370.5333399517</v>
      </c>
      <c r="M522" s="179">
        <v>29.119554504685784</v>
      </c>
      <c r="N522" s="178">
        <v>5</v>
      </c>
      <c r="O522" s="180">
        <f t="shared" si="40"/>
        <v>2.5000000000000013</v>
      </c>
    </row>
    <row r="523" spans="2:15" x14ac:dyDescent="0.2">
      <c r="B523" s="175" t="s">
        <v>63</v>
      </c>
      <c r="C523" s="175" t="s">
        <v>70</v>
      </c>
      <c r="D523" s="175" t="s">
        <v>129</v>
      </c>
      <c r="E523" s="176" t="str">
        <f t="shared" si="37"/>
        <v>RSMale55-59</v>
      </c>
      <c r="F523" s="177">
        <v>9.6600000000000002E-3</v>
      </c>
      <c r="G523" s="177">
        <v>4.7171489275408061E-2</v>
      </c>
      <c r="H523" s="178">
        <v>4192.3200130647092</v>
      </c>
      <c r="I523" s="177">
        <v>0.95282851072459196</v>
      </c>
      <c r="J523" s="178">
        <v>88874.022793473545</v>
      </c>
      <c r="K523" s="178">
        <v>433889.31393470598</v>
      </c>
      <c r="L523" s="178">
        <v>2219840.4040518403</v>
      </c>
      <c r="M523" s="179">
        <v>24.977381852178905</v>
      </c>
      <c r="N523" s="178">
        <v>5</v>
      </c>
      <c r="O523" s="180">
        <f t="shared" si="40"/>
        <v>2.4999999999999973</v>
      </c>
    </row>
    <row r="524" spans="2:15" x14ac:dyDescent="0.2">
      <c r="B524" s="175" t="s">
        <v>63</v>
      </c>
      <c r="C524" s="175" t="s">
        <v>70</v>
      </c>
      <c r="D524" s="175" t="s">
        <v>130</v>
      </c>
      <c r="E524" s="176" t="str">
        <f t="shared" si="37"/>
        <v>RSMale60-64</v>
      </c>
      <c r="F524" s="177">
        <v>1.4149999999999999E-2</v>
      </c>
      <c r="G524" s="177">
        <v>6.8350674961788732E-2</v>
      </c>
      <c r="H524" s="178">
        <v>5788.0515419545263</v>
      </c>
      <c r="I524" s="177">
        <v>0.9316493250382113</v>
      </c>
      <c r="J524" s="178">
        <v>84681.702780408843</v>
      </c>
      <c r="K524" s="178">
        <v>408938.38504715788</v>
      </c>
      <c r="L524" s="178">
        <v>1785951.0901171342</v>
      </c>
      <c r="M524" s="179">
        <v>21.090165070822298</v>
      </c>
      <c r="N524" s="178">
        <v>5</v>
      </c>
      <c r="O524" s="180">
        <f t="shared" si="40"/>
        <v>2.4999999999999938</v>
      </c>
    </row>
    <row r="525" spans="2:15" x14ac:dyDescent="0.2">
      <c r="B525" s="175" t="s">
        <v>63</v>
      </c>
      <c r="C525" s="175" t="s">
        <v>70</v>
      </c>
      <c r="D525" s="175" t="s">
        <v>131</v>
      </c>
      <c r="E525" s="176" t="str">
        <f t="shared" ref="E525:E588" si="41">_xlfn.CONCAT(B525,C525,D525)</f>
        <v>RSMale65-69</v>
      </c>
      <c r="F525" s="177">
        <v>2.1739999999999999E-2</v>
      </c>
      <c r="G525" s="177">
        <v>0.10309394527268052</v>
      </c>
      <c r="H525" s="178">
        <v>8133.457763139153</v>
      </c>
      <c r="I525" s="177">
        <v>0.89690605472731944</v>
      </c>
      <c r="J525" s="178">
        <v>78893.651238454317</v>
      </c>
      <c r="K525" s="178">
        <v>374134.6117844237</v>
      </c>
      <c r="L525" s="178">
        <v>1377012.7050699762</v>
      </c>
      <c r="M525" s="179">
        <v>17.454036965636</v>
      </c>
      <c r="N525" s="178">
        <v>5</v>
      </c>
      <c r="O525" s="180">
        <f t="shared" si="40"/>
        <v>2.5000000000000018</v>
      </c>
    </row>
    <row r="526" spans="2:15" x14ac:dyDescent="0.2">
      <c r="B526" s="175" t="s">
        <v>63</v>
      </c>
      <c r="C526" s="175" t="s">
        <v>70</v>
      </c>
      <c r="D526" s="175" t="s">
        <v>132</v>
      </c>
      <c r="E526" s="176" t="str">
        <f t="shared" si="41"/>
        <v>RSMale70-74</v>
      </c>
      <c r="F526" s="177">
        <v>3.3419999999999998E-2</v>
      </c>
      <c r="G526" s="177">
        <v>0.15422051570206158</v>
      </c>
      <c r="H526" s="178">
        <v>10912.673528940757</v>
      </c>
      <c r="I526" s="177">
        <v>0.84577948429793848</v>
      </c>
      <c r="J526" s="178">
        <v>70760.193475315158</v>
      </c>
      <c r="K526" s="178">
        <v>326519.28355422389</v>
      </c>
      <c r="L526" s="178">
        <v>1002878.0932855525</v>
      </c>
      <c r="M526" s="179">
        <v>14.17291338576411</v>
      </c>
      <c r="N526" s="178">
        <v>5</v>
      </c>
      <c r="O526" s="180">
        <f t="shared" si="40"/>
        <v>2.4999999999999969</v>
      </c>
    </row>
    <row r="527" spans="2:15" x14ac:dyDescent="0.2">
      <c r="B527" s="175" t="s">
        <v>63</v>
      </c>
      <c r="C527" s="175" t="s">
        <v>70</v>
      </c>
      <c r="D527" s="175" t="s">
        <v>133</v>
      </c>
      <c r="E527" s="176" t="str">
        <f t="shared" si="41"/>
        <v>RSMale75-79</v>
      </c>
      <c r="F527" s="177">
        <v>5.1310000000000001E-2</v>
      </c>
      <c r="G527" s="177">
        <v>0.22738224408332072</v>
      </c>
      <c r="H527" s="178">
        <v>13608.263388227911</v>
      </c>
      <c r="I527" s="177">
        <v>0.77261775591667925</v>
      </c>
      <c r="J527" s="178">
        <v>59847.519946374407</v>
      </c>
      <c r="K527" s="178">
        <v>265216.94126130227</v>
      </c>
      <c r="L527" s="178">
        <v>676358.80973132863</v>
      </c>
      <c r="M527" s="179">
        <v>11.301367380592731</v>
      </c>
      <c r="N527" s="178">
        <v>5</v>
      </c>
      <c r="O527" s="180">
        <f t="shared" si="40"/>
        <v>2.5000000000000009</v>
      </c>
    </row>
    <row r="528" spans="2:15" x14ac:dyDescent="0.2">
      <c r="B528" s="175" t="s">
        <v>63</v>
      </c>
      <c r="C528" s="175" t="s">
        <v>70</v>
      </c>
      <c r="D528" s="175" t="s">
        <v>134</v>
      </c>
      <c r="E528" s="176" t="str">
        <f t="shared" si="41"/>
        <v>RSMale80-84</v>
      </c>
      <c r="F528" s="177">
        <v>7.7259999999999995E-2</v>
      </c>
      <c r="G528" s="177">
        <v>0.32375433606534809</v>
      </c>
      <c r="H528" s="178">
        <v>14970.15980713801</v>
      </c>
      <c r="I528" s="177">
        <v>0.67624566393465191</v>
      </c>
      <c r="J528" s="178">
        <v>46239.256558146495</v>
      </c>
      <c r="K528" s="178">
        <v>193770.88327288744</v>
      </c>
      <c r="L528" s="178">
        <v>411141.86847002641</v>
      </c>
      <c r="M528" s="179">
        <v>8.8916193527681386</v>
      </c>
      <c r="N528" s="178">
        <v>5</v>
      </c>
      <c r="O528" s="180">
        <f t="shared" si="40"/>
        <v>2.4999999999999991</v>
      </c>
    </row>
    <row r="529" spans="2:15" x14ac:dyDescent="0.2">
      <c r="B529" s="175" t="s">
        <v>63</v>
      </c>
      <c r="C529" s="175" t="s">
        <v>70</v>
      </c>
      <c r="D529" s="175" t="s">
        <v>135</v>
      </c>
      <c r="E529" s="176" t="str">
        <f t="shared" si="41"/>
        <v>RSMale85-89</v>
      </c>
      <c r="F529" s="177">
        <v>0.11672</v>
      </c>
      <c r="G529" s="177">
        <v>0.45177206224330263</v>
      </c>
      <c r="H529" s="178">
        <v>14126.504323688458</v>
      </c>
      <c r="I529" s="177">
        <v>0.54822793775669743</v>
      </c>
      <c r="J529" s="178">
        <v>31269.096751008485</v>
      </c>
      <c r="K529" s="178">
        <v>121029.22294582128</v>
      </c>
      <c r="L529" s="178">
        <v>217370.985197139</v>
      </c>
      <c r="M529" s="179">
        <v>6.951623416820583</v>
      </c>
      <c r="N529" s="178">
        <v>5</v>
      </c>
      <c r="O529" s="180">
        <f t="shared" si="40"/>
        <v>2.5</v>
      </c>
    </row>
    <row r="530" spans="2:15" x14ac:dyDescent="0.2">
      <c r="B530" s="175" t="s">
        <v>63</v>
      </c>
      <c r="C530" s="175" t="s">
        <v>70</v>
      </c>
      <c r="D530" s="175" t="s">
        <v>8</v>
      </c>
      <c r="E530" s="176" t="str">
        <f t="shared" si="41"/>
        <v>RSMale90+</v>
      </c>
      <c r="F530" s="177">
        <v>0.17793999999999999</v>
      </c>
      <c r="G530" s="177">
        <v>1</v>
      </c>
      <c r="H530" s="178">
        <v>17142.592427320029</v>
      </c>
      <c r="I530" s="177">
        <v>0</v>
      </c>
      <c r="J530" s="178">
        <v>17142.592427320029</v>
      </c>
      <c r="K530" s="178">
        <v>96341.762251317719</v>
      </c>
      <c r="L530" s="178">
        <v>96341.762251317719</v>
      </c>
      <c r="M530" s="179">
        <v>5.6200229142576204</v>
      </c>
      <c r="N530" s="179" t="s">
        <v>19</v>
      </c>
      <c r="O530" s="180">
        <f>K530/H530</f>
        <v>5.6200229142576204</v>
      </c>
    </row>
    <row r="531" spans="2:15" ht="16" customHeight="1" x14ac:dyDescent="0.2">
      <c r="B531" s="239" t="s">
        <v>14</v>
      </c>
      <c r="C531" s="239" t="s">
        <v>17</v>
      </c>
      <c r="D531" s="239" t="s">
        <v>0</v>
      </c>
      <c r="E531" s="239" t="s">
        <v>137</v>
      </c>
      <c r="F531" s="238" t="s">
        <v>1</v>
      </c>
      <c r="G531" s="238" t="s">
        <v>2</v>
      </c>
      <c r="H531" s="238" t="s">
        <v>82</v>
      </c>
      <c r="I531" s="238" t="s">
        <v>3</v>
      </c>
      <c r="J531" s="238" t="s">
        <v>4</v>
      </c>
      <c r="K531" s="238" t="s">
        <v>5</v>
      </c>
      <c r="L531" s="238" t="s">
        <v>6</v>
      </c>
      <c r="M531" s="240" t="s">
        <v>7</v>
      </c>
      <c r="N531" s="248" t="s">
        <v>9</v>
      </c>
      <c r="O531" s="250" t="s">
        <v>141</v>
      </c>
    </row>
    <row r="532" spans="2:15" ht="16" customHeight="1" x14ac:dyDescent="0.2">
      <c r="B532" s="239"/>
      <c r="C532" s="239"/>
      <c r="D532" s="239"/>
      <c r="E532" s="239"/>
      <c r="F532" s="239"/>
      <c r="G532" s="239"/>
      <c r="H532" s="239"/>
      <c r="I532" s="239"/>
      <c r="J532" s="239"/>
      <c r="K532" s="239"/>
      <c r="L532" s="239"/>
      <c r="M532" s="241"/>
      <c r="N532" s="248"/>
      <c r="O532" s="250"/>
    </row>
    <row r="533" spans="2:15" x14ac:dyDescent="0.2">
      <c r="B533" s="175" t="s">
        <v>65</v>
      </c>
      <c r="C533" s="175" t="s">
        <v>70</v>
      </c>
      <c r="D533" s="175">
        <v>0</v>
      </c>
      <c r="E533" s="176" t="str">
        <f t="shared" si="41"/>
        <v>MSMale0</v>
      </c>
      <c r="F533" s="177">
        <v>1.421E-2</v>
      </c>
      <c r="G533" s="177">
        <v>1.4030955288672113E-2</v>
      </c>
      <c r="H533" s="178">
        <v>1403.0955288672114</v>
      </c>
      <c r="I533" s="177">
        <v>0.98596904471132785</v>
      </c>
      <c r="J533" s="178">
        <v>100000</v>
      </c>
      <c r="K533" s="178">
        <v>98713.135496674542</v>
      </c>
      <c r="L533" s="178">
        <v>7288403.8257140936</v>
      </c>
      <c r="M533" s="179">
        <v>72.884038257140929</v>
      </c>
      <c r="N533" s="178">
        <v>1</v>
      </c>
      <c r="O533" s="180">
        <f t="shared" ref="O533:O551" si="42">(K533-J534*N533)/H533</f>
        <v>8.2838996454926539E-2</v>
      </c>
    </row>
    <row r="534" spans="2:15" x14ac:dyDescent="0.2">
      <c r="B534" s="175" t="s">
        <v>65</v>
      </c>
      <c r="C534" s="175" t="s">
        <v>70</v>
      </c>
      <c r="D534" s="181" t="s">
        <v>139</v>
      </c>
      <c r="E534" s="176" t="str">
        <f t="shared" si="41"/>
        <v>MSMale01-04</v>
      </c>
      <c r="F534" s="177">
        <v>7.7999999999999999E-4</v>
      </c>
      <c r="G534" s="177">
        <v>3.1265042918939669E-3</v>
      </c>
      <c r="H534" s="178">
        <v>308.26364499645609</v>
      </c>
      <c r="I534" s="177">
        <v>0.99687349570810602</v>
      </c>
      <c r="J534" s="178">
        <v>98596.904471132788</v>
      </c>
      <c r="K534" s="178">
        <v>393651.0911814298</v>
      </c>
      <c r="L534" s="178">
        <v>7189690.6902174195</v>
      </c>
      <c r="M534" s="179">
        <v>72.920044790274503</v>
      </c>
      <c r="N534" s="178">
        <v>4</v>
      </c>
      <c r="O534" s="180">
        <f t="shared" si="42"/>
        <v>1.6107247317153151</v>
      </c>
    </row>
    <row r="535" spans="2:15" x14ac:dyDescent="0.2">
      <c r="B535" s="175" t="s">
        <v>65</v>
      </c>
      <c r="C535" s="175" t="s">
        <v>70</v>
      </c>
      <c r="D535" s="181" t="s">
        <v>138</v>
      </c>
      <c r="E535" s="176" t="str">
        <f t="shared" si="41"/>
        <v>MSMale05-09</v>
      </c>
      <c r="F535" s="177">
        <v>2.7E-4</v>
      </c>
      <c r="G535" s="177">
        <v>1.3366508833420232E-3</v>
      </c>
      <c r="H535" s="178">
        <v>131.37759858274197</v>
      </c>
      <c r="I535" s="177">
        <v>0.99866334911665799</v>
      </c>
      <c r="J535" s="178">
        <v>98288.640826136325</v>
      </c>
      <c r="K535" s="178">
        <v>491114.76013422478</v>
      </c>
      <c r="L535" s="178">
        <v>6796039.5990359895</v>
      </c>
      <c r="M535" s="179">
        <v>69.143692922334395</v>
      </c>
      <c r="N535" s="178">
        <v>5</v>
      </c>
      <c r="O535" s="180">
        <f t="shared" si="42"/>
        <v>2.5000000000000324</v>
      </c>
    </row>
    <row r="536" spans="2:15" x14ac:dyDescent="0.2">
      <c r="B536" s="175" t="s">
        <v>65</v>
      </c>
      <c r="C536" s="175" t="s">
        <v>70</v>
      </c>
      <c r="D536" s="181" t="s">
        <v>120</v>
      </c>
      <c r="E536" s="176" t="str">
        <f t="shared" si="41"/>
        <v>MSMale10-14</v>
      </c>
      <c r="F536" s="177">
        <v>3.2000000000000003E-4</v>
      </c>
      <c r="G536" s="177">
        <v>1.6196805810241692E-3</v>
      </c>
      <c r="H536" s="178">
        <v>158.98341313614631</v>
      </c>
      <c r="I536" s="177">
        <v>0.99838031941897587</v>
      </c>
      <c r="J536" s="178">
        <v>98157.263227553587</v>
      </c>
      <c r="K536" s="178">
        <v>490388.85760492756</v>
      </c>
      <c r="L536" s="178">
        <v>6304924.8389017647</v>
      </c>
      <c r="M536" s="179">
        <v>64.232891500706771</v>
      </c>
      <c r="N536" s="178">
        <v>5</v>
      </c>
      <c r="O536" s="180">
        <f t="shared" si="42"/>
        <v>2.499999999999615</v>
      </c>
    </row>
    <row r="537" spans="2:15" x14ac:dyDescent="0.2">
      <c r="B537" s="175" t="s">
        <v>65</v>
      </c>
      <c r="C537" s="175" t="s">
        <v>70</v>
      </c>
      <c r="D537" s="175" t="s">
        <v>121</v>
      </c>
      <c r="E537" s="176" t="str">
        <f t="shared" si="41"/>
        <v>MSMale15-19</v>
      </c>
      <c r="F537" s="177">
        <v>1.5100000000000001E-3</v>
      </c>
      <c r="G537" s="177">
        <v>7.504121500507519E-3</v>
      </c>
      <c r="H537" s="178">
        <v>735.39099856812197</v>
      </c>
      <c r="I537" s="177">
        <v>0.9924958784994925</v>
      </c>
      <c r="J537" s="178">
        <v>97998.279814417445</v>
      </c>
      <c r="K537" s="178">
        <v>488152.92157566693</v>
      </c>
      <c r="L537" s="178">
        <v>5814535.9812968373</v>
      </c>
      <c r="M537" s="179">
        <v>59.333041276928682</v>
      </c>
      <c r="N537" s="178">
        <v>5</v>
      </c>
      <c r="O537" s="180">
        <f t="shared" si="42"/>
        <v>2.5000000000000262</v>
      </c>
    </row>
    <row r="538" spans="2:15" x14ac:dyDescent="0.2">
      <c r="B538" s="175" t="s">
        <v>65</v>
      </c>
      <c r="C538" s="175" t="s">
        <v>70</v>
      </c>
      <c r="D538" s="175" t="s">
        <v>122</v>
      </c>
      <c r="E538" s="176" t="str">
        <f t="shared" si="41"/>
        <v>MSMale20-24</v>
      </c>
      <c r="F538" s="177">
        <v>2.2699999999999999E-3</v>
      </c>
      <c r="G538" s="177">
        <v>1.1277469964223229E-2</v>
      </c>
      <c r="H538" s="178">
        <v>1096.8793072543242</v>
      </c>
      <c r="I538" s="177">
        <v>0.98872253003577681</v>
      </c>
      <c r="J538" s="178">
        <v>97262.888815849321</v>
      </c>
      <c r="K538" s="178">
        <v>483572.24581111083</v>
      </c>
      <c r="L538" s="178">
        <v>5326383.05972117</v>
      </c>
      <c r="M538" s="179">
        <v>54.76274789458256</v>
      </c>
      <c r="N538" s="178">
        <v>5</v>
      </c>
      <c r="O538" s="180">
        <f t="shared" si="42"/>
        <v>2.5000000000000222</v>
      </c>
    </row>
    <row r="539" spans="2:15" x14ac:dyDescent="0.2">
      <c r="B539" s="175" t="s">
        <v>65</v>
      </c>
      <c r="C539" s="175" t="s">
        <v>70</v>
      </c>
      <c r="D539" s="175" t="s">
        <v>123</v>
      </c>
      <c r="E539" s="176" t="str">
        <f t="shared" si="41"/>
        <v>MSMale25-29</v>
      </c>
      <c r="F539" s="177">
        <v>2.0500000000000002E-3</v>
      </c>
      <c r="G539" s="177">
        <v>1.0218905095120513E-2</v>
      </c>
      <c r="H539" s="178">
        <v>982.71132454478914</v>
      </c>
      <c r="I539" s="177">
        <v>0.98978109490487953</v>
      </c>
      <c r="J539" s="178">
        <v>96166.009508595002</v>
      </c>
      <c r="K539" s="178">
        <v>478373.26923161303</v>
      </c>
      <c r="L539" s="178">
        <v>4842810.8139100587</v>
      </c>
      <c r="M539" s="179">
        <v>50.358862124535015</v>
      </c>
      <c r="N539" s="178">
        <v>5</v>
      </c>
      <c r="O539" s="180">
        <f t="shared" si="42"/>
        <v>2.4999999999999338</v>
      </c>
    </row>
    <row r="540" spans="2:15" x14ac:dyDescent="0.2">
      <c r="B540" s="175" t="s">
        <v>65</v>
      </c>
      <c r="C540" s="175" t="s">
        <v>70</v>
      </c>
      <c r="D540" s="175" t="s">
        <v>124</v>
      </c>
      <c r="E540" s="176" t="str">
        <f t="shared" si="41"/>
        <v>MSMale30-34</v>
      </c>
      <c r="F540" s="177">
        <v>2.3500000000000001E-3</v>
      </c>
      <c r="G540" s="177">
        <v>1.1700846441034553E-2</v>
      </c>
      <c r="H540" s="178">
        <v>1113.7251558027747</v>
      </c>
      <c r="I540" s="177">
        <v>0.98829915355896547</v>
      </c>
      <c r="J540" s="178">
        <v>95183.298184050218</v>
      </c>
      <c r="K540" s="178">
        <v>473132.17803074414</v>
      </c>
      <c r="L540" s="178">
        <v>4364437.5446784459</v>
      </c>
      <c r="M540" s="179">
        <v>45.852976603512893</v>
      </c>
      <c r="N540" s="178">
        <v>5</v>
      </c>
      <c r="O540" s="180">
        <f t="shared" si="42"/>
        <v>2.4999999999999885</v>
      </c>
    </row>
    <row r="541" spans="2:15" x14ac:dyDescent="0.2">
      <c r="B541" s="175" t="s">
        <v>65</v>
      </c>
      <c r="C541" s="175" t="s">
        <v>70</v>
      </c>
      <c r="D541" s="175" t="s">
        <v>125</v>
      </c>
      <c r="E541" s="176" t="str">
        <f t="shared" si="41"/>
        <v>MSMale35-39</v>
      </c>
      <c r="F541" s="177">
        <v>2.6099999999999999E-3</v>
      </c>
      <c r="G541" s="177">
        <v>1.2945420046929289E-2</v>
      </c>
      <c r="H541" s="178">
        <v>1217.7701364859531</v>
      </c>
      <c r="I541" s="177">
        <v>0.98705457995307067</v>
      </c>
      <c r="J541" s="178">
        <v>94069.57302824744</v>
      </c>
      <c r="K541" s="178">
        <v>467303.43980002229</v>
      </c>
      <c r="L541" s="178">
        <v>3891305.3666477017</v>
      </c>
      <c r="M541" s="179">
        <v>41.366248845194725</v>
      </c>
      <c r="N541" s="178">
        <v>5</v>
      </c>
      <c r="O541" s="180">
        <f t="shared" si="42"/>
        <v>2.499999999999988</v>
      </c>
    </row>
    <row r="542" spans="2:15" x14ac:dyDescent="0.2">
      <c r="B542" s="175" t="s">
        <v>65</v>
      </c>
      <c r="C542" s="175" t="s">
        <v>70</v>
      </c>
      <c r="D542" s="175" t="s">
        <v>126</v>
      </c>
      <c r="E542" s="176" t="str">
        <f t="shared" si="41"/>
        <v>MSMale40-44</v>
      </c>
      <c r="F542" s="177">
        <v>3.9699999999999996E-3</v>
      </c>
      <c r="G542" s="177">
        <v>1.9650778022789382E-2</v>
      </c>
      <c r="H542" s="178">
        <v>1824.6101676417982</v>
      </c>
      <c r="I542" s="177">
        <v>0.98034922197721064</v>
      </c>
      <c r="J542" s="178">
        <v>92851.802891761487</v>
      </c>
      <c r="K542" s="178">
        <v>459697.48903970298</v>
      </c>
      <c r="L542" s="178">
        <v>3424001.9268476795</v>
      </c>
      <c r="M542" s="179">
        <v>36.875987543710721</v>
      </c>
      <c r="N542" s="178">
        <v>5</v>
      </c>
      <c r="O542" s="180">
        <f t="shared" si="42"/>
        <v>2.5</v>
      </c>
    </row>
    <row r="543" spans="2:15" x14ac:dyDescent="0.2">
      <c r="B543" s="175" t="s">
        <v>65</v>
      </c>
      <c r="C543" s="175" t="s">
        <v>70</v>
      </c>
      <c r="D543" s="175" t="s">
        <v>127</v>
      </c>
      <c r="E543" s="176" t="str">
        <f t="shared" si="41"/>
        <v>MSMale45-49</v>
      </c>
      <c r="F543" s="177">
        <v>5.3899999999999998E-3</v>
      </c>
      <c r="G543" s="177">
        <v>2.6570284839204646E-2</v>
      </c>
      <c r="H543" s="178">
        <v>2418.6184387930371</v>
      </c>
      <c r="I543" s="177">
        <v>0.97342971516079535</v>
      </c>
      <c r="J543" s="178">
        <v>91027.192724119697</v>
      </c>
      <c r="K543" s="178">
        <v>449089.41752361588</v>
      </c>
      <c r="L543" s="178">
        <v>2964304.4378079767</v>
      </c>
      <c r="M543" s="179">
        <v>32.565042918460975</v>
      </c>
      <c r="N543" s="178">
        <v>5</v>
      </c>
      <c r="O543" s="180">
        <f t="shared" si="42"/>
        <v>2.5000000000000067</v>
      </c>
    </row>
    <row r="544" spans="2:15" x14ac:dyDescent="0.2">
      <c r="B544" s="175" t="s">
        <v>65</v>
      </c>
      <c r="C544" s="175" t="s">
        <v>70</v>
      </c>
      <c r="D544" s="175" t="s">
        <v>128</v>
      </c>
      <c r="E544" s="176" t="str">
        <f t="shared" si="41"/>
        <v>MSMale50-54</v>
      </c>
      <c r="F544" s="177">
        <v>7.26E-3</v>
      </c>
      <c r="G544" s="177">
        <v>3.5644049026987104E-2</v>
      </c>
      <c r="H544" s="178">
        <v>3158.3683660376123</v>
      </c>
      <c r="I544" s="177">
        <v>0.96435595097301285</v>
      </c>
      <c r="J544" s="178">
        <v>88608.574285326657</v>
      </c>
      <c r="K544" s="178">
        <v>435146.95051153924</v>
      </c>
      <c r="L544" s="178">
        <v>2515215.0202843607</v>
      </c>
      <c r="M544" s="179">
        <v>28.385684349069518</v>
      </c>
      <c r="N544" s="178">
        <v>5</v>
      </c>
      <c r="O544" s="180">
        <f t="shared" si="42"/>
        <v>2.4999999999999996</v>
      </c>
    </row>
    <row r="545" spans="2:15" x14ac:dyDescent="0.2">
      <c r="B545" s="175" t="s">
        <v>65</v>
      </c>
      <c r="C545" s="175" t="s">
        <v>70</v>
      </c>
      <c r="D545" s="175" t="s">
        <v>129</v>
      </c>
      <c r="E545" s="176" t="str">
        <f t="shared" si="41"/>
        <v>MSMale55-59</v>
      </c>
      <c r="F545" s="177">
        <v>1.0540000000000001E-2</v>
      </c>
      <c r="G545" s="177">
        <v>5.1336645303340617E-2</v>
      </c>
      <c r="H545" s="178">
        <v>4386.7269123759588</v>
      </c>
      <c r="I545" s="177">
        <v>0.94866335469665941</v>
      </c>
      <c r="J545" s="178">
        <v>85450.205919289045</v>
      </c>
      <c r="K545" s="178">
        <v>416284.21231550531</v>
      </c>
      <c r="L545" s="178">
        <v>2080068.0697728216</v>
      </c>
      <c r="M545" s="179">
        <v>24.342458246824176</v>
      </c>
      <c r="N545" s="178">
        <v>5</v>
      </c>
      <c r="O545" s="180">
        <f t="shared" si="42"/>
        <v>2.5</v>
      </c>
    </row>
    <row r="546" spans="2:15" x14ac:dyDescent="0.2">
      <c r="B546" s="175" t="s">
        <v>65</v>
      </c>
      <c r="C546" s="175" t="s">
        <v>70</v>
      </c>
      <c r="D546" s="175" t="s">
        <v>130</v>
      </c>
      <c r="E546" s="176" t="str">
        <f t="shared" si="41"/>
        <v>MSMale60-64</v>
      </c>
      <c r="F546" s="177">
        <v>1.5740000000000001E-2</v>
      </c>
      <c r="G546" s="177">
        <v>7.5717549821905913E-2</v>
      </c>
      <c r="H546" s="178">
        <v>6137.9280104429654</v>
      </c>
      <c r="I546" s="177">
        <v>0.92428245017809407</v>
      </c>
      <c r="J546" s="178">
        <v>81063.479006913083</v>
      </c>
      <c r="K546" s="178">
        <v>389972.57500845799</v>
      </c>
      <c r="L546" s="178">
        <v>1663783.8574573162</v>
      </c>
      <c r="M546" s="179">
        <v>20.52445660906595</v>
      </c>
      <c r="N546" s="178">
        <v>5</v>
      </c>
      <c r="O546" s="180">
        <f t="shared" si="42"/>
        <v>2.499999999999992</v>
      </c>
    </row>
    <row r="547" spans="2:15" x14ac:dyDescent="0.2">
      <c r="B547" s="175" t="s">
        <v>65</v>
      </c>
      <c r="C547" s="175" t="s">
        <v>70</v>
      </c>
      <c r="D547" s="175" t="s">
        <v>131</v>
      </c>
      <c r="E547" s="176" t="str">
        <f t="shared" si="41"/>
        <v>MSMale65-69</v>
      </c>
      <c r="F547" s="177">
        <v>2.308E-2</v>
      </c>
      <c r="G547" s="177">
        <v>0.10910121509961367</v>
      </c>
      <c r="H547" s="178">
        <v>8174.4686557229597</v>
      </c>
      <c r="I547" s="177">
        <v>0.89089878490038632</v>
      </c>
      <c r="J547" s="178">
        <v>74925.55099647012</v>
      </c>
      <c r="K547" s="178">
        <v>354191.58334304322</v>
      </c>
      <c r="L547" s="178">
        <v>1273811.2824488583</v>
      </c>
      <c r="M547" s="179">
        <v>17.001026559135614</v>
      </c>
      <c r="N547" s="178">
        <v>5</v>
      </c>
      <c r="O547" s="180">
        <f t="shared" si="42"/>
        <v>2.5000000000000004</v>
      </c>
    </row>
    <row r="548" spans="2:15" x14ac:dyDescent="0.2">
      <c r="B548" s="175" t="s">
        <v>65</v>
      </c>
      <c r="C548" s="175" t="s">
        <v>70</v>
      </c>
      <c r="D548" s="175" t="s">
        <v>132</v>
      </c>
      <c r="E548" s="176" t="str">
        <f t="shared" si="41"/>
        <v>MSMale70-74</v>
      </c>
      <c r="F548" s="177">
        <v>3.739E-2</v>
      </c>
      <c r="G548" s="177">
        <v>0.17098445508267426</v>
      </c>
      <c r="H548" s="178">
        <v>11413.397440211374</v>
      </c>
      <c r="I548" s="177">
        <v>0.82901554491732576</v>
      </c>
      <c r="J548" s="178">
        <v>66751.082340747162</v>
      </c>
      <c r="K548" s="178">
        <v>305221.91810320737</v>
      </c>
      <c r="L548" s="178">
        <v>919619.69910581503</v>
      </c>
      <c r="M548" s="179">
        <v>13.776850754440089</v>
      </c>
      <c r="N548" s="178">
        <v>5</v>
      </c>
      <c r="O548" s="180">
        <f t="shared" si="42"/>
        <v>2.5000000000000018</v>
      </c>
    </row>
    <row r="549" spans="2:15" x14ac:dyDescent="0.2">
      <c r="B549" s="175" t="s">
        <v>65</v>
      </c>
      <c r="C549" s="175" t="s">
        <v>70</v>
      </c>
      <c r="D549" s="175" t="s">
        <v>133</v>
      </c>
      <c r="E549" s="176" t="str">
        <f t="shared" si="41"/>
        <v>MSMale75-79</v>
      </c>
      <c r="F549" s="177">
        <v>5.4379999999999998E-2</v>
      </c>
      <c r="G549" s="177">
        <v>0.23936695264136384</v>
      </c>
      <c r="H549" s="178">
        <v>13246.013000869265</v>
      </c>
      <c r="I549" s="177">
        <v>0.76063304735863613</v>
      </c>
      <c r="J549" s="178">
        <v>55337.684900535787</v>
      </c>
      <c r="K549" s="178">
        <v>243573.39200050576</v>
      </c>
      <c r="L549" s="178">
        <v>614397.78100260766</v>
      </c>
      <c r="M549" s="179">
        <v>11.102701208171775</v>
      </c>
      <c r="N549" s="178">
        <v>5</v>
      </c>
      <c r="O549" s="180">
        <f t="shared" si="42"/>
        <v>2.4999999999999996</v>
      </c>
    </row>
    <row r="550" spans="2:15" x14ac:dyDescent="0.2">
      <c r="B550" s="175" t="s">
        <v>65</v>
      </c>
      <c r="C550" s="175" t="s">
        <v>70</v>
      </c>
      <c r="D550" s="175" t="s">
        <v>134</v>
      </c>
      <c r="E550" s="176" t="str">
        <f t="shared" si="41"/>
        <v>MSMale80-84</v>
      </c>
      <c r="F550" s="177">
        <v>7.7130000000000004E-2</v>
      </c>
      <c r="G550" s="177">
        <v>0.32331200004482774</v>
      </c>
      <c r="H550" s="178">
        <v>13608.742627111857</v>
      </c>
      <c r="I550" s="177">
        <v>0.67668799995517226</v>
      </c>
      <c r="J550" s="178">
        <v>42091.671899666522</v>
      </c>
      <c r="K550" s="178">
        <v>176436.50293055296</v>
      </c>
      <c r="L550" s="178">
        <v>370824.38900210196</v>
      </c>
      <c r="M550" s="179">
        <v>8.8099230148432248</v>
      </c>
      <c r="N550" s="178">
        <v>5</v>
      </c>
      <c r="O550" s="180">
        <f t="shared" si="42"/>
        <v>2.5</v>
      </c>
    </row>
    <row r="551" spans="2:15" x14ac:dyDescent="0.2">
      <c r="B551" s="175" t="s">
        <v>65</v>
      </c>
      <c r="C551" s="175" t="s">
        <v>70</v>
      </c>
      <c r="D551" s="175" t="s">
        <v>135</v>
      </c>
      <c r="E551" s="176" t="str">
        <f t="shared" si="41"/>
        <v>MSMale85-89</v>
      </c>
      <c r="F551" s="177">
        <v>0.11484999999999999</v>
      </c>
      <c r="G551" s="177">
        <v>0.44615902762772602</v>
      </c>
      <c r="H551" s="178">
        <v>12707.916028232283</v>
      </c>
      <c r="I551" s="177">
        <v>0.55384097237227392</v>
      </c>
      <c r="J551" s="178">
        <v>28482.929272554666</v>
      </c>
      <c r="K551" s="178">
        <v>110644.85629219262</v>
      </c>
      <c r="L551" s="178">
        <v>194387.88607154897</v>
      </c>
      <c r="M551" s="179">
        <v>6.8247154009842506</v>
      </c>
      <c r="N551" s="178">
        <v>5</v>
      </c>
      <c r="O551" s="180">
        <f t="shared" si="42"/>
        <v>2.5000000000000004</v>
      </c>
    </row>
    <row r="552" spans="2:15" x14ac:dyDescent="0.2">
      <c r="B552" s="175" t="s">
        <v>65</v>
      </c>
      <c r="C552" s="175" t="s">
        <v>70</v>
      </c>
      <c r="D552" s="175" t="s">
        <v>8</v>
      </c>
      <c r="E552" s="176" t="str">
        <f t="shared" si="41"/>
        <v>MSMale90+</v>
      </c>
      <c r="F552" s="177">
        <v>0.18837000000000001</v>
      </c>
      <c r="G552" s="177">
        <v>1</v>
      </c>
      <c r="H552" s="178">
        <v>15775.013244322381</v>
      </c>
      <c r="I552" s="177">
        <v>0</v>
      </c>
      <c r="J552" s="178">
        <v>15775.013244322381</v>
      </c>
      <c r="K552" s="178">
        <v>83743.029779356351</v>
      </c>
      <c r="L552" s="178">
        <v>83743.029779356351</v>
      </c>
      <c r="M552" s="179">
        <v>5.3085869712024794</v>
      </c>
      <c r="N552" s="179" t="s">
        <v>19</v>
      </c>
      <c r="O552" s="180">
        <f>K552/H552</f>
        <v>5.3085869712024794</v>
      </c>
    </row>
    <row r="553" spans="2:15" ht="16" customHeight="1" x14ac:dyDescent="0.2">
      <c r="B553" s="239" t="s">
        <v>14</v>
      </c>
      <c r="C553" s="239" t="s">
        <v>17</v>
      </c>
      <c r="D553" s="239" t="s">
        <v>0</v>
      </c>
      <c r="E553" s="239" t="s">
        <v>137</v>
      </c>
      <c r="F553" s="238" t="s">
        <v>1</v>
      </c>
      <c r="G553" s="238" t="s">
        <v>2</v>
      </c>
      <c r="H553" s="238" t="s">
        <v>82</v>
      </c>
      <c r="I553" s="238" t="s">
        <v>3</v>
      </c>
      <c r="J553" s="238" t="s">
        <v>4</v>
      </c>
      <c r="K553" s="238" t="s">
        <v>5</v>
      </c>
      <c r="L553" s="238" t="s">
        <v>6</v>
      </c>
      <c r="M553" s="240" t="s">
        <v>7</v>
      </c>
      <c r="N553" s="248" t="s">
        <v>9</v>
      </c>
      <c r="O553" s="250" t="s">
        <v>141</v>
      </c>
    </row>
    <row r="554" spans="2:15" ht="16" customHeight="1" x14ac:dyDescent="0.2">
      <c r="B554" s="239"/>
      <c r="C554" s="239"/>
      <c r="D554" s="239"/>
      <c r="E554" s="239"/>
      <c r="F554" s="239"/>
      <c r="G554" s="239"/>
      <c r="H554" s="239"/>
      <c r="I554" s="239"/>
      <c r="J554" s="239"/>
      <c r="K554" s="239"/>
      <c r="L554" s="239"/>
      <c r="M554" s="241"/>
      <c r="N554" s="248"/>
      <c r="O554" s="250"/>
    </row>
    <row r="555" spans="2:15" x14ac:dyDescent="0.2">
      <c r="B555" s="175" t="s">
        <v>66</v>
      </c>
      <c r="C555" s="175" t="s">
        <v>70</v>
      </c>
      <c r="D555" s="175">
        <v>0</v>
      </c>
      <c r="E555" s="176" t="str">
        <f t="shared" si="41"/>
        <v>MTMale0</v>
      </c>
      <c r="F555" s="177">
        <v>1.7340000000000001E-2</v>
      </c>
      <c r="G555" s="177">
        <v>1.7075797453507343E-2</v>
      </c>
      <c r="H555" s="178">
        <v>1707.5797453507344</v>
      </c>
      <c r="I555" s="177">
        <v>0.98292420254649271</v>
      </c>
      <c r="J555" s="178">
        <v>100000</v>
      </c>
      <c r="K555" s="178">
        <v>98448.822465695222</v>
      </c>
      <c r="L555" s="178">
        <v>7184231.2093556197</v>
      </c>
      <c r="M555" s="179">
        <v>71.842312093556203</v>
      </c>
      <c r="N555" s="178">
        <v>1</v>
      </c>
      <c r="O555" s="180">
        <f t="shared" ref="O555:O573" si="43">(K555-J556*N555)/H555</f>
        <v>9.1592917678830529E-2</v>
      </c>
    </row>
    <row r="556" spans="2:15" x14ac:dyDescent="0.2">
      <c r="B556" s="175" t="s">
        <v>66</v>
      </c>
      <c r="C556" s="175" t="s">
        <v>70</v>
      </c>
      <c r="D556" s="181" t="s">
        <v>139</v>
      </c>
      <c r="E556" s="176" t="str">
        <f t="shared" si="41"/>
        <v>MTMale01-04</v>
      </c>
      <c r="F556" s="177">
        <v>7.3999999999999999E-4</v>
      </c>
      <c r="G556" s="177">
        <v>2.9415212648998966E-3</v>
      </c>
      <c r="H556" s="178">
        <v>289.12924435752814</v>
      </c>
      <c r="I556" s="177">
        <v>0.99705847873510012</v>
      </c>
      <c r="J556" s="178">
        <v>98292.420254649274</v>
      </c>
      <c r="K556" s="178">
        <v>392476.21916238498</v>
      </c>
      <c r="L556" s="178">
        <v>7085782.3868899243</v>
      </c>
      <c r="M556" s="179">
        <v>72.088797574956075</v>
      </c>
      <c r="N556" s="178">
        <v>4</v>
      </c>
      <c r="O556" s="180">
        <f t="shared" si="43"/>
        <v>1.6015506222724787</v>
      </c>
    </row>
    <row r="557" spans="2:15" x14ac:dyDescent="0.2">
      <c r="B557" s="175" t="s">
        <v>66</v>
      </c>
      <c r="C557" s="175" t="s">
        <v>70</v>
      </c>
      <c r="D557" s="181" t="s">
        <v>138</v>
      </c>
      <c r="E557" s="176" t="str">
        <f t="shared" si="41"/>
        <v>MTMale05-09</v>
      </c>
      <c r="F557" s="177">
        <v>2.7999999999999998E-4</v>
      </c>
      <c r="G557" s="177">
        <v>1.3946121879031452E-3</v>
      </c>
      <c r="H557" s="178">
        <v>136.67658409757163</v>
      </c>
      <c r="I557" s="177">
        <v>0.99860538781209685</v>
      </c>
      <c r="J557" s="178">
        <v>98003.291010291752</v>
      </c>
      <c r="K557" s="178">
        <v>489674.76359121484</v>
      </c>
      <c r="L557" s="178">
        <v>6693306.1677275393</v>
      </c>
      <c r="M557" s="179">
        <v>68.296749004323189</v>
      </c>
      <c r="N557" s="178">
        <v>5</v>
      </c>
      <c r="O557" s="180">
        <f t="shared" si="43"/>
        <v>2.5000000000001541</v>
      </c>
    </row>
    <row r="558" spans="2:15" x14ac:dyDescent="0.2">
      <c r="B558" s="175" t="s">
        <v>66</v>
      </c>
      <c r="C558" s="175" t="s">
        <v>70</v>
      </c>
      <c r="D558" s="181" t="s">
        <v>120</v>
      </c>
      <c r="E558" s="176" t="str">
        <f t="shared" si="41"/>
        <v>MTMale10-14</v>
      </c>
      <c r="F558" s="177">
        <v>3.6999999999999999E-4</v>
      </c>
      <c r="G558" s="177">
        <v>1.8635096143100782E-3</v>
      </c>
      <c r="H558" s="178">
        <v>182.37537690319024</v>
      </c>
      <c r="I558" s="177">
        <v>0.99813649038568997</v>
      </c>
      <c r="J558" s="178">
        <v>97866.614426194181</v>
      </c>
      <c r="K558" s="178">
        <v>488877.13368871296</v>
      </c>
      <c r="L558" s="178">
        <v>6203631.4041363243</v>
      </c>
      <c r="M558" s="179">
        <v>63.388638102064668</v>
      </c>
      <c r="N558" s="178">
        <v>5</v>
      </c>
      <c r="O558" s="180">
        <f t="shared" si="43"/>
        <v>2.5000000000000773</v>
      </c>
    </row>
    <row r="559" spans="2:15" x14ac:dyDescent="0.2">
      <c r="B559" s="175" t="s">
        <v>66</v>
      </c>
      <c r="C559" s="175" t="s">
        <v>70</v>
      </c>
      <c r="D559" s="175" t="s">
        <v>121</v>
      </c>
      <c r="E559" s="176" t="str">
        <f t="shared" si="41"/>
        <v>MTMale15-19</v>
      </c>
      <c r="F559" s="177">
        <v>1.6999999999999999E-3</v>
      </c>
      <c r="G559" s="177">
        <v>8.462592647331086E-3</v>
      </c>
      <c r="H559" s="178">
        <v>826.66192313866213</v>
      </c>
      <c r="I559" s="177">
        <v>0.99153740735266893</v>
      </c>
      <c r="J559" s="178">
        <v>97684.239049290991</v>
      </c>
      <c r="K559" s="178">
        <v>486354.54043860832</v>
      </c>
      <c r="L559" s="178">
        <v>5714754.2704476109</v>
      </c>
      <c r="M559" s="179">
        <v>58.502316505367602</v>
      </c>
      <c r="N559" s="178">
        <v>5</v>
      </c>
      <c r="O559" s="180">
        <f t="shared" si="43"/>
        <v>2.4999999999999862</v>
      </c>
    </row>
    <row r="560" spans="2:15" x14ac:dyDescent="0.2">
      <c r="B560" s="175" t="s">
        <v>66</v>
      </c>
      <c r="C560" s="175" t="s">
        <v>70</v>
      </c>
      <c r="D560" s="175" t="s">
        <v>122</v>
      </c>
      <c r="E560" s="176" t="str">
        <f t="shared" si="41"/>
        <v>MTMale20-24</v>
      </c>
      <c r="F560" s="177">
        <v>2.65E-3</v>
      </c>
      <c r="G560" s="177">
        <v>1.3143548212246253E-2</v>
      </c>
      <c r="H560" s="178">
        <v>1273.052234678943</v>
      </c>
      <c r="I560" s="177">
        <v>0.98685645178775372</v>
      </c>
      <c r="J560" s="178">
        <v>96857.577126152333</v>
      </c>
      <c r="K560" s="178">
        <v>481105.25504406431</v>
      </c>
      <c r="L560" s="178">
        <v>5228399.7300090026</v>
      </c>
      <c r="M560" s="179">
        <v>53.980286159742192</v>
      </c>
      <c r="N560" s="178">
        <v>5</v>
      </c>
      <c r="O560" s="180">
        <f t="shared" si="43"/>
        <v>2.500000000000056</v>
      </c>
    </row>
    <row r="561" spans="2:15" x14ac:dyDescent="0.2">
      <c r="B561" s="175" t="s">
        <v>66</v>
      </c>
      <c r="C561" s="175" t="s">
        <v>70</v>
      </c>
      <c r="D561" s="175" t="s">
        <v>123</v>
      </c>
      <c r="E561" s="176" t="str">
        <f t="shared" si="41"/>
        <v>MTMale25-29</v>
      </c>
      <c r="F561" s="177">
        <v>2.47E-3</v>
      </c>
      <c r="G561" s="177">
        <v>1.2292461730380112E-2</v>
      </c>
      <c r="H561" s="178">
        <v>1174.9691142450017</v>
      </c>
      <c r="I561" s="177">
        <v>0.98770753826961988</v>
      </c>
      <c r="J561" s="178">
        <v>95584.524891473382</v>
      </c>
      <c r="K561" s="178">
        <v>474985.20167175442</v>
      </c>
      <c r="L561" s="178">
        <v>4747294.4749649381</v>
      </c>
      <c r="M561" s="179">
        <v>49.665931596720426</v>
      </c>
      <c r="N561" s="178">
        <v>5</v>
      </c>
      <c r="O561" s="180">
        <f t="shared" si="43"/>
        <v>2.5000000000000147</v>
      </c>
    </row>
    <row r="562" spans="2:15" x14ac:dyDescent="0.2">
      <c r="B562" s="175" t="s">
        <v>66</v>
      </c>
      <c r="C562" s="175" t="s">
        <v>70</v>
      </c>
      <c r="D562" s="175" t="s">
        <v>124</v>
      </c>
      <c r="E562" s="176" t="str">
        <f t="shared" si="41"/>
        <v>MTMale30-34</v>
      </c>
      <c r="F562" s="177">
        <v>2.82E-3</v>
      </c>
      <c r="G562" s="177">
        <v>1.3990452330486E-2</v>
      </c>
      <c r="H562" s="178">
        <v>1320.8323896436727</v>
      </c>
      <c r="I562" s="177">
        <v>0.98600954766951399</v>
      </c>
      <c r="J562" s="178">
        <v>94409.555777228379</v>
      </c>
      <c r="K562" s="178">
        <v>468745.69791203272</v>
      </c>
      <c r="L562" s="178">
        <v>4272309.2732931841</v>
      </c>
      <c r="M562" s="179">
        <v>45.25293269437951</v>
      </c>
      <c r="N562" s="178">
        <v>5</v>
      </c>
      <c r="O562" s="180">
        <f t="shared" si="43"/>
        <v>2.5000000000000426</v>
      </c>
    </row>
    <row r="563" spans="2:15" x14ac:dyDescent="0.2">
      <c r="B563" s="175" t="s">
        <v>66</v>
      </c>
      <c r="C563" s="175" t="s">
        <v>70</v>
      </c>
      <c r="D563" s="175" t="s">
        <v>125</v>
      </c>
      <c r="E563" s="176" t="str">
        <f t="shared" si="41"/>
        <v>MTMale35-39</v>
      </c>
      <c r="F563" s="177">
        <v>2.96E-3</v>
      </c>
      <c r="G563" s="177">
        <v>1.4673303262681823E-2</v>
      </c>
      <c r="H563" s="178">
        <v>1365.9190686019324</v>
      </c>
      <c r="I563" s="177">
        <v>0.98532669673731821</v>
      </c>
      <c r="J563" s="178">
        <v>93088.723387584701</v>
      </c>
      <c r="K563" s="178">
        <v>462028.81926641869</v>
      </c>
      <c r="L563" s="178">
        <v>3803563.5753811514</v>
      </c>
      <c r="M563" s="179">
        <v>40.859552445945724</v>
      </c>
      <c r="N563" s="178">
        <v>5</v>
      </c>
      <c r="O563" s="180">
        <f t="shared" si="43"/>
        <v>2.5000000000000084</v>
      </c>
    </row>
    <row r="564" spans="2:15" x14ac:dyDescent="0.2">
      <c r="B564" s="175" t="s">
        <v>66</v>
      </c>
      <c r="C564" s="175" t="s">
        <v>70</v>
      </c>
      <c r="D564" s="175" t="s">
        <v>126</v>
      </c>
      <c r="E564" s="176" t="str">
        <f t="shared" si="41"/>
        <v>MTMale40-44</v>
      </c>
      <c r="F564" s="177">
        <v>4.0600000000000002E-3</v>
      </c>
      <c r="G564" s="177">
        <v>2.0119193626035491E-2</v>
      </c>
      <c r="H564" s="178">
        <v>1845.3888600165787</v>
      </c>
      <c r="I564" s="177">
        <v>0.97988080637396446</v>
      </c>
      <c r="J564" s="178">
        <v>91722.804318982773</v>
      </c>
      <c r="K564" s="178">
        <v>454000.54944487242</v>
      </c>
      <c r="L564" s="178">
        <v>3341534.7561147329</v>
      </c>
      <c r="M564" s="179">
        <v>36.430795819259259</v>
      </c>
      <c r="N564" s="178">
        <v>5</v>
      </c>
      <c r="O564" s="180">
        <f t="shared" si="43"/>
        <v>2.5000000000000226</v>
      </c>
    </row>
    <row r="565" spans="2:15" x14ac:dyDescent="0.2">
      <c r="B565" s="175" t="s">
        <v>66</v>
      </c>
      <c r="C565" s="175" t="s">
        <v>70</v>
      </c>
      <c r="D565" s="175" t="s">
        <v>127</v>
      </c>
      <c r="E565" s="176" t="str">
        <f t="shared" si="41"/>
        <v>MTMale45-49</v>
      </c>
      <c r="F565" s="177">
        <v>5.6699999999999997E-3</v>
      </c>
      <c r="G565" s="177">
        <v>2.794497535196962E-2</v>
      </c>
      <c r="H565" s="178">
        <v>2511.6221596995438</v>
      </c>
      <c r="I565" s="177">
        <v>0.9720550246480304</v>
      </c>
      <c r="J565" s="178">
        <v>89877.415458966192</v>
      </c>
      <c r="K565" s="178">
        <v>443108.02189558209</v>
      </c>
      <c r="L565" s="178">
        <v>2887534.2066698605</v>
      </c>
      <c r="M565" s="179">
        <v>32.127472646208581</v>
      </c>
      <c r="N565" s="178">
        <v>5</v>
      </c>
      <c r="O565" s="180">
        <f t="shared" si="43"/>
        <v>2.4999999999999933</v>
      </c>
    </row>
    <row r="566" spans="2:15" x14ac:dyDescent="0.2">
      <c r="B566" s="175" t="s">
        <v>66</v>
      </c>
      <c r="C566" s="175" t="s">
        <v>70</v>
      </c>
      <c r="D566" s="175" t="s">
        <v>128</v>
      </c>
      <c r="E566" s="176" t="str">
        <f t="shared" si="41"/>
        <v>MTMale50-54</v>
      </c>
      <c r="F566" s="177">
        <v>7.8799999999999999E-3</v>
      </c>
      <c r="G566" s="177">
        <v>3.8629510926248362E-2</v>
      </c>
      <c r="H566" s="178">
        <v>3374.8978668343766</v>
      </c>
      <c r="I566" s="177">
        <v>0.96137048907375167</v>
      </c>
      <c r="J566" s="178">
        <v>87365.793299266646</v>
      </c>
      <c r="K566" s="178">
        <v>428391.72182924731</v>
      </c>
      <c r="L566" s="178">
        <v>2444426.1847742787</v>
      </c>
      <c r="M566" s="179">
        <v>27.979213516679614</v>
      </c>
      <c r="N566" s="178">
        <v>5</v>
      </c>
      <c r="O566" s="180">
        <f t="shared" si="43"/>
        <v>2.4999999999999982</v>
      </c>
    </row>
    <row r="567" spans="2:15" x14ac:dyDescent="0.2">
      <c r="B567" s="175" t="s">
        <v>66</v>
      </c>
      <c r="C567" s="175" t="s">
        <v>70</v>
      </c>
      <c r="D567" s="175" t="s">
        <v>129</v>
      </c>
      <c r="E567" s="176" t="str">
        <f t="shared" si="41"/>
        <v>MTMale55-59</v>
      </c>
      <c r="F567" s="177">
        <v>1.123E-2</v>
      </c>
      <c r="G567" s="177">
        <v>5.4605929941385231E-2</v>
      </c>
      <c r="H567" s="178">
        <v>4586.4009516976093</v>
      </c>
      <c r="I567" s="177">
        <v>0.94539407005861475</v>
      </c>
      <c r="J567" s="178">
        <v>83990.895432432269</v>
      </c>
      <c r="K567" s="178">
        <v>408488.4747829173</v>
      </c>
      <c r="L567" s="178">
        <v>2016034.4629450315</v>
      </c>
      <c r="M567" s="179">
        <v>24.003011904627932</v>
      </c>
      <c r="N567" s="178">
        <v>5</v>
      </c>
      <c r="O567" s="180">
        <f t="shared" si="43"/>
        <v>2.4999999999999862</v>
      </c>
    </row>
    <row r="568" spans="2:15" x14ac:dyDescent="0.2">
      <c r="B568" s="175" t="s">
        <v>66</v>
      </c>
      <c r="C568" s="175" t="s">
        <v>70</v>
      </c>
      <c r="D568" s="175" t="s">
        <v>130</v>
      </c>
      <c r="E568" s="176" t="str">
        <f t="shared" si="41"/>
        <v>MTMale60-64</v>
      </c>
      <c r="F568" s="177">
        <v>1.6840000000000001E-2</v>
      </c>
      <c r="G568" s="177">
        <v>8.0798760683485016E-2</v>
      </c>
      <c r="H568" s="178">
        <v>6415.784746741987</v>
      </c>
      <c r="I568" s="177">
        <v>0.91920123931651498</v>
      </c>
      <c r="J568" s="178">
        <v>79404.494480734662</v>
      </c>
      <c r="K568" s="178">
        <v>380983.0105368183</v>
      </c>
      <c r="L568" s="178">
        <v>1607545.9881621143</v>
      </c>
      <c r="M568" s="179">
        <v>20.245025154742866</v>
      </c>
      <c r="N568" s="178">
        <v>5</v>
      </c>
      <c r="O568" s="180">
        <f t="shared" si="43"/>
        <v>2.4999999999999929</v>
      </c>
    </row>
    <row r="569" spans="2:15" x14ac:dyDescent="0.2">
      <c r="B569" s="175" t="s">
        <v>66</v>
      </c>
      <c r="C569" s="175" t="s">
        <v>70</v>
      </c>
      <c r="D569" s="175" t="s">
        <v>131</v>
      </c>
      <c r="E569" s="176" t="str">
        <f t="shared" si="41"/>
        <v>MTMale65-69</v>
      </c>
      <c r="F569" s="177">
        <v>2.3519999999999999E-2</v>
      </c>
      <c r="G569" s="177">
        <v>0.11105100481130376</v>
      </c>
      <c r="H569" s="178">
        <v>8105.4695558404728</v>
      </c>
      <c r="I569" s="177">
        <v>0.88894899518869619</v>
      </c>
      <c r="J569" s="178">
        <v>72988.709733992669</v>
      </c>
      <c r="K569" s="178">
        <v>344679.87478036212</v>
      </c>
      <c r="L569" s="178">
        <v>1226562.977625296</v>
      </c>
      <c r="M569" s="179">
        <v>16.804831625267859</v>
      </c>
      <c r="N569" s="178">
        <v>5</v>
      </c>
      <c r="O569" s="180">
        <f t="shared" si="43"/>
        <v>2.4999999999999947</v>
      </c>
    </row>
    <row r="570" spans="2:15" x14ac:dyDescent="0.2">
      <c r="B570" s="175" t="s">
        <v>66</v>
      </c>
      <c r="C570" s="175" t="s">
        <v>70</v>
      </c>
      <c r="D570" s="175" t="s">
        <v>132</v>
      </c>
      <c r="E570" s="176" t="str">
        <f t="shared" si="41"/>
        <v>MTMale70-74</v>
      </c>
      <c r="F570" s="177">
        <v>3.705E-2</v>
      </c>
      <c r="G570" s="177">
        <v>0.16954037449134285</v>
      </c>
      <c r="H570" s="178">
        <v>11000.328838015665</v>
      </c>
      <c r="I570" s="177">
        <v>0.83045962550865715</v>
      </c>
      <c r="J570" s="178">
        <v>64883.240178152191</v>
      </c>
      <c r="K570" s="178">
        <v>296915.3787957218</v>
      </c>
      <c r="L570" s="178">
        <v>881883.10284493386</v>
      </c>
      <c r="M570" s="179">
        <v>13.591847454342854</v>
      </c>
      <c r="N570" s="178">
        <v>5</v>
      </c>
      <c r="O570" s="180">
        <f t="shared" si="43"/>
        <v>2.5000000000000022</v>
      </c>
    </row>
    <row r="571" spans="2:15" x14ac:dyDescent="0.2">
      <c r="B571" s="175" t="s">
        <v>66</v>
      </c>
      <c r="C571" s="175" t="s">
        <v>70</v>
      </c>
      <c r="D571" s="175" t="s">
        <v>133</v>
      </c>
      <c r="E571" s="176" t="str">
        <f t="shared" si="41"/>
        <v>MTMale75-79</v>
      </c>
      <c r="F571" s="177">
        <v>5.6710000000000003E-2</v>
      </c>
      <c r="G571" s="177">
        <v>0.24833750503833471</v>
      </c>
      <c r="H571" s="178">
        <v>13381.147766411297</v>
      </c>
      <c r="I571" s="177">
        <v>0.75166249496166526</v>
      </c>
      <c r="J571" s="178">
        <v>53882.911340136525</v>
      </c>
      <c r="K571" s="178">
        <v>235961.68728465438</v>
      </c>
      <c r="L571" s="178">
        <v>584967.72404921206</v>
      </c>
      <c r="M571" s="179">
        <v>10.856275384910001</v>
      </c>
      <c r="N571" s="178">
        <v>5</v>
      </c>
      <c r="O571" s="180">
        <f t="shared" si="43"/>
        <v>2.4999999999999991</v>
      </c>
    </row>
    <row r="572" spans="2:15" x14ac:dyDescent="0.2">
      <c r="B572" s="175" t="s">
        <v>66</v>
      </c>
      <c r="C572" s="175" t="s">
        <v>70</v>
      </c>
      <c r="D572" s="175" t="s">
        <v>134</v>
      </c>
      <c r="E572" s="176" t="str">
        <f t="shared" si="41"/>
        <v>MTMale80-84</v>
      </c>
      <c r="F572" s="177">
        <v>8.0729999999999996E-2</v>
      </c>
      <c r="G572" s="177">
        <v>0.3358639206258533</v>
      </c>
      <c r="H572" s="178">
        <v>13603.081106132726</v>
      </c>
      <c r="I572" s="177">
        <v>0.66413607937414665</v>
      </c>
      <c r="J572" s="178">
        <v>40501.763573725228</v>
      </c>
      <c r="K572" s="178">
        <v>168501.11510329432</v>
      </c>
      <c r="L572" s="178">
        <v>349006.03676455765</v>
      </c>
      <c r="M572" s="179">
        <v>8.6170577764907232</v>
      </c>
      <c r="N572" s="178">
        <v>5</v>
      </c>
      <c r="O572" s="180">
        <f t="shared" si="43"/>
        <v>2.5000000000000018</v>
      </c>
    </row>
    <row r="573" spans="2:15" x14ac:dyDescent="0.2">
      <c r="B573" s="175" t="s">
        <v>66</v>
      </c>
      <c r="C573" s="175" t="s">
        <v>70</v>
      </c>
      <c r="D573" s="175" t="s">
        <v>135</v>
      </c>
      <c r="E573" s="176" t="str">
        <f t="shared" si="41"/>
        <v>MTMale85-89</v>
      </c>
      <c r="F573" s="177">
        <v>0.12737999999999999</v>
      </c>
      <c r="G573" s="177">
        <v>0.48307670963252686</v>
      </c>
      <c r="H573" s="178">
        <v>12994.127019894722</v>
      </c>
      <c r="I573" s="177">
        <v>0.5169232903674732</v>
      </c>
      <c r="J573" s="178">
        <v>26898.682467592498</v>
      </c>
      <c r="K573" s="178">
        <v>102008.09478822569</v>
      </c>
      <c r="L573" s="178">
        <v>180504.92166126333</v>
      </c>
      <c r="M573" s="179">
        <v>6.7105488114049994</v>
      </c>
      <c r="N573" s="178">
        <v>5</v>
      </c>
      <c r="O573" s="180">
        <f t="shared" si="43"/>
        <v>2.4999999999999991</v>
      </c>
    </row>
    <row r="574" spans="2:15" x14ac:dyDescent="0.2">
      <c r="B574" s="175" t="s">
        <v>66</v>
      </c>
      <c r="C574" s="175" t="s">
        <v>70</v>
      </c>
      <c r="D574" s="175" t="s">
        <v>8</v>
      </c>
      <c r="E574" s="176" t="str">
        <f t="shared" si="41"/>
        <v>MTMale90+</v>
      </c>
      <c r="F574" s="177">
        <v>0.17713999999999999</v>
      </c>
      <c r="G574" s="177">
        <v>1</v>
      </c>
      <c r="H574" s="178">
        <v>13904.555447697778</v>
      </c>
      <c r="I574" s="177">
        <v>0</v>
      </c>
      <c r="J574" s="178">
        <v>13904.555447697778</v>
      </c>
      <c r="K574" s="178">
        <v>78496.826873037644</v>
      </c>
      <c r="L574" s="178">
        <v>78496.826873037644</v>
      </c>
      <c r="M574" s="179">
        <v>5.6454035634799542</v>
      </c>
      <c r="N574" s="179" t="s">
        <v>19</v>
      </c>
      <c r="O574" s="180">
        <f>K574/H574</f>
        <v>5.6454035634799542</v>
      </c>
    </row>
    <row r="575" spans="2:15" ht="16" customHeight="1" x14ac:dyDescent="0.2">
      <c r="B575" s="239" t="s">
        <v>14</v>
      </c>
      <c r="C575" s="239" t="s">
        <v>17</v>
      </c>
      <c r="D575" s="239" t="s">
        <v>0</v>
      </c>
      <c r="E575" s="239" t="s">
        <v>137</v>
      </c>
      <c r="F575" s="238" t="s">
        <v>1</v>
      </c>
      <c r="G575" s="238" t="s">
        <v>2</v>
      </c>
      <c r="H575" s="238" t="s">
        <v>82</v>
      </c>
      <c r="I575" s="238" t="s">
        <v>3</v>
      </c>
      <c r="J575" s="238" t="s">
        <v>4</v>
      </c>
      <c r="K575" s="238" t="s">
        <v>5</v>
      </c>
      <c r="L575" s="238" t="s">
        <v>6</v>
      </c>
      <c r="M575" s="240" t="s">
        <v>7</v>
      </c>
      <c r="N575" s="248" t="s">
        <v>9</v>
      </c>
      <c r="O575" s="250" t="s">
        <v>141</v>
      </c>
    </row>
    <row r="576" spans="2:15" ht="16" customHeight="1" x14ac:dyDescent="0.2">
      <c r="B576" s="239"/>
      <c r="C576" s="239"/>
      <c r="D576" s="239"/>
      <c r="E576" s="239"/>
      <c r="F576" s="239"/>
      <c r="G576" s="239"/>
      <c r="H576" s="239"/>
      <c r="I576" s="239"/>
      <c r="J576" s="239"/>
      <c r="K576" s="239"/>
      <c r="L576" s="239"/>
      <c r="M576" s="241"/>
      <c r="N576" s="248"/>
      <c r="O576" s="250"/>
    </row>
    <row r="577" spans="2:15" x14ac:dyDescent="0.2">
      <c r="B577" s="175" t="s">
        <v>67</v>
      </c>
      <c r="C577" s="175" t="s">
        <v>70</v>
      </c>
      <c r="D577" s="175">
        <v>0</v>
      </c>
      <c r="E577" s="176" t="str">
        <f t="shared" si="41"/>
        <v>GOMale0</v>
      </c>
      <c r="F577" s="177">
        <v>1.494E-2</v>
      </c>
      <c r="G577" s="177">
        <v>1.4740472606238198E-2</v>
      </c>
      <c r="H577" s="178">
        <v>1474.0472606238197</v>
      </c>
      <c r="I577" s="177">
        <v>0.98525952739376177</v>
      </c>
      <c r="J577" s="178">
        <v>100000</v>
      </c>
      <c r="K577" s="178">
        <v>98651.068188591074</v>
      </c>
      <c r="L577" s="178">
        <v>7151380.6707658619</v>
      </c>
      <c r="M577" s="179">
        <v>71.513806707658617</v>
      </c>
      <c r="N577" s="178">
        <v>1</v>
      </c>
      <c r="O577" s="180">
        <f t="shared" ref="O577:O595" si="44">(K577-J578*N577)/H577</f>
        <v>8.4878858742930316E-2</v>
      </c>
    </row>
    <row r="578" spans="2:15" x14ac:dyDescent="0.2">
      <c r="B578" s="175" t="s">
        <v>67</v>
      </c>
      <c r="C578" s="175" t="s">
        <v>70</v>
      </c>
      <c r="D578" s="181" t="s">
        <v>139</v>
      </c>
      <c r="E578" s="176" t="str">
        <f t="shared" si="41"/>
        <v>GOMale01-04</v>
      </c>
      <c r="F578" s="177">
        <v>6.8999999999999997E-4</v>
      </c>
      <c r="G578" s="177">
        <v>2.7491368994984498E-3</v>
      </c>
      <c r="H578" s="178">
        <v>270.86133223405943</v>
      </c>
      <c r="I578" s="177">
        <v>0.99725086310050159</v>
      </c>
      <c r="J578" s="178">
        <v>98525.952739376182</v>
      </c>
      <c r="K578" s="178">
        <v>393456.06963449513</v>
      </c>
      <c r="L578" s="178">
        <v>7052729.6025772709</v>
      </c>
      <c r="M578" s="179">
        <v>71.582455246419826</v>
      </c>
      <c r="N578" s="178">
        <v>4</v>
      </c>
      <c r="O578" s="180">
        <f t="shared" si="44"/>
        <v>1.6085869560373782</v>
      </c>
    </row>
    <row r="579" spans="2:15" x14ac:dyDescent="0.2">
      <c r="B579" s="175" t="s">
        <v>67</v>
      </c>
      <c r="C579" s="175" t="s">
        <v>70</v>
      </c>
      <c r="D579" s="181" t="s">
        <v>138</v>
      </c>
      <c r="E579" s="176" t="str">
        <f t="shared" si="41"/>
        <v>GOMale05-09</v>
      </c>
      <c r="F579" s="177">
        <v>3.6000000000000002E-4</v>
      </c>
      <c r="G579" s="177">
        <v>1.8035725624582861E-3</v>
      </c>
      <c r="H579" s="178">
        <v>177.21018698375246</v>
      </c>
      <c r="I579" s="177">
        <v>0.99819642743754167</v>
      </c>
      <c r="J579" s="178">
        <v>98255.091407142128</v>
      </c>
      <c r="K579" s="178">
        <v>490832.43156825122</v>
      </c>
      <c r="L579" s="178">
        <v>6659273.5329427756</v>
      </c>
      <c r="M579" s="179">
        <v>67.775353292874911</v>
      </c>
      <c r="N579" s="178">
        <v>5</v>
      </c>
      <c r="O579" s="180">
        <f t="shared" si="44"/>
        <v>2.5000000000001257</v>
      </c>
    </row>
    <row r="580" spans="2:15" x14ac:dyDescent="0.2">
      <c r="B580" s="175" t="s">
        <v>67</v>
      </c>
      <c r="C580" s="175" t="s">
        <v>70</v>
      </c>
      <c r="D580" s="181" t="s">
        <v>120</v>
      </c>
      <c r="E580" s="176" t="str">
        <f t="shared" si="41"/>
        <v>GOMale10-14</v>
      </c>
      <c r="F580" s="177">
        <v>4.6000000000000001E-4</v>
      </c>
      <c r="G580" s="177">
        <v>2.2792976461205095E-3</v>
      </c>
      <c r="H580" s="178">
        <v>223.54868380159388</v>
      </c>
      <c r="I580" s="177">
        <v>0.99772070235387944</v>
      </c>
      <c r="J580" s="178">
        <v>98077.881220158364</v>
      </c>
      <c r="K580" s="178">
        <v>489830.53439128783</v>
      </c>
      <c r="L580" s="178">
        <v>6168441.1013745246</v>
      </c>
      <c r="M580" s="179">
        <v>62.893294845226514</v>
      </c>
      <c r="N580" s="178">
        <v>5</v>
      </c>
      <c r="O580" s="180">
        <f t="shared" si="44"/>
        <v>2.5000000000000244</v>
      </c>
    </row>
    <row r="581" spans="2:15" x14ac:dyDescent="0.2">
      <c r="B581" s="175" t="s">
        <v>67</v>
      </c>
      <c r="C581" s="175" t="s">
        <v>70</v>
      </c>
      <c r="D581" s="175" t="s">
        <v>121</v>
      </c>
      <c r="E581" s="176" t="str">
        <f t="shared" si="41"/>
        <v>GOMale15-19</v>
      </c>
      <c r="F581" s="177">
        <v>1.91E-3</v>
      </c>
      <c r="G581" s="177">
        <v>9.5176836956186624E-3</v>
      </c>
      <c r="H581" s="178">
        <v>931.34658532692958</v>
      </c>
      <c r="I581" s="177">
        <v>0.99048231630438133</v>
      </c>
      <c r="J581" s="178">
        <v>97854.332536356771</v>
      </c>
      <c r="K581" s="178">
        <v>486943.29621846654</v>
      </c>
      <c r="L581" s="178">
        <v>5678610.5669832369</v>
      </c>
      <c r="M581" s="179">
        <v>58.031263611893806</v>
      </c>
      <c r="N581" s="178">
        <v>5</v>
      </c>
      <c r="O581" s="180">
        <f t="shared" si="44"/>
        <v>2.50000000000004</v>
      </c>
    </row>
    <row r="582" spans="2:15" x14ac:dyDescent="0.2">
      <c r="B582" s="175" t="s">
        <v>67</v>
      </c>
      <c r="C582" s="175" t="s">
        <v>70</v>
      </c>
      <c r="D582" s="175" t="s">
        <v>122</v>
      </c>
      <c r="E582" s="176" t="str">
        <f t="shared" si="41"/>
        <v>GOMale20-24</v>
      </c>
      <c r="F582" s="177">
        <v>2.9299999999999999E-3</v>
      </c>
      <c r="G582" s="177">
        <v>1.454385033861719E-2</v>
      </c>
      <c r="H582" s="178">
        <v>1409.6334020436746</v>
      </c>
      <c r="I582" s="177">
        <v>0.98545614966138284</v>
      </c>
      <c r="J582" s="178">
        <v>96922.985951029841</v>
      </c>
      <c r="K582" s="178">
        <v>481090.84625003999</v>
      </c>
      <c r="L582" s="178">
        <v>5191667.27076477</v>
      </c>
      <c r="M582" s="179">
        <v>53.564871323587269</v>
      </c>
      <c r="N582" s="178">
        <v>5</v>
      </c>
      <c r="O582" s="180">
        <f t="shared" si="44"/>
        <v>2.4999999999999991</v>
      </c>
    </row>
    <row r="583" spans="2:15" x14ac:dyDescent="0.2">
      <c r="B583" s="175" t="s">
        <v>67</v>
      </c>
      <c r="C583" s="175" t="s">
        <v>70</v>
      </c>
      <c r="D583" s="175" t="s">
        <v>123</v>
      </c>
      <c r="E583" s="176" t="str">
        <f t="shared" si="41"/>
        <v>GOMale25-29</v>
      </c>
      <c r="F583" s="177">
        <v>2.7899999999999999E-3</v>
      </c>
      <c r="G583" s="177">
        <v>1.3841076970659448E-2</v>
      </c>
      <c r="H583" s="178">
        <v>1322.0076643562493</v>
      </c>
      <c r="I583" s="177">
        <v>0.98615892302934061</v>
      </c>
      <c r="J583" s="178">
        <v>95513.352548986164</v>
      </c>
      <c r="K583" s="178">
        <v>474261.7435840402</v>
      </c>
      <c r="L583" s="178">
        <v>4710576.4245147305</v>
      </c>
      <c r="M583" s="179">
        <v>49.31851200698673</v>
      </c>
      <c r="N583" s="178">
        <v>5</v>
      </c>
      <c r="O583" s="180">
        <f t="shared" si="44"/>
        <v>2.4999999999999845</v>
      </c>
    </row>
    <row r="584" spans="2:15" x14ac:dyDescent="0.2">
      <c r="B584" s="175" t="s">
        <v>67</v>
      </c>
      <c r="C584" s="175" t="s">
        <v>70</v>
      </c>
      <c r="D584" s="175" t="s">
        <v>124</v>
      </c>
      <c r="E584" s="176" t="str">
        <f t="shared" si="41"/>
        <v>GOMale30-34</v>
      </c>
      <c r="F584" s="177">
        <v>2.8600000000000001E-3</v>
      </c>
      <c r="G584" s="177">
        <v>1.4215168324941123E-2</v>
      </c>
      <c r="H584" s="178">
        <v>1338.9458222875962</v>
      </c>
      <c r="I584" s="177">
        <v>0.98578483167505893</v>
      </c>
      <c r="J584" s="178">
        <v>94191.344884629914</v>
      </c>
      <c r="K584" s="178">
        <v>467609.35986743058</v>
      </c>
      <c r="L584" s="178">
        <v>4236314.6809306899</v>
      </c>
      <c r="M584" s="179">
        <v>44.975625797885485</v>
      </c>
      <c r="N584" s="178">
        <v>5</v>
      </c>
      <c r="O584" s="180">
        <f t="shared" si="44"/>
        <v>2.50000000000002</v>
      </c>
    </row>
    <row r="585" spans="2:15" x14ac:dyDescent="0.2">
      <c r="B585" s="175" t="s">
        <v>67</v>
      </c>
      <c r="C585" s="175" t="s">
        <v>70</v>
      </c>
      <c r="D585" s="175" t="s">
        <v>125</v>
      </c>
      <c r="E585" s="176" t="str">
        <f t="shared" si="41"/>
        <v>GOMale35-39</v>
      </c>
      <c r="F585" s="177">
        <v>3.3800000000000002E-3</v>
      </c>
      <c r="G585" s="177">
        <v>1.6746848382857463E-2</v>
      </c>
      <c r="H585" s="178">
        <v>1554.9850490816232</v>
      </c>
      <c r="I585" s="177">
        <v>0.98325315161714255</v>
      </c>
      <c r="J585" s="178">
        <v>92852.399062342316</v>
      </c>
      <c r="K585" s="178">
        <v>460374.53268900752</v>
      </c>
      <c r="L585" s="178">
        <v>3768705.3210632592</v>
      </c>
      <c r="M585" s="179">
        <v>40.588130830447376</v>
      </c>
      <c r="N585" s="178">
        <v>5</v>
      </c>
      <c r="O585" s="180">
        <f t="shared" si="44"/>
        <v>2.4999999999999902</v>
      </c>
    </row>
    <row r="586" spans="2:15" x14ac:dyDescent="0.2">
      <c r="B586" s="175" t="s">
        <v>67</v>
      </c>
      <c r="C586" s="175" t="s">
        <v>70</v>
      </c>
      <c r="D586" s="175" t="s">
        <v>126</v>
      </c>
      <c r="E586" s="176" t="str">
        <f t="shared" si="41"/>
        <v>GOMale40-44</v>
      </c>
      <c r="F586" s="177">
        <v>3.9500000000000004E-3</v>
      </c>
      <c r="G586" s="177">
        <v>1.9552250968471702E-2</v>
      </c>
      <c r="H586" s="178">
        <v>1785.0699515597385</v>
      </c>
      <c r="I586" s="177">
        <v>0.98044774903152832</v>
      </c>
      <c r="J586" s="178">
        <v>91297.414013260699</v>
      </c>
      <c r="K586" s="178">
        <v>452024.39518740412</v>
      </c>
      <c r="L586" s="178">
        <v>3308330.7883742517</v>
      </c>
      <c r="M586" s="179">
        <v>36.236851000990299</v>
      </c>
      <c r="N586" s="178">
        <v>5</v>
      </c>
      <c r="O586" s="180">
        <f t="shared" si="44"/>
        <v>2.4999999999999738</v>
      </c>
    </row>
    <row r="587" spans="2:15" x14ac:dyDescent="0.2">
      <c r="B587" s="175" t="s">
        <v>67</v>
      </c>
      <c r="C587" s="175" t="s">
        <v>70</v>
      </c>
      <c r="D587" s="175" t="s">
        <v>127</v>
      </c>
      <c r="E587" s="176" t="str">
        <f t="shared" si="41"/>
        <v>GOMale45-49</v>
      </c>
      <c r="F587" s="177">
        <v>5.4400000000000004E-3</v>
      </c>
      <c r="G587" s="177">
        <v>2.6846508496911604E-2</v>
      </c>
      <c r="H587" s="178">
        <v>2403.0939054309297</v>
      </c>
      <c r="I587" s="177">
        <v>0.97315349150308839</v>
      </c>
      <c r="J587" s="178">
        <v>89512.344061700962</v>
      </c>
      <c r="K587" s="178">
        <v>441553.98554492748</v>
      </c>
      <c r="L587" s="178">
        <v>2856306.3931868477</v>
      </c>
      <c r="M587" s="179">
        <v>31.909636856543411</v>
      </c>
      <c r="N587" s="178">
        <v>5</v>
      </c>
      <c r="O587" s="180">
        <f t="shared" si="44"/>
        <v>2.4999999999999853</v>
      </c>
    </row>
    <row r="588" spans="2:15" x14ac:dyDescent="0.2">
      <c r="B588" s="175" t="s">
        <v>67</v>
      </c>
      <c r="C588" s="175" t="s">
        <v>70</v>
      </c>
      <c r="D588" s="175" t="s">
        <v>128</v>
      </c>
      <c r="E588" s="176" t="str">
        <f t="shared" si="41"/>
        <v>GOMale50-54</v>
      </c>
      <c r="F588" s="177">
        <v>8.0800000000000004E-3</v>
      </c>
      <c r="G588" s="177">
        <v>3.9585279181085974E-2</v>
      </c>
      <c r="H588" s="178">
        <v>3448.2439866910063</v>
      </c>
      <c r="I588" s="177">
        <v>0.96041472081891399</v>
      </c>
      <c r="J588" s="178">
        <v>87109.250156270034</v>
      </c>
      <c r="K588" s="178">
        <v>426925.64081462263</v>
      </c>
      <c r="L588" s="178">
        <v>2414752.4076419203</v>
      </c>
      <c r="M588" s="179">
        <v>27.720964229515971</v>
      </c>
      <c r="N588" s="178">
        <v>5</v>
      </c>
      <c r="O588" s="180">
        <f t="shared" si="44"/>
        <v>2.5000000000000115</v>
      </c>
    </row>
    <row r="589" spans="2:15" x14ac:dyDescent="0.2">
      <c r="B589" s="175" t="s">
        <v>67</v>
      </c>
      <c r="C589" s="175" t="s">
        <v>70</v>
      </c>
      <c r="D589" s="175" t="s">
        <v>129</v>
      </c>
      <c r="E589" s="176" t="str">
        <f t="shared" ref="E589:E652" si="45">_xlfn.CONCAT(B589,C589,D589)</f>
        <v>GOMale55-59</v>
      </c>
      <c r="F589" s="177">
        <v>1.187E-2</v>
      </c>
      <c r="G589" s="177">
        <v>5.7629166594891736E-2</v>
      </c>
      <c r="H589" s="178">
        <v>4821.3140620429349</v>
      </c>
      <c r="I589" s="177">
        <v>0.9423708334051083</v>
      </c>
      <c r="J589" s="178">
        <v>83661.006169579021</v>
      </c>
      <c r="K589" s="178">
        <v>406251.74569278775</v>
      </c>
      <c r="L589" s="178">
        <v>1987826.7668272974</v>
      </c>
      <c r="M589" s="179">
        <v>23.760493183622682</v>
      </c>
      <c r="N589" s="178">
        <v>5</v>
      </c>
      <c r="O589" s="180">
        <f t="shared" si="44"/>
        <v>2.4999999999999973</v>
      </c>
    </row>
    <row r="590" spans="2:15" x14ac:dyDescent="0.2">
      <c r="B590" s="175" t="s">
        <v>67</v>
      </c>
      <c r="C590" s="175" t="s">
        <v>70</v>
      </c>
      <c r="D590" s="175" t="s">
        <v>130</v>
      </c>
      <c r="E590" s="176" t="str">
        <f t="shared" si="45"/>
        <v>GOMale60-64</v>
      </c>
      <c r="F590" s="177">
        <v>1.6500000000000001E-2</v>
      </c>
      <c r="G590" s="177">
        <v>7.9219707055801752E-2</v>
      </c>
      <c r="H590" s="178">
        <v>6245.6573131286141</v>
      </c>
      <c r="I590" s="177">
        <v>0.92078029294419828</v>
      </c>
      <c r="J590" s="178">
        <v>78839.692107536088</v>
      </c>
      <c r="K590" s="178">
        <v>378584.31725485891</v>
      </c>
      <c r="L590" s="178">
        <v>1581575.0211345097</v>
      </c>
      <c r="M590" s="179">
        <v>20.060644313238395</v>
      </c>
      <c r="N590" s="178">
        <v>5</v>
      </c>
      <c r="O590" s="180">
        <f t="shared" si="44"/>
        <v>2.4999999999999973</v>
      </c>
    </row>
    <row r="591" spans="2:15" x14ac:dyDescent="0.2">
      <c r="B591" s="175" t="s">
        <v>67</v>
      </c>
      <c r="C591" s="175" t="s">
        <v>70</v>
      </c>
      <c r="D591" s="175" t="s">
        <v>131</v>
      </c>
      <c r="E591" s="176" t="str">
        <f t="shared" si="45"/>
        <v>GOMale65-69</v>
      </c>
      <c r="F591" s="177">
        <v>2.453E-2</v>
      </c>
      <c r="G591" s="177">
        <v>0.11554173844686619</v>
      </c>
      <c r="H591" s="178">
        <v>8387.6409810181322</v>
      </c>
      <c r="I591" s="177">
        <v>0.88445826155313378</v>
      </c>
      <c r="J591" s="178">
        <v>72594.034794407475</v>
      </c>
      <c r="K591" s="178">
        <v>342001.07151949202</v>
      </c>
      <c r="L591" s="178">
        <v>1202990.7038796507</v>
      </c>
      <c r="M591" s="179">
        <v>16.571481489996021</v>
      </c>
      <c r="N591" s="178">
        <v>5</v>
      </c>
      <c r="O591" s="180">
        <f t="shared" si="44"/>
        <v>2.4999999999999978</v>
      </c>
    </row>
    <row r="592" spans="2:15" x14ac:dyDescent="0.2">
      <c r="B592" s="175" t="s">
        <v>67</v>
      </c>
      <c r="C592" s="175" t="s">
        <v>70</v>
      </c>
      <c r="D592" s="175" t="s">
        <v>132</v>
      </c>
      <c r="E592" s="176" t="str">
        <f t="shared" si="45"/>
        <v>GOMale70-74</v>
      </c>
      <c r="F592" s="177">
        <v>3.6909999999999998E-2</v>
      </c>
      <c r="G592" s="177">
        <v>0.16894932023279585</v>
      </c>
      <c r="H592" s="178">
        <v>10847.626589371317</v>
      </c>
      <c r="I592" s="177">
        <v>0.83105067976720415</v>
      </c>
      <c r="J592" s="178">
        <v>64206.393813389339</v>
      </c>
      <c r="K592" s="178">
        <v>293912.90259351837</v>
      </c>
      <c r="L592" s="178">
        <v>860989.6323601586</v>
      </c>
      <c r="M592" s="179">
        <v>13.409717961462762</v>
      </c>
      <c r="N592" s="178">
        <v>5</v>
      </c>
      <c r="O592" s="180">
        <f t="shared" si="44"/>
        <v>2.4999999999999987</v>
      </c>
    </row>
    <row r="593" spans="2:15" x14ac:dyDescent="0.2">
      <c r="B593" s="175" t="s">
        <v>67</v>
      </c>
      <c r="C593" s="175" t="s">
        <v>70</v>
      </c>
      <c r="D593" s="175" t="s">
        <v>133</v>
      </c>
      <c r="E593" s="176" t="str">
        <f t="shared" si="45"/>
        <v>GOMale75-79</v>
      </c>
      <c r="F593" s="177">
        <v>5.7840000000000003E-2</v>
      </c>
      <c r="G593" s="177">
        <v>0.25267074289765074</v>
      </c>
      <c r="H593" s="178">
        <v>13482.19935459545</v>
      </c>
      <c r="I593" s="177">
        <v>0.74732925710234932</v>
      </c>
      <c r="J593" s="178">
        <v>53358.767224018018</v>
      </c>
      <c r="K593" s="178">
        <v>233088.33773360148</v>
      </c>
      <c r="L593" s="178">
        <v>567076.72976664023</v>
      </c>
      <c r="M593" s="179">
        <v>10.62762052552417</v>
      </c>
      <c r="N593" s="178">
        <v>5</v>
      </c>
      <c r="O593" s="180">
        <f t="shared" si="44"/>
        <v>2.4999999999999991</v>
      </c>
    </row>
    <row r="594" spans="2:15" x14ac:dyDescent="0.2">
      <c r="B594" s="175" t="s">
        <v>67</v>
      </c>
      <c r="C594" s="175" t="s">
        <v>70</v>
      </c>
      <c r="D594" s="175" t="s">
        <v>134</v>
      </c>
      <c r="E594" s="176" t="str">
        <f t="shared" si="45"/>
        <v>GOMale80-84</v>
      </c>
      <c r="F594" s="177">
        <v>8.548E-2</v>
      </c>
      <c r="G594" s="177">
        <v>0.35213637996312691</v>
      </c>
      <c r="H594" s="178">
        <v>14041.990254892406</v>
      </c>
      <c r="I594" s="177">
        <v>0.64786362003687303</v>
      </c>
      <c r="J594" s="178">
        <v>39876.567869422572</v>
      </c>
      <c r="K594" s="178">
        <v>164277.86370988184</v>
      </c>
      <c r="L594" s="178">
        <v>333988.39203303878</v>
      </c>
      <c r="M594" s="179">
        <v>8.3755551161448309</v>
      </c>
      <c r="N594" s="178">
        <v>5</v>
      </c>
      <c r="O594" s="180">
        <f t="shared" si="44"/>
        <v>2.5000000000000004</v>
      </c>
    </row>
    <row r="595" spans="2:15" x14ac:dyDescent="0.2">
      <c r="B595" s="175" t="s">
        <v>67</v>
      </c>
      <c r="C595" s="175" t="s">
        <v>70</v>
      </c>
      <c r="D595" s="175" t="s">
        <v>135</v>
      </c>
      <c r="E595" s="176" t="str">
        <f t="shared" si="45"/>
        <v>GOMale85-89</v>
      </c>
      <c r="F595" s="177">
        <v>0.12217</v>
      </c>
      <c r="G595" s="177">
        <v>0.4679174486253464</v>
      </c>
      <c r="H595" s="178">
        <v>12088.449643704442</v>
      </c>
      <c r="I595" s="177">
        <v>0.53208255137465366</v>
      </c>
      <c r="J595" s="178">
        <v>25834.577614530164</v>
      </c>
      <c r="K595" s="178">
        <v>98951.76396338972</v>
      </c>
      <c r="L595" s="178">
        <v>169710.52832315693</v>
      </c>
      <c r="M595" s="179">
        <v>6.5691233994747602</v>
      </c>
      <c r="N595" s="178">
        <v>5</v>
      </c>
      <c r="O595" s="180">
        <f t="shared" si="44"/>
        <v>2.4999999999999996</v>
      </c>
    </row>
    <row r="596" spans="2:15" x14ac:dyDescent="0.2">
      <c r="B596" s="175" t="s">
        <v>67</v>
      </c>
      <c r="C596" s="175" t="s">
        <v>70</v>
      </c>
      <c r="D596" s="175" t="s">
        <v>8</v>
      </c>
      <c r="E596" s="176" t="str">
        <f t="shared" si="45"/>
        <v>GOMale90+</v>
      </c>
      <c r="F596" s="177">
        <v>0.19427</v>
      </c>
      <c r="G596" s="177">
        <v>1</v>
      </c>
      <c r="H596" s="178">
        <v>13746.127970825724</v>
      </c>
      <c r="I596" s="177">
        <v>0</v>
      </c>
      <c r="J596" s="178">
        <v>13746.127970825724</v>
      </c>
      <c r="K596" s="178">
        <v>70758.764359767199</v>
      </c>
      <c r="L596" s="178">
        <v>70758.764359767199</v>
      </c>
      <c r="M596" s="179">
        <v>5.1475415120492833</v>
      </c>
      <c r="N596" s="179" t="s">
        <v>19</v>
      </c>
      <c r="O596" s="180">
        <f>K596/H596</f>
        <v>5.1475415120492833</v>
      </c>
    </row>
    <row r="597" spans="2:15" ht="16" customHeight="1" x14ac:dyDescent="0.2">
      <c r="B597" s="239" t="s">
        <v>14</v>
      </c>
      <c r="C597" s="239" t="s">
        <v>17</v>
      </c>
      <c r="D597" s="239" t="s">
        <v>0</v>
      </c>
      <c r="E597" s="239" t="s">
        <v>137</v>
      </c>
      <c r="F597" s="238" t="s">
        <v>1</v>
      </c>
      <c r="G597" s="238" t="s">
        <v>2</v>
      </c>
      <c r="H597" s="238" t="s">
        <v>82</v>
      </c>
      <c r="I597" s="238" t="s">
        <v>3</v>
      </c>
      <c r="J597" s="238" t="s">
        <v>4</v>
      </c>
      <c r="K597" s="238" t="s">
        <v>5</v>
      </c>
      <c r="L597" s="238" t="s">
        <v>6</v>
      </c>
      <c r="M597" s="240" t="s">
        <v>7</v>
      </c>
      <c r="N597" s="248" t="s">
        <v>9</v>
      </c>
      <c r="O597" s="250" t="s">
        <v>141</v>
      </c>
    </row>
    <row r="598" spans="2:15" ht="16" customHeight="1" x14ac:dyDescent="0.2">
      <c r="B598" s="239"/>
      <c r="C598" s="239"/>
      <c r="D598" s="239"/>
      <c r="E598" s="239"/>
      <c r="F598" s="239"/>
      <c r="G598" s="239"/>
      <c r="H598" s="239"/>
      <c r="I598" s="239"/>
      <c r="J598" s="239"/>
      <c r="K598" s="239"/>
      <c r="L598" s="239"/>
      <c r="M598" s="241"/>
      <c r="N598" s="248"/>
      <c r="O598" s="250"/>
    </row>
    <row r="599" spans="2:15" x14ac:dyDescent="0.2">
      <c r="B599" s="175" t="s">
        <v>68</v>
      </c>
      <c r="C599" s="175" t="s">
        <v>70</v>
      </c>
      <c r="D599" s="175">
        <v>0</v>
      </c>
      <c r="E599" s="176" t="str">
        <f t="shared" si="45"/>
        <v>DFMale0</v>
      </c>
      <c r="F599" s="177">
        <v>1.073E-2</v>
      </c>
      <c r="G599" s="177">
        <v>1.0626132531252254E-2</v>
      </c>
      <c r="H599" s="178">
        <v>1062.6132531252254</v>
      </c>
      <c r="I599" s="177">
        <v>0.98937386746874778</v>
      </c>
      <c r="J599" s="178">
        <v>100000</v>
      </c>
      <c r="K599" s="178">
        <v>99015.010784246973</v>
      </c>
      <c r="L599" s="178">
        <v>7519124.2407715758</v>
      </c>
      <c r="M599" s="179">
        <v>75.191242407715762</v>
      </c>
      <c r="N599" s="178">
        <v>1</v>
      </c>
      <c r="O599" s="180">
        <f t="shared" ref="O599:O617" si="46">(K599-J600*N599)/H599</f>
        <v>7.3050131027349433E-2</v>
      </c>
    </row>
    <row r="600" spans="2:15" x14ac:dyDescent="0.2">
      <c r="B600" s="175" t="s">
        <v>68</v>
      </c>
      <c r="C600" s="175" t="s">
        <v>70</v>
      </c>
      <c r="D600" s="181" t="s">
        <v>139</v>
      </c>
      <c r="E600" s="176" t="str">
        <f t="shared" si="45"/>
        <v>DFMale01-04</v>
      </c>
      <c r="F600" s="177">
        <v>3.8999999999999999E-4</v>
      </c>
      <c r="G600" s="177">
        <v>1.5435381282478105E-3</v>
      </c>
      <c r="H600" s="178">
        <v>152.71362875300082</v>
      </c>
      <c r="I600" s="177">
        <v>0.99845646187175219</v>
      </c>
      <c r="J600" s="178">
        <v>98937.386746874778</v>
      </c>
      <c r="K600" s="178">
        <v>395386.23873922206</v>
      </c>
      <c r="L600" s="178">
        <v>7420109.2299873289</v>
      </c>
      <c r="M600" s="179">
        <v>74.99803132026544</v>
      </c>
      <c r="N600" s="178">
        <v>4</v>
      </c>
      <c r="O600" s="180">
        <f t="shared" si="46"/>
        <v>1.6209834626831565</v>
      </c>
    </row>
    <row r="601" spans="2:15" x14ac:dyDescent="0.2">
      <c r="B601" s="175" t="s">
        <v>68</v>
      </c>
      <c r="C601" s="175" t="s">
        <v>70</v>
      </c>
      <c r="D601" s="181" t="s">
        <v>138</v>
      </c>
      <c r="E601" s="176" t="str">
        <f t="shared" si="45"/>
        <v>DFMale05-09</v>
      </c>
      <c r="F601" s="177">
        <v>2.0000000000000001E-4</v>
      </c>
      <c r="G601" s="177">
        <v>9.9219303093707489E-4</v>
      </c>
      <c r="H601" s="178">
        <v>98.013464231197432</v>
      </c>
      <c r="I601" s="177">
        <v>0.99900780696906288</v>
      </c>
      <c r="J601" s="178">
        <v>98784.673118121776</v>
      </c>
      <c r="K601" s="178">
        <v>493678.33193003089</v>
      </c>
      <c r="L601" s="178">
        <v>7024722.9912481066</v>
      </c>
      <c r="M601" s="179">
        <v>71.111466683179628</v>
      </c>
      <c r="N601" s="178">
        <v>5</v>
      </c>
      <c r="O601" s="180">
        <f t="shared" si="46"/>
        <v>2.5000000000002451</v>
      </c>
    </row>
    <row r="602" spans="2:15" x14ac:dyDescent="0.2">
      <c r="B602" s="175" t="s">
        <v>68</v>
      </c>
      <c r="C602" s="175" t="s">
        <v>70</v>
      </c>
      <c r="D602" s="181" t="s">
        <v>120</v>
      </c>
      <c r="E602" s="176" t="str">
        <f t="shared" si="45"/>
        <v>DFMale10-14</v>
      </c>
      <c r="F602" s="177">
        <v>2.7999999999999998E-4</v>
      </c>
      <c r="G602" s="177">
        <v>1.4049529677745321E-3</v>
      </c>
      <c r="H602" s="178">
        <v>138.65011536048874</v>
      </c>
      <c r="I602" s="177">
        <v>0.99859504703222546</v>
      </c>
      <c r="J602" s="178">
        <v>98686.659653890572</v>
      </c>
      <c r="K602" s="178">
        <v>493086.67298105161</v>
      </c>
      <c r="L602" s="178">
        <v>6531044.6593180755</v>
      </c>
      <c r="M602" s="179">
        <v>66.179610113701912</v>
      </c>
      <c r="N602" s="178">
        <v>5</v>
      </c>
      <c r="O602" s="180">
        <f t="shared" si="46"/>
        <v>2.4999999999998894</v>
      </c>
    </row>
    <row r="603" spans="2:15" x14ac:dyDescent="0.2">
      <c r="B603" s="175" t="s">
        <v>68</v>
      </c>
      <c r="C603" s="175" t="s">
        <v>70</v>
      </c>
      <c r="D603" s="175" t="s">
        <v>121</v>
      </c>
      <c r="E603" s="176" t="str">
        <f t="shared" si="45"/>
        <v>DFMale15-19</v>
      </c>
      <c r="F603" s="177">
        <v>1.47E-3</v>
      </c>
      <c r="G603" s="177">
        <v>7.3129378366188274E-3</v>
      </c>
      <c r="H603" s="178">
        <v>720.6754676777897</v>
      </c>
      <c r="I603" s="177">
        <v>0.99268706216338121</v>
      </c>
      <c r="J603" s="178">
        <v>98548.009538530081</v>
      </c>
      <c r="K603" s="178">
        <v>490938.35902345594</v>
      </c>
      <c r="L603" s="178">
        <v>6037957.9863370238</v>
      </c>
      <c r="M603" s="179">
        <v>61.269202844490898</v>
      </c>
      <c r="N603" s="178">
        <v>5</v>
      </c>
      <c r="O603" s="180">
        <f t="shared" si="46"/>
        <v>2.5000000000000711</v>
      </c>
    </row>
    <row r="604" spans="2:15" x14ac:dyDescent="0.2">
      <c r="B604" s="175" t="s">
        <v>68</v>
      </c>
      <c r="C604" s="175" t="s">
        <v>70</v>
      </c>
      <c r="D604" s="175" t="s">
        <v>122</v>
      </c>
      <c r="E604" s="176" t="str">
        <f t="shared" si="45"/>
        <v>DFMale20-24</v>
      </c>
      <c r="F604" s="177">
        <v>1.75E-3</v>
      </c>
      <c r="G604" s="177">
        <v>8.7024278328347512E-3</v>
      </c>
      <c r="H604" s="178">
        <v>851.33531483020829</v>
      </c>
      <c r="I604" s="177">
        <v>0.9912975721671653</v>
      </c>
      <c r="J604" s="178">
        <v>97827.334070852288</v>
      </c>
      <c r="K604" s="178">
        <v>487008.33206718595</v>
      </c>
      <c r="L604" s="178">
        <v>5547019.6273135683</v>
      </c>
      <c r="M604" s="179">
        <v>56.702144446623592</v>
      </c>
      <c r="N604" s="178">
        <v>5</v>
      </c>
      <c r="O604" s="180">
        <f t="shared" si="46"/>
        <v>2.4999999999999942</v>
      </c>
    </row>
    <row r="605" spans="2:15" x14ac:dyDescent="0.2">
      <c r="B605" s="175" t="s">
        <v>68</v>
      </c>
      <c r="C605" s="175" t="s">
        <v>70</v>
      </c>
      <c r="D605" s="175" t="s">
        <v>123</v>
      </c>
      <c r="E605" s="176" t="str">
        <f t="shared" si="45"/>
        <v>DFMale25-29</v>
      </c>
      <c r="F605" s="177">
        <v>1.6199999999999999E-3</v>
      </c>
      <c r="G605" s="177">
        <v>8.0472941542589129E-3</v>
      </c>
      <c r="H605" s="178">
        <v>780.39438789275619</v>
      </c>
      <c r="I605" s="177">
        <v>0.99195270584574113</v>
      </c>
      <c r="J605" s="178">
        <v>96975.998756022091</v>
      </c>
      <c r="K605" s="178">
        <v>482929.00781037856</v>
      </c>
      <c r="L605" s="178">
        <v>5060011.2952463822</v>
      </c>
      <c r="M605" s="179">
        <v>52.177975583181727</v>
      </c>
      <c r="N605" s="178">
        <v>5</v>
      </c>
      <c r="O605" s="180">
        <f t="shared" si="46"/>
        <v>2.4999999999999805</v>
      </c>
    </row>
    <row r="606" spans="2:15" x14ac:dyDescent="0.2">
      <c r="B606" s="175" t="s">
        <v>68</v>
      </c>
      <c r="C606" s="175" t="s">
        <v>70</v>
      </c>
      <c r="D606" s="175" t="s">
        <v>124</v>
      </c>
      <c r="E606" s="176" t="str">
        <f t="shared" si="45"/>
        <v>DFMale30-34</v>
      </c>
      <c r="F606" s="177">
        <v>1.7899999999999999E-3</v>
      </c>
      <c r="G606" s="177">
        <v>8.9245574435243627E-3</v>
      </c>
      <c r="H606" s="178">
        <v>858.50319699791339</v>
      </c>
      <c r="I606" s="177">
        <v>0.99107544255647562</v>
      </c>
      <c r="J606" s="178">
        <v>96195.604368129338</v>
      </c>
      <c r="K606" s="178">
        <v>478831.7638481519</v>
      </c>
      <c r="L606" s="178">
        <v>4577082.2874360038</v>
      </c>
      <c r="M606" s="179">
        <v>47.580992057808011</v>
      </c>
      <c r="N606" s="178">
        <v>5</v>
      </c>
      <c r="O606" s="180">
        <f t="shared" si="46"/>
        <v>2.5000000000000111</v>
      </c>
    </row>
    <row r="607" spans="2:15" x14ac:dyDescent="0.2">
      <c r="B607" s="175" t="s">
        <v>68</v>
      </c>
      <c r="C607" s="175" t="s">
        <v>70</v>
      </c>
      <c r="D607" s="175" t="s">
        <v>125</v>
      </c>
      <c r="E607" s="176" t="str">
        <f t="shared" si="45"/>
        <v>DFMale35-39</v>
      </c>
      <c r="F607" s="177">
        <v>2.0799999999999998E-3</v>
      </c>
      <c r="G607" s="177">
        <v>1.035421757787691E-2</v>
      </c>
      <c r="H607" s="178">
        <v>987.14108876995829</v>
      </c>
      <c r="I607" s="177">
        <v>0.98964578242212309</v>
      </c>
      <c r="J607" s="178">
        <v>95337.10117113142</v>
      </c>
      <c r="K607" s="178">
        <v>474217.65313373221</v>
      </c>
      <c r="L607" s="178">
        <v>4098250.5235878523</v>
      </c>
      <c r="M607" s="179">
        <v>42.986942892583187</v>
      </c>
      <c r="N607" s="178">
        <v>5</v>
      </c>
      <c r="O607" s="180">
        <f t="shared" si="46"/>
        <v>2.4999999999999978</v>
      </c>
    </row>
    <row r="608" spans="2:15" x14ac:dyDescent="0.2">
      <c r="B608" s="175" t="s">
        <v>68</v>
      </c>
      <c r="C608" s="175" t="s">
        <v>70</v>
      </c>
      <c r="D608" s="175" t="s">
        <v>126</v>
      </c>
      <c r="E608" s="176" t="str">
        <f t="shared" si="45"/>
        <v>DFMale40-44</v>
      </c>
      <c r="F608" s="177">
        <v>2.7100000000000002E-3</v>
      </c>
      <c r="G608" s="177">
        <v>1.3452340183712811E-2</v>
      </c>
      <c r="H608" s="178">
        <v>1269.2277593476508</v>
      </c>
      <c r="I608" s="177">
        <v>0.98654765981628723</v>
      </c>
      <c r="J608" s="178">
        <v>94349.96008236146</v>
      </c>
      <c r="K608" s="178">
        <v>468576.7310134382</v>
      </c>
      <c r="L608" s="178">
        <v>3624032.87045412</v>
      </c>
      <c r="M608" s="179">
        <v>38.41053952000162</v>
      </c>
      <c r="N608" s="178">
        <v>5</v>
      </c>
      <c r="O608" s="180">
        <f t="shared" si="46"/>
        <v>2.4999999999999916</v>
      </c>
    </row>
    <row r="609" spans="2:15" x14ac:dyDescent="0.2">
      <c r="B609" s="175" t="s">
        <v>68</v>
      </c>
      <c r="C609" s="175" t="s">
        <v>70</v>
      </c>
      <c r="D609" s="175" t="s">
        <v>127</v>
      </c>
      <c r="E609" s="176" t="str">
        <f t="shared" si="45"/>
        <v>DFMale45-49</v>
      </c>
      <c r="F609" s="177">
        <v>4.3E-3</v>
      </c>
      <c r="G609" s="177">
        <v>2.1250229951532237E-2</v>
      </c>
      <c r="H609" s="178">
        <v>1977.9869659210631</v>
      </c>
      <c r="I609" s="177">
        <v>0.97874977004846775</v>
      </c>
      <c r="J609" s="178">
        <v>93080.732323013814</v>
      </c>
      <c r="K609" s="178">
        <v>460458.69420026639</v>
      </c>
      <c r="L609" s="178">
        <v>3155456.1394406818</v>
      </c>
      <c r="M609" s="179">
        <v>33.90020749396821</v>
      </c>
      <c r="N609" s="178">
        <v>5</v>
      </c>
      <c r="O609" s="180">
        <f t="shared" si="46"/>
        <v>2.4999999999999907</v>
      </c>
    </row>
    <row r="610" spans="2:15" x14ac:dyDescent="0.2">
      <c r="B610" s="175" t="s">
        <v>68</v>
      </c>
      <c r="C610" s="175" t="s">
        <v>70</v>
      </c>
      <c r="D610" s="175" t="s">
        <v>128</v>
      </c>
      <c r="E610" s="176" t="str">
        <f t="shared" si="45"/>
        <v>DFMale50-54</v>
      </c>
      <c r="F610" s="177">
        <v>5.5799999999999999E-3</v>
      </c>
      <c r="G610" s="177">
        <v>2.7493018354994882E-2</v>
      </c>
      <c r="H610" s="178">
        <v>2504.6894502929758</v>
      </c>
      <c r="I610" s="177">
        <v>0.97250698164500515</v>
      </c>
      <c r="J610" s="178">
        <v>91102.745357092746</v>
      </c>
      <c r="K610" s="178">
        <v>449252.00315973128</v>
      </c>
      <c r="L610" s="178">
        <v>2694997.4452404152</v>
      </c>
      <c r="M610" s="179">
        <v>29.58195644573512</v>
      </c>
      <c r="N610" s="178">
        <v>5</v>
      </c>
      <c r="O610" s="180">
        <f t="shared" si="46"/>
        <v>2.500000000000012</v>
      </c>
    </row>
    <row r="611" spans="2:15" x14ac:dyDescent="0.2">
      <c r="B611" s="175" t="s">
        <v>68</v>
      </c>
      <c r="C611" s="175" t="s">
        <v>70</v>
      </c>
      <c r="D611" s="175" t="s">
        <v>129</v>
      </c>
      <c r="E611" s="176" t="str">
        <f t="shared" si="45"/>
        <v>DFMale55-59</v>
      </c>
      <c r="F611" s="177">
        <v>8.2699999999999996E-3</v>
      </c>
      <c r="G611" s="177">
        <v>4.052234126689698E-2</v>
      </c>
      <c r="H611" s="178">
        <v>3590.2006570389581</v>
      </c>
      <c r="I611" s="177">
        <v>0.95947765873310298</v>
      </c>
      <c r="J611" s="178">
        <v>88598.055906799767</v>
      </c>
      <c r="K611" s="178">
        <v>434014.77789140143</v>
      </c>
      <c r="L611" s="178">
        <v>2245745.442080684</v>
      </c>
      <c r="M611" s="179">
        <v>25.347570204509719</v>
      </c>
      <c r="N611" s="178">
        <v>5</v>
      </c>
      <c r="O611" s="180">
        <f t="shared" si="46"/>
        <v>2.5000000000000102</v>
      </c>
    </row>
    <row r="612" spans="2:15" x14ac:dyDescent="0.2">
      <c r="B612" s="175" t="s">
        <v>68</v>
      </c>
      <c r="C612" s="175" t="s">
        <v>70</v>
      </c>
      <c r="D612" s="175" t="s">
        <v>130</v>
      </c>
      <c r="E612" s="176" t="str">
        <f t="shared" si="45"/>
        <v>DFMale60-64</v>
      </c>
      <c r="F612" s="177">
        <v>1.2789999999999999E-2</v>
      </c>
      <c r="G612" s="177">
        <v>6.1973347296580522E-2</v>
      </c>
      <c r="H612" s="178">
        <v>5268.221336330872</v>
      </c>
      <c r="I612" s="177">
        <v>0.93802665270341945</v>
      </c>
      <c r="J612" s="178">
        <v>85007.855249760803</v>
      </c>
      <c r="K612" s="178">
        <v>411868.72290797683</v>
      </c>
      <c r="L612" s="178">
        <v>1811730.6641892823</v>
      </c>
      <c r="M612" s="179">
        <v>21.312508813053253</v>
      </c>
      <c r="N612" s="178">
        <v>5</v>
      </c>
      <c r="O612" s="180">
        <f t="shared" si="46"/>
        <v>2.4999999999999987</v>
      </c>
    </row>
    <row r="613" spans="2:15" x14ac:dyDescent="0.2">
      <c r="B613" s="175" t="s">
        <v>68</v>
      </c>
      <c r="C613" s="175" t="s">
        <v>70</v>
      </c>
      <c r="D613" s="175" t="s">
        <v>131</v>
      </c>
      <c r="E613" s="176" t="str">
        <f t="shared" si="45"/>
        <v>DFMale65-69</v>
      </c>
      <c r="F613" s="177">
        <v>1.942E-2</v>
      </c>
      <c r="G613" s="177">
        <v>9.2591404560932636E-2</v>
      </c>
      <c r="H613" s="178">
        <v>7383.2047032190549</v>
      </c>
      <c r="I613" s="177">
        <v>0.90740859543906738</v>
      </c>
      <c r="J613" s="178">
        <v>79739.633913429934</v>
      </c>
      <c r="K613" s="178">
        <v>380240.15780910203</v>
      </c>
      <c r="L613" s="178">
        <v>1399861.9412813054</v>
      </c>
      <c r="M613" s="179">
        <v>17.555409682480839</v>
      </c>
      <c r="N613" s="178">
        <v>5</v>
      </c>
      <c r="O613" s="180">
        <f t="shared" si="46"/>
        <v>2.5000000000000058</v>
      </c>
    </row>
    <row r="614" spans="2:15" x14ac:dyDescent="0.2">
      <c r="B614" s="175" t="s">
        <v>68</v>
      </c>
      <c r="C614" s="175" t="s">
        <v>70</v>
      </c>
      <c r="D614" s="175" t="s">
        <v>132</v>
      </c>
      <c r="E614" s="176" t="str">
        <f t="shared" si="45"/>
        <v>DFMale70-74</v>
      </c>
      <c r="F614" s="177">
        <v>3.0710000000000001E-2</v>
      </c>
      <c r="G614" s="177">
        <v>0.14259448889108151</v>
      </c>
      <c r="H614" s="178">
        <v>10317.62804121374</v>
      </c>
      <c r="I614" s="177">
        <v>0.85740551110891849</v>
      </c>
      <c r="J614" s="178">
        <v>72356.429210210874</v>
      </c>
      <c r="K614" s="178">
        <v>335988.07594802004</v>
      </c>
      <c r="L614" s="178">
        <v>1019621.7834722034</v>
      </c>
      <c r="M614" s="179">
        <v>14.091654253832571</v>
      </c>
      <c r="N614" s="178">
        <v>5</v>
      </c>
      <c r="O614" s="180">
        <f t="shared" si="46"/>
        <v>2.5000000000000027</v>
      </c>
    </row>
    <row r="615" spans="2:15" x14ac:dyDescent="0.2">
      <c r="B615" s="175" t="s">
        <v>68</v>
      </c>
      <c r="C615" s="175" t="s">
        <v>70</v>
      </c>
      <c r="D615" s="175" t="s">
        <v>133</v>
      </c>
      <c r="E615" s="176" t="str">
        <f t="shared" si="45"/>
        <v>DFMale75-79</v>
      </c>
      <c r="F615" s="177">
        <v>4.981E-2</v>
      </c>
      <c r="G615" s="177">
        <v>0.22147413263729385</v>
      </c>
      <c r="H615" s="178">
        <v>13739.989678761171</v>
      </c>
      <c r="I615" s="177">
        <v>0.77852586736270613</v>
      </c>
      <c r="J615" s="178">
        <v>62038.801168997132</v>
      </c>
      <c r="K615" s="178">
        <v>275844.03164808272</v>
      </c>
      <c r="L615" s="178">
        <v>683633.70752418344</v>
      </c>
      <c r="M615" s="179">
        <v>11.019453868264272</v>
      </c>
      <c r="N615" s="178">
        <v>5</v>
      </c>
      <c r="O615" s="180">
        <f t="shared" si="46"/>
        <v>2.4999999999999991</v>
      </c>
    </row>
    <row r="616" spans="2:15" x14ac:dyDescent="0.2">
      <c r="B616" s="175" t="s">
        <v>68</v>
      </c>
      <c r="C616" s="175" t="s">
        <v>70</v>
      </c>
      <c r="D616" s="175" t="s">
        <v>134</v>
      </c>
      <c r="E616" s="176" t="str">
        <f t="shared" si="45"/>
        <v>DFMale80-84</v>
      </c>
      <c r="F616" s="177">
        <v>7.6329999999999995E-2</v>
      </c>
      <c r="G616" s="177">
        <v>0.32048773538456721</v>
      </c>
      <c r="H616" s="178">
        <v>15479.176716271837</v>
      </c>
      <c r="I616" s="177">
        <v>0.67951226461543279</v>
      </c>
      <c r="J616" s="178">
        <v>48298.811490235959</v>
      </c>
      <c r="K616" s="178">
        <v>202796.11566050019</v>
      </c>
      <c r="L616" s="178">
        <v>407789.67587610066</v>
      </c>
      <c r="M616" s="179">
        <v>8.4430581890931009</v>
      </c>
      <c r="N616" s="178">
        <v>5</v>
      </c>
      <c r="O616" s="180">
        <f t="shared" si="46"/>
        <v>2.4999999999999996</v>
      </c>
    </row>
    <row r="617" spans="2:15" x14ac:dyDescent="0.2">
      <c r="B617" s="175" t="s">
        <v>68</v>
      </c>
      <c r="C617" s="175" t="s">
        <v>70</v>
      </c>
      <c r="D617" s="175" t="s">
        <v>135</v>
      </c>
      <c r="E617" s="176" t="str">
        <f t="shared" si="45"/>
        <v>DFMale85-89</v>
      </c>
      <c r="F617" s="177">
        <v>0.12565999999999999</v>
      </c>
      <c r="G617" s="177">
        <v>0.47810765219216778</v>
      </c>
      <c r="H617" s="178">
        <v>15691.318527584413</v>
      </c>
      <c r="I617" s="177">
        <v>0.52189234780783222</v>
      </c>
      <c r="J617" s="178">
        <v>32819.634773964121</v>
      </c>
      <c r="K617" s="178">
        <v>124869.87755085957</v>
      </c>
      <c r="L617" s="178">
        <v>204993.56021560048</v>
      </c>
      <c r="M617" s="179">
        <v>6.2460646386663106</v>
      </c>
      <c r="N617" s="178">
        <v>5</v>
      </c>
      <c r="O617" s="180">
        <f t="shared" si="46"/>
        <v>2.5</v>
      </c>
    </row>
    <row r="618" spans="2:15" x14ac:dyDescent="0.2">
      <c r="B618" s="175" t="s">
        <v>68</v>
      </c>
      <c r="C618" s="175" t="s">
        <v>70</v>
      </c>
      <c r="D618" s="175" t="s">
        <v>8</v>
      </c>
      <c r="E618" s="176" t="str">
        <f t="shared" si="45"/>
        <v>DFMale90+</v>
      </c>
      <c r="F618" s="177">
        <v>0.21376999999999999</v>
      </c>
      <c r="G618" s="177">
        <v>1</v>
      </c>
      <c r="H618" s="178">
        <v>17128.316246379709</v>
      </c>
      <c r="I618" s="177">
        <v>0</v>
      </c>
      <c r="J618" s="178">
        <v>17128.316246379709</v>
      </c>
      <c r="K618" s="178">
        <v>80123.682664740889</v>
      </c>
      <c r="L618" s="178">
        <v>80123.682664740889</v>
      </c>
      <c r="M618" s="179">
        <v>4.6778493292752037</v>
      </c>
      <c r="N618" s="179" t="s">
        <v>19</v>
      </c>
      <c r="O618" s="180">
        <f>K618/H618</f>
        <v>4.6778493292752037</v>
      </c>
    </row>
    <row r="619" spans="2:15" ht="16" customHeight="1" x14ac:dyDescent="0.2">
      <c r="B619" s="239" t="s">
        <v>14</v>
      </c>
      <c r="C619" s="239" t="s">
        <v>17</v>
      </c>
      <c r="D619" s="239" t="s">
        <v>0</v>
      </c>
      <c r="E619" s="239" t="s">
        <v>137</v>
      </c>
      <c r="F619" s="238" t="s">
        <v>1</v>
      </c>
      <c r="G619" s="238" t="s">
        <v>2</v>
      </c>
      <c r="H619" s="238" t="s">
        <v>82</v>
      </c>
      <c r="I619" s="238" t="s">
        <v>3</v>
      </c>
      <c r="J619" s="238" t="s">
        <v>4</v>
      </c>
      <c r="K619" s="238" t="s">
        <v>5</v>
      </c>
      <c r="L619" s="238" t="s">
        <v>6</v>
      </c>
      <c r="M619" s="240" t="s">
        <v>7</v>
      </c>
      <c r="N619" s="248" t="s">
        <v>9</v>
      </c>
      <c r="O619" s="250" t="s">
        <v>141</v>
      </c>
    </row>
    <row r="620" spans="2:15" ht="16" customHeight="1" x14ac:dyDescent="0.2">
      <c r="B620" s="239"/>
      <c r="C620" s="239"/>
      <c r="D620" s="239"/>
      <c r="E620" s="239"/>
      <c r="F620" s="239"/>
      <c r="G620" s="239"/>
      <c r="H620" s="239"/>
      <c r="I620" s="239"/>
      <c r="J620" s="239"/>
      <c r="K620" s="239"/>
      <c r="L620" s="239"/>
      <c r="M620" s="241"/>
      <c r="N620" s="248"/>
      <c r="O620" s="250"/>
    </row>
    <row r="621" spans="2:15" x14ac:dyDescent="0.2">
      <c r="B621" s="175" t="s">
        <v>81</v>
      </c>
      <c r="C621" s="182" t="s">
        <v>69</v>
      </c>
      <c r="D621" s="175">
        <v>0</v>
      </c>
      <c r="E621" s="176" t="str">
        <f t="shared" si="45"/>
        <v>BrazilFemale0</v>
      </c>
      <c r="F621" s="177">
        <v>1.1089999999999999E-2</v>
      </c>
      <c r="G621" s="177">
        <v>1.0982982603523624E-2</v>
      </c>
      <c r="H621" s="178">
        <v>1098.2982603523624</v>
      </c>
      <c r="I621" s="177">
        <v>0.98901701739647641</v>
      </c>
      <c r="J621" s="178">
        <v>100000</v>
      </c>
      <c r="K621" s="178">
        <v>98992.804424726055</v>
      </c>
      <c r="L621" s="178">
        <v>8003021.3173649451</v>
      </c>
      <c r="M621" s="179">
        <v>80.030213173649457</v>
      </c>
      <c r="N621" s="178">
        <v>1</v>
      </c>
      <c r="O621" s="180">
        <f t="shared" ref="O621:O639" si="47">(K621-J622*N621)/H621</f>
        <v>8.2948947810572812E-2</v>
      </c>
    </row>
    <row r="622" spans="2:15" x14ac:dyDescent="0.2">
      <c r="B622" s="175" t="s">
        <v>81</v>
      </c>
      <c r="C622" s="182" t="s">
        <v>69</v>
      </c>
      <c r="D622" s="181" t="s">
        <v>139</v>
      </c>
      <c r="E622" s="176" t="str">
        <f t="shared" si="45"/>
        <v>BrazilFemale01-04</v>
      </c>
      <c r="F622" s="177">
        <v>4.4999999999999999E-4</v>
      </c>
      <c r="G622" s="177">
        <v>1.8107278582207807E-3</v>
      </c>
      <c r="H622" s="178">
        <v>179.08406656542263</v>
      </c>
      <c r="I622" s="177">
        <v>0.99818927214177922</v>
      </c>
      <c r="J622" s="178">
        <v>98901.701739647644</v>
      </c>
      <c r="K622" s="178">
        <v>395160.19863434462</v>
      </c>
      <c r="L622" s="178">
        <v>7904028.5129402187</v>
      </c>
      <c r="M622" s="179">
        <v>79.918023390002574</v>
      </c>
      <c r="N622" s="178">
        <v>4</v>
      </c>
      <c r="O622" s="180">
        <f t="shared" si="47"/>
        <v>1.506152653269164</v>
      </c>
    </row>
    <row r="623" spans="2:15" x14ac:dyDescent="0.2">
      <c r="B623" s="175" t="s">
        <v>81</v>
      </c>
      <c r="C623" s="182" t="s">
        <v>69</v>
      </c>
      <c r="D623" s="181" t="s">
        <v>138</v>
      </c>
      <c r="E623" s="176" t="str">
        <f t="shared" si="45"/>
        <v>BrazilFemale05-09</v>
      </c>
      <c r="F623" s="177">
        <v>2.0000000000000001E-4</v>
      </c>
      <c r="G623" s="177">
        <v>9.9690377871126164E-4</v>
      </c>
      <c r="H623" s="178">
        <v>98.416950602562849</v>
      </c>
      <c r="I623" s="177">
        <v>0.99900309622128869</v>
      </c>
      <c r="J623" s="178">
        <v>98722.617673082219</v>
      </c>
      <c r="K623" s="178">
        <v>493367.04598890466</v>
      </c>
      <c r="L623" s="178">
        <v>7508868.3143058736</v>
      </c>
      <c r="M623" s="179">
        <v>76.060263506903013</v>
      </c>
      <c r="N623" s="178">
        <v>5</v>
      </c>
      <c r="O623" s="180">
        <f t="shared" si="47"/>
        <v>2.4999999999996749</v>
      </c>
    </row>
    <row r="624" spans="2:15" x14ac:dyDescent="0.2">
      <c r="B624" s="175" t="s">
        <v>81</v>
      </c>
      <c r="C624" s="182" t="s">
        <v>69</v>
      </c>
      <c r="D624" s="181" t="s">
        <v>120</v>
      </c>
      <c r="E624" s="176" t="str">
        <f t="shared" si="45"/>
        <v>BrazilFemale10-14</v>
      </c>
      <c r="F624" s="177">
        <v>2.2000000000000001E-4</v>
      </c>
      <c r="G624" s="177">
        <v>1.117306538654043E-3</v>
      </c>
      <c r="H624" s="178">
        <v>110.19346433675531</v>
      </c>
      <c r="I624" s="177">
        <v>0.99888269346134595</v>
      </c>
      <c r="J624" s="178">
        <v>98624.200722479654</v>
      </c>
      <c r="K624" s="178">
        <v>492845.5199515564</v>
      </c>
      <c r="L624" s="178">
        <v>7015501.2683169693</v>
      </c>
      <c r="M624" s="179">
        <v>71.133669189958866</v>
      </c>
      <c r="N624" s="178">
        <v>5</v>
      </c>
      <c r="O624" s="180">
        <f t="shared" si="47"/>
        <v>2.4999999999999662</v>
      </c>
    </row>
    <row r="625" spans="2:15" x14ac:dyDescent="0.2">
      <c r="B625" s="175" t="s">
        <v>81</v>
      </c>
      <c r="C625" s="182" t="s">
        <v>69</v>
      </c>
      <c r="D625" s="175" t="s">
        <v>121</v>
      </c>
      <c r="E625" s="176" t="str">
        <f t="shared" si="45"/>
        <v>BrazilFemale15-19</v>
      </c>
      <c r="F625" s="177">
        <v>4.0999999999999999E-4</v>
      </c>
      <c r="G625" s="177">
        <v>2.0479155141274684E-3</v>
      </c>
      <c r="H625" s="178">
        <v>201.74836382281686</v>
      </c>
      <c r="I625" s="177">
        <v>0.99795208448587258</v>
      </c>
      <c r="J625" s="178">
        <v>98514.007258142898</v>
      </c>
      <c r="K625" s="178">
        <v>492065.66538115742</v>
      </c>
      <c r="L625" s="178">
        <v>6522655.7483654125</v>
      </c>
      <c r="M625" s="179">
        <v>66.210439813636427</v>
      </c>
      <c r="N625" s="178">
        <v>5</v>
      </c>
      <c r="O625" s="180">
        <f t="shared" si="47"/>
        <v>2.4999999999996887</v>
      </c>
    </row>
    <row r="626" spans="2:15" x14ac:dyDescent="0.2">
      <c r="B626" s="175" t="s">
        <v>81</v>
      </c>
      <c r="C626" s="182" t="s">
        <v>69</v>
      </c>
      <c r="D626" s="175" t="s">
        <v>122</v>
      </c>
      <c r="E626" s="176" t="str">
        <f t="shared" si="45"/>
        <v>BrazilFemale20-24</v>
      </c>
      <c r="F626" s="177">
        <v>5.0000000000000001E-4</v>
      </c>
      <c r="G626" s="177">
        <v>2.5167865452534414E-3</v>
      </c>
      <c r="H626" s="178">
        <v>247.43097041869777</v>
      </c>
      <c r="I626" s="177">
        <v>0.99748321345474655</v>
      </c>
      <c r="J626" s="178">
        <v>98312.258894320083</v>
      </c>
      <c r="K626" s="178">
        <v>490942.71704555367</v>
      </c>
      <c r="L626" s="178">
        <v>6030590.0829842547</v>
      </c>
      <c r="M626" s="179">
        <v>61.341181158972105</v>
      </c>
      <c r="N626" s="178">
        <v>5</v>
      </c>
      <c r="O626" s="180">
        <f t="shared" si="47"/>
        <v>2.5000000000001168</v>
      </c>
    </row>
    <row r="627" spans="2:15" x14ac:dyDescent="0.2">
      <c r="B627" s="175" t="s">
        <v>81</v>
      </c>
      <c r="C627" s="182" t="s">
        <v>69</v>
      </c>
      <c r="D627" s="175" t="s">
        <v>123</v>
      </c>
      <c r="E627" s="176" t="str">
        <f t="shared" si="45"/>
        <v>BrazilFemale25-29</v>
      </c>
      <c r="F627" s="177">
        <v>6.2E-4</v>
      </c>
      <c r="G627" s="177">
        <v>3.1167689305654088E-3</v>
      </c>
      <c r="H627" s="178">
        <v>305.64540885445894</v>
      </c>
      <c r="I627" s="177">
        <v>0.99688323106943455</v>
      </c>
      <c r="J627" s="178">
        <v>98064.827923901379</v>
      </c>
      <c r="K627" s="178">
        <v>489560.02609737078</v>
      </c>
      <c r="L627" s="178">
        <v>5539647.3659387007</v>
      </c>
      <c r="M627" s="179">
        <v>56.489645505088582</v>
      </c>
      <c r="N627" s="178">
        <v>5</v>
      </c>
      <c r="O627" s="180">
        <f t="shared" si="47"/>
        <v>2.5000000000000955</v>
      </c>
    </row>
    <row r="628" spans="2:15" x14ac:dyDescent="0.2">
      <c r="B628" s="175" t="s">
        <v>81</v>
      </c>
      <c r="C628" s="182" t="s">
        <v>69</v>
      </c>
      <c r="D628" s="175" t="s">
        <v>124</v>
      </c>
      <c r="E628" s="176" t="str">
        <f t="shared" si="45"/>
        <v>BrazilFemale30-34</v>
      </c>
      <c r="F628" s="177">
        <v>8.4999999999999995E-4</v>
      </c>
      <c r="G628" s="177">
        <v>4.2530576360702167E-3</v>
      </c>
      <c r="H628" s="178">
        <v>415.77543769160235</v>
      </c>
      <c r="I628" s="177">
        <v>0.9957469423639298</v>
      </c>
      <c r="J628" s="178">
        <v>97759.182515046923</v>
      </c>
      <c r="K628" s="178">
        <v>487756.47398100561</v>
      </c>
      <c r="L628" s="178">
        <v>5050087.3398413304</v>
      </c>
      <c r="M628" s="179">
        <v>51.658444863366462</v>
      </c>
      <c r="N628" s="178">
        <v>5</v>
      </c>
      <c r="O628" s="180">
        <f t="shared" si="47"/>
        <v>2.4999999999999751</v>
      </c>
    </row>
    <row r="629" spans="2:15" x14ac:dyDescent="0.2">
      <c r="B629" s="175" t="s">
        <v>81</v>
      </c>
      <c r="C629" s="182" t="s">
        <v>69</v>
      </c>
      <c r="D629" s="175" t="s">
        <v>125</v>
      </c>
      <c r="E629" s="176" t="str">
        <f t="shared" si="45"/>
        <v>BrazilFemale35-39</v>
      </c>
      <c r="F629" s="177">
        <v>1.1800000000000001E-3</v>
      </c>
      <c r="G629" s="177">
        <v>5.8701299212983093E-3</v>
      </c>
      <c r="H629" s="178">
        <v>571.4184465259051</v>
      </c>
      <c r="I629" s="177">
        <v>0.99412987007870168</v>
      </c>
      <c r="J629" s="178">
        <v>97343.407077355325</v>
      </c>
      <c r="K629" s="178">
        <v>485288.48927046184</v>
      </c>
      <c r="L629" s="178">
        <v>4562330.8658603253</v>
      </c>
      <c r="M629" s="179">
        <v>46.868411563145763</v>
      </c>
      <c r="N629" s="178">
        <v>5</v>
      </c>
      <c r="O629" s="180">
        <f t="shared" si="47"/>
        <v>2.4999999999999112</v>
      </c>
    </row>
    <row r="630" spans="2:15" x14ac:dyDescent="0.2">
      <c r="B630" s="175" t="s">
        <v>81</v>
      </c>
      <c r="C630" s="182" t="s">
        <v>69</v>
      </c>
      <c r="D630" s="175" t="s">
        <v>126</v>
      </c>
      <c r="E630" s="176" t="str">
        <f t="shared" si="45"/>
        <v>BrazilFemale40-44</v>
      </c>
      <c r="F630" s="177">
        <v>1.7700000000000001E-3</v>
      </c>
      <c r="G630" s="177">
        <v>8.8036292975532584E-3</v>
      </c>
      <c r="H630" s="178">
        <v>851.94471429286068</v>
      </c>
      <c r="I630" s="177">
        <v>0.99119637070244671</v>
      </c>
      <c r="J630" s="178">
        <v>96771.988630829423</v>
      </c>
      <c r="K630" s="178">
        <v>481730.08136841492</v>
      </c>
      <c r="L630" s="178">
        <v>4077042.3765898636</v>
      </c>
      <c r="M630" s="179">
        <v>42.13039779665133</v>
      </c>
      <c r="N630" s="178">
        <v>5</v>
      </c>
      <c r="O630" s="180">
        <f t="shared" si="47"/>
        <v>2.4999999999999996</v>
      </c>
    </row>
    <row r="631" spans="2:15" x14ac:dyDescent="0.2">
      <c r="B631" s="175" t="s">
        <v>81</v>
      </c>
      <c r="C631" s="182" t="s">
        <v>69</v>
      </c>
      <c r="D631" s="175" t="s">
        <v>127</v>
      </c>
      <c r="E631" s="176" t="str">
        <f t="shared" si="45"/>
        <v>BrazilFemale45-49</v>
      </c>
      <c r="F631" s="177">
        <v>2.7599999999999999E-3</v>
      </c>
      <c r="G631" s="177">
        <v>1.3690514572375188E-2</v>
      </c>
      <c r="H631" s="178">
        <v>1313.1947590222117</v>
      </c>
      <c r="I631" s="177">
        <v>0.98630948542762487</v>
      </c>
      <c r="J631" s="178">
        <v>95920.043916536553</v>
      </c>
      <c r="K631" s="178">
        <v>476317.23268512724</v>
      </c>
      <c r="L631" s="178">
        <v>3595312.2952214489</v>
      </c>
      <c r="M631" s="179">
        <v>37.482387918315155</v>
      </c>
      <c r="N631" s="178">
        <v>5</v>
      </c>
      <c r="O631" s="180">
        <f t="shared" si="47"/>
        <v>2.5</v>
      </c>
    </row>
    <row r="632" spans="2:15" x14ac:dyDescent="0.2">
      <c r="B632" s="175" t="s">
        <v>81</v>
      </c>
      <c r="C632" s="182" t="s">
        <v>69</v>
      </c>
      <c r="D632" s="175" t="s">
        <v>128</v>
      </c>
      <c r="E632" s="176" t="str">
        <f t="shared" si="45"/>
        <v>BrazilFemale50-54</v>
      </c>
      <c r="F632" s="177">
        <v>4.0699999999999998E-3</v>
      </c>
      <c r="G632" s="177">
        <v>2.0149475311664337E-2</v>
      </c>
      <c r="H632" s="178">
        <v>1906.2783714136872</v>
      </c>
      <c r="I632" s="177">
        <v>0.97985052468833567</v>
      </c>
      <c r="J632" s="178">
        <v>94606.849157514342</v>
      </c>
      <c r="K632" s="178">
        <v>468268.54985903751</v>
      </c>
      <c r="L632" s="178">
        <v>3118995.0625363216</v>
      </c>
      <c r="M632" s="179">
        <v>32.967962576825641</v>
      </c>
      <c r="N632" s="178">
        <v>5</v>
      </c>
      <c r="O632" s="180">
        <f t="shared" si="47"/>
        <v>2.5000000000000222</v>
      </c>
    </row>
    <row r="633" spans="2:15" x14ac:dyDescent="0.2">
      <c r="B633" s="175" t="s">
        <v>81</v>
      </c>
      <c r="C633" s="182" t="s">
        <v>69</v>
      </c>
      <c r="D633" s="175" t="s">
        <v>129</v>
      </c>
      <c r="E633" s="176" t="str">
        <f t="shared" si="45"/>
        <v>BrazilFemale55-59</v>
      </c>
      <c r="F633" s="177">
        <v>5.96E-3</v>
      </c>
      <c r="G633" s="177">
        <v>2.9366679135995097E-2</v>
      </c>
      <c r="H633" s="178">
        <v>2722.3079179990186</v>
      </c>
      <c r="I633" s="177">
        <v>0.97063332086400489</v>
      </c>
      <c r="J633" s="178">
        <v>92700.570786100652</v>
      </c>
      <c r="K633" s="178">
        <v>456697.08413550572</v>
      </c>
      <c r="L633" s="178">
        <v>2650726.512677284</v>
      </c>
      <c r="M633" s="179">
        <v>28.594500445888613</v>
      </c>
      <c r="N633" s="178">
        <v>5</v>
      </c>
      <c r="O633" s="180">
        <f t="shared" si="47"/>
        <v>2.4999999999999925</v>
      </c>
    </row>
    <row r="634" spans="2:15" x14ac:dyDescent="0.2">
      <c r="B634" s="175" t="s">
        <v>81</v>
      </c>
      <c r="C634" s="182" t="s">
        <v>69</v>
      </c>
      <c r="D634" s="175" t="s">
        <v>130</v>
      </c>
      <c r="E634" s="176" t="str">
        <f t="shared" si="45"/>
        <v>BrazilFemale60-64</v>
      </c>
      <c r="F634" s="177">
        <v>8.9099999999999995E-3</v>
      </c>
      <c r="G634" s="177">
        <v>4.3596895654815351E-2</v>
      </c>
      <c r="H634" s="178">
        <v>3922.7729374621736</v>
      </c>
      <c r="I634" s="177">
        <v>0.95640310434518461</v>
      </c>
      <c r="J634" s="178">
        <v>89978.262868101636</v>
      </c>
      <c r="K634" s="178">
        <v>440084.38199685275</v>
      </c>
      <c r="L634" s="178">
        <v>2194029.4285417781</v>
      </c>
      <c r="M634" s="179">
        <v>24.383994073746312</v>
      </c>
      <c r="N634" s="178">
        <v>5</v>
      </c>
      <c r="O634" s="180">
        <f t="shared" si="47"/>
        <v>2.5000000000000018</v>
      </c>
    </row>
    <row r="635" spans="2:15" x14ac:dyDescent="0.2">
      <c r="B635" s="175" t="s">
        <v>81</v>
      </c>
      <c r="C635" s="182" t="s">
        <v>69</v>
      </c>
      <c r="D635" s="175" t="s">
        <v>131</v>
      </c>
      <c r="E635" s="176" t="str">
        <f t="shared" si="45"/>
        <v>BrazilFemale65-69</v>
      </c>
      <c r="F635" s="177">
        <v>1.391E-2</v>
      </c>
      <c r="G635" s="177">
        <v>6.7198588533059267E-2</v>
      </c>
      <c r="H635" s="178">
        <v>5782.8074588598665</v>
      </c>
      <c r="I635" s="177">
        <v>0.93280141146694073</v>
      </c>
      <c r="J635" s="178">
        <v>86055.489930639465</v>
      </c>
      <c r="K635" s="178">
        <v>415820.43100604764</v>
      </c>
      <c r="L635" s="178">
        <v>1753945.0465449255</v>
      </c>
      <c r="M635" s="179">
        <v>20.381559014521926</v>
      </c>
      <c r="N635" s="178">
        <v>5</v>
      </c>
      <c r="O635" s="180">
        <f t="shared" si="47"/>
        <v>2.5000000000000009</v>
      </c>
    </row>
    <row r="636" spans="2:15" x14ac:dyDescent="0.2">
      <c r="B636" s="175" t="s">
        <v>81</v>
      </c>
      <c r="C636" s="182" t="s">
        <v>69</v>
      </c>
      <c r="D636" s="175" t="s">
        <v>132</v>
      </c>
      <c r="E636" s="176" t="str">
        <f t="shared" si="45"/>
        <v>BrazilFemale70-74</v>
      </c>
      <c r="F636" s="177">
        <v>2.222E-2</v>
      </c>
      <c r="G636" s="177">
        <v>0.10523830924775214</v>
      </c>
      <c r="H636" s="178">
        <v>8447.7613821117538</v>
      </c>
      <c r="I636" s="177">
        <v>0.89476169075224787</v>
      </c>
      <c r="J636" s="178">
        <v>80272.682471779597</v>
      </c>
      <c r="K636" s="178">
        <v>380244.00890361861</v>
      </c>
      <c r="L636" s="178">
        <v>1338124.6155388779</v>
      </c>
      <c r="M636" s="179">
        <v>16.669738375932617</v>
      </c>
      <c r="N636" s="178">
        <v>5</v>
      </c>
      <c r="O636" s="180">
        <f t="shared" si="47"/>
        <v>2.500000000000004</v>
      </c>
    </row>
    <row r="637" spans="2:15" x14ac:dyDescent="0.2">
      <c r="B637" s="175" t="s">
        <v>81</v>
      </c>
      <c r="C637" s="182" t="s">
        <v>69</v>
      </c>
      <c r="D637" s="175" t="s">
        <v>133</v>
      </c>
      <c r="E637" s="176" t="str">
        <f t="shared" si="45"/>
        <v>BrazilFemale75-79</v>
      </c>
      <c r="F637" s="177">
        <v>3.567E-2</v>
      </c>
      <c r="G637" s="177">
        <v>0.16375558163675155</v>
      </c>
      <c r="H637" s="178">
        <v>11761.731729052341</v>
      </c>
      <c r="I637" s="177">
        <v>0.83624441836324848</v>
      </c>
      <c r="J637" s="178">
        <v>71824.921089667841</v>
      </c>
      <c r="K637" s="178">
        <v>329720.27612570836</v>
      </c>
      <c r="L637" s="178">
        <v>957880.60663525923</v>
      </c>
      <c r="M637" s="179">
        <v>13.336326613424603</v>
      </c>
      <c r="N637" s="178">
        <v>5</v>
      </c>
      <c r="O637" s="180">
        <f t="shared" si="47"/>
        <v>2.4999999999999982</v>
      </c>
    </row>
    <row r="638" spans="2:15" x14ac:dyDescent="0.2">
      <c r="B638" s="175" t="s">
        <v>81</v>
      </c>
      <c r="C638" s="182" t="s">
        <v>69</v>
      </c>
      <c r="D638" s="175" t="s">
        <v>134</v>
      </c>
      <c r="E638" s="176" t="str">
        <f t="shared" si="45"/>
        <v>BrazilFemale80-84</v>
      </c>
      <c r="F638" s="177">
        <v>5.8389999999999997E-2</v>
      </c>
      <c r="G638" s="177">
        <v>0.2547793096971982</v>
      </c>
      <c r="H638" s="178">
        <v>15302.857923509719</v>
      </c>
      <c r="I638" s="177">
        <v>0.7452206903028018</v>
      </c>
      <c r="J638" s="178">
        <v>60063.189360615506</v>
      </c>
      <c r="K638" s="178">
        <v>262058.80199430324</v>
      </c>
      <c r="L638" s="178">
        <v>628160.33050955087</v>
      </c>
      <c r="M638" s="179">
        <v>10.458324594421999</v>
      </c>
      <c r="N638" s="178">
        <v>5</v>
      </c>
      <c r="O638" s="180">
        <f t="shared" si="47"/>
        <v>2.5000000000000013</v>
      </c>
    </row>
    <row r="639" spans="2:15" x14ac:dyDescent="0.2">
      <c r="B639" s="175" t="s">
        <v>81</v>
      </c>
      <c r="C639" s="182" t="s">
        <v>69</v>
      </c>
      <c r="D639" s="175" t="s">
        <v>135</v>
      </c>
      <c r="E639" s="176" t="str">
        <f t="shared" si="45"/>
        <v>BrazilFemale85-89</v>
      </c>
      <c r="F639" s="177">
        <v>9.418E-2</v>
      </c>
      <c r="G639" s="177">
        <v>0.3811687113209033</v>
      </c>
      <c r="H639" s="178">
        <v>17061.237852178128</v>
      </c>
      <c r="I639" s="177">
        <v>0.61883128867909676</v>
      </c>
      <c r="J639" s="178">
        <v>44760.331437105786</v>
      </c>
      <c r="K639" s="178">
        <v>181148.56255508363</v>
      </c>
      <c r="L639" s="178">
        <v>366101.52851524769</v>
      </c>
      <c r="M639" s="179">
        <v>8.1791514218269139</v>
      </c>
      <c r="N639" s="178">
        <v>5</v>
      </c>
      <c r="O639" s="180">
        <f t="shared" si="47"/>
        <v>2.5</v>
      </c>
    </row>
    <row r="640" spans="2:15" x14ac:dyDescent="0.2">
      <c r="B640" s="175" t="s">
        <v>81</v>
      </c>
      <c r="C640" s="182" t="s">
        <v>69</v>
      </c>
      <c r="D640" s="175" t="s">
        <v>8</v>
      </c>
      <c r="E640" s="176" t="str">
        <f t="shared" si="45"/>
        <v>BrazilFemale90+</v>
      </c>
      <c r="F640" s="177">
        <v>0.14976</v>
      </c>
      <c r="G640" s="177">
        <v>1</v>
      </c>
      <c r="H640" s="178">
        <v>27699.093584927661</v>
      </c>
      <c r="I640" s="177">
        <v>0</v>
      </c>
      <c r="J640" s="178">
        <v>27699.093584927661</v>
      </c>
      <c r="K640" s="178">
        <v>184952.96596016406</v>
      </c>
      <c r="L640" s="178">
        <v>184952.96596016406</v>
      </c>
      <c r="M640" s="179">
        <v>6.6772208770327923</v>
      </c>
      <c r="N640" s="179" t="s">
        <v>19</v>
      </c>
      <c r="O640" s="180">
        <f>K640/H640</f>
        <v>6.6772208770327923</v>
      </c>
    </row>
    <row r="641" spans="2:15" ht="16" customHeight="1" x14ac:dyDescent="0.2">
      <c r="B641" s="239" t="s">
        <v>14</v>
      </c>
      <c r="C641" s="239" t="s">
        <v>17</v>
      </c>
      <c r="D641" s="239" t="s">
        <v>0</v>
      </c>
      <c r="E641" s="239" t="s">
        <v>137</v>
      </c>
      <c r="F641" s="238" t="s">
        <v>1</v>
      </c>
      <c r="G641" s="238" t="s">
        <v>2</v>
      </c>
      <c r="H641" s="238" t="s">
        <v>82</v>
      </c>
      <c r="I641" s="238" t="s">
        <v>3</v>
      </c>
      <c r="J641" s="238" t="s">
        <v>4</v>
      </c>
      <c r="K641" s="238" t="s">
        <v>5</v>
      </c>
      <c r="L641" s="238" t="s">
        <v>6</v>
      </c>
      <c r="M641" s="240" t="s">
        <v>7</v>
      </c>
      <c r="N641" s="248" t="s">
        <v>9</v>
      </c>
      <c r="O641" s="250" t="s">
        <v>141</v>
      </c>
    </row>
    <row r="642" spans="2:15" ht="16" customHeight="1" x14ac:dyDescent="0.2">
      <c r="B642" s="239"/>
      <c r="C642" s="239"/>
      <c r="D642" s="239"/>
      <c r="E642" s="239"/>
      <c r="F642" s="239"/>
      <c r="G642" s="239"/>
      <c r="H642" s="239"/>
      <c r="I642" s="239"/>
      <c r="J642" s="239"/>
      <c r="K642" s="239"/>
      <c r="L642" s="239"/>
      <c r="M642" s="241"/>
      <c r="N642" s="248"/>
      <c r="O642" s="250"/>
    </row>
    <row r="643" spans="2:15" x14ac:dyDescent="0.2">
      <c r="B643" s="175" t="s">
        <v>41</v>
      </c>
      <c r="C643" s="182" t="s">
        <v>69</v>
      </c>
      <c r="D643" s="175">
        <v>0</v>
      </c>
      <c r="E643" s="176" t="str">
        <f t="shared" si="45"/>
        <v>ROFemale0</v>
      </c>
      <c r="F643" s="177">
        <v>1.789E-2</v>
      </c>
      <c r="G643" s="177">
        <v>1.7607239259620634E-2</v>
      </c>
      <c r="H643" s="178">
        <v>1760.7239259620635</v>
      </c>
      <c r="I643" s="177">
        <v>0.9823927607403794</v>
      </c>
      <c r="J643" s="178">
        <v>100000</v>
      </c>
      <c r="K643" s="178">
        <v>98420.316732639694</v>
      </c>
      <c r="L643" s="178">
        <v>7550057.2784131486</v>
      </c>
      <c r="M643" s="179">
        <v>75.500572784131492</v>
      </c>
      <c r="N643" s="178">
        <v>1</v>
      </c>
      <c r="O643" s="180">
        <f t="shared" ref="O643:O661" si="48">(K643-J644*N643)/H643</f>
        <v>0.102821717778855</v>
      </c>
    </row>
    <row r="644" spans="2:15" x14ac:dyDescent="0.2">
      <c r="B644" s="175" t="s">
        <v>41</v>
      </c>
      <c r="C644" s="182" t="s">
        <v>69</v>
      </c>
      <c r="D644" s="181" t="s">
        <v>139</v>
      </c>
      <c r="E644" s="176" t="str">
        <f t="shared" si="45"/>
        <v>ROFemale01-04</v>
      </c>
      <c r="F644" s="177">
        <v>8.5999999999999998E-4</v>
      </c>
      <c r="G644" s="177">
        <v>3.4251190422584618E-3</v>
      </c>
      <c r="H644" s="178">
        <v>336.48121517887347</v>
      </c>
      <c r="I644" s="177">
        <v>0.99657488095774149</v>
      </c>
      <c r="J644" s="178">
        <v>98239.276074037945</v>
      </c>
      <c r="K644" s="178">
        <v>392114.34948631807</v>
      </c>
      <c r="L644" s="178">
        <v>7451636.9616805092</v>
      </c>
      <c r="M644" s="179">
        <v>75.851912386493865</v>
      </c>
      <c r="N644" s="178">
        <v>4</v>
      </c>
      <c r="O644" s="180">
        <f t="shared" si="48"/>
        <v>1.4953882362030753</v>
      </c>
    </row>
    <row r="645" spans="2:15" x14ac:dyDescent="0.2">
      <c r="B645" s="175" t="s">
        <v>41</v>
      </c>
      <c r="C645" s="182" t="s">
        <v>69</v>
      </c>
      <c r="D645" s="181" t="s">
        <v>138</v>
      </c>
      <c r="E645" s="176" t="str">
        <f t="shared" si="45"/>
        <v>ROFemale05-09</v>
      </c>
      <c r="F645" s="177">
        <v>4.6000000000000001E-4</v>
      </c>
      <c r="G645" s="177">
        <v>2.3198468926020508E-3</v>
      </c>
      <c r="H645" s="178">
        <v>227.11949443038026</v>
      </c>
      <c r="I645" s="177">
        <v>0.99768015310739799</v>
      </c>
      <c r="J645" s="178">
        <v>97902.794858859066</v>
      </c>
      <c r="K645" s="178">
        <v>488946.17555821943</v>
      </c>
      <c r="L645" s="178">
        <v>7059522.6121941907</v>
      </c>
      <c r="M645" s="179">
        <v>72.107467640443829</v>
      </c>
      <c r="N645" s="178">
        <v>5</v>
      </c>
      <c r="O645" s="180">
        <f t="shared" si="48"/>
        <v>2.5000000000001608</v>
      </c>
    </row>
    <row r="646" spans="2:15" x14ac:dyDescent="0.2">
      <c r="B646" s="175" t="s">
        <v>41</v>
      </c>
      <c r="C646" s="182" t="s">
        <v>69</v>
      </c>
      <c r="D646" s="181" t="s">
        <v>120</v>
      </c>
      <c r="E646" s="176" t="str">
        <f t="shared" si="45"/>
        <v>ROFemale10-14</v>
      </c>
      <c r="F646" s="177">
        <v>2.5999999999999998E-4</v>
      </c>
      <c r="G646" s="177">
        <v>1.3111903233259991E-3</v>
      </c>
      <c r="H646" s="178">
        <v>128.07140036217058</v>
      </c>
      <c r="I646" s="177">
        <v>0.99868880967667395</v>
      </c>
      <c r="J646" s="178">
        <v>97675.675364428695</v>
      </c>
      <c r="K646" s="178">
        <v>488058.19832123804</v>
      </c>
      <c r="L646" s="178">
        <v>6570576.4366359711</v>
      </c>
      <c r="M646" s="179">
        <v>67.269321784785205</v>
      </c>
      <c r="N646" s="178">
        <v>5</v>
      </c>
      <c r="O646" s="180">
        <f t="shared" si="48"/>
        <v>2.4999999999997948</v>
      </c>
    </row>
    <row r="647" spans="2:15" x14ac:dyDescent="0.2">
      <c r="B647" s="175" t="s">
        <v>41</v>
      </c>
      <c r="C647" s="182" t="s">
        <v>69</v>
      </c>
      <c r="D647" s="175" t="s">
        <v>121</v>
      </c>
      <c r="E647" s="176" t="str">
        <f t="shared" si="45"/>
        <v>ROFemale15-19</v>
      </c>
      <c r="F647" s="177">
        <v>6.6E-4</v>
      </c>
      <c r="G647" s="177">
        <v>3.2974208040664533E-3</v>
      </c>
      <c r="H647" s="178">
        <v>321.65549869794819</v>
      </c>
      <c r="I647" s="177">
        <v>0.99670257919593352</v>
      </c>
      <c r="J647" s="178">
        <v>97547.603964066526</v>
      </c>
      <c r="K647" s="178">
        <v>486933.88107358775</v>
      </c>
      <c r="L647" s="178">
        <v>6082518.2383147329</v>
      </c>
      <c r="M647" s="179">
        <v>62.354358191671643</v>
      </c>
      <c r="N647" s="178">
        <v>5</v>
      </c>
      <c r="O647" s="180">
        <f t="shared" si="48"/>
        <v>2.4999999999998948</v>
      </c>
    </row>
    <row r="648" spans="2:15" x14ac:dyDescent="0.2">
      <c r="B648" s="175" t="s">
        <v>41</v>
      </c>
      <c r="C648" s="182" t="s">
        <v>69</v>
      </c>
      <c r="D648" s="175" t="s">
        <v>122</v>
      </c>
      <c r="E648" s="176" t="str">
        <f t="shared" si="45"/>
        <v>ROFemale20-24</v>
      </c>
      <c r="F648" s="177">
        <v>7.6000000000000004E-4</v>
      </c>
      <c r="G648" s="177">
        <v>3.8147400309143289E-3</v>
      </c>
      <c r="H648" s="178">
        <v>370.89171765445508</v>
      </c>
      <c r="I648" s="177">
        <v>0.99618525996908569</v>
      </c>
      <c r="J648" s="178">
        <v>97225.948465368579</v>
      </c>
      <c r="K648" s="178">
        <v>485202.5130327068</v>
      </c>
      <c r="L648" s="178">
        <v>5595584.3572411453</v>
      </c>
      <c r="M648" s="179">
        <v>57.552376146109452</v>
      </c>
      <c r="N648" s="178">
        <v>5</v>
      </c>
      <c r="O648" s="180">
        <f t="shared" si="48"/>
        <v>2.5000000000000777</v>
      </c>
    </row>
    <row r="649" spans="2:15" x14ac:dyDescent="0.2">
      <c r="B649" s="175" t="s">
        <v>41</v>
      </c>
      <c r="C649" s="182" t="s">
        <v>69</v>
      </c>
      <c r="D649" s="175" t="s">
        <v>123</v>
      </c>
      <c r="E649" s="176" t="str">
        <f t="shared" si="45"/>
        <v>ROFemale25-29</v>
      </c>
      <c r="F649" s="177">
        <v>9.1E-4</v>
      </c>
      <c r="G649" s="177">
        <v>4.5404540613591731E-3</v>
      </c>
      <c r="H649" s="178">
        <v>439.76593577333182</v>
      </c>
      <c r="I649" s="177">
        <v>0.99545954593864083</v>
      </c>
      <c r="J649" s="178">
        <v>96855.05674771413</v>
      </c>
      <c r="K649" s="178">
        <v>483175.86889913731</v>
      </c>
      <c r="L649" s="178">
        <v>5110381.8442084389</v>
      </c>
      <c r="M649" s="179">
        <v>52.763190852490503</v>
      </c>
      <c r="N649" s="178">
        <v>5</v>
      </c>
      <c r="O649" s="180">
        <f t="shared" si="48"/>
        <v>2.5000000000000044</v>
      </c>
    </row>
    <row r="650" spans="2:15" x14ac:dyDescent="0.2">
      <c r="B650" s="175" t="s">
        <v>41</v>
      </c>
      <c r="C650" s="182" t="s">
        <v>69</v>
      </c>
      <c r="D650" s="175" t="s">
        <v>124</v>
      </c>
      <c r="E650" s="176" t="str">
        <f t="shared" si="45"/>
        <v>ROFemale30-34</v>
      </c>
      <c r="F650" s="177">
        <v>1.5100000000000001E-3</v>
      </c>
      <c r="G650" s="177">
        <v>7.5272913043252891E-3</v>
      </c>
      <c r="H650" s="178">
        <v>725.74598013271589</v>
      </c>
      <c r="I650" s="177">
        <v>0.99247270869567472</v>
      </c>
      <c r="J650" s="178">
        <v>96415.290811940795</v>
      </c>
      <c r="K650" s="178">
        <v>480262.08910937217</v>
      </c>
      <c r="L650" s="178">
        <v>4627205.9753093012</v>
      </c>
      <c r="M650" s="179">
        <v>47.992449499890249</v>
      </c>
      <c r="N650" s="178">
        <v>5</v>
      </c>
      <c r="O650" s="180">
        <f t="shared" si="48"/>
        <v>2.5000000000000155</v>
      </c>
    </row>
    <row r="651" spans="2:15" x14ac:dyDescent="0.2">
      <c r="B651" s="175" t="s">
        <v>41</v>
      </c>
      <c r="C651" s="182" t="s">
        <v>69</v>
      </c>
      <c r="D651" s="175" t="s">
        <v>125</v>
      </c>
      <c r="E651" s="176" t="str">
        <f t="shared" si="45"/>
        <v>ROFemale35-39</v>
      </c>
      <c r="F651" s="177">
        <v>1.5900000000000001E-3</v>
      </c>
      <c r="G651" s="177">
        <v>7.9332591740906965E-3</v>
      </c>
      <c r="H651" s="178">
        <v>759.12995940150438</v>
      </c>
      <c r="I651" s="177">
        <v>0.99206674082590929</v>
      </c>
      <c r="J651" s="178">
        <v>95689.544831808074</v>
      </c>
      <c r="K651" s="178">
        <v>476549.89926053665</v>
      </c>
      <c r="L651" s="178">
        <v>4146943.8861999288</v>
      </c>
      <c r="M651" s="179">
        <v>43.337481576372248</v>
      </c>
      <c r="N651" s="178">
        <v>5</v>
      </c>
      <c r="O651" s="180">
        <f t="shared" si="48"/>
        <v>2.5000000000000235</v>
      </c>
    </row>
    <row r="652" spans="2:15" x14ac:dyDescent="0.2">
      <c r="B652" s="175" t="s">
        <v>41</v>
      </c>
      <c r="C652" s="182" t="s">
        <v>69</v>
      </c>
      <c r="D652" s="175" t="s">
        <v>126</v>
      </c>
      <c r="E652" s="176" t="str">
        <f t="shared" si="45"/>
        <v>ROFemale40-44</v>
      </c>
      <c r="F652" s="177">
        <v>2.0400000000000001E-3</v>
      </c>
      <c r="G652" s="177">
        <v>1.0145184296352099E-2</v>
      </c>
      <c r="H652" s="178">
        <v>963.08655420972889</v>
      </c>
      <c r="I652" s="177">
        <v>0.98985481570364786</v>
      </c>
      <c r="J652" s="178">
        <v>94930.414872406574</v>
      </c>
      <c r="K652" s="178">
        <v>472244.35797650856</v>
      </c>
      <c r="L652" s="178">
        <v>3670393.9869393921</v>
      </c>
      <c r="M652" s="179">
        <v>38.664046626917937</v>
      </c>
      <c r="N652" s="178">
        <v>5</v>
      </c>
      <c r="O652" s="180">
        <f t="shared" si="48"/>
        <v>2.5000000000000502</v>
      </c>
    </row>
    <row r="653" spans="2:15" x14ac:dyDescent="0.2">
      <c r="B653" s="175" t="s">
        <v>41</v>
      </c>
      <c r="C653" s="182" t="s">
        <v>69</v>
      </c>
      <c r="D653" s="175" t="s">
        <v>127</v>
      </c>
      <c r="E653" s="176" t="str">
        <f t="shared" ref="E653:E716" si="49">_xlfn.CONCAT(B653,C653,D653)</f>
        <v>ROFemale45-49</v>
      </c>
      <c r="F653" s="177">
        <v>3.6700000000000001E-3</v>
      </c>
      <c r="G653" s="177">
        <v>1.8190333487546402E-2</v>
      </c>
      <c r="H653" s="178">
        <v>1709.2970390417634</v>
      </c>
      <c r="I653" s="177">
        <v>0.9818096665124536</v>
      </c>
      <c r="J653" s="178">
        <v>93967.328318196844</v>
      </c>
      <c r="K653" s="178">
        <v>465563.39899337979</v>
      </c>
      <c r="L653" s="178">
        <v>3198149.6289628837</v>
      </c>
      <c r="M653" s="179">
        <v>34.03469787002085</v>
      </c>
      <c r="N653" s="178">
        <v>5</v>
      </c>
      <c r="O653" s="180">
        <f t="shared" si="48"/>
        <v>2.4999999999999969</v>
      </c>
    </row>
    <row r="654" spans="2:15" x14ac:dyDescent="0.2">
      <c r="B654" s="175" t="s">
        <v>41</v>
      </c>
      <c r="C654" s="182" t="s">
        <v>69</v>
      </c>
      <c r="D654" s="175" t="s">
        <v>128</v>
      </c>
      <c r="E654" s="176" t="str">
        <f t="shared" si="49"/>
        <v>ROFemale50-54</v>
      </c>
      <c r="F654" s="177">
        <v>5.4900000000000001E-3</v>
      </c>
      <c r="G654" s="177">
        <v>2.7096191725868069E-2</v>
      </c>
      <c r="H654" s="178">
        <v>2499.8413037911196</v>
      </c>
      <c r="I654" s="177">
        <v>0.97290380827413192</v>
      </c>
      <c r="J654" s="178">
        <v>92258.031279155082</v>
      </c>
      <c r="K654" s="178">
        <v>455040.55313629762</v>
      </c>
      <c r="L654" s="178">
        <v>2732586.2299695038</v>
      </c>
      <c r="M654" s="179">
        <v>29.618952324066214</v>
      </c>
      <c r="N654" s="178">
        <v>5</v>
      </c>
      <c r="O654" s="180">
        <f t="shared" si="48"/>
        <v>2.5000000000000093</v>
      </c>
    </row>
    <row r="655" spans="2:15" x14ac:dyDescent="0.2">
      <c r="B655" s="175" t="s">
        <v>41</v>
      </c>
      <c r="C655" s="182" t="s">
        <v>69</v>
      </c>
      <c r="D655" s="175" t="s">
        <v>129</v>
      </c>
      <c r="E655" s="176" t="str">
        <f t="shared" si="49"/>
        <v>ROFemale55-59</v>
      </c>
      <c r="F655" s="177">
        <v>7.4400000000000004E-3</v>
      </c>
      <c r="G655" s="177">
        <v>3.6543373410994263E-2</v>
      </c>
      <c r="H655" s="178">
        <v>3280.0670529646873</v>
      </c>
      <c r="I655" s="177">
        <v>0.96345662658900577</v>
      </c>
      <c r="J655" s="178">
        <v>89758.189975363959</v>
      </c>
      <c r="K655" s="178">
        <v>440590.7822444081</v>
      </c>
      <c r="L655" s="178">
        <v>2277545.6768332063</v>
      </c>
      <c r="M655" s="179">
        <v>25.37423802171509</v>
      </c>
      <c r="N655" s="178">
        <v>5</v>
      </c>
      <c r="O655" s="180">
        <f t="shared" si="48"/>
        <v>2.500000000000012</v>
      </c>
    </row>
    <row r="656" spans="2:15" x14ac:dyDescent="0.2">
      <c r="B656" s="175" t="s">
        <v>41</v>
      </c>
      <c r="C656" s="182" t="s">
        <v>69</v>
      </c>
      <c r="D656" s="175" t="s">
        <v>130</v>
      </c>
      <c r="E656" s="176" t="str">
        <f t="shared" si="49"/>
        <v>ROFemale60-64</v>
      </c>
      <c r="F656" s="177">
        <v>1.2070000000000001E-2</v>
      </c>
      <c r="G656" s="177">
        <v>5.8585818179490524E-2</v>
      </c>
      <c r="H656" s="178">
        <v>5066.3915860353154</v>
      </c>
      <c r="I656" s="177">
        <v>0.94141418182050951</v>
      </c>
      <c r="J656" s="178">
        <v>86478.12292239927</v>
      </c>
      <c r="K656" s="178">
        <v>419724.63564690808</v>
      </c>
      <c r="L656" s="178">
        <v>1836954.8945887983</v>
      </c>
      <c r="M656" s="179">
        <v>21.241845133909543</v>
      </c>
      <c r="N656" s="178">
        <v>5</v>
      </c>
      <c r="O656" s="180">
        <f t="shared" si="48"/>
        <v>2.5000000000000058</v>
      </c>
    </row>
    <row r="657" spans="2:15" x14ac:dyDescent="0.2">
      <c r="B657" s="175" t="s">
        <v>41</v>
      </c>
      <c r="C657" s="182" t="s">
        <v>69</v>
      </c>
      <c r="D657" s="175" t="s">
        <v>131</v>
      </c>
      <c r="E657" s="176" t="str">
        <f t="shared" si="49"/>
        <v>ROFemale65-69</v>
      </c>
      <c r="F657" s="177">
        <v>2.0140000000000002E-2</v>
      </c>
      <c r="G657" s="177">
        <v>9.5866544686925431E-2</v>
      </c>
      <c r="H657" s="178">
        <v>7804.6613801975027</v>
      </c>
      <c r="I657" s="177">
        <v>0.90413345531307454</v>
      </c>
      <c r="J657" s="178">
        <v>81411.731336363955</v>
      </c>
      <c r="K657" s="178">
        <v>387547.003231326</v>
      </c>
      <c r="L657" s="178">
        <v>1417230.2589418902</v>
      </c>
      <c r="M657" s="179">
        <v>17.408182281327555</v>
      </c>
      <c r="N657" s="178">
        <v>5</v>
      </c>
      <c r="O657" s="180">
        <f t="shared" si="48"/>
        <v>2.5000000000000004</v>
      </c>
    </row>
    <row r="658" spans="2:15" x14ac:dyDescent="0.2">
      <c r="B658" s="175" t="s">
        <v>41</v>
      </c>
      <c r="C658" s="182" t="s">
        <v>69</v>
      </c>
      <c r="D658" s="175" t="s">
        <v>132</v>
      </c>
      <c r="E658" s="176" t="str">
        <f t="shared" si="49"/>
        <v>ROFemale70-74</v>
      </c>
      <c r="F658" s="177">
        <v>3.3099999999999997E-2</v>
      </c>
      <c r="G658" s="177">
        <v>0.15286588835943316</v>
      </c>
      <c r="H658" s="178">
        <v>11252.010138384327</v>
      </c>
      <c r="I658" s="177">
        <v>0.84713411164056684</v>
      </c>
      <c r="J658" s="178">
        <v>73607.069956166451</v>
      </c>
      <c r="K658" s="178">
        <v>339905.32443487144</v>
      </c>
      <c r="L658" s="178">
        <v>1029683.2557105641</v>
      </c>
      <c r="M658" s="179">
        <v>13.988917862424737</v>
      </c>
      <c r="N658" s="178">
        <v>5</v>
      </c>
      <c r="O658" s="180">
        <f t="shared" si="48"/>
        <v>2.4999999999999991</v>
      </c>
    </row>
    <row r="659" spans="2:15" x14ac:dyDescent="0.2">
      <c r="B659" s="175" t="s">
        <v>41</v>
      </c>
      <c r="C659" s="182" t="s">
        <v>69</v>
      </c>
      <c r="D659" s="175" t="s">
        <v>133</v>
      </c>
      <c r="E659" s="176" t="str">
        <f t="shared" si="49"/>
        <v>ROFemale75-79</v>
      </c>
      <c r="F659" s="177">
        <v>5.1450000000000003E-2</v>
      </c>
      <c r="G659" s="177">
        <v>0.22793276736982188</v>
      </c>
      <c r="H659" s="178">
        <v>14212.76134377786</v>
      </c>
      <c r="I659" s="177">
        <v>0.77206723263017807</v>
      </c>
      <c r="J659" s="178">
        <v>62355.059817782123</v>
      </c>
      <c r="K659" s="178">
        <v>276243.39572946593</v>
      </c>
      <c r="L659" s="178">
        <v>689777.93127569265</v>
      </c>
      <c r="M659" s="179">
        <v>11.062100385941495</v>
      </c>
      <c r="N659" s="178">
        <v>5</v>
      </c>
      <c r="O659" s="180">
        <f t="shared" si="48"/>
        <v>2.4999999999999991</v>
      </c>
    </row>
    <row r="660" spans="2:15" x14ac:dyDescent="0.2">
      <c r="B660" s="175" t="s">
        <v>41</v>
      </c>
      <c r="C660" s="182" t="s">
        <v>69</v>
      </c>
      <c r="D660" s="175" t="s">
        <v>134</v>
      </c>
      <c r="E660" s="176" t="str">
        <f t="shared" si="49"/>
        <v>ROFemale80-84</v>
      </c>
      <c r="F660" s="177">
        <v>9.0950000000000003E-2</v>
      </c>
      <c r="G660" s="177">
        <v>0.37050716770921588</v>
      </c>
      <c r="H660" s="178">
        <v>17837.066654615024</v>
      </c>
      <c r="I660" s="177">
        <v>0.62949283229078412</v>
      </c>
      <c r="J660" s="178">
        <v>48142.298474004259</v>
      </c>
      <c r="K660" s="178">
        <v>196118.82573348374</v>
      </c>
      <c r="L660" s="178">
        <v>413534.53554622672</v>
      </c>
      <c r="M660" s="179">
        <v>8.5898378069656545</v>
      </c>
      <c r="N660" s="178">
        <v>5</v>
      </c>
      <c r="O660" s="180">
        <f t="shared" si="48"/>
        <v>2.5</v>
      </c>
    </row>
    <row r="661" spans="2:15" x14ac:dyDescent="0.2">
      <c r="B661" s="175" t="s">
        <v>41</v>
      </c>
      <c r="C661" s="182" t="s">
        <v>69</v>
      </c>
      <c r="D661" s="175" t="s">
        <v>135</v>
      </c>
      <c r="E661" s="176" t="str">
        <f t="shared" si="49"/>
        <v>ROFemale85-89</v>
      </c>
      <c r="F661" s="177">
        <v>0.11429</v>
      </c>
      <c r="G661" s="177">
        <v>0.44444599233473536</v>
      </c>
      <c r="H661" s="178">
        <v>13469.038828902647</v>
      </c>
      <c r="I661" s="177">
        <v>0.55555400766526464</v>
      </c>
      <c r="J661" s="178">
        <v>30305.231819389235</v>
      </c>
      <c r="K661" s="178">
        <v>117853.56202468957</v>
      </c>
      <c r="L661" s="178">
        <v>217415.70981274298</v>
      </c>
      <c r="M661" s="179">
        <v>7.1741972181067686</v>
      </c>
      <c r="N661" s="178">
        <v>5</v>
      </c>
      <c r="O661" s="180">
        <f t="shared" si="48"/>
        <v>2.4999999999999996</v>
      </c>
    </row>
    <row r="662" spans="2:15" x14ac:dyDescent="0.2">
      <c r="B662" s="175" t="s">
        <v>41</v>
      </c>
      <c r="C662" s="182" t="s">
        <v>69</v>
      </c>
      <c r="D662" s="175" t="s">
        <v>8</v>
      </c>
      <c r="E662" s="176" t="str">
        <f t="shared" si="49"/>
        <v>ROFemale90+</v>
      </c>
      <c r="F662" s="177">
        <v>0.1691</v>
      </c>
      <c r="G662" s="177">
        <v>1</v>
      </c>
      <c r="H662" s="178">
        <v>16836.19299048659</v>
      </c>
      <c r="I662" s="177">
        <v>0</v>
      </c>
      <c r="J662" s="178">
        <v>16836.19299048659</v>
      </c>
      <c r="K662" s="178">
        <v>99562.147788053408</v>
      </c>
      <c r="L662" s="178">
        <v>99562.147788053408</v>
      </c>
      <c r="M662" s="179">
        <v>5.9135784345256495</v>
      </c>
      <c r="N662" s="179" t="s">
        <v>19</v>
      </c>
      <c r="O662" s="180">
        <f>K662/H662</f>
        <v>5.9135784345256495</v>
      </c>
    </row>
    <row r="663" spans="2:15" ht="16" customHeight="1" x14ac:dyDescent="0.2">
      <c r="B663" s="239" t="s">
        <v>14</v>
      </c>
      <c r="C663" s="239" t="s">
        <v>17</v>
      </c>
      <c r="D663" s="239" t="s">
        <v>0</v>
      </c>
      <c r="E663" s="239" t="s">
        <v>137</v>
      </c>
      <c r="F663" s="238" t="s">
        <v>1</v>
      </c>
      <c r="G663" s="238" t="s">
        <v>2</v>
      </c>
      <c r="H663" s="238" t="s">
        <v>82</v>
      </c>
      <c r="I663" s="238" t="s">
        <v>3</v>
      </c>
      <c r="J663" s="238" t="s">
        <v>4</v>
      </c>
      <c r="K663" s="238" t="s">
        <v>5</v>
      </c>
      <c r="L663" s="238" t="s">
        <v>6</v>
      </c>
      <c r="M663" s="240" t="s">
        <v>7</v>
      </c>
      <c r="N663" s="248" t="s">
        <v>9</v>
      </c>
      <c r="O663" s="250" t="s">
        <v>141</v>
      </c>
    </row>
    <row r="664" spans="2:15" ht="16" customHeight="1" x14ac:dyDescent="0.2">
      <c r="B664" s="239"/>
      <c r="C664" s="239"/>
      <c r="D664" s="239"/>
      <c r="E664" s="239"/>
      <c r="F664" s="239"/>
      <c r="G664" s="239"/>
      <c r="H664" s="239"/>
      <c r="I664" s="239"/>
      <c r="J664" s="239"/>
      <c r="K664" s="239"/>
      <c r="L664" s="239"/>
      <c r="M664" s="241"/>
      <c r="N664" s="248"/>
      <c r="O664" s="250"/>
    </row>
    <row r="665" spans="2:15" x14ac:dyDescent="0.2">
      <c r="B665" s="175" t="s">
        <v>12</v>
      </c>
      <c r="C665" s="182" t="s">
        <v>69</v>
      </c>
      <c r="D665" s="175">
        <v>0</v>
      </c>
      <c r="E665" s="176" t="str">
        <f t="shared" si="49"/>
        <v>ACFemale0</v>
      </c>
      <c r="F665" s="177">
        <v>1.406E-2</v>
      </c>
      <c r="G665" s="177">
        <v>1.3882824214099287E-2</v>
      </c>
      <c r="H665" s="178">
        <v>1388.2824214099287</v>
      </c>
      <c r="I665" s="177">
        <v>0.98611717578590075</v>
      </c>
      <c r="J665" s="178">
        <v>100000</v>
      </c>
      <c r="K665" s="178">
        <v>98738.951542108451</v>
      </c>
      <c r="L665" s="178">
        <v>7836131.4984210227</v>
      </c>
      <c r="M665" s="179">
        <v>78.361314984210225</v>
      </c>
      <c r="N665" s="178">
        <v>1</v>
      </c>
      <c r="O665" s="180">
        <f t="shared" ref="O665:O683" si="50">(K665-J666*N665)/H665</f>
        <v>9.1648472642300374E-2</v>
      </c>
    </row>
    <row r="666" spans="2:15" x14ac:dyDescent="0.2">
      <c r="B666" s="175" t="s">
        <v>12</v>
      </c>
      <c r="C666" s="182" t="s">
        <v>69</v>
      </c>
      <c r="D666" s="181" t="s">
        <v>139</v>
      </c>
      <c r="E666" s="176" t="str">
        <f t="shared" si="49"/>
        <v>ACFemale01-04</v>
      </c>
      <c r="F666" s="177">
        <v>5.5000000000000003E-4</v>
      </c>
      <c r="G666" s="177">
        <v>2.2087365672233566E-3</v>
      </c>
      <c r="H666" s="178">
        <v>217.80730657253417</v>
      </c>
      <c r="I666" s="177">
        <v>0.99779126343277669</v>
      </c>
      <c r="J666" s="178">
        <v>98611.717578590076</v>
      </c>
      <c r="K666" s="178">
        <v>393902.66577989346</v>
      </c>
      <c r="L666" s="178">
        <v>7737392.5468789143</v>
      </c>
      <c r="M666" s="179">
        <v>78.463216510882532</v>
      </c>
      <c r="N666" s="178">
        <v>4</v>
      </c>
      <c r="O666" s="180">
        <f t="shared" si="50"/>
        <v>1.501440410652074</v>
      </c>
    </row>
    <row r="667" spans="2:15" x14ac:dyDescent="0.2">
      <c r="B667" s="175" t="s">
        <v>12</v>
      </c>
      <c r="C667" s="182" t="s">
        <v>69</v>
      </c>
      <c r="D667" s="181" t="s">
        <v>138</v>
      </c>
      <c r="E667" s="176" t="str">
        <f t="shared" si="49"/>
        <v>ACFemale05-09</v>
      </c>
      <c r="F667" s="177">
        <v>2.0000000000000001E-4</v>
      </c>
      <c r="G667" s="177">
        <v>9.9738753041525791E-4</v>
      </c>
      <c r="H667" s="178">
        <v>98.136859174108054</v>
      </c>
      <c r="I667" s="177">
        <v>0.99900261246958477</v>
      </c>
      <c r="J667" s="178">
        <v>98393.910272017543</v>
      </c>
      <c r="K667" s="178">
        <v>491724.20921215246</v>
      </c>
      <c r="L667" s="178">
        <v>7343489.8810990211</v>
      </c>
      <c r="M667" s="179">
        <v>74.633581090510361</v>
      </c>
      <c r="N667" s="178">
        <v>5</v>
      </c>
      <c r="O667" s="180">
        <f t="shared" si="50"/>
        <v>2.4999999999996936</v>
      </c>
    </row>
    <row r="668" spans="2:15" x14ac:dyDescent="0.2">
      <c r="B668" s="175" t="s">
        <v>12</v>
      </c>
      <c r="C668" s="182" t="s">
        <v>69</v>
      </c>
      <c r="D668" s="181" t="s">
        <v>120</v>
      </c>
      <c r="E668" s="176" t="str">
        <f t="shared" si="49"/>
        <v>ACFemale10-14</v>
      </c>
      <c r="F668" s="177">
        <v>3.6999999999999999E-4</v>
      </c>
      <c r="G668" s="177">
        <v>1.8695970812952268E-3</v>
      </c>
      <c r="H668" s="178">
        <v>183.77349107630906</v>
      </c>
      <c r="I668" s="177">
        <v>0.99813040291870481</v>
      </c>
      <c r="J668" s="178">
        <v>98295.773412843439</v>
      </c>
      <c r="K668" s="178">
        <v>491019.43333652639</v>
      </c>
      <c r="L668" s="178">
        <v>6851765.6718868688</v>
      </c>
      <c r="M668" s="179">
        <v>69.705598053635228</v>
      </c>
      <c r="N668" s="178">
        <v>5</v>
      </c>
      <c r="O668" s="180">
        <f t="shared" si="50"/>
        <v>2.4999999999996985</v>
      </c>
    </row>
    <row r="669" spans="2:15" x14ac:dyDescent="0.2">
      <c r="B669" s="175" t="s">
        <v>12</v>
      </c>
      <c r="C669" s="182" t="s">
        <v>69</v>
      </c>
      <c r="D669" s="175" t="s">
        <v>121</v>
      </c>
      <c r="E669" s="176" t="str">
        <f t="shared" si="49"/>
        <v>ACFemale15-19</v>
      </c>
      <c r="F669" s="177">
        <v>5.9999999999999995E-4</v>
      </c>
      <c r="G669" s="177">
        <v>3.0162405696128169E-3</v>
      </c>
      <c r="H669" s="178">
        <v>295.92939452988355</v>
      </c>
      <c r="I669" s="177">
        <v>0.9969837594303872</v>
      </c>
      <c r="J669" s="178">
        <v>98111.999921767128</v>
      </c>
      <c r="K669" s="178">
        <v>489820.17612251092</v>
      </c>
      <c r="L669" s="178">
        <v>6360746.2385503426</v>
      </c>
      <c r="M669" s="179">
        <v>64.831480793606246</v>
      </c>
      <c r="N669" s="178">
        <v>5</v>
      </c>
      <c r="O669" s="180">
        <f t="shared" si="50"/>
        <v>2.4999999999999387</v>
      </c>
    </row>
    <row r="670" spans="2:15" x14ac:dyDescent="0.2">
      <c r="B670" s="175" t="s">
        <v>12</v>
      </c>
      <c r="C670" s="182" t="s">
        <v>69</v>
      </c>
      <c r="D670" s="175" t="s">
        <v>122</v>
      </c>
      <c r="E670" s="176" t="str">
        <f t="shared" si="49"/>
        <v>ACFemale20-24</v>
      </c>
      <c r="F670" s="177">
        <v>8.3000000000000001E-4</v>
      </c>
      <c r="G670" s="177">
        <v>4.1173819302754702E-3</v>
      </c>
      <c r="H670" s="178">
        <v>402.74612127939758</v>
      </c>
      <c r="I670" s="177">
        <v>0.99588261806972456</v>
      </c>
      <c r="J670" s="178">
        <v>97816.070527237243</v>
      </c>
      <c r="K670" s="178">
        <v>488073.48733298772</v>
      </c>
      <c r="L670" s="178">
        <v>5870926.0624278318</v>
      </c>
      <c r="M670" s="179">
        <v>60.020056323904882</v>
      </c>
      <c r="N670" s="178">
        <v>5</v>
      </c>
      <c r="O670" s="180">
        <f t="shared" si="50"/>
        <v>2.5000000000000546</v>
      </c>
    </row>
    <row r="671" spans="2:15" x14ac:dyDescent="0.2">
      <c r="B671" s="175" t="s">
        <v>12</v>
      </c>
      <c r="C671" s="182" t="s">
        <v>69</v>
      </c>
      <c r="D671" s="175" t="s">
        <v>123</v>
      </c>
      <c r="E671" s="176" t="str">
        <f t="shared" si="49"/>
        <v>ACFemale25-29</v>
      </c>
      <c r="F671" s="177">
        <v>8.1999999999999998E-4</v>
      </c>
      <c r="G671" s="177">
        <v>4.1132262537442628E-3</v>
      </c>
      <c r="H671" s="178">
        <v>400.68304341109257</v>
      </c>
      <c r="I671" s="177">
        <v>0.99588677374625578</v>
      </c>
      <c r="J671" s="178">
        <v>97413.324405957843</v>
      </c>
      <c r="K671" s="178">
        <v>486064.91442126152</v>
      </c>
      <c r="L671" s="178">
        <v>5382852.5750948442</v>
      </c>
      <c r="M671" s="179">
        <v>55.257867523979364</v>
      </c>
      <c r="N671" s="178">
        <v>5</v>
      </c>
      <c r="O671" s="180">
        <f t="shared" si="50"/>
        <v>2.5000000000000133</v>
      </c>
    </row>
    <row r="672" spans="2:15" x14ac:dyDescent="0.2">
      <c r="B672" s="175" t="s">
        <v>12</v>
      </c>
      <c r="C672" s="182" t="s">
        <v>69</v>
      </c>
      <c r="D672" s="175" t="s">
        <v>124</v>
      </c>
      <c r="E672" s="176" t="str">
        <f t="shared" si="49"/>
        <v>ACFemale30-34</v>
      </c>
      <c r="F672" s="177">
        <v>1.1000000000000001E-3</v>
      </c>
      <c r="G672" s="177">
        <v>5.5061222776439924E-3</v>
      </c>
      <c r="H672" s="178">
        <v>534.1634658194057</v>
      </c>
      <c r="I672" s="177">
        <v>0.99449387772235598</v>
      </c>
      <c r="J672" s="178">
        <v>97012.641362546754</v>
      </c>
      <c r="K672" s="178">
        <v>483727.79814818525</v>
      </c>
      <c r="L672" s="178">
        <v>4896787.6606735829</v>
      </c>
      <c r="M672" s="179">
        <v>50.475768847214013</v>
      </c>
      <c r="N672" s="178">
        <v>5</v>
      </c>
      <c r="O672" s="180">
        <f t="shared" si="50"/>
        <v>2.5000000000000422</v>
      </c>
    </row>
    <row r="673" spans="2:15" x14ac:dyDescent="0.2">
      <c r="B673" s="175" t="s">
        <v>12</v>
      </c>
      <c r="C673" s="182" t="s">
        <v>69</v>
      </c>
      <c r="D673" s="175" t="s">
        <v>125</v>
      </c>
      <c r="E673" s="176" t="str">
        <f t="shared" si="49"/>
        <v>ACFemale35-39</v>
      </c>
      <c r="F673" s="177">
        <v>1.2899999999999999E-3</v>
      </c>
      <c r="G673" s="177">
        <v>6.4311430605634764E-3</v>
      </c>
      <c r="H673" s="178">
        <v>620.46689361926485</v>
      </c>
      <c r="I673" s="177">
        <v>0.99356885693943653</v>
      </c>
      <c r="J673" s="178">
        <v>96478.477896727345</v>
      </c>
      <c r="K673" s="178">
        <v>480841.22224958858</v>
      </c>
      <c r="L673" s="178">
        <v>4413059.8625253979</v>
      </c>
      <c r="M673" s="179">
        <v>45.741391849581547</v>
      </c>
      <c r="N673" s="178">
        <v>5</v>
      </c>
      <c r="O673" s="180">
        <f t="shared" si="50"/>
        <v>2.4999999999999498</v>
      </c>
    </row>
    <row r="674" spans="2:15" x14ac:dyDescent="0.2">
      <c r="B674" s="175" t="s">
        <v>12</v>
      </c>
      <c r="C674" s="182" t="s">
        <v>69</v>
      </c>
      <c r="D674" s="175" t="s">
        <v>126</v>
      </c>
      <c r="E674" s="176" t="str">
        <f t="shared" si="49"/>
        <v>ACFemale40-44</v>
      </c>
      <c r="F674" s="177">
        <v>1.7899999999999999E-3</v>
      </c>
      <c r="G674" s="177">
        <v>8.9279603369910258E-3</v>
      </c>
      <c r="H674" s="178">
        <v>855.81652021859827</v>
      </c>
      <c r="I674" s="177">
        <v>0.99107203966300894</v>
      </c>
      <c r="J674" s="178">
        <v>95858.011003108084</v>
      </c>
      <c r="K674" s="178">
        <v>477150.5137149939</v>
      </c>
      <c r="L674" s="178">
        <v>3932218.6402758094</v>
      </c>
      <c r="M674" s="179">
        <v>41.021283449625422</v>
      </c>
      <c r="N674" s="178">
        <v>5</v>
      </c>
      <c r="O674" s="180">
        <f t="shared" si="50"/>
        <v>2.4999999999999982</v>
      </c>
    </row>
    <row r="675" spans="2:15" x14ac:dyDescent="0.2">
      <c r="B675" s="175" t="s">
        <v>12</v>
      </c>
      <c r="C675" s="182" t="s">
        <v>69</v>
      </c>
      <c r="D675" s="175" t="s">
        <v>127</v>
      </c>
      <c r="E675" s="176" t="str">
        <f t="shared" si="49"/>
        <v>ACFemale45-49</v>
      </c>
      <c r="F675" s="177">
        <v>2.9099999999999998E-3</v>
      </c>
      <c r="G675" s="177">
        <v>1.4423405438799441E-2</v>
      </c>
      <c r="H675" s="178">
        <v>1370.2551686023903</v>
      </c>
      <c r="I675" s="177">
        <v>0.9855765945612005</v>
      </c>
      <c r="J675" s="178">
        <v>95002.194482889478</v>
      </c>
      <c r="K675" s="178">
        <v>471585.33449294139</v>
      </c>
      <c r="L675" s="178">
        <v>3455068.1265608156</v>
      </c>
      <c r="M675" s="179">
        <v>36.368298073189209</v>
      </c>
      <c r="N675" s="178">
        <v>5</v>
      </c>
      <c r="O675" s="180">
        <f t="shared" si="50"/>
        <v>2.4999999999999862</v>
      </c>
    </row>
    <row r="676" spans="2:15" x14ac:dyDescent="0.2">
      <c r="B676" s="175" t="s">
        <v>12</v>
      </c>
      <c r="C676" s="182" t="s">
        <v>69</v>
      </c>
      <c r="D676" s="175" t="s">
        <v>128</v>
      </c>
      <c r="E676" s="176" t="str">
        <f t="shared" si="49"/>
        <v>ACFemale50-54</v>
      </c>
      <c r="F676" s="177">
        <v>4.9300000000000004E-3</v>
      </c>
      <c r="G676" s="177">
        <v>2.4351613217470498E-2</v>
      </c>
      <c r="H676" s="178">
        <v>2280.0887709831891</v>
      </c>
      <c r="I676" s="177">
        <v>0.97564838678252952</v>
      </c>
      <c r="J676" s="178">
        <v>93631.939314287083</v>
      </c>
      <c r="K676" s="178">
        <v>462459.47464397748</v>
      </c>
      <c r="L676" s="178">
        <v>2983482.7920678742</v>
      </c>
      <c r="M676" s="179">
        <v>31.863943157830455</v>
      </c>
      <c r="N676" s="178">
        <v>5</v>
      </c>
      <c r="O676" s="180">
        <f t="shared" si="50"/>
        <v>2.5000000000000178</v>
      </c>
    </row>
    <row r="677" spans="2:15" x14ac:dyDescent="0.2">
      <c r="B677" s="175" t="s">
        <v>12</v>
      </c>
      <c r="C677" s="182" t="s">
        <v>69</v>
      </c>
      <c r="D677" s="175" t="s">
        <v>129</v>
      </c>
      <c r="E677" s="176" t="str">
        <f t="shared" si="49"/>
        <v>ACFemale55-59</v>
      </c>
      <c r="F677" s="177">
        <v>8.3000000000000001E-3</v>
      </c>
      <c r="G677" s="177">
        <v>4.0643806724876531E-2</v>
      </c>
      <c r="H677" s="178">
        <v>3712.8869574418509</v>
      </c>
      <c r="I677" s="177">
        <v>0.95935619327512345</v>
      </c>
      <c r="J677" s="178">
        <v>91351.850543303895</v>
      </c>
      <c r="K677" s="178">
        <v>447477.03532291483</v>
      </c>
      <c r="L677" s="178">
        <v>2521023.3174238969</v>
      </c>
      <c r="M677" s="179">
        <v>27.59685000829672</v>
      </c>
      <c r="N677" s="178">
        <v>5</v>
      </c>
      <c r="O677" s="180">
        <f t="shared" si="50"/>
        <v>2.4999999999999853</v>
      </c>
    </row>
    <row r="678" spans="2:15" x14ac:dyDescent="0.2">
      <c r="B678" s="175" t="s">
        <v>12</v>
      </c>
      <c r="C678" s="182" t="s">
        <v>69</v>
      </c>
      <c r="D678" s="175" t="s">
        <v>130</v>
      </c>
      <c r="E678" s="176" t="str">
        <f t="shared" si="49"/>
        <v>ACFemale60-64</v>
      </c>
      <c r="F678" s="177">
        <v>1.285E-2</v>
      </c>
      <c r="G678" s="177">
        <v>6.2251037091448511E-2</v>
      </c>
      <c r="H678" s="178">
        <v>5455.6163728396032</v>
      </c>
      <c r="I678" s="177">
        <v>0.93774896290855148</v>
      </c>
      <c r="J678" s="178">
        <v>87638.963585862046</v>
      </c>
      <c r="K678" s="178">
        <v>424555.77699721121</v>
      </c>
      <c r="L678" s="178">
        <v>2073546.2821009823</v>
      </c>
      <c r="M678" s="179">
        <v>23.660095889535231</v>
      </c>
      <c r="N678" s="178">
        <v>5</v>
      </c>
      <c r="O678" s="180">
        <f t="shared" si="50"/>
        <v>2.5000000000000067</v>
      </c>
    </row>
    <row r="679" spans="2:15" x14ac:dyDescent="0.2">
      <c r="B679" s="175" t="s">
        <v>12</v>
      </c>
      <c r="C679" s="182" t="s">
        <v>69</v>
      </c>
      <c r="D679" s="175" t="s">
        <v>131</v>
      </c>
      <c r="E679" s="176" t="str">
        <f t="shared" si="49"/>
        <v>ACFemale65-69</v>
      </c>
      <c r="F679" s="177">
        <v>1.4659999999999999E-2</v>
      </c>
      <c r="G679" s="177">
        <v>7.070260101165507E-2</v>
      </c>
      <c r="H679" s="178">
        <v>5810.5764078046404</v>
      </c>
      <c r="I679" s="177">
        <v>0.92929739898834496</v>
      </c>
      <c r="J679" s="178">
        <v>82183.34721302244</v>
      </c>
      <c r="K679" s="178">
        <v>396390.29504560062</v>
      </c>
      <c r="L679" s="178">
        <v>1648990.5051037711</v>
      </c>
      <c r="M679" s="179">
        <v>20.064776636920413</v>
      </c>
      <c r="N679" s="178">
        <v>5</v>
      </c>
      <c r="O679" s="180">
        <f t="shared" si="50"/>
        <v>2.5000000000000009</v>
      </c>
    </row>
    <row r="680" spans="2:15" x14ac:dyDescent="0.2">
      <c r="B680" s="175" t="s">
        <v>12</v>
      </c>
      <c r="C680" s="182" t="s">
        <v>69</v>
      </c>
      <c r="D680" s="175" t="s">
        <v>132</v>
      </c>
      <c r="E680" s="176" t="str">
        <f t="shared" si="49"/>
        <v>ACFemale70-74</v>
      </c>
      <c r="F680" s="177">
        <v>2.189E-2</v>
      </c>
      <c r="G680" s="177">
        <v>0.10375104719257619</v>
      </c>
      <c r="H680" s="178">
        <v>7923.7549480399575</v>
      </c>
      <c r="I680" s="177">
        <v>0.89624895280742378</v>
      </c>
      <c r="J680" s="178">
        <v>76372.770805217806</v>
      </c>
      <c r="K680" s="178">
        <v>362054.46665598912</v>
      </c>
      <c r="L680" s="178">
        <v>1252600.2100581704</v>
      </c>
      <c r="M680" s="179">
        <v>16.401136122883635</v>
      </c>
      <c r="N680" s="178">
        <v>5</v>
      </c>
      <c r="O680" s="180">
        <f t="shared" si="50"/>
        <v>2.5000000000000004</v>
      </c>
    </row>
    <row r="681" spans="2:15" x14ac:dyDescent="0.2">
      <c r="B681" s="175" t="s">
        <v>12</v>
      </c>
      <c r="C681" s="182" t="s">
        <v>69</v>
      </c>
      <c r="D681" s="175" t="s">
        <v>133</v>
      </c>
      <c r="E681" s="176" t="str">
        <f t="shared" si="49"/>
        <v>ACFemale75-79</v>
      </c>
      <c r="F681" s="177">
        <v>3.5340000000000003E-2</v>
      </c>
      <c r="G681" s="177">
        <v>0.16236237051172708</v>
      </c>
      <c r="H681" s="178">
        <v>11113.544473766191</v>
      </c>
      <c r="I681" s="177">
        <v>0.83763762948827292</v>
      </c>
      <c r="J681" s="178">
        <v>68449.015857177845</v>
      </c>
      <c r="K681" s="178">
        <v>314461.21810147376</v>
      </c>
      <c r="L681" s="178">
        <v>890545.74340218131</v>
      </c>
      <c r="M681" s="179">
        <v>13.01035131404004</v>
      </c>
      <c r="N681" s="178">
        <v>5</v>
      </c>
      <c r="O681" s="180">
        <f t="shared" si="50"/>
        <v>2.4999999999999991</v>
      </c>
    </row>
    <row r="682" spans="2:15" x14ac:dyDescent="0.2">
      <c r="B682" s="175" t="s">
        <v>12</v>
      </c>
      <c r="C682" s="182" t="s">
        <v>69</v>
      </c>
      <c r="D682" s="175" t="s">
        <v>134</v>
      </c>
      <c r="E682" s="176" t="str">
        <f t="shared" si="49"/>
        <v>ACFemale80-84</v>
      </c>
      <c r="F682" s="177">
        <v>6.0249999999999998E-2</v>
      </c>
      <c r="G682" s="177">
        <v>0.26180207580358478</v>
      </c>
      <c r="H682" s="178">
        <v>15010.545425354205</v>
      </c>
      <c r="I682" s="177">
        <v>0.73819792419641517</v>
      </c>
      <c r="J682" s="178">
        <v>57335.471383411656</v>
      </c>
      <c r="K682" s="178">
        <v>249150.99335367276</v>
      </c>
      <c r="L682" s="178">
        <v>576084.52530070755</v>
      </c>
      <c r="M682" s="179">
        <v>10.047611215199336</v>
      </c>
      <c r="N682" s="178">
        <v>5</v>
      </c>
      <c r="O682" s="180">
        <f t="shared" si="50"/>
        <v>2.4999999999999991</v>
      </c>
    </row>
    <row r="683" spans="2:15" x14ac:dyDescent="0.2">
      <c r="B683" s="175" t="s">
        <v>12</v>
      </c>
      <c r="C683" s="182" t="s">
        <v>69</v>
      </c>
      <c r="D683" s="175" t="s">
        <v>135</v>
      </c>
      <c r="E683" s="176" t="str">
        <f t="shared" si="49"/>
        <v>ACFemale85-89</v>
      </c>
      <c r="F683" s="177">
        <v>0.10192</v>
      </c>
      <c r="G683" s="177">
        <v>0.40612214768074945</v>
      </c>
      <c r="H683" s="178">
        <v>17189.089830514993</v>
      </c>
      <c r="I683" s="177">
        <v>0.5938778523192505</v>
      </c>
      <c r="J683" s="178">
        <v>42324.925958057451</v>
      </c>
      <c r="K683" s="178">
        <v>168651.90521399977</v>
      </c>
      <c r="L683" s="178">
        <v>326933.53194703476</v>
      </c>
      <c r="M683" s="179">
        <v>7.7243733933761556</v>
      </c>
      <c r="N683" s="178">
        <v>5</v>
      </c>
      <c r="O683" s="180">
        <f t="shared" si="50"/>
        <v>2.5000000000000009</v>
      </c>
    </row>
    <row r="684" spans="2:15" x14ac:dyDescent="0.2">
      <c r="B684" s="175" t="s">
        <v>12</v>
      </c>
      <c r="C684" s="182" t="s">
        <v>69</v>
      </c>
      <c r="D684" s="175" t="s">
        <v>8</v>
      </c>
      <c r="E684" s="176" t="str">
        <f t="shared" si="49"/>
        <v>ACFemale90+</v>
      </c>
      <c r="F684" s="177">
        <v>0.1588</v>
      </c>
      <c r="G684" s="177">
        <v>1</v>
      </c>
      <c r="H684" s="178">
        <v>25135.836127542454</v>
      </c>
      <c r="I684" s="177">
        <v>0</v>
      </c>
      <c r="J684" s="178">
        <v>25135.836127542454</v>
      </c>
      <c r="K684" s="178">
        <v>158281.62673303502</v>
      </c>
      <c r="L684" s="178">
        <v>158281.62673303502</v>
      </c>
      <c r="M684" s="179">
        <v>6.2970503917153886</v>
      </c>
      <c r="N684" s="179" t="s">
        <v>19</v>
      </c>
      <c r="O684" s="180">
        <f>K684/H684</f>
        <v>6.2970503917153886</v>
      </c>
    </row>
    <row r="685" spans="2:15" ht="16" customHeight="1" x14ac:dyDescent="0.2">
      <c r="B685" s="239" t="s">
        <v>14</v>
      </c>
      <c r="C685" s="239" t="s">
        <v>17</v>
      </c>
      <c r="D685" s="239" t="s">
        <v>0</v>
      </c>
      <c r="E685" s="239" t="s">
        <v>137</v>
      </c>
      <c r="F685" s="238" t="s">
        <v>1</v>
      </c>
      <c r="G685" s="238" t="s">
        <v>2</v>
      </c>
      <c r="H685" s="238" t="s">
        <v>82</v>
      </c>
      <c r="I685" s="238" t="s">
        <v>3</v>
      </c>
      <c r="J685" s="238" t="s">
        <v>4</v>
      </c>
      <c r="K685" s="238" t="s">
        <v>5</v>
      </c>
      <c r="L685" s="238" t="s">
        <v>6</v>
      </c>
      <c r="M685" s="240" t="s">
        <v>7</v>
      </c>
      <c r="N685" s="248" t="s">
        <v>9</v>
      </c>
      <c r="O685" s="250" t="s">
        <v>141</v>
      </c>
    </row>
    <row r="686" spans="2:15" ht="16" customHeight="1" x14ac:dyDescent="0.2">
      <c r="B686" s="239"/>
      <c r="C686" s="239"/>
      <c r="D686" s="239"/>
      <c r="E686" s="239"/>
      <c r="F686" s="239"/>
      <c r="G686" s="239"/>
      <c r="H686" s="239"/>
      <c r="I686" s="239"/>
      <c r="J686" s="239"/>
      <c r="K686" s="239"/>
      <c r="L686" s="239"/>
      <c r="M686" s="241"/>
      <c r="N686" s="248"/>
      <c r="O686" s="250"/>
    </row>
    <row r="687" spans="2:15" x14ac:dyDescent="0.2">
      <c r="B687" s="175" t="s">
        <v>15</v>
      </c>
      <c r="C687" s="182" t="s">
        <v>69</v>
      </c>
      <c r="D687" s="175">
        <v>0</v>
      </c>
      <c r="E687" s="176" t="str">
        <f t="shared" si="49"/>
        <v>AMFemale0</v>
      </c>
      <c r="F687" s="177">
        <v>1.487E-2</v>
      </c>
      <c r="G687" s="177">
        <v>1.4675337580204641E-2</v>
      </c>
      <c r="H687" s="178">
        <v>1467.5337580204641</v>
      </c>
      <c r="I687" s="177">
        <v>0.98532466241979533</v>
      </c>
      <c r="J687" s="178">
        <v>100000</v>
      </c>
      <c r="K687" s="178">
        <v>98670.452589808454</v>
      </c>
      <c r="L687" s="178">
        <v>7625244.7542411648</v>
      </c>
      <c r="M687" s="179">
        <v>76.252447542411645</v>
      </c>
      <c r="N687" s="178">
        <v>1</v>
      </c>
      <c r="O687" s="180">
        <f t="shared" ref="O687:O705" si="51">(K687-J688*N687)/H687</f>
        <v>9.4026012740617851E-2</v>
      </c>
    </row>
    <row r="688" spans="2:15" x14ac:dyDescent="0.2">
      <c r="B688" s="175" t="s">
        <v>15</v>
      </c>
      <c r="C688" s="182" t="s">
        <v>69</v>
      </c>
      <c r="D688" s="181" t="s">
        <v>139</v>
      </c>
      <c r="E688" s="176" t="str">
        <f t="shared" si="49"/>
        <v>AMFemale01-04</v>
      </c>
      <c r="F688" s="177">
        <v>8.3000000000000001E-4</v>
      </c>
      <c r="G688" s="177">
        <v>3.3107481651250548E-3</v>
      </c>
      <c r="H688" s="178">
        <v>326.21618181588013</v>
      </c>
      <c r="I688" s="177">
        <v>0.99668925183487489</v>
      </c>
      <c r="J688" s="178">
        <v>98532.466241979535</v>
      </c>
      <c r="K688" s="178">
        <v>393314.37428627961</v>
      </c>
      <c r="L688" s="178">
        <v>7526574.3016513567</v>
      </c>
      <c r="M688" s="179">
        <v>76.386744275407949</v>
      </c>
      <c r="N688" s="178">
        <v>4</v>
      </c>
      <c r="O688" s="180">
        <f t="shared" si="51"/>
        <v>1.5001525764322374</v>
      </c>
    </row>
    <row r="689" spans="2:15" x14ac:dyDescent="0.2">
      <c r="B689" s="175" t="s">
        <v>15</v>
      </c>
      <c r="C689" s="182" t="s">
        <v>69</v>
      </c>
      <c r="D689" s="181" t="s">
        <v>138</v>
      </c>
      <c r="E689" s="176" t="str">
        <f t="shared" si="49"/>
        <v>AMFemale05-09</v>
      </c>
      <c r="F689" s="177">
        <v>2.7999999999999998E-4</v>
      </c>
      <c r="G689" s="177">
        <v>1.4213218303766239E-3</v>
      </c>
      <c r="H689" s="178">
        <v>139.58268708993623</v>
      </c>
      <c r="I689" s="177">
        <v>0.99857867816962342</v>
      </c>
      <c r="J689" s="178">
        <v>98206.250060163657</v>
      </c>
      <c r="K689" s="178">
        <v>490682.29358309344</v>
      </c>
      <c r="L689" s="178">
        <v>7133259.9273650767</v>
      </c>
      <c r="M689" s="179">
        <v>72.635498484007485</v>
      </c>
      <c r="N689" s="178">
        <v>5</v>
      </c>
      <c r="O689" s="180">
        <f t="shared" si="51"/>
        <v>2.4999999999996767</v>
      </c>
    </row>
    <row r="690" spans="2:15" x14ac:dyDescent="0.2">
      <c r="B690" s="175" t="s">
        <v>15</v>
      </c>
      <c r="C690" s="182" t="s">
        <v>69</v>
      </c>
      <c r="D690" s="181" t="s">
        <v>120</v>
      </c>
      <c r="E690" s="176" t="str">
        <f t="shared" si="49"/>
        <v>AMFemale10-14</v>
      </c>
      <c r="F690" s="177">
        <v>4.0000000000000002E-4</v>
      </c>
      <c r="G690" s="177">
        <v>1.9846337573305672E-3</v>
      </c>
      <c r="H690" s="178">
        <v>194.62641853751023</v>
      </c>
      <c r="I690" s="177">
        <v>0.9980153662426694</v>
      </c>
      <c r="J690" s="178">
        <v>98066.667373073724</v>
      </c>
      <c r="K690" s="178">
        <v>489846.77081902482</v>
      </c>
      <c r="L690" s="178">
        <v>6642577.6337819835</v>
      </c>
      <c r="M690" s="179">
        <v>67.735325485383456</v>
      </c>
      <c r="N690" s="178">
        <v>5</v>
      </c>
      <c r="O690" s="180">
        <f t="shared" si="51"/>
        <v>2.5000000000002554</v>
      </c>
    </row>
    <row r="691" spans="2:15" x14ac:dyDescent="0.2">
      <c r="B691" s="175" t="s">
        <v>15</v>
      </c>
      <c r="C691" s="182" t="s">
        <v>69</v>
      </c>
      <c r="D691" s="175" t="s">
        <v>121</v>
      </c>
      <c r="E691" s="176" t="str">
        <f t="shared" si="49"/>
        <v>AMFemale15-19</v>
      </c>
      <c r="F691" s="177">
        <v>6.8999999999999997E-4</v>
      </c>
      <c r="G691" s="177">
        <v>3.4315708088995182E-3</v>
      </c>
      <c r="H691" s="178">
        <v>335.85483874700458</v>
      </c>
      <c r="I691" s="177">
        <v>0.99656842919110045</v>
      </c>
      <c r="J691" s="178">
        <v>97872.040954536205</v>
      </c>
      <c r="K691" s="178">
        <v>488520.56767581351</v>
      </c>
      <c r="L691" s="178">
        <v>6152730.8629629584</v>
      </c>
      <c r="M691" s="179">
        <v>62.865051172490027</v>
      </c>
      <c r="N691" s="178">
        <v>5</v>
      </c>
      <c r="O691" s="180">
        <f t="shared" si="51"/>
        <v>2.4999999999999338</v>
      </c>
    </row>
    <row r="692" spans="2:15" x14ac:dyDescent="0.2">
      <c r="B692" s="175" t="s">
        <v>15</v>
      </c>
      <c r="C692" s="182" t="s">
        <v>69</v>
      </c>
      <c r="D692" s="175" t="s">
        <v>122</v>
      </c>
      <c r="E692" s="176" t="str">
        <f t="shared" si="49"/>
        <v>AMFemale20-24</v>
      </c>
      <c r="F692" s="177">
        <v>7.6999999999999996E-4</v>
      </c>
      <c r="G692" s="177">
        <v>3.8472934590761494E-3</v>
      </c>
      <c r="H692" s="178">
        <v>375.25033086650973</v>
      </c>
      <c r="I692" s="177">
        <v>0.9961527065409238</v>
      </c>
      <c r="J692" s="178">
        <v>97536.186115789198</v>
      </c>
      <c r="K692" s="178">
        <v>486742.80475177971</v>
      </c>
      <c r="L692" s="178">
        <v>5664210.2952871453</v>
      </c>
      <c r="M692" s="179">
        <v>58.072911407084646</v>
      </c>
      <c r="N692" s="178">
        <v>5</v>
      </c>
      <c r="O692" s="180">
        <f t="shared" si="51"/>
        <v>2.500000000000095</v>
      </c>
    </row>
    <row r="693" spans="2:15" x14ac:dyDescent="0.2">
      <c r="B693" s="175" t="s">
        <v>15</v>
      </c>
      <c r="C693" s="182" t="s">
        <v>69</v>
      </c>
      <c r="D693" s="175" t="s">
        <v>123</v>
      </c>
      <c r="E693" s="176" t="str">
        <f t="shared" si="49"/>
        <v>AMFemale25-29</v>
      </c>
      <c r="F693" s="177">
        <v>1.3699999999999999E-3</v>
      </c>
      <c r="G693" s="177">
        <v>6.8064678055849313E-3</v>
      </c>
      <c r="H693" s="178">
        <v>661.32278138058109</v>
      </c>
      <c r="I693" s="177">
        <v>0.99319353219441509</v>
      </c>
      <c r="J693" s="178">
        <v>97160.93578492268</v>
      </c>
      <c r="K693" s="178">
        <v>484151.37197116192</v>
      </c>
      <c r="L693" s="178">
        <v>5177467.4905353654</v>
      </c>
      <c r="M693" s="179">
        <v>53.287542454266877</v>
      </c>
      <c r="N693" s="178">
        <v>5</v>
      </c>
      <c r="O693" s="180">
        <f t="shared" si="51"/>
        <v>2.5000000000000409</v>
      </c>
    </row>
    <row r="694" spans="2:15" x14ac:dyDescent="0.2">
      <c r="B694" s="175" t="s">
        <v>15</v>
      </c>
      <c r="C694" s="182" t="s">
        <v>69</v>
      </c>
      <c r="D694" s="175" t="s">
        <v>124</v>
      </c>
      <c r="E694" s="176" t="str">
        <f t="shared" si="49"/>
        <v>AMFemale30-34</v>
      </c>
      <c r="F694" s="177">
        <v>1.57E-3</v>
      </c>
      <c r="G694" s="177">
        <v>7.8054964464016651E-3</v>
      </c>
      <c r="H694" s="178">
        <v>753.22738637828377</v>
      </c>
      <c r="I694" s="177">
        <v>0.99219450355359828</v>
      </c>
      <c r="J694" s="178">
        <v>96499.613003542094</v>
      </c>
      <c r="K694" s="178">
        <v>480614.99655176472</v>
      </c>
      <c r="L694" s="178">
        <v>4693316.1185642034</v>
      </c>
      <c r="M694" s="179">
        <v>48.635595236966715</v>
      </c>
      <c r="N694" s="178">
        <v>5</v>
      </c>
      <c r="O694" s="180">
        <f t="shared" si="51"/>
        <v>2.500000000000012</v>
      </c>
    </row>
    <row r="695" spans="2:15" x14ac:dyDescent="0.2">
      <c r="B695" s="175" t="s">
        <v>15</v>
      </c>
      <c r="C695" s="182" t="s">
        <v>69</v>
      </c>
      <c r="D695" s="175" t="s">
        <v>125</v>
      </c>
      <c r="E695" s="176" t="str">
        <f t="shared" si="49"/>
        <v>AMFemale35-39</v>
      </c>
      <c r="F695" s="177">
        <v>2.2699999999999999E-3</v>
      </c>
      <c r="G695" s="177">
        <v>1.128268705226588E-2</v>
      </c>
      <c r="H695" s="178">
        <v>1080.2765053040303</v>
      </c>
      <c r="I695" s="177">
        <v>0.98871731294773413</v>
      </c>
      <c r="J695" s="178">
        <v>95746.385617163804</v>
      </c>
      <c r="K695" s="178">
        <v>476031.23682255892</v>
      </c>
      <c r="L695" s="178">
        <v>4212701.1220124383</v>
      </c>
      <c r="M695" s="179">
        <v>43.998539421181619</v>
      </c>
      <c r="N695" s="178">
        <v>5</v>
      </c>
      <c r="O695" s="180">
        <f t="shared" si="51"/>
        <v>2.5000000000000107</v>
      </c>
    </row>
    <row r="696" spans="2:15" x14ac:dyDescent="0.2">
      <c r="B696" s="175" t="s">
        <v>15</v>
      </c>
      <c r="C696" s="182" t="s">
        <v>69</v>
      </c>
      <c r="D696" s="175" t="s">
        <v>126</v>
      </c>
      <c r="E696" s="176" t="str">
        <f t="shared" si="49"/>
        <v>AMFemale40-44</v>
      </c>
      <c r="F696" s="177">
        <v>2.2000000000000001E-3</v>
      </c>
      <c r="G696" s="177">
        <v>1.094129669245154E-2</v>
      </c>
      <c r="H696" s="178">
        <v>1035.7699865128479</v>
      </c>
      <c r="I696" s="177">
        <v>0.98905870330754841</v>
      </c>
      <c r="J696" s="178">
        <v>94666.109111859769</v>
      </c>
      <c r="K696" s="178">
        <v>470741.12059301673</v>
      </c>
      <c r="L696" s="178">
        <v>3736669.8851898797</v>
      </c>
      <c r="M696" s="179">
        <v>39.472097461769977</v>
      </c>
      <c r="N696" s="178">
        <v>5</v>
      </c>
      <c r="O696" s="180">
        <f t="shared" si="51"/>
        <v>2.500000000000032</v>
      </c>
    </row>
    <row r="697" spans="2:15" x14ac:dyDescent="0.2">
      <c r="B697" s="175" t="s">
        <v>15</v>
      </c>
      <c r="C697" s="182" t="s">
        <v>69</v>
      </c>
      <c r="D697" s="175" t="s">
        <v>127</v>
      </c>
      <c r="E697" s="176" t="str">
        <f t="shared" si="49"/>
        <v>AMFemale45-49</v>
      </c>
      <c r="F697" s="177">
        <v>4.0699999999999998E-3</v>
      </c>
      <c r="G697" s="177">
        <v>2.0142152568288434E-2</v>
      </c>
      <c r="H697" s="178">
        <v>1885.9165756833233</v>
      </c>
      <c r="I697" s="177">
        <v>0.97985784743171156</v>
      </c>
      <c r="J697" s="178">
        <v>93630.339125346916</v>
      </c>
      <c r="K697" s="178">
        <v>463436.90418752626</v>
      </c>
      <c r="L697" s="178">
        <v>3265928.7645968632</v>
      </c>
      <c r="M697" s="179">
        <v>34.881095114102123</v>
      </c>
      <c r="N697" s="178">
        <v>5</v>
      </c>
      <c r="O697" s="180">
        <f t="shared" si="51"/>
        <v>2.5000000000000053</v>
      </c>
    </row>
    <row r="698" spans="2:15" x14ac:dyDescent="0.2">
      <c r="B698" s="175" t="s">
        <v>15</v>
      </c>
      <c r="C698" s="182" t="s">
        <v>69</v>
      </c>
      <c r="D698" s="175" t="s">
        <v>128</v>
      </c>
      <c r="E698" s="176" t="str">
        <f t="shared" si="49"/>
        <v>AMFemale50-54</v>
      </c>
      <c r="F698" s="177">
        <v>5.2599999999999999E-3</v>
      </c>
      <c r="G698" s="177">
        <v>2.5938781154202083E-2</v>
      </c>
      <c r="H698" s="178">
        <v>2379.7384986343664</v>
      </c>
      <c r="I698" s="177">
        <v>0.97406121884579788</v>
      </c>
      <c r="J698" s="178">
        <v>91744.422549663592</v>
      </c>
      <c r="K698" s="178">
        <v>452772.76650173205</v>
      </c>
      <c r="L698" s="178">
        <v>2802491.8604093371</v>
      </c>
      <c r="M698" s="179">
        <v>30.546727338027299</v>
      </c>
      <c r="N698" s="178">
        <v>5</v>
      </c>
      <c r="O698" s="180">
        <f t="shared" si="51"/>
        <v>2.5000000000000138</v>
      </c>
    </row>
    <row r="699" spans="2:15" x14ac:dyDescent="0.2">
      <c r="B699" s="175" t="s">
        <v>15</v>
      </c>
      <c r="C699" s="182" t="s">
        <v>69</v>
      </c>
      <c r="D699" s="175" t="s">
        <v>129</v>
      </c>
      <c r="E699" s="176" t="str">
        <f t="shared" si="49"/>
        <v>AMFemale55-59</v>
      </c>
      <c r="F699" s="177">
        <v>8.9999999999999993E-3</v>
      </c>
      <c r="G699" s="177">
        <v>4.401790048458934E-2</v>
      </c>
      <c r="H699" s="178">
        <v>3933.6457693949724</v>
      </c>
      <c r="I699" s="177">
        <v>0.95598209951541069</v>
      </c>
      <c r="J699" s="178">
        <v>89364.684051029224</v>
      </c>
      <c r="K699" s="178">
        <v>436989.30583165871</v>
      </c>
      <c r="L699" s="178">
        <v>2349719.0939076049</v>
      </c>
      <c r="M699" s="179">
        <v>26.29359817985663</v>
      </c>
      <c r="N699" s="178">
        <v>5</v>
      </c>
      <c r="O699" s="180">
        <f t="shared" si="51"/>
        <v>2.4999999999999907</v>
      </c>
    </row>
    <row r="700" spans="2:15" x14ac:dyDescent="0.2">
      <c r="B700" s="175" t="s">
        <v>15</v>
      </c>
      <c r="C700" s="182" t="s">
        <v>69</v>
      </c>
      <c r="D700" s="175" t="s">
        <v>130</v>
      </c>
      <c r="E700" s="176" t="str">
        <f t="shared" si="49"/>
        <v>AMFemale60-64</v>
      </c>
      <c r="F700" s="177">
        <v>1.1820000000000001E-2</v>
      </c>
      <c r="G700" s="177">
        <v>5.7401861544962712E-2</v>
      </c>
      <c r="H700" s="178">
        <v>4903.900631084779</v>
      </c>
      <c r="I700" s="177">
        <v>0.94259813845503726</v>
      </c>
      <c r="J700" s="178">
        <v>85431.038281634261</v>
      </c>
      <c r="K700" s="178">
        <v>414895.43983045936</v>
      </c>
      <c r="L700" s="178">
        <v>1912729.788075946</v>
      </c>
      <c r="M700" s="179">
        <v>22.389167058585773</v>
      </c>
      <c r="N700" s="178">
        <v>5</v>
      </c>
      <c r="O700" s="180">
        <f t="shared" si="51"/>
        <v>2.5000000000000018</v>
      </c>
    </row>
    <row r="701" spans="2:15" x14ac:dyDescent="0.2">
      <c r="B701" s="175" t="s">
        <v>15</v>
      </c>
      <c r="C701" s="182" t="s">
        <v>69</v>
      </c>
      <c r="D701" s="175" t="s">
        <v>131</v>
      </c>
      <c r="E701" s="176" t="str">
        <f t="shared" si="49"/>
        <v>AMFemale65-69</v>
      </c>
      <c r="F701" s="177">
        <v>1.925E-2</v>
      </c>
      <c r="G701" s="177">
        <v>9.1825911912847877E-2</v>
      </c>
      <c r="H701" s="178">
        <v>7394.477848493133</v>
      </c>
      <c r="I701" s="177">
        <v>0.90817408808715216</v>
      </c>
      <c r="J701" s="178">
        <v>80527.137650549485</v>
      </c>
      <c r="K701" s="178">
        <v>384149.4936315146</v>
      </c>
      <c r="L701" s="178">
        <v>1497834.3482454866</v>
      </c>
      <c r="M701" s="179">
        <v>18.600367428250021</v>
      </c>
      <c r="N701" s="178">
        <v>5</v>
      </c>
      <c r="O701" s="180">
        <f t="shared" si="51"/>
        <v>2.499999999999996</v>
      </c>
    </row>
    <row r="702" spans="2:15" x14ac:dyDescent="0.2">
      <c r="B702" s="175" t="s">
        <v>15</v>
      </c>
      <c r="C702" s="182" t="s">
        <v>69</v>
      </c>
      <c r="D702" s="175" t="s">
        <v>132</v>
      </c>
      <c r="E702" s="176" t="str">
        <f t="shared" si="49"/>
        <v>AMFemale70-74</v>
      </c>
      <c r="F702" s="177">
        <v>2.8729999999999999E-2</v>
      </c>
      <c r="G702" s="177">
        <v>0.13403512079713559</v>
      </c>
      <c r="H702" s="178">
        <v>9802.3448907844449</v>
      </c>
      <c r="I702" s="177">
        <v>0.86596487920286447</v>
      </c>
      <c r="J702" s="178">
        <v>73132.659802056354</v>
      </c>
      <c r="K702" s="178">
        <v>341157.43678332068</v>
      </c>
      <c r="L702" s="178">
        <v>1113684.8546139719</v>
      </c>
      <c r="M702" s="179">
        <v>15.228283199712875</v>
      </c>
      <c r="N702" s="178">
        <v>5</v>
      </c>
      <c r="O702" s="180">
        <f t="shared" si="51"/>
        <v>2.5000000000000009</v>
      </c>
    </row>
    <row r="703" spans="2:15" x14ac:dyDescent="0.2">
      <c r="B703" s="175" t="s">
        <v>15</v>
      </c>
      <c r="C703" s="182" t="s">
        <v>69</v>
      </c>
      <c r="D703" s="175" t="s">
        <v>133</v>
      </c>
      <c r="E703" s="176" t="str">
        <f t="shared" si="49"/>
        <v>AMFemale75-79</v>
      </c>
      <c r="F703" s="177">
        <v>4.308E-2</v>
      </c>
      <c r="G703" s="177">
        <v>0.19447712170700629</v>
      </c>
      <c r="H703" s="178">
        <v>12316.297360742463</v>
      </c>
      <c r="I703" s="177">
        <v>0.80552287829299374</v>
      </c>
      <c r="J703" s="178">
        <v>63330.314911271911</v>
      </c>
      <c r="K703" s="178">
        <v>285860.83115450339</v>
      </c>
      <c r="L703" s="178">
        <v>772527.41783065128</v>
      </c>
      <c r="M703" s="179">
        <v>12.198382700496444</v>
      </c>
      <c r="N703" s="178">
        <v>5</v>
      </c>
      <c r="O703" s="180">
        <f t="shared" si="51"/>
        <v>2.4999999999999982</v>
      </c>
    </row>
    <row r="704" spans="2:15" x14ac:dyDescent="0.2">
      <c r="B704" s="175" t="s">
        <v>15</v>
      </c>
      <c r="C704" s="182" t="s">
        <v>69</v>
      </c>
      <c r="D704" s="175" t="s">
        <v>134</v>
      </c>
      <c r="E704" s="176" t="str">
        <f t="shared" si="49"/>
        <v>AMFemale80-84</v>
      </c>
      <c r="F704" s="177">
        <v>6.8839999999999998E-2</v>
      </c>
      <c r="G704" s="177">
        <v>0.29367341932344565</v>
      </c>
      <c r="H704" s="178">
        <v>14981.460967490251</v>
      </c>
      <c r="I704" s="177">
        <v>0.70632658067655441</v>
      </c>
      <c r="J704" s="178">
        <v>51014.017550529454</v>
      </c>
      <c r="K704" s="178">
        <v>217616.43533392166</v>
      </c>
      <c r="L704" s="178">
        <v>486666.58667614788</v>
      </c>
      <c r="M704" s="179">
        <v>9.5398600236514195</v>
      </c>
      <c r="N704" s="178">
        <v>5</v>
      </c>
      <c r="O704" s="180">
        <f t="shared" si="51"/>
        <v>2.5</v>
      </c>
    </row>
    <row r="705" spans="2:15" x14ac:dyDescent="0.2">
      <c r="B705" s="175" t="s">
        <v>15</v>
      </c>
      <c r="C705" s="182" t="s">
        <v>69</v>
      </c>
      <c r="D705" s="175" t="s">
        <v>135</v>
      </c>
      <c r="E705" s="176" t="str">
        <f t="shared" si="49"/>
        <v>AMFemale85-89</v>
      </c>
      <c r="F705" s="177">
        <v>0.10338</v>
      </c>
      <c r="G705" s="177">
        <v>0.41073652667235172</v>
      </c>
      <c r="H705" s="178">
        <v>14799.887138042506</v>
      </c>
      <c r="I705" s="177">
        <v>0.58926347332764828</v>
      </c>
      <c r="J705" s="178">
        <v>36032.556583039208</v>
      </c>
      <c r="K705" s="178">
        <v>143163.06507008977</v>
      </c>
      <c r="L705" s="178">
        <v>269050.15134222619</v>
      </c>
      <c r="M705" s="179">
        <v>7.4668626613319491</v>
      </c>
      <c r="N705" s="178">
        <v>5</v>
      </c>
      <c r="O705" s="180">
        <f t="shared" si="51"/>
        <v>2.4999999999999991</v>
      </c>
    </row>
    <row r="706" spans="2:15" x14ac:dyDescent="0.2">
      <c r="B706" s="175" t="s">
        <v>15</v>
      </c>
      <c r="C706" s="182" t="s">
        <v>69</v>
      </c>
      <c r="D706" s="175" t="s">
        <v>8</v>
      </c>
      <c r="E706" s="176" t="str">
        <f t="shared" si="49"/>
        <v>AMFemale90+</v>
      </c>
      <c r="F706" s="177">
        <v>0.16866</v>
      </c>
      <c r="G706" s="177">
        <v>1</v>
      </c>
      <c r="H706" s="178">
        <v>21232.669444996704</v>
      </c>
      <c r="I706" s="177">
        <v>0</v>
      </c>
      <c r="J706" s="178">
        <v>21232.669444996704</v>
      </c>
      <c r="K706" s="178">
        <v>125887.08627213645</v>
      </c>
      <c r="L706" s="178">
        <v>125887.08627213645</v>
      </c>
      <c r="M706" s="179">
        <v>5.928933552055117</v>
      </c>
      <c r="N706" s="179" t="s">
        <v>19</v>
      </c>
      <c r="O706" s="180">
        <f>K706/H706</f>
        <v>5.928933552055117</v>
      </c>
    </row>
    <row r="707" spans="2:15" ht="16" customHeight="1" x14ac:dyDescent="0.2">
      <c r="B707" s="239" t="s">
        <v>14</v>
      </c>
      <c r="C707" s="239" t="s">
        <v>17</v>
      </c>
      <c r="D707" s="239" t="s">
        <v>0</v>
      </c>
      <c r="E707" s="239" t="s">
        <v>137</v>
      </c>
      <c r="F707" s="238" t="s">
        <v>1</v>
      </c>
      <c r="G707" s="238" t="s">
        <v>2</v>
      </c>
      <c r="H707" s="238" t="s">
        <v>82</v>
      </c>
      <c r="I707" s="238" t="s">
        <v>3</v>
      </c>
      <c r="J707" s="238" t="s">
        <v>4</v>
      </c>
      <c r="K707" s="238" t="s">
        <v>5</v>
      </c>
      <c r="L707" s="238" t="s">
        <v>6</v>
      </c>
      <c r="M707" s="240" t="s">
        <v>7</v>
      </c>
      <c r="N707" s="248" t="s">
        <v>9</v>
      </c>
      <c r="O707" s="250" t="s">
        <v>141</v>
      </c>
    </row>
    <row r="708" spans="2:15" ht="16" customHeight="1" x14ac:dyDescent="0.2">
      <c r="B708" s="239"/>
      <c r="C708" s="239"/>
      <c r="D708" s="239"/>
      <c r="E708" s="239"/>
      <c r="F708" s="239"/>
      <c r="G708" s="239"/>
      <c r="H708" s="239"/>
      <c r="I708" s="239"/>
      <c r="J708" s="239"/>
      <c r="K708" s="239"/>
      <c r="L708" s="239"/>
      <c r="M708" s="241"/>
      <c r="N708" s="248"/>
      <c r="O708" s="250"/>
    </row>
    <row r="709" spans="2:15" x14ac:dyDescent="0.2">
      <c r="B709" s="175" t="s">
        <v>42</v>
      </c>
      <c r="C709" s="182" t="s">
        <v>69</v>
      </c>
      <c r="D709" s="175">
        <v>0</v>
      </c>
      <c r="E709" s="176" t="str">
        <f t="shared" si="49"/>
        <v>RRFemale0</v>
      </c>
      <c r="F709" s="177">
        <v>1.7180000000000001E-2</v>
      </c>
      <c r="G709" s="177">
        <v>1.6916708037776711E-2</v>
      </c>
      <c r="H709" s="178">
        <v>1691.6708037776712</v>
      </c>
      <c r="I709" s="177">
        <v>0.98308329196222333</v>
      </c>
      <c r="J709" s="178">
        <v>100000</v>
      </c>
      <c r="K709" s="178">
        <v>98478.765239661836</v>
      </c>
      <c r="L709" s="178">
        <v>7508723.8416000986</v>
      </c>
      <c r="M709" s="179">
        <v>75.087238416000986</v>
      </c>
      <c r="N709" s="178">
        <v>1</v>
      </c>
      <c r="O709" s="180">
        <f t="shared" ref="O709:O727" si="52">(K709-J710*N709)/H709</f>
        <v>0.10075012411333512</v>
      </c>
    </row>
    <row r="710" spans="2:15" x14ac:dyDescent="0.2">
      <c r="B710" s="175" t="s">
        <v>42</v>
      </c>
      <c r="C710" s="182" t="s">
        <v>69</v>
      </c>
      <c r="D710" s="181" t="s">
        <v>139</v>
      </c>
      <c r="E710" s="176" t="str">
        <f t="shared" si="49"/>
        <v>RRFemale01-04</v>
      </c>
      <c r="F710" s="177">
        <v>4.2999999999999999E-4</v>
      </c>
      <c r="G710" s="177">
        <v>1.7010016678235147E-3</v>
      </c>
      <c r="H710" s="178">
        <v>167.2226319237173</v>
      </c>
      <c r="I710" s="177">
        <v>0.9982989983321765</v>
      </c>
      <c r="J710" s="178">
        <v>98308.32919622233</v>
      </c>
      <c r="K710" s="178">
        <v>392814.67665652867</v>
      </c>
      <c r="L710" s="178">
        <v>7410245.0763604371</v>
      </c>
      <c r="M710" s="179">
        <v>75.377591471111984</v>
      </c>
      <c r="N710" s="178">
        <v>4</v>
      </c>
      <c r="O710" s="180">
        <f t="shared" si="52"/>
        <v>1.4965103494384624</v>
      </c>
    </row>
    <row r="711" spans="2:15" x14ac:dyDescent="0.2">
      <c r="B711" s="175" t="s">
        <v>42</v>
      </c>
      <c r="C711" s="182" t="s">
        <v>69</v>
      </c>
      <c r="D711" s="181" t="s">
        <v>138</v>
      </c>
      <c r="E711" s="176" t="str">
        <f t="shared" si="49"/>
        <v>RRFemale05-09</v>
      </c>
      <c r="F711" s="177">
        <v>2.2000000000000001E-4</v>
      </c>
      <c r="G711" s="177">
        <v>1.0879588966946452E-3</v>
      </c>
      <c r="H711" s="178">
        <v>106.77349001808592</v>
      </c>
      <c r="I711" s="177">
        <v>0.99891204110330534</v>
      </c>
      <c r="J711" s="178">
        <v>98141.106564298621</v>
      </c>
      <c r="K711" s="178">
        <v>490438.59909644787</v>
      </c>
      <c r="L711" s="178">
        <v>7017430.3997039087</v>
      </c>
      <c r="M711" s="179">
        <v>71.503477445573054</v>
      </c>
      <c r="N711" s="178">
        <v>5</v>
      </c>
      <c r="O711" s="180">
        <f t="shared" si="52"/>
        <v>2.5000000000002101</v>
      </c>
    </row>
    <row r="712" spans="2:15" x14ac:dyDescent="0.2">
      <c r="B712" s="175" t="s">
        <v>42</v>
      </c>
      <c r="C712" s="182" t="s">
        <v>69</v>
      </c>
      <c r="D712" s="181" t="s">
        <v>120</v>
      </c>
      <c r="E712" s="176" t="str">
        <f t="shared" si="49"/>
        <v>RRFemale10-14</v>
      </c>
      <c r="F712" s="177">
        <v>2.5000000000000001E-4</v>
      </c>
      <c r="G712" s="177">
        <v>1.2732942713826181E-3</v>
      </c>
      <c r="H712" s="178">
        <v>124.82655470229692</v>
      </c>
      <c r="I712" s="177">
        <v>0.99872670572861744</v>
      </c>
      <c r="J712" s="178">
        <v>98034.333074280526</v>
      </c>
      <c r="K712" s="178">
        <v>489859.5989846469</v>
      </c>
      <c r="L712" s="178">
        <v>6526991.8006074606</v>
      </c>
      <c r="M712" s="179">
        <v>66.578632158000858</v>
      </c>
      <c r="N712" s="178">
        <v>5</v>
      </c>
      <c r="O712" s="180">
        <f t="shared" si="52"/>
        <v>2.4999999999999054</v>
      </c>
    </row>
    <row r="713" spans="2:15" x14ac:dyDescent="0.2">
      <c r="B713" s="175" t="s">
        <v>42</v>
      </c>
      <c r="C713" s="182" t="s">
        <v>69</v>
      </c>
      <c r="D713" s="175" t="s">
        <v>121</v>
      </c>
      <c r="E713" s="176" t="str">
        <f t="shared" si="49"/>
        <v>RRFemale15-19</v>
      </c>
      <c r="F713" s="177">
        <v>7.2999999999999996E-4</v>
      </c>
      <c r="G713" s="177">
        <v>3.6453638085376478E-3</v>
      </c>
      <c r="H713" s="178">
        <v>356.91577157825139</v>
      </c>
      <c r="I713" s="177">
        <v>0.99635463619146236</v>
      </c>
      <c r="J713" s="178">
        <v>97909.506519578237</v>
      </c>
      <c r="K713" s="178">
        <v>488655.24316894554</v>
      </c>
      <c r="L713" s="178">
        <v>6037132.2016228139</v>
      </c>
      <c r="M713" s="179">
        <v>61.660327134991874</v>
      </c>
      <c r="N713" s="178">
        <v>5</v>
      </c>
      <c r="O713" s="180">
        <f t="shared" si="52"/>
        <v>2.5000000000000067</v>
      </c>
    </row>
    <row r="714" spans="2:15" x14ac:dyDescent="0.2">
      <c r="B714" s="175" t="s">
        <v>42</v>
      </c>
      <c r="C714" s="182" t="s">
        <v>69</v>
      </c>
      <c r="D714" s="175" t="s">
        <v>122</v>
      </c>
      <c r="E714" s="176" t="str">
        <f t="shared" si="49"/>
        <v>RRFemale20-24</v>
      </c>
      <c r="F714" s="177">
        <v>1.0200000000000001E-3</v>
      </c>
      <c r="G714" s="177">
        <v>5.0661400983845715E-3</v>
      </c>
      <c r="H714" s="178">
        <v>494.21509168974251</v>
      </c>
      <c r="I714" s="177">
        <v>0.99493385990161542</v>
      </c>
      <c r="J714" s="178">
        <v>97552.590747999988</v>
      </c>
      <c r="K714" s="178">
        <v>486527.4160107756</v>
      </c>
      <c r="L714" s="178">
        <v>5548476.9584538685</v>
      </c>
      <c r="M714" s="179">
        <v>56.876777089260678</v>
      </c>
      <c r="N714" s="178">
        <v>5</v>
      </c>
      <c r="O714" s="180">
        <f t="shared" si="52"/>
        <v>2.5000000000000173</v>
      </c>
    </row>
    <row r="715" spans="2:15" x14ac:dyDescent="0.2">
      <c r="B715" s="175" t="s">
        <v>42</v>
      </c>
      <c r="C715" s="182" t="s">
        <v>69</v>
      </c>
      <c r="D715" s="175" t="s">
        <v>123</v>
      </c>
      <c r="E715" s="176" t="str">
        <f t="shared" si="49"/>
        <v>RRFemale25-29</v>
      </c>
      <c r="F715" s="177">
        <v>1.66E-3</v>
      </c>
      <c r="G715" s="177">
        <v>8.2554014769920334E-3</v>
      </c>
      <c r="H715" s="178">
        <v>801.25585774755132</v>
      </c>
      <c r="I715" s="177">
        <v>0.991744598523008</v>
      </c>
      <c r="J715" s="178">
        <v>97058.375656310251</v>
      </c>
      <c r="K715" s="178">
        <v>483288.7386371824</v>
      </c>
      <c r="L715" s="178">
        <v>5061949.5424430929</v>
      </c>
      <c r="M715" s="179">
        <v>52.15366018866596</v>
      </c>
      <c r="N715" s="178">
        <v>5</v>
      </c>
      <c r="O715" s="180">
        <f t="shared" si="52"/>
        <v>2.4999999999999556</v>
      </c>
    </row>
    <row r="716" spans="2:15" x14ac:dyDescent="0.2">
      <c r="B716" s="175" t="s">
        <v>42</v>
      </c>
      <c r="C716" s="182" t="s">
        <v>69</v>
      </c>
      <c r="D716" s="175" t="s">
        <v>124</v>
      </c>
      <c r="E716" s="176" t="str">
        <f t="shared" si="49"/>
        <v>RRFemale30-34</v>
      </c>
      <c r="F716" s="177">
        <v>1.33E-3</v>
      </c>
      <c r="G716" s="177">
        <v>6.6449615196155186E-3</v>
      </c>
      <c r="H716" s="178">
        <v>639.62485705047027</v>
      </c>
      <c r="I716" s="177">
        <v>0.99335503848038453</v>
      </c>
      <c r="J716" s="178">
        <v>96257.119798562708</v>
      </c>
      <c r="K716" s="178">
        <v>479686.53685018735</v>
      </c>
      <c r="L716" s="178">
        <v>4578660.8038059101</v>
      </c>
      <c r="M716" s="179">
        <v>47.56698323602113</v>
      </c>
      <c r="N716" s="178">
        <v>5</v>
      </c>
      <c r="O716" s="180">
        <f t="shared" si="52"/>
        <v>2.4999999999999591</v>
      </c>
    </row>
    <row r="717" spans="2:15" x14ac:dyDescent="0.2">
      <c r="B717" s="175" t="s">
        <v>42</v>
      </c>
      <c r="C717" s="182" t="s">
        <v>69</v>
      </c>
      <c r="D717" s="175" t="s">
        <v>125</v>
      </c>
      <c r="E717" s="176" t="str">
        <f t="shared" ref="E717:E780" si="53">_xlfn.CONCAT(B717,C717,D717)</f>
        <v>RRFemale35-39</v>
      </c>
      <c r="F717" s="177">
        <v>1.5299999999999999E-3</v>
      </c>
      <c r="G717" s="177">
        <v>7.6038336880873622E-3</v>
      </c>
      <c r="H717" s="178">
        <v>727.05952920679374</v>
      </c>
      <c r="I717" s="177">
        <v>0.99239616631191263</v>
      </c>
      <c r="J717" s="178">
        <v>95617.494941512239</v>
      </c>
      <c r="K717" s="178">
        <v>476269.82588454423</v>
      </c>
      <c r="L717" s="178">
        <v>4098974.2669557226</v>
      </c>
      <c r="M717" s="179">
        <v>42.868454872855672</v>
      </c>
      <c r="N717" s="178">
        <v>5</v>
      </c>
      <c r="O717" s="180">
        <f t="shared" si="52"/>
        <v>2.4999999999999711</v>
      </c>
    </row>
    <row r="718" spans="2:15" x14ac:dyDescent="0.2">
      <c r="B718" s="175" t="s">
        <v>42</v>
      </c>
      <c r="C718" s="182" t="s">
        <v>69</v>
      </c>
      <c r="D718" s="175" t="s">
        <v>126</v>
      </c>
      <c r="E718" s="176" t="str">
        <f t="shared" si="53"/>
        <v>RRFemale40-44</v>
      </c>
      <c r="F718" s="177">
        <v>2.4099999999999998E-3</v>
      </c>
      <c r="G718" s="177">
        <v>1.1997026031861834E-2</v>
      </c>
      <c r="H718" s="178">
        <v>1138.4030238161324</v>
      </c>
      <c r="I718" s="177">
        <v>0.98800297396813819</v>
      </c>
      <c r="J718" s="178">
        <v>94890.435412305451</v>
      </c>
      <c r="K718" s="178">
        <v>471606.16950198694</v>
      </c>
      <c r="L718" s="178">
        <v>3622704.4410711783</v>
      </c>
      <c r="M718" s="179">
        <v>38.177761808450754</v>
      </c>
      <c r="N718" s="178">
        <v>5</v>
      </c>
      <c r="O718" s="180">
        <f t="shared" si="52"/>
        <v>2.5000000000000009</v>
      </c>
    </row>
    <row r="719" spans="2:15" x14ac:dyDescent="0.2">
      <c r="B719" s="175" t="s">
        <v>42</v>
      </c>
      <c r="C719" s="182" t="s">
        <v>69</v>
      </c>
      <c r="D719" s="175" t="s">
        <v>127</v>
      </c>
      <c r="E719" s="176" t="str">
        <f t="shared" si="53"/>
        <v>RRFemale45-49</v>
      </c>
      <c r="F719" s="177">
        <v>3.8E-3</v>
      </c>
      <c r="G719" s="177">
        <v>1.8838484251335694E-2</v>
      </c>
      <c r="H719" s="178">
        <v>1766.1461856812698</v>
      </c>
      <c r="I719" s="177">
        <v>0.98116151574866428</v>
      </c>
      <c r="J719" s="178">
        <v>93752.032388489315</v>
      </c>
      <c r="K719" s="178">
        <v>464344.79647824343</v>
      </c>
      <c r="L719" s="178">
        <v>3151098.2715691915</v>
      </c>
      <c r="M719" s="179">
        <v>33.61098625053463</v>
      </c>
      <c r="N719" s="178">
        <v>5</v>
      </c>
      <c r="O719" s="180">
        <f t="shared" si="52"/>
        <v>2.5000000000000009</v>
      </c>
    </row>
    <row r="720" spans="2:15" x14ac:dyDescent="0.2">
      <c r="B720" s="175" t="s">
        <v>42</v>
      </c>
      <c r="C720" s="182" t="s">
        <v>69</v>
      </c>
      <c r="D720" s="175" t="s">
        <v>128</v>
      </c>
      <c r="E720" s="176" t="str">
        <f t="shared" si="53"/>
        <v>RRFemale50-54</v>
      </c>
      <c r="F720" s="177">
        <v>6.0899999999999999E-3</v>
      </c>
      <c r="G720" s="177">
        <v>2.9991927986939265E-2</v>
      </c>
      <c r="H720" s="178">
        <v>2758.8340748094092</v>
      </c>
      <c r="I720" s="177">
        <v>0.97000807201306072</v>
      </c>
      <c r="J720" s="178">
        <v>91985.886202808048</v>
      </c>
      <c r="K720" s="178">
        <v>453032.34582701675</v>
      </c>
      <c r="L720" s="178">
        <v>2686753.4750909479</v>
      </c>
      <c r="M720" s="179">
        <v>29.208322993891311</v>
      </c>
      <c r="N720" s="178">
        <v>5</v>
      </c>
      <c r="O720" s="180">
        <f t="shared" si="52"/>
        <v>2.4999999999999938</v>
      </c>
    </row>
    <row r="721" spans="2:15" x14ac:dyDescent="0.2">
      <c r="B721" s="175" t="s">
        <v>42</v>
      </c>
      <c r="C721" s="182" t="s">
        <v>69</v>
      </c>
      <c r="D721" s="175" t="s">
        <v>129</v>
      </c>
      <c r="E721" s="176" t="str">
        <f t="shared" si="53"/>
        <v>RRFemale55-59</v>
      </c>
      <c r="F721" s="177">
        <v>9.6399999999999993E-3</v>
      </c>
      <c r="G721" s="177">
        <v>4.7064489173858845E-2</v>
      </c>
      <c r="H721" s="178">
        <v>4199.4256288935312</v>
      </c>
      <c r="I721" s="177">
        <v>0.95293551082614114</v>
      </c>
      <c r="J721" s="178">
        <v>89227.052127998642</v>
      </c>
      <c r="K721" s="178">
        <v>435636.69656775938</v>
      </c>
      <c r="L721" s="178">
        <v>2233721.1292639314</v>
      </c>
      <c r="M721" s="179">
        <v>25.034124472246347</v>
      </c>
      <c r="N721" s="178">
        <v>5</v>
      </c>
      <c r="O721" s="180">
        <f t="shared" si="52"/>
        <v>2.4999999999999933</v>
      </c>
    </row>
    <row r="722" spans="2:15" x14ac:dyDescent="0.2">
      <c r="B722" s="175" t="s">
        <v>42</v>
      </c>
      <c r="C722" s="182" t="s">
        <v>69</v>
      </c>
      <c r="D722" s="175" t="s">
        <v>130</v>
      </c>
      <c r="E722" s="176" t="str">
        <f t="shared" si="53"/>
        <v>RRFemale60-64</v>
      </c>
      <c r="F722" s="177">
        <v>1.516E-2</v>
      </c>
      <c r="G722" s="177">
        <v>7.3022035624037876E-2</v>
      </c>
      <c r="H722" s="178">
        <v>6208.8903712450401</v>
      </c>
      <c r="I722" s="177">
        <v>0.92697796437596214</v>
      </c>
      <c r="J722" s="178">
        <v>85027.626499105114</v>
      </c>
      <c r="K722" s="178">
        <v>409615.90656741295</v>
      </c>
      <c r="L722" s="178">
        <v>1798084.432696172</v>
      </c>
      <c r="M722" s="179">
        <v>21.147061334413426</v>
      </c>
      <c r="N722" s="178">
        <v>5</v>
      </c>
      <c r="O722" s="180">
        <f t="shared" si="52"/>
        <v>2.4999999999999956</v>
      </c>
    </row>
    <row r="723" spans="2:15" x14ac:dyDescent="0.2">
      <c r="B723" s="175" t="s">
        <v>42</v>
      </c>
      <c r="C723" s="182" t="s">
        <v>69</v>
      </c>
      <c r="D723" s="175" t="s">
        <v>131</v>
      </c>
      <c r="E723" s="176" t="str">
        <f t="shared" si="53"/>
        <v>RRFemale65-69</v>
      </c>
      <c r="F723" s="177">
        <v>2.3050000000000001E-2</v>
      </c>
      <c r="G723" s="177">
        <v>0.10895624142322327</v>
      </c>
      <c r="H723" s="178">
        <v>8587.7932422204522</v>
      </c>
      <c r="I723" s="177">
        <v>0.89104375857677676</v>
      </c>
      <c r="J723" s="178">
        <v>78818.736127860073</v>
      </c>
      <c r="K723" s="178">
        <v>372624.19753374928</v>
      </c>
      <c r="L723" s="178">
        <v>1388468.5261287591</v>
      </c>
      <c r="M723" s="179">
        <v>17.615970444849303</v>
      </c>
      <c r="N723" s="178">
        <v>5</v>
      </c>
      <c r="O723" s="180">
        <f t="shared" si="52"/>
        <v>2.5000000000000036</v>
      </c>
    </row>
    <row r="724" spans="2:15" x14ac:dyDescent="0.2">
      <c r="B724" s="175" t="s">
        <v>42</v>
      </c>
      <c r="C724" s="182" t="s">
        <v>69</v>
      </c>
      <c r="D724" s="175" t="s">
        <v>132</v>
      </c>
      <c r="E724" s="176" t="str">
        <f t="shared" si="53"/>
        <v>RRFemale70-74</v>
      </c>
      <c r="F724" s="177">
        <v>3.066E-2</v>
      </c>
      <c r="G724" s="177">
        <v>0.14237203976197862</v>
      </c>
      <c r="H724" s="178">
        <v>9998.9225930355351</v>
      </c>
      <c r="I724" s="177">
        <v>0.85762796023802135</v>
      </c>
      <c r="J724" s="178">
        <v>70230.942885639626</v>
      </c>
      <c r="K724" s="178">
        <v>326157.4079456093</v>
      </c>
      <c r="L724" s="178">
        <v>1015844.3285950097</v>
      </c>
      <c r="M724" s="179">
        <v>14.464341312477567</v>
      </c>
      <c r="N724" s="178">
        <v>5</v>
      </c>
      <c r="O724" s="180">
        <f t="shared" si="52"/>
        <v>2.5000000000000036</v>
      </c>
    </row>
    <row r="725" spans="2:15" x14ac:dyDescent="0.2">
      <c r="B725" s="175" t="s">
        <v>42</v>
      </c>
      <c r="C725" s="182" t="s">
        <v>69</v>
      </c>
      <c r="D725" s="175" t="s">
        <v>133</v>
      </c>
      <c r="E725" s="176" t="str">
        <f t="shared" si="53"/>
        <v>RRFemale75-79</v>
      </c>
      <c r="F725" s="177">
        <v>4.7449999999999999E-2</v>
      </c>
      <c r="G725" s="177">
        <v>0.21209805514197944</v>
      </c>
      <c r="H725" s="178">
        <v>12775.094361333566</v>
      </c>
      <c r="I725" s="177">
        <v>0.78790194485802056</v>
      </c>
      <c r="J725" s="178">
        <v>60232.020292604087</v>
      </c>
      <c r="K725" s="178">
        <v>269222.3655596865</v>
      </c>
      <c r="L725" s="178">
        <v>689686.92064940045</v>
      </c>
      <c r="M725" s="179">
        <v>11.450502860421027</v>
      </c>
      <c r="N725" s="178">
        <v>5</v>
      </c>
      <c r="O725" s="180">
        <f t="shared" si="52"/>
        <v>2.4999999999999991</v>
      </c>
    </row>
    <row r="726" spans="2:15" x14ac:dyDescent="0.2">
      <c r="B726" s="175" t="s">
        <v>42</v>
      </c>
      <c r="C726" s="182" t="s">
        <v>69</v>
      </c>
      <c r="D726" s="175" t="s">
        <v>134</v>
      </c>
      <c r="E726" s="176" t="str">
        <f t="shared" si="53"/>
        <v>RRFemale80-84</v>
      </c>
      <c r="F726" s="177">
        <v>6.7570000000000005E-2</v>
      </c>
      <c r="G726" s="177">
        <v>0.28902610666367234</v>
      </c>
      <c r="H726" s="178">
        <v>13716.29053614139</v>
      </c>
      <c r="I726" s="177">
        <v>0.71097389333632766</v>
      </c>
      <c r="J726" s="178">
        <v>47456.925931270518</v>
      </c>
      <c r="K726" s="178">
        <v>202993.90331599911</v>
      </c>
      <c r="L726" s="178">
        <v>420464.55508971389</v>
      </c>
      <c r="M726" s="179">
        <v>8.8599197448787894</v>
      </c>
      <c r="N726" s="178">
        <v>5</v>
      </c>
      <c r="O726" s="180">
        <f t="shared" si="52"/>
        <v>2.5000000000000009</v>
      </c>
    </row>
    <row r="727" spans="2:15" x14ac:dyDescent="0.2">
      <c r="B727" s="175" t="s">
        <v>42</v>
      </c>
      <c r="C727" s="182" t="s">
        <v>69</v>
      </c>
      <c r="D727" s="175" t="s">
        <v>135</v>
      </c>
      <c r="E727" s="176" t="str">
        <f t="shared" si="53"/>
        <v>RRFemale85-89</v>
      </c>
      <c r="F727" s="177">
        <v>0.11219</v>
      </c>
      <c r="G727" s="177">
        <v>0.43807059557442851</v>
      </c>
      <c r="H727" s="178">
        <v>14780.780242603858</v>
      </c>
      <c r="I727" s="177">
        <v>0.56192940442557149</v>
      </c>
      <c r="J727" s="178">
        <v>33740.635395129124</v>
      </c>
      <c r="K727" s="178">
        <v>131751.22636913598</v>
      </c>
      <c r="L727" s="178">
        <v>217470.65177371481</v>
      </c>
      <c r="M727" s="179">
        <v>6.4453632608563556</v>
      </c>
      <c r="N727" s="178">
        <v>5</v>
      </c>
      <c r="O727" s="180">
        <f t="shared" si="52"/>
        <v>2.5000000000000004</v>
      </c>
    </row>
    <row r="728" spans="2:15" x14ac:dyDescent="0.2">
      <c r="B728" s="175" t="s">
        <v>42</v>
      </c>
      <c r="C728" s="182" t="s">
        <v>69</v>
      </c>
      <c r="D728" s="175" t="s">
        <v>8</v>
      </c>
      <c r="E728" s="176" t="str">
        <f t="shared" si="53"/>
        <v>RRFemale90+</v>
      </c>
      <c r="F728" s="177">
        <v>0.22119</v>
      </c>
      <c r="G728" s="177">
        <v>1</v>
      </c>
      <c r="H728" s="178">
        <v>18959.855152525266</v>
      </c>
      <c r="I728" s="177">
        <v>0</v>
      </c>
      <c r="J728" s="178">
        <v>18959.855152525266</v>
      </c>
      <c r="K728" s="178">
        <v>85719.425404578811</v>
      </c>
      <c r="L728" s="178">
        <v>85719.425404578811</v>
      </c>
      <c r="M728" s="179">
        <v>4.5211012803102468</v>
      </c>
      <c r="N728" s="179" t="s">
        <v>19</v>
      </c>
      <c r="O728" s="180">
        <f>K728/H728</f>
        <v>4.5211012803102468</v>
      </c>
    </row>
    <row r="729" spans="2:15" ht="16" customHeight="1" x14ac:dyDescent="0.2">
      <c r="B729" s="239" t="s">
        <v>14</v>
      </c>
      <c r="C729" s="239" t="s">
        <v>17</v>
      </c>
      <c r="D729" s="239" t="s">
        <v>0</v>
      </c>
      <c r="E729" s="239" t="s">
        <v>137</v>
      </c>
      <c r="F729" s="238" t="s">
        <v>1</v>
      </c>
      <c r="G729" s="238" t="s">
        <v>2</v>
      </c>
      <c r="H729" s="238" t="s">
        <v>82</v>
      </c>
      <c r="I729" s="238" t="s">
        <v>3</v>
      </c>
      <c r="J729" s="238" t="s">
        <v>4</v>
      </c>
      <c r="K729" s="238" t="s">
        <v>5</v>
      </c>
      <c r="L729" s="238" t="s">
        <v>6</v>
      </c>
      <c r="M729" s="240" t="s">
        <v>7</v>
      </c>
      <c r="N729" s="248" t="s">
        <v>9</v>
      </c>
      <c r="O729" s="250" t="s">
        <v>141</v>
      </c>
    </row>
    <row r="730" spans="2:15" ht="16" customHeight="1" x14ac:dyDescent="0.2">
      <c r="B730" s="239"/>
      <c r="C730" s="239"/>
      <c r="D730" s="239"/>
      <c r="E730" s="239"/>
      <c r="F730" s="239"/>
      <c r="G730" s="239"/>
      <c r="H730" s="239"/>
      <c r="I730" s="239"/>
      <c r="J730" s="239"/>
      <c r="K730" s="239"/>
      <c r="L730" s="239"/>
      <c r="M730" s="241"/>
      <c r="N730" s="248"/>
      <c r="O730" s="250"/>
    </row>
    <row r="731" spans="2:15" x14ac:dyDescent="0.2">
      <c r="B731" s="175" t="s">
        <v>43</v>
      </c>
      <c r="C731" s="182" t="s">
        <v>69</v>
      </c>
      <c r="D731" s="175">
        <v>0</v>
      </c>
      <c r="E731" s="176" t="str">
        <f t="shared" si="53"/>
        <v>PAFemale0</v>
      </c>
      <c r="F731" s="177">
        <v>1.3129999999999999E-2</v>
      </c>
      <c r="G731" s="177">
        <v>1.2972096879699066E-2</v>
      </c>
      <c r="H731" s="178">
        <v>1297.2096879699066</v>
      </c>
      <c r="I731" s="177">
        <v>0.98702790312030098</v>
      </c>
      <c r="J731" s="178">
        <v>100000</v>
      </c>
      <c r="K731" s="178">
        <v>98818.133385665467</v>
      </c>
      <c r="L731" s="178">
        <v>7695462.4978318</v>
      </c>
      <c r="M731" s="179">
        <v>76.954624978317995</v>
      </c>
      <c r="N731" s="178">
        <v>1</v>
      </c>
      <c r="O731" s="180">
        <f t="shared" ref="O731:O749" si="54">(K731-J732*N731)/H731</f>
        <v>8.8916290639090914E-2</v>
      </c>
    </row>
    <row r="732" spans="2:15" x14ac:dyDescent="0.2">
      <c r="B732" s="175" t="s">
        <v>43</v>
      </c>
      <c r="C732" s="182" t="s">
        <v>69</v>
      </c>
      <c r="D732" s="181" t="s">
        <v>139</v>
      </c>
      <c r="E732" s="176" t="str">
        <f t="shared" si="53"/>
        <v>PAFemale01-04</v>
      </c>
      <c r="F732" s="177">
        <v>5.6999999999999998E-4</v>
      </c>
      <c r="G732" s="177">
        <v>2.2665406304698786E-3</v>
      </c>
      <c r="H732" s="178">
        <v>223.71388458296491</v>
      </c>
      <c r="I732" s="177">
        <v>0.99773345936953017</v>
      </c>
      <c r="J732" s="178">
        <v>98702.790312030091</v>
      </c>
      <c r="K732" s="178">
        <v>394252.52985784371</v>
      </c>
      <c r="L732" s="178">
        <v>7596644.3644461343</v>
      </c>
      <c r="M732" s="179">
        <v>76.96483899219858</v>
      </c>
      <c r="N732" s="178">
        <v>4</v>
      </c>
      <c r="O732" s="180">
        <f t="shared" si="54"/>
        <v>1.5029203425704212</v>
      </c>
    </row>
    <row r="733" spans="2:15" x14ac:dyDescent="0.2">
      <c r="B733" s="175" t="s">
        <v>43</v>
      </c>
      <c r="C733" s="182" t="s">
        <v>69</v>
      </c>
      <c r="D733" s="181" t="s">
        <v>138</v>
      </c>
      <c r="E733" s="176" t="str">
        <f t="shared" si="53"/>
        <v>PAFemale05-09</v>
      </c>
      <c r="F733" s="177">
        <v>3.2000000000000003E-4</v>
      </c>
      <c r="G733" s="177">
        <v>1.5857393387104194E-3</v>
      </c>
      <c r="H733" s="178">
        <v>156.16214553087286</v>
      </c>
      <c r="I733" s="177">
        <v>0.99841426066128958</v>
      </c>
      <c r="J733" s="178">
        <v>98479.076427447129</v>
      </c>
      <c r="K733" s="178">
        <v>492004.97677340847</v>
      </c>
      <c r="L733" s="178">
        <v>7202391.8345882902</v>
      </c>
      <c r="M733" s="179">
        <v>73.136265040975843</v>
      </c>
      <c r="N733" s="178">
        <v>5</v>
      </c>
      <c r="O733" s="180">
        <f t="shared" si="54"/>
        <v>2.5000000000004046</v>
      </c>
    </row>
    <row r="734" spans="2:15" x14ac:dyDescent="0.2">
      <c r="B734" s="175" t="s">
        <v>43</v>
      </c>
      <c r="C734" s="182" t="s">
        <v>69</v>
      </c>
      <c r="D734" s="181" t="s">
        <v>120</v>
      </c>
      <c r="E734" s="176" t="str">
        <f t="shared" si="53"/>
        <v>PAFemale10-14</v>
      </c>
      <c r="F734" s="177">
        <v>3.3E-4</v>
      </c>
      <c r="G734" s="177">
        <v>1.6656993630602863E-3</v>
      </c>
      <c r="H734" s="178">
        <v>163.77641569361904</v>
      </c>
      <c r="I734" s="177">
        <v>0.99833430063693973</v>
      </c>
      <c r="J734" s="178">
        <v>98322.914281916252</v>
      </c>
      <c r="K734" s="178">
        <v>491205.13037034724</v>
      </c>
      <c r="L734" s="178">
        <v>6710386.857814882</v>
      </c>
      <c r="M734" s="179">
        <v>68.248453647076957</v>
      </c>
      <c r="N734" s="178">
        <v>5</v>
      </c>
      <c r="O734" s="180">
        <f t="shared" si="54"/>
        <v>2.5000000000000178</v>
      </c>
    </row>
    <row r="735" spans="2:15" x14ac:dyDescent="0.2">
      <c r="B735" s="175" t="s">
        <v>43</v>
      </c>
      <c r="C735" s="182" t="s">
        <v>69</v>
      </c>
      <c r="D735" s="175" t="s">
        <v>121</v>
      </c>
      <c r="E735" s="176" t="str">
        <f t="shared" si="53"/>
        <v>PAFemale15-19</v>
      </c>
      <c r="F735" s="177">
        <v>6.0999999999999997E-4</v>
      </c>
      <c r="G735" s="177">
        <v>3.0619166072584103E-3</v>
      </c>
      <c r="H735" s="178">
        <v>300.55509438675494</v>
      </c>
      <c r="I735" s="177">
        <v>0.99693808339274159</v>
      </c>
      <c r="J735" s="178">
        <v>98159.137866222634</v>
      </c>
      <c r="K735" s="178">
        <v>490044.3015951463</v>
      </c>
      <c r="L735" s="178">
        <v>6219181.7274445351</v>
      </c>
      <c r="M735" s="179">
        <v>63.358153531466648</v>
      </c>
      <c r="N735" s="178">
        <v>5</v>
      </c>
      <c r="O735" s="180">
        <f t="shared" si="54"/>
        <v>2.5000000000001825</v>
      </c>
    </row>
    <row r="736" spans="2:15" x14ac:dyDescent="0.2">
      <c r="B736" s="175" t="s">
        <v>43</v>
      </c>
      <c r="C736" s="182" t="s">
        <v>69</v>
      </c>
      <c r="D736" s="175" t="s">
        <v>122</v>
      </c>
      <c r="E736" s="176" t="str">
        <f t="shared" si="53"/>
        <v>PAFemale20-24</v>
      </c>
      <c r="F736" s="177">
        <v>8.1999999999999998E-4</v>
      </c>
      <c r="G736" s="177">
        <v>4.0933592718042254E-3</v>
      </c>
      <c r="H736" s="178">
        <v>400.57033711471564</v>
      </c>
      <c r="I736" s="177">
        <v>0.99590664072819579</v>
      </c>
      <c r="J736" s="178">
        <v>97858.582771835878</v>
      </c>
      <c r="K736" s="178">
        <v>488291.48801639263</v>
      </c>
      <c r="L736" s="178">
        <v>5729137.4258493893</v>
      </c>
      <c r="M736" s="179">
        <v>58.545068440315283</v>
      </c>
      <c r="N736" s="178">
        <v>5</v>
      </c>
      <c r="O736" s="180">
        <f t="shared" si="54"/>
        <v>2.5000000000000018</v>
      </c>
    </row>
    <row r="737" spans="2:15" x14ac:dyDescent="0.2">
      <c r="B737" s="175" t="s">
        <v>43</v>
      </c>
      <c r="C737" s="182" t="s">
        <v>69</v>
      </c>
      <c r="D737" s="175" t="s">
        <v>123</v>
      </c>
      <c r="E737" s="176" t="str">
        <f t="shared" si="53"/>
        <v>PAFemale25-29</v>
      </c>
      <c r="F737" s="177">
        <v>9.2000000000000003E-4</v>
      </c>
      <c r="G737" s="177">
        <v>4.5840138307299801E-3</v>
      </c>
      <c r="H737" s="178">
        <v>446.7488769162162</v>
      </c>
      <c r="I737" s="177">
        <v>0.99541598616927007</v>
      </c>
      <c r="J737" s="178">
        <v>97458.012434721168</v>
      </c>
      <c r="K737" s="178">
        <v>486173.18998131528</v>
      </c>
      <c r="L737" s="178">
        <v>5240845.9378329962</v>
      </c>
      <c r="M737" s="179">
        <v>53.775423968792644</v>
      </c>
      <c r="N737" s="178">
        <v>5</v>
      </c>
      <c r="O737" s="180">
        <f t="shared" si="54"/>
        <v>2.4999999999998983</v>
      </c>
    </row>
    <row r="738" spans="2:15" x14ac:dyDescent="0.2">
      <c r="B738" s="175" t="s">
        <v>43</v>
      </c>
      <c r="C738" s="182" t="s">
        <v>69</v>
      </c>
      <c r="D738" s="175" t="s">
        <v>124</v>
      </c>
      <c r="E738" s="176" t="str">
        <f t="shared" si="53"/>
        <v>PAFemale30-34</v>
      </c>
      <c r="F738" s="177">
        <v>1.2800000000000001E-3</v>
      </c>
      <c r="G738" s="177">
        <v>6.4012850432797674E-3</v>
      </c>
      <c r="H738" s="178">
        <v>620.99675044224841</v>
      </c>
      <c r="I738" s="177">
        <v>0.99359871495672025</v>
      </c>
      <c r="J738" s="178">
        <v>97011.263557804952</v>
      </c>
      <c r="K738" s="178">
        <v>483503.82591291913</v>
      </c>
      <c r="L738" s="178">
        <v>4754672.747851681</v>
      </c>
      <c r="M738" s="179">
        <v>49.011553643135166</v>
      </c>
      <c r="N738" s="178">
        <v>5</v>
      </c>
      <c r="O738" s="180">
        <f t="shared" si="54"/>
        <v>2.5000000000000653</v>
      </c>
    </row>
    <row r="739" spans="2:15" x14ac:dyDescent="0.2">
      <c r="B739" s="175" t="s">
        <v>43</v>
      </c>
      <c r="C739" s="182" t="s">
        <v>69</v>
      </c>
      <c r="D739" s="175" t="s">
        <v>125</v>
      </c>
      <c r="E739" s="176" t="str">
        <f t="shared" si="53"/>
        <v>PAFemale35-39</v>
      </c>
      <c r="F739" s="177">
        <v>1.7600000000000001E-3</v>
      </c>
      <c r="G739" s="177">
        <v>8.7771781776563168E-3</v>
      </c>
      <c r="H739" s="178">
        <v>846.03454636005392</v>
      </c>
      <c r="I739" s="177">
        <v>0.99122282182234367</v>
      </c>
      <c r="J739" s="178">
        <v>96390.266807362699</v>
      </c>
      <c r="K739" s="178">
        <v>479836.24767091335</v>
      </c>
      <c r="L739" s="178">
        <v>4271168.9219387621</v>
      </c>
      <c r="M739" s="179">
        <v>44.31120551284242</v>
      </c>
      <c r="N739" s="178">
        <v>5</v>
      </c>
      <c r="O739" s="180">
        <f t="shared" si="54"/>
        <v>2.4999999999999809</v>
      </c>
    </row>
    <row r="740" spans="2:15" x14ac:dyDescent="0.2">
      <c r="B740" s="175" t="s">
        <v>43</v>
      </c>
      <c r="C740" s="182" t="s">
        <v>69</v>
      </c>
      <c r="D740" s="175" t="s">
        <v>126</v>
      </c>
      <c r="E740" s="176" t="str">
        <f t="shared" si="53"/>
        <v>PAFemale40-44</v>
      </c>
      <c r="F740" s="177">
        <v>2.4099999999999998E-3</v>
      </c>
      <c r="G740" s="177">
        <v>1.1974344731660144E-2</v>
      </c>
      <c r="H740" s="178">
        <v>1144.0795742150501</v>
      </c>
      <c r="I740" s="177">
        <v>0.98802565526833985</v>
      </c>
      <c r="J740" s="178">
        <v>95544.232261002646</v>
      </c>
      <c r="K740" s="178">
        <v>474860.96236947563</v>
      </c>
      <c r="L740" s="178">
        <v>3791332.674267849</v>
      </c>
      <c r="M740" s="179">
        <v>39.681439523328713</v>
      </c>
      <c r="N740" s="178">
        <v>5</v>
      </c>
      <c r="O740" s="180">
        <f t="shared" si="54"/>
        <v>2.500000000000028</v>
      </c>
    </row>
    <row r="741" spans="2:15" x14ac:dyDescent="0.2">
      <c r="B741" s="175" t="s">
        <v>43</v>
      </c>
      <c r="C741" s="182" t="s">
        <v>69</v>
      </c>
      <c r="D741" s="175" t="s">
        <v>127</v>
      </c>
      <c r="E741" s="176" t="str">
        <f t="shared" si="53"/>
        <v>PAFemale45-49</v>
      </c>
      <c r="F741" s="177">
        <v>3.7100000000000002E-3</v>
      </c>
      <c r="G741" s="177">
        <v>1.8365043592667354E-2</v>
      </c>
      <c r="H741" s="178">
        <v>1733.6629192473083</v>
      </c>
      <c r="I741" s="177">
        <v>0.98163495640733267</v>
      </c>
      <c r="J741" s="178">
        <v>94400.152686787595</v>
      </c>
      <c r="K741" s="178">
        <v>467666.60613581969</v>
      </c>
      <c r="L741" s="178">
        <v>3316471.7118983734</v>
      </c>
      <c r="M741" s="179">
        <v>35.132058767978585</v>
      </c>
      <c r="N741" s="178">
        <v>5</v>
      </c>
      <c r="O741" s="180">
        <f t="shared" si="54"/>
        <v>2.4999999999999738</v>
      </c>
    </row>
    <row r="742" spans="2:15" x14ac:dyDescent="0.2">
      <c r="B742" s="175" t="s">
        <v>43</v>
      </c>
      <c r="C742" s="182" t="s">
        <v>69</v>
      </c>
      <c r="D742" s="175" t="s">
        <v>128</v>
      </c>
      <c r="E742" s="176" t="str">
        <f t="shared" si="53"/>
        <v>PAFemale50-54</v>
      </c>
      <c r="F742" s="177">
        <v>5.2700000000000004E-3</v>
      </c>
      <c r="G742" s="177">
        <v>2.6016622723837875E-2</v>
      </c>
      <c r="H742" s="178">
        <v>2410.8691034244785</v>
      </c>
      <c r="I742" s="177">
        <v>0.97398337727616213</v>
      </c>
      <c r="J742" s="178">
        <v>92666.48976754029</v>
      </c>
      <c r="K742" s="178">
        <v>457305.27607914025</v>
      </c>
      <c r="L742" s="178">
        <v>2848805.1057625539</v>
      </c>
      <c r="M742" s="179">
        <v>30.742559828358239</v>
      </c>
      <c r="N742" s="178">
        <v>5</v>
      </c>
      <c r="O742" s="180">
        <f t="shared" si="54"/>
        <v>2.5000000000000058</v>
      </c>
    </row>
    <row r="743" spans="2:15" x14ac:dyDescent="0.2">
      <c r="B743" s="175" t="s">
        <v>43</v>
      </c>
      <c r="C743" s="182" t="s">
        <v>69</v>
      </c>
      <c r="D743" s="175" t="s">
        <v>129</v>
      </c>
      <c r="E743" s="176" t="str">
        <f t="shared" si="53"/>
        <v>PAFemale55-59</v>
      </c>
      <c r="F743" s="177">
        <v>7.8300000000000002E-3</v>
      </c>
      <c r="G743" s="177">
        <v>3.8403407370048992E-2</v>
      </c>
      <c r="H743" s="178">
        <v>3466.1233678006511</v>
      </c>
      <c r="I743" s="177">
        <v>0.96159659262995101</v>
      </c>
      <c r="J743" s="178">
        <v>90255.620664115806</v>
      </c>
      <c r="K743" s="178">
        <v>442612.7949010774</v>
      </c>
      <c r="L743" s="178">
        <v>2391499.8296834137</v>
      </c>
      <c r="M743" s="179">
        <v>26.496962871523809</v>
      </c>
      <c r="N743" s="178">
        <v>5</v>
      </c>
      <c r="O743" s="180">
        <f t="shared" si="54"/>
        <v>2.500000000000004</v>
      </c>
    </row>
    <row r="744" spans="2:15" x14ac:dyDescent="0.2">
      <c r="B744" s="175" t="s">
        <v>43</v>
      </c>
      <c r="C744" s="182" t="s">
        <v>69</v>
      </c>
      <c r="D744" s="175" t="s">
        <v>130</v>
      </c>
      <c r="E744" s="176" t="str">
        <f t="shared" si="53"/>
        <v>PAFemale60-64</v>
      </c>
      <c r="F744" s="177">
        <v>1.1979999999999999E-2</v>
      </c>
      <c r="G744" s="177">
        <v>5.8138615793636855E-2</v>
      </c>
      <c r="H744" s="178">
        <v>5045.8212382333513</v>
      </c>
      <c r="I744" s="177">
        <v>0.94186138420636312</v>
      </c>
      <c r="J744" s="178">
        <v>86789.497296315152</v>
      </c>
      <c r="K744" s="178">
        <v>421332.93338599236</v>
      </c>
      <c r="L744" s="178">
        <v>1948887.0347823361</v>
      </c>
      <c r="M744" s="179">
        <v>22.455332678428597</v>
      </c>
      <c r="N744" s="178">
        <v>5</v>
      </c>
      <c r="O744" s="180">
        <f t="shared" si="54"/>
        <v>2.5000000000000036</v>
      </c>
    </row>
    <row r="745" spans="2:15" x14ac:dyDescent="0.2">
      <c r="B745" s="175" t="s">
        <v>43</v>
      </c>
      <c r="C745" s="182" t="s">
        <v>69</v>
      </c>
      <c r="D745" s="175" t="s">
        <v>131</v>
      </c>
      <c r="E745" s="176" t="str">
        <f t="shared" si="53"/>
        <v>PAFemale65-69</v>
      </c>
      <c r="F745" s="177">
        <v>1.6990000000000002E-2</v>
      </c>
      <c r="G745" s="177">
        <v>8.14839126718781E-2</v>
      </c>
      <c r="H745" s="178">
        <v>6660.7945613950296</v>
      </c>
      <c r="I745" s="177">
        <v>0.91851608732812196</v>
      </c>
      <c r="J745" s="178">
        <v>81743.676058081794</v>
      </c>
      <c r="K745" s="178">
        <v>392066.3938869214</v>
      </c>
      <c r="L745" s="178">
        <v>1527554.1013963437</v>
      </c>
      <c r="M745" s="179">
        <v>18.687122662687226</v>
      </c>
      <c r="N745" s="178">
        <v>5</v>
      </c>
      <c r="O745" s="180">
        <f t="shared" si="54"/>
        <v>2.4999999999999987</v>
      </c>
    </row>
    <row r="746" spans="2:15" x14ac:dyDescent="0.2">
      <c r="B746" s="175" t="s">
        <v>43</v>
      </c>
      <c r="C746" s="182" t="s">
        <v>69</v>
      </c>
      <c r="D746" s="175" t="s">
        <v>132</v>
      </c>
      <c r="E746" s="176" t="str">
        <f t="shared" si="53"/>
        <v>PAFemale70-74</v>
      </c>
      <c r="F746" s="177">
        <v>2.793E-2</v>
      </c>
      <c r="G746" s="177">
        <v>0.13053769970650295</v>
      </c>
      <c r="H746" s="178">
        <v>9801.1466379134436</v>
      </c>
      <c r="I746" s="177">
        <v>0.86946230029349703</v>
      </c>
      <c r="J746" s="178">
        <v>75082.881496686765</v>
      </c>
      <c r="K746" s="178">
        <v>350911.54088865023</v>
      </c>
      <c r="L746" s="178">
        <v>1135487.7075094222</v>
      </c>
      <c r="M746" s="179">
        <v>15.123123738392069</v>
      </c>
      <c r="N746" s="178">
        <v>5</v>
      </c>
      <c r="O746" s="180">
        <f t="shared" si="54"/>
        <v>2.5000000000000004</v>
      </c>
    </row>
    <row r="747" spans="2:15" x14ac:dyDescent="0.2">
      <c r="B747" s="175" t="s">
        <v>43</v>
      </c>
      <c r="C747" s="182" t="s">
        <v>69</v>
      </c>
      <c r="D747" s="175" t="s">
        <v>133</v>
      </c>
      <c r="E747" s="176" t="str">
        <f t="shared" si="53"/>
        <v>PAFemale75-79</v>
      </c>
      <c r="F747" s="177">
        <v>4.4209999999999999E-2</v>
      </c>
      <c r="G747" s="177">
        <v>0.19905372095462334</v>
      </c>
      <c r="H747" s="178">
        <v>12994.572234011972</v>
      </c>
      <c r="I747" s="177">
        <v>0.80094627904537663</v>
      </c>
      <c r="J747" s="178">
        <v>65281.734858773321</v>
      </c>
      <c r="K747" s="178">
        <v>293922.24370883667</v>
      </c>
      <c r="L747" s="178">
        <v>784576.16662077187</v>
      </c>
      <c r="M747" s="179">
        <v>12.01831060890275</v>
      </c>
      <c r="N747" s="178">
        <v>5</v>
      </c>
      <c r="O747" s="180">
        <f t="shared" si="54"/>
        <v>2.5000000000000009</v>
      </c>
    </row>
    <row r="748" spans="2:15" x14ac:dyDescent="0.2">
      <c r="B748" s="175" t="s">
        <v>43</v>
      </c>
      <c r="C748" s="182" t="s">
        <v>69</v>
      </c>
      <c r="D748" s="175" t="s">
        <v>134</v>
      </c>
      <c r="E748" s="176" t="str">
        <f t="shared" si="53"/>
        <v>PAFemale80-84</v>
      </c>
      <c r="F748" s="177">
        <v>6.9860000000000005E-2</v>
      </c>
      <c r="G748" s="177">
        <v>0.29736096735749618</v>
      </c>
      <c r="H748" s="178">
        <v>15548.161258477752</v>
      </c>
      <c r="I748" s="177">
        <v>0.70263903264250382</v>
      </c>
      <c r="J748" s="178">
        <v>52287.162624761346</v>
      </c>
      <c r="K748" s="178">
        <v>222565.40997761235</v>
      </c>
      <c r="L748" s="178">
        <v>490653.92291193525</v>
      </c>
      <c r="M748" s="179">
        <v>9.3838314852368558</v>
      </c>
      <c r="N748" s="178">
        <v>5</v>
      </c>
      <c r="O748" s="180">
        <f t="shared" si="54"/>
        <v>2.5</v>
      </c>
    </row>
    <row r="749" spans="2:15" x14ac:dyDescent="0.2">
      <c r="B749" s="175" t="s">
        <v>43</v>
      </c>
      <c r="C749" s="182" t="s">
        <v>69</v>
      </c>
      <c r="D749" s="175" t="s">
        <v>135</v>
      </c>
      <c r="E749" s="176" t="str">
        <f t="shared" si="53"/>
        <v>PAFemale85-89</v>
      </c>
      <c r="F749" s="177">
        <v>9.8790000000000003E-2</v>
      </c>
      <c r="G749" s="177">
        <v>0.39613214033232697</v>
      </c>
      <c r="H749" s="178">
        <v>14553.499244898205</v>
      </c>
      <c r="I749" s="177">
        <v>0.60386785966767298</v>
      </c>
      <c r="J749" s="178">
        <v>36739.001366283592</v>
      </c>
      <c r="K749" s="178">
        <v>147311.25871917245</v>
      </c>
      <c r="L749" s="178">
        <v>268088.51293432288</v>
      </c>
      <c r="M749" s="179">
        <v>7.2971094195378754</v>
      </c>
      <c r="N749" s="178">
        <v>5</v>
      </c>
      <c r="O749" s="180">
        <f t="shared" si="54"/>
        <v>2.4999999999999996</v>
      </c>
    </row>
    <row r="750" spans="2:15" x14ac:dyDescent="0.2">
      <c r="B750" s="175" t="s">
        <v>43</v>
      </c>
      <c r="C750" s="182" t="s">
        <v>69</v>
      </c>
      <c r="D750" s="175" t="s">
        <v>8</v>
      </c>
      <c r="E750" s="176" t="str">
        <f t="shared" si="53"/>
        <v>PAFemale90+</v>
      </c>
      <c r="F750" s="177">
        <v>0.18368999999999999</v>
      </c>
      <c r="G750" s="177">
        <v>1</v>
      </c>
      <c r="H750" s="178">
        <v>22185.502121385387</v>
      </c>
      <c r="I750" s="177">
        <v>0</v>
      </c>
      <c r="J750" s="178">
        <v>22185.502121385387</v>
      </c>
      <c r="K750" s="178">
        <v>120777.25421515045</v>
      </c>
      <c r="L750" s="178">
        <v>120777.25421515045</v>
      </c>
      <c r="M750" s="179">
        <v>5.4439720838560151</v>
      </c>
      <c r="N750" s="179" t="s">
        <v>19</v>
      </c>
      <c r="O750" s="180">
        <f>K750/H750</f>
        <v>5.4439720838560151</v>
      </c>
    </row>
    <row r="751" spans="2:15" ht="16" customHeight="1" x14ac:dyDescent="0.2">
      <c r="B751" s="239" t="s">
        <v>14</v>
      </c>
      <c r="C751" s="239" t="s">
        <v>17</v>
      </c>
      <c r="D751" s="239" t="s">
        <v>0</v>
      </c>
      <c r="E751" s="239" t="s">
        <v>137</v>
      </c>
      <c r="F751" s="238" t="s">
        <v>1</v>
      </c>
      <c r="G751" s="238" t="s">
        <v>2</v>
      </c>
      <c r="H751" s="238" t="s">
        <v>82</v>
      </c>
      <c r="I751" s="238" t="s">
        <v>3</v>
      </c>
      <c r="J751" s="238" t="s">
        <v>4</v>
      </c>
      <c r="K751" s="238" t="s">
        <v>5</v>
      </c>
      <c r="L751" s="238" t="s">
        <v>6</v>
      </c>
      <c r="M751" s="240" t="s">
        <v>7</v>
      </c>
      <c r="N751" s="248" t="s">
        <v>9</v>
      </c>
      <c r="O751" s="250" t="s">
        <v>141</v>
      </c>
    </row>
    <row r="752" spans="2:15" ht="16" customHeight="1" x14ac:dyDescent="0.2">
      <c r="B752" s="239"/>
      <c r="C752" s="239"/>
      <c r="D752" s="239"/>
      <c r="E752" s="239"/>
      <c r="F752" s="239"/>
      <c r="G752" s="239"/>
      <c r="H752" s="239"/>
      <c r="I752" s="239"/>
      <c r="J752" s="239"/>
      <c r="K752" s="239"/>
      <c r="L752" s="239"/>
      <c r="M752" s="241"/>
      <c r="N752" s="248"/>
      <c r="O752" s="250"/>
    </row>
    <row r="753" spans="2:15" x14ac:dyDescent="0.2">
      <c r="B753" s="175" t="s">
        <v>44</v>
      </c>
      <c r="C753" s="182" t="s">
        <v>69</v>
      </c>
      <c r="D753" s="175">
        <v>0</v>
      </c>
      <c r="E753" s="176" t="str">
        <f t="shared" si="53"/>
        <v>APFemale0</v>
      </c>
      <c r="F753" s="177">
        <v>2.265E-2</v>
      </c>
      <c r="G753" s="177">
        <v>2.2207343374325623E-2</v>
      </c>
      <c r="H753" s="178">
        <v>2220.7343374325624</v>
      </c>
      <c r="I753" s="177">
        <v>0.97779265662567438</v>
      </c>
      <c r="J753" s="178">
        <v>100000</v>
      </c>
      <c r="K753" s="178">
        <v>98038.252209362632</v>
      </c>
      <c r="L753" s="178">
        <v>7733292.7640865557</v>
      </c>
      <c r="M753" s="179">
        <v>77.332927640865563</v>
      </c>
      <c r="N753" s="178">
        <v>1</v>
      </c>
      <c r="O753" s="180">
        <f t="shared" ref="O753:O771" si="55">(K753-J754*N753)/H753</f>
        <v>0.11662203012297692</v>
      </c>
    </row>
    <row r="754" spans="2:15" x14ac:dyDescent="0.2">
      <c r="B754" s="175" t="s">
        <v>44</v>
      </c>
      <c r="C754" s="182" t="s">
        <v>69</v>
      </c>
      <c r="D754" s="181" t="s">
        <v>139</v>
      </c>
      <c r="E754" s="176" t="str">
        <f t="shared" si="53"/>
        <v>APFemale01-04</v>
      </c>
      <c r="F754" s="177">
        <v>8.4000000000000003E-4</v>
      </c>
      <c r="G754" s="177">
        <v>3.3488581681007405E-3</v>
      </c>
      <c r="H754" s="178">
        <v>327.44889248498123</v>
      </c>
      <c r="I754" s="177">
        <v>0.99665114183189929</v>
      </c>
      <c r="J754" s="178">
        <v>97779.265662567443</v>
      </c>
      <c r="K754" s="178">
        <v>390294.48256623844</v>
      </c>
      <c r="L754" s="178">
        <v>7635254.5118771931</v>
      </c>
      <c r="M754" s="179">
        <v>78.086641990400793</v>
      </c>
      <c r="N754" s="178">
        <v>4</v>
      </c>
      <c r="O754" s="180">
        <f t="shared" si="55"/>
        <v>1.4879130670167204</v>
      </c>
    </row>
    <row r="755" spans="2:15" x14ac:dyDescent="0.2">
      <c r="B755" s="175" t="s">
        <v>44</v>
      </c>
      <c r="C755" s="182" t="s">
        <v>69</v>
      </c>
      <c r="D755" s="181" t="s">
        <v>138</v>
      </c>
      <c r="E755" s="176" t="str">
        <f t="shared" si="53"/>
        <v>APFemale05-09</v>
      </c>
      <c r="F755" s="177">
        <v>3.6000000000000002E-4</v>
      </c>
      <c r="G755" s="177">
        <v>1.7749733191471833E-3</v>
      </c>
      <c r="H755" s="178">
        <v>172.97437466931643</v>
      </c>
      <c r="I755" s="177">
        <v>0.99822502668085278</v>
      </c>
      <c r="J755" s="178">
        <v>97451.816770082471</v>
      </c>
      <c r="K755" s="178">
        <v>486826.64791373909</v>
      </c>
      <c r="L755" s="178">
        <v>7244960.0293109547</v>
      </c>
      <c r="M755" s="179">
        <v>74.344022199236662</v>
      </c>
      <c r="N755" s="178">
        <v>5</v>
      </c>
      <c r="O755" s="180">
        <f t="shared" si="55"/>
        <v>2.5000000000001181</v>
      </c>
    </row>
    <row r="756" spans="2:15" x14ac:dyDescent="0.2">
      <c r="B756" s="175" t="s">
        <v>44</v>
      </c>
      <c r="C756" s="182" t="s">
        <v>69</v>
      </c>
      <c r="D756" s="181" t="s">
        <v>120</v>
      </c>
      <c r="E756" s="176" t="str">
        <f t="shared" si="53"/>
        <v>APFemale10-14</v>
      </c>
      <c r="F756" s="177">
        <v>4.4000000000000002E-4</v>
      </c>
      <c r="G756" s="177">
        <v>2.1760704088886478E-3</v>
      </c>
      <c r="H756" s="178">
        <v>211.68561034760103</v>
      </c>
      <c r="I756" s="177">
        <v>0.99782392959111132</v>
      </c>
      <c r="J756" s="178">
        <v>97278.842395413158</v>
      </c>
      <c r="K756" s="178">
        <v>485864.9979511968</v>
      </c>
      <c r="L756" s="178">
        <v>6758133.3813972156</v>
      </c>
      <c r="M756" s="179">
        <v>69.471770171022015</v>
      </c>
      <c r="N756" s="178">
        <v>5</v>
      </c>
      <c r="O756" s="180">
        <f t="shared" si="55"/>
        <v>2.5000000000001497</v>
      </c>
    </row>
    <row r="757" spans="2:15" x14ac:dyDescent="0.2">
      <c r="B757" s="175" t="s">
        <v>44</v>
      </c>
      <c r="C757" s="182" t="s">
        <v>69</v>
      </c>
      <c r="D757" s="175" t="s">
        <v>121</v>
      </c>
      <c r="E757" s="176" t="str">
        <f t="shared" si="53"/>
        <v>APFemale15-19</v>
      </c>
      <c r="F757" s="177">
        <v>4.4999999999999999E-4</v>
      </c>
      <c r="G757" s="177">
        <v>2.2294623751634994E-3</v>
      </c>
      <c r="H757" s="178">
        <v>216.40757391640005</v>
      </c>
      <c r="I757" s="177">
        <v>0.99777053762483647</v>
      </c>
      <c r="J757" s="178">
        <v>97067.156785065556</v>
      </c>
      <c r="K757" s="178">
        <v>484794.76499053679</v>
      </c>
      <c r="L757" s="178">
        <v>6272268.3834460191</v>
      </c>
      <c r="M757" s="179">
        <v>64.617823280171024</v>
      </c>
      <c r="N757" s="178">
        <v>5</v>
      </c>
      <c r="O757" s="180">
        <f t="shared" si="55"/>
        <v>2.4999999999998899</v>
      </c>
    </row>
    <row r="758" spans="2:15" x14ac:dyDescent="0.2">
      <c r="B758" s="175" t="s">
        <v>44</v>
      </c>
      <c r="C758" s="182" t="s">
        <v>69</v>
      </c>
      <c r="D758" s="175" t="s">
        <v>122</v>
      </c>
      <c r="E758" s="176" t="str">
        <f t="shared" si="53"/>
        <v>APFemale20-24</v>
      </c>
      <c r="F758" s="177">
        <v>1.06E-3</v>
      </c>
      <c r="G758" s="177">
        <v>5.3100864629881603E-3</v>
      </c>
      <c r="H758" s="178">
        <v>514.28585231638442</v>
      </c>
      <c r="I758" s="177">
        <v>0.99468991353701186</v>
      </c>
      <c r="J758" s="178">
        <v>96850.749211149159</v>
      </c>
      <c r="K758" s="178">
        <v>482968.03142495482</v>
      </c>
      <c r="L758" s="178">
        <v>5787473.6184554826</v>
      </c>
      <c r="M758" s="179">
        <v>59.756622076695784</v>
      </c>
      <c r="N758" s="178">
        <v>5</v>
      </c>
      <c r="O758" s="180">
        <f t="shared" si="55"/>
        <v>2.5000000000000488</v>
      </c>
    </row>
    <row r="759" spans="2:15" x14ac:dyDescent="0.2">
      <c r="B759" s="175" t="s">
        <v>44</v>
      </c>
      <c r="C759" s="182" t="s">
        <v>69</v>
      </c>
      <c r="D759" s="175" t="s">
        <v>123</v>
      </c>
      <c r="E759" s="176" t="str">
        <f t="shared" si="53"/>
        <v>APFemale25-29</v>
      </c>
      <c r="F759" s="177">
        <v>8.4999999999999995E-4</v>
      </c>
      <c r="G759" s="177">
        <v>4.2421022473626618E-3</v>
      </c>
      <c r="H759" s="178">
        <v>408.66912771747519</v>
      </c>
      <c r="I759" s="177">
        <v>0.99575789775263734</v>
      </c>
      <c r="J759" s="178">
        <v>96336.463358832771</v>
      </c>
      <c r="K759" s="178">
        <v>480660.64397487021</v>
      </c>
      <c r="L759" s="178">
        <v>5304505.5870305281</v>
      </c>
      <c r="M759" s="179">
        <v>55.062282775239282</v>
      </c>
      <c r="N759" s="178">
        <v>5</v>
      </c>
      <c r="O759" s="180">
        <f t="shared" si="55"/>
        <v>2.4999999999999956</v>
      </c>
    </row>
    <row r="760" spans="2:15" x14ac:dyDescent="0.2">
      <c r="B760" s="175" t="s">
        <v>44</v>
      </c>
      <c r="C760" s="182" t="s">
        <v>69</v>
      </c>
      <c r="D760" s="175" t="s">
        <v>124</v>
      </c>
      <c r="E760" s="176" t="str">
        <f t="shared" si="53"/>
        <v>APFemale30-34</v>
      </c>
      <c r="F760" s="177">
        <v>1.0300000000000001E-3</v>
      </c>
      <c r="G760" s="177">
        <v>5.1452522888646461E-3</v>
      </c>
      <c r="H760" s="178">
        <v>493.57270283338278</v>
      </c>
      <c r="I760" s="177">
        <v>0.99485474771113536</v>
      </c>
      <c r="J760" s="178">
        <v>95927.794231115302</v>
      </c>
      <c r="K760" s="178">
        <v>478405.03939849307</v>
      </c>
      <c r="L760" s="178">
        <v>4823844.9430556577</v>
      </c>
      <c r="M760" s="179">
        <v>50.28620726370238</v>
      </c>
      <c r="N760" s="178">
        <v>5</v>
      </c>
      <c r="O760" s="180">
        <f t="shared" si="55"/>
        <v>2.4999999999999933</v>
      </c>
    </row>
    <row r="761" spans="2:15" x14ac:dyDescent="0.2">
      <c r="B761" s="175" t="s">
        <v>44</v>
      </c>
      <c r="C761" s="182" t="s">
        <v>69</v>
      </c>
      <c r="D761" s="175" t="s">
        <v>125</v>
      </c>
      <c r="E761" s="176" t="str">
        <f t="shared" si="53"/>
        <v>APFemale35-39</v>
      </c>
      <c r="F761" s="177">
        <v>1.5399999999999999E-3</v>
      </c>
      <c r="G761" s="177">
        <v>7.6830651772444468E-3</v>
      </c>
      <c r="H761" s="178">
        <v>733.22734414137517</v>
      </c>
      <c r="I761" s="177">
        <v>0.99231693482275551</v>
      </c>
      <c r="J761" s="178">
        <v>95434.221528281923</v>
      </c>
      <c r="K761" s="178">
        <v>475338.03928105615</v>
      </c>
      <c r="L761" s="178">
        <v>4345439.9036571644</v>
      </c>
      <c r="M761" s="179">
        <v>45.533350972736692</v>
      </c>
      <c r="N761" s="178">
        <v>5</v>
      </c>
      <c r="O761" s="180">
        <f t="shared" si="55"/>
        <v>2.5000000000000449</v>
      </c>
    </row>
    <row r="762" spans="2:15" x14ac:dyDescent="0.2">
      <c r="B762" s="175" t="s">
        <v>44</v>
      </c>
      <c r="C762" s="182" t="s">
        <v>69</v>
      </c>
      <c r="D762" s="175" t="s">
        <v>126</v>
      </c>
      <c r="E762" s="176" t="str">
        <f t="shared" si="53"/>
        <v>APFemale40-44</v>
      </c>
      <c r="F762" s="177">
        <v>2.1900000000000001E-3</v>
      </c>
      <c r="G762" s="177">
        <v>1.0892068005326504E-2</v>
      </c>
      <c r="H762" s="178">
        <v>1031.4896688256886</v>
      </c>
      <c r="I762" s="177">
        <v>0.98910793199467351</v>
      </c>
      <c r="J762" s="178">
        <v>94700.994184140538</v>
      </c>
      <c r="K762" s="178">
        <v>470926.24674863846</v>
      </c>
      <c r="L762" s="178">
        <v>3870101.8643761082</v>
      </c>
      <c r="M762" s="179">
        <v>40.866538917753303</v>
      </c>
      <c r="N762" s="178">
        <v>5</v>
      </c>
      <c r="O762" s="180">
        <f t="shared" si="55"/>
        <v>2.4999999999999982</v>
      </c>
    </row>
    <row r="763" spans="2:15" x14ac:dyDescent="0.2">
      <c r="B763" s="175" t="s">
        <v>44</v>
      </c>
      <c r="C763" s="182" t="s">
        <v>69</v>
      </c>
      <c r="D763" s="175" t="s">
        <v>127</v>
      </c>
      <c r="E763" s="176" t="str">
        <f t="shared" si="53"/>
        <v>APFemale45-49</v>
      </c>
      <c r="F763" s="177">
        <v>2.99E-3</v>
      </c>
      <c r="G763" s="177">
        <v>1.4854377000503445E-2</v>
      </c>
      <c r="H763" s="178">
        <v>1391.4021335208465</v>
      </c>
      <c r="I763" s="177">
        <v>0.9851456229994966</v>
      </c>
      <c r="J763" s="178">
        <v>93669.504515314853</v>
      </c>
      <c r="K763" s="178">
        <v>464869.01724277216</v>
      </c>
      <c r="L763" s="178">
        <v>3399175.6176274698</v>
      </c>
      <c r="M763" s="179">
        <v>36.289031688768127</v>
      </c>
      <c r="N763" s="178">
        <v>5</v>
      </c>
      <c r="O763" s="180">
        <f t="shared" si="55"/>
        <v>2.4999999999999742</v>
      </c>
    </row>
    <row r="764" spans="2:15" x14ac:dyDescent="0.2">
      <c r="B764" s="175" t="s">
        <v>44</v>
      </c>
      <c r="C764" s="182" t="s">
        <v>69</v>
      </c>
      <c r="D764" s="175" t="s">
        <v>128</v>
      </c>
      <c r="E764" s="176" t="str">
        <f t="shared" si="53"/>
        <v>APFemale50-54</v>
      </c>
      <c r="F764" s="177">
        <v>5.5199999999999997E-3</v>
      </c>
      <c r="G764" s="177">
        <v>2.7224359082988182E-2</v>
      </c>
      <c r="H764" s="178">
        <v>2512.2121947387072</v>
      </c>
      <c r="I764" s="177">
        <v>0.97277564091701185</v>
      </c>
      <c r="J764" s="178">
        <v>92278.102381794015</v>
      </c>
      <c r="K764" s="178">
        <v>455109.98142212332</v>
      </c>
      <c r="L764" s="178">
        <v>2934306.6003846978</v>
      </c>
      <c r="M764" s="179">
        <v>31.798514757533862</v>
      </c>
      <c r="N764" s="178">
        <v>5</v>
      </c>
      <c r="O764" s="180">
        <f t="shared" si="55"/>
        <v>2.4999999999999929</v>
      </c>
    </row>
    <row r="765" spans="2:15" x14ac:dyDescent="0.2">
      <c r="B765" s="175" t="s">
        <v>44</v>
      </c>
      <c r="C765" s="182" t="s">
        <v>69</v>
      </c>
      <c r="D765" s="175" t="s">
        <v>129</v>
      </c>
      <c r="E765" s="176" t="str">
        <f t="shared" si="53"/>
        <v>APFemale55-59</v>
      </c>
      <c r="F765" s="177">
        <v>6.1900000000000002E-3</v>
      </c>
      <c r="G765" s="177">
        <v>3.0492468881412847E-2</v>
      </c>
      <c r="H765" s="178">
        <v>2737.1836131411069</v>
      </c>
      <c r="I765" s="177">
        <v>0.96950753111858712</v>
      </c>
      <c r="J765" s="178">
        <v>89765.890187055309</v>
      </c>
      <c r="K765" s="178">
        <v>441986.49190242379</v>
      </c>
      <c r="L765" s="178">
        <v>2479196.6189625743</v>
      </c>
      <c r="M765" s="179">
        <v>27.618470822228719</v>
      </c>
      <c r="N765" s="178">
        <v>5</v>
      </c>
      <c r="O765" s="180">
        <f t="shared" si="55"/>
        <v>2.5000000000000062</v>
      </c>
    </row>
    <row r="766" spans="2:15" x14ac:dyDescent="0.2">
      <c r="B766" s="175" t="s">
        <v>44</v>
      </c>
      <c r="C766" s="182" t="s">
        <v>69</v>
      </c>
      <c r="D766" s="175" t="s">
        <v>130</v>
      </c>
      <c r="E766" s="176" t="str">
        <f t="shared" si="53"/>
        <v>APFemale60-64</v>
      </c>
      <c r="F766" s="177">
        <v>1.1509999999999999E-2</v>
      </c>
      <c r="G766" s="177">
        <v>5.5952791673489197E-2</v>
      </c>
      <c r="H766" s="178">
        <v>4869.4990885434408</v>
      </c>
      <c r="I766" s="177">
        <v>0.94404720832651079</v>
      </c>
      <c r="J766" s="178">
        <v>87028.706573914198</v>
      </c>
      <c r="K766" s="178">
        <v>422969.7851482124</v>
      </c>
      <c r="L766" s="178">
        <v>2037210.1270601505</v>
      </c>
      <c r="M766" s="179">
        <v>23.408484478968226</v>
      </c>
      <c r="N766" s="178">
        <v>5</v>
      </c>
      <c r="O766" s="180">
        <f t="shared" si="55"/>
        <v>2.5000000000000018</v>
      </c>
    </row>
    <row r="767" spans="2:15" x14ac:dyDescent="0.2">
      <c r="B767" s="175" t="s">
        <v>44</v>
      </c>
      <c r="C767" s="182" t="s">
        <v>69</v>
      </c>
      <c r="D767" s="175" t="s">
        <v>131</v>
      </c>
      <c r="E767" s="176" t="str">
        <f t="shared" si="53"/>
        <v>APFemale65-69</v>
      </c>
      <c r="F767" s="177">
        <v>1.8360000000000001E-2</v>
      </c>
      <c r="G767" s="177">
        <v>8.7787410455428219E-2</v>
      </c>
      <c r="H767" s="178">
        <v>7212.5440702109336</v>
      </c>
      <c r="I767" s="177">
        <v>0.91221258954457174</v>
      </c>
      <c r="J767" s="178">
        <v>82159.20748537076</v>
      </c>
      <c r="K767" s="178">
        <v>392764.67725132644</v>
      </c>
      <c r="L767" s="178">
        <v>1614240.341911938</v>
      </c>
      <c r="M767" s="179">
        <v>19.647710723102691</v>
      </c>
      <c r="N767" s="178">
        <v>5</v>
      </c>
      <c r="O767" s="180">
        <f t="shared" si="55"/>
        <v>2.5000000000000009</v>
      </c>
    </row>
    <row r="768" spans="2:15" x14ac:dyDescent="0.2">
      <c r="B768" s="175" t="s">
        <v>44</v>
      </c>
      <c r="C768" s="182" t="s">
        <v>69</v>
      </c>
      <c r="D768" s="175" t="s">
        <v>132</v>
      </c>
      <c r="E768" s="176" t="str">
        <f t="shared" si="53"/>
        <v>APFemale70-74</v>
      </c>
      <c r="F768" s="177">
        <v>2.9590000000000002E-2</v>
      </c>
      <c r="G768" s="177">
        <v>0.13777558742861379</v>
      </c>
      <c r="H768" s="178">
        <v>10325.820577838243</v>
      </c>
      <c r="I768" s="177">
        <v>0.86222441257138627</v>
      </c>
      <c r="J768" s="178">
        <v>74946.663415159826</v>
      </c>
      <c r="K768" s="178">
        <v>348918.76563120354</v>
      </c>
      <c r="L768" s="178">
        <v>1221475.6646606117</v>
      </c>
      <c r="M768" s="179">
        <v>16.297932542965452</v>
      </c>
      <c r="N768" s="178">
        <v>5</v>
      </c>
      <c r="O768" s="180">
        <f t="shared" si="55"/>
        <v>2.5000000000000013</v>
      </c>
    </row>
    <row r="769" spans="2:15" x14ac:dyDescent="0.2">
      <c r="B769" s="175" t="s">
        <v>44</v>
      </c>
      <c r="C769" s="182" t="s">
        <v>69</v>
      </c>
      <c r="D769" s="175" t="s">
        <v>133</v>
      </c>
      <c r="E769" s="176" t="str">
        <f t="shared" si="53"/>
        <v>APFemale75-79</v>
      </c>
      <c r="F769" s="177">
        <v>3.5729999999999998E-2</v>
      </c>
      <c r="G769" s="177">
        <v>0.16401429694433786</v>
      </c>
      <c r="H769" s="178">
        <v>10598.742105913851</v>
      </c>
      <c r="I769" s="177">
        <v>0.83598570305566211</v>
      </c>
      <c r="J769" s="178">
        <v>64620.842837321587</v>
      </c>
      <c r="K769" s="178">
        <v>296607.35892182332</v>
      </c>
      <c r="L769" s="178">
        <v>872556.89902940812</v>
      </c>
      <c r="M769" s="179">
        <v>13.502716162740381</v>
      </c>
      <c r="N769" s="178">
        <v>5</v>
      </c>
      <c r="O769" s="180">
        <f t="shared" si="55"/>
        <v>2.5000000000000022</v>
      </c>
    </row>
    <row r="770" spans="2:15" x14ac:dyDescent="0.2">
      <c r="B770" s="175" t="s">
        <v>44</v>
      </c>
      <c r="C770" s="182" t="s">
        <v>69</v>
      </c>
      <c r="D770" s="175" t="s">
        <v>134</v>
      </c>
      <c r="E770" s="176" t="str">
        <f t="shared" si="53"/>
        <v>APFemale80-84</v>
      </c>
      <c r="F770" s="177">
        <v>6.3670000000000004E-2</v>
      </c>
      <c r="G770" s="177">
        <v>0.27463135355489127</v>
      </c>
      <c r="H770" s="178">
        <v>14836.162645745188</v>
      </c>
      <c r="I770" s="177">
        <v>0.72536864644510879</v>
      </c>
      <c r="J770" s="178">
        <v>54022.100731407736</v>
      </c>
      <c r="K770" s="178">
        <v>233020.09704267571</v>
      </c>
      <c r="L770" s="178">
        <v>575949.54010758479</v>
      </c>
      <c r="M770" s="179">
        <v>10.6613688159064</v>
      </c>
      <c r="N770" s="178">
        <v>5</v>
      </c>
      <c r="O770" s="180">
        <f t="shared" si="55"/>
        <v>2.4999999999999996</v>
      </c>
    </row>
    <row r="771" spans="2:15" x14ac:dyDescent="0.2">
      <c r="B771" s="175" t="s">
        <v>44</v>
      </c>
      <c r="C771" s="182" t="s">
        <v>69</v>
      </c>
      <c r="D771" s="175" t="s">
        <v>135</v>
      </c>
      <c r="E771" s="176" t="str">
        <f t="shared" si="53"/>
        <v>APFemale85-89</v>
      </c>
      <c r="F771" s="177">
        <v>9.078E-2</v>
      </c>
      <c r="G771" s="177">
        <v>0.3699377546032529</v>
      </c>
      <c r="H771" s="178">
        <v>14496.357947432094</v>
      </c>
      <c r="I771" s="177">
        <v>0.63006224539674704</v>
      </c>
      <c r="J771" s="178">
        <v>39185.93808566255</v>
      </c>
      <c r="K771" s="178">
        <v>159688.79555973251</v>
      </c>
      <c r="L771" s="178">
        <v>342929.44306490914</v>
      </c>
      <c r="M771" s="179">
        <v>8.7513393788161231</v>
      </c>
      <c r="N771" s="178">
        <v>5</v>
      </c>
      <c r="O771" s="180">
        <f t="shared" si="55"/>
        <v>2.5000000000000009</v>
      </c>
    </row>
    <row r="772" spans="2:15" x14ac:dyDescent="0.2">
      <c r="B772" s="175" t="s">
        <v>44</v>
      </c>
      <c r="C772" s="182" t="s">
        <v>69</v>
      </c>
      <c r="D772" s="175" t="s">
        <v>8</v>
      </c>
      <c r="E772" s="176" t="str">
        <f t="shared" si="53"/>
        <v>APFemale90+</v>
      </c>
      <c r="F772" s="177">
        <v>0.13474</v>
      </c>
      <c r="G772" s="177">
        <v>1</v>
      </c>
      <c r="H772" s="178">
        <v>24689.580138230453</v>
      </c>
      <c r="I772" s="177">
        <v>0</v>
      </c>
      <c r="J772" s="178">
        <v>24689.580138230453</v>
      </c>
      <c r="K772" s="178">
        <v>183240.64750517663</v>
      </c>
      <c r="L772" s="178">
        <v>183240.64750517663</v>
      </c>
      <c r="M772" s="179">
        <v>7.421780624832846</v>
      </c>
      <c r="N772" s="179" t="s">
        <v>19</v>
      </c>
      <c r="O772" s="180">
        <f>K772/H772</f>
        <v>7.421780624832846</v>
      </c>
    </row>
    <row r="773" spans="2:15" ht="16" customHeight="1" x14ac:dyDescent="0.2">
      <c r="B773" s="239" t="s">
        <v>14</v>
      </c>
      <c r="C773" s="239" t="s">
        <v>17</v>
      </c>
      <c r="D773" s="239" t="s">
        <v>0</v>
      </c>
      <c r="E773" s="239" t="s">
        <v>137</v>
      </c>
      <c r="F773" s="238" t="s">
        <v>1</v>
      </c>
      <c r="G773" s="238" t="s">
        <v>2</v>
      </c>
      <c r="H773" s="238" t="s">
        <v>82</v>
      </c>
      <c r="I773" s="238" t="s">
        <v>3</v>
      </c>
      <c r="J773" s="238" t="s">
        <v>4</v>
      </c>
      <c r="K773" s="238" t="s">
        <v>5</v>
      </c>
      <c r="L773" s="238" t="s">
        <v>6</v>
      </c>
      <c r="M773" s="240" t="s">
        <v>7</v>
      </c>
      <c r="N773" s="248" t="s">
        <v>9</v>
      </c>
      <c r="O773" s="250" t="s">
        <v>141</v>
      </c>
    </row>
    <row r="774" spans="2:15" ht="16" customHeight="1" x14ac:dyDescent="0.2">
      <c r="B774" s="239"/>
      <c r="C774" s="239"/>
      <c r="D774" s="239"/>
      <c r="E774" s="239"/>
      <c r="F774" s="239"/>
      <c r="G774" s="239"/>
      <c r="H774" s="239"/>
      <c r="I774" s="239"/>
      <c r="J774" s="239"/>
      <c r="K774" s="239"/>
      <c r="L774" s="239"/>
      <c r="M774" s="241"/>
      <c r="N774" s="248"/>
      <c r="O774" s="250"/>
    </row>
    <row r="775" spans="2:15" x14ac:dyDescent="0.2">
      <c r="B775" s="175" t="s">
        <v>45</v>
      </c>
      <c r="C775" s="182" t="s">
        <v>69</v>
      </c>
      <c r="D775" s="175">
        <v>0</v>
      </c>
      <c r="E775" s="176" t="str">
        <f t="shared" si="53"/>
        <v>TOFemale0</v>
      </c>
      <c r="F775" s="177">
        <v>1.447E-2</v>
      </c>
      <c r="G775" s="177">
        <v>1.4285309119342532E-2</v>
      </c>
      <c r="H775" s="178">
        <v>1428.5309119342533</v>
      </c>
      <c r="I775" s="177">
        <v>0.98571469088065744</v>
      </c>
      <c r="J775" s="178">
        <v>100000</v>
      </c>
      <c r="K775" s="178">
        <v>98704.116650653013</v>
      </c>
      <c r="L775" s="178">
        <v>7747003.7637947826</v>
      </c>
      <c r="M775" s="179">
        <v>77.470037637947826</v>
      </c>
      <c r="N775" s="178">
        <v>1</v>
      </c>
      <c r="O775" s="180">
        <f t="shared" ref="O775:O793" si="56">(K775-J776*N775)/H775</f>
        <v>9.285592735803179E-2</v>
      </c>
    </row>
    <row r="776" spans="2:15" x14ac:dyDescent="0.2">
      <c r="B776" s="175" t="s">
        <v>45</v>
      </c>
      <c r="C776" s="182" t="s">
        <v>69</v>
      </c>
      <c r="D776" s="181" t="s">
        <v>139</v>
      </c>
      <c r="E776" s="176" t="str">
        <f t="shared" si="53"/>
        <v>TOFemale01-04</v>
      </c>
      <c r="F776" s="177">
        <v>6.8999999999999997E-4</v>
      </c>
      <c r="G776" s="177">
        <v>2.75489752580033E-3</v>
      </c>
      <c r="H776" s="178">
        <v>271.55429630521604</v>
      </c>
      <c r="I776" s="177">
        <v>0.99724510247419962</v>
      </c>
      <c r="J776" s="178">
        <v>98571.469088065744</v>
      </c>
      <c r="K776" s="178">
        <v>393607.20415437996</v>
      </c>
      <c r="L776" s="178">
        <v>7648299.6471441295</v>
      </c>
      <c r="M776" s="179">
        <v>77.591413802618519</v>
      </c>
      <c r="N776" s="178">
        <v>4</v>
      </c>
      <c r="O776" s="180">
        <f t="shared" si="56"/>
        <v>1.5007863726809696</v>
      </c>
    </row>
    <row r="777" spans="2:15" x14ac:dyDescent="0.2">
      <c r="B777" s="175" t="s">
        <v>45</v>
      </c>
      <c r="C777" s="182" t="s">
        <v>69</v>
      </c>
      <c r="D777" s="181" t="s">
        <v>138</v>
      </c>
      <c r="E777" s="176" t="str">
        <f t="shared" si="53"/>
        <v>TOFemale05-09</v>
      </c>
      <c r="F777" s="177">
        <v>3.8999999999999999E-4</v>
      </c>
      <c r="G777" s="177">
        <v>1.92701785927935E-3</v>
      </c>
      <c r="H777" s="178">
        <v>189.42569136936089</v>
      </c>
      <c r="I777" s="177">
        <v>0.9980729821407206</v>
      </c>
      <c r="J777" s="178">
        <v>98299.91479176053</v>
      </c>
      <c r="K777" s="178">
        <v>491026.00973037921</v>
      </c>
      <c r="L777" s="178">
        <v>7254692.4429897498</v>
      </c>
      <c r="M777" s="179">
        <v>73.801614765975728</v>
      </c>
      <c r="N777" s="178">
        <v>5</v>
      </c>
      <c r="O777" s="180">
        <f t="shared" si="56"/>
        <v>2.5000000000000169</v>
      </c>
    </row>
    <row r="778" spans="2:15" x14ac:dyDescent="0.2">
      <c r="B778" s="175" t="s">
        <v>45</v>
      </c>
      <c r="C778" s="182" t="s">
        <v>69</v>
      </c>
      <c r="D778" s="181" t="s">
        <v>120</v>
      </c>
      <c r="E778" s="176" t="str">
        <f t="shared" si="53"/>
        <v>TOFemale10-14</v>
      </c>
      <c r="F778" s="177">
        <v>3.2000000000000003E-4</v>
      </c>
      <c r="G778" s="177">
        <v>1.5890647946666398E-3</v>
      </c>
      <c r="H778" s="178">
        <v>155.90392421695668</v>
      </c>
      <c r="I778" s="177">
        <v>0.99841093520533331</v>
      </c>
      <c r="J778" s="178">
        <v>98110.489100391162</v>
      </c>
      <c r="K778" s="178">
        <v>490162.68569141341</v>
      </c>
      <c r="L778" s="178">
        <v>6763666.4332593707</v>
      </c>
      <c r="M778" s="179">
        <v>68.939279533490819</v>
      </c>
      <c r="N778" s="178">
        <v>5</v>
      </c>
      <c r="O778" s="180">
        <f t="shared" si="56"/>
        <v>2.5000000000004055</v>
      </c>
    </row>
    <row r="779" spans="2:15" x14ac:dyDescent="0.2">
      <c r="B779" s="175" t="s">
        <v>45</v>
      </c>
      <c r="C779" s="182" t="s">
        <v>69</v>
      </c>
      <c r="D779" s="175" t="s">
        <v>121</v>
      </c>
      <c r="E779" s="176" t="str">
        <f t="shared" si="53"/>
        <v>TOFemale15-19</v>
      </c>
      <c r="F779" s="177">
        <v>5.8E-4</v>
      </c>
      <c r="G779" s="177">
        <v>2.897683218770636E-3</v>
      </c>
      <c r="H779" s="178">
        <v>283.84135766663888</v>
      </c>
      <c r="I779" s="177">
        <v>0.9971023167812294</v>
      </c>
      <c r="J779" s="178">
        <v>97954.585176174194</v>
      </c>
      <c r="K779" s="178">
        <v>489063.32248670439</v>
      </c>
      <c r="L779" s="178">
        <v>6273503.7475679573</v>
      </c>
      <c r="M779" s="179">
        <v>64.04502388821183</v>
      </c>
      <c r="N779" s="178">
        <v>5</v>
      </c>
      <c r="O779" s="180">
        <f t="shared" si="56"/>
        <v>2.5000000000000968</v>
      </c>
    </row>
    <row r="780" spans="2:15" x14ac:dyDescent="0.2">
      <c r="B780" s="175" t="s">
        <v>45</v>
      </c>
      <c r="C780" s="182" t="s">
        <v>69</v>
      </c>
      <c r="D780" s="175" t="s">
        <v>122</v>
      </c>
      <c r="E780" s="176" t="str">
        <f t="shared" si="53"/>
        <v>TOFemale20-24</v>
      </c>
      <c r="F780" s="177">
        <v>6.8000000000000005E-4</v>
      </c>
      <c r="G780" s="177">
        <v>3.3910515658540814E-3</v>
      </c>
      <c r="H780" s="178">
        <v>331.20652876388289</v>
      </c>
      <c r="I780" s="177">
        <v>0.99660894843414594</v>
      </c>
      <c r="J780" s="178">
        <v>97670.743818507559</v>
      </c>
      <c r="K780" s="178">
        <v>487525.70277062809</v>
      </c>
      <c r="L780" s="178">
        <v>5784440.4250812531</v>
      </c>
      <c r="M780" s="179">
        <v>59.223880139890603</v>
      </c>
      <c r="N780" s="178">
        <v>5</v>
      </c>
      <c r="O780" s="180">
        <f t="shared" si="56"/>
        <v>2.5000000000000697</v>
      </c>
    </row>
    <row r="781" spans="2:15" x14ac:dyDescent="0.2">
      <c r="B781" s="175" t="s">
        <v>45</v>
      </c>
      <c r="C781" s="182" t="s">
        <v>69</v>
      </c>
      <c r="D781" s="175" t="s">
        <v>123</v>
      </c>
      <c r="E781" s="176" t="str">
        <f t="shared" ref="E781:E844" si="57">_xlfn.CONCAT(B781,C781,D781)</f>
        <v>TOFemale25-29</v>
      </c>
      <c r="F781" s="177">
        <v>1.01E-3</v>
      </c>
      <c r="G781" s="177">
        <v>5.015774220640372E-3</v>
      </c>
      <c r="H781" s="178">
        <v>488.23314178695853</v>
      </c>
      <c r="I781" s="177">
        <v>0.99498422577935963</v>
      </c>
      <c r="J781" s="178">
        <v>97339.537289743676</v>
      </c>
      <c r="K781" s="178">
        <v>485477.10359425098</v>
      </c>
      <c r="L781" s="178">
        <v>5296914.722310625</v>
      </c>
      <c r="M781" s="179">
        <v>54.416888242890202</v>
      </c>
      <c r="N781" s="178">
        <v>5</v>
      </c>
      <c r="O781" s="180">
        <f t="shared" si="56"/>
        <v>2.4999999999999787</v>
      </c>
    </row>
    <row r="782" spans="2:15" x14ac:dyDescent="0.2">
      <c r="B782" s="175" t="s">
        <v>45</v>
      </c>
      <c r="C782" s="182" t="s">
        <v>69</v>
      </c>
      <c r="D782" s="175" t="s">
        <v>124</v>
      </c>
      <c r="E782" s="176" t="str">
        <f t="shared" si="57"/>
        <v>TOFemale30-34</v>
      </c>
      <c r="F782" s="177">
        <v>1.07E-3</v>
      </c>
      <c r="G782" s="177">
        <v>5.3262938187861129E-3</v>
      </c>
      <c r="H782" s="178">
        <v>515.85850262463566</v>
      </c>
      <c r="I782" s="177">
        <v>0.99467370618121387</v>
      </c>
      <c r="J782" s="178">
        <v>96851.304147956718</v>
      </c>
      <c r="K782" s="178">
        <v>482966.87448322197</v>
      </c>
      <c r="L782" s="178">
        <v>4811437.618716374</v>
      </c>
      <c r="M782" s="179">
        <v>49.678604341414861</v>
      </c>
      <c r="N782" s="178">
        <v>5</v>
      </c>
      <c r="O782" s="180">
        <f t="shared" si="56"/>
        <v>2.4999999999999547</v>
      </c>
    </row>
    <row r="783" spans="2:15" x14ac:dyDescent="0.2">
      <c r="B783" s="175" t="s">
        <v>45</v>
      </c>
      <c r="C783" s="182" t="s">
        <v>69</v>
      </c>
      <c r="D783" s="175" t="s">
        <v>125</v>
      </c>
      <c r="E783" s="176" t="str">
        <f t="shared" si="57"/>
        <v>TOFemale35-39</v>
      </c>
      <c r="F783" s="177">
        <v>1.82E-3</v>
      </c>
      <c r="G783" s="177">
        <v>9.0604573532090081E-3</v>
      </c>
      <c r="H783" s="178">
        <v>872.84319687191567</v>
      </c>
      <c r="I783" s="177">
        <v>0.99093954264679096</v>
      </c>
      <c r="J783" s="178">
        <v>96335.445645332074</v>
      </c>
      <c r="K783" s="178">
        <v>479495.12023448059</v>
      </c>
      <c r="L783" s="178">
        <v>4328470.7442331519</v>
      </c>
      <c r="M783" s="179">
        <v>44.931237046110944</v>
      </c>
      <c r="N783" s="178">
        <v>5</v>
      </c>
      <c r="O783" s="180">
        <f t="shared" si="56"/>
        <v>2.5000000000000218</v>
      </c>
    </row>
    <row r="784" spans="2:15" x14ac:dyDescent="0.2">
      <c r="B784" s="175" t="s">
        <v>45</v>
      </c>
      <c r="C784" s="182" t="s">
        <v>69</v>
      </c>
      <c r="D784" s="175" t="s">
        <v>126</v>
      </c>
      <c r="E784" s="176" t="str">
        <f t="shared" si="57"/>
        <v>TOFemale40-44</v>
      </c>
      <c r="F784" s="177">
        <v>2.3600000000000001E-3</v>
      </c>
      <c r="G784" s="177">
        <v>1.1715209372320335E-2</v>
      </c>
      <c r="H784" s="178">
        <v>1118.3643749102905</v>
      </c>
      <c r="I784" s="177">
        <v>0.98828479062767971</v>
      </c>
      <c r="J784" s="178">
        <v>95462.602448460151</v>
      </c>
      <c r="K784" s="178">
        <v>474517.10130502505</v>
      </c>
      <c r="L784" s="178">
        <v>3848975.6239986713</v>
      </c>
      <c r="M784" s="179">
        <v>40.319198568640708</v>
      </c>
      <c r="N784" s="178">
        <v>5</v>
      </c>
      <c r="O784" s="180">
        <f t="shared" si="56"/>
        <v>2.5000000000000102</v>
      </c>
    </row>
    <row r="785" spans="2:15" x14ac:dyDescent="0.2">
      <c r="B785" s="175" t="s">
        <v>45</v>
      </c>
      <c r="C785" s="182" t="s">
        <v>69</v>
      </c>
      <c r="D785" s="175" t="s">
        <v>127</v>
      </c>
      <c r="E785" s="176" t="str">
        <f t="shared" si="57"/>
        <v>TOFemale45-49</v>
      </c>
      <c r="F785" s="177">
        <v>3.16E-3</v>
      </c>
      <c r="G785" s="177">
        <v>1.5664476965448457E-2</v>
      </c>
      <c r="H785" s="178">
        <v>1477.8531441259072</v>
      </c>
      <c r="I785" s="177">
        <v>0.98433552303455152</v>
      </c>
      <c r="J785" s="178">
        <v>94344.238073549859</v>
      </c>
      <c r="K785" s="178">
        <v>468026.55750743451</v>
      </c>
      <c r="L785" s="178">
        <v>3374458.5226936461</v>
      </c>
      <c r="M785" s="179">
        <v>35.767510465906255</v>
      </c>
      <c r="N785" s="178">
        <v>5</v>
      </c>
      <c r="O785" s="180">
        <f t="shared" si="56"/>
        <v>2.5000000000000213</v>
      </c>
    </row>
    <row r="786" spans="2:15" x14ac:dyDescent="0.2">
      <c r="B786" s="175" t="s">
        <v>45</v>
      </c>
      <c r="C786" s="182" t="s">
        <v>69</v>
      </c>
      <c r="D786" s="175" t="s">
        <v>128</v>
      </c>
      <c r="E786" s="176" t="str">
        <f t="shared" si="57"/>
        <v>TOFemale50-54</v>
      </c>
      <c r="F786" s="177">
        <v>5.5199999999999997E-3</v>
      </c>
      <c r="G786" s="177">
        <v>2.7220257918666613E-2</v>
      </c>
      <c r="H786" s="178">
        <v>2527.8469497530941</v>
      </c>
      <c r="I786" s="177">
        <v>0.97277974208133333</v>
      </c>
      <c r="J786" s="178">
        <v>92866.384929423948</v>
      </c>
      <c r="K786" s="178">
        <v>458012.30727273697</v>
      </c>
      <c r="L786" s="178">
        <v>2906431.9651862117</v>
      </c>
      <c r="M786" s="179">
        <v>31.296921565268477</v>
      </c>
      <c r="N786" s="178">
        <v>5</v>
      </c>
      <c r="O786" s="180">
        <f t="shared" si="56"/>
        <v>2.5000000000000013</v>
      </c>
    </row>
    <row r="787" spans="2:15" x14ac:dyDescent="0.2">
      <c r="B787" s="175" t="s">
        <v>45</v>
      </c>
      <c r="C787" s="182" t="s">
        <v>69</v>
      </c>
      <c r="D787" s="175" t="s">
        <v>129</v>
      </c>
      <c r="E787" s="176" t="str">
        <f t="shared" si="57"/>
        <v>TOFemale55-59</v>
      </c>
      <c r="F787" s="177">
        <v>7.3299999999999997E-3</v>
      </c>
      <c r="G787" s="177">
        <v>3.5978516696835161E-2</v>
      </c>
      <c r="H787" s="178">
        <v>3250.2465970692647</v>
      </c>
      <c r="I787" s="177">
        <v>0.96402148330316484</v>
      </c>
      <c r="J787" s="178">
        <v>90338.537979670844</v>
      </c>
      <c r="K787" s="178">
        <v>443567.07340568106</v>
      </c>
      <c r="L787" s="178">
        <v>2448419.6579134748</v>
      </c>
      <c r="M787" s="179">
        <v>27.102715105533921</v>
      </c>
      <c r="N787" s="178">
        <v>5</v>
      </c>
      <c r="O787" s="180">
        <f t="shared" si="56"/>
        <v>2.5000000000000036</v>
      </c>
    </row>
    <row r="788" spans="2:15" x14ac:dyDescent="0.2">
      <c r="B788" s="175" t="s">
        <v>45</v>
      </c>
      <c r="C788" s="182" t="s">
        <v>69</v>
      </c>
      <c r="D788" s="175" t="s">
        <v>130</v>
      </c>
      <c r="E788" s="176" t="str">
        <f t="shared" si="57"/>
        <v>TOFemale60-64</v>
      </c>
      <c r="F788" s="177">
        <v>1.0070000000000001E-2</v>
      </c>
      <c r="G788" s="177">
        <v>4.9118503559824445E-2</v>
      </c>
      <c r="H788" s="178">
        <v>4277.6465502953442</v>
      </c>
      <c r="I788" s="177">
        <v>0.9508814964401755</v>
      </c>
      <c r="J788" s="178">
        <v>87088.291382601572</v>
      </c>
      <c r="K788" s="178">
        <v>424747.34053726948</v>
      </c>
      <c r="L788" s="178">
        <v>2004852.5845077937</v>
      </c>
      <c r="M788" s="179">
        <v>23.020919950076337</v>
      </c>
      <c r="N788" s="178">
        <v>5</v>
      </c>
      <c r="O788" s="180">
        <f t="shared" si="56"/>
        <v>2.5000000000000107</v>
      </c>
    </row>
    <row r="789" spans="2:15" x14ac:dyDescent="0.2">
      <c r="B789" s="175" t="s">
        <v>45</v>
      </c>
      <c r="C789" s="182" t="s">
        <v>69</v>
      </c>
      <c r="D789" s="175" t="s">
        <v>131</v>
      </c>
      <c r="E789" s="176" t="str">
        <f t="shared" si="57"/>
        <v>TOFemale65-69</v>
      </c>
      <c r="F789" s="177">
        <v>1.507E-2</v>
      </c>
      <c r="G789" s="177">
        <v>7.2608527777540705E-2</v>
      </c>
      <c r="H789" s="178">
        <v>6012.759005582564</v>
      </c>
      <c r="I789" s="177">
        <v>0.92739147222245932</v>
      </c>
      <c r="J789" s="178">
        <v>82810.644832306221</v>
      </c>
      <c r="K789" s="178">
        <v>399021.32664757472</v>
      </c>
      <c r="L789" s="178">
        <v>1580105.2439705243</v>
      </c>
      <c r="M789" s="179">
        <v>19.080943605381648</v>
      </c>
      <c r="N789" s="178">
        <v>5</v>
      </c>
      <c r="O789" s="180">
        <f t="shared" si="56"/>
        <v>2.5000000000000004</v>
      </c>
    </row>
    <row r="790" spans="2:15" x14ac:dyDescent="0.2">
      <c r="B790" s="175" t="s">
        <v>45</v>
      </c>
      <c r="C790" s="182" t="s">
        <v>69</v>
      </c>
      <c r="D790" s="175" t="s">
        <v>132</v>
      </c>
      <c r="E790" s="176" t="str">
        <f t="shared" si="57"/>
        <v>TOFemale70-74</v>
      </c>
      <c r="F790" s="177">
        <v>2.5479999999999999E-2</v>
      </c>
      <c r="G790" s="177">
        <v>0.11978597967111797</v>
      </c>
      <c r="H790" s="178">
        <v>9199.3099904247592</v>
      </c>
      <c r="I790" s="177">
        <v>0.88021402032888207</v>
      </c>
      <c r="J790" s="178">
        <v>76797.885826723665</v>
      </c>
      <c r="K790" s="178">
        <v>360991.15415755648</v>
      </c>
      <c r="L790" s="178">
        <v>1181083.9173229495</v>
      </c>
      <c r="M790" s="179">
        <v>15.379120201144431</v>
      </c>
      <c r="N790" s="178">
        <v>5</v>
      </c>
      <c r="O790" s="180">
        <f t="shared" si="56"/>
        <v>2.4999999999999991</v>
      </c>
    </row>
    <row r="791" spans="2:15" x14ac:dyDescent="0.2">
      <c r="B791" s="175" t="s">
        <v>45</v>
      </c>
      <c r="C791" s="182" t="s">
        <v>69</v>
      </c>
      <c r="D791" s="175" t="s">
        <v>133</v>
      </c>
      <c r="E791" s="176" t="str">
        <f t="shared" si="57"/>
        <v>TOFemale75-79</v>
      </c>
      <c r="F791" s="177">
        <v>4.0849999999999997E-2</v>
      </c>
      <c r="G791" s="177">
        <v>0.18532853667481874</v>
      </c>
      <c r="H791" s="178">
        <v>12527.945141043039</v>
      </c>
      <c r="I791" s="177">
        <v>0.81467146332518126</v>
      </c>
      <c r="J791" s="178">
        <v>67598.575836298915</v>
      </c>
      <c r="K791" s="178">
        <v>306673.01632888697</v>
      </c>
      <c r="L791" s="178">
        <v>820092.76316539303</v>
      </c>
      <c r="M791" s="179">
        <v>12.131805337902129</v>
      </c>
      <c r="N791" s="178">
        <v>5</v>
      </c>
      <c r="O791" s="180">
        <f t="shared" si="56"/>
        <v>2.5000000000000018</v>
      </c>
    </row>
    <row r="792" spans="2:15" x14ac:dyDescent="0.2">
      <c r="B792" s="175" t="s">
        <v>45</v>
      </c>
      <c r="C792" s="182" t="s">
        <v>69</v>
      </c>
      <c r="D792" s="175" t="s">
        <v>134</v>
      </c>
      <c r="E792" s="176" t="str">
        <f t="shared" si="57"/>
        <v>TOFemale80-84</v>
      </c>
      <c r="F792" s="177">
        <v>6.0850000000000001E-2</v>
      </c>
      <c r="G792" s="177">
        <v>0.26406921964265728</v>
      </c>
      <c r="H792" s="178">
        <v>14542.458472925187</v>
      </c>
      <c r="I792" s="177">
        <v>0.73593078035734272</v>
      </c>
      <c r="J792" s="178">
        <v>55070.630695255873</v>
      </c>
      <c r="K792" s="178">
        <v>238997.0072939664</v>
      </c>
      <c r="L792" s="178">
        <v>513419.74683650606</v>
      </c>
      <c r="M792" s="179">
        <v>9.3229320302797127</v>
      </c>
      <c r="N792" s="178">
        <v>5</v>
      </c>
      <c r="O792" s="180">
        <f t="shared" si="56"/>
        <v>2.4999999999999987</v>
      </c>
    </row>
    <row r="793" spans="2:15" x14ac:dyDescent="0.2">
      <c r="B793" s="175" t="s">
        <v>45</v>
      </c>
      <c r="C793" s="182" t="s">
        <v>69</v>
      </c>
      <c r="D793" s="175" t="s">
        <v>135</v>
      </c>
      <c r="E793" s="176" t="str">
        <f t="shared" si="57"/>
        <v>TOFemale85-89</v>
      </c>
      <c r="F793" s="177">
        <v>0.11562</v>
      </c>
      <c r="G793" s="177">
        <v>0.44845927974331329</v>
      </c>
      <c r="H793" s="178">
        <v>18175.234924139375</v>
      </c>
      <c r="I793" s="177">
        <v>0.55154072025668666</v>
      </c>
      <c r="J793" s="178">
        <v>40528.172222330686</v>
      </c>
      <c r="K793" s="178">
        <v>157202.77380130498</v>
      </c>
      <c r="L793" s="178">
        <v>274422.73954253964</v>
      </c>
      <c r="M793" s="179">
        <v>6.771160022640621</v>
      </c>
      <c r="N793" s="178">
        <v>5</v>
      </c>
      <c r="O793" s="180">
        <f t="shared" si="56"/>
        <v>2.5000000000000004</v>
      </c>
    </row>
    <row r="794" spans="2:15" x14ac:dyDescent="0.2">
      <c r="B794" s="175" t="s">
        <v>45</v>
      </c>
      <c r="C794" s="182" t="s">
        <v>69</v>
      </c>
      <c r="D794" s="175" t="s">
        <v>8</v>
      </c>
      <c r="E794" s="176" t="str">
        <f t="shared" si="57"/>
        <v>TOFemale90+</v>
      </c>
      <c r="F794" s="177">
        <v>0.19069</v>
      </c>
      <c r="G794" s="177">
        <v>1</v>
      </c>
      <c r="H794" s="178">
        <v>22352.937298191307</v>
      </c>
      <c r="I794" s="177">
        <v>0</v>
      </c>
      <c r="J794" s="178">
        <v>22352.937298191307</v>
      </c>
      <c r="K794" s="178">
        <v>117219.96574123464</v>
      </c>
      <c r="L794" s="178">
        <v>117219.96574123464</v>
      </c>
      <c r="M794" s="179">
        <v>5.2440520088033136</v>
      </c>
      <c r="N794" s="179" t="s">
        <v>19</v>
      </c>
      <c r="O794" s="180">
        <f>K794/H794</f>
        <v>5.2440520088033136</v>
      </c>
    </row>
    <row r="795" spans="2:15" ht="16" customHeight="1" x14ac:dyDescent="0.2">
      <c r="B795" s="239" t="s">
        <v>14</v>
      </c>
      <c r="C795" s="239" t="s">
        <v>17</v>
      </c>
      <c r="D795" s="239" t="s">
        <v>0</v>
      </c>
      <c r="E795" s="239" t="s">
        <v>137</v>
      </c>
      <c r="F795" s="238" t="s">
        <v>1</v>
      </c>
      <c r="G795" s="238" t="s">
        <v>2</v>
      </c>
      <c r="H795" s="238" t="s">
        <v>82</v>
      </c>
      <c r="I795" s="238" t="s">
        <v>3</v>
      </c>
      <c r="J795" s="238" t="s">
        <v>4</v>
      </c>
      <c r="K795" s="238" t="s">
        <v>5</v>
      </c>
      <c r="L795" s="238" t="s">
        <v>6</v>
      </c>
      <c r="M795" s="240" t="s">
        <v>7</v>
      </c>
      <c r="N795" s="248" t="s">
        <v>9</v>
      </c>
      <c r="O795" s="250" t="s">
        <v>141</v>
      </c>
    </row>
    <row r="796" spans="2:15" ht="16" customHeight="1" x14ac:dyDescent="0.2">
      <c r="B796" s="239"/>
      <c r="C796" s="239"/>
      <c r="D796" s="239"/>
      <c r="E796" s="239"/>
      <c r="F796" s="239"/>
      <c r="G796" s="239"/>
      <c r="H796" s="239"/>
      <c r="I796" s="239"/>
      <c r="J796" s="239"/>
      <c r="K796" s="239"/>
      <c r="L796" s="239"/>
      <c r="M796" s="241"/>
      <c r="N796" s="248"/>
      <c r="O796" s="250"/>
    </row>
    <row r="797" spans="2:15" x14ac:dyDescent="0.2">
      <c r="B797" s="175" t="s">
        <v>47</v>
      </c>
      <c r="C797" s="182" t="s">
        <v>69</v>
      </c>
      <c r="D797" s="175">
        <v>0</v>
      </c>
      <c r="E797" s="176" t="str">
        <f t="shared" si="57"/>
        <v>MAFemale0</v>
      </c>
      <c r="F797" s="177">
        <v>1.719E-2</v>
      </c>
      <c r="G797" s="177">
        <v>1.6931764522765121E-2</v>
      </c>
      <c r="H797" s="178">
        <v>1693.1764522765122</v>
      </c>
      <c r="I797" s="177">
        <v>0.98306823547723488</v>
      </c>
      <c r="J797" s="178">
        <v>100000</v>
      </c>
      <c r="K797" s="178">
        <v>98477.487765293627</v>
      </c>
      <c r="L797" s="178">
        <v>7531778.3589899186</v>
      </c>
      <c r="M797" s="179">
        <v>75.317783589899193</v>
      </c>
      <c r="N797" s="178">
        <v>1</v>
      </c>
      <c r="O797" s="180">
        <f t="shared" ref="O797:O815" si="58">(K797-J798*N797)/H797</f>
        <v>0.10079529356829883</v>
      </c>
    </row>
    <row r="798" spans="2:15" x14ac:dyDescent="0.2">
      <c r="B798" s="175" t="s">
        <v>47</v>
      </c>
      <c r="C798" s="182" t="s">
        <v>69</v>
      </c>
      <c r="D798" s="181" t="s">
        <v>139</v>
      </c>
      <c r="E798" s="176" t="str">
        <f t="shared" si="57"/>
        <v>MAFemale01-04</v>
      </c>
      <c r="F798" s="177">
        <v>7.6999999999999996E-4</v>
      </c>
      <c r="G798" s="177">
        <v>3.0884840042463488E-3</v>
      </c>
      <c r="H798" s="178">
        <v>303.61905203541227</v>
      </c>
      <c r="I798" s="177">
        <v>0.99691151599575367</v>
      </c>
      <c r="J798" s="178">
        <v>98306.823547723485</v>
      </c>
      <c r="K798" s="178">
        <v>392467.17960782698</v>
      </c>
      <c r="L798" s="178">
        <v>7433300.871224625</v>
      </c>
      <c r="M798" s="179">
        <v>75.61327487726318</v>
      </c>
      <c r="N798" s="178">
        <v>4</v>
      </c>
      <c r="O798" s="180">
        <f t="shared" si="58"/>
        <v>1.4964858826504275</v>
      </c>
    </row>
    <row r="799" spans="2:15" x14ac:dyDescent="0.2">
      <c r="B799" s="175" t="s">
        <v>47</v>
      </c>
      <c r="C799" s="182" t="s">
        <v>69</v>
      </c>
      <c r="D799" s="181" t="s">
        <v>138</v>
      </c>
      <c r="E799" s="176" t="str">
        <f t="shared" si="57"/>
        <v>MAFemale05-09</v>
      </c>
      <c r="F799" s="177">
        <v>3.6000000000000002E-4</v>
      </c>
      <c r="G799" s="177">
        <v>1.8045455306478337E-3</v>
      </c>
      <c r="H799" s="178">
        <v>176.8512446618596</v>
      </c>
      <c r="I799" s="177">
        <v>0.99819545446935221</v>
      </c>
      <c r="J799" s="178">
        <v>98003.204495688071</v>
      </c>
      <c r="K799" s="178">
        <v>489573.89436678571</v>
      </c>
      <c r="L799" s="178">
        <v>7040833.6916167978</v>
      </c>
      <c r="M799" s="179">
        <v>71.842892565075047</v>
      </c>
      <c r="N799" s="178">
        <v>5</v>
      </c>
      <c r="O799" s="180">
        <f t="shared" si="58"/>
        <v>2.4999999999997318</v>
      </c>
    </row>
    <row r="800" spans="2:15" x14ac:dyDescent="0.2">
      <c r="B800" s="175" t="s">
        <v>47</v>
      </c>
      <c r="C800" s="182" t="s">
        <v>69</v>
      </c>
      <c r="D800" s="181" t="s">
        <v>120</v>
      </c>
      <c r="E800" s="176" t="str">
        <f t="shared" si="57"/>
        <v>MAFemale10-14</v>
      </c>
      <c r="F800" s="177">
        <v>3.8999999999999999E-4</v>
      </c>
      <c r="G800" s="177">
        <v>1.9638303968258831E-3</v>
      </c>
      <c r="H800" s="178">
        <v>192.11436612499182</v>
      </c>
      <c r="I800" s="177">
        <v>0.99803616960317409</v>
      </c>
      <c r="J800" s="178">
        <v>97826.353251026216</v>
      </c>
      <c r="K800" s="178">
        <v>488651.48033981858</v>
      </c>
      <c r="L800" s="178">
        <v>6551259.7972500119</v>
      </c>
      <c r="M800" s="179">
        <v>66.968251187276962</v>
      </c>
      <c r="N800" s="178">
        <v>5</v>
      </c>
      <c r="O800" s="180">
        <f t="shared" si="58"/>
        <v>2.4999999999999694</v>
      </c>
    </row>
    <row r="801" spans="2:15" x14ac:dyDescent="0.2">
      <c r="B801" s="175" t="s">
        <v>47</v>
      </c>
      <c r="C801" s="182" t="s">
        <v>69</v>
      </c>
      <c r="D801" s="175" t="s">
        <v>121</v>
      </c>
      <c r="E801" s="176" t="str">
        <f t="shared" si="57"/>
        <v>MAFemale15-19</v>
      </c>
      <c r="F801" s="177">
        <v>7.2999999999999996E-4</v>
      </c>
      <c r="G801" s="177">
        <v>3.6503127375608125E-3</v>
      </c>
      <c r="H801" s="178">
        <v>356.39550582361011</v>
      </c>
      <c r="I801" s="177">
        <v>0.99634968726243922</v>
      </c>
      <c r="J801" s="178">
        <v>97634.23888490122</v>
      </c>
      <c r="K801" s="178">
        <v>487280.20565994713</v>
      </c>
      <c r="L801" s="178">
        <v>6062608.3169101933</v>
      </c>
      <c r="M801" s="179">
        <v>62.095105017997469</v>
      </c>
      <c r="N801" s="178">
        <v>5</v>
      </c>
      <c r="O801" s="180">
        <f t="shared" si="58"/>
        <v>2.500000000000028</v>
      </c>
    </row>
    <row r="802" spans="2:15" x14ac:dyDescent="0.2">
      <c r="B802" s="175" t="s">
        <v>47</v>
      </c>
      <c r="C802" s="182" t="s">
        <v>69</v>
      </c>
      <c r="D802" s="175" t="s">
        <v>122</v>
      </c>
      <c r="E802" s="176" t="str">
        <f t="shared" si="57"/>
        <v>MAFemale20-24</v>
      </c>
      <c r="F802" s="177">
        <v>1.06E-3</v>
      </c>
      <c r="G802" s="177">
        <v>5.2876378245345418E-3</v>
      </c>
      <c r="H802" s="178">
        <v>514.37000414035788</v>
      </c>
      <c r="I802" s="177">
        <v>0.99471236217546544</v>
      </c>
      <c r="J802" s="178">
        <v>97277.843379077618</v>
      </c>
      <c r="K802" s="178">
        <v>485103.29188503721</v>
      </c>
      <c r="L802" s="178">
        <v>5575328.1112502459</v>
      </c>
      <c r="M802" s="179">
        <v>57.3134427900915</v>
      </c>
      <c r="N802" s="178">
        <v>5</v>
      </c>
      <c r="O802" s="180">
        <f t="shared" si="58"/>
        <v>2.5000000000000888</v>
      </c>
    </row>
    <row r="803" spans="2:15" x14ac:dyDescent="0.2">
      <c r="B803" s="175" t="s">
        <v>47</v>
      </c>
      <c r="C803" s="182" t="s">
        <v>69</v>
      </c>
      <c r="D803" s="175" t="s">
        <v>123</v>
      </c>
      <c r="E803" s="176" t="str">
        <f t="shared" si="57"/>
        <v>MAFemale25-29</v>
      </c>
      <c r="F803" s="177">
        <v>1.58E-3</v>
      </c>
      <c r="G803" s="177">
        <v>7.8605587622239646E-3</v>
      </c>
      <c r="H803" s="178">
        <v>760.61496850058836</v>
      </c>
      <c r="I803" s="177">
        <v>0.99213944123777609</v>
      </c>
      <c r="J803" s="178">
        <v>96763.473374937254</v>
      </c>
      <c r="K803" s="178">
        <v>481915.8294534348</v>
      </c>
      <c r="L803" s="178">
        <v>5090224.819365209</v>
      </c>
      <c r="M803" s="179">
        <v>52.604817105331712</v>
      </c>
      <c r="N803" s="178">
        <v>5</v>
      </c>
      <c r="O803" s="180">
        <f t="shared" si="58"/>
        <v>2.4999999999999258</v>
      </c>
    </row>
    <row r="804" spans="2:15" x14ac:dyDescent="0.2">
      <c r="B804" s="175" t="s">
        <v>47</v>
      </c>
      <c r="C804" s="182" t="s">
        <v>69</v>
      </c>
      <c r="D804" s="175" t="s">
        <v>124</v>
      </c>
      <c r="E804" s="176" t="str">
        <f t="shared" si="57"/>
        <v>MAFemale30-34</v>
      </c>
      <c r="F804" s="177">
        <v>1.8E-3</v>
      </c>
      <c r="G804" s="177">
        <v>8.9367286119007815E-3</v>
      </c>
      <c r="H804" s="178">
        <v>857.95149154506203</v>
      </c>
      <c r="I804" s="177">
        <v>0.99106327138809924</v>
      </c>
      <c r="J804" s="178">
        <v>96002.858406436673</v>
      </c>
      <c r="K804" s="178">
        <v>477869.4133033207</v>
      </c>
      <c r="L804" s="178">
        <v>4608308.9899117742</v>
      </c>
      <c r="M804" s="179">
        <v>48.001789388416817</v>
      </c>
      <c r="N804" s="178">
        <v>5</v>
      </c>
      <c r="O804" s="180">
        <f t="shared" si="58"/>
        <v>2.4999999999999578</v>
      </c>
    </row>
    <row r="805" spans="2:15" x14ac:dyDescent="0.2">
      <c r="B805" s="175" t="s">
        <v>47</v>
      </c>
      <c r="C805" s="182" t="s">
        <v>69</v>
      </c>
      <c r="D805" s="175" t="s">
        <v>125</v>
      </c>
      <c r="E805" s="176" t="str">
        <f t="shared" si="57"/>
        <v>MAFemale35-39</v>
      </c>
      <c r="F805" s="177">
        <v>2.2300000000000002E-3</v>
      </c>
      <c r="G805" s="177">
        <v>1.1080447580834776E-2</v>
      </c>
      <c r="H805" s="178">
        <v>1054.2481536538608</v>
      </c>
      <c r="I805" s="177">
        <v>0.98891955241916518</v>
      </c>
      <c r="J805" s="178">
        <v>95144.906914891617</v>
      </c>
      <c r="K805" s="178">
        <v>473088.91419032344</v>
      </c>
      <c r="L805" s="178">
        <v>4130439.5766084534</v>
      </c>
      <c r="M805" s="179">
        <v>43.412093306299482</v>
      </c>
      <c r="N805" s="178">
        <v>5</v>
      </c>
      <c r="O805" s="180">
        <f t="shared" si="58"/>
        <v>2.5000000000000471</v>
      </c>
    </row>
    <row r="806" spans="2:15" x14ac:dyDescent="0.2">
      <c r="B806" s="175" t="s">
        <v>47</v>
      </c>
      <c r="C806" s="182" t="s">
        <v>69</v>
      </c>
      <c r="D806" s="175" t="s">
        <v>126</v>
      </c>
      <c r="E806" s="176" t="str">
        <f t="shared" si="57"/>
        <v>MAFemale40-44</v>
      </c>
      <c r="F806" s="177">
        <v>3.5000000000000001E-3</v>
      </c>
      <c r="G806" s="177">
        <v>1.7339777652620618E-2</v>
      </c>
      <c r="H806" s="178">
        <v>1631.5111021084626</v>
      </c>
      <c r="I806" s="177">
        <v>0.98266022234737938</v>
      </c>
      <c r="J806" s="178">
        <v>94090.658761237748</v>
      </c>
      <c r="K806" s="178">
        <v>466374.51605091756</v>
      </c>
      <c r="L806" s="178">
        <v>3657350.6624181299</v>
      </c>
      <c r="M806" s="179">
        <v>38.87049692891339</v>
      </c>
      <c r="N806" s="178">
        <v>5</v>
      </c>
      <c r="O806" s="180">
        <f t="shared" si="58"/>
        <v>2.4999999999999774</v>
      </c>
    </row>
    <row r="807" spans="2:15" x14ac:dyDescent="0.2">
      <c r="B807" s="175" t="s">
        <v>47</v>
      </c>
      <c r="C807" s="182" t="s">
        <v>69</v>
      </c>
      <c r="D807" s="175" t="s">
        <v>127</v>
      </c>
      <c r="E807" s="176" t="str">
        <f t="shared" si="57"/>
        <v>MAFemale45-49</v>
      </c>
      <c r="F807" s="177">
        <v>4.8599999999999997E-3</v>
      </c>
      <c r="G807" s="177">
        <v>2.4031180189086239E-2</v>
      </c>
      <c r="H807" s="178">
        <v>2221.9024375258668</v>
      </c>
      <c r="I807" s="177">
        <v>0.97596881981091377</v>
      </c>
      <c r="J807" s="178">
        <v>92459.147659129289</v>
      </c>
      <c r="K807" s="178">
        <v>456740.98220183176</v>
      </c>
      <c r="L807" s="178">
        <v>3190976.1463672123</v>
      </c>
      <c r="M807" s="179">
        <v>34.512281663372434</v>
      </c>
      <c r="N807" s="178">
        <v>5</v>
      </c>
      <c r="O807" s="180">
        <f t="shared" si="58"/>
        <v>2.4999999999999787</v>
      </c>
    </row>
    <row r="808" spans="2:15" x14ac:dyDescent="0.2">
      <c r="B808" s="175" t="s">
        <v>47</v>
      </c>
      <c r="C808" s="182" t="s">
        <v>69</v>
      </c>
      <c r="D808" s="175" t="s">
        <v>128</v>
      </c>
      <c r="E808" s="176" t="str">
        <f t="shared" si="57"/>
        <v>MAFemale50-54</v>
      </c>
      <c r="F808" s="177">
        <v>7.3200000000000001E-3</v>
      </c>
      <c r="G808" s="177">
        <v>3.5939448190941047E-2</v>
      </c>
      <c r="H808" s="178">
        <v>3243.0767995350589</v>
      </c>
      <c r="I808" s="177">
        <v>0.96406055180905892</v>
      </c>
      <c r="J808" s="178">
        <v>90237.245221603429</v>
      </c>
      <c r="K808" s="178">
        <v>443078.53410917951</v>
      </c>
      <c r="L808" s="178">
        <v>2734235.1641653804</v>
      </c>
      <c r="M808" s="179">
        <v>30.300516792713275</v>
      </c>
      <c r="N808" s="178">
        <v>5</v>
      </c>
      <c r="O808" s="180">
        <f t="shared" si="58"/>
        <v>2.5000000000000133</v>
      </c>
    </row>
    <row r="809" spans="2:15" x14ac:dyDescent="0.2">
      <c r="B809" s="175" t="s">
        <v>47</v>
      </c>
      <c r="C809" s="182" t="s">
        <v>69</v>
      </c>
      <c r="D809" s="175" t="s">
        <v>129</v>
      </c>
      <c r="E809" s="176" t="str">
        <f t="shared" si="57"/>
        <v>MAFemale55-59</v>
      </c>
      <c r="F809" s="177">
        <v>1.0370000000000001E-2</v>
      </c>
      <c r="G809" s="177">
        <v>5.0522969772139395E-2</v>
      </c>
      <c r="H809" s="178">
        <v>4395.2037415405639</v>
      </c>
      <c r="I809" s="177">
        <v>0.94947703022786056</v>
      </c>
      <c r="J809" s="178">
        <v>86994.168422068367</v>
      </c>
      <c r="K809" s="178">
        <v>423982.83275649045</v>
      </c>
      <c r="L809" s="178">
        <v>2291156.630056201</v>
      </c>
      <c r="M809" s="179">
        <v>26.336899031441153</v>
      </c>
      <c r="N809" s="178">
        <v>5</v>
      </c>
      <c r="O809" s="180">
        <f t="shared" si="58"/>
        <v>2.5000000000000053</v>
      </c>
    </row>
    <row r="810" spans="2:15" x14ac:dyDescent="0.2">
      <c r="B810" s="175" t="s">
        <v>47</v>
      </c>
      <c r="C810" s="182" t="s">
        <v>69</v>
      </c>
      <c r="D810" s="175" t="s">
        <v>130</v>
      </c>
      <c r="E810" s="176" t="str">
        <f t="shared" si="57"/>
        <v>MAFemale60-64</v>
      </c>
      <c r="F810" s="177">
        <v>1.3780000000000001E-2</v>
      </c>
      <c r="G810" s="177">
        <v>6.6610039081162475E-2</v>
      </c>
      <c r="H810" s="178">
        <v>5501.9202654335159</v>
      </c>
      <c r="I810" s="177">
        <v>0.93338996091883752</v>
      </c>
      <c r="J810" s="178">
        <v>82598.964680527803</v>
      </c>
      <c r="K810" s="178">
        <v>399240.02273905522</v>
      </c>
      <c r="L810" s="178">
        <v>1867173.7972997106</v>
      </c>
      <c r="M810" s="179">
        <v>22.605292990311359</v>
      </c>
      <c r="N810" s="178">
        <v>5</v>
      </c>
      <c r="O810" s="180">
        <f t="shared" si="58"/>
        <v>2.4999999999999907</v>
      </c>
    </row>
    <row r="811" spans="2:15" x14ac:dyDescent="0.2">
      <c r="B811" s="175" t="s">
        <v>47</v>
      </c>
      <c r="C811" s="182" t="s">
        <v>69</v>
      </c>
      <c r="D811" s="175" t="s">
        <v>131</v>
      </c>
      <c r="E811" s="176" t="str">
        <f t="shared" si="57"/>
        <v>MAFemale65-69</v>
      </c>
      <c r="F811" s="177">
        <v>1.967E-2</v>
      </c>
      <c r="G811" s="177">
        <v>9.3735658449892692E-2</v>
      </c>
      <c r="H811" s="178">
        <v>7226.7422227894858</v>
      </c>
      <c r="I811" s="177">
        <v>0.90626434155010727</v>
      </c>
      <c r="J811" s="178">
        <v>77097.044415094293</v>
      </c>
      <c r="K811" s="178">
        <v>367418.36651849776</v>
      </c>
      <c r="L811" s="178">
        <v>1467933.7745606552</v>
      </c>
      <c r="M811" s="179">
        <v>19.040078458225029</v>
      </c>
      <c r="N811" s="178">
        <v>5</v>
      </c>
      <c r="O811" s="180">
        <f t="shared" si="58"/>
        <v>2.5000000000000009</v>
      </c>
    </row>
    <row r="812" spans="2:15" x14ac:dyDescent="0.2">
      <c r="B812" s="175" t="s">
        <v>47</v>
      </c>
      <c r="C812" s="182" t="s">
        <v>69</v>
      </c>
      <c r="D812" s="175" t="s">
        <v>132</v>
      </c>
      <c r="E812" s="176" t="str">
        <f t="shared" si="57"/>
        <v>MAFemale70-74</v>
      </c>
      <c r="F812" s="177">
        <v>3.015E-2</v>
      </c>
      <c r="G812" s="177">
        <v>0.14017891577694</v>
      </c>
      <c r="H812" s="178">
        <v>9794.3432063244418</v>
      </c>
      <c r="I812" s="177">
        <v>0.85982108422306003</v>
      </c>
      <c r="J812" s="178">
        <v>69870.302192304807</v>
      </c>
      <c r="K812" s="178">
        <v>324865.65294571291</v>
      </c>
      <c r="L812" s="178">
        <v>1100515.4080421575</v>
      </c>
      <c r="M812" s="179">
        <v>15.750832235034519</v>
      </c>
      <c r="N812" s="178">
        <v>5</v>
      </c>
      <c r="O812" s="180">
        <f t="shared" si="58"/>
        <v>2.4999999999999964</v>
      </c>
    </row>
    <row r="813" spans="2:15" x14ac:dyDescent="0.2">
      <c r="B813" s="175" t="s">
        <v>47</v>
      </c>
      <c r="C813" s="182" t="s">
        <v>69</v>
      </c>
      <c r="D813" s="175" t="s">
        <v>133</v>
      </c>
      <c r="E813" s="176" t="str">
        <f t="shared" si="57"/>
        <v>MAFemale75-79</v>
      </c>
      <c r="F813" s="177">
        <v>4.308E-2</v>
      </c>
      <c r="G813" s="177">
        <v>0.19447347292603234</v>
      </c>
      <c r="H813" s="178">
        <v>11683.180383365483</v>
      </c>
      <c r="I813" s="177">
        <v>0.80552652707396766</v>
      </c>
      <c r="J813" s="178">
        <v>60075.958985980367</v>
      </c>
      <c r="K813" s="178">
        <v>271171.84397148812</v>
      </c>
      <c r="L813" s="178">
        <v>775649.75509644463</v>
      </c>
      <c r="M813" s="179">
        <v>12.911150619792091</v>
      </c>
      <c r="N813" s="178">
        <v>5</v>
      </c>
      <c r="O813" s="180">
        <f t="shared" si="58"/>
        <v>2.5000000000000004</v>
      </c>
    </row>
    <row r="814" spans="2:15" x14ac:dyDescent="0.2">
      <c r="B814" s="175" t="s">
        <v>47</v>
      </c>
      <c r="C814" s="182" t="s">
        <v>69</v>
      </c>
      <c r="D814" s="175" t="s">
        <v>134</v>
      </c>
      <c r="E814" s="176" t="str">
        <f t="shared" si="57"/>
        <v>MAFemale80-84</v>
      </c>
      <c r="F814" s="177">
        <v>6.4549999999999996E-2</v>
      </c>
      <c r="G814" s="177">
        <v>0.27791347802430388</v>
      </c>
      <c r="H814" s="178">
        <v>13449.005412712815</v>
      </c>
      <c r="I814" s="177">
        <v>0.72208652197569612</v>
      </c>
      <c r="J814" s="178">
        <v>48392.778602614882</v>
      </c>
      <c r="K814" s="178">
        <v>208341.37948129236</v>
      </c>
      <c r="L814" s="178">
        <v>504477.91112495656</v>
      </c>
      <c r="M814" s="179">
        <v>10.424652720761468</v>
      </c>
      <c r="N814" s="178">
        <v>5</v>
      </c>
      <c r="O814" s="180">
        <f t="shared" si="58"/>
        <v>2.4999999999999991</v>
      </c>
    </row>
    <row r="815" spans="2:15" x14ac:dyDescent="0.2">
      <c r="B815" s="175" t="s">
        <v>47</v>
      </c>
      <c r="C815" s="182" t="s">
        <v>69</v>
      </c>
      <c r="D815" s="175" t="s">
        <v>135</v>
      </c>
      <c r="E815" s="176" t="str">
        <f t="shared" si="57"/>
        <v>MAFemale85-89</v>
      </c>
      <c r="F815" s="177">
        <v>8.7359999999999993E-2</v>
      </c>
      <c r="G815" s="177">
        <v>0.35848818085585549</v>
      </c>
      <c r="H815" s="178">
        <v>12526.929683087606</v>
      </c>
      <c r="I815" s="177">
        <v>0.64151181914414446</v>
      </c>
      <c r="J815" s="178">
        <v>34943.773189902065</v>
      </c>
      <c r="K815" s="178">
        <v>143401.5417417913</v>
      </c>
      <c r="L815" s="178">
        <v>296136.53164366423</v>
      </c>
      <c r="M815" s="179">
        <v>8.4746581324892745</v>
      </c>
      <c r="N815" s="178">
        <v>5</v>
      </c>
      <c r="O815" s="180">
        <f t="shared" si="58"/>
        <v>2.4999999999999996</v>
      </c>
    </row>
    <row r="816" spans="2:15" x14ac:dyDescent="0.2">
      <c r="B816" s="175" t="s">
        <v>47</v>
      </c>
      <c r="C816" s="182" t="s">
        <v>69</v>
      </c>
      <c r="D816" s="175" t="s">
        <v>8</v>
      </c>
      <c r="E816" s="176" t="str">
        <f t="shared" si="57"/>
        <v>MAFemale90+</v>
      </c>
      <c r="F816" s="177">
        <v>0.14677000000000001</v>
      </c>
      <c r="G816" s="177">
        <v>1</v>
      </c>
      <c r="H816" s="178">
        <v>22416.843506814457</v>
      </c>
      <c r="I816" s="177">
        <v>0</v>
      </c>
      <c r="J816" s="178">
        <v>22416.843506814457</v>
      </c>
      <c r="K816" s="178">
        <v>152734.98990187296</v>
      </c>
      <c r="L816" s="178">
        <v>152734.98990187296</v>
      </c>
      <c r="M816" s="179">
        <v>6.8134030491600353</v>
      </c>
      <c r="N816" s="179" t="s">
        <v>19</v>
      </c>
      <c r="O816" s="180">
        <f>K816/H816</f>
        <v>6.8134030491600353</v>
      </c>
    </row>
    <row r="817" spans="2:15" ht="16" customHeight="1" x14ac:dyDescent="0.2">
      <c r="B817" s="239" t="s">
        <v>14</v>
      </c>
      <c r="C817" s="239" t="s">
        <v>17</v>
      </c>
      <c r="D817" s="239" t="s">
        <v>0</v>
      </c>
      <c r="E817" s="239" t="s">
        <v>137</v>
      </c>
      <c r="F817" s="238" t="s">
        <v>1</v>
      </c>
      <c r="G817" s="238" t="s">
        <v>2</v>
      </c>
      <c r="H817" s="238" t="s">
        <v>82</v>
      </c>
      <c r="I817" s="238" t="s">
        <v>3</v>
      </c>
      <c r="J817" s="238" t="s">
        <v>4</v>
      </c>
      <c r="K817" s="238" t="s">
        <v>5</v>
      </c>
      <c r="L817" s="238" t="s">
        <v>6</v>
      </c>
      <c r="M817" s="240" t="s">
        <v>7</v>
      </c>
      <c r="N817" s="248" t="s">
        <v>9</v>
      </c>
      <c r="O817" s="250" t="s">
        <v>141</v>
      </c>
    </row>
    <row r="818" spans="2:15" ht="16" customHeight="1" x14ac:dyDescent="0.2">
      <c r="B818" s="239"/>
      <c r="C818" s="239"/>
      <c r="D818" s="239"/>
      <c r="E818" s="239"/>
      <c r="F818" s="239"/>
      <c r="G818" s="239"/>
      <c r="H818" s="239"/>
      <c r="I818" s="239"/>
      <c r="J818" s="239"/>
      <c r="K818" s="239"/>
      <c r="L818" s="239"/>
      <c r="M818" s="241"/>
      <c r="N818" s="248"/>
      <c r="O818" s="250"/>
    </row>
    <row r="819" spans="2:15" x14ac:dyDescent="0.2">
      <c r="B819" s="175" t="s">
        <v>48</v>
      </c>
      <c r="C819" s="182" t="s">
        <v>69</v>
      </c>
      <c r="D819" s="175">
        <v>0</v>
      </c>
      <c r="E819" s="176" t="str">
        <f t="shared" si="57"/>
        <v>PIFemale0</v>
      </c>
      <c r="F819" s="177">
        <v>1.6979999999999999E-2</v>
      </c>
      <c r="G819" s="177">
        <v>1.6728120628649101E-2</v>
      </c>
      <c r="H819" s="178">
        <v>1672.8120628649101</v>
      </c>
      <c r="I819" s="177">
        <v>0.98327187937135085</v>
      </c>
      <c r="J819" s="178">
        <v>100000</v>
      </c>
      <c r="K819" s="178">
        <v>98494.777546208323</v>
      </c>
      <c r="L819" s="178">
        <v>7596711.6062007397</v>
      </c>
      <c r="M819" s="179">
        <v>75.967116062007392</v>
      </c>
      <c r="N819" s="178">
        <v>1</v>
      </c>
      <c r="O819" s="180">
        <f t="shared" ref="O819:O837" si="59">(K819-J820*N819)/H819</f>
        <v>0.10018436188595088</v>
      </c>
    </row>
    <row r="820" spans="2:15" x14ac:dyDescent="0.2">
      <c r="B820" s="175" t="s">
        <v>48</v>
      </c>
      <c r="C820" s="182" t="s">
        <v>69</v>
      </c>
      <c r="D820" s="181" t="s">
        <v>139</v>
      </c>
      <c r="E820" s="176" t="str">
        <f t="shared" si="57"/>
        <v>PIFemale01-04</v>
      </c>
      <c r="F820" s="177">
        <v>3.5E-4</v>
      </c>
      <c r="G820" s="177">
        <v>1.3854736221646658E-3</v>
      </c>
      <c r="H820" s="178">
        <v>136.22972522852837</v>
      </c>
      <c r="I820" s="177">
        <v>0.99861452637783532</v>
      </c>
      <c r="J820" s="178">
        <v>98327.187937135081</v>
      </c>
      <c r="K820" s="178">
        <v>392967.74378954963</v>
      </c>
      <c r="L820" s="178">
        <v>7498216.8286545314</v>
      </c>
      <c r="M820" s="179">
        <v>76.257818269434011</v>
      </c>
      <c r="N820" s="178">
        <v>4</v>
      </c>
      <c r="O820" s="180">
        <f t="shared" si="59"/>
        <v>1.4968168039785703</v>
      </c>
    </row>
    <row r="821" spans="2:15" x14ac:dyDescent="0.2">
      <c r="B821" s="175" t="s">
        <v>48</v>
      </c>
      <c r="C821" s="182" t="s">
        <v>69</v>
      </c>
      <c r="D821" s="181" t="s">
        <v>138</v>
      </c>
      <c r="E821" s="176" t="str">
        <f t="shared" si="57"/>
        <v>PIFemale05-09</v>
      </c>
      <c r="F821" s="177">
        <v>4.0000000000000002E-4</v>
      </c>
      <c r="G821" s="177">
        <v>2.0119404143762788E-3</v>
      </c>
      <c r="H821" s="178">
        <v>197.55435715286714</v>
      </c>
      <c r="I821" s="177">
        <v>0.99798805958562375</v>
      </c>
      <c r="J821" s="178">
        <v>98190.958211906545</v>
      </c>
      <c r="K821" s="178">
        <v>490460.90516665054</v>
      </c>
      <c r="L821" s="178">
        <v>7105249.0848649815</v>
      </c>
      <c r="M821" s="179">
        <v>72.36154137055162</v>
      </c>
      <c r="N821" s="178">
        <v>5</v>
      </c>
      <c r="O821" s="180">
        <f t="shared" si="59"/>
        <v>2.4999999999997997</v>
      </c>
    </row>
    <row r="822" spans="2:15" x14ac:dyDescent="0.2">
      <c r="B822" s="175" t="s">
        <v>48</v>
      </c>
      <c r="C822" s="182" t="s">
        <v>69</v>
      </c>
      <c r="D822" s="181" t="s">
        <v>120</v>
      </c>
      <c r="E822" s="176" t="str">
        <f t="shared" si="57"/>
        <v>PIFemale10-14</v>
      </c>
      <c r="F822" s="177">
        <v>4.0000000000000002E-4</v>
      </c>
      <c r="G822" s="177">
        <v>1.9840444045085585E-3</v>
      </c>
      <c r="H822" s="178">
        <v>194.42326459677145</v>
      </c>
      <c r="I822" s="177">
        <v>0.99801595559549139</v>
      </c>
      <c r="J822" s="178">
        <v>97993.403854753677</v>
      </c>
      <c r="K822" s="178">
        <v>489480.96111227648</v>
      </c>
      <c r="L822" s="178">
        <v>6614788.1796983313</v>
      </c>
      <c r="M822" s="179">
        <v>67.50238199198391</v>
      </c>
      <c r="N822" s="178">
        <v>5</v>
      </c>
      <c r="O822" s="180">
        <f t="shared" si="59"/>
        <v>2.500000000000036</v>
      </c>
    </row>
    <row r="823" spans="2:15" x14ac:dyDescent="0.2">
      <c r="B823" s="175" t="s">
        <v>48</v>
      </c>
      <c r="C823" s="182" t="s">
        <v>69</v>
      </c>
      <c r="D823" s="175" t="s">
        <v>121</v>
      </c>
      <c r="E823" s="176" t="str">
        <f t="shared" si="57"/>
        <v>PIFemale15-19</v>
      </c>
      <c r="F823" s="177">
        <v>5.9000000000000003E-4</v>
      </c>
      <c r="G823" s="177">
        <v>2.9459296672776198E-3</v>
      </c>
      <c r="H823" s="178">
        <v>288.10891835005134</v>
      </c>
      <c r="I823" s="177">
        <v>0.99705407033272242</v>
      </c>
      <c r="J823" s="178">
        <v>97798.980590156905</v>
      </c>
      <c r="K823" s="178">
        <v>488274.63065490942</v>
      </c>
      <c r="L823" s="178">
        <v>6125307.2185860546</v>
      </c>
      <c r="M823" s="179">
        <v>62.631605990405831</v>
      </c>
      <c r="N823" s="178">
        <v>5</v>
      </c>
      <c r="O823" s="180">
        <f t="shared" si="59"/>
        <v>2.4999999999999902</v>
      </c>
    </row>
    <row r="824" spans="2:15" x14ac:dyDescent="0.2">
      <c r="B824" s="175" t="s">
        <v>48</v>
      </c>
      <c r="C824" s="182" t="s">
        <v>69</v>
      </c>
      <c r="D824" s="175" t="s">
        <v>122</v>
      </c>
      <c r="E824" s="176" t="str">
        <f t="shared" si="57"/>
        <v>PIFemale20-24</v>
      </c>
      <c r="F824" s="177">
        <v>9.8999999999999999E-4</v>
      </c>
      <c r="G824" s="177">
        <v>4.9450927587943016E-3</v>
      </c>
      <c r="H824" s="178">
        <v>482.20030540797251</v>
      </c>
      <c r="I824" s="177">
        <v>0.99505490724120571</v>
      </c>
      <c r="J824" s="178">
        <v>97510.871671806861</v>
      </c>
      <c r="K824" s="178">
        <v>486348.85759551439</v>
      </c>
      <c r="L824" s="178">
        <v>5637032.587931145</v>
      </c>
      <c r="M824" s="179">
        <v>57.809272866555347</v>
      </c>
      <c r="N824" s="178">
        <v>5</v>
      </c>
      <c r="O824" s="180">
        <f t="shared" si="59"/>
        <v>2.4999999999999352</v>
      </c>
    </row>
    <row r="825" spans="2:15" x14ac:dyDescent="0.2">
      <c r="B825" s="175" t="s">
        <v>48</v>
      </c>
      <c r="C825" s="182" t="s">
        <v>69</v>
      </c>
      <c r="D825" s="175" t="s">
        <v>123</v>
      </c>
      <c r="E825" s="176" t="str">
        <f t="shared" si="57"/>
        <v>PIFemale25-29</v>
      </c>
      <c r="F825" s="177">
        <v>1.3600000000000001E-3</v>
      </c>
      <c r="G825" s="177">
        <v>6.7968293768026896E-3</v>
      </c>
      <c r="H825" s="178">
        <v>659.48732393527393</v>
      </c>
      <c r="I825" s="177">
        <v>0.9932031706231973</v>
      </c>
      <c r="J825" s="178">
        <v>97028.671366398892</v>
      </c>
      <c r="K825" s="178">
        <v>483494.63852215628</v>
      </c>
      <c r="L825" s="178">
        <v>5150683.7303356305</v>
      </c>
      <c r="M825" s="179">
        <v>53.084141602698651</v>
      </c>
      <c r="N825" s="178">
        <v>5</v>
      </c>
      <c r="O825" s="180">
        <f t="shared" si="59"/>
        <v>2.5000000000000355</v>
      </c>
    </row>
    <row r="826" spans="2:15" x14ac:dyDescent="0.2">
      <c r="B826" s="175" t="s">
        <v>48</v>
      </c>
      <c r="C826" s="182" t="s">
        <v>69</v>
      </c>
      <c r="D826" s="175" t="s">
        <v>124</v>
      </c>
      <c r="E826" s="176" t="str">
        <f t="shared" si="57"/>
        <v>PIFemale30-34</v>
      </c>
      <c r="F826" s="177">
        <v>1.2600000000000001E-3</v>
      </c>
      <c r="G826" s="177">
        <v>6.2966860112357746E-3</v>
      </c>
      <c r="H826" s="178">
        <v>606.80649307438648</v>
      </c>
      <c r="I826" s="177">
        <v>0.99370331398876421</v>
      </c>
      <c r="J826" s="178">
        <v>96369.184042463618</v>
      </c>
      <c r="K826" s="178">
        <v>480328.90397963213</v>
      </c>
      <c r="L826" s="178">
        <v>4667189.091813474</v>
      </c>
      <c r="M826" s="179">
        <v>48.430306204076068</v>
      </c>
      <c r="N826" s="178">
        <v>5</v>
      </c>
      <c r="O826" s="180">
        <f t="shared" si="59"/>
        <v>2.4999999999999614</v>
      </c>
    </row>
    <row r="827" spans="2:15" x14ac:dyDescent="0.2">
      <c r="B827" s="175" t="s">
        <v>48</v>
      </c>
      <c r="C827" s="182" t="s">
        <v>69</v>
      </c>
      <c r="D827" s="175" t="s">
        <v>125</v>
      </c>
      <c r="E827" s="176" t="str">
        <f t="shared" si="57"/>
        <v>PIFemale35-39</v>
      </c>
      <c r="F827" s="177">
        <v>1.83E-3</v>
      </c>
      <c r="G827" s="177">
        <v>9.1320996610360188E-3</v>
      </c>
      <c r="H827" s="178">
        <v>874.51157555878069</v>
      </c>
      <c r="I827" s="177">
        <v>0.99086790033896399</v>
      </c>
      <c r="J827" s="178">
        <v>95762.377549389232</v>
      </c>
      <c r="K827" s="178">
        <v>476625.60880804923</v>
      </c>
      <c r="L827" s="178">
        <v>4186860.1878338419</v>
      </c>
      <c r="M827" s="179">
        <v>43.721347516403071</v>
      </c>
      <c r="N827" s="178">
        <v>5</v>
      </c>
      <c r="O827" s="180">
        <f t="shared" si="59"/>
        <v>2.5000000000000027</v>
      </c>
    </row>
    <row r="828" spans="2:15" x14ac:dyDescent="0.2">
      <c r="B828" s="175" t="s">
        <v>48</v>
      </c>
      <c r="C828" s="182" t="s">
        <v>69</v>
      </c>
      <c r="D828" s="175" t="s">
        <v>126</v>
      </c>
      <c r="E828" s="176" t="str">
        <f t="shared" si="57"/>
        <v>PIFemale40-44</v>
      </c>
      <c r="F828" s="177">
        <v>2.5999999999999999E-3</v>
      </c>
      <c r="G828" s="177">
        <v>1.2933592350835734E-2</v>
      </c>
      <c r="H828" s="178">
        <v>1227.24097754626</v>
      </c>
      <c r="I828" s="177">
        <v>0.98706640764916431</v>
      </c>
      <c r="J828" s="178">
        <v>94887.865973830456</v>
      </c>
      <c r="K828" s="178">
        <v>471371.22742528666</v>
      </c>
      <c r="L828" s="178">
        <v>3710234.5790257929</v>
      </c>
      <c r="M828" s="179">
        <v>39.101254316848639</v>
      </c>
      <c r="N828" s="178">
        <v>5</v>
      </c>
      <c r="O828" s="180">
        <f t="shared" si="59"/>
        <v>2.5000000000000204</v>
      </c>
    </row>
    <row r="829" spans="2:15" x14ac:dyDescent="0.2">
      <c r="B829" s="175" t="s">
        <v>48</v>
      </c>
      <c r="C829" s="182" t="s">
        <v>69</v>
      </c>
      <c r="D829" s="175" t="s">
        <v>127</v>
      </c>
      <c r="E829" s="176" t="str">
        <f t="shared" si="57"/>
        <v>PIFemale45-49</v>
      </c>
      <c r="F829" s="177">
        <v>3.7699999999999999E-3</v>
      </c>
      <c r="G829" s="177">
        <v>1.8669939831804972E-2</v>
      </c>
      <c r="H829" s="178">
        <v>1748.6382332898747</v>
      </c>
      <c r="I829" s="177">
        <v>0.98133006016819502</v>
      </c>
      <c r="J829" s="178">
        <v>93660.624996284198</v>
      </c>
      <c r="K829" s="178">
        <v>463931.52939819626</v>
      </c>
      <c r="L829" s="178">
        <v>3238863.3516005063</v>
      </c>
      <c r="M829" s="179">
        <v>34.580842821932933</v>
      </c>
      <c r="N829" s="178">
        <v>5</v>
      </c>
      <c r="O829" s="180">
        <f t="shared" si="59"/>
        <v>2.4999999999999898</v>
      </c>
    </row>
    <row r="830" spans="2:15" x14ac:dyDescent="0.2">
      <c r="B830" s="175" t="s">
        <v>48</v>
      </c>
      <c r="C830" s="182" t="s">
        <v>69</v>
      </c>
      <c r="D830" s="175" t="s">
        <v>128</v>
      </c>
      <c r="E830" s="176" t="str">
        <f t="shared" si="57"/>
        <v>PIFemale50-54</v>
      </c>
      <c r="F830" s="177">
        <v>5.1399999999999996E-3</v>
      </c>
      <c r="G830" s="177">
        <v>2.5358460915226456E-2</v>
      </c>
      <c r="H830" s="178">
        <v>2330.7465239702028</v>
      </c>
      <c r="I830" s="177">
        <v>0.97464153908477358</v>
      </c>
      <c r="J830" s="178">
        <v>91911.986762994318</v>
      </c>
      <c r="K830" s="178">
        <v>453733.06750504608</v>
      </c>
      <c r="L830" s="178">
        <v>2774931.82220231</v>
      </c>
      <c r="M830" s="179">
        <v>30.191185284219699</v>
      </c>
      <c r="N830" s="178">
        <v>5</v>
      </c>
      <c r="O830" s="180">
        <f t="shared" si="59"/>
        <v>2.4999999999999996</v>
      </c>
    </row>
    <row r="831" spans="2:15" x14ac:dyDescent="0.2">
      <c r="B831" s="175" t="s">
        <v>48</v>
      </c>
      <c r="C831" s="182" t="s">
        <v>69</v>
      </c>
      <c r="D831" s="175" t="s">
        <v>129</v>
      </c>
      <c r="E831" s="176" t="str">
        <f t="shared" si="57"/>
        <v>PIFemale55-59</v>
      </c>
      <c r="F831" s="177">
        <v>7.6299999999999996E-3</v>
      </c>
      <c r="G831" s="177">
        <v>3.7414650113993621E-2</v>
      </c>
      <c r="H831" s="178">
        <v>3351.6507603206937</v>
      </c>
      <c r="I831" s="177">
        <v>0.96258534988600641</v>
      </c>
      <c r="J831" s="178">
        <v>89581.240239024119</v>
      </c>
      <c r="K831" s="178">
        <v>439527.07429431891</v>
      </c>
      <c r="L831" s="178">
        <v>2321198.7546972637</v>
      </c>
      <c r="M831" s="179">
        <v>25.911661286489803</v>
      </c>
      <c r="N831" s="178">
        <v>5</v>
      </c>
      <c r="O831" s="180">
        <f t="shared" si="59"/>
        <v>2.4999999999999978</v>
      </c>
    </row>
    <row r="832" spans="2:15" x14ac:dyDescent="0.2">
      <c r="B832" s="175" t="s">
        <v>48</v>
      </c>
      <c r="C832" s="182" t="s">
        <v>69</v>
      </c>
      <c r="D832" s="175" t="s">
        <v>130</v>
      </c>
      <c r="E832" s="176" t="str">
        <f t="shared" si="57"/>
        <v>PIFemale60-64</v>
      </c>
      <c r="F832" s="177">
        <v>1.179E-2</v>
      </c>
      <c r="G832" s="177">
        <v>5.7265528797131614E-2</v>
      </c>
      <c r="H832" s="178">
        <v>4937.9830394575283</v>
      </c>
      <c r="I832" s="177">
        <v>0.94273447120286835</v>
      </c>
      <c r="J832" s="178">
        <v>86229.589478703434</v>
      </c>
      <c r="K832" s="178">
        <v>418802.98979487334</v>
      </c>
      <c r="L832" s="178">
        <v>1881671.6804029448</v>
      </c>
      <c r="M832" s="179">
        <v>21.821647206933196</v>
      </c>
      <c r="N832" s="178">
        <v>5</v>
      </c>
      <c r="O832" s="180">
        <f t="shared" si="59"/>
        <v>2.4999999999999929</v>
      </c>
    </row>
    <row r="833" spans="2:15" x14ac:dyDescent="0.2">
      <c r="B833" s="175" t="s">
        <v>48</v>
      </c>
      <c r="C833" s="182" t="s">
        <v>69</v>
      </c>
      <c r="D833" s="175" t="s">
        <v>131</v>
      </c>
      <c r="E833" s="176" t="str">
        <f t="shared" si="57"/>
        <v>PIFemale65-69</v>
      </c>
      <c r="F833" s="177">
        <v>1.7180000000000001E-2</v>
      </c>
      <c r="G833" s="177">
        <v>8.2352383303572654E-2</v>
      </c>
      <c r="H833" s="178">
        <v>6694.5575328479545</v>
      </c>
      <c r="I833" s="177">
        <v>0.91764761669642736</v>
      </c>
      <c r="J833" s="178">
        <v>81291.606439245908</v>
      </c>
      <c r="K833" s="178">
        <v>389721.63836410968</v>
      </c>
      <c r="L833" s="178">
        <v>1462868.6906080714</v>
      </c>
      <c r="M833" s="179">
        <v>17.995322699168959</v>
      </c>
      <c r="N833" s="178">
        <v>5</v>
      </c>
      <c r="O833" s="180">
        <f t="shared" si="59"/>
        <v>2.4999999999999991</v>
      </c>
    </row>
    <row r="834" spans="2:15" x14ac:dyDescent="0.2">
      <c r="B834" s="175" t="s">
        <v>48</v>
      </c>
      <c r="C834" s="182" t="s">
        <v>69</v>
      </c>
      <c r="D834" s="175" t="s">
        <v>132</v>
      </c>
      <c r="E834" s="176" t="str">
        <f t="shared" si="57"/>
        <v>PIFemale70-74</v>
      </c>
      <c r="F834" s="177">
        <v>2.9479999999999999E-2</v>
      </c>
      <c r="G834" s="177">
        <v>0.13729555884965894</v>
      </c>
      <c r="H834" s="178">
        <v>10241.843518139247</v>
      </c>
      <c r="I834" s="177">
        <v>0.86270444115034106</v>
      </c>
      <c r="J834" s="178">
        <v>74597.048906397962</v>
      </c>
      <c r="K834" s="178">
        <v>347380.63573664171</v>
      </c>
      <c r="L834" s="178">
        <v>1073147.0522439617</v>
      </c>
      <c r="M834" s="179">
        <v>14.385918316829303</v>
      </c>
      <c r="N834" s="178">
        <v>5</v>
      </c>
      <c r="O834" s="180">
        <f t="shared" si="59"/>
        <v>2.5000000000000031</v>
      </c>
    </row>
    <row r="835" spans="2:15" x14ac:dyDescent="0.2">
      <c r="B835" s="175" t="s">
        <v>48</v>
      </c>
      <c r="C835" s="182" t="s">
        <v>69</v>
      </c>
      <c r="D835" s="175" t="s">
        <v>133</v>
      </c>
      <c r="E835" s="176" t="str">
        <f t="shared" si="57"/>
        <v>PIFemale75-79</v>
      </c>
      <c r="F835" s="177">
        <v>4.6339999999999999E-2</v>
      </c>
      <c r="G835" s="177">
        <v>0.20763119936490304</v>
      </c>
      <c r="H835" s="178">
        <v>13362.148480138827</v>
      </c>
      <c r="I835" s="177">
        <v>0.79236880063509696</v>
      </c>
      <c r="J835" s="178">
        <v>64355.205388258713</v>
      </c>
      <c r="K835" s="178">
        <v>288370.65574094647</v>
      </c>
      <c r="L835" s="178">
        <v>725766.41650732001</v>
      </c>
      <c r="M835" s="179">
        <v>11.277509132769119</v>
      </c>
      <c r="N835" s="178">
        <v>5</v>
      </c>
      <c r="O835" s="180">
        <f t="shared" si="59"/>
        <v>2.4999999999999991</v>
      </c>
    </row>
    <row r="836" spans="2:15" x14ac:dyDescent="0.2">
      <c r="B836" s="175" t="s">
        <v>48</v>
      </c>
      <c r="C836" s="182" t="s">
        <v>69</v>
      </c>
      <c r="D836" s="175" t="s">
        <v>134</v>
      </c>
      <c r="E836" s="176" t="str">
        <f t="shared" si="57"/>
        <v>PIFemale80-84</v>
      </c>
      <c r="F836" s="177">
        <v>7.1529999999999996E-2</v>
      </c>
      <c r="G836" s="177">
        <v>0.30338489501422594</v>
      </c>
      <c r="H836" s="178">
        <v>15470.5232165244</v>
      </c>
      <c r="I836" s="177">
        <v>0.69661510498577406</v>
      </c>
      <c r="J836" s="178">
        <v>50993.056908119885</v>
      </c>
      <c r="K836" s="178">
        <v>216288.97649928843</v>
      </c>
      <c r="L836" s="178">
        <v>437395.7607663736</v>
      </c>
      <c r="M836" s="179">
        <v>8.5775552062799516</v>
      </c>
      <c r="N836" s="178">
        <v>5</v>
      </c>
      <c r="O836" s="180">
        <f t="shared" si="59"/>
        <v>2.5000000000000009</v>
      </c>
    </row>
    <row r="837" spans="2:15" x14ac:dyDescent="0.2">
      <c r="B837" s="175" t="s">
        <v>48</v>
      </c>
      <c r="C837" s="182" t="s">
        <v>69</v>
      </c>
      <c r="D837" s="175" t="s">
        <v>135</v>
      </c>
      <c r="E837" s="176" t="str">
        <f t="shared" si="57"/>
        <v>PIFemale85-89</v>
      </c>
      <c r="F837" s="177">
        <v>0.12328</v>
      </c>
      <c r="G837" s="177">
        <v>0.47117239161329882</v>
      </c>
      <c r="H837" s="178">
        <v>16737.237155633029</v>
      </c>
      <c r="I837" s="177">
        <v>0.52882760838670118</v>
      </c>
      <c r="J837" s="178">
        <v>35522.533691595483</v>
      </c>
      <c r="K837" s="178">
        <v>135769.57556889486</v>
      </c>
      <c r="L837" s="178">
        <v>221106.7842670852</v>
      </c>
      <c r="M837" s="179">
        <v>6.2244091648056727</v>
      </c>
      <c r="N837" s="178">
        <v>5</v>
      </c>
      <c r="O837" s="180">
        <f t="shared" si="59"/>
        <v>2.5000000000000009</v>
      </c>
    </row>
    <row r="838" spans="2:15" x14ac:dyDescent="0.2">
      <c r="B838" s="175" t="s">
        <v>48</v>
      </c>
      <c r="C838" s="182" t="s">
        <v>69</v>
      </c>
      <c r="D838" s="175" t="s">
        <v>8</v>
      </c>
      <c r="E838" s="176" t="str">
        <f t="shared" si="57"/>
        <v>PIFemale90+</v>
      </c>
      <c r="F838" s="177">
        <v>0.22012999999999999</v>
      </c>
      <c r="G838" s="177">
        <v>1</v>
      </c>
      <c r="H838" s="178">
        <v>18785.296535962454</v>
      </c>
      <c r="I838" s="177">
        <v>0</v>
      </c>
      <c r="J838" s="178">
        <v>18785.296535962454</v>
      </c>
      <c r="K838" s="178">
        <v>85337.208698190341</v>
      </c>
      <c r="L838" s="178">
        <v>85337.208698190341</v>
      </c>
      <c r="M838" s="179">
        <v>4.5427661221541715</v>
      </c>
      <c r="N838" s="179" t="s">
        <v>19</v>
      </c>
      <c r="O838" s="180">
        <f>K838/H838</f>
        <v>4.5427661221541715</v>
      </c>
    </row>
    <row r="839" spans="2:15" ht="16" customHeight="1" x14ac:dyDescent="0.2">
      <c r="B839" s="239" t="s">
        <v>14</v>
      </c>
      <c r="C839" s="239" t="s">
        <v>17</v>
      </c>
      <c r="D839" s="239" t="s">
        <v>0</v>
      </c>
      <c r="E839" s="239" t="s">
        <v>137</v>
      </c>
      <c r="F839" s="238" t="s">
        <v>1</v>
      </c>
      <c r="G839" s="238" t="s">
        <v>2</v>
      </c>
      <c r="H839" s="238" t="s">
        <v>82</v>
      </c>
      <c r="I839" s="238" t="s">
        <v>3</v>
      </c>
      <c r="J839" s="238" t="s">
        <v>4</v>
      </c>
      <c r="K839" s="238" t="s">
        <v>5</v>
      </c>
      <c r="L839" s="238" t="s">
        <v>6</v>
      </c>
      <c r="M839" s="240" t="s">
        <v>7</v>
      </c>
      <c r="N839" s="248" t="s">
        <v>9</v>
      </c>
      <c r="O839" s="250" t="s">
        <v>141</v>
      </c>
    </row>
    <row r="840" spans="2:15" ht="16" customHeight="1" x14ac:dyDescent="0.2">
      <c r="B840" s="239"/>
      <c r="C840" s="239"/>
      <c r="D840" s="239"/>
      <c r="E840" s="239"/>
      <c r="F840" s="239"/>
      <c r="G840" s="239"/>
      <c r="H840" s="239"/>
      <c r="I840" s="239"/>
      <c r="J840" s="239"/>
      <c r="K840" s="239"/>
      <c r="L840" s="239"/>
      <c r="M840" s="241"/>
      <c r="N840" s="248"/>
      <c r="O840" s="250"/>
    </row>
    <row r="841" spans="2:15" x14ac:dyDescent="0.2">
      <c r="B841" s="175" t="s">
        <v>49</v>
      </c>
      <c r="C841" s="182" t="s">
        <v>69</v>
      </c>
      <c r="D841" s="175">
        <v>0</v>
      </c>
      <c r="E841" s="176" t="str">
        <f t="shared" si="57"/>
        <v>CEFemale0</v>
      </c>
      <c r="F841" s="177">
        <v>1.1900000000000001E-2</v>
      </c>
      <c r="G841" s="177">
        <v>1.177059705942142E-2</v>
      </c>
      <c r="H841" s="178">
        <v>1177.059705942142</v>
      </c>
      <c r="I841" s="177">
        <v>0.98822940294057859</v>
      </c>
      <c r="J841" s="178">
        <v>100000</v>
      </c>
      <c r="K841" s="178">
        <v>98923.357365895543</v>
      </c>
      <c r="L841" s="178">
        <v>7846328.1128778346</v>
      </c>
      <c r="M841" s="179">
        <v>78.463281128778348</v>
      </c>
      <c r="N841" s="178">
        <v>1</v>
      </c>
      <c r="O841" s="180">
        <f t="shared" ref="O841:O859" si="60">(K841-J842*N841)/H841</f>
        <v>8.5311791178263693E-2</v>
      </c>
    </row>
    <row r="842" spans="2:15" x14ac:dyDescent="0.2">
      <c r="B842" s="175" t="s">
        <v>49</v>
      </c>
      <c r="C842" s="182" t="s">
        <v>69</v>
      </c>
      <c r="D842" s="181" t="s">
        <v>139</v>
      </c>
      <c r="E842" s="176" t="str">
        <f t="shared" si="57"/>
        <v>CEFemale01-04</v>
      </c>
      <c r="F842" s="177">
        <v>5.9999999999999995E-4</v>
      </c>
      <c r="G842" s="177">
        <v>2.3906078487336857E-3</v>
      </c>
      <c r="H842" s="178">
        <v>236.24689670191512</v>
      </c>
      <c r="I842" s="177">
        <v>0.99760939215126632</v>
      </c>
      <c r="J842" s="178">
        <v>98822.940294057858</v>
      </c>
      <c r="K842" s="178">
        <v>394702.29511357762</v>
      </c>
      <c r="L842" s="178">
        <v>7747404.7555119386</v>
      </c>
      <c r="M842" s="179">
        <v>78.396824992848181</v>
      </c>
      <c r="N842" s="178">
        <v>4</v>
      </c>
      <c r="O842" s="180">
        <f t="shared" si="60"/>
        <v>1.5048727797783699</v>
      </c>
    </row>
    <row r="843" spans="2:15" x14ac:dyDescent="0.2">
      <c r="B843" s="175" t="s">
        <v>49</v>
      </c>
      <c r="C843" s="182" t="s">
        <v>69</v>
      </c>
      <c r="D843" s="181" t="s">
        <v>138</v>
      </c>
      <c r="E843" s="176" t="str">
        <f t="shared" si="57"/>
        <v>CEFemale05-09</v>
      </c>
      <c r="F843" s="177">
        <v>2.2000000000000001E-4</v>
      </c>
      <c r="G843" s="177">
        <v>1.103401676295631E-3</v>
      </c>
      <c r="H843" s="178">
        <v>108.78072275508597</v>
      </c>
      <c r="I843" s="177">
        <v>0.99889659832370437</v>
      </c>
      <c r="J843" s="178">
        <v>98586.69339735595</v>
      </c>
      <c r="K843" s="178">
        <v>492661.51517989207</v>
      </c>
      <c r="L843" s="178">
        <v>7352702.4603983611</v>
      </c>
      <c r="M843" s="179">
        <v>74.581083988313964</v>
      </c>
      <c r="N843" s="178">
        <v>5</v>
      </c>
      <c r="O843" s="180">
        <f t="shared" si="60"/>
        <v>2.5000000000003357</v>
      </c>
    </row>
    <row r="844" spans="2:15" x14ac:dyDescent="0.2">
      <c r="B844" s="175" t="s">
        <v>49</v>
      </c>
      <c r="C844" s="182" t="s">
        <v>69</v>
      </c>
      <c r="D844" s="181" t="s">
        <v>120</v>
      </c>
      <c r="E844" s="176" t="str">
        <f t="shared" si="57"/>
        <v>CEFemale10-14</v>
      </c>
      <c r="F844" s="177">
        <v>2.7E-4</v>
      </c>
      <c r="G844" s="177">
        <v>1.3509325764958214E-3</v>
      </c>
      <c r="H844" s="178">
        <v>133.03702029742905</v>
      </c>
      <c r="I844" s="177">
        <v>0.99864906742350423</v>
      </c>
      <c r="J844" s="178">
        <v>98477.91267460087</v>
      </c>
      <c r="K844" s="178">
        <v>492056.97082226077</v>
      </c>
      <c r="L844" s="178">
        <v>6860040.945218469</v>
      </c>
      <c r="M844" s="179">
        <v>69.660706232533613</v>
      </c>
      <c r="N844" s="178">
        <v>5</v>
      </c>
      <c r="O844" s="180">
        <f t="shared" si="60"/>
        <v>2.4999999999997988</v>
      </c>
    </row>
    <row r="845" spans="2:15" x14ac:dyDescent="0.2">
      <c r="B845" s="175" t="s">
        <v>49</v>
      </c>
      <c r="C845" s="182" t="s">
        <v>69</v>
      </c>
      <c r="D845" s="175" t="s">
        <v>121</v>
      </c>
      <c r="E845" s="176" t="str">
        <f t="shared" ref="E845:E908" si="61">_xlfn.CONCAT(B845,C845,D845)</f>
        <v>CEFemale15-19</v>
      </c>
      <c r="F845" s="177">
        <v>5.1000000000000004E-4</v>
      </c>
      <c r="G845" s="177">
        <v>2.5515449682168446E-3</v>
      </c>
      <c r="H845" s="178">
        <v>250.9313726256492</v>
      </c>
      <c r="I845" s="177">
        <v>0.99744845503178314</v>
      </c>
      <c r="J845" s="178">
        <v>98344.87565430344</v>
      </c>
      <c r="K845" s="178">
        <v>491097.04983995308</v>
      </c>
      <c r="L845" s="178">
        <v>6367983.9743962083</v>
      </c>
      <c r="M845" s="179">
        <v>64.75155855380406</v>
      </c>
      <c r="N845" s="178">
        <v>5</v>
      </c>
      <c r="O845" s="180">
        <f t="shared" si="60"/>
        <v>2.5000000000001092</v>
      </c>
    </row>
    <row r="846" spans="2:15" x14ac:dyDescent="0.2">
      <c r="B846" s="175" t="s">
        <v>49</v>
      </c>
      <c r="C846" s="182" t="s">
        <v>69</v>
      </c>
      <c r="D846" s="175" t="s">
        <v>122</v>
      </c>
      <c r="E846" s="176" t="str">
        <f t="shared" si="61"/>
        <v>CEFemale20-24</v>
      </c>
      <c r="F846" s="177">
        <v>5.6999999999999998E-4</v>
      </c>
      <c r="G846" s="177">
        <v>2.8338469697901771E-3</v>
      </c>
      <c r="H846" s="178">
        <v>277.98322675739905</v>
      </c>
      <c r="I846" s="177">
        <v>0.99716615303020983</v>
      </c>
      <c r="J846" s="178">
        <v>98093.944281677788</v>
      </c>
      <c r="K846" s="178">
        <v>489774.76334149548</v>
      </c>
      <c r="L846" s="178">
        <v>5876886.9245562553</v>
      </c>
      <c r="M846" s="179">
        <v>59.910802522943854</v>
      </c>
      <c r="N846" s="178">
        <v>5</v>
      </c>
      <c r="O846" s="180">
        <f t="shared" si="60"/>
        <v>2.5000000000000395</v>
      </c>
    </row>
    <row r="847" spans="2:15" x14ac:dyDescent="0.2">
      <c r="B847" s="175" t="s">
        <v>49</v>
      </c>
      <c r="C847" s="182" t="s">
        <v>69</v>
      </c>
      <c r="D847" s="175" t="s">
        <v>123</v>
      </c>
      <c r="E847" s="176" t="str">
        <f t="shared" si="61"/>
        <v>CEFemale25-29</v>
      </c>
      <c r="F847" s="177">
        <v>7.1000000000000002E-4</v>
      </c>
      <c r="G847" s="177">
        <v>3.5620902525908831E-3</v>
      </c>
      <c r="H847" s="178">
        <v>348.42928142154136</v>
      </c>
      <c r="I847" s="177">
        <v>0.99643790974740909</v>
      </c>
      <c r="J847" s="178">
        <v>97815.961054920394</v>
      </c>
      <c r="K847" s="178">
        <v>488208.73207104811</v>
      </c>
      <c r="L847" s="178">
        <v>5387112.1612147596</v>
      </c>
      <c r="M847" s="179">
        <v>55.073958310240144</v>
      </c>
      <c r="N847" s="178">
        <v>5</v>
      </c>
      <c r="O847" s="180">
        <f t="shared" si="60"/>
        <v>2.4999999999999991</v>
      </c>
    </row>
    <row r="848" spans="2:15" x14ac:dyDescent="0.2">
      <c r="B848" s="175" t="s">
        <v>49</v>
      </c>
      <c r="C848" s="182" t="s">
        <v>69</v>
      </c>
      <c r="D848" s="175" t="s">
        <v>124</v>
      </c>
      <c r="E848" s="176" t="str">
        <f t="shared" si="61"/>
        <v>CEFemale30-34</v>
      </c>
      <c r="F848" s="177">
        <v>9.2000000000000003E-4</v>
      </c>
      <c r="G848" s="177">
        <v>4.6076886027733447E-3</v>
      </c>
      <c r="H848" s="178">
        <v>449.10003529319948</v>
      </c>
      <c r="I848" s="177">
        <v>0.99539231139722661</v>
      </c>
      <c r="J848" s="178">
        <v>97467.531773498849</v>
      </c>
      <c r="K848" s="178">
        <v>486214.90877926123</v>
      </c>
      <c r="L848" s="178">
        <v>4898903.4291437119</v>
      </c>
      <c r="M848" s="179">
        <v>50.261900963369939</v>
      </c>
      <c r="N848" s="178">
        <v>5</v>
      </c>
      <c r="O848" s="180">
        <f t="shared" si="60"/>
        <v>2.4999999999999512</v>
      </c>
    </row>
    <row r="849" spans="2:15" x14ac:dyDescent="0.2">
      <c r="B849" s="175" t="s">
        <v>49</v>
      </c>
      <c r="C849" s="182" t="s">
        <v>69</v>
      </c>
      <c r="D849" s="175" t="s">
        <v>125</v>
      </c>
      <c r="E849" s="176" t="str">
        <f t="shared" si="61"/>
        <v>CEFemale35-39</v>
      </c>
      <c r="F849" s="177">
        <v>1.2800000000000001E-3</v>
      </c>
      <c r="G849" s="177">
        <v>6.3945281616621507E-3</v>
      </c>
      <c r="H849" s="178">
        <v>620.38709395025296</v>
      </c>
      <c r="I849" s="177">
        <v>0.99360547183833781</v>
      </c>
      <c r="J849" s="178">
        <v>97018.431738205647</v>
      </c>
      <c r="K849" s="178">
        <v>483541.19095615263</v>
      </c>
      <c r="L849" s="178">
        <v>4412688.5203644503</v>
      </c>
      <c r="M849" s="179">
        <v>45.482991647109287</v>
      </c>
      <c r="N849" s="178">
        <v>5</v>
      </c>
      <c r="O849" s="180">
        <f t="shared" si="60"/>
        <v>2.4999999999999849</v>
      </c>
    </row>
    <row r="850" spans="2:15" x14ac:dyDescent="0.2">
      <c r="B850" s="175" t="s">
        <v>49</v>
      </c>
      <c r="C850" s="182" t="s">
        <v>69</v>
      </c>
      <c r="D850" s="175" t="s">
        <v>126</v>
      </c>
      <c r="E850" s="176" t="str">
        <f t="shared" si="61"/>
        <v>CEFemale40-44</v>
      </c>
      <c r="F850" s="177">
        <v>1.9499999999999999E-3</v>
      </c>
      <c r="G850" s="177">
        <v>9.7264191195891459E-3</v>
      </c>
      <c r="H850" s="178">
        <v>937.60778451889371</v>
      </c>
      <c r="I850" s="177">
        <v>0.99027358088041084</v>
      </c>
      <c r="J850" s="178">
        <v>96398.044644255395</v>
      </c>
      <c r="K850" s="178">
        <v>479646.20375997975</v>
      </c>
      <c r="L850" s="178">
        <v>3929147.3294082978</v>
      </c>
      <c r="M850" s="179">
        <v>40.759616482972362</v>
      </c>
      <c r="N850" s="178">
        <v>5</v>
      </c>
      <c r="O850" s="180">
        <f t="shared" si="60"/>
        <v>2.5000000000000226</v>
      </c>
    </row>
    <row r="851" spans="2:15" x14ac:dyDescent="0.2">
      <c r="B851" s="175" t="s">
        <v>49</v>
      </c>
      <c r="C851" s="182" t="s">
        <v>69</v>
      </c>
      <c r="D851" s="175" t="s">
        <v>127</v>
      </c>
      <c r="E851" s="176" t="str">
        <f t="shared" si="61"/>
        <v>CEFemale45-49</v>
      </c>
      <c r="F851" s="177">
        <v>3.3400000000000001E-3</v>
      </c>
      <c r="G851" s="177">
        <v>1.6577394533572848E-2</v>
      </c>
      <c r="H851" s="178">
        <v>1582.4853241710719</v>
      </c>
      <c r="I851" s="177">
        <v>0.98342260546642712</v>
      </c>
      <c r="J851" s="178">
        <v>95460.436859736496</v>
      </c>
      <c r="K851" s="178">
        <v>473345.97098825476</v>
      </c>
      <c r="L851" s="178">
        <v>3449501.1256483179</v>
      </c>
      <c r="M851" s="179">
        <v>36.135400581884994</v>
      </c>
      <c r="N851" s="178">
        <v>5</v>
      </c>
      <c r="O851" s="180">
        <f t="shared" si="60"/>
        <v>2.4999999999999956</v>
      </c>
    </row>
    <row r="852" spans="2:15" x14ac:dyDescent="0.2">
      <c r="B852" s="175" t="s">
        <v>49</v>
      </c>
      <c r="C852" s="182" t="s">
        <v>69</v>
      </c>
      <c r="D852" s="175" t="s">
        <v>128</v>
      </c>
      <c r="E852" s="176" t="str">
        <f t="shared" si="61"/>
        <v>CEFemale50-54</v>
      </c>
      <c r="F852" s="177">
        <v>4.3600000000000002E-3</v>
      </c>
      <c r="G852" s="177">
        <v>2.158877163451535E-2</v>
      </c>
      <c r="H852" s="178">
        <v>2026.7096572174214</v>
      </c>
      <c r="I852" s="177">
        <v>0.97841122836548466</v>
      </c>
      <c r="J852" s="178">
        <v>93877.951535565415</v>
      </c>
      <c r="K852" s="178">
        <v>464322.98353478353</v>
      </c>
      <c r="L852" s="178">
        <v>2976155.1546600629</v>
      </c>
      <c r="M852" s="179">
        <v>31.702387045935428</v>
      </c>
      <c r="N852" s="178">
        <v>5</v>
      </c>
      <c r="O852" s="180">
        <f t="shared" si="60"/>
        <v>2.5000000000000013</v>
      </c>
    </row>
    <row r="853" spans="2:15" x14ac:dyDescent="0.2">
      <c r="B853" s="175" t="s">
        <v>49</v>
      </c>
      <c r="C853" s="182" t="s">
        <v>69</v>
      </c>
      <c r="D853" s="175" t="s">
        <v>129</v>
      </c>
      <c r="E853" s="176" t="str">
        <f t="shared" si="61"/>
        <v>CEFemale55-59</v>
      </c>
      <c r="F853" s="177">
        <v>6.5700000000000003E-3</v>
      </c>
      <c r="G853" s="177">
        <v>3.2320251203358318E-2</v>
      </c>
      <c r="H853" s="178">
        <v>2968.6552108486326</v>
      </c>
      <c r="I853" s="177">
        <v>0.96767974879664165</v>
      </c>
      <c r="J853" s="178">
        <v>91851.241878347995</v>
      </c>
      <c r="K853" s="178">
        <v>451834.57136461837</v>
      </c>
      <c r="L853" s="178">
        <v>2511832.1711252793</v>
      </c>
      <c r="M853" s="179">
        <v>27.346741532924131</v>
      </c>
      <c r="N853" s="178">
        <v>5</v>
      </c>
      <c r="O853" s="180">
        <f t="shared" si="60"/>
        <v>2.499999999999988</v>
      </c>
    </row>
    <row r="854" spans="2:15" x14ac:dyDescent="0.2">
      <c r="B854" s="175" t="s">
        <v>49</v>
      </c>
      <c r="C854" s="182" t="s">
        <v>69</v>
      </c>
      <c r="D854" s="175" t="s">
        <v>130</v>
      </c>
      <c r="E854" s="176" t="str">
        <f t="shared" si="61"/>
        <v>CEFemale60-64</v>
      </c>
      <c r="F854" s="177">
        <v>1.03E-2</v>
      </c>
      <c r="G854" s="177">
        <v>5.0214444076518434E-2</v>
      </c>
      <c r="H854" s="178">
        <v>4463.1896775914493</v>
      </c>
      <c r="I854" s="177">
        <v>0.94978555592348157</v>
      </c>
      <c r="J854" s="178">
        <v>88882.586667499359</v>
      </c>
      <c r="K854" s="178">
        <v>433254.95914351818</v>
      </c>
      <c r="L854" s="178">
        <v>2059997.5997606609</v>
      </c>
      <c r="M854" s="179">
        <v>23.176616219180261</v>
      </c>
      <c r="N854" s="178">
        <v>5</v>
      </c>
      <c r="O854" s="180">
        <f t="shared" si="60"/>
        <v>2.5000000000000053</v>
      </c>
    </row>
    <row r="855" spans="2:15" x14ac:dyDescent="0.2">
      <c r="B855" s="175" t="s">
        <v>49</v>
      </c>
      <c r="C855" s="182" t="s">
        <v>69</v>
      </c>
      <c r="D855" s="175" t="s">
        <v>131</v>
      </c>
      <c r="E855" s="176" t="str">
        <f t="shared" si="61"/>
        <v>CEFemale65-69</v>
      </c>
      <c r="F855" s="177">
        <v>1.5049999999999999E-2</v>
      </c>
      <c r="G855" s="177">
        <v>7.2534040204757178E-2</v>
      </c>
      <c r="H855" s="178">
        <v>6123.2799353273376</v>
      </c>
      <c r="I855" s="177">
        <v>0.92746595979524282</v>
      </c>
      <c r="J855" s="178">
        <v>84419.396989907909</v>
      </c>
      <c r="K855" s="178">
        <v>406788.78511122119</v>
      </c>
      <c r="L855" s="178">
        <v>1626742.6406171427</v>
      </c>
      <c r="M855" s="179">
        <v>19.269773282218718</v>
      </c>
      <c r="N855" s="178">
        <v>5</v>
      </c>
      <c r="O855" s="180">
        <f t="shared" si="60"/>
        <v>2.4999999999999991</v>
      </c>
    </row>
    <row r="856" spans="2:15" x14ac:dyDescent="0.2">
      <c r="B856" s="175" t="s">
        <v>49</v>
      </c>
      <c r="C856" s="182" t="s">
        <v>69</v>
      </c>
      <c r="D856" s="175" t="s">
        <v>132</v>
      </c>
      <c r="E856" s="176" t="str">
        <f t="shared" si="61"/>
        <v>CEFemale70-74</v>
      </c>
      <c r="F856" s="177">
        <v>2.419E-2</v>
      </c>
      <c r="G856" s="177">
        <v>0.11406288070253721</v>
      </c>
      <c r="H856" s="178">
        <v>8930.6806590685119</v>
      </c>
      <c r="I856" s="177">
        <v>0.88593711929746277</v>
      </c>
      <c r="J856" s="178">
        <v>78296.117054580565</v>
      </c>
      <c r="K856" s="178">
        <v>369153.88362523157</v>
      </c>
      <c r="L856" s="178">
        <v>1219953.8555059214</v>
      </c>
      <c r="M856" s="179">
        <v>15.581281695687236</v>
      </c>
      <c r="N856" s="178">
        <v>5</v>
      </c>
      <c r="O856" s="180">
        <f t="shared" si="60"/>
        <v>2.5000000000000009</v>
      </c>
    </row>
    <row r="857" spans="2:15" x14ac:dyDescent="0.2">
      <c r="B857" s="175" t="s">
        <v>49</v>
      </c>
      <c r="C857" s="182" t="s">
        <v>69</v>
      </c>
      <c r="D857" s="175" t="s">
        <v>133</v>
      </c>
      <c r="E857" s="176" t="str">
        <f t="shared" si="61"/>
        <v>CEFemale75-79</v>
      </c>
      <c r="F857" s="177">
        <v>3.8870000000000002E-2</v>
      </c>
      <c r="G857" s="177">
        <v>0.17713309281687578</v>
      </c>
      <c r="H857" s="178">
        <v>12286.91428332933</v>
      </c>
      <c r="I857" s="177">
        <v>0.82286690718312427</v>
      </c>
      <c r="J857" s="178">
        <v>69365.43639551205</v>
      </c>
      <c r="K857" s="178">
        <v>316109.89626923692</v>
      </c>
      <c r="L857" s="178">
        <v>850799.97188068985</v>
      </c>
      <c r="M857" s="179">
        <v>12.265474220180019</v>
      </c>
      <c r="N857" s="178">
        <v>5</v>
      </c>
      <c r="O857" s="180">
        <f t="shared" si="60"/>
        <v>2.4999999999999978</v>
      </c>
    </row>
    <row r="858" spans="2:15" x14ac:dyDescent="0.2">
      <c r="B858" s="175" t="s">
        <v>49</v>
      </c>
      <c r="C858" s="182" t="s">
        <v>69</v>
      </c>
      <c r="D858" s="175" t="s">
        <v>134</v>
      </c>
      <c r="E858" s="176" t="str">
        <f t="shared" si="61"/>
        <v>CEFemale80-84</v>
      </c>
      <c r="F858" s="177">
        <v>6.3869999999999996E-2</v>
      </c>
      <c r="G858" s="177">
        <v>0.2753798881244684</v>
      </c>
      <c r="H858" s="178">
        <v>15718.277033562876</v>
      </c>
      <c r="I858" s="177">
        <v>0.72462011187553155</v>
      </c>
      <c r="J858" s="178">
        <v>57078.522112182727</v>
      </c>
      <c r="K858" s="178">
        <v>246096.91797700644</v>
      </c>
      <c r="L858" s="178">
        <v>534690.07561145292</v>
      </c>
      <c r="M858" s="179">
        <v>9.3676229836604286</v>
      </c>
      <c r="N858" s="178">
        <v>5</v>
      </c>
      <c r="O858" s="180">
        <f t="shared" si="60"/>
        <v>2.5</v>
      </c>
    </row>
    <row r="859" spans="2:15" x14ac:dyDescent="0.2">
      <c r="B859" s="175" t="s">
        <v>49</v>
      </c>
      <c r="C859" s="182" t="s">
        <v>69</v>
      </c>
      <c r="D859" s="175" t="s">
        <v>135</v>
      </c>
      <c r="E859" s="176" t="str">
        <f t="shared" si="61"/>
        <v>CEFemale85-89</v>
      </c>
      <c r="F859" s="177">
        <v>0.10126</v>
      </c>
      <c r="G859" s="177">
        <v>0.40400839999669441</v>
      </c>
      <c r="H859" s="178">
        <v>16709.886437684359</v>
      </c>
      <c r="I859" s="177">
        <v>0.59599160000330564</v>
      </c>
      <c r="J859" s="178">
        <v>41360.245078619846</v>
      </c>
      <c r="K859" s="178">
        <v>165026.50929888833</v>
      </c>
      <c r="L859" s="178">
        <v>288593.15763444651</v>
      </c>
      <c r="M859" s="179">
        <v>6.9775495064372235</v>
      </c>
      <c r="N859" s="178">
        <v>5</v>
      </c>
      <c r="O859" s="180">
        <f t="shared" si="60"/>
        <v>2.4999999999999987</v>
      </c>
    </row>
    <row r="860" spans="2:15" x14ac:dyDescent="0.2">
      <c r="B860" s="175" t="s">
        <v>49</v>
      </c>
      <c r="C860" s="182" t="s">
        <v>69</v>
      </c>
      <c r="D860" s="175" t="s">
        <v>8</v>
      </c>
      <c r="E860" s="176" t="str">
        <f t="shared" si="61"/>
        <v>CEFemale90+</v>
      </c>
      <c r="F860" s="177">
        <v>0.19949</v>
      </c>
      <c r="G860" s="177">
        <v>1</v>
      </c>
      <c r="H860" s="178">
        <v>24650.35864093549</v>
      </c>
      <c r="I860" s="177">
        <v>0</v>
      </c>
      <c r="J860" s="178">
        <v>24650.35864093549</v>
      </c>
      <c r="K860" s="178">
        <v>123566.64833555822</v>
      </c>
      <c r="L860" s="178">
        <v>123566.64833555822</v>
      </c>
      <c r="M860" s="179">
        <v>5.0127728417856732</v>
      </c>
      <c r="N860" s="179" t="s">
        <v>19</v>
      </c>
      <c r="O860" s="180">
        <f>K860/H860</f>
        <v>5.0127728417856732</v>
      </c>
    </row>
    <row r="861" spans="2:15" ht="16" customHeight="1" x14ac:dyDescent="0.2">
      <c r="B861" s="239" t="s">
        <v>14</v>
      </c>
      <c r="C861" s="239" t="s">
        <v>17</v>
      </c>
      <c r="D861" s="239" t="s">
        <v>0</v>
      </c>
      <c r="E861" s="239" t="s">
        <v>137</v>
      </c>
      <c r="F861" s="238" t="s">
        <v>1</v>
      </c>
      <c r="G861" s="238" t="s">
        <v>2</v>
      </c>
      <c r="H861" s="238" t="s">
        <v>82</v>
      </c>
      <c r="I861" s="238" t="s">
        <v>3</v>
      </c>
      <c r="J861" s="238" t="s">
        <v>4</v>
      </c>
      <c r="K861" s="238" t="s">
        <v>5</v>
      </c>
      <c r="L861" s="238" t="s">
        <v>6</v>
      </c>
      <c r="M861" s="240" t="s">
        <v>7</v>
      </c>
      <c r="N861" s="248" t="s">
        <v>9</v>
      </c>
      <c r="O861" s="250" t="s">
        <v>141</v>
      </c>
    </row>
    <row r="862" spans="2:15" ht="16" customHeight="1" x14ac:dyDescent="0.2">
      <c r="B862" s="239"/>
      <c r="C862" s="239"/>
      <c r="D862" s="239"/>
      <c r="E862" s="239"/>
      <c r="F862" s="239"/>
      <c r="G862" s="239"/>
      <c r="H862" s="239"/>
      <c r="I862" s="239"/>
      <c r="J862" s="239"/>
      <c r="K862" s="239"/>
      <c r="L862" s="239"/>
      <c r="M862" s="241"/>
      <c r="N862" s="248"/>
      <c r="O862" s="250"/>
    </row>
    <row r="863" spans="2:15" x14ac:dyDescent="0.2">
      <c r="B863" s="175" t="s">
        <v>50</v>
      </c>
      <c r="C863" s="182" t="s">
        <v>69</v>
      </c>
      <c r="D863" s="175">
        <v>0</v>
      </c>
      <c r="E863" s="176" t="str">
        <f t="shared" si="61"/>
        <v>RNFemale0</v>
      </c>
      <c r="F863" s="177">
        <v>1.12E-2</v>
      </c>
      <c r="G863" s="177">
        <v>1.1088665760934376E-2</v>
      </c>
      <c r="H863" s="178">
        <v>1108.8665760934375</v>
      </c>
      <c r="I863" s="177">
        <v>0.98891133423906563</v>
      </c>
      <c r="J863" s="178">
        <v>100000</v>
      </c>
      <c r="K863" s="178">
        <v>98983.464305218557</v>
      </c>
      <c r="L863" s="178">
        <v>8038100.8388998704</v>
      </c>
      <c r="M863" s="179">
        <v>80.381008388998708</v>
      </c>
      <c r="N863" s="178">
        <v>1</v>
      </c>
      <c r="O863" s="180">
        <f t="shared" ref="O863:O881" si="62">(K863-J864*N863)/H863</f>
        <v>8.326599728280977E-2</v>
      </c>
    </row>
    <row r="864" spans="2:15" x14ac:dyDescent="0.2">
      <c r="B864" s="175" t="s">
        <v>50</v>
      </c>
      <c r="C864" s="182" t="s">
        <v>69</v>
      </c>
      <c r="D864" s="181" t="s">
        <v>139</v>
      </c>
      <c r="E864" s="176" t="str">
        <f t="shared" si="61"/>
        <v>RNFemale01-04</v>
      </c>
      <c r="F864" s="177">
        <v>2.3000000000000001E-4</v>
      </c>
      <c r="G864" s="177">
        <v>9.33733398409402E-4</v>
      </c>
      <c r="H864" s="178">
        <v>92.33795408446187</v>
      </c>
      <c r="I864" s="177">
        <v>0.99906626660159059</v>
      </c>
      <c r="J864" s="178">
        <v>98891.133423906562</v>
      </c>
      <c r="K864" s="178">
        <v>395334.24107615952</v>
      </c>
      <c r="L864" s="178">
        <v>7939117.3745946521</v>
      </c>
      <c r="M864" s="179">
        <v>80.281387215604511</v>
      </c>
      <c r="N864" s="178">
        <v>4</v>
      </c>
      <c r="O864" s="180">
        <f t="shared" si="62"/>
        <v>1.5059809181382264</v>
      </c>
    </row>
    <row r="865" spans="2:15" x14ac:dyDescent="0.2">
      <c r="B865" s="175" t="s">
        <v>50</v>
      </c>
      <c r="C865" s="182" t="s">
        <v>69</v>
      </c>
      <c r="D865" s="181" t="s">
        <v>138</v>
      </c>
      <c r="E865" s="176" t="str">
        <f t="shared" si="61"/>
        <v>RNFemale05-09</v>
      </c>
      <c r="F865" s="177">
        <v>2.7E-4</v>
      </c>
      <c r="G865" s="177">
        <v>1.3285458719857592E-3</v>
      </c>
      <c r="H865" s="178">
        <v>131.25873187859747</v>
      </c>
      <c r="I865" s="177">
        <v>0.99867145412801428</v>
      </c>
      <c r="J865" s="178">
        <v>98798.7954698221</v>
      </c>
      <c r="K865" s="178">
        <v>493665.83051941404</v>
      </c>
      <c r="L865" s="178">
        <v>7543783.1335184928</v>
      </c>
      <c r="M865" s="179">
        <v>76.35501118860023</v>
      </c>
      <c r="N865" s="178">
        <v>5</v>
      </c>
      <c r="O865" s="180">
        <f t="shared" si="62"/>
        <v>2.4999999999999609</v>
      </c>
    </row>
    <row r="866" spans="2:15" x14ac:dyDescent="0.2">
      <c r="B866" s="175" t="s">
        <v>50</v>
      </c>
      <c r="C866" s="182" t="s">
        <v>69</v>
      </c>
      <c r="D866" s="181" t="s">
        <v>120</v>
      </c>
      <c r="E866" s="176" t="str">
        <f t="shared" si="61"/>
        <v>RNFemale10-14</v>
      </c>
      <c r="F866" s="177">
        <v>1.9000000000000001E-4</v>
      </c>
      <c r="G866" s="177">
        <v>9.6892414141173575E-4</v>
      </c>
      <c r="H866" s="178">
        <v>95.601358319022808</v>
      </c>
      <c r="I866" s="177">
        <v>0.9990310758585883</v>
      </c>
      <c r="J866" s="178">
        <v>98667.536737943505</v>
      </c>
      <c r="K866" s="178">
        <v>493098.68029391998</v>
      </c>
      <c r="L866" s="178">
        <v>7050117.3029990792</v>
      </c>
      <c r="M866" s="179">
        <v>71.453261488871163</v>
      </c>
      <c r="N866" s="178">
        <v>5</v>
      </c>
      <c r="O866" s="180">
        <f t="shared" si="62"/>
        <v>2.5000000000001186</v>
      </c>
    </row>
    <row r="867" spans="2:15" x14ac:dyDescent="0.2">
      <c r="B867" s="175" t="s">
        <v>50</v>
      </c>
      <c r="C867" s="182" t="s">
        <v>69</v>
      </c>
      <c r="D867" s="175" t="s">
        <v>121</v>
      </c>
      <c r="E867" s="176" t="str">
        <f t="shared" si="61"/>
        <v>RNFemale15-19</v>
      </c>
      <c r="F867" s="177">
        <v>3.3E-4</v>
      </c>
      <c r="G867" s="177">
        <v>1.637290605793253E-3</v>
      </c>
      <c r="H867" s="178">
        <v>161.39090379191876</v>
      </c>
      <c r="I867" s="177">
        <v>0.99836270939420679</v>
      </c>
      <c r="J867" s="178">
        <v>98571.935379624483</v>
      </c>
      <c r="K867" s="178">
        <v>492456.19963864266</v>
      </c>
      <c r="L867" s="178">
        <v>6557018.6227051588</v>
      </c>
      <c r="M867" s="179">
        <v>66.520136765626916</v>
      </c>
      <c r="N867" s="178">
        <v>5</v>
      </c>
      <c r="O867" s="180">
        <f t="shared" si="62"/>
        <v>2.4999999999997349</v>
      </c>
    </row>
    <row r="868" spans="2:15" x14ac:dyDescent="0.2">
      <c r="B868" s="175" t="s">
        <v>50</v>
      </c>
      <c r="C868" s="182" t="s">
        <v>69</v>
      </c>
      <c r="D868" s="175" t="s">
        <v>122</v>
      </c>
      <c r="E868" s="176" t="str">
        <f t="shared" si="61"/>
        <v>RNFemale20-24</v>
      </c>
      <c r="F868" s="177">
        <v>4.4000000000000002E-4</v>
      </c>
      <c r="G868" s="177">
        <v>2.2142822264576427E-3</v>
      </c>
      <c r="H868" s="178">
        <v>217.90871952885541</v>
      </c>
      <c r="I868" s="177">
        <v>0.9977857177735423</v>
      </c>
      <c r="J868" s="178">
        <v>98410.544475832576</v>
      </c>
      <c r="K868" s="178">
        <v>491507.95058034075</v>
      </c>
      <c r="L868" s="178">
        <v>6064562.4230665164</v>
      </c>
      <c r="M868" s="179">
        <v>61.625128235682482</v>
      </c>
      <c r="N868" s="178">
        <v>5</v>
      </c>
      <c r="O868" s="180">
        <f t="shared" si="62"/>
        <v>2.5000000000000786</v>
      </c>
    </row>
    <row r="869" spans="2:15" x14ac:dyDescent="0.2">
      <c r="B869" s="175" t="s">
        <v>50</v>
      </c>
      <c r="C869" s="182" t="s">
        <v>69</v>
      </c>
      <c r="D869" s="175" t="s">
        <v>123</v>
      </c>
      <c r="E869" s="176" t="str">
        <f t="shared" si="61"/>
        <v>RNFemale25-29</v>
      </c>
      <c r="F869" s="177">
        <v>6.4999999999999997E-4</v>
      </c>
      <c r="G869" s="177">
        <v>3.2427522242400794E-3</v>
      </c>
      <c r="H869" s="178">
        <v>318.41438800274983</v>
      </c>
      <c r="I869" s="177">
        <v>0.99675724777575991</v>
      </c>
      <c r="J869" s="178">
        <v>98192.635756303716</v>
      </c>
      <c r="K869" s="178">
        <v>490167.1428115117</v>
      </c>
      <c r="L869" s="178">
        <v>5573054.4724861756</v>
      </c>
      <c r="M869" s="179">
        <v>56.75633849281207</v>
      </c>
      <c r="N869" s="178">
        <v>5</v>
      </c>
      <c r="O869" s="180">
        <f t="shared" si="62"/>
        <v>2.5000000000000635</v>
      </c>
    </row>
    <row r="870" spans="2:15" x14ac:dyDescent="0.2">
      <c r="B870" s="175" t="s">
        <v>50</v>
      </c>
      <c r="C870" s="182" t="s">
        <v>69</v>
      </c>
      <c r="D870" s="175" t="s">
        <v>124</v>
      </c>
      <c r="E870" s="176" t="str">
        <f t="shared" si="61"/>
        <v>RNFemale30-34</v>
      </c>
      <c r="F870" s="177">
        <v>7.2000000000000005E-4</v>
      </c>
      <c r="G870" s="177">
        <v>3.5963557644689949E-3</v>
      </c>
      <c r="H870" s="178">
        <v>351.99052021080365</v>
      </c>
      <c r="I870" s="177">
        <v>0.99640364423553096</v>
      </c>
      <c r="J870" s="178">
        <v>97874.221368300961</v>
      </c>
      <c r="K870" s="178">
        <v>488491.13054097781</v>
      </c>
      <c r="L870" s="178">
        <v>5082887.329674664</v>
      </c>
      <c r="M870" s="179">
        <v>51.93285074062296</v>
      </c>
      <c r="N870" s="178">
        <v>5</v>
      </c>
      <c r="O870" s="180">
        <f t="shared" si="62"/>
        <v>2.5000000000001177</v>
      </c>
    </row>
    <row r="871" spans="2:15" x14ac:dyDescent="0.2">
      <c r="B871" s="175" t="s">
        <v>50</v>
      </c>
      <c r="C871" s="182" t="s">
        <v>69</v>
      </c>
      <c r="D871" s="175" t="s">
        <v>125</v>
      </c>
      <c r="E871" s="176" t="str">
        <f t="shared" si="61"/>
        <v>RNFemale35-39</v>
      </c>
      <c r="F871" s="177">
        <v>1.1100000000000001E-3</v>
      </c>
      <c r="G871" s="177">
        <v>5.5406667141149422E-3</v>
      </c>
      <c r="H871" s="178">
        <v>540.33817834624654</v>
      </c>
      <c r="I871" s="177">
        <v>0.99445933328588509</v>
      </c>
      <c r="J871" s="178">
        <v>97522.230848090156</v>
      </c>
      <c r="K871" s="178">
        <v>486260.30879458517</v>
      </c>
      <c r="L871" s="178">
        <v>4594396.1991336858</v>
      </c>
      <c r="M871" s="179">
        <v>47.111270519337808</v>
      </c>
      <c r="N871" s="178">
        <v>5</v>
      </c>
      <c r="O871" s="180">
        <f t="shared" si="62"/>
        <v>2.4999999999999525</v>
      </c>
    </row>
    <row r="872" spans="2:15" x14ac:dyDescent="0.2">
      <c r="B872" s="175" t="s">
        <v>50</v>
      </c>
      <c r="C872" s="182" t="s">
        <v>69</v>
      </c>
      <c r="D872" s="175" t="s">
        <v>126</v>
      </c>
      <c r="E872" s="176" t="str">
        <f t="shared" si="61"/>
        <v>RNFemale40-44</v>
      </c>
      <c r="F872" s="177">
        <v>1.58E-3</v>
      </c>
      <c r="G872" s="177">
        <v>7.8450621259260958E-3</v>
      </c>
      <c r="H872" s="178">
        <v>760.82897308403767</v>
      </c>
      <c r="I872" s="177">
        <v>0.99215493787407394</v>
      </c>
      <c r="J872" s="178">
        <v>96981.892669743916</v>
      </c>
      <c r="K872" s="178">
        <v>483007.39091600949</v>
      </c>
      <c r="L872" s="178">
        <v>4108135.8903391007</v>
      </c>
      <c r="M872" s="179">
        <v>42.359823852156509</v>
      </c>
      <c r="N872" s="178">
        <v>5</v>
      </c>
      <c r="O872" s="180">
        <f t="shared" si="62"/>
        <v>2.4999999999999956</v>
      </c>
    </row>
    <row r="873" spans="2:15" x14ac:dyDescent="0.2">
      <c r="B873" s="175" t="s">
        <v>50</v>
      </c>
      <c r="C873" s="182" t="s">
        <v>69</v>
      </c>
      <c r="D873" s="175" t="s">
        <v>127</v>
      </c>
      <c r="E873" s="176" t="str">
        <f t="shared" si="61"/>
        <v>RNFemale45-49</v>
      </c>
      <c r="F873" s="177">
        <v>2.6099999999999999E-3</v>
      </c>
      <c r="G873" s="177">
        <v>1.2984052649246791E-2</v>
      </c>
      <c r="H873" s="178">
        <v>1249.3393570039609</v>
      </c>
      <c r="I873" s="177">
        <v>0.98701594735075315</v>
      </c>
      <c r="J873" s="178">
        <v>96221.063696659883</v>
      </c>
      <c r="K873" s="178">
        <v>477981.97009078949</v>
      </c>
      <c r="L873" s="178">
        <v>3625128.4994230913</v>
      </c>
      <c r="M873" s="179">
        <v>37.674999216922295</v>
      </c>
      <c r="N873" s="178">
        <v>5</v>
      </c>
      <c r="O873" s="180">
        <f t="shared" si="62"/>
        <v>2.4999999999999623</v>
      </c>
    </row>
    <row r="874" spans="2:15" x14ac:dyDescent="0.2">
      <c r="B874" s="175" t="s">
        <v>50</v>
      </c>
      <c r="C874" s="182" t="s">
        <v>69</v>
      </c>
      <c r="D874" s="175" t="s">
        <v>128</v>
      </c>
      <c r="E874" s="176" t="str">
        <f t="shared" si="61"/>
        <v>RNFemale50-54</v>
      </c>
      <c r="F874" s="177">
        <v>4.0699999999999998E-3</v>
      </c>
      <c r="G874" s="177">
        <v>2.0153352033302662E-2</v>
      </c>
      <c r="H874" s="178">
        <v>1913.9985938268646</v>
      </c>
      <c r="I874" s="177">
        <v>0.97984664796669729</v>
      </c>
      <c r="J874" s="178">
        <v>94971.724339655921</v>
      </c>
      <c r="K874" s="178">
        <v>470073.62521371245</v>
      </c>
      <c r="L874" s="178">
        <v>3147146.529332302</v>
      </c>
      <c r="M874" s="179">
        <v>33.137721266141057</v>
      </c>
      <c r="N874" s="178">
        <v>5</v>
      </c>
      <c r="O874" s="180">
        <f t="shared" si="62"/>
        <v>2.5000000000000089</v>
      </c>
    </row>
    <row r="875" spans="2:15" x14ac:dyDescent="0.2">
      <c r="B875" s="175" t="s">
        <v>50</v>
      </c>
      <c r="C875" s="182" t="s">
        <v>69</v>
      </c>
      <c r="D875" s="175" t="s">
        <v>129</v>
      </c>
      <c r="E875" s="176" t="str">
        <f t="shared" si="61"/>
        <v>RNFemale55-59</v>
      </c>
      <c r="F875" s="177">
        <v>5.8500000000000002E-3</v>
      </c>
      <c r="G875" s="177">
        <v>2.8831509906845229E-2</v>
      </c>
      <c r="H875" s="178">
        <v>2682.9947417493568</v>
      </c>
      <c r="I875" s="177">
        <v>0.97116849009315476</v>
      </c>
      <c r="J875" s="178">
        <v>93057.725745829055</v>
      </c>
      <c r="K875" s="178">
        <v>458581.14187477191</v>
      </c>
      <c r="L875" s="178">
        <v>2677072.9041185896</v>
      </c>
      <c r="M875" s="179">
        <v>28.767873732811257</v>
      </c>
      <c r="N875" s="178">
        <v>5</v>
      </c>
      <c r="O875" s="180">
        <f t="shared" si="62"/>
        <v>2.5000000000000102</v>
      </c>
    </row>
    <row r="876" spans="2:15" x14ac:dyDescent="0.2">
      <c r="B876" s="175" t="s">
        <v>50</v>
      </c>
      <c r="C876" s="182" t="s">
        <v>69</v>
      </c>
      <c r="D876" s="175" t="s">
        <v>130</v>
      </c>
      <c r="E876" s="176" t="str">
        <f t="shared" si="61"/>
        <v>RNFemale60-64</v>
      </c>
      <c r="F876" s="177">
        <v>8.1499999999999993E-3</v>
      </c>
      <c r="G876" s="177">
        <v>3.9916856295990594E-2</v>
      </c>
      <c r="H876" s="178">
        <v>3607.4751502786553</v>
      </c>
      <c r="I876" s="177">
        <v>0.96008314370400938</v>
      </c>
      <c r="J876" s="178">
        <v>90374.731004079702</v>
      </c>
      <c r="K876" s="178">
        <v>442854.96714470186</v>
      </c>
      <c r="L876" s="178">
        <v>2218491.7622438176</v>
      </c>
      <c r="M876" s="179">
        <v>24.547699756292168</v>
      </c>
      <c r="N876" s="178">
        <v>5</v>
      </c>
      <c r="O876" s="180">
        <f t="shared" si="62"/>
        <v>2.4999999999999982</v>
      </c>
    </row>
    <row r="877" spans="2:15" x14ac:dyDescent="0.2">
      <c r="B877" s="175" t="s">
        <v>50</v>
      </c>
      <c r="C877" s="182" t="s">
        <v>69</v>
      </c>
      <c r="D877" s="175" t="s">
        <v>131</v>
      </c>
      <c r="E877" s="176" t="str">
        <f t="shared" si="61"/>
        <v>RNFemale65-69</v>
      </c>
      <c r="F877" s="177">
        <v>1.261E-2</v>
      </c>
      <c r="G877" s="177">
        <v>6.1123200483927116E-2</v>
      </c>
      <c r="H877" s="178">
        <v>5303.4923749920799</v>
      </c>
      <c r="I877" s="177">
        <v>0.93887679951607284</v>
      </c>
      <c r="J877" s="178">
        <v>86767.255853801049</v>
      </c>
      <c r="K877" s="178">
        <v>420577.54833152506</v>
      </c>
      <c r="L877" s="178">
        <v>1775636.7950991159</v>
      </c>
      <c r="M877" s="179">
        <v>20.464365014504835</v>
      </c>
      <c r="N877" s="178">
        <v>5</v>
      </c>
      <c r="O877" s="180">
        <f t="shared" si="62"/>
        <v>2.5000000000000053</v>
      </c>
    </row>
    <row r="878" spans="2:15" x14ac:dyDescent="0.2">
      <c r="B878" s="175" t="s">
        <v>50</v>
      </c>
      <c r="C878" s="182" t="s">
        <v>69</v>
      </c>
      <c r="D878" s="175" t="s">
        <v>132</v>
      </c>
      <c r="E878" s="176" t="str">
        <f t="shared" si="61"/>
        <v>RNFemale70-74</v>
      </c>
      <c r="F878" s="177">
        <v>1.95E-2</v>
      </c>
      <c r="G878" s="177">
        <v>9.2985867783483805E-2</v>
      </c>
      <c r="H878" s="178">
        <v>7574.9787399855268</v>
      </c>
      <c r="I878" s="177">
        <v>0.90701413221651617</v>
      </c>
      <c r="J878" s="178">
        <v>81463.763478808964</v>
      </c>
      <c r="K878" s="178">
        <v>388381.37054408097</v>
      </c>
      <c r="L878" s="178">
        <v>1355059.2467675908</v>
      </c>
      <c r="M878" s="179">
        <v>16.633889583557973</v>
      </c>
      <c r="N878" s="178">
        <v>5</v>
      </c>
      <c r="O878" s="180">
        <f t="shared" si="62"/>
        <v>2.4999999999999982</v>
      </c>
    </row>
    <row r="879" spans="2:15" x14ac:dyDescent="0.2">
      <c r="B879" s="175" t="s">
        <v>50</v>
      </c>
      <c r="C879" s="182" t="s">
        <v>69</v>
      </c>
      <c r="D879" s="175" t="s">
        <v>133</v>
      </c>
      <c r="E879" s="176" t="str">
        <f t="shared" si="61"/>
        <v>RNFemale75-79</v>
      </c>
      <c r="F879" s="177">
        <v>3.3669999999999999E-2</v>
      </c>
      <c r="G879" s="177">
        <v>0.15527602782670236</v>
      </c>
      <c r="H879" s="178">
        <v>11473.156995186768</v>
      </c>
      <c r="I879" s="177">
        <v>0.84472397217329764</v>
      </c>
      <c r="J879" s="178">
        <v>73888.784738823437</v>
      </c>
      <c r="K879" s="178">
        <v>340761.03120615025</v>
      </c>
      <c r="L879" s="178">
        <v>966677.8762235099</v>
      </c>
      <c r="M879" s="179">
        <v>13.082876916171388</v>
      </c>
      <c r="N879" s="178">
        <v>5</v>
      </c>
      <c r="O879" s="180">
        <f t="shared" si="62"/>
        <v>2.5</v>
      </c>
    </row>
    <row r="880" spans="2:15" x14ac:dyDescent="0.2">
      <c r="B880" s="175" t="s">
        <v>50</v>
      </c>
      <c r="C880" s="182" t="s">
        <v>69</v>
      </c>
      <c r="D880" s="175" t="s">
        <v>134</v>
      </c>
      <c r="E880" s="176" t="str">
        <f t="shared" si="61"/>
        <v>RNFemale80-84</v>
      </c>
      <c r="F880" s="177">
        <v>5.7869999999999998E-2</v>
      </c>
      <c r="G880" s="177">
        <v>0.25277040655784633</v>
      </c>
      <c r="H880" s="178">
        <v>15776.823600322232</v>
      </c>
      <c r="I880" s="177">
        <v>0.74722959344215367</v>
      </c>
      <c r="J880" s="178">
        <v>62415.627743636665</v>
      </c>
      <c r="K880" s="178">
        <v>272636.07971737772</v>
      </c>
      <c r="L880" s="178">
        <v>625916.84501735959</v>
      </c>
      <c r="M880" s="179">
        <v>10.028207159723271</v>
      </c>
      <c r="N880" s="178">
        <v>5</v>
      </c>
      <c r="O880" s="180">
        <f t="shared" si="62"/>
        <v>2.4999999999999996</v>
      </c>
    </row>
    <row r="881" spans="2:15" x14ac:dyDescent="0.2">
      <c r="B881" s="175" t="s">
        <v>50</v>
      </c>
      <c r="C881" s="182" t="s">
        <v>69</v>
      </c>
      <c r="D881" s="175" t="s">
        <v>135</v>
      </c>
      <c r="E881" s="176" t="str">
        <f t="shared" si="61"/>
        <v>RNFemale85-89</v>
      </c>
      <c r="F881" s="177">
        <v>9.3740000000000004E-2</v>
      </c>
      <c r="G881" s="177">
        <v>0.3797009167891805</v>
      </c>
      <c r="H881" s="178">
        <v>17708.796691167521</v>
      </c>
      <c r="I881" s="177">
        <v>0.6202990832108195</v>
      </c>
      <c r="J881" s="178">
        <v>46638.804143314432</v>
      </c>
      <c r="K881" s="178">
        <v>188922.02898865336</v>
      </c>
      <c r="L881" s="178">
        <v>353280.76529998187</v>
      </c>
      <c r="M881" s="179">
        <v>7.5748246934977184</v>
      </c>
      <c r="N881" s="178">
        <v>5</v>
      </c>
      <c r="O881" s="180">
        <f t="shared" si="62"/>
        <v>2.4999999999999996</v>
      </c>
    </row>
    <row r="882" spans="2:15" x14ac:dyDescent="0.2">
      <c r="B882" s="175" t="s">
        <v>50</v>
      </c>
      <c r="C882" s="182" t="s">
        <v>69</v>
      </c>
      <c r="D882" s="175" t="s">
        <v>8</v>
      </c>
      <c r="E882" s="176" t="str">
        <f t="shared" si="61"/>
        <v>RNFemale90+</v>
      </c>
      <c r="F882" s="177">
        <v>0.17602000000000001</v>
      </c>
      <c r="G882" s="177">
        <v>1</v>
      </c>
      <c r="H882" s="178">
        <v>28930.007452146911</v>
      </c>
      <c r="I882" s="177">
        <v>0</v>
      </c>
      <c r="J882" s="178">
        <v>28930.007452146911</v>
      </c>
      <c r="K882" s="178">
        <v>164358.73631132851</v>
      </c>
      <c r="L882" s="178">
        <v>164358.73631132851</v>
      </c>
      <c r="M882" s="179">
        <v>5.6812545445483931</v>
      </c>
      <c r="N882" s="179" t="s">
        <v>19</v>
      </c>
      <c r="O882" s="180">
        <f>K882/H882</f>
        <v>5.6812545445483931</v>
      </c>
    </row>
    <row r="883" spans="2:15" ht="16" customHeight="1" x14ac:dyDescent="0.2">
      <c r="B883" s="239" t="s">
        <v>14</v>
      </c>
      <c r="C883" s="239" t="s">
        <v>17</v>
      </c>
      <c r="D883" s="239" t="s">
        <v>0</v>
      </c>
      <c r="E883" s="239" t="s">
        <v>137</v>
      </c>
      <c r="F883" s="238" t="s">
        <v>1</v>
      </c>
      <c r="G883" s="238" t="s">
        <v>2</v>
      </c>
      <c r="H883" s="238" t="s">
        <v>82</v>
      </c>
      <c r="I883" s="238" t="s">
        <v>3</v>
      </c>
      <c r="J883" s="238" t="s">
        <v>4</v>
      </c>
      <c r="K883" s="238" t="s">
        <v>5</v>
      </c>
      <c r="L883" s="238" t="s">
        <v>6</v>
      </c>
      <c r="M883" s="240" t="s">
        <v>7</v>
      </c>
      <c r="N883" s="248" t="s">
        <v>9</v>
      </c>
      <c r="O883" s="250" t="s">
        <v>141</v>
      </c>
    </row>
    <row r="884" spans="2:15" ht="16" customHeight="1" x14ac:dyDescent="0.2">
      <c r="B884" s="239"/>
      <c r="C884" s="239"/>
      <c r="D884" s="239"/>
      <c r="E884" s="239"/>
      <c r="F884" s="239"/>
      <c r="G884" s="239"/>
      <c r="H884" s="239"/>
      <c r="I884" s="239"/>
      <c r="J884" s="239"/>
      <c r="K884" s="239"/>
      <c r="L884" s="239"/>
      <c r="M884" s="241"/>
      <c r="N884" s="248"/>
      <c r="O884" s="250"/>
    </row>
    <row r="885" spans="2:15" x14ac:dyDescent="0.2">
      <c r="B885" s="175" t="s">
        <v>51</v>
      </c>
      <c r="C885" s="182" t="s">
        <v>69</v>
      </c>
      <c r="D885" s="175">
        <v>0</v>
      </c>
      <c r="E885" s="176" t="str">
        <f t="shared" si="61"/>
        <v>PBFemale0</v>
      </c>
      <c r="F885" s="177">
        <v>1.4019999999999999E-2</v>
      </c>
      <c r="G885" s="177">
        <v>1.3845351025716096E-2</v>
      </c>
      <c r="H885" s="178">
        <v>1384.5351025716097</v>
      </c>
      <c r="I885" s="177">
        <v>0.98615464897428395</v>
      </c>
      <c r="J885" s="178">
        <v>100000</v>
      </c>
      <c r="K885" s="178">
        <v>98742.199776064561</v>
      </c>
      <c r="L885" s="178">
        <v>7793917.7695123022</v>
      </c>
      <c r="M885" s="179">
        <v>77.939177695123021</v>
      </c>
      <c r="N885" s="178">
        <v>1</v>
      </c>
      <c r="O885" s="180">
        <f t="shared" ref="O885:O903" si="63">(K885-J886*N885)/H885</f>
        <v>9.1536053077147711E-2</v>
      </c>
    </row>
    <row r="886" spans="2:15" x14ac:dyDescent="0.2">
      <c r="B886" s="175" t="s">
        <v>51</v>
      </c>
      <c r="C886" s="182" t="s">
        <v>69</v>
      </c>
      <c r="D886" s="181" t="s">
        <v>139</v>
      </c>
      <c r="E886" s="176" t="str">
        <f t="shared" si="61"/>
        <v>PBFemale01-04</v>
      </c>
      <c r="F886" s="177">
        <v>3.4000000000000002E-4</v>
      </c>
      <c r="G886" s="177">
        <v>1.3419944628427166E-3</v>
      </c>
      <c r="H886" s="178">
        <v>132.34140784300919</v>
      </c>
      <c r="I886" s="177">
        <v>0.99865800553715733</v>
      </c>
      <c r="J886" s="178">
        <v>98615.464897428392</v>
      </c>
      <c r="K886" s="178">
        <v>394131.20475486817</v>
      </c>
      <c r="L886" s="178">
        <v>7695175.5697362376</v>
      </c>
      <c r="M886" s="179">
        <v>78.03213803981069</v>
      </c>
      <c r="N886" s="178">
        <v>4</v>
      </c>
      <c r="O886" s="180">
        <f t="shared" si="63"/>
        <v>1.5015013045830305</v>
      </c>
    </row>
    <row r="887" spans="2:15" x14ac:dyDescent="0.2">
      <c r="B887" s="175" t="s">
        <v>51</v>
      </c>
      <c r="C887" s="182" t="s">
        <v>69</v>
      </c>
      <c r="D887" s="181" t="s">
        <v>138</v>
      </c>
      <c r="E887" s="176" t="str">
        <f t="shared" si="61"/>
        <v>PBFemale05-09</v>
      </c>
      <c r="F887" s="177">
        <v>3.2000000000000003E-4</v>
      </c>
      <c r="G887" s="177">
        <v>1.5959095553955424E-3</v>
      </c>
      <c r="H887" s="178">
        <v>157.1701578222285</v>
      </c>
      <c r="I887" s="177">
        <v>0.99840409044460443</v>
      </c>
      <c r="J887" s="178">
        <v>98483.123489585385</v>
      </c>
      <c r="K887" s="178">
        <v>492022.69205337134</v>
      </c>
      <c r="L887" s="178">
        <v>7301044.3649813691</v>
      </c>
      <c r="M887" s="179">
        <v>74.13497974354415</v>
      </c>
      <c r="N887" s="178">
        <v>5</v>
      </c>
      <c r="O887" s="180">
        <f t="shared" si="63"/>
        <v>2.499999999999889</v>
      </c>
    </row>
    <row r="888" spans="2:15" x14ac:dyDescent="0.2">
      <c r="B888" s="175" t="s">
        <v>51</v>
      </c>
      <c r="C888" s="182" t="s">
        <v>69</v>
      </c>
      <c r="D888" s="181" t="s">
        <v>120</v>
      </c>
      <c r="E888" s="176" t="str">
        <f t="shared" si="61"/>
        <v>PBFemale10-14</v>
      </c>
      <c r="F888" s="177">
        <v>2.2000000000000001E-4</v>
      </c>
      <c r="G888" s="177">
        <v>1.0853962003674518E-3</v>
      </c>
      <c r="H888" s="178">
        <v>106.72261614380312</v>
      </c>
      <c r="I888" s="177">
        <v>0.99891460379963259</v>
      </c>
      <c r="J888" s="178">
        <v>98325.953331763158</v>
      </c>
      <c r="K888" s="178">
        <v>491362.96011845628</v>
      </c>
      <c r="L888" s="178">
        <v>6809021.672927998</v>
      </c>
      <c r="M888" s="179">
        <v>69.249485432941285</v>
      </c>
      <c r="N888" s="178">
        <v>5</v>
      </c>
      <c r="O888" s="180">
        <f t="shared" si="63"/>
        <v>2.5000000000000218</v>
      </c>
    </row>
    <row r="889" spans="2:15" x14ac:dyDescent="0.2">
      <c r="B889" s="175" t="s">
        <v>51</v>
      </c>
      <c r="C889" s="182" t="s">
        <v>69</v>
      </c>
      <c r="D889" s="175" t="s">
        <v>121</v>
      </c>
      <c r="E889" s="176" t="str">
        <f t="shared" si="61"/>
        <v>PBFemale15-19</v>
      </c>
      <c r="F889" s="177">
        <v>5.4000000000000001E-4</v>
      </c>
      <c r="G889" s="177">
        <v>2.7043608830923903E-3</v>
      </c>
      <c r="H889" s="178">
        <v>265.62024551474758</v>
      </c>
      <c r="I889" s="177">
        <v>0.99729563911690766</v>
      </c>
      <c r="J889" s="178">
        <v>98219.230715619356</v>
      </c>
      <c r="K889" s="178">
        <v>490432.10296430992</v>
      </c>
      <c r="L889" s="178">
        <v>6317658.7128095413</v>
      </c>
      <c r="M889" s="179">
        <v>64.322013792812911</v>
      </c>
      <c r="N889" s="178">
        <v>5</v>
      </c>
      <c r="O889" s="180">
        <f t="shared" si="63"/>
        <v>2.4999999999999307</v>
      </c>
    </row>
    <row r="890" spans="2:15" x14ac:dyDescent="0.2">
      <c r="B890" s="175" t="s">
        <v>51</v>
      </c>
      <c r="C890" s="182" t="s">
        <v>69</v>
      </c>
      <c r="D890" s="175" t="s">
        <v>122</v>
      </c>
      <c r="E890" s="176" t="str">
        <f t="shared" si="61"/>
        <v>PBFemale20-24</v>
      </c>
      <c r="F890" s="177">
        <v>5.6999999999999998E-4</v>
      </c>
      <c r="G890" s="177">
        <v>2.8372072252949221E-3</v>
      </c>
      <c r="H890" s="178">
        <v>277.91469136950514</v>
      </c>
      <c r="I890" s="177">
        <v>0.9971627927747051</v>
      </c>
      <c r="J890" s="178">
        <v>97953.610470104613</v>
      </c>
      <c r="K890" s="178">
        <v>489073.26562209934</v>
      </c>
      <c r="L890" s="178">
        <v>5827226.6098452313</v>
      </c>
      <c r="M890" s="179">
        <v>59.489656194180789</v>
      </c>
      <c r="N890" s="178">
        <v>5</v>
      </c>
      <c r="O890" s="180">
        <f t="shared" si="63"/>
        <v>2.5000000000000879</v>
      </c>
    </row>
    <row r="891" spans="2:15" x14ac:dyDescent="0.2">
      <c r="B891" s="175" t="s">
        <v>51</v>
      </c>
      <c r="C891" s="182" t="s">
        <v>69</v>
      </c>
      <c r="D891" s="175" t="s">
        <v>123</v>
      </c>
      <c r="E891" s="176" t="str">
        <f t="shared" si="61"/>
        <v>PBFemale25-29</v>
      </c>
      <c r="F891" s="177">
        <v>7.7999999999999999E-4</v>
      </c>
      <c r="G891" s="177">
        <v>3.8939586186983411E-3</v>
      </c>
      <c r="H891" s="178">
        <v>380.34511741496277</v>
      </c>
      <c r="I891" s="177">
        <v>0.99610604138130165</v>
      </c>
      <c r="J891" s="178">
        <v>97675.695778735113</v>
      </c>
      <c r="K891" s="178">
        <v>487427.61610013817</v>
      </c>
      <c r="L891" s="178">
        <v>5338153.3442231324</v>
      </c>
      <c r="M891" s="179">
        <v>54.651807715971209</v>
      </c>
      <c r="N891" s="178">
        <v>5</v>
      </c>
      <c r="O891" s="180">
        <f t="shared" si="63"/>
        <v>2.5000000000000839</v>
      </c>
    </row>
    <row r="892" spans="2:15" x14ac:dyDescent="0.2">
      <c r="B892" s="175" t="s">
        <v>51</v>
      </c>
      <c r="C892" s="182" t="s">
        <v>69</v>
      </c>
      <c r="D892" s="175" t="s">
        <v>124</v>
      </c>
      <c r="E892" s="176" t="str">
        <f t="shared" si="61"/>
        <v>PBFemale30-34</v>
      </c>
      <c r="F892" s="177">
        <v>1E-3</v>
      </c>
      <c r="G892" s="177">
        <v>5.0086828128229656E-3</v>
      </c>
      <c r="H892" s="178">
        <v>487.3215506249378</v>
      </c>
      <c r="I892" s="177">
        <v>0.99499131718717704</v>
      </c>
      <c r="J892" s="178">
        <v>97295.350661320146</v>
      </c>
      <c r="K892" s="178">
        <v>485258.4494300384</v>
      </c>
      <c r="L892" s="178">
        <v>4850725.7281229943</v>
      </c>
      <c r="M892" s="179">
        <v>49.855678561744519</v>
      </c>
      <c r="N892" s="178">
        <v>5</v>
      </c>
      <c r="O892" s="180">
        <f t="shared" si="63"/>
        <v>2.4999999999999805</v>
      </c>
    </row>
    <row r="893" spans="2:15" x14ac:dyDescent="0.2">
      <c r="B893" s="175" t="s">
        <v>51</v>
      </c>
      <c r="C893" s="182" t="s">
        <v>69</v>
      </c>
      <c r="D893" s="175" t="s">
        <v>125</v>
      </c>
      <c r="E893" s="176" t="str">
        <f t="shared" si="61"/>
        <v>PBFemale35-39</v>
      </c>
      <c r="F893" s="177">
        <v>1.2800000000000001E-3</v>
      </c>
      <c r="G893" s="177">
        <v>6.3641164352445283E-3</v>
      </c>
      <c r="H893" s="178">
        <v>616.09756912700607</v>
      </c>
      <c r="I893" s="177">
        <v>0.99363588356475552</v>
      </c>
      <c r="J893" s="178">
        <v>96808.029110695206</v>
      </c>
      <c r="K893" s="178">
        <v>482499.90163065854</v>
      </c>
      <c r="L893" s="178">
        <v>4365467.2786929561</v>
      </c>
      <c r="M893" s="179">
        <v>45.094062122690872</v>
      </c>
      <c r="N893" s="178">
        <v>5</v>
      </c>
      <c r="O893" s="180">
        <f t="shared" si="63"/>
        <v>2.5000000000000093</v>
      </c>
    </row>
    <row r="894" spans="2:15" x14ac:dyDescent="0.2">
      <c r="B894" s="175" t="s">
        <v>51</v>
      </c>
      <c r="C894" s="182" t="s">
        <v>69</v>
      </c>
      <c r="D894" s="175" t="s">
        <v>126</v>
      </c>
      <c r="E894" s="176" t="str">
        <f t="shared" si="61"/>
        <v>PBFemale40-44</v>
      </c>
      <c r="F894" s="177">
        <v>2.2000000000000001E-3</v>
      </c>
      <c r="G894" s="177">
        <v>1.0942537553358887E-2</v>
      </c>
      <c r="H894" s="178">
        <v>1052.5838232237372</v>
      </c>
      <c r="I894" s="177">
        <v>0.98905746244664117</v>
      </c>
      <c r="J894" s="178">
        <v>96191.931541568207</v>
      </c>
      <c r="K894" s="178">
        <v>478328.19814978173</v>
      </c>
      <c r="L894" s="178">
        <v>3882967.3770622979</v>
      </c>
      <c r="M894" s="179">
        <v>40.366871886591852</v>
      </c>
      <c r="N894" s="178">
        <v>5</v>
      </c>
      <c r="O894" s="180">
        <f t="shared" si="63"/>
        <v>2.5000000000000018</v>
      </c>
    </row>
    <row r="895" spans="2:15" x14ac:dyDescent="0.2">
      <c r="B895" s="175" t="s">
        <v>51</v>
      </c>
      <c r="C895" s="182" t="s">
        <v>69</v>
      </c>
      <c r="D895" s="175" t="s">
        <v>127</v>
      </c>
      <c r="E895" s="176" t="str">
        <f t="shared" si="61"/>
        <v>PBFemale45-49</v>
      </c>
      <c r="F895" s="177">
        <v>3.3700000000000002E-3</v>
      </c>
      <c r="G895" s="177">
        <v>1.6712112732974724E-2</v>
      </c>
      <c r="H895" s="178">
        <v>1589.9795044106545</v>
      </c>
      <c r="I895" s="177">
        <v>0.98328788726702532</v>
      </c>
      <c r="J895" s="178">
        <v>95139.347718344477</v>
      </c>
      <c r="K895" s="178">
        <v>471721.78983069572</v>
      </c>
      <c r="L895" s="178">
        <v>3404639.1789125162</v>
      </c>
      <c r="M895" s="179">
        <v>35.785815864449575</v>
      </c>
      <c r="N895" s="178">
        <v>5</v>
      </c>
      <c r="O895" s="180">
        <f t="shared" si="63"/>
        <v>2.4999999999999822</v>
      </c>
    </row>
    <row r="896" spans="2:15" x14ac:dyDescent="0.2">
      <c r="B896" s="175" t="s">
        <v>51</v>
      </c>
      <c r="C896" s="182" t="s">
        <v>69</v>
      </c>
      <c r="D896" s="175" t="s">
        <v>128</v>
      </c>
      <c r="E896" s="176" t="str">
        <f t="shared" si="61"/>
        <v>PBFemale50-54</v>
      </c>
      <c r="F896" s="177">
        <v>4.5799999999999999E-3</v>
      </c>
      <c r="G896" s="177">
        <v>2.2638452553947981E-2</v>
      </c>
      <c r="H896" s="178">
        <v>2117.8129337629503</v>
      </c>
      <c r="I896" s="177">
        <v>0.97736154744605197</v>
      </c>
      <c r="J896" s="178">
        <v>93549.36821393382</v>
      </c>
      <c r="K896" s="178">
        <v>462452.30873526173</v>
      </c>
      <c r="L896" s="178">
        <v>2932917.3890818204</v>
      </c>
      <c r="M896" s="179">
        <v>31.351546729579876</v>
      </c>
      <c r="N896" s="178">
        <v>5</v>
      </c>
      <c r="O896" s="180">
        <f t="shared" si="63"/>
        <v>2.500000000000004</v>
      </c>
    </row>
    <row r="897" spans="2:15" x14ac:dyDescent="0.2">
      <c r="B897" s="175" t="s">
        <v>51</v>
      </c>
      <c r="C897" s="182" t="s">
        <v>69</v>
      </c>
      <c r="D897" s="175" t="s">
        <v>129</v>
      </c>
      <c r="E897" s="176" t="str">
        <f t="shared" si="61"/>
        <v>PBFemale55-59</v>
      </c>
      <c r="F897" s="177">
        <v>6.7499999999999999E-3</v>
      </c>
      <c r="G897" s="177">
        <v>3.3172945034165957E-2</v>
      </c>
      <c r="H897" s="178">
        <v>3033.0539576974143</v>
      </c>
      <c r="I897" s="177">
        <v>0.96682705496583399</v>
      </c>
      <c r="J897" s="178">
        <v>91431.555280170869</v>
      </c>
      <c r="K897" s="178">
        <v>449575.14150661079</v>
      </c>
      <c r="L897" s="178">
        <v>2470465.0803465587</v>
      </c>
      <c r="M897" s="179">
        <v>27.019830000445573</v>
      </c>
      <c r="N897" s="178">
        <v>5</v>
      </c>
      <c r="O897" s="180">
        <f t="shared" si="63"/>
        <v>2.5000000000000075</v>
      </c>
    </row>
    <row r="898" spans="2:15" x14ac:dyDescent="0.2">
      <c r="B898" s="175" t="s">
        <v>51</v>
      </c>
      <c r="C898" s="182" t="s">
        <v>69</v>
      </c>
      <c r="D898" s="175" t="s">
        <v>130</v>
      </c>
      <c r="E898" s="176" t="str">
        <f t="shared" si="61"/>
        <v>PBFemale60-64</v>
      </c>
      <c r="F898" s="177">
        <v>9.8200000000000006E-3</v>
      </c>
      <c r="G898" s="177">
        <v>4.7933244667712052E-2</v>
      </c>
      <c r="H898" s="178">
        <v>4237.226992149187</v>
      </c>
      <c r="I898" s="177">
        <v>0.95206675533228791</v>
      </c>
      <c r="J898" s="178">
        <v>88398.501322473443</v>
      </c>
      <c r="K898" s="178">
        <v>431399.43913199421</v>
      </c>
      <c r="L898" s="178">
        <v>2020889.9388399478</v>
      </c>
      <c r="M898" s="179">
        <v>22.861133487635037</v>
      </c>
      <c r="N898" s="178">
        <v>5</v>
      </c>
      <c r="O898" s="180">
        <f t="shared" si="63"/>
        <v>2.4999999999999991</v>
      </c>
    </row>
    <row r="899" spans="2:15" x14ac:dyDescent="0.2">
      <c r="B899" s="175" t="s">
        <v>51</v>
      </c>
      <c r="C899" s="182" t="s">
        <v>69</v>
      </c>
      <c r="D899" s="175" t="s">
        <v>131</v>
      </c>
      <c r="E899" s="176" t="str">
        <f t="shared" si="61"/>
        <v>PBFemale65-69</v>
      </c>
      <c r="F899" s="177">
        <v>1.5970000000000002E-2</v>
      </c>
      <c r="G899" s="177">
        <v>7.6786844848300298E-2</v>
      </c>
      <c r="H899" s="178">
        <v>6462.4787142378464</v>
      </c>
      <c r="I899" s="177">
        <v>0.92321315515169966</v>
      </c>
      <c r="J899" s="178">
        <v>84161.274330324246</v>
      </c>
      <c r="K899" s="178">
        <v>404650.17486602662</v>
      </c>
      <c r="L899" s="178">
        <v>1589490.4997079535</v>
      </c>
      <c r="M899" s="179">
        <v>18.886245632039373</v>
      </c>
      <c r="N899" s="178">
        <v>5</v>
      </c>
      <c r="O899" s="180">
        <f t="shared" si="63"/>
        <v>2.5000000000000018</v>
      </c>
    </row>
    <row r="900" spans="2:15" x14ac:dyDescent="0.2">
      <c r="B900" s="175" t="s">
        <v>51</v>
      </c>
      <c r="C900" s="182" t="s">
        <v>69</v>
      </c>
      <c r="D900" s="175" t="s">
        <v>132</v>
      </c>
      <c r="E900" s="176" t="str">
        <f t="shared" si="61"/>
        <v>PBFemale70-74</v>
      </c>
      <c r="F900" s="177">
        <v>2.461E-2</v>
      </c>
      <c r="G900" s="177">
        <v>0.11591362895751911</v>
      </c>
      <c r="H900" s="178">
        <v>9006.3493654891518</v>
      </c>
      <c r="I900" s="177">
        <v>0.88408637104248089</v>
      </c>
      <c r="J900" s="178">
        <v>77698.795616086398</v>
      </c>
      <c r="K900" s="178">
        <v>365978.10466670908</v>
      </c>
      <c r="L900" s="178">
        <v>1184840.3248419268</v>
      </c>
      <c r="M900" s="179">
        <v>15.249146598053869</v>
      </c>
      <c r="N900" s="178">
        <v>5</v>
      </c>
      <c r="O900" s="180">
        <f t="shared" si="63"/>
        <v>2.4999999999999964</v>
      </c>
    </row>
    <row r="901" spans="2:15" x14ac:dyDescent="0.2">
      <c r="B901" s="175" t="s">
        <v>51</v>
      </c>
      <c r="C901" s="182" t="s">
        <v>69</v>
      </c>
      <c r="D901" s="175" t="s">
        <v>133</v>
      </c>
      <c r="E901" s="176" t="str">
        <f t="shared" si="61"/>
        <v>PBFemale75-79</v>
      </c>
      <c r="F901" s="177">
        <v>4.045E-2</v>
      </c>
      <c r="G901" s="177">
        <v>0.18366825525710651</v>
      </c>
      <c r="H901" s="178">
        <v>12616.621752189763</v>
      </c>
      <c r="I901" s="177">
        <v>0.81633174474289349</v>
      </c>
      <c r="J901" s="178">
        <v>68692.446250597248</v>
      </c>
      <c r="K901" s="178">
        <v>311920.67687251186</v>
      </c>
      <c r="L901" s="178">
        <v>818862.22017521784</v>
      </c>
      <c r="M901" s="179">
        <v>11.920702564411851</v>
      </c>
      <c r="N901" s="178">
        <v>5</v>
      </c>
      <c r="O901" s="180">
        <f t="shared" si="63"/>
        <v>2.5000000000000022</v>
      </c>
    </row>
    <row r="902" spans="2:15" x14ac:dyDescent="0.2">
      <c r="B902" s="175" t="s">
        <v>51</v>
      </c>
      <c r="C902" s="182" t="s">
        <v>69</v>
      </c>
      <c r="D902" s="175" t="s">
        <v>134</v>
      </c>
      <c r="E902" s="176" t="str">
        <f t="shared" si="61"/>
        <v>PBFemale80-84</v>
      </c>
      <c r="F902" s="177">
        <v>6.8479999999999999E-2</v>
      </c>
      <c r="G902" s="177">
        <v>0.29233832103905716</v>
      </c>
      <c r="H902" s="178">
        <v>16393.112384745273</v>
      </c>
      <c r="I902" s="177">
        <v>0.7076616789609429</v>
      </c>
      <c r="J902" s="178">
        <v>56075.824498407484</v>
      </c>
      <c r="K902" s="178">
        <v>239396.34153017425</v>
      </c>
      <c r="L902" s="178">
        <v>506941.54330270598</v>
      </c>
      <c r="M902" s="179">
        <v>9.0402869300138917</v>
      </c>
      <c r="N902" s="178">
        <v>5</v>
      </c>
      <c r="O902" s="180">
        <f t="shared" si="63"/>
        <v>2.4999999999999996</v>
      </c>
    </row>
    <row r="903" spans="2:15" x14ac:dyDescent="0.2">
      <c r="B903" s="175" t="s">
        <v>51</v>
      </c>
      <c r="C903" s="182" t="s">
        <v>69</v>
      </c>
      <c r="D903" s="175" t="s">
        <v>135</v>
      </c>
      <c r="E903" s="176" t="str">
        <f t="shared" si="61"/>
        <v>PBFemale85-89</v>
      </c>
      <c r="F903" s="177">
        <v>0.10706</v>
      </c>
      <c r="G903" s="177">
        <v>0.42227955539175527</v>
      </c>
      <c r="H903" s="178">
        <v>16757.1980280963</v>
      </c>
      <c r="I903" s="177">
        <v>0.57772044460824468</v>
      </c>
      <c r="J903" s="178">
        <v>39682.712113662215</v>
      </c>
      <c r="K903" s="178">
        <v>156520.56549807033</v>
      </c>
      <c r="L903" s="178">
        <v>267545.20177253173</v>
      </c>
      <c r="M903" s="179">
        <v>6.7421097884189116</v>
      </c>
      <c r="N903" s="178">
        <v>5</v>
      </c>
      <c r="O903" s="180">
        <f t="shared" si="63"/>
        <v>2.5000000000000009</v>
      </c>
    </row>
    <row r="904" spans="2:15" x14ac:dyDescent="0.2">
      <c r="B904" s="175" t="s">
        <v>51</v>
      </c>
      <c r="C904" s="182" t="s">
        <v>69</v>
      </c>
      <c r="D904" s="175" t="s">
        <v>8</v>
      </c>
      <c r="E904" s="176" t="str">
        <f t="shared" si="61"/>
        <v>PBFemale90+</v>
      </c>
      <c r="F904" s="177">
        <v>0.20649000000000001</v>
      </c>
      <c r="G904" s="177">
        <v>1</v>
      </c>
      <c r="H904" s="178">
        <v>22925.514085565912</v>
      </c>
      <c r="I904" s="177">
        <v>0</v>
      </c>
      <c r="J904" s="178">
        <v>22925.514085565912</v>
      </c>
      <c r="K904" s="178">
        <v>111024.63627446142</v>
      </c>
      <c r="L904" s="178">
        <v>111024.63627446142</v>
      </c>
      <c r="M904" s="179">
        <v>4.8428417290918429</v>
      </c>
      <c r="N904" s="179" t="s">
        <v>19</v>
      </c>
      <c r="O904" s="180">
        <f>K904/H904</f>
        <v>4.8428417290918429</v>
      </c>
    </row>
    <row r="905" spans="2:15" ht="16" customHeight="1" x14ac:dyDescent="0.2">
      <c r="B905" s="239" t="s">
        <v>14</v>
      </c>
      <c r="C905" s="239" t="s">
        <v>17</v>
      </c>
      <c r="D905" s="239" t="s">
        <v>0</v>
      </c>
      <c r="E905" s="239" t="s">
        <v>137</v>
      </c>
      <c r="F905" s="238" t="s">
        <v>1</v>
      </c>
      <c r="G905" s="238" t="s">
        <v>2</v>
      </c>
      <c r="H905" s="238" t="s">
        <v>82</v>
      </c>
      <c r="I905" s="238" t="s">
        <v>3</v>
      </c>
      <c r="J905" s="238" t="s">
        <v>4</v>
      </c>
      <c r="K905" s="238" t="s">
        <v>5</v>
      </c>
      <c r="L905" s="238" t="s">
        <v>6</v>
      </c>
      <c r="M905" s="240" t="s">
        <v>7</v>
      </c>
      <c r="N905" s="248" t="s">
        <v>9</v>
      </c>
      <c r="O905" s="250" t="s">
        <v>141</v>
      </c>
    </row>
    <row r="906" spans="2:15" ht="16" customHeight="1" x14ac:dyDescent="0.2">
      <c r="B906" s="239"/>
      <c r="C906" s="239"/>
      <c r="D906" s="239"/>
      <c r="E906" s="239"/>
      <c r="F906" s="239"/>
      <c r="G906" s="239"/>
      <c r="H906" s="239"/>
      <c r="I906" s="239"/>
      <c r="J906" s="239"/>
      <c r="K906" s="239"/>
      <c r="L906" s="239"/>
      <c r="M906" s="241"/>
      <c r="N906" s="248"/>
      <c r="O906" s="250"/>
    </row>
    <row r="907" spans="2:15" x14ac:dyDescent="0.2">
      <c r="B907" s="175" t="s">
        <v>52</v>
      </c>
      <c r="C907" s="182" t="s">
        <v>69</v>
      </c>
      <c r="D907" s="175">
        <v>0</v>
      </c>
      <c r="E907" s="176" t="str">
        <f t="shared" si="61"/>
        <v>PEFemale0</v>
      </c>
      <c r="F907" s="177">
        <v>1.034E-2</v>
      </c>
      <c r="G907" s="177">
        <v>1.0237754173680344E-2</v>
      </c>
      <c r="H907" s="178">
        <v>1023.7754173680345</v>
      </c>
      <c r="I907" s="177">
        <v>0.98976224582631966</v>
      </c>
      <c r="J907" s="178">
        <v>100000</v>
      </c>
      <c r="K907" s="178">
        <v>99058.856836656574</v>
      </c>
      <c r="L907" s="178">
        <v>7864739.0859888177</v>
      </c>
      <c r="M907" s="179">
        <v>78.647390859888176</v>
      </c>
      <c r="N907" s="178">
        <v>1</v>
      </c>
      <c r="O907" s="180">
        <f t="shared" ref="O907:O925" si="64">(K907-J908*N907)/H907</f>
        <v>8.0713262521030518E-2</v>
      </c>
    </row>
    <row r="908" spans="2:15" x14ac:dyDescent="0.2">
      <c r="B908" s="175" t="s">
        <v>52</v>
      </c>
      <c r="C908" s="182" t="s">
        <v>69</v>
      </c>
      <c r="D908" s="181" t="s">
        <v>139</v>
      </c>
      <c r="E908" s="176" t="str">
        <f t="shared" si="61"/>
        <v>PEFemale01-04</v>
      </c>
      <c r="F908" s="177">
        <v>5.1999999999999995E-4</v>
      </c>
      <c r="G908" s="177">
        <v>2.0704069213341278E-3</v>
      </c>
      <c r="H908" s="178">
        <v>204.92106042340228</v>
      </c>
      <c r="I908" s="177">
        <v>0.99792959307866591</v>
      </c>
      <c r="J908" s="178">
        <v>98976.22458263197</v>
      </c>
      <c r="K908" s="178">
        <v>395394.10464632692</v>
      </c>
      <c r="L908" s="178">
        <v>7765680.2291521616</v>
      </c>
      <c r="M908" s="179">
        <v>78.46005706823918</v>
      </c>
      <c r="N908" s="178">
        <v>4</v>
      </c>
      <c r="O908" s="180">
        <f t="shared" si="64"/>
        <v>1.5073636494677332</v>
      </c>
    </row>
    <row r="909" spans="2:15" x14ac:dyDescent="0.2">
      <c r="B909" s="175" t="s">
        <v>52</v>
      </c>
      <c r="C909" s="182" t="s">
        <v>69</v>
      </c>
      <c r="D909" s="181" t="s">
        <v>138</v>
      </c>
      <c r="E909" s="176" t="str">
        <f t="shared" ref="E909:E970" si="65">_xlfn.CONCAT(B909,C909,D909)</f>
        <v>PEFemale05-09</v>
      </c>
      <c r="F909" s="177">
        <v>1.9000000000000001E-4</v>
      </c>
      <c r="G909" s="177">
        <v>9.4322812722875482E-4</v>
      </c>
      <c r="H909" s="178">
        <v>93.163871645195712</v>
      </c>
      <c r="I909" s="177">
        <v>0.9990567718727712</v>
      </c>
      <c r="J909" s="178">
        <v>98771.303522208575</v>
      </c>
      <c r="K909" s="178">
        <v>493623.60793192987</v>
      </c>
      <c r="L909" s="178">
        <v>7370286.1245058347</v>
      </c>
      <c r="M909" s="179">
        <v>74.619711005926305</v>
      </c>
      <c r="N909" s="178">
        <v>5</v>
      </c>
      <c r="O909" s="180">
        <f t="shared" si="64"/>
        <v>2.5000000000002669</v>
      </c>
    </row>
    <row r="910" spans="2:15" x14ac:dyDescent="0.2">
      <c r="B910" s="175" t="s">
        <v>52</v>
      </c>
      <c r="C910" s="182" t="s">
        <v>69</v>
      </c>
      <c r="D910" s="181" t="s">
        <v>120</v>
      </c>
      <c r="E910" s="176" t="str">
        <f t="shared" si="65"/>
        <v>PEFemale10-14</v>
      </c>
      <c r="F910" s="177">
        <v>2.4000000000000001E-4</v>
      </c>
      <c r="G910" s="177">
        <v>1.2086305140117562E-3</v>
      </c>
      <c r="H910" s="178">
        <v>119.26541064758426</v>
      </c>
      <c r="I910" s="177">
        <v>0.99879136948598823</v>
      </c>
      <c r="J910" s="178">
        <v>98678.139650563375</v>
      </c>
      <c r="K910" s="178">
        <v>493092.53472619795</v>
      </c>
      <c r="L910" s="178">
        <v>6876662.516573905</v>
      </c>
      <c r="M910" s="179">
        <v>69.687800569866582</v>
      </c>
      <c r="N910" s="178">
        <v>5</v>
      </c>
      <c r="O910" s="180">
        <f t="shared" si="64"/>
        <v>2.5000000000000751</v>
      </c>
    </row>
    <row r="911" spans="2:15" x14ac:dyDescent="0.2">
      <c r="B911" s="175" t="s">
        <v>52</v>
      </c>
      <c r="C911" s="182" t="s">
        <v>69</v>
      </c>
      <c r="D911" s="175" t="s">
        <v>121</v>
      </c>
      <c r="E911" s="176" t="str">
        <f t="shared" si="65"/>
        <v>PEFemale15-19</v>
      </c>
      <c r="F911" s="177">
        <v>4.0999999999999999E-4</v>
      </c>
      <c r="G911" s="177">
        <v>2.0704705753970929E-3</v>
      </c>
      <c r="H911" s="178">
        <v>204.06324905800815</v>
      </c>
      <c r="I911" s="177">
        <v>0.99792952942460289</v>
      </c>
      <c r="J911" s="178">
        <v>98558.874239915793</v>
      </c>
      <c r="K911" s="178">
        <v>492284.21307693399</v>
      </c>
      <c r="L911" s="178">
        <v>6383569.9818477072</v>
      </c>
      <c r="M911" s="179">
        <v>64.769104061685766</v>
      </c>
      <c r="N911" s="178">
        <v>5</v>
      </c>
      <c r="O911" s="180">
        <f t="shared" si="64"/>
        <v>2.5000000000001488</v>
      </c>
    </row>
    <row r="912" spans="2:15" x14ac:dyDescent="0.2">
      <c r="B912" s="175" t="s">
        <v>52</v>
      </c>
      <c r="C912" s="182" t="s">
        <v>69</v>
      </c>
      <c r="D912" s="175" t="s">
        <v>122</v>
      </c>
      <c r="E912" s="176" t="str">
        <f t="shared" si="65"/>
        <v>PEFemale20-24</v>
      </c>
      <c r="F912" s="177">
        <v>5.4000000000000001E-4</v>
      </c>
      <c r="G912" s="177">
        <v>2.7015519188423806E-3</v>
      </c>
      <c r="H912" s="178">
        <v>265.71062835973152</v>
      </c>
      <c r="I912" s="177">
        <v>0.99729844808115764</v>
      </c>
      <c r="J912" s="178">
        <v>98354.81099085779</v>
      </c>
      <c r="K912" s="178">
        <v>491109.77838338964</v>
      </c>
      <c r="L912" s="178">
        <v>5891285.768770773</v>
      </c>
      <c r="M912" s="179">
        <v>59.898297901445574</v>
      </c>
      <c r="N912" s="178">
        <v>5</v>
      </c>
      <c r="O912" s="180">
        <f t="shared" si="64"/>
        <v>2.4999999999998752</v>
      </c>
    </row>
    <row r="913" spans="2:15" x14ac:dyDescent="0.2">
      <c r="B913" s="175" t="s">
        <v>52</v>
      </c>
      <c r="C913" s="182" t="s">
        <v>69</v>
      </c>
      <c r="D913" s="175" t="s">
        <v>123</v>
      </c>
      <c r="E913" s="176" t="str">
        <f t="shared" si="65"/>
        <v>PEFemale25-29</v>
      </c>
      <c r="F913" s="177">
        <v>6.7000000000000002E-4</v>
      </c>
      <c r="G913" s="177">
        <v>3.3206643291303589E-3</v>
      </c>
      <c r="H913" s="178">
        <v>325.72097665023506</v>
      </c>
      <c r="I913" s="177">
        <v>0.99667933567086964</v>
      </c>
      <c r="J913" s="178">
        <v>98089.100362498066</v>
      </c>
      <c r="K913" s="178">
        <v>489631.19937086472</v>
      </c>
      <c r="L913" s="178">
        <v>5400175.9903873829</v>
      </c>
      <c r="M913" s="179">
        <v>55.05378243281357</v>
      </c>
      <c r="N913" s="178">
        <v>5</v>
      </c>
      <c r="O913" s="180">
        <f t="shared" si="64"/>
        <v>2.4999999999999298</v>
      </c>
    </row>
    <row r="914" spans="2:15" x14ac:dyDescent="0.2">
      <c r="B914" s="175" t="s">
        <v>52</v>
      </c>
      <c r="C914" s="182" t="s">
        <v>69</v>
      </c>
      <c r="D914" s="175" t="s">
        <v>124</v>
      </c>
      <c r="E914" s="176" t="str">
        <f t="shared" si="65"/>
        <v>PEFemale30-34</v>
      </c>
      <c r="F914" s="177">
        <v>8.7000000000000001E-4</v>
      </c>
      <c r="G914" s="177">
        <v>4.3577388736260455E-3</v>
      </c>
      <c r="H914" s="178">
        <v>426.02727876676028</v>
      </c>
      <c r="I914" s="177">
        <v>0.995642261126374</v>
      </c>
      <c r="J914" s="178">
        <v>97763.379385847831</v>
      </c>
      <c r="K914" s="178">
        <v>487751.82873232226</v>
      </c>
      <c r="L914" s="178">
        <v>4910544.7910165181</v>
      </c>
      <c r="M914" s="179">
        <v>50.228877334894641</v>
      </c>
      <c r="N914" s="178">
        <v>5</v>
      </c>
      <c r="O914" s="180">
        <f t="shared" si="64"/>
        <v>2.499999999999849</v>
      </c>
    </row>
    <row r="915" spans="2:15" x14ac:dyDescent="0.2">
      <c r="B915" s="175" t="s">
        <v>52</v>
      </c>
      <c r="C915" s="182" t="s">
        <v>69</v>
      </c>
      <c r="D915" s="175" t="s">
        <v>125</v>
      </c>
      <c r="E915" s="176" t="str">
        <f t="shared" si="65"/>
        <v>PEFemale35-39</v>
      </c>
      <c r="F915" s="177">
        <v>1.2600000000000001E-3</v>
      </c>
      <c r="G915" s="177">
        <v>6.2655843719213759E-3</v>
      </c>
      <c r="H915" s="178">
        <v>609.87539216633547</v>
      </c>
      <c r="I915" s="177">
        <v>0.99373441562807863</v>
      </c>
      <c r="J915" s="178">
        <v>97337.352107081082</v>
      </c>
      <c r="K915" s="178">
        <v>485162.07205498958</v>
      </c>
      <c r="L915" s="178">
        <v>4422792.9622841962</v>
      </c>
      <c r="M915" s="179">
        <v>45.437777652084371</v>
      </c>
      <c r="N915" s="178">
        <v>5</v>
      </c>
      <c r="O915" s="180">
        <f t="shared" si="64"/>
        <v>2.4999999999999183</v>
      </c>
    </row>
    <row r="916" spans="2:15" x14ac:dyDescent="0.2">
      <c r="B916" s="175" t="s">
        <v>52</v>
      </c>
      <c r="C916" s="182" t="s">
        <v>69</v>
      </c>
      <c r="D916" s="175" t="s">
        <v>126</v>
      </c>
      <c r="E916" s="176" t="str">
        <f t="shared" si="65"/>
        <v>PEFemale40-44</v>
      </c>
      <c r="F916" s="177">
        <v>1.92E-3</v>
      </c>
      <c r="G916" s="177">
        <v>9.5718507730441198E-3</v>
      </c>
      <c r="H916" s="178">
        <v>925.86097276826388</v>
      </c>
      <c r="I916" s="177">
        <v>0.99042814922695588</v>
      </c>
      <c r="J916" s="178">
        <v>96727.476714914752</v>
      </c>
      <c r="K916" s="178">
        <v>481322.73114265309</v>
      </c>
      <c r="L916" s="178">
        <v>3937630.8902292065</v>
      </c>
      <c r="M916" s="179">
        <v>40.708504180612515</v>
      </c>
      <c r="N916" s="178">
        <v>5</v>
      </c>
      <c r="O916" s="180">
        <f t="shared" si="64"/>
        <v>2.4999999999999747</v>
      </c>
    </row>
    <row r="917" spans="2:15" x14ac:dyDescent="0.2">
      <c r="B917" s="175" t="s">
        <v>52</v>
      </c>
      <c r="C917" s="182" t="s">
        <v>69</v>
      </c>
      <c r="D917" s="175" t="s">
        <v>127</v>
      </c>
      <c r="E917" s="176" t="str">
        <f t="shared" si="65"/>
        <v>PEFemale45-49</v>
      </c>
      <c r="F917" s="177">
        <v>2.9399999999999999E-3</v>
      </c>
      <c r="G917" s="177">
        <v>1.4582312051904868E-2</v>
      </c>
      <c r="H917" s="178">
        <v>1397.0090558286618</v>
      </c>
      <c r="I917" s="177">
        <v>0.98541768794809514</v>
      </c>
      <c r="J917" s="178">
        <v>95801.615742146489</v>
      </c>
      <c r="K917" s="178">
        <v>475515.55607116077</v>
      </c>
      <c r="L917" s="178">
        <v>3456308.1590865534</v>
      </c>
      <c r="M917" s="179">
        <v>36.077764788323947</v>
      </c>
      <c r="N917" s="178">
        <v>5</v>
      </c>
      <c r="O917" s="180">
        <f t="shared" si="64"/>
        <v>2.4999999999999831</v>
      </c>
    </row>
    <row r="918" spans="2:15" x14ac:dyDescent="0.2">
      <c r="B918" s="175" t="s">
        <v>52</v>
      </c>
      <c r="C918" s="182" t="s">
        <v>69</v>
      </c>
      <c r="D918" s="175" t="s">
        <v>128</v>
      </c>
      <c r="E918" s="176" t="str">
        <f t="shared" si="65"/>
        <v>PEFemale50-54</v>
      </c>
      <c r="F918" s="177">
        <v>4.5500000000000002E-3</v>
      </c>
      <c r="G918" s="177">
        <v>2.2487184980789898E-2</v>
      </c>
      <c r="H918" s="178">
        <v>2122.8938535939437</v>
      </c>
      <c r="I918" s="177">
        <v>0.97751281501921006</v>
      </c>
      <c r="J918" s="178">
        <v>94404.606686317828</v>
      </c>
      <c r="K918" s="178">
        <v>466715.79879760428</v>
      </c>
      <c r="L918" s="178">
        <v>2980792.6030153926</v>
      </c>
      <c r="M918" s="179">
        <v>31.574651996801364</v>
      </c>
      <c r="N918" s="178">
        <v>5</v>
      </c>
      <c r="O918" s="180">
        <f t="shared" si="64"/>
        <v>2.5000000000000275</v>
      </c>
    </row>
    <row r="919" spans="2:15" x14ac:dyDescent="0.2">
      <c r="B919" s="175" t="s">
        <v>52</v>
      </c>
      <c r="C919" s="182" t="s">
        <v>69</v>
      </c>
      <c r="D919" s="175" t="s">
        <v>129</v>
      </c>
      <c r="E919" s="176" t="str">
        <f t="shared" si="65"/>
        <v>PEFemale55-59</v>
      </c>
      <c r="F919" s="177">
        <v>6.5799999999999999E-3</v>
      </c>
      <c r="G919" s="177">
        <v>3.2349041610477858E-2</v>
      </c>
      <c r="H919" s="178">
        <v>2985.224968311953</v>
      </c>
      <c r="I919" s="177">
        <v>0.96765095838952209</v>
      </c>
      <c r="J919" s="178">
        <v>92281.712832723875</v>
      </c>
      <c r="K919" s="178">
        <v>453945.50174283946</v>
      </c>
      <c r="L919" s="178">
        <v>2514076.8042177884</v>
      </c>
      <c r="M919" s="179">
        <v>27.243499573691004</v>
      </c>
      <c r="N919" s="178">
        <v>5</v>
      </c>
      <c r="O919" s="180">
        <f t="shared" si="64"/>
        <v>2.5000000000000049</v>
      </c>
    </row>
    <row r="920" spans="2:15" x14ac:dyDescent="0.2">
      <c r="B920" s="175" t="s">
        <v>52</v>
      </c>
      <c r="C920" s="182" t="s">
        <v>69</v>
      </c>
      <c r="D920" s="175" t="s">
        <v>130</v>
      </c>
      <c r="E920" s="176" t="str">
        <f t="shared" si="65"/>
        <v>PEFemale60-64</v>
      </c>
      <c r="F920" s="177">
        <v>1.03E-2</v>
      </c>
      <c r="G920" s="177">
        <v>5.0224692395674092E-2</v>
      </c>
      <c r="H920" s="178">
        <v>4484.888635004133</v>
      </c>
      <c r="I920" s="177">
        <v>0.94977530760432594</v>
      </c>
      <c r="J920" s="178">
        <v>89296.487864411916</v>
      </c>
      <c r="K920" s="178">
        <v>435270.21773454925</v>
      </c>
      <c r="L920" s="178">
        <v>2060131.3024749488</v>
      </c>
      <c r="M920" s="179">
        <v>23.070686784490999</v>
      </c>
      <c r="N920" s="178">
        <v>5</v>
      </c>
      <c r="O920" s="180">
        <f t="shared" si="64"/>
        <v>2.499999999999996</v>
      </c>
    </row>
    <row r="921" spans="2:15" x14ac:dyDescent="0.2">
      <c r="B921" s="175" t="s">
        <v>52</v>
      </c>
      <c r="C921" s="182" t="s">
        <v>69</v>
      </c>
      <c r="D921" s="175" t="s">
        <v>131</v>
      </c>
      <c r="E921" s="176" t="str">
        <f t="shared" si="65"/>
        <v>PEFemale65-69</v>
      </c>
      <c r="F921" s="177">
        <v>1.5910000000000001E-2</v>
      </c>
      <c r="G921" s="177">
        <v>7.6498190463267488E-2</v>
      </c>
      <c r="H921" s="178">
        <v>6487.9338713455472</v>
      </c>
      <c r="I921" s="177">
        <v>0.92350180953673255</v>
      </c>
      <c r="J921" s="178">
        <v>84811.599229407788</v>
      </c>
      <c r="K921" s="178">
        <v>407838.16146867513</v>
      </c>
      <c r="L921" s="178">
        <v>1624861.0847403996</v>
      </c>
      <c r="M921" s="179">
        <v>19.158477136426772</v>
      </c>
      <c r="N921" s="178">
        <v>5</v>
      </c>
      <c r="O921" s="180">
        <f t="shared" si="64"/>
        <v>2.5000000000000004</v>
      </c>
    </row>
    <row r="922" spans="2:15" x14ac:dyDescent="0.2">
      <c r="B922" s="175" t="s">
        <v>52</v>
      </c>
      <c r="C922" s="182" t="s">
        <v>69</v>
      </c>
      <c r="D922" s="175" t="s">
        <v>132</v>
      </c>
      <c r="E922" s="176" t="str">
        <f t="shared" si="65"/>
        <v>PEFemale70-74</v>
      </c>
      <c r="F922" s="177">
        <v>2.5690000000000001E-2</v>
      </c>
      <c r="G922" s="177">
        <v>0.12069143044624975</v>
      </c>
      <c r="H922" s="178">
        <v>9452.9952098579106</v>
      </c>
      <c r="I922" s="177">
        <v>0.87930856955375025</v>
      </c>
      <c r="J922" s="178">
        <v>78323.665358062251</v>
      </c>
      <c r="K922" s="178">
        <v>367985.83876566647</v>
      </c>
      <c r="L922" s="178">
        <v>1217022.9232717245</v>
      </c>
      <c r="M922" s="179">
        <v>15.538380612143429</v>
      </c>
      <c r="N922" s="178">
        <v>5</v>
      </c>
      <c r="O922" s="180">
        <f t="shared" si="64"/>
        <v>2.5000000000000009</v>
      </c>
    </row>
    <row r="923" spans="2:15" x14ac:dyDescent="0.2">
      <c r="B923" s="175" t="s">
        <v>52</v>
      </c>
      <c r="C923" s="182" t="s">
        <v>69</v>
      </c>
      <c r="D923" s="175" t="s">
        <v>133</v>
      </c>
      <c r="E923" s="176" t="str">
        <f t="shared" si="65"/>
        <v>PEFemale75-79</v>
      </c>
      <c r="F923" s="177">
        <v>3.9370000000000002E-2</v>
      </c>
      <c r="G923" s="177">
        <v>0.17919314048397894</v>
      </c>
      <c r="H923" s="178">
        <v>12341.151671092955</v>
      </c>
      <c r="I923" s="177">
        <v>0.82080685951602106</v>
      </c>
      <c r="J923" s="178">
        <v>68870.670148204343</v>
      </c>
      <c r="K923" s="178">
        <v>313500.47156328929</v>
      </c>
      <c r="L923" s="178">
        <v>849037.08450605802</v>
      </c>
      <c r="M923" s="179">
        <v>12.32799220160042</v>
      </c>
      <c r="N923" s="178">
        <v>5</v>
      </c>
      <c r="O923" s="180">
        <f t="shared" si="64"/>
        <v>2.5000000000000004</v>
      </c>
    </row>
    <row r="924" spans="2:15" x14ac:dyDescent="0.2">
      <c r="B924" s="175" t="s">
        <v>52</v>
      </c>
      <c r="C924" s="182" t="s">
        <v>69</v>
      </c>
      <c r="D924" s="175" t="s">
        <v>134</v>
      </c>
      <c r="E924" s="176" t="str">
        <f t="shared" si="65"/>
        <v>PEFemale80-84</v>
      </c>
      <c r="F924" s="177">
        <v>6.4509999999999998E-2</v>
      </c>
      <c r="G924" s="177">
        <v>0.27775959856157834</v>
      </c>
      <c r="H924" s="178">
        <v>15701.616359081783</v>
      </c>
      <c r="I924" s="177">
        <v>0.72224040143842161</v>
      </c>
      <c r="J924" s="178">
        <v>56529.518477111385</v>
      </c>
      <c r="K924" s="178">
        <v>243393.55148785247</v>
      </c>
      <c r="L924" s="178">
        <v>535536.61294276873</v>
      </c>
      <c r="M924" s="179">
        <v>9.4735746450698279</v>
      </c>
      <c r="N924" s="178">
        <v>5</v>
      </c>
      <c r="O924" s="180">
        <f t="shared" si="64"/>
        <v>2.5000000000000018</v>
      </c>
    </row>
    <row r="925" spans="2:15" x14ac:dyDescent="0.2">
      <c r="B925" s="175" t="s">
        <v>52</v>
      </c>
      <c r="C925" s="182" t="s">
        <v>69</v>
      </c>
      <c r="D925" s="175" t="s">
        <v>135</v>
      </c>
      <c r="E925" s="176" t="str">
        <f t="shared" si="65"/>
        <v>PEFemale85-89</v>
      </c>
      <c r="F925" s="177">
        <v>0.10083</v>
      </c>
      <c r="G925" s="177">
        <v>0.40266291805577459</v>
      </c>
      <c r="H925" s="178">
        <v>16439.882204941336</v>
      </c>
      <c r="I925" s="177">
        <v>0.59733708194422541</v>
      </c>
      <c r="J925" s="178">
        <v>40827.902118029597</v>
      </c>
      <c r="K925" s="178">
        <v>163039.80507779465</v>
      </c>
      <c r="L925" s="178">
        <v>292143.06145491626</v>
      </c>
      <c r="M925" s="179">
        <v>7.155475699200962</v>
      </c>
      <c r="N925" s="178">
        <v>5</v>
      </c>
      <c r="O925" s="180">
        <f t="shared" si="64"/>
        <v>2.5</v>
      </c>
    </row>
    <row r="926" spans="2:15" x14ac:dyDescent="0.2">
      <c r="B926" s="175" t="s">
        <v>52</v>
      </c>
      <c r="C926" s="182" t="s">
        <v>69</v>
      </c>
      <c r="D926" s="175" t="s">
        <v>8</v>
      </c>
      <c r="E926" s="176" t="str">
        <f t="shared" si="65"/>
        <v>PEFemale90+</v>
      </c>
      <c r="F926" s="177">
        <v>0.18890000000000001</v>
      </c>
      <c r="G926" s="177">
        <v>1</v>
      </c>
      <c r="H926" s="178">
        <v>24388.019913088261</v>
      </c>
      <c r="I926" s="177">
        <v>0</v>
      </c>
      <c r="J926" s="178">
        <v>24388.019913088261</v>
      </c>
      <c r="K926" s="178">
        <v>129103.25637712161</v>
      </c>
      <c r="L926" s="178">
        <v>129103.25637712161</v>
      </c>
      <c r="M926" s="179">
        <v>5.2937162113696683</v>
      </c>
      <c r="N926" s="179" t="s">
        <v>19</v>
      </c>
      <c r="O926" s="180">
        <f>K926/H926</f>
        <v>5.2937162113696683</v>
      </c>
    </row>
    <row r="927" spans="2:15" ht="16" customHeight="1" x14ac:dyDescent="0.2">
      <c r="B927" s="239" t="s">
        <v>14</v>
      </c>
      <c r="C927" s="239" t="s">
        <v>17</v>
      </c>
      <c r="D927" s="239" t="s">
        <v>0</v>
      </c>
      <c r="E927" s="239" t="s">
        <v>137</v>
      </c>
      <c r="F927" s="238" t="s">
        <v>1</v>
      </c>
      <c r="G927" s="238" t="s">
        <v>2</v>
      </c>
      <c r="H927" s="238" t="s">
        <v>82</v>
      </c>
      <c r="I927" s="238" t="s">
        <v>3</v>
      </c>
      <c r="J927" s="238" t="s">
        <v>4</v>
      </c>
      <c r="K927" s="238" t="s">
        <v>5</v>
      </c>
      <c r="L927" s="238" t="s">
        <v>6</v>
      </c>
      <c r="M927" s="240" t="s">
        <v>7</v>
      </c>
      <c r="N927" s="248" t="s">
        <v>9</v>
      </c>
      <c r="O927" s="250" t="s">
        <v>141</v>
      </c>
    </row>
    <row r="928" spans="2:15" ht="16" customHeight="1" x14ac:dyDescent="0.2">
      <c r="B928" s="239"/>
      <c r="C928" s="239"/>
      <c r="D928" s="239"/>
      <c r="E928" s="239"/>
      <c r="F928" s="239"/>
      <c r="G928" s="239"/>
      <c r="H928" s="239"/>
      <c r="I928" s="239"/>
      <c r="J928" s="239"/>
      <c r="K928" s="239"/>
      <c r="L928" s="239"/>
      <c r="M928" s="241"/>
      <c r="N928" s="248"/>
      <c r="O928" s="250"/>
    </row>
    <row r="929" spans="2:15" x14ac:dyDescent="0.2">
      <c r="B929" s="175" t="s">
        <v>53</v>
      </c>
      <c r="C929" s="182" t="s">
        <v>69</v>
      </c>
      <c r="D929" s="175">
        <v>0</v>
      </c>
      <c r="E929" s="176" t="str">
        <f t="shared" si="65"/>
        <v>ALFemale0</v>
      </c>
      <c r="F929" s="177">
        <v>1.601E-2</v>
      </c>
      <c r="G929" s="177">
        <v>1.5777372698362029E-2</v>
      </c>
      <c r="H929" s="178">
        <v>1577.7372698362028</v>
      </c>
      <c r="I929" s="177">
        <v>0.98422262730163801</v>
      </c>
      <c r="J929" s="178">
        <v>100000</v>
      </c>
      <c r="K929" s="178">
        <v>98575.827240434519</v>
      </c>
      <c r="L929" s="178">
        <v>7745658.9205232337</v>
      </c>
      <c r="M929" s="179">
        <v>77.456589205232333</v>
      </c>
      <c r="N929" s="178">
        <v>1</v>
      </c>
      <c r="O929" s="180">
        <f t="shared" ref="O929:O947" si="66">(K929-J930*N929)/H929</f>
        <v>9.7332118095088849E-2</v>
      </c>
    </row>
    <row r="930" spans="2:15" x14ac:dyDescent="0.2">
      <c r="B930" s="175" t="s">
        <v>53</v>
      </c>
      <c r="C930" s="182" t="s">
        <v>69</v>
      </c>
      <c r="D930" s="181" t="s">
        <v>139</v>
      </c>
      <c r="E930" s="176" t="str">
        <f t="shared" si="65"/>
        <v>ALFemale01-04</v>
      </c>
      <c r="F930" s="177">
        <v>5.0000000000000001E-4</v>
      </c>
      <c r="G930" s="177">
        <v>1.9842075883039164E-3</v>
      </c>
      <c r="H930" s="178">
        <v>195.29020056723274</v>
      </c>
      <c r="I930" s="177">
        <v>0.99801579241169613</v>
      </c>
      <c r="J930" s="178">
        <v>98422.262730163799</v>
      </c>
      <c r="K930" s="178">
        <v>393200.50548884791</v>
      </c>
      <c r="L930" s="178">
        <v>7647083.0932827992</v>
      </c>
      <c r="M930" s="179">
        <v>77.696680417195608</v>
      </c>
      <c r="N930" s="178">
        <v>4</v>
      </c>
      <c r="O930" s="180">
        <f t="shared" si="66"/>
        <v>1.4983617693651856</v>
      </c>
    </row>
    <row r="931" spans="2:15" x14ac:dyDescent="0.2">
      <c r="B931" s="175" t="s">
        <v>53</v>
      </c>
      <c r="C931" s="182" t="s">
        <v>69</v>
      </c>
      <c r="D931" s="181" t="s">
        <v>138</v>
      </c>
      <c r="E931" s="176" t="str">
        <f t="shared" si="65"/>
        <v>ALFemale05-09</v>
      </c>
      <c r="F931" s="177">
        <v>2.4000000000000001E-4</v>
      </c>
      <c r="G931" s="177">
        <v>1.2215635042687584E-3</v>
      </c>
      <c r="H931" s="178">
        <v>119.99048477696506</v>
      </c>
      <c r="I931" s="177">
        <v>0.99877843649573128</v>
      </c>
      <c r="J931" s="178">
        <v>98226.972529596576</v>
      </c>
      <c r="K931" s="178">
        <v>490834.88643604046</v>
      </c>
      <c r="L931" s="178">
        <v>7253882.5877939509</v>
      </c>
      <c r="M931" s="179">
        <v>73.848174294573695</v>
      </c>
      <c r="N931" s="178">
        <v>5</v>
      </c>
      <c r="O931" s="180">
        <f t="shared" si="66"/>
        <v>2.4999999999997535</v>
      </c>
    </row>
    <row r="932" spans="2:15" x14ac:dyDescent="0.2">
      <c r="B932" s="175" t="s">
        <v>53</v>
      </c>
      <c r="C932" s="182" t="s">
        <v>69</v>
      </c>
      <c r="D932" s="181" t="s">
        <v>120</v>
      </c>
      <c r="E932" s="176" t="str">
        <f t="shared" si="65"/>
        <v>ALFemale10-14</v>
      </c>
      <c r="F932" s="177">
        <v>2.9999999999999997E-4</v>
      </c>
      <c r="G932" s="177">
        <v>1.5103597229098496E-3</v>
      </c>
      <c r="H932" s="178">
        <v>148.17683421673533</v>
      </c>
      <c r="I932" s="177">
        <v>0.9984896402770902</v>
      </c>
      <c r="J932" s="178">
        <v>98106.982044819611</v>
      </c>
      <c r="K932" s="178">
        <v>490164.46813855623</v>
      </c>
      <c r="L932" s="178">
        <v>6763047.7013579104</v>
      </c>
      <c r="M932" s="179">
        <v>68.935437217590191</v>
      </c>
      <c r="N932" s="178">
        <v>5</v>
      </c>
      <c r="O932" s="180">
        <f t="shared" si="66"/>
        <v>2.5000000000000315</v>
      </c>
    </row>
    <row r="933" spans="2:15" x14ac:dyDescent="0.2">
      <c r="B933" s="175" t="s">
        <v>53</v>
      </c>
      <c r="C933" s="182" t="s">
        <v>69</v>
      </c>
      <c r="D933" s="175" t="s">
        <v>121</v>
      </c>
      <c r="E933" s="176" t="str">
        <f t="shared" si="65"/>
        <v>ALFemale15-19</v>
      </c>
      <c r="F933" s="177">
        <v>5.5999999999999995E-4</v>
      </c>
      <c r="G933" s="177">
        <v>2.7716312778418963E-3</v>
      </c>
      <c r="H933" s="178">
        <v>271.50568846172865</v>
      </c>
      <c r="I933" s="177">
        <v>0.99722836872215814</v>
      </c>
      <c r="J933" s="178">
        <v>97958.805210602877</v>
      </c>
      <c r="K933" s="178">
        <v>489115.26183186006</v>
      </c>
      <c r="L933" s="178">
        <v>6272883.2332193544</v>
      </c>
      <c r="M933" s="179">
        <v>64.035930407003264</v>
      </c>
      <c r="N933" s="178">
        <v>5</v>
      </c>
      <c r="O933" s="180">
        <f t="shared" si="66"/>
        <v>2.499999999999809</v>
      </c>
    </row>
    <row r="934" spans="2:15" x14ac:dyDescent="0.2">
      <c r="B934" s="175" t="s">
        <v>53</v>
      </c>
      <c r="C934" s="182" t="s">
        <v>69</v>
      </c>
      <c r="D934" s="175" t="s">
        <v>122</v>
      </c>
      <c r="E934" s="176" t="str">
        <f t="shared" si="65"/>
        <v>ALFemale20-24</v>
      </c>
      <c r="F934" s="177">
        <v>5.8E-4</v>
      </c>
      <c r="G934" s="177">
        <v>2.8944513066840776E-3</v>
      </c>
      <c r="H934" s="178">
        <v>282.75113174830034</v>
      </c>
      <c r="I934" s="177">
        <v>0.99710554869331591</v>
      </c>
      <c r="J934" s="178">
        <v>97687.299522141155</v>
      </c>
      <c r="K934" s="178">
        <v>487729.619781335</v>
      </c>
      <c r="L934" s="178">
        <v>5783767.9713874944</v>
      </c>
      <c r="M934" s="179">
        <v>59.206959345586</v>
      </c>
      <c r="N934" s="178">
        <v>5</v>
      </c>
      <c r="O934" s="180">
        <f t="shared" si="66"/>
        <v>2.4999999999999232</v>
      </c>
    </row>
    <row r="935" spans="2:15" x14ac:dyDescent="0.2">
      <c r="B935" s="175" t="s">
        <v>53</v>
      </c>
      <c r="C935" s="182" t="s">
        <v>69</v>
      </c>
      <c r="D935" s="175" t="s">
        <v>123</v>
      </c>
      <c r="E935" s="176" t="str">
        <f t="shared" si="65"/>
        <v>ALFemale25-29</v>
      </c>
      <c r="F935" s="177">
        <v>7.1000000000000002E-4</v>
      </c>
      <c r="G935" s="177">
        <v>3.5446438393550157E-3</v>
      </c>
      <c r="H935" s="178">
        <v>345.26443237716353</v>
      </c>
      <c r="I935" s="177">
        <v>0.99645535616064496</v>
      </c>
      <c r="J935" s="178">
        <v>97404.548390392854</v>
      </c>
      <c r="K935" s="178">
        <v>486159.58087102138</v>
      </c>
      <c r="L935" s="178">
        <v>5296038.3516061595</v>
      </c>
      <c r="M935" s="179">
        <v>54.371571339562976</v>
      </c>
      <c r="N935" s="178">
        <v>5</v>
      </c>
      <c r="O935" s="180">
        <f t="shared" si="66"/>
        <v>2.5000000000001332</v>
      </c>
    </row>
    <row r="936" spans="2:15" x14ac:dyDescent="0.2">
      <c r="B936" s="175" t="s">
        <v>53</v>
      </c>
      <c r="C936" s="182" t="s">
        <v>69</v>
      </c>
      <c r="D936" s="175" t="s">
        <v>124</v>
      </c>
      <c r="E936" s="176" t="str">
        <f t="shared" si="65"/>
        <v>ALFemale30-34</v>
      </c>
      <c r="F936" s="177">
        <v>1.1199999999999999E-3</v>
      </c>
      <c r="G936" s="177">
        <v>5.6078381491508943E-3</v>
      </c>
      <c r="H936" s="178">
        <v>544.29275530902976</v>
      </c>
      <c r="I936" s="177">
        <v>0.99439216185084911</v>
      </c>
      <c r="J936" s="178">
        <v>97059.283958015687</v>
      </c>
      <c r="K936" s="178">
        <v>483935.68790180585</v>
      </c>
      <c r="L936" s="178">
        <v>4809878.7707351381</v>
      </c>
      <c r="M936" s="179">
        <v>49.556091644110175</v>
      </c>
      <c r="N936" s="178">
        <v>5</v>
      </c>
      <c r="O936" s="180">
        <f t="shared" si="66"/>
        <v>2.4999999999999858</v>
      </c>
    </row>
    <row r="937" spans="2:15" x14ac:dyDescent="0.2">
      <c r="B937" s="175" t="s">
        <v>53</v>
      </c>
      <c r="C937" s="182" t="s">
        <v>69</v>
      </c>
      <c r="D937" s="175" t="s">
        <v>125</v>
      </c>
      <c r="E937" s="176" t="str">
        <f t="shared" si="65"/>
        <v>ALFemale35-39</v>
      </c>
      <c r="F937" s="177">
        <v>1.5200000000000001E-3</v>
      </c>
      <c r="G937" s="177">
        <v>7.5896086126352666E-3</v>
      </c>
      <c r="H937" s="178">
        <v>732.5110084804794</v>
      </c>
      <c r="I937" s="177">
        <v>0.99241039138736475</v>
      </c>
      <c r="J937" s="178">
        <v>96514.99120270666</v>
      </c>
      <c r="K937" s="178">
        <v>480743.67849233211</v>
      </c>
      <c r="L937" s="178">
        <v>4325943.082833332</v>
      </c>
      <c r="M937" s="179">
        <v>44.821462748183059</v>
      </c>
      <c r="N937" s="178">
        <v>5</v>
      </c>
      <c r="O937" s="180">
        <f t="shared" si="66"/>
        <v>2.4999999999999702</v>
      </c>
    </row>
    <row r="938" spans="2:15" x14ac:dyDescent="0.2">
      <c r="B938" s="175" t="s">
        <v>53</v>
      </c>
      <c r="C938" s="182" t="s">
        <v>69</v>
      </c>
      <c r="D938" s="175" t="s">
        <v>126</v>
      </c>
      <c r="E938" s="176" t="str">
        <f t="shared" si="65"/>
        <v>ALFemale40-44</v>
      </c>
      <c r="F938" s="177">
        <v>2.2599999999999999E-3</v>
      </c>
      <c r="G938" s="177">
        <v>1.1216234635148613E-2</v>
      </c>
      <c r="H938" s="178">
        <v>1074.3187717949158</v>
      </c>
      <c r="I938" s="177">
        <v>0.98878376536485135</v>
      </c>
      <c r="J938" s="178">
        <v>95782.480194226184</v>
      </c>
      <c r="K938" s="178">
        <v>476226.60404164362</v>
      </c>
      <c r="L938" s="178">
        <v>3845199.4043410001</v>
      </c>
      <c r="M938" s="179">
        <v>40.145122537480404</v>
      </c>
      <c r="N938" s="178">
        <v>5</v>
      </c>
      <c r="O938" s="180">
        <f t="shared" si="66"/>
        <v>2.5000000000000266</v>
      </c>
    </row>
    <row r="939" spans="2:15" x14ac:dyDescent="0.2">
      <c r="B939" s="175" t="s">
        <v>53</v>
      </c>
      <c r="C939" s="182" t="s">
        <v>69</v>
      </c>
      <c r="D939" s="175" t="s">
        <v>127</v>
      </c>
      <c r="E939" s="176" t="str">
        <f t="shared" si="65"/>
        <v>ALFemale45-49</v>
      </c>
      <c r="F939" s="177">
        <v>3.0799999999999998E-3</v>
      </c>
      <c r="G939" s="177">
        <v>1.5274220102926461E-2</v>
      </c>
      <c r="H939" s="178">
        <v>1446.5933031097038</v>
      </c>
      <c r="I939" s="177">
        <v>0.98472577989707355</v>
      </c>
      <c r="J939" s="178">
        <v>94708.161422431265</v>
      </c>
      <c r="K939" s="178">
        <v>469924.32385438203</v>
      </c>
      <c r="L939" s="178">
        <v>3368972.8002993567</v>
      </c>
      <c r="M939" s="179">
        <v>35.572148690254572</v>
      </c>
      <c r="N939" s="178">
        <v>5</v>
      </c>
      <c r="O939" s="180">
        <f t="shared" si="66"/>
        <v>2.5000000000000027</v>
      </c>
    </row>
    <row r="940" spans="2:15" x14ac:dyDescent="0.2">
      <c r="B940" s="175" t="s">
        <v>53</v>
      </c>
      <c r="C940" s="182" t="s">
        <v>69</v>
      </c>
      <c r="D940" s="175" t="s">
        <v>128</v>
      </c>
      <c r="E940" s="176" t="str">
        <f t="shared" si="65"/>
        <v>ALFemale50-54</v>
      </c>
      <c r="F940" s="177">
        <v>5.2599999999999999E-3</v>
      </c>
      <c r="G940" s="177">
        <v>2.5953547803522558E-2</v>
      </c>
      <c r="H940" s="178">
        <v>2420.4685664162876</v>
      </c>
      <c r="I940" s="177">
        <v>0.97404645219647745</v>
      </c>
      <c r="J940" s="178">
        <v>93261.568119321557</v>
      </c>
      <c r="K940" s="178">
        <v>460256.66918056709</v>
      </c>
      <c r="L940" s="178">
        <v>2899048.4764449745</v>
      </c>
      <c r="M940" s="179">
        <v>31.085135441169591</v>
      </c>
      <c r="N940" s="178">
        <v>5</v>
      </c>
      <c r="O940" s="180">
        <f t="shared" si="66"/>
        <v>2.4999999999999858</v>
      </c>
    </row>
    <row r="941" spans="2:15" x14ac:dyDescent="0.2">
      <c r="B941" s="175" t="s">
        <v>53</v>
      </c>
      <c r="C941" s="182" t="s">
        <v>69</v>
      </c>
      <c r="D941" s="175" t="s">
        <v>129</v>
      </c>
      <c r="E941" s="176" t="str">
        <f t="shared" si="65"/>
        <v>ALFemale55-59</v>
      </c>
      <c r="F941" s="177">
        <v>7.7499999999999999E-3</v>
      </c>
      <c r="G941" s="177">
        <v>3.8025154083265462E-2</v>
      </c>
      <c r="H941" s="178">
        <v>3454.2468075924803</v>
      </c>
      <c r="I941" s="177">
        <v>0.96197484591673454</v>
      </c>
      <c r="J941" s="178">
        <v>90841.099552905274</v>
      </c>
      <c r="K941" s="178">
        <v>445569.88074554515</v>
      </c>
      <c r="L941" s="178">
        <v>2438791.8072644076</v>
      </c>
      <c r="M941" s="179">
        <v>26.846788725229718</v>
      </c>
      <c r="N941" s="178">
        <v>5</v>
      </c>
      <c r="O941" s="180">
        <f t="shared" si="66"/>
        <v>2.4999999999999987</v>
      </c>
    </row>
    <row r="942" spans="2:15" x14ac:dyDescent="0.2">
      <c r="B942" s="175" t="s">
        <v>53</v>
      </c>
      <c r="C942" s="182" t="s">
        <v>69</v>
      </c>
      <c r="D942" s="175" t="s">
        <v>130</v>
      </c>
      <c r="E942" s="176" t="str">
        <f t="shared" si="65"/>
        <v>ALFemale60-64</v>
      </c>
      <c r="F942" s="177">
        <v>1.1509999999999999E-2</v>
      </c>
      <c r="G942" s="177">
        <v>5.5947355646680672E-2</v>
      </c>
      <c r="H942" s="178">
        <v>4889.0633293861274</v>
      </c>
      <c r="I942" s="177">
        <v>0.94405264435331937</v>
      </c>
      <c r="J942" s="178">
        <v>87386.85274531279</v>
      </c>
      <c r="K942" s="178">
        <v>424711.60540309863</v>
      </c>
      <c r="L942" s="178">
        <v>1993221.9265188626</v>
      </c>
      <c r="M942" s="179">
        <v>22.80917396496779</v>
      </c>
      <c r="N942" s="178">
        <v>5</v>
      </c>
      <c r="O942" s="180">
        <f t="shared" si="66"/>
        <v>2.4999999999999889</v>
      </c>
    </row>
    <row r="943" spans="2:15" x14ac:dyDescent="0.2">
      <c r="B943" s="175" t="s">
        <v>53</v>
      </c>
      <c r="C943" s="182" t="s">
        <v>69</v>
      </c>
      <c r="D943" s="175" t="s">
        <v>131</v>
      </c>
      <c r="E943" s="176" t="str">
        <f t="shared" si="65"/>
        <v>ALFemale65-69</v>
      </c>
      <c r="F943" s="177">
        <v>1.7229999999999999E-2</v>
      </c>
      <c r="G943" s="177">
        <v>8.2594900922442718E-2</v>
      </c>
      <c r="H943" s="178">
        <v>6813.8967431290066</v>
      </c>
      <c r="I943" s="177">
        <v>0.9174050990775573</v>
      </c>
      <c r="J943" s="178">
        <v>82497.789415926673</v>
      </c>
      <c r="K943" s="178">
        <v>395454.20522181084</v>
      </c>
      <c r="L943" s="178">
        <v>1568510.3211157639</v>
      </c>
      <c r="M943" s="179">
        <v>19.012755762555667</v>
      </c>
      <c r="N943" s="178">
        <v>5</v>
      </c>
      <c r="O943" s="180">
        <f t="shared" si="66"/>
        <v>2.5000000000000004</v>
      </c>
    </row>
    <row r="944" spans="2:15" x14ac:dyDescent="0.2">
      <c r="B944" s="175" t="s">
        <v>53</v>
      </c>
      <c r="C944" s="182" t="s">
        <v>69</v>
      </c>
      <c r="D944" s="175" t="s">
        <v>132</v>
      </c>
      <c r="E944" s="176" t="str">
        <f t="shared" si="65"/>
        <v>ALFemale70-74</v>
      </c>
      <c r="F944" s="177">
        <v>2.792E-2</v>
      </c>
      <c r="G944" s="177">
        <v>0.13050872197133204</v>
      </c>
      <c r="H944" s="178">
        <v>9877.4081065422852</v>
      </c>
      <c r="I944" s="177">
        <v>0.86949127802866799</v>
      </c>
      <c r="J944" s="178">
        <v>75683.892672797665</v>
      </c>
      <c r="K944" s="178">
        <v>353725.94309763261</v>
      </c>
      <c r="L944" s="178">
        <v>1173056.115893953</v>
      </c>
      <c r="M944" s="179">
        <v>15.499415720665928</v>
      </c>
      <c r="N944" s="178">
        <v>5</v>
      </c>
      <c r="O944" s="180">
        <f t="shared" si="66"/>
        <v>2.5</v>
      </c>
    </row>
    <row r="945" spans="2:15" x14ac:dyDescent="0.2">
      <c r="B945" s="175" t="s">
        <v>53</v>
      </c>
      <c r="C945" s="182" t="s">
        <v>69</v>
      </c>
      <c r="D945" s="175" t="s">
        <v>133</v>
      </c>
      <c r="E945" s="176" t="str">
        <f t="shared" si="65"/>
        <v>ALFemale75-79</v>
      </c>
      <c r="F945" s="177">
        <v>3.8989999999999997E-2</v>
      </c>
      <c r="G945" s="177">
        <v>0.17762007102656646</v>
      </c>
      <c r="H945" s="178">
        <v>11688.55246266693</v>
      </c>
      <c r="I945" s="177">
        <v>0.82237992897343348</v>
      </c>
      <c r="J945" s="178">
        <v>65806.484566255385</v>
      </c>
      <c r="K945" s="178">
        <v>299811.04167460959</v>
      </c>
      <c r="L945" s="178">
        <v>819330.17279632029</v>
      </c>
      <c r="M945" s="179">
        <v>12.450599332219319</v>
      </c>
      <c r="N945" s="178">
        <v>5</v>
      </c>
      <c r="O945" s="180">
        <f t="shared" si="66"/>
        <v>2.4999999999999987</v>
      </c>
    </row>
    <row r="946" spans="2:15" x14ac:dyDescent="0.2">
      <c r="B946" s="175" t="s">
        <v>53</v>
      </c>
      <c r="C946" s="182" t="s">
        <v>69</v>
      </c>
      <c r="D946" s="175" t="s">
        <v>134</v>
      </c>
      <c r="E946" s="176" t="str">
        <f t="shared" si="65"/>
        <v>ALFemale80-84</v>
      </c>
      <c r="F946" s="177">
        <v>6.6350000000000006E-2</v>
      </c>
      <c r="G946" s="177">
        <v>0.28454264003917307</v>
      </c>
      <c r="H946" s="178">
        <v>15398.859274215776</v>
      </c>
      <c r="I946" s="177">
        <v>0.71545735996082693</v>
      </c>
      <c r="J946" s="178">
        <v>54117.93210358845</v>
      </c>
      <c r="K946" s="178">
        <v>232092.51233240281</v>
      </c>
      <c r="L946" s="178">
        <v>519519.1311217107</v>
      </c>
      <c r="M946" s="179">
        <v>9.5997594684010927</v>
      </c>
      <c r="N946" s="178">
        <v>5</v>
      </c>
      <c r="O946" s="180">
        <f t="shared" si="66"/>
        <v>2.5000000000000018</v>
      </c>
    </row>
    <row r="947" spans="2:15" x14ac:dyDescent="0.2">
      <c r="B947" s="175" t="s">
        <v>53</v>
      </c>
      <c r="C947" s="182" t="s">
        <v>69</v>
      </c>
      <c r="D947" s="175" t="s">
        <v>135</v>
      </c>
      <c r="E947" s="176" t="str">
        <f t="shared" si="65"/>
        <v>ALFemale85-89</v>
      </c>
      <c r="F947" s="177">
        <v>0.10156999999999999</v>
      </c>
      <c r="G947" s="177">
        <v>0.40500765910849829</v>
      </c>
      <c r="H947" s="178">
        <v>15681.521049475685</v>
      </c>
      <c r="I947" s="177">
        <v>0.59499234089150166</v>
      </c>
      <c r="J947" s="178">
        <v>38719.072829372672</v>
      </c>
      <c r="K947" s="178">
        <v>154391.56152317414</v>
      </c>
      <c r="L947" s="178">
        <v>287426.61878930789</v>
      </c>
      <c r="M947" s="179">
        <v>7.4233858867421851</v>
      </c>
      <c r="N947" s="178">
        <v>5</v>
      </c>
      <c r="O947" s="180">
        <f t="shared" si="66"/>
        <v>2.5000000000000004</v>
      </c>
    </row>
    <row r="948" spans="2:15" x14ac:dyDescent="0.2">
      <c r="B948" s="175" t="s">
        <v>53</v>
      </c>
      <c r="C948" s="182" t="s">
        <v>69</v>
      </c>
      <c r="D948" s="175" t="s">
        <v>8</v>
      </c>
      <c r="E948" s="176" t="str">
        <f t="shared" si="65"/>
        <v>ALFemale90+</v>
      </c>
      <c r="F948" s="177">
        <v>0.17316999999999999</v>
      </c>
      <c r="G948" s="177">
        <v>1</v>
      </c>
      <c r="H948" s="178">
        <v>23037.551779896985</v>
      </c>
      <c r="I948" s="177">
        <v>0</v>
      </c>
      <c r="J948" s="178">
        <v>23037.551779896985</v>
      </c>
      <c r="K948" s="178">
        <v>133035.05726613372</v>
      </c>
      <c r="L948" s="178">
        <v>133035.05726613372</v>
      </c>
      <c r="M948" s="179">
        <v>5.7747046447106714</v>
      </c>
      <c r="N948" s="179" t="s">
        <v>19</v>
      </c>
      <c r="O948" s="180">
        <f>K948/H948</f>
        <v>5.7747046447106714</v>
      </c>
    </row>
    <row r="949" spans="2:15" ht="16" customHeight="1" x14ac:dyDescent="0.2">
      <c r="B949" s="239" t="s">
        <v>14</v>
      </c>
      <c r="C949" s="239" t="s">
        <v>17</v>
      </c>
      <c r="D949" s="239" t="s">
        <v>0</v>
      </c>
      <c r="E949" s="239" t="s">
        <v>137</v>
      </c>
      <c r="F949" s="238" t="s">
        <v>1</v>
      </c>
      <c r="G949" s="238" t="s">
        <v>2</v>
      </c>
      <c r="H949" s="238" t="s">
        <v>82</v>
      </c>
      <c r="I949" s="238" t="s">
        <v>3</v>
      </c>
      <c r="J949" s="238" t="s">
        <v>4</v>
      </c>
      <c r="K949" s="238" t="s">
        <v>5</v>
      </c>
      <c r="L949" s="238" t="s">
        <v>6</v>
      </c>
      <c r="M949" s="240" t="s">
        <v>7</v>
      </c>
      <c r="N949" s="248" t="s">
        <v>9</v>
      </c>
      <c r="O949" s="250" t="s">
        <v>141</v>
      </c>
    </row>
    <row r="950" spans="2:15" ht="16" customHeight="1" x14ac:dyDescent="0.2">
      <c r="B950" s="239"/>
      <c r="C950" s="239"/>
      <c r="D950" s="239"/>
      <c r="E950" s="239"/>
      <c r="F950" s="239"/>
      <c r="G950" s="239"/>
      <c r="H950" s="239"/>
      <c r="I950" s="239"/>
      <c r="J950" s="239"/>
      <c r="K950" s="239"/>
      <c r="L950" s="239"/>
      <c r="M950" s="241"/>
      <c r="N950" s="248"/>
      <c r="O950" s="250"/>
    </row>
    <row r="951" spans="2:15" x14ac:dyDescent="0.2">
      <c r="B951" s="175" t="s">
        <v>54</v>
      </c>
      <c r="C951" s="182" t="s">
        <v>69</v>
      </c>
      <c r="D951" s="175">
        <v>0</v>
      </c>
      <c r="E951" s="176" t="str">
        <f t="shared" si="65"/>
        <v>SEFemale0</v>
      </c>
      <c r="F951" s="177">
        <v>1.3180000000000001E-2</v>
      </c>
      <c r="G951" s="177">
        <v>1.3024725539615844E-2</v>
      </c>
      <c r="H951" s="178">
        <v>1302.4725539615845</v>
      </c>
      <c r="I951" s="177">
        <v>0.98697527446038413</v>
      </c>
      <c r="J951" s="178">
        <v>100000</v>
      </c>
      <c r="K951" s="178">
        <v>98813.544116351186</v>
      </c>
      <c r="L951" s="178">
        <v>7768144.3578896429</v>
      </c>
      <c r="M951" s="179">
        <v>77.681443578896435</v>
      </c>
      <c r="N951" s="178">
        <v>1</v>
      </c>
      <c r="O951" s="180">
        <f t="shared" ref="O951:O969" si="67">(K951-J952*N951)/H951</f>
        <v>8.9074176618847922E-2</v>
      </c>
    </row>
    <row r="952" spans="2:15" x14ac:dyDescent="0.2">
      <c r="B952" s="175" t="s">
        <v>54</v>
      </c>
      <c r="C952" s="182" t="s">
        <v>69</v>
      </c>
      <c r="D952" s="181" t="s">
        <v>139</v>
      </c>
      <c r="E952" s="176" t="str">
        <f t="shared" si="65"/>
        <v>SEFemale01-04</v>
      </c>
      <c r="F952" s="177">
        <v>5.9000000000000003E-4</v>
      </c>
      <c r="G952" s="177">
        <v>2.3730770936769641E-3</v>
      </c>
      <c r="H952" s="178">
        <v>234.21684158474721</v>
      </c>
      <c r="I952" s="177">
        <v>0.99762692290632304</v>
      </c>
      <c r="J952" s="178">
        <v>98697.52744603841</v>
      </c>
      <c r="K952" s="178">
        <v>394205.23164301243</v>
      </c>
      <c r="L952" s="178">
        <v>7669330.8137732921</v>
      </c>
      <c r="M952" s="179">
        <v>77.705399641003154</v>
      </c>
      <c r="N952" s="178">
        <v>4</v>
      </c>
      <c r="O952" s="180">
        <f t="shared" si="67"/>
        <v>1.5028348209981177</v>
      </c>
    </row>
    <row r="953" spans="2:15" x14ac:dyDescent="0.2">
      <c r="B953" s="175" t="s">
        <v>54</v>
      </c>
      <c r="C953" s="182" t="s">
        <v>69</v>
      </c>
      <c r="D953" s="181" t="s">
        <v>138</v>
      </c>
      <c r="E953" s="176" t="str">
        <f t="shared" si="65"/>
        <v>SEFemale05-09</v>
      </c>
      <c r="F953" s="177">
        <v>3.2000000000000003E-4</v>
      </c>
      <c r="G953" s="177">
        <v>1.5766945220332773E-3</v>
      </c>
      <c r="H953" s="178">
        <v>155.24656245130319</v>
      </c>
      <c r="I953" s="177">
        <v>0.99842330547796676</v>
      </c>
      <c r="J953" s="178">
        <v>98463.310604453669</v>
      </c>
      <c r="K953" s="178">
        <v>491928.43661614007</v>
      </c>
      <c r="L953" s="178">
        <v>7275125.5821302794</v>
      </c>
      <c r="M953" s="179">
        <v>73.886664357202847</v>
      </c>
      <c r="N953" s="178">
        <v>5</v>
      </c>
      <c r="O953" s="180">
        <f t="shared" si="67"/>
        <v>2.499999999999742</v>
      </c>
    </row>
    <row r="954" spans="2:15" x14ac:dyDescent="0.2">
      <c r="B954" s="175" t="s">
        <v>54</v>
      </c>
      <c r="C954" s="182" t="s">
        <v>69</v>
      </c>
      <c r="D954" s="181" t="s">
        <v>120</v>
      </c>
      <c r="E954" s="176" t="str">
        <f t="shared" si="65"/>
        <v>SEFemale10-14</v>
      </c>
      <c r="F954" s="177">
        <v>2.7E-4</v>
      </c>
      <c r="G954" s="177">
        <v>1.3243425110389855E-3</v>
      </c>
      <c r="H954" s="178">
        <v>130.19354838876683</v>
      </c>
      <c r="I954" s="177">
        <v>0.99867565748896103</v>
      </c>
      <c r="J954" s="178">
        <v>98308.06404200237</v>
      </c>
      <c r="K954" s="178">
        <v>491214.83633903996</v>
      </c>
      <c r="L954" s="178">
        <v>6783197.145514139</v>
      </c>
      <c r="M954" s="179">
        <v>68.999397064883723</v>
      </c>
      <c r="N954" s="178">
        <v>5</v>
      </c>
      <c r="O954" s="180">
        <f t="shared" si="67"/>
        <v>2.5000000000002367</v>
      </c>
    </row>
    <row r="955" spans="2:15" x14ac:dyDescent="0.2">
      <c r="B955" s="175" t="s">
        <v>54</v>
      </c>
      <c r="C955" s="182" t="s">
        <v>69</v>
      </c>
      <c r="D955" s="175" t="s">
        <v>121</v>
      </c>
      <c r="E955" s="176" t="str">
        <f t="shared" si="65"/>
        <v>SEFemale15-19</v>
      </c>
      <c r="F955" s="177">
        <v>3.8000000000000002E-4</v>
      </c>
      <c r="G955" s="177">
        <v>1.9079721817533532E-3</v>
      </c>
      <c r="H955" s="178">
        <v>187.3206457655981</v>
      </c>
      <c r="I955" s="177">
        <v>0.99809202781824669</v>
      </c>
      <c r="J955" s="178">
        <v>98177.870493613606</v>
      </c>
      <c r="K955" s="178">
        <v>490421.05085365404</v>
      </c>
      <c r="L955" s="178">
        <v>6291982.3091750992</v>
      </c>
      <c r="M955" s="179">
        <v>64.087581830208748</v>
      </c>
      <c r="N955" s="178">
        <v>5</v>
      </c>
      <c r="O955" s="180">
        <f t="shared" si="67"/>
        <v>2.499999999999861</v>
      </c>
    </row>
    <row r="956" spans="2:15" x14ac:dyDescent="0.2">
      <c r="B956" s="175" t="s">
        <v>54</v>
      </c>
      <c r="C956" s="182" t="s">
        <v>69</v>
      </c>
      <c r="D956" s="175" t="s">
        <v>122</v>
      </c>
      <c r="E956" s="176" t="str">
        <f t="shared" si="65"/>
        <v>SEFemale20-24</v>
      </c>
      <c r="F956" s="177">
        <v>6.7000000000000002E-4</v>
      </c>
      <c r="G956" s="177">
        <v>3.335976450518678E-3</v>
      </c>
      <c r="H956" s="178">
        <v>326.89416666579763</v>
      </c>
      <c r="I956" s="177">
        <v>0.99666402354948136</v>
      </c>
      <c r="J956" s="178">
        <v>97990.549847848015</v>
      </c>
      <c r="K956" s="178">
        <v>489135.51382257557</v>
      </c>
      <c r="L956" s="178">
        <v>5801561.2583214454</v>
      </c>
      <c r="M956" s="179">
        <v>59.205313852505689</v>
      </c>
      <c r="N956" s="178">
        <v>5</v>
      </c>
      <c r="O956" s="180">
        <f t="shared" si="67"/>
        <v>2.4999999999998681</v>
      </c>
    </row>
    <row r="957" spans="2:15" x14ac:dyDescent="0.2">
      <c r="B957" s="175" t="s">
        <v>54</v>
      </c>
      <c r="C957" s="182" t="s">
        <v>69</v>
      </c>
      <c r="D957" s="175" t="s">
        <v>123</v>
      </c>
      <c r="E957" s="176" t="str">
        <f t="shared" si="65"/>
        <v>SEFemale25-29</v>
      </c>
      <c r="F957" s="177">
        <v>7.6000000000000004E-4</v>
      </c>
      <c r="G957" s="177">
        <v>3.788128992378393E-3</v>
      </c>
      <c r="H957" s="178">
        <v>369.96252558754713</v>
      </c>
      <c r="I957" s="177">
        <v>0.99621187100762165</v>
      </c>
      <c r="J957" s="178">
        <v>97663.655681182223</v>
      </c>
      <c r="K957" s="178">
        <v>487393.37209194223</v>
      </c>
      <c r="L957" s="178">
        <v>5312425.7444988703</v>
      </c>
      <c r="M957" s="179">
        <v>54.395114615010932</v>
      </c>
      <c r="N957" s="178">
        <v>5</v>
      </c>
      <c r="O957" s="180">
        <f t="shared" si="67"/>
        <v>2.499999999999877</v>
      </c>
    </row>
    <row r="958" spans="2:15" x14ac:dyDescent="0.2">
      <c r="B958" s="175" t="s">
        <v>54</v>
      </c>
      <c r="C958" s="182" t="s">
        <v>69</v>
      </c>
      <c r="D958" s="175" t="s">
        <v>124</v>
      </c>
      <c r="E958" s="176" t="str">
        <f t="shared" si="65"/>
        <v>SEFemale30-34</v>
      </c>
      <c r="F958" s="177">
        <v>1.0499999999999999E-3</v>
      </c>
      <c r="G958" s="177">
        <v>5.2511647365066196E-3</v>
      </c>
      <c r="H958" s="178">
        <v>510.90521058315426</v>
      </c>
      <c r="I958" s="177">
        <v>0.99474883526349334</v>
      </c>
      <c r="J958" s="178">
        <v>97293.693155594679</v>
      </c>
      <c r="K958" s="178">
        <v>485191.20275151549</v>
      </c>
      <c r="L958" s="178">
        <v>4825032.3724069279</v>
      </c>
      <c r="M958" s="179">
        <v>49.592447525767234</v>
      </c>
      <c r="N958" s="178">
        <v>5</v>
      </c>
      <c r="O958" s="180">
        <f t="shared" si="67"/>
        <v>2.5000000000000675</v>
      </c>
    </row>
    <row r="959" spans="2:15" x14ac:dyDescent="0.2">
      <c r="B959" s="175" t="s">
        <v>54</v>
      </c>
      <c r="C959" s="182" t="s">
        <v>69</v>
      </c>
      <c r="D959" s="175" t="s">
        <v>125</v>
      </c>
      <c r="E959" s="176" t="str">
        <f t="shared" si="65"/>
        <v>SEFemale35-39</v>
      </c>
      <c r="F959" s="177">
        <v>1.47E-3</v>
      </c>
      <c r="G959" s="177">
        <v>7.320948277607842E-3</v>
      </c>
      <c r="H959" s="178">
        <v>708.54178470811701</v>
      </c>
      <c r="I959" s="177">
        <v>0.99267905172239213</v>
      </c>
      <c r="J959" s="178">
        <v>96782.787945011514</v>
      </c>
      <c r="K959" s="178">
        <v>482142.58526328724</v>
      </c>
      <c r="L959" s="178">
        <v>4339841.1696554124</v>
      </c>
      <c r="M959" s="179">
        <v>44.841043142104496</v>
      </c>
      <c r="N959" s="178">
        <v>5</v>
      </c>
      <c r="O959" s="180">
        <f t="shared" si="67"/>
        <v>2.5000000000000528</v>
      </c>
    </row>
    <row r="960" spans="2:15" x14ac:dyDescent="0.2">
      <c r="B960" s="175" t="s">
        <v>54</v>
      </c>
      <c r="C960" s="182" t="s">
        <v>69</v>
      </c>
      <c r="D960" s="175" t="s">
        <v>126</v>
      </c>
      <c r="E960" s="176" t="str">
        <f t="shared" si="65"/>
        <v>SEFemale40-44</v>
      </c>
      <c r="F960" s="177">
        <v>2.0999999999999999E-3</v>
      </c>
      <c r="G960" s="177">
        <v>1.0435617016069152E-2</v>
      </c>
      <c r="H960" s="178">
        <v>1002.5940380364784</v>
      </c>
      <c r="I960" s="177">
        <v>0.9895643829839309</v>
      </c>
      <c r="J960" s="178">
        <v>96074.246160303388</v>
      </c>
      <c r="K960" s="178">
        <v>477864.74570642575</v>
      </c>
      <c r="L960" s="178">
        <v>3857698.5843921248</v>
      </c>
      <c r="M960" s="179">
        <v>40.15330578764484</v>
      </c>
      <c r="N960" s="178">
        <v>5</v>
      </c>
      <c r="O960" s="180">
        <f t="shared" si="67"/>
        <v>2.499999999999968</v>
      </c>
    </row>
    <row r="961" spans="2:15" x14ac:dyDescent="0.2">
      <c r="B961" s="175" t="s">
        <v>54</v>
      </c>
      <c r="C961" s="182" t="s">
        <v>69</v>
      </c>
      <c r="D961" s="175" t="s">
        <v>127</v>
      </c>
      <c r="E961" s="176" t="str">
        <f t="shared" si="65"/>
        <v>SEFemale45-49</v>
      </c>
      <c r="F961" s="177">
        <v>3.5699999999999998E-3</v>
      </c>
      <c r="G961" s="177">
        <v>1.7709400733970992E-2</v>
      </c>
      <c r="H961" s="178">
        <v>1683.6619858739084</v>
      </c>
      <c r="I961" s="177">
        <v>0.98229059926602902</v>
      </c>
      <c r="J961" s="178">
        <v>95071.652122266911</v>
      </c>
      <c r="K961" s="178">
        <v>471149.10564664978</v>
      </c>
      <c r="L961" s="178">
        <v>3379833.8386856993</v>
      </c>
      <c r="M961" s="179">
        <v>35.550385033164915</v>
      </c>
      <c r="N961" s="178">
        <v>5</v>
      </c>
      <c r="O961" s="180">
        <f t="shared" si="67"/>
        <v>2.5000000000000169</v>
      </c>
    </row>
    <row r="962" spans="2:15" x14ac:dyDescent="0.2">
      <c r="B962" s="175" t="s">
        <v>54</v>
      </c>
      <c r="C962" s="182" t="s">
        <v>69</v>
      </c>
      <c r="D962" s="175" t="s">
        <v>128</v>
      </c>
      <c r="E962" s="176" t="str">
        <f t="shared" si="65"/>
        <v>SEFemale50-54</v>
      </c>
      <c r="F962" s="177">
        <v>4.8500000000000001E-3</v>
      </c>
      <c r="G962" s="177">
        <v>2.3937173477324075E-2</v>
      </c>
      <c r="H962" s="178">
        <v>2235.444520593469</v>
      </c>
      <c r="I962" s="177">
        <v>0.97606282652267595</v>
      </c>
      <c r="J962" s="178">
        <v>93387.990136392997</v>
      </c>
      <c r="K962" s="178">
        <v>461351.33938048134</v>
      </c>
      <c r="L962" s="178">
        <v>2908684.7330390494</v>
      </c>
      <c r="M962" s="179">
        <v>31.14623977655928</v>
      </c>
      <c r="N962" s="178">
        <v>5</v>
      </c>
      <c r="O962" s="180">
        <f t="shared" si="67"/>
        <v>2.4999999999999876</v>
      </c>
    </row>
    <row r="963" spans="2:15" x14ac:dyDescent="0.2">
      <c r="B963" s="175" t="s">
        <v>54</v>
      </c>
      <c r="C963" s="182" t="s">
        <v>69</v>
      </c>
      <c r="D963" s="175" t="s">
        <v>129</v>
      </c>
      <c r="E963" s="176" t="str">
        <f t="shared" si="65"/>
        <v>SEFemale55-59</v>
      </c>
      <c r="F963" s="177">
        <v>6.6699999999999997E-3</v>
      </c>
      <c r="G963" s="177">
        <v>3.2789836808244481E-2</v>
      </c>
      <c r="H963" s="178">
        <v>2988.8770953981275</v>
      </c>
      <c r="I963" s="177">
        <v>0.96721016319175557</v>
      </c>
      <c r="J963" s="178">
        <v>91152.545615799536</v>
      </c>
      <c r="K963" s="178">
        <v>448290.53534050233</v>
      </c>
      <c r="L963" s="178">
        <v>2447333.3936585682</v>
      </c>
      <c r="M963" s="179">
        <v>26.848766286504784</v>
      </c>
      <c r="N963" s="178">
        <v>5</v>
      </c>
      <c r="O963" s="180">
        <f t="shared" si="67"/>
        <v>2.4999999999999942</v>
      </c>
    </row>
    <row r="964" spans="2:15" x14ac:dyDescent="0.2">
      <c r="B964" s="175" t="s">
        <v>54</v>
      </c>
      <c r="C964" s="182" t="s">
        <v>69</v>
      </c>
      <c r="D964" s="175" t="s">
        <v>130</v>
      </c>
      <c r="E964" s="176" t="str">
        <f t="shared" si="65"/>
        <v>SEFemale60-64</v>
      </c>
      <c r="F964" s="177">
        <v>1.116E-2</v>
      </c>
      <c r="G964" s="177">
        <v>5.4262457148843778E-2</v>
      </c>
      <c r="H964" s="178">
        <v>4783.9772851731486</v>
      </c>
      <c r="I964" s="177">
        <v>0.94573754285115619</v>
      </c>
      <c r="J964" s="178">
        <v>88163.668520401407</v>
      </c>
      <c r="K964" s="178">
        <v>428858.39938907413</v>
      </c>
      <c r="L964" s="178">
        <v>1999042.858318066</v>
      </c>
      <c r="M964" s="179">
        <v>22.674225016572215</v>
      </c>
      <c r="N964" s="178">
        <v>5</v>
      </c>
      <c r="O964" s="180">
        <f t="shared" si="67"/>
        <v>2.4999999999999951</v>
      </c>
    </row>
    <row r="965" spans="2:15" x14ac:dyDescent="0.2">
      <c r="B965" s="175" t="s">
        <v>54</v>
      </c>
      <c r="C965" s="182" t="s">
        <v>69</v>
      </c>
      <c r="D965" s="175" t="s">
        <v>131</v>
      </c>
      <c r="E965" s="176" t="str">
        <f t="shared" si="65"/>
        <v>SEFemale65-69</v>
      </c>
      <c r="F965" s="177">
        <v>1.6490000000000001E-2</v>
      </c>
      <c r="G965" s="177">
        <v>7.9183316994274222E-2</v>
      </c>
      <c r="H965" s="178">
        <v>6602.2805219637867</v>
      </c>
      <c r="I965" s="177">
        <v>0.92081668300572583</v>
      </c>
      <c r="J965" s="178">
        <v>83379.691235228252</v>
      </c>
      <c r="K965" s="178">
        <v>400392.75487123179</v>
      </c>
      <c r="L965" s="178">
        <v>1570184.4589289918</v>
      </c>
      <c r="M965" s="179">
        <v>18.831737509068425</v>
      </c>
      <c r="N965" s="178">
        <v>5</v>
      </c>
      <c r="O965" s="180">
        <f t="shared" si="67"/>
        <v>2.4999999999999933</v>
      </c>
    </row>
    <row r="966" spans="2:15" x14ac:dyDescent="0.2">
      <c r="B966" s="175" t="s">
        <v>54</v>
      </c>
      <c r="C966" s="182" t="s">
        <v>69</v>
      </c>
      <c r="D966" s="175" t="s">
        <v>132</v>
      </c>
      <c r="E966" s="176" t="str">
        <f t="shared" si="65"/>
        <v>SEFemale70-74</v>
      </c>
      <c r="F966" s="177">
        <v>2.6239999999999999E-2</v>
      </c>
      <c r="G966" s="177">
        <v>0.12313217342202505</v>
      </c>
      <c r="H966" s="178">
        <v>9453.7694508397253</v>
      </c>
      <c r="I966" s="177">
        <v>0.87686782657797491</v>
      </c>
      <c r="J966" s="178">
        <v>76777.410713264471</v>
      </c>
      <c r="K966" s="178">
        <v>360252.62993922306</v>
      </c>
      <c r="L966" s="178">
        <v>1169791.7040577601</v>
      </c>
      <c r="M966" s="179">
        <v>15.236144240739037</v>
      </c>
      <c r="N966" s="178">
        <v>5</v>
      </c>
      <c r="O966" s="180">
        <f t="shared" si="67"/>
        <v>2.5</v>
      </c>
    </row>
    <row r="967" spans="2:15" x14ac:dyDescent="0.2">
      <c r="B967" s="175" t="s">
        <v>54</v>
      </c>
      <c r="C967" s="182" t="s">
        <v>69</v>
      </c>
      <c r="D967" s="175" t="s">
        <v>133</v>
      </c>
      <c r="E967" s="176" t="str">
        <f t="shared" si="65"/>
        <v>SEFemale75-79</v>
      </c>
      <c r="F967" s="177">
        <v>4.1020000000000001E-2</v>
      </c>
      <c r="G967" s="177">
        <v>0.18600404223441597</v>
      </c>
      <c r="H967" s="178">
        <v>12522.469412750723</v>
      </c>
      <c r="I967" s="177">
        <v>0.81399595776558398</v>
      </c>
      <c r="J967" s="178">
        <v>67323.641262424746</v>
      </c>
      <c r="K967" s="178">
        <v>305312.03278024693</v>
      </c>
      <c r="L967" s="178">
        <v>809539.07411853701</v>
      </c>
      <c r="M967" s="179">
        <v>12.024588375471069</v>
      </c>
      <c r="N967" s="178">
        <v>5</v>
      </c>
      <c r="O967" s="180">
        <f t="shared" si="67"/>
        <v>2.5000000000000009</v>
      </c>
    </row>
    <row r="968" spans="2:15" x14ac:dyDescent="0.2">
      <c r="B968" s="175" t="s">
        <v>54</v>
      </c>
      <c r="C968" s="182" t="s">
        <v>69</v>
      </c>
      <c r="D968" s="175" t="s">
        <v>134</v>
      </c>
      <c r="E968" s="176" t="str">
        <f t="shared" si="65"/>
        <v>SEFemale80-84</v>
      </c>
      <c r="F968" s="177">
        <v>6.1559999999999997E-2</v>
      </c>
      <c r="G968" s="177">
        <v>0.26674075873578423</v>
      </c>
      <c r="H968" s="178">
        <v>14617.706158792149</v>
      </c>
      <c r="I968" s="177">
        <v>0.73325924126421582</v>
      </c>
      <c r="J968" s="178">
        <v>54801.171849674021</v>
      </c>
      <c r="K968" s="178">
        <v>237461.59385138974</v>
      </c>
      <c r="L968" s="178">
        <v>504227.04133829009</v>
      </c>
      <c r="M968" s="179">
        <v>9.2010266262452092</v>
      </c>
      <c r="N968" s="178">
        <v>5</v>
      </c>
      <c r="O968" s="180">
        <f t="shared" si="67"/>
        <v>2.4999999999999996</v>
      </c>
    </row>
    <row r="969" spans="2:15" x14ac:dyDescent="0.2">
      <c r="B969" s="175" t="s">
        <v>54</v>
      </c>
      <c r="C969" s="182" t="s">
        <v>69</v>
      </c>
      <c r="D969" s="175" t="s">
        <v>135</v>
      </c>
      <c r="E969" s="176" t="str">
        <f t="shared" si="65"/>
        <v>SEFemale85-89</v>
      </c>
      <c r="F969" s="177">
        <v>0.11652</v>
      </c>
      <c r="G969" s="177">
        <v>0.45118483985110985</v>
      </c>
      <c r="H969" s="178">
        <v>18130.170532403106</v>
      </c>
      <c r="I969" s="177">
        <v>0.5488151601488902</v>
      </c>
      <c r="J969" s="178">
        <v>40183.465690881872</v>
      </c>
      <c r="K969" s="178">
        <v>155591.90212340161</v>
      </c>
      <c r="L969" s="178">
        <v>266765.44748690038</v>
      </c>
      <c r="M969" s="179">
        <v>6.6386869051823165</v>
      </c>
      <c r="N969" s="178">
        <v>5</v>
      </c>
      <c r="O969" s="180">
        <f t="shared" si="67"/>
        <v>2.5</v>
      </c>
    </row>
    <row r="970" spans="2:15" x14ac:dyDescent="0.2">
      <c r="B970" s="175" t="s">
        <v>54</v>
      </c>
      <c r="C970" s="182" t="s">
        <v>69</v>
      </c>
      <c r="D970" s="175" t="s">
        <v>8</v>
      </c>
      <c r="E970" s="176" t="str">
        <f t="shared" si="65"/>
        <v>SEFemale90+</v>
      </c>
      <c r="F970" s="177">
        <v>0.19836999999999999</v>
      </c>
      <c r="G970" s="177">
        <v>1</v>
      </c>
      <c r="H970" s="178">
        <v>22053.29515847877</v>
      </c>
      <c r="I970" s="177">
        <v>0</v>
      </c>
      <c r="J970" s="178">
        <v>22053.29515847877</v>
      </c>
      <c r="K970" s="178">
        <v>111173.54536349879</v>
      </c>
      <c r="L970" s="178">
        <v>111173.54536349879</v>
      </c>
      <c r="M970" s="179">
        <v>5.0411307954020739</v>
      </c>
      <c r="N970" s="179" t="s">
        <v>19</v>
      </c>
      <c r="O970" s="180">
        <f>K970/H970</f>
        <v>5.0411307954020739</v>
      </c>
    </row>
    <row r="971" spans="2:15" ht="16" customHeight="1" x14ac:dyDescent="0.2">
      <c r="B971" s="239" t="s">
        <v>14</v>
      </c>
      <c r="C971" s="239" t="s">
        <v>17</v>
      </c>
      <c r="D971" s="239" t="s">
        <v>0</v>
      </c>
      <c r="E971" s="239" t="s">
        <v>137</v>
      </c>
      <c r="F971" s="238" t="s">
        <v>1</v>
      </c>
      <c r="G971" s="238" t="s">
        <v>2</v>
      </c>
      <c r="H971" s="238" t="s">
        <v>82</v>
      </c>
      <c r="I971" s="238" t="s">
        <v>3</v>
      </c>
      <c r="J971" s="238" t="s">
        <v>4</v>
      </c>
      <c r="K971" s="238" t="s">
        <v>5</v>
      </c>
      <c r="L971" s="238" t="s">
        <v>6</v>
      </c>
      <c r="M971" s="240" t="s">
        <v>7</v>
      </c>
      <c r="N971" s="248" t="s">
        <v>9</v>
      </c>
      <c r="O971" s="250" t="s">
        <v>141</v>
      </c>
    </row>
    <row r="972" spans="2:15" ht="16" customHeight="1" x14ac:dyDescent="0.2">
      <c r="B972" s="239"/>
      <c r="C972" s="239"/>
      <c r="D972" s="239"/>
      <c r="E972" s="239"/>
      <c r="F972" s="239"/>
      <c r="G972" s="239"/>
      <c r="H972" s="239"/>
      <c r="I972" s="239"/>
      <c r="J972" s="239"/>
      <c r="K972" s="239"/>
      <c r="L972" s="239"/>
      <c r="M972" s="241"/>
      <c r="N972" s="248"/>
      <c r="O972" s="250"/>
    </row>
    <row r="973" spans="2:15" x14ac:dyDescent="0.2">
      <c r="B973" s="175" t="s">
        <v>55</v>
      </c>
      <c r="C973" s="182" t="s">
        <v>69</v>
      </c>
      <c r="D973" s="175">
        <v>0</v>
      </c>
      <c r="E973" s="176" t="str">
        <f t="shared" ref="E973:E1036" si="68">_xlfn.CONCAT(B973,C973,D973)</f>
        <v>BAFemale0</v>
      </c>
      <c r="F973" s="177">
        <v>1.5049999999999999E-2</v>
      </c>
      <c r="G973" s="177">
        <v>1.48481392273534E-2</v>
      </c>
      <c r="H973" s="178">
        <v>1484.8139227353399</v>
      </c>
      <c r="I973" s="177">
        <v>0.9851518607726466</v>
      </c>
      <c r="J973" s="178">
        <v>100000</v>
      </c>
      <c r="K973" s="178">
        <v>98655.566944955892</v>
      </c>
      <c r="L973" s="178">
        <v>7889727.22813066</v>
      </c>
      <c r="M973" s="179">
        <v>78.897272281306599</v>
      </c>
      <c r="N973" s="178">
        <v>1</v>
      </c>
      <c r="O973" s="180">
        <f t="shared" ref="O973:O991" si="69">(K973-J974*N973)/H973</f>
        <v>9.4544417682061635E-2</v>
      </c>
    </row>
    <row r="974" spans="2:15" x14ac:dyDescent="0.2">
      <c r="B974" s="175" t="s">
        <v>55</v>
      </c>
      <c r="C974" s="182" t="s">
        <v>69</v>
      </c>
      <c r="D974" s="181" t="s">
        <v>139</v>
      </c>
      <c r="E974" s="176" t="str">
        <f t="shared" si="68"/>
        <v>BAFemale01-04</v>
      </c>
      <c r="F974" s="177">
        <v>5.0000000000000001E-4</v>
      </c>
      <c r="G974" s="177">
        <v>2.0145538554441041E-3</v>
      </c>
      <c r="H974" s="178">
        <v>198.46414793174685</v>
      </c>
      <c r="I974" s="177">
        <v>0.99798544614455587</v>
      </c>
      <c r="J974" s="178">
        <v>98515.186077264661</v>
      </c>
      <c r="K974" s="178">
        <v>393564.55849091691</v>
      </c>
      <c r="L974" s="178">
        <v>7791071.6611857042</v>
      </c>
      <c r="M974" s="179">
        <v>79.084981426875956</v>
      </c>
      <c r="N974" s="178">
        <v>4</v>
      </c>
      <c r="O974" s="180">
        <f t="shared" si="69"/>
        <v>1.4998717737555285</v>
      </c>
    </row>
    <row r="975" spans="2:15" x14ac:dyDescent="0.2">
      <c r="B975" s="175" t="s">
        <v>55</v>
      </c>
      <c r="C975" s="182" t="s">
        <v>69</v>
      </c>
      <c r="D975" s="181" t="s">
        <v>138</v>
      </c>
      <c r="E975" s="176" t="str">
        <f t="shared" si="68"/>
        <v>BAFemale05-09</v>
      </c>
      <c r="F975" s="177">
        <v>2.1000000000000001E-4</v>
      </c>
      <c r="G975" s="177">
        <v>1.0299048321646294E-3</v>
      </c>
      <c r="H975" s="178">
        <v>101.25686699760615</v>
      </c>
      <c r="I975" s="177">
        <v>0.99897009516783541</v>
      </c>
      <c r="J975" s="178">
        <v>98316.721929332911</v>
      </c>
      <c r="K975" s="178">
        <v>491330.46747917053</v>
      </c>
      <c r="L975" s="178">
        <v>7397507.1026947871</v>
      </c>
      <c r="M975" s="179">
        <v>75.241596317784996</v>
      </c>
      <c r="N975" s="178">
        <v>5</v>
      </c>
      <c r="O975" s="180">
        <f t="shared" si="69"/>
        <v>2.4999999999997691</v>
      </c>
    </row>
    <row r="976" spans="2:15" x14ac:dyDescent="0.2">
      <c r="B976" s="175" t="s">
        <v>55</v>
      </c>
      <c r="C976" s="182" t="s">
        <v>69</v>
      </c>
      <c r="D976" s="181" t="s">
        <v>120</v>
      </c>
      <c r="E976" s="176" t="str">
        <f t="shared" si="68"/>
        <v>BAFemale10-14</v>
      </c>
      <c r="F976" s="177">
        <v>2.5999999999999998E-4</v>
      </c>
      <c r="G976" s="177">
        <v>1.2869441310641818E-3</v>
      </c>
      <c r="H976" s="178">
        <v>126.39781634171162</v>
      </c>
      <c r="I976" s="177">
        <v>0.99871305586893577</v>
      </c>
      <c r="J976" s="178">
        <v>98215.465062335308</v>
      </c>
      <c r="K976" s="178">
        <v>490761.33077082224</v>
      </c>
      <c r="L976" s="178">
        <v>6906176.6352156168</v>
      </c>
      <c r="M976" s="179">
        <v>70.316590476178177</v>
      </c>
      <c r="N976" s="178">
        <v>5</v>
      </c>
      <c r="O976" s="180">
        <f t="shared" si="69"/>
        <v>2.5000000000001577</v>
      </c>
    </row>
    <row r="977" spans="2:15" x14ac:dyDescent="0.2">
      <c r="B977" s="175" t="s">
        <v>55</v>
      </c>
      <c r="C977" s="182" t="s">
        <v>69</v>
      </c>
      <c r="D977" s="175" t="s">
        <v>121</v>
      </c>
      <c r="E977" s="176" t="str">
        <f t="shared" si="68"/>
        <v>BAFemale15-19</v>
      </c>
      <c r="F977" s="177">
        <v>4.6000000000000001E-4</v>
      </c>
      <c r="G977" s="177">
        <v>2.3057827181812698E-3</v>
      </c>
      <c r="H977" s="178">
        <v>226.17207609833247</v>
      </c>
      <c r="I977" s="177">
        <v>0.99769421728181873</v>
      </c>
      <c r="J977" s="178">
        <v>98089.067245993589</v>
      </c>
      <c r="K977" s="178">
        <v>489879.90603972215</v>
      </c>
      <c r="L977" s="178">
        <v>6415415.3044447945</v>
      </c>
      <c r="M977" s="179">
        <v>65.403979103561412</v>
      </c>
      <c r="N977" s="178">
        <v>5</v>
      </c>
      <c r="O977" s="180">
        <f t="shared" si="69"/>
        <v>2.5000000000000999</v>
      </c>
    </row>
    <row r="978" spans="2:15" x14ac:dyDescent="0.2">
      <c r="B978" s="175" t="s">
        <v>55</v>
      </c>
      <c r="C978" s="182" t="s">
        <v>69</v>
      </c>
      <c r="D978" s="175" t="s">
        <v>122</v>
      </c>
      <c r="E978" s="176" t="str">
        <f t="shared" si="68"/>
        <v>BAFemale20-24</v>
      </c>
      <c r="F978" s="177">
        <v>5.6999999999999998E-4</v>
      </c>
      <c r="G978" s="177">
        <v>2.8674619553828401E-3</v>
      </c>
      <c r="H978" s="178">
        <v>280.61812874329377</v>
      </c>
      <c r="I978" s="177">
        <v>0.99713253804461721</v>
      </c>
      <c r="J978" s="178">
        <v>97862.895169895259</v>
      </c>
      <c r="K978" s="178">
        <v>488612.9305276181</v>
      </c>
      <c r="L978" s="178">
        <v>5925535.3984050723</v>
      </c>
      <c r="M978" s="179">
        <v>60.549357221835955</v>
      </c>
      <c r="N978" s="178">
        <v>5</v>
      </c>
      <c r="O978" s="180">
        <f t="shared" si="69"/>
        <v>2.4999999999998668</v>
      </c>
    </row>
    <row r="979" spans="2:15" x14ac:dyDescent="0.2">
      <c r="B979" s="175" t="s">
        <v>55</v>
      </c>
      <c r="C979" s="182" t="s">
        <v>69</v>
      </c>
      <c r="D979" s="175" t="s">
        <v>123</v>
      </c>
      <c r="E979" s="176" t="str">
        <f t="shared" si="68"/>
        <v>BAFemale25-29</v>
      </c>
      <c r="F979" s="177">
        <v>7.6000000000000004E-4</v>
      </c>
      <c r="G979" s="177">
        <v>3.7819002455018076E-3</v>
      </c>
      <c r="H979" s="178">
        <v>369.04643749855808</v>
      </c>
      <c r="I979" s="177">
        <v>0.99621809975449815</v>
      </c>
      <c r="J979" s="178">
        <v>97582.277041151974</v>
      </c>
      <c r="K979" s="178">
        <v>486988.76911201346</v>
      </c>
      <c r="L979" s="178">
        <v>5436922.4678774541</v>
      </c>
      <c r="M979" s="179">
        <v>55.716290219223097</v>
      </c>
      <c r="N979" s="178">
        <v>5</v>
      </c>
      <c r="O979" s="180">
        <f t="shared" si="69"/>
        <v>2.4999999999999765</v>
      </c>
    </row>
    <row r="980" spans="2:15" x14ac:dyDescent="0.2">
      <c r="B980" s="175" t="s">
        <v>55</v>
      </c>
      <c r="C980" s="182" t="s">
        <v>69</v>
      </c>
      <c r="D980" s="175" t="s">
        <v>124</v>
      </c>
      <c r="E980" s="176" t="str">
        <f t="shared" si="68"/>
        <v>BAFemale30-34</v>
      </c>
      <c r="F980" s="177">
        <v>1.07E-3</v>
      </c>
      <c r="G980" s="177">
        <v>5.3127075209799994E-3</v>
      </c>
      <c r="H980" s="178">
        <v>516.46546136679251</v>
      </c>
      <c r="I980" s="177">
        <v>0.99468729247901999</v>
      </c>
      <c r="J980" s="178">
        <v>97213.230603653414</v>
      </c>
      <c r="K980" s="178">
        <v>484774.9893648501</v>
      </c>
      <c r="L980" s="178">
        <v>4949933.6987654408</v>
      </c>
      <c r="M980" s="179">
        <v>50.918312950083312</v>
      </c>
      <c r="N980" s="178">
        <v>5</v>
      </c>
      <c r="O980" s="180">
        <f t="shared" si="69"/>
        <v>2.5000000000000844</v>
      </c>
    </row>
    <row r="981" spans="2:15" x14ac:dyDescent="0.2">
      <c r="B981" s="175" t="s">
        <v>55</v>
      </c>
      <c r="C981" s="182" t="s">
        <v>69</v>
      </c>
      <c r="D981" s="175" t="s">
        <v>125</v>
      </c>
      <c r="E981" s="176" t="str">
        <f t="shared" si="68"/>
        <v>BAFemale35-39</v>
      </c>
      <c r="F981" s="177">
        <v>1.42E-3</v>
      </c>
      <c r="G981" s="177">
        <v>7.0752063985596719E-3</v>
      </c>
      <c r="H981" s="178">
        <v>684.14957145472818</v>
      </c>
      <c r="I981" s="177">
        <v>0.99292479360144037</v>
      </c>
      <c r="J981" s="178">
        <v>96696.765142286618</v>
      </c>
      <c r="K981" s="178">
        <v>481773.4517827963</v>
      </c>
      <c r="L981" s="178">
        <v>4465158.7094005905</v>
      </c>
      <c r="M981" s="179">
        <v>46.176919184734182</v>
      </c>
      <c r="N981" s="178">
        <v>5</v>
      </c>
      <c r="O981" s="180">
        <f t="shared" si="69"/>
        <v>2.4999999999999383</v>
      </c>
    </row>
    <row r="982" spans="2:15" x14ac:dyDescent="0.2">
      <c r="B982" s="175" t="s">
        <v>55</v>
      </c>
      <c r="C982" s="182" t="s">
        <v>69</v>
      </c>
      <c r="D982" s="175" t="s">
        <v>126</v>
      </c>
      <c r="E982" s="176" t="str">
        <f t="shared" si="68"/>
        <v>BAFemale40-44</v>
      </c>
      <c r="F982" s="177">
        <v>2.0100000000000001E-3</v>
      </c>
      <c r="G982" s="177">
        <v>9.9931083277366248E-3</v>
      </c>
      <c r="H982" s="178">
        <v>959.46446822865539</v>
      </c>
      <c r="I982" s="177">
        <v>0.99000689167226341</v>
      </c>
      <c r="J982" s="178">
        <v>96012.615570831898</v>
      </c>
      <c r="K982" s="178">
        <v>477664.41668358789</v>
      </c>
      <c r="L982" s="178">
        <v>3983385.2576177944</v>
      </c>
      <c r="M982" s="179">
        <v>41.488144385350175</v>
      </c>
      <c r="N982" s="178">
        <v>5</v>
      </c>
      <c r="O982" s="180">
        <f t="shared" si="69"/>
        <v>2.4999999999999964</v>
      </c>
    </row>
    <row r="983" spans="2:15" x14ac:dyDescent="0.2">
      <c r="B983" s="175" t="s">
        <v>55</v>
      </c>
      <c r="C983" s="182" t="s">
        <v>69</v>
      </c>
      <c r="D983" s="175" t="s">
        <v>127</v>
      </c>
      <c r="E983" s="176" t="str">
        <f t="shared" si="68"/>
        <v>BAFemale45-49</v>
      </c>
      <c r="F983" s="177">
        <v>3.1900000000000001E-3</v>
      </c>
      <c r="G983" s="177">
        <v>1.5812056444471142E-2</v>
      </c>
      <c r="H983" s="178">
        <v>1502.985790459207</v>
      </c>
      <c r="I983" s="177">
        <v>0.98418794355552885</v>
      </c>
      <c r="J983" s="178">
        <v>95053.151102603253</v>
      </c>
      <c r="K983" s="178">
        <v>471508.29103686824</v>
      </c>
      <c r="L983" s="178">
        <v>3505720.8409342067</v>
      </c>
      <c r="M983" s="179">
        <v>36.881689878434699</v>
      </c>
      <c r="N983" s="178">
        <v>5</v>
      </c>
      <c r="O983" s="180">
        <f t="shared" si="69"/>
        <v>2.4999999999999987</v>
      </c>
    </row>
    <row r="984" spans="2:15" x14ac:dyDescent="0.2">
      <c r="B984" s="175" t="s">
        <v>55</v>
      </c>
      <c r="C984" s="182" t="s">
        <v>69</v>
      </c>
      <c r="D984" s="175" t="s">
        <v>128</v>
      </c>
      <c r="E984" s="176" t="str">
        <f t="shared" si="68"/>
        <v>BAFemale50-54</v>
      </c>
      <c r="F984" s="177">
        <v>4.6699999999999997E-3</v>
      </c>
      <c r="G984" s="177">
        <v>2.3064441325624341E-2</v>
      </c>
      <c r="H984" s="178">
        <v>2157.6822988444037</v>
      </c>
      <c r="I984" s="177">
        <v>0.97693555867437565</v>
      </c>
      <c r="J984" s="178">
        <v>93550.165312144047</v>
      </c>
      <c r="K984" s="178">
        <v>462356.62081360922</v>
      </c>
      <c r="L984" s="178">
        <v>3034212.5498973387</v>
      </c>
      <c r="M984" s="179">
        <v>32.434069354909603</v>
      </c>
      <c r="N984" s="178">
        <v>5</v>
      </c>
      <c r="O984" s="180">
        <f t="shared" si="69"/>
        <v>2.4999999999999964</v>
      </c>
    </row>
    <row r="985" spans="2:15" x14ac:dyDescent="0.2">
      <c r="B985" s="175" t="s">
        <v>55</v>
      </c>
      <c r="C985" s="182" t="s">
        <v>69</v>
      </c>
      <c r="D985" s="175" t="s">
        <v>129</v>
      </c>
      <c r="E985" s="176" t="str">
        <f t="shared" si="68"/>
        <v>BAFemale55-59</v>
      </c>
      <c r="F985" s="177">
        <v>6.7000000000000002E-3</v>
      </c>
      <c r="G985" s="177">
        <v>3.2956547541112616E-2</v>
      </c>
      <c r="H985" s="178">
        <v>3011.9807113281367</v>
      </c>
      <c r="I985" s="177">
        <v>0.96704345245888734</v>
      </c>
      <c r="J985" s="178">
        <v>91392.483013299643</v>
      </c>
      <c r="K985" s="178">
        <v>449432.46328817785</v>
      </c>
      <c r="L985" s="178">
        <v>2571855.9290837296</v>
      </c>
      <c r="M985" s="179">
        <v>28.140781870533786</v>
      </c>
      <c r="N985" s="178">
        <v>5</v>
      </c>
      <c r="O985" s="180">
        <f t="shared" si="69"/>
        <v>2.5000000000000071</v>
      </c>
    </row>
    <row r="986" spans="2:15" x14ac:dyDescent="0.2">
      <c r="B986" s="175" t="s">
        <v>55</v>
      </c>
      <c r="C986" s="182" t="s">
        <v>69</v>
      </c>
      <c r="D986" s="175" t="s">
        <v>130</v>
      </c>
      <c r="E986" s="176" t="str">
        <f t="shared" si="68"/>
        <v>BAFemale60-64</v>
      </c>
      <c r="F986" s="177">
        <v>9.8499999999999994E-3</v>
      </c>
      <c r="G986" s="177">
        <v>4.8088364822292222E-2</v>
      </c>
      <c r="H986" s="178">
        <v>4250.0738378746428</v>
      </c>
      <c r="I986" s="177">
        <v>0.95191163517770783</v>
      </c>
      <c r="J986" s="178">
        <v>88380.502301971501</v>
      </c>
      <c r="K986" s="178">
        <v>431277.32691517094</v>
      </c>
      <c r="L986" s="178">
        <v>2122423.4657955519</v>
      </c>
      <c r="M986" s="179">
        <v>24.01461193945044</v>
      </c>
      <c r="N986" s="178">
        <v>5</v>
      </c>
      <c r="O986" s="180">
        <f t="shared" si="69"/>
        <v>2.5000000000000004</v>
      </c>
    </row>
    <row r="987" spans="2:15" x14ac:dyDescent="0.2">
      <c r="B987" s="175" t="s">
        <v>55</v>
      </c>
      <c r="C987" s="182" t="s">
        <v>69</v>
      </c>
      <c r="D987" s="175" t="s">
        <v>131</v>
      </c>
      <c r="E987" s="176" t="str">
        <f t="shared" si="68"/>
        <v>BAFemale65-69</v>
      </c>
      <c r="F987" s="177">
        <v>1.443E-2</v>
      </c>
      <c r="G987" s="177">
        <v>6.9651158474379388E-2</v>
      </c>
      <c r="H987" s="178">
        <v>5859.7818054702493</v>
      </c>
      <c r="I987" s="177">
        <v>0.93034884152562058</v>
      </c>
      <c r="J987" s="178">
        <v>84130.428464096869</v>
      </c>
      <c r="K987" s="178">
        <v>406002.68780680874</v>
      </c>
      <c r="L987" s="178">
        <v>1691146.1388803809</v>
      </c>
      <c r="M987" s="179">
        <v>20.101480163055236</v>
      </c>
      <c r="N987" s="178">
        <v>5</v>
      </c>
      <c r="O987" s="180">
        <f t="shared" si="69"/>
        <v>2.5000000000000044</v>
      </c>
    </row>
    <row r="988" spans="2:15" x14ac:dyDescent="0.2">
      <c r="B988" s="175" t="s">
        <v>55</v>
      </c>
      <c r="C988" s="182" t="s">
        <v>69</v>
      </c>
      <c r="D988" s="175" t="s">
        <v>132</v>
      </c>
      <c r="E988" s="176" t="str">
        <f t="shared" si="68"/>
        <v>BAFemale70-74</v>
      </c>
      <c r="F988" s="177">
        <v>2.2800000000000001E-2</v>
      </c>
      <c r="G988" s="177">
        <v>0.10783363023297662</v>
      </c>
      <c r="H988" s="178">
        <v>8440.2079698823109</v>
      </c>
      <c r="I988" s="177">
        <v>0.89216636976702335</v>
      </c>
      <c r="J988" s="178">
        <v>78270.646658626618</v>
      </c>
      <c r="K988" s="178">
        <v>370252.7133684273</v>
      </c>
      <c r="L988" s="178">
        <v>1285143.4510735723</v>
      </c>
      <c r="M988" s="179">
        <v>16.419226184225348</v>
      </c>
      <c r="N988" s="178">
        <v>5</v>
      </c>
      <c r="O988" s="180">
        <f t="shared" si="69"/>
        <v>2.4999999999999947</v>
      </c>
    </row>
    <row r="989" spans="2:15" x14ac:dyDescent="0.2">
      <c r="B989" s="175" t="s">
        <v>55</v>
      </c>
      <c r="C989" s="182" t="s">
        <v>69</v>
      </c>
      <c r="D989" s="175" t="s">
        <v>133</v>
      </c>
      <c r="E989" s="176" t="str">
        <f t="shared" si="68"/>
        <v>BAFemale75-79</v>
      </c>
      <c r="F989" s="177">
        <v>3.5979999999999998E-2</v>
      </c>
      <c r="G989" s="177">
        <v>0.16504456554036731</v>
      </c>
      <c r="H989" s="178">
        <v>11525.134414877062</v>
      </c>
      <c r="I989" s="177">
        <v>0.83495543445963272</v>
      </c>
      <c r="J989" s="178">
        <v>69830.438688744311</v>
      </c>
      <c r="K989" s="178">
        <v>320339.3574065289</v>
      </c>
      <c r="L989" s="178">
        <v>914890.73770514491</v>
      </c>
      <c r="M989" s="179">
        <v>13.101603754533086</v>
      </c>
      <c r="N989" s="178">
        <v>5</v>
      </c>
      <c r="O989" s="180">
        <f t="shared" si="69"/>
        <v>2.499999999999996</v>
      </c>
    </row>
    <row r="990" spans="2:15" x14ac:dyDescent="0.2">
      <c r="B990" s="175" t="s">
        <v>55</v>
      </c>
      <c r="C990" s="182" t="s">
        <v>69</v>
      </c>
      <c r="D990" s="175" t="s">
        <v>134</v>
      </c>
      <c r="E990" s="176" t="str">
        <f t="shared" si="68"/>
        <v>BAFemale80-84</v>
      </c>
      <c r="F990" s="177">
        <v>5.8880000000000002E-2</v>
      </c>
      <c r="G990" s="177">
        <v>0.25663560960642334</v>
      </c>
      <c r="H990" s="178">
        <v>14963.217305611923</v>
      </c>
      <c r="I990" s="177">
        <v>0.74336439039357671</v>
      </c>
      <c r="J990" s="178">
        <v>58305.304273867252</v>
      </c>
      <c r="K990" s="178">
        <v>254118.47810530645</v>
      </c>
      <c r="L990" s="178">
        <v>594551.38029861602</v>
      </c>
      <c r="M990" s="179">
        <v>10.197209116788661</v>
      </c>
      <c r="N990" s="178">
        <v>5</v>
      </c>
      <c r="O990" s="180">
        <f t="shared" si="69"/>
        <v>2.4999999999999982</v>
      </c>
    </row>
    <row r="991" spans="2:15" x14ac:dyDescent="0.2">
      <c r="B991" s="175" t="s">
        <v>55</v>
      </c>
      <c r="C991" s="182" t="s">
        <v>69</v>
      </c>
      <c r="D991" s="175" t="s">
        <v>135</v>
      </c>
      <c r="E991" s="176" t="str">
        <f t="shared" si="68"/>
        <v>BAFemale85-89</v>
      </c>
      <c r="F991" s="177">
        <v>8.9090000000000003E-2</v>
      </c>
      <c r="G991" s="177">
        <v>0.36431821368170009</v>
      </c>
      <c r="H991" s="178">
        <v>15790.311701511675</v>
      </c>
      <c r="I991" s="177">
        <v>0.63568178631829997</v>
      </c>
      <c r="J991" s="178">
        <v>43342.086968255331</v>
      </c>
      <c r="K991" s="178">
        <v>177234.65558749746</v>
      </c>
      <c r="L991" s="178">
        <v>340432.90219330956</v>
      </c>
      <c r="M991" s="179">
        <v>7.8545572215442663</v>
      </c>
      <c r="N991" s="178">
        <v>5</v>
      </c>
      <c r="O991" s="180">
        <f t="shared" si="69"/>
        <v>2.4999999999999978</v>
      </c>
    </row>
    <row r="992" spans="2:15" x14ac:dyDescent="0.2">
      <c r="B992" s="175" t="s">
        <v>55</v>
      </c>
      <c r="C992" s="182" t="s">
        <v>69</v>
      </c>
      <c r="D992" s="175" t="s">
        <v>8</v>
      </c>
      <c r="E992" s="176" t="str">
        <f t="shared" si="68"/>
        <v>BAFemale90+</v>
      </c>
      <c r="F992" s="177">
        <v>0.16882</v>
      </c>
      <c r="G992" s="177">
        <v>1</v>
      </c>
      <c r="H992" s="178">
        <v>27551.775266743658</v>
      </c>
      <c r="I992" s="177">
        <v>0</v>
      </c>
      <c r="J992" s="178">
        <v>27551.775266743658</v>
      </c>
      <c r="K992" s="178">
        <v>163198.24660581211</v>
      </c>
      <c r="L992" s="178">
        <v>163198.24660581211</v>
      </c>
      <c r="M992" s="179">
        <v>5.9233296230751558</v>
      </c>
      <c r="N992" s="179" t="s">
        <v>19</v>
      </c>
      <c r="O992" s="180">
        <f>K992/H992</f>
        <v>5.9233296230751558</v>
      </c>
    </row>
    <row r="993" spans="2:15" ht="16" customHeight="1" x14ac:dyDescent="0.2">
      <c r="B993" s="239" t="s">
        <v>14</v>
      </c>
      <c r="C993" s="239" t="s">
        <v>17</v>
      </c>
      <c r="D993" s="239" t="s">
        <v>0</v>
      </c>
      <c r="E993" s="239" t="s">
        <v>137</v>
      </c>
      <c r="F993" s="238" t="s">
        <v>1</v>
      </c>
      <c r="G993" s="238" t="s">
        <v>2</v>
      </c>
      <c r="H993" s="238" t="s">
        <v>82</v>
      </c>
      <c r="I993" s="238" t="s">
        <v>3</v>
      </c>
      <c r="J993" s="238" t="s">
        <v>4</v>
      </c>
      <c r="K993" s="238" t="s">
        <v>5</v>
      </c>
      <c r="L993" s="238" t="s">
        <v>6</v>
      </c>
      <c r="M993" s="240" t="s">
        <v>7</v>
      </c>
      <c r="N993" s="248" t="s">
        <v>9</v>
      </c>
      <c r="O993" s="250" t="s">
        <v>141</v>
      </c>
    </row>
    <row r="994" spans="2:15" ht="16" customHeight="1" x14ac:dyDescent="0.2">
      <c r="B994" s="239"/>
      <c r="C994" s="239"/>
      <c r="D994" s="239"/>
      <c r="E994" s="239"/>
      <c r="F994" s="239"/>
      <c r="G994" s="239"/>
      <c r="H994" s="239"/>
      <c r="I994" s="239"/>
      <c r="J994" s="239"/>
      <c r="K994" s="239"/>
      <c r="L994" s="239"/>
      <c r="M994" s="241"/>
      <c r="N994" s="248"/>
      <c r="O994" s="250"/>
    </row>
    <row r="995" spans="2:15" x14ac:dyDescent="0.2">
      <c r="B995" s="175" t="s">
        <v>57</v>
      </c>
      <c r="C995" s="182" t="s">
        <v>69</v>
      </c>
      <c r="D995" s="175">
        <v>0</v>
      </c>
      <c r="E995" s="176" t="str">
        <f t="shared" si="68"/>
        <v>MGFemale0</v>
      </c>
      <c r="F995" s="177">
        <v>9.0699999999999999E-3</v>
      </c>
      <c r="G995" s="177">
        <v>8.9942593031533836E-3</v>
      </c>
      <c r="H995" s="178">
        <v>899.42593031533841</v>
      </c>
      <c r="I995" s="177">
        <v>0.99100574069684666</v>
      </c>
      <c r="J995" s="178">
        <v>100000</v>
      </c>
      <c r="K995" s="178">
        <v>99169.814376324124</v>
      </c>
      <c r="L995" s="178">
        <v>8083583.0417839317</v>
      </c>
      <c r="M995" s="179">
        <v>80.835830417839318</v>
      </c>
      <c r="N995" s="178">
        <v>1</v>
      </c>
      <c r="O995" s="180">
        <f t="shared" ref="O995:O1013" si="70">(K995-J996*N995)/H995</f>
        <v>7.6982777909445146E-2</v>
      </c>
    </row>
    <row r="996" spans="2:15" x14ac:dyDescent="0.2">
      <c r="B996" s="175" t="s">
        <v>57</v>
      </c>
      <c r="C996" s="182" t="s">
        <v>69</v>
      </c>
      <c r="D996" s="181" t="s">
        <v>139</v>
      </c>
      <c r="E996" s="176" t="str">
        <f t="shared" si="68"/>
        <v>MGFemale01-04</v>
      </c>
      <c r="F996" s="177">
        <v>4.0000000000000002E-4</v>
      </c>
      <c r="G996" s="177">
        <v>1.5969801270127499E-3</v>
      </c>
      <c r="H996" s="178">
        <v>158.26164736484145</v>
      </c>
      <c r="I996" s="177">
        <v>0.9984030198729873</v>
      </c>
      <c r="J996" s="178">
        <v>99100.574069684662</v>
      </c>
      <c r="K996" s="178">
        <v>396008.12733963534</v>
      </c>
      <c r="L996" s="178">
        <v>7984413.2274076072</v>
      </c>
      <c r="M996" s="179">
        <v>80.5687888527588</v>
      </c>
      <c r="N996" s="178">
        <v>4</v>
      </c>
      <c r="O996" s="180">
        <f t="shared" si="70"/>
        <v>1.5093843286323858</v>
      </c>
    </row>
    <row r="997" spans="2:15" x14ac:dyDescent="0.2">
      <c r="B997" s="175" t="s">
        <v>57</v>
      </c>
      <c r="C997" s="182" t="s">
        <v>69</v>
      </c>
      <c r="D997" s="181" t="s">
        <v>138</v>
      </c>
      <c r="E997" s="176" t="str">
        <f t="shared" si="68"/>
        <v>MGFemale05-09</v>
      </c>
      <c r="F997" s="177">
        <v>1.4999999999999999E-4</v>
      </c>
      <c r="G997" s="177">
        <v>7.4012225621654447E-4</v>
      </c>
      <c r="H997" s="178">
        <v>73.229407505289586</v>
      </c>
      <c r="I997" s="177">
        <v>0.99925987774378344</v>
      </c>
      <c r="J997" s="178">
        <v>98942.312422319825</v>
      </c>
      <c r="K997" s="178">
        <v>494528.4885928359</v>
      </c>
      <c r="L997" s="178">
        <v>7588405.1000679722</v>
      </c>
      <c r="M997" s="179">
        <v>76.695247101948141</v>
      </c>
      <c r="N997" s="178">
        <v>5</v>
      </c>
      <c r="O997" s="180">
        <f t="shared" si="70"/>
        <v>2.5000000000001932</v>
      </c>
    </row>
    <row r="998" spans="2:15" x14ac:dyDescent="0.2">
      <c r="B998" s="175" t="s">
        <v>57</v>
      </c>
      <c r="C998" s="182" t="s">
        <v>69</v>
      </c>
      <c r="D998" s="181" t="s">
        <v>120</v>
      </c>
      <c r="E998" s="176" t="str">
        <f t="shared" si="68"/>
        <v>MGFemale10-14</v>
      </c>
      <c r="F998" s="177">
        <v>1.7000000000000001E-4</v>
      </c>
      <c r="G998" s="177">
        <v>8.7057504758818215E-4</v>
      </c>
      <c r="H998" s="178">
        <v>86.072956650622089</v>
      </c>
      <c r="I998" s="177">
        <v>0.99912942495241186</v>
      </c>
      <c r="J998" s="178">
        <v>98869.083014814532</v>
      </c>
      <c r="K998" s="178">
        <v>494130.23268244613</v>
      </c>
      <c r="L998" s="178">
        <v>7093876.6114751361</v>
      </c>
      <c r="M998" s="179">
        <v>71.750201328479903</v>
      </c>
      <c r="N998" s="178">
        <v>5</v>
      </c>
      <c r="O998" s="180">
        <f t="shared" si="70"/>
        <v>2.5000000000003544</v>
      </c>
    </row>
    <row r="999" spans="2:15" x14ac:dyDescent="0.2">
      <c r="B999" s="175" t="s">
        <v>57</v>
      </c>
      <c r="C999" s="182" t="s">
        <v>69</v>
      </c>
      <c r="D999" s="175" t="s">
        <v>121</v>
      </c>
      <c r="E999" s="176" t="str">
        <f t="shared" si="68"/>
        <v>MGFemale15-19</v>
      </c>
      <c r="F999" s="177">
        <v>3.2000000000000003E-4</v>
      </c>
      <c r="G999" s="177">
        <v>1.5807996945675282E-3</v>
      </c>
      <c r="H999" s="178">
        <v>156.15615212840657</v>
      </c>
      <c r="I999" s="177">
        <v>0.99841920030543252</v>
      </c>
      <c r="J999" s="178">
        <v>98783.010058163913</v>
      </c>
      <c r="K999" s="178">
        <v>493524.65991049854</v>
      </c>
      <c r="L999" s="178">
        <v>6599746.3787926901</v>
      </c>
      <c r="M999" s="179">
        <v>66.810541356319547</v>
      </c>
      <c r="N999" s="178">
        <v>5</v>
      </c>
      <c r="O999" s="180">
        <f t="shared" si="70"/>
        <v>2.4999999999996012</v>
      </c>
    </row>
    <row r="1000" spans="2:15" x14ac:dyDescent="0.2">
      <c r="B1000" s="175" t="s">
        <v>57</v>
      </c>
      <c r="C1000" s="182" t="s">
        <v>69</v>
      </c>
      <c r="D1000" s="175" t="s">
        <v>122</v>
      </c>
      <c r="E1000" s="176" t="str">
        <f t="shared" si="68"/>
        <v>MGFemale20-24</v>
      </c>
      <c r="F1000" s="177">
        <v>4.2000000000000002E-4</v>
      </c>
      <c r="G1000" s="177">
        <v>2.0731133501783018E-3</v>
      </c>
      <c r="H1000" s="178">
        <v>204.4646475186872</v>
      </c>
      <c r="I1000" s="177">
        <v>0.99792688664982165</v>
      </c>
      <c r="J1000" s="178">
        <v>98626.853906035511</v>
      </c>
      <c r="K1000" s="178">
        <v>492623.10791138082</v>
      </c>
      <c r="L1000" s="178">
        <v>6106221.7188821919</v>
      </c>
      <c r="M1000" s="179">
        <v>61.912364402293065</v>
      </c>
      <c r="N1000" s="178">
        <v>5</v>
      </c>
      <c r="O1000" s="180">
        <f t="shared" si="70"/>
        <v>2.4999999999999174</v>
      </c>
    </row>
    <row r="1001" spans="2:15" x14ac:dyDescent="0.2">
      <c r="B1001" s="175" t="s">
        <v>57</v>
      </c>
      <c r="C1001" s="182" t="s">
        <v>69</v>
      </c>
      <c r="D1001" s="175" t="s">
        <v>123</v>
      </c>
      <c r="E1001" s="176" t="str">
        <f t="shared" si="68"/>
        <v>MGFemale25-29</v>
      </c>
      <c r="F1001" s="177">
        <v>4.6000000000000001E-4</v>
      </c>
      <c r="G1001" s="177">
        <v>2.3220531788776923E-3</v>
      </c>
      <c r="H1001" s="178">
        <v>228.54202185047663</v>
      </c>
      <c r="I1001" s="177">
        <v>0.99767794682112232</v>
      </c>
      <c r="J1001" s="178">
        <v>98422.389258516821</v>
      </c>
      <c r="K1001" s="178">
        <v>491540.59123795794</v>
      </c>
      <c r="L1001" s="178">
        <v>5613598.610970811</v>
      </c>
      <c r="M1001" s="179">
        <v>57.035788840952641</v>
      </c>
      <c r="N1001" s="178">
        <v>5</v>
      </c>
      <c r="O1001" s="180">
        <f t="shared" si="70"/>
        <v>2.4999999999999631</v>
      </c>
    </row>
    <row r="1002" spans="2:15" x14ac:dyDescent="0.2">
      <c r="B1002" s="175" t="s">
        <v>57</v>
      </c>
      <c r="C1002" s="182" t="s">
        <v>69</v>
      </c>
      <c r="D1002" s="175" t="s">
        <v>124</v>
      </c>
      <c r="E1002" s="176" t="str">
        <f t="shared" si="68"/>
        <v>MGFemale30-34</v>
      </c>
      <c r="F1002" s="177">
        <v>7.9000000000000001E-4</v>
      </c>
      <c r="G1002" s="177">
        <v>3.9203591602308598E-3</v>
      </c>
      <c r="H1002" s="178">
        <v>384.95514849257461</v>
      </c>
      <c r="I1002" s="177">
        <v>0.99607964083976919</v>
      </c>
      <c r="J1002" s="178">
        <v>98193.847236666348</v>
      </c>
      <c r="K1002" s="178">
        <v>490006.84831210028</v>
      </c>
      <c r="L1002" s="178">
        <v>5122058.0197328534</v>
      </c>
      <c r="M1002" s="179">
        <v>52.162718580398355</v>
      </c>
      <c r="N1002" s="178">
        <v>5</v>
      </c>
      <c r="O1002" s="180">
        <f t="shared" si="70"/>
        <v>2.499999999999952</v>
      </c>
    </row>
    <row r="1003" spans="2:15" x14ac:dyDescent="0.2">
      <c r="B1003" s="175" t="s">
        <v>57</v>
      </c>
      <c r="C1003" s="182" t="s">
        <v>69</v>
      </c>
      <c r="D1003" s="175" t="s">
        <v>125</v>
      </c>
      <c r="E1003" s="176" t="str">
        <f t="shared" si="68"/>
        <v>MGFemale35-39</v>
      </c>
      <c r="F1003" s="177">
        <v>1.1000000000000001E-3</v>
      </c>
      <c r="G1003" s="177">
        <v>5.4715992492031873E-3</v>
      </c>
      <c r="H1003" s="178">
        <v>535.1710605150472</v>
      </c>
      <c r="I1003" s="177">
        <v>0.99452840075079685</v>
      </c>
      <c r="J1003" s="178">
        <v>97808.892088173772</v>
      </c>
      <c r="K1003" s="178">
        <v>487706.53278958122</v>
      </c>
      <c r="L1003" s="178">
        <v>4632051.171420753</v>
      </c>
      <c r="M1003" s="179">
        <v>47.358180555250577</v>
      </c>
      <c r="N1003" s="178">
        <v>5</v>
      </c>
      <c r="O1003" s="180">
        <f t="shared" si="70"/>
        <v>2.4999999999999298</v>
      </c>
    </row>
    <row r="1004" spans="2:15" x14ac:dyDescent="0.2">
      <c r="B1004" s="175" t="s">
        <v>57</v>
      </c>
      <c r="C1004" s="182" t="s">
        <v>69</v>
      </c>
      <c r="D1004" s="175" t="s">
        <v>126</v>
      </c>
      <c r="E1004" s="176" t="str">
        <f t="shared" si="68"/>
        <v>MGFemale40-44</v>
      </c>
      <c r="F1004" s="177">
        <v>1.75E-3</v>
      </c>
      <c r="G1004" s="177">
        <v>8.7351313874972931E-3</v>
      </c>
      <c r="H1004" s="178">
        <v>849.69873372735719</v>
      </c>
      <c r="I1004" s="177">
        <v>0.99126486861250274</v>
      </c>
      <c r="J1004" s="178">
        <v>97273.721027658728</v>
      </c>
      <c r="K1004" s="178">
        <v>484244.35830397526</v>
      </c>
      <c r="L1004" s="178">
        <v>4144344.6386311715</v>
      </c>
      <c r="M1004" s="179">
        <v>42.604976913063417</v>
      </c>
      <c r="N1004" s="178">
        <v>5</v>
      </c>
      <c r="O1004" s="180">
        <f t="shared" si="70"/>
        <v>2.5000000000000608</v>
      </c>
    </row>
    <row r="1005" spans="2:15" x14ac:dyDescent="0.2">
      <c r="B1005" s="175" t="s">
        <v>57</v>
      </c>
      <c r="C1005" s="182" t="s">
        <v>69</v>
      </c>
      <c r="D1005" s="175" t="s">
        <v>127</v>
      </c>
      <c r="E1005" s="176" t="str">
        <f t="shared" si="68"/>
        <v>MGFemale45-49</v>
      </c>
      <c r="F1005" s="177">
        <v>2.6800000000000001E-3</v>
      </c>
      <c r="G1005" s="177">
        <v>1.330879252331606E-2</v>
      </c>
      <c r="H1005" s="178">
        <v>1283.2873069735349</v>
      </c>
      <c r="I1005" s="177">
        <v>0.98669120747668393</v>
      </c>
      <c r="J1005" s="178">
        <v>96424.022293931368</v>
      </c>
      <c r="K1005" s="178">
        <v>478911.893202223</v>
      </c>
      <c r="L1005" s="178">
        <v>3660100.2803271962</v>
      </c>
      <c r="M1005" s="179">
        <v>37.958386232530685</v>
      </c>
      <c r="N1005" s="178">
        <v>5</v>
      </c>
      <c r="O1005" s="180">
        <f t="shared" si="70"/>
        <v>2.4999999999999796</v>
      </c>
    </row>
    <row r="1006" spans="2:15" x14ac:dyDescent="0.2">
      <c r="B1006" s="175" t="s">
        <v>57</v>
      </c>
      <c r="C1006" s="182" t="s">
        <v>69</v>
      </c>
      <c r="D1006" s="175" t="s">
        <v>128</v>
      </c>
      <c r="E1006" s="176" t="str">
        <f t="shared" si="68"/>
        <v>MGFemale50-54</v>
      </c>
      <c r="F1006" s="177">
        <v>3.9199999999999999E-3</v>
      </c>
      <c r="G1006" s="177">
        <v>1.9388258630819003E-2</v>
      </c>
      <c r="H1006" s="178">
        <v>1844.6131762533487</v>
      </c>
      <c r="I1006" s="177">
        <v>0.98061174136918094</v>
      </c>
      <c r="J1006" s="178">
        <v>95140.734986957832</v>
      </c>
      <c r="K1006" s="178">
        <v>471092.14199415577</v>
      </c>
      <c r="L1006" s="178">
        <v>3181188.3871249733</v>
      </c>
      <c r="M1006" s="179">
        <v>33.436659781544257</v>
      </c>
      <c r="N1006" s="178">
        <v>5</v>
      </c>
      <c r="O1006" s="180">
        <f t="shared" si="70"/>
        <v>2.4999999999999947</v>
      </c>
    </row>
    <row r="1007" spans="2:15" x14ac:dyDescent="0.2">
      <c r="B1007" s="175" t="s">
        <v>57</v>
      </c>
      <c r="C1007" s="182" t="s">
        <v>69</v>
      </c>
      <c r="D1007" s="175" t="s">
        <v>129</v>
      </c>
      <c r="E1007" s="176" t="str">
        <f t="shared" si="68"/>
        <v>MGFemale55-59</v>
      </c>
      <c r="F1007" s="177">
        <v>5.62E-3</v>
      </c>
      <c r="G1007" s="177">
        <v>2.7721658582722155E-2</v>
      </c>
      <c r="H1007" s="178">
        <v>2586.3232359284075</v>
      </c>
      <c r="I1007" s="177">
        <v>0.97227834141727787</v>
      </c>
      <c r="J1007" s="178">
        <v>93296.121810704484</v>
      </c>
      <c r="K1007" s="178">
        <v>460014.80096370145</v>
      </c>
      <c r="L1007" s="178">
        <v>2710096.2451308174</v>
      </c>
      <c r="M1007" s="179">
        <v>29.048326902907448</v>
      </c>
      <c r="N1007" s="178">
        <v>5</v>
      </c>
      <c r="O1007" s="180">
        <f t="shared" si="70"/>
        <v>2.4999999999999996</v>
      </c>
    </row>
    <row r="1008" spans="2:15" x14ac:dyDescent="0.2">
      <c r="B1008" s="175" t="s">
        <v>57</v>
      </c>
      <c r="C1008" s="182" t="s">
        <v>69</v>
      </c>
      <c r="D1008" s="175" t="s">
        <v>130</v>
      </c>
      <c r="E1008" s="176" t="str">
        <f t="shared" si="68"/>
        <v>MGFemale60-64</v>
      </c>
      <c r="F1008" s="177">
        <v>8.3099999999999997E-3</v>
      </c>
      <c r="G1008" s="177">
        <v>4.0689866384543666E-2</v>
      </c>
      <c r="H1008" s="178">
        <v>3690.9695837765084</v>
      </c>
      <c r="I1008" s="177">
        <v>0.95931013361545636</v>
      </c>
      <c r="J1008" s="178">
        <v>90709.798574776083</v>
      </c>
      <c r="K1008" s="178">
        <v>444321.56891443918</v>
      </c>
      <c r="L1008" s="178">
        <v>2250081.4441671162</v>
      </c>
      <c r="M1008" s="179">
        <v>24.805274397255715</v>
      </c>
      <c r="N1008" s="178">
        <v>5</v>
      </c>
      <c r="O1008" s="180">
        <f t="shared" si="70"/>
        <v>2.4999999999999942</v>
      </c>
    </row>
    <row r="1009" spans="2:15" x14ac:dyDescent="0.2">
      <c r="B1009" s="175" t="s">
        <v>57</v>
      </c>
      <c r="C1009" s="182" t="s">
        <v>69</v>
      </c>
      <c r="D1009" s="175" t="s">
        <v>131</v>
      </c>
      <c r="E1009" s="176" t="str">
        <f t="shared" si="68"/>
        <v>MGFemale65-69</v>
      </c>
      <c r="F1009" s="177">
        <v>1.306E-2</v>
      </c>
      <c r="G1009" s="177">
        <v>6.3254657459994923E-2</v>
      </c>
      <c r="H1009" s="178">
        <v>5504.3462203955542</v>
      </c>
      <c r="I1009" s="177">
        <v>0.93674534254000508</v>
      </c>
      <c r="J1009" s="178">
        <v>87018.82899099958</v>
      </c>
      <c r="K1009" s="178">
        <v>421333.27940400899</v>
      </c>
      <c r="L1009" s="178">
        <v>1805759.8752526769</v>
      </c>
      <c r="M1009" s="179">
        <v>20.75136951612447</v>
      </c>
      <c r="N1009" s="178">
        <v>5</v>
      </c>
      <c r="O1009" s="180">
        <f t="shared" si="70"/>
        <v>2.4999999999999987</v>
      </c>
    </row>
    <row r="1010" spans="2:15" x14ac:dyDescent="0.2">
      <c r="B1010" s="175" t="s">
        <v>57</v>
      </c>
      <c r="C1010" s="182" t="s">
        <v>69</v>
      </c>
      <c r="D1010" s="175" t="s">
        <v>132</v>
      </c>
      <c r="E1010" s="176" t="str">
        <f t="shared" si="68"/>
        <v>MGFemale70-74</v>
      </c>
      <c r="F1010" s="177">
        <v>2.1340000000000001E-2</v>
      </c>
      <c r="G1010" s="177">
        <v>0.10127758347075573</v>
      </c>
      <c r="H1010" s="178">
        <v>8255.5898328753283</v>
      </c>
      <c r="I1010" s="177">
        <v>0.89872241652924423</v>
      </c>
      <c r="J1010" s="178">
        <v>81514.482770604023</v>
      </c>
      <c r="K1010" s="178">
        <v>386933.43927083176</v>
      </c>
      <c r="L1010" s="178">
        <v>1384426.5958486679</v>
      </c>
      <c r="M1010" s="179">
        <v>16.9838113276715</v>
      </c>
      <c r="N1010" s="178">
        <v>5</v>
      </c>
      <c r="O1010" s="180">
        <f t="shared" si="70"/>
        <v>2.500000000000004</v>
      </c>
    </row>
    <row r="1011" spans="2:15" x14ac:dyDescent="0.2">
      <c r="B1011" s="175" t="s">
        <v>57</v>
      </c>
      <c r="C1011" s="182" t="s">
        <v>69</v>
      </c>
      <c r="D1011" s="175" t="s">
        <v>133</v>
      </c>
      <c r="E1011" s="176" t="str">
        <f t="shared" si="68"/>
        <v>MGFemale75-79</v>
      </c>
      <c r="F1011" s="177">
        <v>3.4770000000000002E-2</v>
      </c>
      <c r="G1011" s="177">
        <v>0.15994171273470797</v>
      </c>
      <c r="H1011" s="178">
        <v>11717.152809508929</v>
      </c>
      <c r="I1011" s="177">
        <v>0.84005828726529197</v>
      </c>
      <c r="J1011" s="178">
        <v>73258.892937728684</v>
      </c>
      <c r="K1011" s="178">
        <v>337001.58266487112</v>
      </c>
      <c r="L1011" s="178">
        <v>997493.15657783626</v>
      </c>
      <c r="M1011" s="179">
        <v>13.616000960125382</v>
      </c>
      <c r="N1011" s="178">
        <v>5</v>
      </c>
      <c r="O1011" s="180">
        <f t="shared" si="70"/>
        <v>2.5000000000000018</v>
      </c>
    </row>
    <row r="1012" spans="2:15" x14ac:dyDescent="0.2">
      <c r="B1012" s="175" t="s">
        <v>57</v>
      </c>
      <c r="C1012" s="182" t="s">
        <v>69</v>
      </c>
      <c r="D1012" s="175" t="s">
        <v>134</v>
      </c>
      <c r="E1012" s="176" t="str">
        <f t="shared" si="68"/>
        <v>MGFemale80-84</v>
      </c>
      <c r="F1012" s="177">
        <v>5.7639999999999997E-2</v>
      </c>
      <c r="G1012" s="177">
        <v>0.25191369144987369</v>
      </c>
      <c r="H1012" s="178">
        <v>15503.206933948661</v>
      </c>
      <c r="I1012" s="177">
        <v>0.74808630855012637</v>
      </c>
      <c r="J1012" s="178">
        <v>61541.740128219753</v>
      </c>
      <c r="K1012" s="178">
        <v>268950.68330622715</v>
      </c>
      <c r="L1012" s="178">
        <v>660491.57391296513</v>
      </c>
      <c r="M1012" s="179">
        <v>10.732416284246389</v>
      </c>
      <c r="N1012" s="178">
        <v>5</v>
      </c>
      <c r="O1012" s="180">
        <f t="shared" si="70"/>
        <v>2.5000000000000009</v>
      </c>
    </row>
    <row r="1013" spans="2:15" x14ac:dyDescent="0.2">
      <c r="B1013" s="175" t="s">
        <v>57</v>
      </c>
      <c r="C1013" s="182" t="s">
        <v>69</v>
      </c>
      <c r="D1013" s="175" t="s">
        <v>135</v>
      </c>
      <c r="E1013" s="176" t="str">
        <f t="shared" si="68"/>
        <v>MGFemale85-89</v>
      </c>
      <c r="F1013" s="177">
        <v>9.3740000000000004E-2</v>
      </c>
      <c r="G1013" s="177">
        <v>0.37970942161358101</v>
      </c>
      <c r="H1013" s="178">
        <v>17481.26481113433</v>
      </c>
      <c r="I1013" s="177">
        <v>0.62029057838641899</v>
      </c>
      <c r="J1013" s="178">
        <v>46038.533194271098</v>
      </c>
      <c r="K1013" s="178">
        <v>186489.50394351967</v>
      </c>
      <c r="L1013" s="178">
        <v>391540.89060673799</v>
      </c>
      <c r="M1013" s="179">
        <v>8.5046343452023834</v>
      </c>
      <c r="N1013" s="178">
        <v>5</v>
      </c>
      <c r="O1013" s="180">
        <f t="shared" si="70"/>
        <v>2.4999999999999996</v>
      </c>
    </row>
    <row r="1014" spans="2:15" x14ac:dyDescent="0.2">
      <c r="B1014" s="175" t="s">
        <v>57</v>
      </c>
      <c r="C1014" s="182" t="s">
        <v>69</v>
      </c>
      <c r="D1014" s="175" t="s">
        <v>8</v>
      </c>
      <c r="E1014" s="176" t="str">
        <f t="shared" si="68"/>
        <v>MGFemale90+</v>
      </c>
      <c r="F1014" s="177">
        <v>0.13927</v>
      </c>
      <c r="G1014" s="177">
        <v>1</v>
      </c>
      <c r="H1014" s="178">
        <v>28557.268383136769</v>
      </c>
      <c r="I1014" s="177">
        <v>0</v>
      </c>
      <c r="J1014" s="178">
        <v>28557.268383136769</v>
      </c>
      <c r="K1014" s="178">
        <v>205051.38666321832</v>
      </c>
      <c r="L1014" s="178">
        <v>205051.38666321832</v>
      </c>
      <c r="M1014" s="179">
        <v>7.1803571655439686</v>
      </c>
      <c r="N1014" s="179" t="s">
        <v>19</v>
      </c>
      <c r="O1014" s="180">
        <f>K1014/H1014</f>
        <v>7.1803571655439686</v>
      </c>
    </row>
    <row r="1015" spans="2:15" ht="16" customHeight="1" x14ac:dyDescent="0.2">
      <c r="B1015" s="239" t="s">
        <v>14</v>
      </c>
      <c r="C1015" s="239" t="s">
        <v>17</v>
      </c>
      <c r="D1015" s="239" t="s">
        <v>0</v>
      </c>
      <c r="E1015" s="239" t="s">
        <v>137</v>
      </c>
      <c r="F1015" s="238" t="s">
        <v>1</v>
      </c>
      <c r="G1015" s="238" t="s">
        <v>2</v>
      </c>
      <c r="H1015" s="238" t="s">
        <v>82</v>
      </c>
      <c r="I1015" s="238" t="s">
        <v>3</v>
      </c>
      <c r="J1015" s="238" t="s">
        <v>4</v>
      </c>
      <c r="K1015" s="238" t="s">
        <v>5</v>
      </c>
      <c r="L1015" s="238" t="s">
        <v>6</v>
      </c>
      <c r="M1015" s="240" t="s">
        <v>7</v>
      </c>
      <c r="N1015" s="248" t="s">
        <v>9</v>
      </c>
      <c r="O1015" s="250" t="s">
        <v>141</v>
      </c>
    </row>
    <row r="1016" spans="2:15" ht="16" customHeight="1" x14ac:dyDescent="0.2">
      <c r="B1016" s="239"/>
      <c r="C1016" s="239"/>
      <c r="D1016" s="239"/>
      <c r="E1016" s="239"/>
      <c r="F1016" s="239"/>
      <c r="G1016" s="239"/>
      <c r="H1016" s="239"/>
      <c r="I1016" s="239"/>
      <c r="J1016" s="239"/>
      <c r="K1016" s="239"/>
      <c r="L1016" s="239"/>
      <c r="M1016" s="241"/>
      <c r="N1016" s="248"/>
      <c r="O1016" s="250"/>
    </row>
    <row r="1017" spans="2:15" x14ac:dyDescent="0.2">
      <c r="B1017" s="175" t="s">
        <v>58</v>
      </c>
      <c r="C1017" s="182" t="s">
        <v>69</v>
      </c>
      <c r="D1017" s="175">
        <v>0</v>
      </c>
      <c r="E1017" s="176" t="str">
        <f t="shared" si="68"/>
        <v>ESFemale0</v>
      </c>
      <c r="F1017" s="177">
        <v>6.5599999999999999E-3</v>
      </c>
      <c r="G1017" s="177">
        <v>6.5166543140958745E-3</v>
      </c>
      <c r="H1017" s="178">
        <v>651.66543140958743</v>
      </c>
      <c r="I1017" s="177">
        <v>0.99348334568590413</v>
      </c>
      <c r="J1017" s="178">
        <v>100000</v>
      </c>
      <c r="K1017" s="178">
        <v>99393.657875195728</v>
      </c>
      <c r="L1017" s="178">
        <v>8299122.0240108985</v>
      </c>
      <c r="M1017" s="179">
        <v>82.991220240108987</v>
      </c>
      <c r="N1017" s="178">
        <v>1</v>
      </c>
      <c r="O1017" s="180">
        <f t="shared" ref="O1017:O1035" si="71">(K1017-J1018*N1017)/H1017</f>
        <v>6.9549962942310681E-2</v>
      </c>
    </row>
    <row r="1018" spans="2:15" x14ac:dyDescent="0.2">
      <c r="B1018" s="175" t="s">
        <v>58</v>
      </c>
      <c r="C1018" s="182" t="s">
        <v>69</v>
      </c>
      <c r="D1018" s="181" t="s">
        <v>139</v>
      </c>
      <c r="E1018" s="176" t="str">
        <f t="shared" si="68"/>
        <v>ESFemale01-04</v>
      </c>
      <c r="F1018" s="177">
        <v>3.1E-4</v>
      </c>
      <c r="G1018" s="177">
        <v>1.2451028295822968E-3</v>
      </c>
      <c r="H1018" s="178">
        <v>123.69889248564063</v>
      </c>
      <c r="I1018" s="177">
        <v>0.99875489717041765</v>
      </c>
      <c r="J1018" s="178">
        <v>99348.334568590406</v>
      </c>
      <c r="K1018" s="178">
        <v>397085.74989931996</v>
      </c>
      <c r="L1018" s="178">
        <v>8199728.3661357025</v>
      </c>
      <c r="M1018" s="179">
        <v>82.535136615446575</v>
      </c>
      <c r="N1018" s="178">
        <v>4</v>
      </c>
      <c r="O1018" s="180">
        <f t="shared" si="71"/>
        <v>1.5134104367395891</v>
      </c>
    </row>
    <row r="1019" spans="2:15" x14ac:dyDescent="0.2">
      <c r="B1019" s="175" t="s">
        <v>58</v>
      </c>
      <c r="C1019" s="182" t="s">
        <v>69</v>
      </c>
      <c r="D1019" s="181" t="s">
        <v>138</v>
      </c>
      <c r="E1019" s="176" t="str">
        <f t="shared" si="68"/>
        <v>ESFemale05-09</v>
      </c>
      <c r="F1019" s="177">
        <v>1.6000000000000001E-4</v>
      </c>
      <c r="G1019" s="177">
        <v>7.802970620231388E-4</v>
      </c>
      <c r="H1019" s="178">
        <v>77.424691698380869</v>
      </c>
      <c r="I1019" s="177">
        <v>0.99921970293797691</v>
      </c>
      <c r="J1019" s="178">
        <v>99224.635676104765</v>
      </c>
      <c r="K1019" s="178">
        <v>495929.61665127787</v>
      </c>
      <c r="L1019" s="178">
        <v>7802642.6162363822</v>
      </c>
      <c r="M1019" s="179">
        <v>78.636142759004471</v>
      </c>
      <c r="N1019" s="178">
        <v>5</v>
      </c>
      <c r="O1019" s="180">
        <f t="shared" si="71"/>
        <v>2.4999999999997855</v>
      </c>
    </row>
    <row r="1020" spans="2:15" x14ac:dyDescent="0.2">
      <c r="B1020" s="175" t="s">
        <v>58</v>
      </c>
      <c r="C1020" s="182" t="s">
        <v>69</v>
      </c>
      <c r="D1020" s="181" t="s">
        <v>120</v>
      </c>
      <c r="E1020" s="176" t="str">
        <f t="shared" si="68"/>
        <v>ESFemale10-14</v>
      </c>
      <c r="F1020" s="177">
        <v>1.7000000000000001E-4</v>
      </c>
      <c r="G1020" s="177">
        <v>8.4868807230001591E-4</v>
      </c>
      <c r="H1020" s="178">
        <v>84.145055364278818</v>
      </c>
      <c r="I1020" s="177">
        <v>0.99915131192770001</v>
      </c>
      <c r="J1020" s="178">
        <v>99147.210984406382</v>
      </c>
      <c r="K1020" s="178">
        <v>495525.69228362123</v>
      </c>
      <c r="L1020" s="178">
        <v>7306712.9995851042</v>
      </c>
      <c r="M1020" s="179">
        <v>73.695597960231936</v>
      </c>
      <c r="N1020" s="178">
        <v>5</v>
      </c>
      <c r="O1020" s="180">
        <f t="shared" si="71"/>
        <v>2.5000000000000906</v>
      </c>
    </row>
    <row r="1021" spans="2:15" x14ac:dyDescent="0.2">
      <c r="B1021" s="175" t="s">
        <v>58</v>
      </c>
      <c r="C1021" s="182" t="s">
        <v>69</v>
      </c>
      <c r="D1021" s="175" t="s">
        <v>121</v>
      </c>
      <c r="E1021" s="176" t="str">
        <f t="shared" si="68"/>
        <v>ESFemale15-19</v>
      </c>
      <c r="F1021" s="177">
        <v>3.2000000000000003E-4</v>
      </c>
      <c r="G1021" s="177">
        <v>1.5910271970632393E-3</v>
      </c>
      <c r="H1021" s="178">
        <v>157.61203211757473</v>
      </c>
      <c r="I1021" s="177">
        <v>0.99840897280293672</v>
      </c>
      <c r="J1021" s="178">
        <v>99063.065929042103</v>
      </c>
      <c r="K1021" s="178">
        <v>494921.29956491652</v>
      </c>
      <c r="L1021" s="178">
        <v>6811187.3073014831</v>
      </c>
      <c r="M1021" s="179">
        <v>68.756072138735036</v>
      </c>
      <c r="N1021" s="178">
        <v>5</v>
      </c>
      <c r="O1021" s="180">
        <f t="shared" si="71"/>
        <v>2.5000000000000551</v>
      </c>
    </row>
    <row r="1022" spans="2:15" x14ac:dyDescent="0.2">
      <c r="B1022" s="175" t="s">
        <v>58</v>
      </c>
      <c r="C1022" s="182" t="s">
        <v>69</v>
      </c>
      <c r="D1022" s="175" t="s">
        <v>122</v>
      </c>
      <c r="E1022" s="176" t="str">
        <f t="shared" si="68"/>
        <v>ESFemale20-24</v>
      </c>
      <c r="F1022" s="177">
        <v>4.6000000000000001E-4</v>
      </c>
      <c r="G1022" s="177">
        <v>2.313649796833862E-3</v>
      </c>
      <c r="H1022" s="178">
        <v>228.83258331438032</v>
      </c>
      <c r="I1022" s="177">
        <v>0.99768635020316609</v>
      </c>
      <c r="J1022" s="178">
        <v>98905.453896924519</v>
      </c>
      <c r="K1022" s="178">
        <v>493955.1880263366</v>
      </c>
      <c r="L1022" s="178">
        <v>6316266.0077365665</v>
      </c>
      <c r="M1022" s="179">
        <v>63.861655337218686</v>
      </c>
      <c r="N1022" s="178">
        <v>5</v>
      </c>
      <c r="O1022" s="180">
        <f t="shared" si="71"/>
        <v>2.5000000000001048</v>
      </c>
    </row>
    <row r="1023" spans="2:15" x14ac:dyDescent="0.2">
      <c r="B1023" s="175" t="s">
        <v>58</v>
      </c>
      <c r="C1023" s="182" t="s">
        <v>69</v>
      </c>
      <c r="D1023" s="175" t="s">
        <v>123</v>
      </c>
      <c r="E1023" s="176" t="str">
        <f t="shared" si="68"/>
        <v>ESFemale25-29</v>
      </c>
      <c r="F1023" s="177">
        <v>4.0999999999999999E-4</v>
      </c>
      <c r="G1023" s="177">
        <v>2.0571707552752925E-3</v>
      </c>
      <c r="H1023" s="178">
        <v>202.99465959573337</v>
      </c>
      <c r="I1023" s="177">
        <v>0.99794282924472466</v>
      </c>
      <c r="J1023" s="178">
        <v>98676.621313610129</v>
      </c>
      <c r="K1023" s="178">
        <v>492875.61991906131</v>
      </c>
      <c r="L1023" s="178">
        <v>5822310.8197102295</v>
      </c>
      <c r="M1023" s="179">
        <v>59.003953947774434</v>
      </c>
      <c r="N1023" s="178">
        <v>5</v>
      </c>
      <c r="O1023" s="180">
        <f t="shared" si="71"/>
        <v>2.5000000000002083</v>
      </c>
    </row>
    <row r="1024" spans="2:15" x14ac:dyDescent="0.2">
      <c r="B1024" s="175" t="s">
        <v>58</v>
      </c>
      <c r="C1024" s="182" t="s">
        <v>69</v>
      </c>
      <c r="D1024" s="175" t="s">
        <v>124</v>
      </c>
      <c r="E1024" s="176" t="str">
        <f t="shared" si="68"/>
        <v>ESFemale30-34</v>
      </c>
      <c r="F1024" s="177">
        <v>6.9999999999999999E-4</v>
      </c>
      <c r="G1024" s="177">
        <v>3.5137603060898699E-3</v>
      </c>
      <c r="H1024" s="178">
        <v>346.01272053358917</v>
      </c>
      <c r="I1024" s="177">
        <v>0.99648623969391015</v>
      </c>
      <c r="J1024" s="178">
        <v>98473.626654014384</v>
      </c>
      <c r="K1024" s="178">
        <v>491503.10146873794</v>
      </c>
      <c r="L1024" s="178">
        <v>5329435.1997911679</v>
      </c>
      <c r="M1024" s="179">
        <v>54.120431844315625</v>
      </c>
      <c r="N1024" s="178">
        <v>5</v>
      </c>
      <c r="O1024" s="180">
        <f t="shared" si="71"/>
        <v>2.4999999999999107</v>
      </c>
    </row>
    <row r="1025" spans="2:15" x14ac:dyDescent="0.2">
      <c r="B1025" s="175" t="s">
        <v>58</v>
      </c>
      <c r="C1025" s="182" t="s">
        <v>69</v>
      </c>
      <c r="D1025" s="175" t="s">
        <v>125</v>
      </c>
      <c r="E1025" s="176" t="str">
        <f t="shared" si="68"/>
        <v>ESFemale35-39</v>
      </c>
      <c r="F1025" s="177">
        <v>9.6000000000000002E-4</v>
      </c>
      <c r="G1025" s="177">
        <v>4.8104884445889819E-3</v>
      </c>
      <c r="H1025" s="178">
        <v>472.04175292209811</v>
      </c>
      <c r="I1025" s="177">
        <v>0.99518951155541102</v>
      </c>
      <c r="J1025" s="178">
        <v>98127.613933480796</v>
      </c>
      <c r="K1025" s="178">
        <v>489457.9652850987</v>
      </c>
      <c r="L1025" s="178">
        <v>4837932.0983224297</v>
      </c>
      <c r="M1025" s="179">
        <v>49.302453248297567</v>
      </c>
      <c r="N1025" s="178">
        <v>5</v>
      </c>
      <c r="O1025" s="180">
        <f t="shared" si="71"/>
        <v>2.4999999999999707</v>
      </c>
    </row>
    <row r="1026" spans="2:15" x14ac:dyDescent="0.2">
      <c r="B1026" s="175" t="s">
        <v>58</v>
      </c>
      <c r="C1026" s="182" t="s">
        <v>69</v>
      </c>
      <c r="D1026" s="175" t="s">
        <v>126</v>
      </c>
      <c r="E1026" s="176" t="str">
        <f t="shared" si="68"/>
        <v>ESFemale40-44</v>
      </c>
      <c r="F1026" s="177">
        <v>1.3600000000000001E-3</v>
      </c>
      <c r="G1026" s="177">
        <v>6.7983260950815576E-3</v>
      </c>
      <c r="H1026" s="178">
        <v>663.89442468521281</v>
      </c>
      <c r="I1026" s="177">
        <v>0.99320167390491843</v>
      </c>
      <c r="J1026" s="178">
        <v>97655.572180558695</v>
      </c>
      <c r="K1026" s="178">
        <v>486618.1248410804</v>
      </c>
      <c r="L1026" s="178">
        <v>4348474.1330373306</v>
      </c>
      <c r="M1026" s="179">
        <v>44.528684190158543</v>
      </c>
      <c r="N1026" s="178">
        <v>5</v>
      </c>
      <c r="O1026" s="180">
        <f t="shared" si="71"/>
        <v>2.4999999999999787</v>
      </c>
    </row>
    <row r="1027" spans="2:15" x14ac:dyDescent="0.2">
      <c r="B1027" s="175" t="s">
        <v>58</v>
      </c>
      <c r="C1027" s="182" t="s">
        <v>69</v>
      </c>
      <c r="D1027" s="175" t="s">
        <v>127</v>
      </c>
      <c r="E1027" s="176" t="str">
        <f t="shared" si="68"/>
        <v>ESFemale45-49</v>
      </c>
      <c r="F1027" s="177">
        <v>2.2200000000000002E-3</v>
      </c>
      <c r="G1027" s="177">
        <v>1.1038367677358246E-2</v>
      </c>
      <c r="H1027" s="178">
        <v>1070.6298007131807</v>
      </c>
      <c r="I1027" s="177">
        <v>0.98896163232264178</v>
      </c>
      <c r="J1027" s="178">
        <v>96991.677755873476</v>
      </c>
      <c r="K1027" s="178">
        <v>482281.81427758443</v>
      </c>
      <c r="L1027" s="178">
        <v>3861856.0081962505</v>
      </c>
      <c r="M1027" s="179">
        <v>39.816364636113228</v>
      </c>
      <c r="N1027" s="178">
        <v>5</v>
      </c>
      <c r="O1027" s="180">
        <f t="shared" si="71"/>
        <v>2.5000000000000497</v>
      </c>
    </row>
    <row r="1028" spans="2:15" x14ac:dyDescent="0.2">
      <c r="B1028" s="175" t="s">
        <v>58</v>
      </c>
      <c r="C1028" s="182" t="s">
        <v>69</v>
      </c>
      <c r="D1028" s="175" t="s">
        <v>128</v>
      </c>
      <c r="E1028" s="176" t="str">
        <f t="shared" si="68"/>
        <v>ESFemale50-54</v>
      </c>
      <c r="F1028" s="177">
        <v>3.3300000000000001E-3</v>
      </c>
      <c r="G1028" s="177">
        <v>1.6493967430597754E-2</v>
      </c>
      <c r="H1028" s="178">
        <v>1582.1186408812191</v>
      </c>
      <c r="I1028" s="177">
        <v>0.98350603256940228</v>
      </c>
      <c r="J1028" s="178">
        <v>95921.047955160291</v>
      </c>
      <c r="K1028" s="178">
        <v>475649.94317359838</v>
      </c>
      <c r="L1028" s="178">
        <v>3379574.1939186659</v>
      </c>
      <c r="M1028" s="179">
        <v>35.232873972545605</v>
      </c>
      <c r="N1028" s="178">
        <v>5</v>
      </c>
      <c r="O1028" s="180">
        <f t="shared" si="71"/>
        <v>2.4999999999999982</v>
      </c>
    </row>
    <row r="1029" spans="2:15" x14ac:dyDescent="0.2">
      <c r="B1029" s="175" t="s">
        <v>58</v>
      </c>
      <c r="C1029" s="182" t="s">
        <v>69</v>
      </c>
      <c r="D1029" s="175" t="s">
        <v>129</v>
      </c>
      <c r="E1029" s="176" t="str">
        <f t="shared" si="68"/>
        <v>ESFemale55-59</v>
      </c>
      <c r="F1029" s="177">
        <v>4.6499999999999996E-3</v>
      </c>
      <c r="G1029" s="177">
        <v>2.2986192653692384E-2</v>
      </c>
      <c r="H1029" s="178">
        <v>2168.4928039610868</v>
      </c>
      <c r="I1029" s="177">
        <v>0.97701380734630761</v>
      </c>
      <c r="J1029" s="178">
        <v>94338.92931427907</v>
      </c>
      <c r="K1029" s="178">
        <v>466273.41456149262</v>
      </c>
      <c r="L1029" s="178">
        <v>2903924.2507450674</v>
      </c>
      <c r="M1029" s="179">
        <v>30.781823281786298</v>
      </c>
      <c r="N1029" s="178">
        <v>5</v>
      </c>
      <c r="O1029" s="180">
        <f t="shared" si="71"/>
        <v>2.4999999999999982</v>
      </c>
    </row>
    <row r="1030" spans="2:15" x14ac:dyDescent="0.2">
      <c r="B1030" s="175" t="s">
        <v>58</v>
      </c>
      <c r="C1030" s="182" t="s">
        <v>69</v>
      </c>
      <c r="D1030" s="175" t="s">
        <v>130</v>
      </c>
      <c r="E1030" s="176" t="str">
        <f t="shared" si="68"/>
        <v>ESFemale60-64</v>
      </c>
      <c r="F1030" s="177">
        <v>6.9100000000000003E-3</v>
      </c>
      <c r="G1030" s="177">
        <v>3.3951411385778368E-2</v>
      </c>
      <c r="H1030" s="178">
        <v>3129.3164075685722</v>
      </c>
      <c r="I1030" s="177">
        <v>0.9660485886142216</v>
      </c>
      <c r="J1030" s="178">
        <v>92170.436510317988</v>
      </c>
      <c r="K1030" s="178">
        <v>453028.89153266849</v>
      </c>
      <c r="L1030" s="178">
        <v>2437650.8361835745</v>
      </c>
      <c r="M1030" s="179">
        <v>26.447209414167119</v>
      </c>
      <c r="N1030" s="178">
        <v>5</v>
      </c>
      <c r="O1030" s="180">
        <f t="shared" si="71"/>
        <v>2.4999999999999956</v>
      </c>
    </row>
    <row r="1031" spans="2:15" x14ac:dyDescent="0.2">
      <c r="B1031" s="175" t="s">
        <v>58</v>
      </c>
      <c r="C1031" s="182" t="s">
        <v>69</v>
      </c>
      <c r="D1031" s="175" t="s">
        <v>131</v>
      </c>
      <c r="E1031" s="176" t="str">
        <f t="shared" si="68"/>
        <v>ESFemale65-69</v>
      </c>
      <c r="F1031" s="177">
        <v>1.1350000000000001E-2</v>
      </c>
      <c r="G1031" s="177">
        <v>5.5180755056329175E-2</v>
      </c>
      <c r="H1031" s="178">
        <v>4913.3562383310027</v>
      </c>
      <c r="I1031" s="177">
        <v>0.94481924494367087</v>
      </c>
      <c r="J1031" s="178">
        <v>89041.12010274941</v>
      </c>
      <c r="K1031" s="178">
        <v>432922.20991791954</v>
      </c>
      <c r="L1031" s="178">
        <v>1984621.9446509059</v>
      </c>
      <c r="M1031" s="179">
        <v>22.288825009846487</v>
      </c>
      <c r="N1031" s="178">
        <v>5</v>
      </c>
      <c r="O1031" s="180">
        <f t="shared" si="71"/>
        <v>2.5000000000000071</v>
      </c>
    </row>
    <row r="1032" spans="2:15" x14ac:dyDescent="0.2">
      <c r="B1032" s="175" t="s">
        <v>58</v>
      </c>
      <c r="C1032" s="182" t="s">
        <v>69</v>
      </c>
      <c r="D1032" s="175" t="s">
        <v>132</v>
      </c>
      <c r="E1032" s="176" t="str">
        <f t="shared" si="68"/>
        <v>ESFemale70-74</v>
      </c>
      <c r="F1032" s="177">
        <v>1.7909999999999999E-2</v>
      </c>
      <c r="G1032" s="177">
        <v>8.5703726736636274E-2</v>
      </c>
      <c r="H1032" s="178">
        <v>7210.0628852003783</v>
      </c>
      <c r="I1032" s="177">
        <v>0.91429627326336371</v>
      </c>
      <c r="J1032" s="178">
        <v>84127.763864418404</v>
      </c>
      <c r="K1032" s="178">
        <v>402613.66210909106</v>
      </c>
      <c r="L1032" s="178">
        <v>1551699.7347329864</v>
      </c>
      <c r="M1032" s="179">
        <v>18.444561741041039</v>
      </c>
      <c r="N1032" s="178">
        <v>5</v>
      </c>
      <c r="O1032" s="180">
        <f t="shared" si="71"/>
        <v>2.5000000000000058</v>
      </c>
    </row>
    <row r="1033" spans="2:15" x14ac:dyDescent="0.2">
      <c r="B1033" s="175" t="s">
        <v>58</v>
      </c>
      <c r="C1033" s="182" t="s">
        <v>69</v>
      </c>
      <c r="D1033" s="175" t="s">
        <v>133</v>
      </c>
      <c r="E1033" s="176" t="str">
        <f t="shared" si="68"/>
        <v>ESFemale75-79</v>
      </c>
      <c r="F1033" s="177">
        <v>2.8559999999999999E-2</v>
      </c>
      <c r="G1033" s="177">
        <v>0.13330162400616785</v>
      </c>
      <c r="H1033" s="178">
        <v>10253.254455350569</v>
      </c>
      <c r="I1033" s="177">
        <v>0.86669837599383215</v>
      </c>
      <c r="J1033" s="178">
        <v>76917.700979218018</v>
      </c>
      <c r="K1033" s="178">
        <v>358955.36875771364</v>
      </c>
      <c r="L1033" s="178">
        <v>1149086.0726238952</v>
      </c>
      <c r="M1033" s="179">
        <v>14.939163001431369</v>
      </c>
      <c r="N1033" s="178">
        <v>5</v>
      </c>
      <c r="O1033" s="180">
        <f t="shared" si="71"/>
        <v>2.5000000000000009</v>
      </c>
    </row>
    <row r="1034" spans="2:15" x14ac:dyDescent="0.2">
      <c r="B1034" s="175" t="s">
        <v>58</v>
      </c>
      <c r="C1034" s="182" t="s">
        <v>69</v>
      </c>
      <c r="D1034" s="175" t="s">
        <v>134</v>
      </c>
      <c r="E1034" s="176" t="str">
        <f t="shared" si="68"/>
        <v>ESFemale80-84</v>
      </c>
      <c r="F1034" s="177">
        <v>5.0569999999999997E-2</v>
      </c>
      <c r="G1034" s="177">
        <v>0.22446838931729288</v>
      </c>
      <c r="H1034" s="178">
        <v>14964.06093594133</v>
      </c>
      <c r="I1034" s="177">
        <v>0.77553161068270715</v>
      </c>
      <c r="J1034" s="178">
        <v>66664.446523867446</v>
      </c>
      <c r="K1034" s="178">
        <v>295912.08027948393</v>
      </c>
      <c r="L1034" s="178">
        <v>790130.70386618166</v>
      </c>
      <c r="M1034" s="179">
        <v>11.852355266810717</v>
      </c>
      <c r="N1034" s="178">
        <v>5</v>
      </c>
      <c r="O1034" s="180">
        <f t="shared" si="71"/>
        <v>2.5000000000000013</v>
      </c>
    </row>
    <row r="1035" spans="2:15" x14ac:dyDescent="0.2">
      <c r="B1035" s="175" t="s">
        <v>58</v>
      </c>
      <c r="C1035" s="182" t="s">
        <v>69</v>
      </c>
      <c r="D1035" s="175" t="s">
        <v>135</v>
      </c>
      <c r="E1035" s="176" t="str">
        <f t="shared" si="68"/>
        <v>ESFemale85-89</v>
      </c>
      <c r="F1035" s="177">
        <v>8.2659999999999997E-2</v>
      </c>
      <c r="G1035" s="177">
        <v>0.34252023072107246</v>
      </c>
      <c r="H1035" s="178">
        <v>17708.427999944863</v>
      </c>
      <c r="I1035" s="177">
        <v>0.65747976927892759</v>
      </c>
      <c r="J1035" s="178">
        <v>51700.385587926117</v>
      </c>
      <c r="K1035" s="178">
        <v>214230.85793976844</v>
      </c>
      <c r="L1035" s="178">
        <v>494218.62358669774</v>
      </c>
      <c r="M1035" s="179">
        <v>9.5592831265481966</v>
      </c>
      <c r="N1035" s="178">
        <v>5</v>
      </c>
      <c r="O1035" s="180">
        <f t="shared" si="71"/>
        <v>2.5000000000000009</v>
      </c>
    </row>
    <row r="1036" spans="2:15" x14ac:dyDescent="0.2">
      <c r="B1036" s="175" t="s">
        <v>58</v>
      </c>
      <c r="C1036" s="182" t="s">
        <v>69</v>
      </c>
      <c r="D1036" s="175" t="s">
        <v>8</v>
      </c>
      <c r="E1036" s="176" t="str">
        <f t="shared" si="68"/>
        <v>ESFemale90+</v>
      </c>
      <c r="F1036" s="177">
        <v>0.12141</v>
      </c>
      <c r="G1036" s="177">
        <v>1</v>
      </c>
      <c r="H1036" s="178">
        <v>33991.957587981255</v>
      </c>
      <c r="I1036" s="177">
        <v>0</v>
      </c>
      <c r="J1036" s="178">
        <v>33991.957587981255</v>
      </c>
      <c r="K1036" s="178">
        <v>279987.76564692933</v>
      </c>
      <c r="L1036" s="178">
        <v>279987.76564692933</v>
      </c>
      <c r="M1036" s="179">
        <v>8.2368826485570317</v>
      </c>
      <c r="N1036" s="179" t="s">
        <v>19</v>
      </c>
      <c r="O1036" s="180">
        <f>K1036/H1036</f>
        <v>8.2368826485570317</v>
      </c>
    </row>
    <row r="1037" spans="2:15" ht="16" customHeight="1" x14ac:dyDescent="0.2">
      <c r="B1037" s="239" t="s">
        <v>14</v>
      </c>
      <c r="C1037" s="239" t="s">
        <v>17</v>
      </c>
      <c r="D1037" s="239" t="s">
        <v>0</v>
      </c>
      <c r="E1037" s="239" t="s">
        <v>137</v>
      </c>
      <c r="F1037" s="238" t="s">
        <v>1</v>
      </c>
      <c r="G1037" s="238" t="s">
        <v>2</v>
      </c>
      <c r="H1037" s="238" t="s">
        <v>82</v>
      </c>
      <c r="I1037" s="238" t="s">
        <v>3</v>
      </c>
      <c r="J1037" s="238" t="s">
        <v>4</v>
      </c>
      <c r="K1037" s="238" t="s">
        <v>5</v>
      </c>
      <c r="L1037" s="238" t="s">
        <v>6</v>
      </c>
      <c r="M1037" s="240" t="s">
        <v>7</v>
      </c>
      <c r="N1037" s="248" t="s">
        <v>9</v>
      </c>
      <c r="O1037" s="250" t="s">
        <v>141</v>
      </c>
    </row>
    <row r="1038" spans="2:15" ht="16" customHeight="1" x14ac:dyDescent="0.2">
      <c r="B1038" s="239"/>
      <c r="C1038" s="239"/>
      <c r="D1038" s="239"/>
      <c r="E1038" s="239"/>
      <c r="F1038" s="239"/>
      <c r="G1038" s="239"/>
      <c r="H1038" s="239"/>
      <c r="I1038" s="239"/>
      <c r="J1038" s="239"/>
      <c r="K1038" s="239"/>
      <c r="L1038" s="239"/>
      <c r="M1038" s="241"/>
      <c r="N1038" s="248"/>
      <c r="O1038" s="250"/>
    </row>
    <row r="1039" spans="2:15" x14ac:dyDescent="0.2">
      <c r="B1039" s="175" t="s">
        <v>59</v>
      </c>
      <c r="C1039" s="182" t="s">
        <v>69</v>
      </c>
      <c r="D1039" s="175">
        <v>0</v>
      </c>
      <c r="E1039" s="176" t="str">
        <f t="shared" ref="E1039:E1100" si="72">_xlfn.CONCAT(B1039,C1039,D1039)</f>
        <v>RJFemale0</v>
      </c>
      <c r="F1039" s="177">
        <v>9.7599999999999996E-3</v>
      </c>
      <c r="G1039" s="177">
        <v>9.6722910889451702E-3</v>
      </c>
      <c r="H1039" s="178">
        <v>967.22910889451703</v>
      </c>
      <c r="I1039" s="177">
        <v>0.99032770891105482</v>
      </c>
      <c r="J1039" s="178">
        <v>100000</v>
      </c>
      <c r="K1039" s="178">
        <v>99109.198311022992</v>
      </c>
      <c r="L1039" s="178">
        <v>8017492.2496543676</v>
      </c>
      <c r="M1039" s="179">
        <v>80.174922496543672</v>
      </c>
      <c r="N1039" s="178">
        <v>1</v>
      </c>
      <c r="O1039" s="180">
        <f t="shared" ref="O1039:O1057" si="73">(K1039-J1040*N1039)/H1039</f>
        <v>7.9016873266835666E-2</v>
      </c>
    </row>
    <row r="1040" spans="2:15" x14ac:dyDescent="0.2">
      <c r="B1040" s="175" t="s">
        <v>59</v>
      </c>
      <c r="C1040" s="182" t="s">
        <v>69</v>
      </c>
      <c r="D1040" s="181" t="s">
        <v>139</v>
      </c>
      <c r="E1040" s="176" t="str">
        <f t="shared" si="72"/>
        <v>RJFemale01-04</v>
      </c>
      <c r="F1040" s="177">
        <v>4.2999999999999999E-4</v>
      </c>
      <c r="G1040" s="177">
        <v>1.7017724341560846E-3</v>
      </c>
      <c r="H1040" s="178">
        <v>168.53123958057841</v>
      </c>
      <c r="I1040" s="177">
        <v>0.99829822756584397</v>
      </c>
      <c r="J1040" s="178">
        <v>99032.77089110548</v>
      </c>
      <c r="K1040" s="178">
        <v>395711.15133000939</v>
      </c>
      <c r="L1040" s="178">
        <v>7918383.0513433442</v>
      </c>
      <c r="M1040" s="179">
        <v>79.957199824795822</v>
      </c>
      <c r="N1040" s="178">
        <v>4</v>
      </c>
      <c r="O1040" s="180">
        <f t="shared" si="73"/>
        <v>1.5082825269804485</v>
      </c>
    </row>
    <row r="1041" spans="2:15" x14ac:dyDescent="0.2">
      <c r="B1041" s="175" t="s">
        <v>59</v>
      </c>
      <c r="C1041" s="182" t="s">
        <v>69</v>
      </c>
      <c r="D1041" s="181" t="s">
        <v>138</v>
      </c>
      <c r="E1041" s="176" t="str">
        <f t="shared" si="72"/>
        <v>RJFemale05-09</v>
      </c>
      <c r="F1041" s="177">
        <v>1.9000000000000001E-4</v>
      </c>
      <c r="G1041" s="177">
        <v>9.3191281329980231E-4</v>
      </c>
      <c r="H1041" s="178">
        <v>92.132851708398448</v>
      </c>
      <c r="I1041" s="177">
        <v>0.99906808718670015</v>
      </c>
      <c r="J1041" s="178">
        <v>98864.239651524913</v>
      </c>
      <c r="K1041" s="178">
        <v>494090.86612835358</v>
      </c>
      <c r="L1041" s="178">
        <v>7522671.900013335</v>
      </c>
      <c r="M1041" s="179">
        <v>76.090929607400298</v>
      </c>
      <c r="N1041" s="178">
        <v>5</v>
      </c>
      <c r="O1041" s="180">
        <f t="shared" si="73"/>
        <v>2.5000000000007008</v>
      </c>
    </row>
    <row r="1042" spans="2:15" x14ac:dyDescent="0.2">
      <c r="B1042" s="175" t="s">
        <v>59</v>
      </c>
      <c r="C1042" s="182" t="s">
        <v>69</v>
      </c>
      <c r="D1042" s="181" t="s">
        <v>120</v>
      </c>
      <c r="E1042" s="176" t="str">
        <f t="shared" si="72"/>
        <v>RJFemale10-14</v>
      </c>
      <c r="F1042" s="177">
        <v>2.1000000000000001E-4</v>
      </c>
      <c r="G1042" s="177">
        <v>1.0265545642360735E-3</v>
      </c>
      <c r="H1042" s="178">
        <v>101.39495705456454</v>
      </c>
      <c r="I1042" s="177">
        <v>0.99897344543576394</v>
      </c>
      <c r="J1042" s="178">
        <v>98772.106799816509</v>
      </c>
      <c r="K1042" s="178">
        <v>493607.04660644615</v>
      </c>
      <c r="L1042" s="178">
        <v>7028581.0338849816</v>
      </c>
      <c r="M1042" s="179">
        <v>71.159573908147507</v>
      </c>
      <c r="N1042" s="178">
        <v>5</v>
      </c>
      <c r="O1042" s="180">
        <f t="shared" si="73"/>
        <v>2.5000000000001195</v>
      </c>
    </row>
    <row r="1043" spans="2:15" x14ac:dyDescent="0.2">
      <c r="B1043" s="175" t="s">
        <v>59</v>
      </c>
      <c r="C1043" s="182" t="s">
        <v>69</v>
      </c>
      <c r="D1043" s="175" t="s">
        <v>121</v>
      </c>
      <c r="E1043" s="176" t="str">
        <f t="shared" si="72"/>
        <v>RJFemale15-19</v>
      </c>
      <c r="F1043" s="177">
        <v>3.4000000000000002E-4</v>
      </c>
      <c r="G1043" s="177">
        <v>1.7221680296207306E-3</v>
      </c>
      <c r="H1043" s="178">
        <v>169.92754539552422</v>
      </c>
      <c r="I1043" s="177">
        <v>0.99827783197037923</v>
      </c>
      <c r="J1043" s="178">
        <v>98670.711842761943</v>
      </c>
      <c r="K1043" s="178">
        <v>492928.74035032088</v>
      </c>
      <c r="L1043" s="178">
        <v>6534973.987278536</v>
      </c>
      <c r="M1043" s="179">
        <v>66.23012913591252</v>
      </c>
      <c r="N1043" s="178">
        <v>5</v>
      </c>
      <c r="O1043" s="180">
        <f t="shared" si="73"/>
        <v>2.5000000000002331</v>
      </c>
    </row>
    <row r="1044" spans="2:15" x14ac:dyDescent="0.2">
      <c r="B1044" s="175" t="s">
        <v>59</v>
      </c>
      <c r="C1044" s="182" t="s">
        <v>69</v>
      </c>
      <c r="D1044" s="175" t="s">
        <v>122</v>
      </c>
      <c r="E1044" s="176" t="str">
        <f t="shared" si="72"/>
        <v>RJFemale20-24</v>
      </c>
      <c r="F1044" s="177">
        <v>4.2000000000000002E-4</v>
      </c>
      <c r="G1044" s="177">
        <v>2.1023140402092314E-3</v>
      </c>
      <c r="H1044" s="178">
        <v>207.07958179997439</v>
      </c>
      <c r="I1044" s="177">
        <v>0.99789768595979078</v>
      </c>
      <c r="J1044" s="178">
        <v>98500.784297366408</v>
      </c>
      <c r="K1044" s="178">
        <v>491986.22253233212</v>
      </c>
      <c r="L1044" s="178">
        <v>6042045.246928215</v>
      </c>
      <c r="M1044" s="179">
        <v>61.340072467725108</v>
      </c>
      <c r="N1044" s="178">
        <v>5</v>
      </c>
      <c r="O1044" s="180">
        <f t="shared" si="73"/>
        <v>2.5000000000001497</v>
      </c>
    </row>
    <row r="1045" spans="2:15" x14ac:dyDescent="0.2">
      <c r="B1045" s="175" t="s">
        <v>59</v>
      </c>
      <c r="C1045" s="182" t="s">
        <v>69</v>
      </c>
      <c r="D1045" s="175" t="s">
        <v>123</v>
      </c>
      <c r="E1045" s="176" t="str">
        <f t="shared" si="72"/>
        <v>RJFemale25-29</v>
      </c>
      <c r="F1045" s="177">
        <v>5.2999999999999998E-4</v>
      </c>
      <c r="G1045" s="177">
        <v>2.6480966085313793E-3</v>
      </c>
      <c r="H1045" s="178">
        <v>260.29122609727631</v>
      </c>
      <c r="I1045" s="177">
        <v>0.99735190339146862</v>
      </c>
      <c r="J1045" s="178">
        <v>98293.704715566433</v>
      </c>
      <c r="K1045" s="178">
        <v>490817.79551258899</v>
      </c>
      <c r="L1045" s="178">
        <v>5550059.0243958831</v>
      </c>
      <c r="M1045" s="179">
        <v>56.464033382973504</v>
      </c>
      <c r="N1045" s="178">
        <v>5</v>
      </c>
      <c r="O1045" s="180">
        <f t="shared" si="73"/>
        <v>2.5000000000001266</v>
      </c>
    </row>
    <row r="1046" spans="2:15" x14ac:dyDescent="0.2">
      <c r="B1046" s="175" t="s">
        <v>59</v>
      </c>
      <c r="C1046" s="182" t="s">
        <v>69</v>
      </c>
      <c r="D1046" s="175" t="s">
        <v>124</v>
      </c>
      <c r="E1046" s="176" t="str">
        <f t="shared" si="72"/>
        <v>RJFemale30-34</v>
      </c>
      <c r="F1046" s="177">
        <v>7.3999999999999999E-4</v>
      </c>
      <c r="G1046" s="177">
        <v>3.6799004488396697E-3</v>
      </c>
      <c r="H1046" s="178">
        <v>360.75320230118245</v>
      </c>
      <c r="I1046" s="177">
        <v>0.9963200995511603</v>
      </c>
      <c r="J1046" s="178">
        <v>98033.413489469152</v>
      </c>
      <c r="K1046" s="178">
        <v>489265.18444159278</v>
      </c>
      <c r="L1046" s="178">
        <v>5059241.2288832944</v>
      </c>
      <c r="M1046" s="179">
        <v>51.607314779738473</v>
      </c>
      <c r="N1046" s="178">
        <v>5</v>
      </c>
      <c r="O1046" s="180">
        <f t="shared" si="73"/>
        <v>2.4999999999999183</v>
      </c>
    </row>
    <row r="1047" spans="2:15" x14ac:dyDescent="0.2">
      <c r="B1047" s="175" t="s">
        <v>59</v>
      </c>
      <c r="C1047" s="182" t="s">
        <v>69</v>
      </c>
      <c r="D1047" s="175" t="s">
        <v>125</v>
      </c>
      <c r="E1047" s="176" t="str">
        <f t="shared" si="72"/>
        <v>RJFemale35-39</v>
      </c>
      <c r="F1047" s="177">
        <v>1.1199999999999999E-3</v>
      </c>
      <c r="G1047" s="177">
        <v>5.5945446825625437E-3</v>
      </c>
      <c r="H1047" s="178">
        <v>546.43406224131331</v>
      </c>
      <c r="I1047" s="177">
        <v>0.9944054553174374</v>
      </c>
      <c r="J1047" s="178">
        <v>97672.660287167964</v>
      </c>
      <c r="K1047" s="178">
        <v>486997.21628023655</v>
      </c>
      <c r="L1047" s="178">
        <v>4569976.0444417018</v>
      </c>
      <c r="M1047" s="179">
        <v>46.788692260510651</v>
      </c>
      <c r="N1047" s="178">
        <v>5</v>
      </c>
      <c r="O1047" s="180">
        <f t="shared" si="73"/>
        <v>2.5000000000000329</v>
      </c>
    </row>
    <row r="1048" spans="2:15" x14ac:dyDescent="0.2">
      <c r="B1048" s="175" t="s">
        <v>59</v>
      </c>
      <c r="C1048" s="182" t="s">
        <v>69</v>
      </c>
      <c r="D1048" s="175" t="s">
        <v>126</v>
      </c>
      <c r="E1048" s="176" t="str">
        <f t="shared" si="72"/>
        <v>RJFemale40-44</v>
      </c>
      <c r="F1048" s="177">
        <v>1.7799999999999999E-3</v>
      </c>
      <c r="G1048" s="177">
        <v>8.8698841248101533E-3</v>
      </c>
      <c r="H1048" s="178">
        <v>861.49837209519649</v>
      </c>
      <c r="I1048" s="177">
        <v>0.99113011587518984</v>
      </c>
      <c r="J1048" s="178">
        <v>97126.22622492665</v>
      </c>
      <c r="K1048" s="178">
        <v>483477.38519439526</v>
      </c>
      <c r="L1048" s="178">
        <v>4082978.8281614655</v>
      </c>
      <c r="M1048" s="179">
        <v>42.037861315707154</v>
      </c>
      <c r="N1048" s="178">
        <v>5</v>
      </c>
      <c r="O1048" s="180">
        <f t="shared" si="73"/>
        <v>2.4999999999999947</v>
      </c>
    </row>
    <row r="1049" spans="2:15" x14ac:dyDescent="0.2">
      <c r="B1049" s="175" t="s">
        <v>59</v>
      </c>
      <c r="C1049" s="182" t="s">
        <v>69</v>
      </c>
      <c r="D1049" s="175" t="s">
        <v>127</v>
      </c>
      <c r="E1049" s="176" t="str">
        <f t="shared" si="72"/>
        <v>RJFemale45-49</v>
      </c>
      <c r="F1049" s="177">
        <v>2.8900000000000002E-3</v>
      </c>
      <c r="G1049" s="177">
        <v>1.4354010943202211E-2</v>
      </c>
      <c r="H1049" s="178">
        <v>1381.7849570439253</v>
      </c>
      <c r="I1049" s="177">
        <v>0.98564598905679779</v>
      </c>
      <c r="J1049" s="178">
        <v>96264.727852831449</v>
      </c>
      <c r="K1049" s="178">
        <v>477869.17687154742</v>
      </c>
      <c r="L1049" s="178">
        <v>3599501.4429670703</v>
      </c>
      <c r="M1049" s="179">
        <v>37.391696037098363</v>
      </c>
      <c r="N1049" s="178">
        <v>5</v>
      </c>
      <c r="O1049" s="180">
        <f t="shared" si="73"/>
        <v>2.4999999999999898</v>
      </c>
    </row>
    <row r="1050" spans="2:15" x14ac:dyDescent="0.2">
      <c r="B1050" s="175" t="s">
        <v>59</v>
      </c>
      <c r="C1050" s="182" t="s">
        <v>69</v>
      </c>
      <c r="D1050" s="175" t="s">
        <v>128</v>
      </c>
      <c r="E1050" s="176" t="str">
        <f t="shared" si="72"/>
        <v>RJFemale50-54</v>
      </c>
      <c r="F1050" s="177">
        <v>4.4600000000000004E-3</v>
      </c>
      <c r="G1050" s="177">
        <v>2.2059605201586577E-2</v>
      </c>
      <c r="H1050" s="178">
        <v>2093.0802606457564</v>
      </c>
      <c r="I1050" s="177">
        <v>0.97794039479841344</v>
      </c>
      <c r="J1050" s="178">
        <v>94882.942895787521</v>
      </c>
      <c r="K1050" s="178">
        <v>469182.01382732322</v>
      </c>
      <c r="L1050" s="178">
        <v>3121632.2660955228</v>
      </c>
      <c r="M1050" s="179">
        <v>32.899825519999894</v>
      </c>
      <c r="N1050" s="178">
        <v>5</v>
      </c>
      <c r="O1050" s="180">
        <f t="shared" si="73"/>
        <v>2.5000000000000058</v>
      </c>
    </row>
    <row r="1051" spans="2:15" x14ac:dyDescent="0.2">
      <c r="B1051" s="175" t="s">
        <v>59</v>
      </c>
      <c r="C1051" s="182" t="s">
        <v>69</v>
      </c>
      <c r="D1051" s="175" t="s">
        <v>129</v>
      </c>
      <c r="E1051" s="176" t="str">
        <f t="shared" si="72"/>
        <v>RJFemale55-59</v>
      </c>
      <c r="F1051" s="177">
        <v>6.2500000000000003E-3</v>
      </c>
      <c r="G1051" s="177">
        <v>3.0771812468397507E-2</v>
      </c>
      <c r="H1051" s="178">
        <v>2855.3122519769472</v>
      </c>
      <c r="I1051" s="177">
        <v>0.96922818753160245</v>
      </c>
      <c r="J1051" s="178">
        <v>92789.862635141762</v>
      </c>
      <c r="K1051" s="178">
        <v>456811.03254576644</v>
      </c>
      <c r="L1051" s="178">
        <v>2652450.2522681993</v>
      </c>
      <c r="M1051" s="179">
        <v>28.585560716884306</v>
      </c>
      <c r="N1051" s="178">
        <v>5</v>
      </c>
      <c r="O1051" s="180">
        <f t="shared" si="73"/>
        <v>2.5000000000000204</v>
      </c>
    </row>
    <row r="1052" spans="2:15" x14ac:dyDescent="0.2">
      <c r="B1052" s="175" t="s">
        <v>59</v>
      </c>
      <c r="C1052" s="182" t="s">
        <v>69</v>
      </c>
      <c r="D1052" s="175" t="s">
        <v>130</v>
      </c>
      <c r="E1052" s="176" t="str">
        <f t="shared" si="72"/>
        <v>RJFemale60-64</v>
      </c>
      <c r="F1052" s="177">
        <v>9.1999999999999998E-3</v>
      </c>
      <c r="G1052" s="177">
        <v>4.496973676881133E-2</v>
      </c>
      <c r="H1052" s="178">
        <v>4044.3330571523215</v>
      </c>
      <c r="I1052" s="177">
        <v>0.95503026323118867</v>
      </c>
      <c r="J1052" s="178">
        <v>89934.550383164809</v>
      </c>
      <c r="K1052" s="178">
        <v>439561.91927294323</v>
      </c>
      <c r="L1052" s="178">
        <v>2195639.219722433</v>
      </c>
      <c r="M1052" s="179">
        <v>24.413745444525436</v>
      </c>
      <c r="N1052" s="178">
        <v>5</v>
      </c>
      <c r="O1052" s="180">
        <f t="shared" si="73"/>
        <v>2.4999999999999973</v>
      </c>
    </row>
    <row r="1053" spans="2:15" x14ac:dyDescent="0.2">
      <c r="B1053" s="175" t="s">
        <v>59</v>
      </c>
      <c r="C1053" s="182" t="s">
        <v>69</v>
      </c>
      <c r="D1053" s="175" t="s">
        <v>131</v>
      </c>
      <c r="E1053" s="176" t="str">
        <f t="shared" si="72"/>
        <v>RJFemale65-69</v>
      </c>
      <c r="F1053" s="177">
        <v>1.443E-2</v>
      </c>
      <c r="G1053" s="177">
        <v>6.9653424573634423E-2</v>
      </c>
      <c r="H1053" s="178">
        <v>5982.5477741304794</v>
      </c>
      <c r="I1053" s="177">
        <v>0.93034657542636556</v>
      </c>
      <c r="J1053" s="178">
        <v>85890.217326012484</v>
      </c>
      <c r="K1053" s="178">
        <v>414494.71719473624</v>
      </c>
      <c r="L1053" s="178">
        <v>1756077.3004494898</v>
      </c>
      <c r="M1053" s="179">
        <v>20.445603179509583</v>
      </c>
      <c r="N1053" s="178">
        <v>5</v>
      </c>
      <c r="O1053" s="180">
        <f t="shared" si="73"/>
        <v>2.4999999999999996</v>
      </c>
    </row>
    <row r="1054" spans="2:15" x14ac:dyDescent="0.2">
      <c r="B1054" s="175" t="s">
        <v>59</v>
      </c>
      <c r="C1054" s="182" t="s">
        <v>69</v>
      </c>
      <c r="D1054" s="175" t="s">
        <v>132</v>
      </c>
      <c r="E1054" s="176" t="str">
        <f t="shared" si="72"/>
        <v>RJFemale70-74</v>
      </c>
      <c r="F1054" s="177">
        <v>2.2859999999999998E-2</v>
      </c>
      <c r="G1054" s="177">
        <v>0.1081186483077297</v>
      </c>
      <c r="H1054" s="178">
        <v>8639.5092213702119</v>
      </c>
      <c r="I1054" s="177">
        <v>0.89188135169227034</v>
      </c>
      <c r="J1054" s="178">
        <v>79907.669551882005</v>
      </c>
      <c r="K1054" s="178">
        <v>377939.5747059845</v>
      </c>
      <c r="L1054" s="178">
        <v>1341582.5832547536</v>
      </c>
      <c r="M1054" s="179">
        <v>16.78915917305908</v>
      </c>
      <c r="N1054" s="178">
        <v>5</v>
      </c>
      <c r="O1054" s="180">
        <f t="shared" si="73"/>
        <v>2.4999999999999942</v>
      </c>
    </row>
    <row r="1055" spans="2:15" x14ac:dyDescent="0.2">
      <c r="B1055" s="175" t="s">
        <v>59</v>
      </c>
      <c r="C1055" s="182" t="s">
        <v>69</v>
      </c>
      <c r="D1055" s="175" t="s">
        <v>133</v>
      </c>
      <c r="E1055" s="176" t="str">
        <f t="shared" si="72"/>
        <v>RJFemale75-79</v>
      </c>
      <c r="F1055" s="177">
        <v>3.6389999999999999E-2</v>
      </c>
      <c r="G1055" s="177">
        <v>0.16679314756770947</v>
      </c>
      <c r="H1055" s="178">
        <v>11887.040782886234</v>
      </c>
      <c r="I1055" s="177">
        <v>0.83320685243229053</v>
      </c>
      <c r="J1055" s="178">
        <v>71268.160330511804</v>
      </c>
      <c r="K1055" s="178">
        <v>326623.19969534344</v>
      </c>
      <c r="L1055" s="178">
        <v>963643.00854876917</v>
      </c>
      <c r="M1055" s="179">
        <v>13.521367804076849</v>
      </c>
      <c r="N1055" s="178">
        <v>5</v>
      </c>
      <c r="O1055" s="180">
        <f t="shared" si="73"/>
        <v>2.4999999999999996</v>
      </c>
    </row>
    <row r="1056" spans="2:15" x14ac:dyDescent="0.2">
      <c r="B1056" s="175" t="s">
        <v>59</v>
      </c>
      <c r="C1056" s="182" t="s">
        <v>69</v>
      </c>
      <c r="D1056" s="175" t="s">
        <v>134</v>
      </c>
      <c r="E1056" s="176" t="str">
        <f t="shared" si="72"/>
        <v>RJFemale80-84</v>
      </c>
      <c r="F1056" s="177">
        <v>5.8090000000000003E-2</v>
      </c>
      <c r="G1056" s="177">
        <v>0.25363483558279304</v>
      </c>
      <c r="H1056" s="178">
        <v>15061.120493184189</v>
      </c>
      <c r="I1056" s="177">
        <v>0.74636516441720691</v>
      </c>
      <c r="J1056" s="178">
        <v>59381.119547625574</v>
      </c>
      <c r="K1056" s="178">
        <v>259252.79650516738</v>
      </c>
      <c r="L1056" s="178">
        <v>637019.80885342578</v>
      </c>
      <c r="M1056" s="179">
        <v>10.727649018852118</v>
      </c>
      <c r="N1056" s="178">
        <v>5</v>
      </c>
      <c r="O1056" s="180">
        <f t="shared" si="73"/>
        <v>2.5000000000000004</v>
      </c>
    </row>
    <row r="1057" spans="2:15" x14ac:dyDescent="0.2">
      <c r="B1057" s="175" t="s">
        <v>59</v>
      </c>
      <c r="C1057" s="182" t="s">
        <v>69</v>
      </c>
      <c r="D1057" s="175" t="s">
        <v>135</v>
      </c>
      <c r="E1057" s="176" t="str">
        <f t="shared" si="72"/>
        <v>RJFemale85-89</v>
      </c>
      <c r="F1057" s="177">
        <v>9.5890000000000003E-2</v>
      </c>
      <c r="G1057" s="177">
        <v>0.38672377780460687</v>
      </c>
      <c r="H1057" s="178">
        <v>17139.597466630177</v>
      </c>
      <c r="I1057" s="177">
        <v>0.61327622219539313</v>
      </c>
      <c r="J1057" s="178">
        <v>44319.999054441381</v>
      </c>
      <c r="K1057" s="178">
        <v>178751.00160563146</v>
      </c>
      <c r="L1057" s="178">
        <v>377767.0123482584</v>
      </c>
      <c r="M1057" s="179">
        <v>8.5236241066751948</v>
      </c>
      <c r="N1057" s="178">
        <v>5</v>
      </c>
      <c r="O1057" s="180">
        <f t="shared" si="73"/>
        <v>2.4999999999999996</v>
      </c>
    </row>
    <row r="1058" spans="2:15" x14ac:dyDescent="0.2">
      <c r="B1058" s="175" t="s">
        <v>59</v>
      </c>
      <c r="C1058" s="182" t="s">
        <v>69</v>
      </c>
      <c r="D1058" s="175" t="s">
        <v>8</v>
      </c>
      <c r="E1058" s="176" t="str">
        <f t="shared" si="72"/>
        <v>RJFemale90+</v>
      </c>
      <c r="F1058" s="177">
        <v>0.13657</v>
      </c>
      <c r="G1058" s="177">
        <v>1</v>
      </c>
      <c r="H1058" s="178">
        <v>27180.401587811204</v>
      </c>
      <c r="I1058" s="177">
        <v>0</v>
      </c>
      <c r="J1058" s="178">
        <v>27180.401587811204</v>
      </c>
      <c r="K1058" s="178">
        <v>199016.01074262691</v>
      </c>
      <c r="L1058" s="178">
        <v>199016.01074262691</v>
      </c>
      <c r="M1058" s="179">
        <v>7.3220408498995013</v>
      </c>
      <c r="N1058" s="179" t="s">
        <v>19</v>
      </c>
      <c r="O1058" s="180">
        <f>K1058/H1058</f>
        <v>7.3220408498995013</v>
      </c>
    </row>
    <row r="1059" spans="2:15" ht="16" customHeight="1" x14ac:dyDescent="0.2">
      <c r="B1059" s="239" t="s">
        <v>14</v>
      </c>
      <c r="C1059" s="239" t="s">
        <v>17</v>
      </c>
      <c r="D1059" s="239" t="s">
        <v>0</v>
      </c>
      <c r="E1059" s="239" t="s">
        <v>137</v>
      </c>
      <c r="F1059" s="238" t="s">
        <v>1</v>
      </c>
      <c r="G1059" s="238" t="s">
        <v>2</v>
      </c>
      <c r="H1059" s="238" t="s">
        <v>82</v>
      </c>
      <c r="I1059" s="238" t="s">
        <v>3</v>
      </c>
      <c r="J1059" s="238" t="s">
        <v>4</v>
      </c>
      <c r="K1059" s="238" t="s">
        <v>5</v>
      </c>
      <c r="L1059" s="238" t="s">
        <v>6</v>
      </c>
      <c r="M1059" s="240" t="s">
        <v>7</v>
      </c>
      <c r="N1059" s="248" t="s">
        <v>9</v>
      </c>
      <c r="O1059" s="250" t="s">
        <v>141</v>
      </c>
    </row>
    <row r="1060" spans="2:15" ht="16" customHeight="1" x14ac:dyDescent="0.2">
      <c r="B1060" s="239"/>
      <c r="C1060" s="239"/>
      <c r="D1060" s="239"/>
      <c r="E1060" s="239"/>
      <c r="F1060" s="239"/>
      <c r="G1060" s="239"/>
      <c r="H1060" s="239"/>
      <c r="I1060" s="239"/>
      <c r="J1060" s="239"/>
      <c r="K1060" s="239"/>
      <c r="L1060" s="239"/>
      <c r="M1060" s="241"/>
      <c r="N1060" s="248"/>
      <c r="O1060" s="250"/>
    </row>
    <row r="1061" spans="2:15" x14ac:dyDescent="0.2">
      <c r="B1061" s="175" t="s">
        <v>13</v>
      </c>
      <c r="C1061" s="182" t="s">
        <v>69</v>
      </c>
      <c r="D1061" s="175">
        <v>0</v>
      </c>
      <c r="E1061" s="176" t="str">
        <f t="shared" si="72"/>
        <v>SPFemale0</v>
      </c>
      <c r="F1061" s="177">
        <v>8.2400000000000008E-3</v>
      </c>
      <c r="G1061" s="177">
        <v>8.176972994065862E-3</v>
      </c>
      <c r="H1061" s="178">
        <v>817.69729940658624</v>
      </c>
      <c r="I1061" s="177">
        <v>0.99182302700593417</v>
      </c>
      <c r="J1061" s="178">
        <v>100000</v>
      </c>
      <c r="K1061" s="178">
        <v>99243.246431767446</v>
      </c>
      <c r="L1061" s="178">
        <v>8176384.1315103872</v>
      </c>
      <c r="M1061" s="179">
        <v>81.763841315103875</v>
      </c>
      <c r="N1061" s="178">
        <v>1</v>
      </c>
      <c r="O1061" s="180">
        <f t="shared" ref="O1061:O1079" si="74">(K1061-J1062*N1061)/H1061</f>
        <v>7.453091898219634E-2</v>
      </c>
    </row>
    <row r="1062" spans="2:15" x14ac:dyDescent="0.2">
      <c r="B1062" s="175" t="s">
        <v>13</v>
      </c>
      <c r="C1062" s="182" t="s">
        <v>69</v>
      </c>
      <c r="D1062" s="181" t="s">
        <v>139</v>
      </c>
      <c r="E1062" s="176" t="str">
        <f t="shared" si="72"/>
        <v>SPFemale01-04</v>
      </c>
      <c r="F1062" s="177">
        <v>3.5E-4</v>
      </c>
      <c r="G1062" s="177">
        <v>1.4014315238655678E-3</v>
      </c>
      <c r="H1062" s="178">
        <v>138.99720561418863</v>
      </c>
      <c r="I1062" s="177">
        <v>0.99859856847613448</v>
      </c>
      <c r="J1062" s="178">
        <v>99182.302700593413</v>
      </c>
      <c r="K1062" s="178">
        <v>396383.20678462851</v>
      </c>
      <c r="L1062" s="178">
        <v>8077140.8850786202</v>
      </c>
      <c r="M1062" s="179">
        <v>81.437319613978815</v>
      </c>
      <c r="N1062" s="178">
        <v>4</v>
      </c>
      <c r="O1062" s="180">
        <f t="shared" si="74"/>
        <v>1.5107124188844894</v>
      </c>
    </row>
    <row r="1063" spans="2:15" x14ac:dyDescent="0.2">
      <c r="B1063" s="175" t="s">
        <v>13</v>
      </c>
      <c r="C1063" s="182" t="s">
        <v>69</v>
      </c>
      <c r="D1063" s="181" t="s">
        <v>138</v>
      </c>
      <c r="E1063" s="176" t="str">
        <f t="shared" si="72"/>
        <v>SPFemale05-09</v>
      </c>
      <c r="F1063" s="177">
        <v>1.2E-4</v>
      </c>
      <c r="G1063" s="177">
        <v>5.9797563079495039E-4</v>
      </c>
      <c r="H1063" s="178">
        <v>59.225483079377177</v>
      </c>
      <c r="I1063" s="177">
        <v>0.999402024369205</v>
      </c>
      <c r="J1063" s="178">
        <v>99043.305494979228</v>
      </c>
      <c r="K1063" s="178">
        <v>495068.46376719768</v>
      </c>
      <c r="L1063" s="178">
        <v>7680757.6782939918</v>
      </c>
      <c r="M1063" s="179">
        <v>77.549488477879507</v>
      </c>
      <c r="N1063" s="178">
        <v>5</v>
      </c>
      <c r="O1063" s="180">
        <f t="shared" si="74"/>
        <v>2.5000000000007239</v>
      </c>
    </row>
    <row r="1064" spans="2:15" x14ac:dyDescent="0.2">
      <c r="B1064" s="175" t="s">
        <v>13</v>
      </c>
      <c r="C1064" s="182" t="s">
        <v>69</v>
      </c>
      <c r="D1064" s="181" t="s">
        <v>120</v>
      </c>
      <c r="E1064" s="176" t="str">
        <f t="shared" si="72"/>
        <v>SPFemale10-14</v>
      </c>
      <c r="F1064" s="177">
        <v>1.4999999999999999E-4</v>
      </c>
      <c r="G1064" s="177">
        <v>7.5390160532387118E-4</v>
      </c>
      <c r="H1064" s="178">
        <v>74.624256822477804</v>
      </c>
      <c r="I1064" s="177">
        <v>0.99924609839467615</v>
      </c>
      <c r="J1064" s="178">
        <v>98984.080011899845</v>
      </c>
      <c r="K1064" s="178">
        <v>494733.83941744303</v>
      </c>
      <c r="L1064" s="178">
        <v>7185689.2145267939</v>
      </c>
      <c r="M1064" s="179">
        <v>72.594393094959628</v>
      </c>
      <c r="N1064" s="178">
        <v>5</v>
      </c>
      <c r="O1064" s="180">
        <f t="shared" si="74"/>
        <v>2.4999999999996332</v>
      </c>
    </row>
    <row r="1065" spans="2:15" x14ac:dyDescent="0.2">
      <c r="B1065" s="175" t="s">
        <v>13</v>
      </c>
      <c r="C1065" s="182" t="s">
        <v>69</v>
      </c>
      <c r="D1065" s="175" t="s">
        <v>121</v>
      </c>
      <c r="E1065" s="176" t="str">
        <f t="shared" si="72"/>
        <v>SPFemale15-19</v>
      </c>
      <c r="F1065" s="177">
        <v>2.9E-4</v>
      </c>
      <c r="G1065" s="177">
        <v>1.4534576061561468E-3</v>
      </c>
      <c r="H1065" s="178">
        <v>143.76070078798207</v>
      </c>
      <c r="I1065" s="177">
        <v>0.99854654239384388</v>
      </c>
      <c r="J1065" s="178">
        <v>98909.455755077375</v>
      </c>
      <c r="K1065" s="178">
        <v>494187.87702341692</v>
      </c>
      <c r="L1065" s="178">
        <v>6690955.3751093512</v>
      </c>
      <c r="M1065" s="179">
        <v>67.64727723987987</v>
      </c>
      <c r="N1065" s="178">
        <v>5</v>
      </c>
      <c r="O1065" s="180">
        <f t="shared" si="74"/>
        <v>2.499999999999901</v>
      </c>
    </row>
    <row r="1066" spans="2:15" x14ac:dyDescent="0.2">
      <c r="B1066" s="175" t="s">
        <v>13</v>
      </c>
      <c r="C1066" s="182" t="s">
        <v>69</v>
      </c>
      <c r="D1066" s="175" t="s">
        <v>122</v>
      </c>
      <c r="E1066" s="176" t="str">
        <f t="shared" si="72"/>
        <v>SPFemale20-24</v>
      </c>
      <c r="F1066" s="177">
        <v>3.2000000000000003E-4</v>
      </c>
      <c r="G1066" s="177">
        <v>1.6033101859713151E-3</v>
      </c>
      <c r="H1066" s="178">
        <v>158.35204490507891</v>
      </c>
      <c r="I1066" s="177">
        <v>0.99839668981402874</v>
      </c>
      <c r="J1066" s="178">
        <v>98765.69505428939</v>
      </c>
      <c r="K1066" s="178">
        <v>493432.5951591843</v>
      </c>
      <c r="L1066" s="178">
        <v>6196767.4980859347</v>
      </c>
      <c r="M1066" s="179">
        <v>62.74210387199426</v>
      </c>
      <c r="N1066" s="178">
        <v>5</v>
      </c>
      <c r="O1066" s="180">
        <f t="shared" si="74"/>
        <v>2.4999999999998628</v>
      </c>
    </row>
    <row r="1067" spans="2:15" x14ac:dyDescent="0.2">
      <c r="B1067" s="175" t="s">
        <v>13</v>
      </c>
      <c r="C1067" s="182" t="s">
        <v>69</v>
      </c>
      <c r="D1067" s="175" t="s">
        <v>123</v>
      </c>
      <c r="E1067" s="176" t="str">
        <f t="shared" si="72"/>
        <v>SPFemale25-29</v>
      </c>
      <c r="F1067" s="177">
        <v>3.8000000000000002E-4</v>
      </c>
      <c r="G1067" s="177">
        <v>1.9149664313662742E-3</v>
      </c>
      <c r="H1067" s="178">
        <v>188.82975174919082</v>
      </c>
      <c r="I1067" s="177">
        <v>0.99808503356863376</v>
      </c>
      <c r="J1067" s="178">
        <v>98607.34300938432</v>
      </c>
      <c r="K1067" s="178">
        <v>492564.64066754864</v>
      </c>
      <c r="L1067" s="178">
        <v>5703334.9029267505</v>
      </c>
      <c r="M1067" s="179">
        <v>57.838845758007821</v>
      </c>
      <c r="N1067" s="178">
        <v>5</v>
      </c>
      <c r="O1067" s="180">
        <f t="shared" si="74"/>
        <v>2.5000000000000822</v>
      </c>
    </row>
    <row r="1068" spans="2:15" x14ac:dyDescent="0.2">
      <c r="B1068" s="175" t="s">
        <v>13</v>
      </c>
      <c r="C1068" s="182" t="s">
        <v>69</v>
      </c>
      <c r="D1068" s="175" t="s">
        <v>124</v>
      </c>
      <c r="E1068" s="176" t="str">
        <f t="shared" si="72"/>
        <v>SPFemale30-34</v>
      </c>
      <c r="F1068" s="177">
        <v>5.5000000000000003E-4</v>
      </c>
      <c r="G1068" s="177">
        <v>2.7464545430519699E-3</v>
      </c>
      <c r="H1068" s="178">
        <v>270.30197285685256</v>
      </c>
      <c r="I1068" s="177">
        <v>0.997253545456948</v>
      </c>
      <c r="J1068" s="178">
        <v>98418.513257635132</v>
      </c>
      <c r="K1068" s="178">
        <v>491416.81135603349</v>
      </c>
      <c r="L1068" s="178">
        <v>5210770.2622592021</v>
      </c>
      <c r="M1068" s="179">
        <v>52.945021112224126</v>
      </c>
      <c r="N1068" s="178">
        <v>5</v>
      </c>
      <c r="O1068" s="180">
        <f t="shared" si="74"/>
        <v>2.500000000000083</v>
      </c>
    </row>
    <row r="1069" spans="2:15" x14ac:dyDescent="0.2">
      <c r="B1069" s="175" t="s">
        <v>13</v>
      </c>
      <c r="C1069" s="182" t="s">
        <v>69</v>
      </c>
      <c r="D1069" s="175" t="s">
        <v>125</v>
      </c>
      <c r="E1069" s="176" t="str">
        <f t="shared" si="72"/>
        <v>SPFemale35-39</v>
      </c>
      <c r="F1069" s="177">
        <v>8.3000000000000001E-4</v>
      </c>
      <c r="G1069" s="177">
        <v>4.147721522448058E-3</v>
      </c>
      <c r="H1069" s="178">
        <v>407.09144833565421</v>
      </c>
      <c r="I1069" s="177">
        <v>0.99585227847755198</v>
      </c>
      <c r="J1069" s="178">
        <v>98148.21128477827</v>
      </c>
      <c r="K1069" s="178">
        <v>489723.32780305226</v>
      </c>
      <c r="L1069" s="178">
        <v>4719353.4509031689</v>
      </c>
      <c r="M1069" s="179">
        <v>48.083947624984276</v>
      </c>
      <c r="N1069" s="178">
        <v>5</v>
      </c>
      <c r="O1069" s="180">
        <f t="shared" si="74"/>
        <v>2.499999999999988</v>
      </c>
    </row>
    <row r="1070" spans="2:15" x14ac:dyDescent="0.2">
      <c r="B1070" s="175" t="s">
        <v>13</v>
      </c>
      <c r="C1070" s="182" t="s">
        <v>69</v>
      </c>
      <c r="D1070" s="175" t="s">
        <v>126</v>
      </c>
      <c r="E1070" s="176" t="str">
        <f t="shared" si="72"/>
        <v>SPFemale40-44</v>
      </c>
      <c r="F1070" s="177">
        <v>1.3799999999999999E-3</v>
      </c>
      <c r="G1070" s="177">
        <v>6.8639217389160085E-3</v>
      </c>
      <c r="H1070" s="178">
        <v>670.88739723135325</v>
      </c>
      <c r="I1070" s="177">
        <v>0.99313607826108397</v>
      </c>
      <c r="J1070" s="178">
        <v>97741.119836442624</v>
      </c>
      <c r="K1070" s="178">
        <v>487028.3806891347</v>
      </c>
      <c r="L1070" s="178">
        <v>4229630.1231001168</v>
      </c>
      <c r="M1070" s="179">
        <v>43.273804619569191</v>
      </c>
      <c r="N1070" s="178">
        <v>5</v>
      </c>
      <c r="O1070" s="180">
        <f t="shared" si="74"/>
        <v>2.49999999999998</v>
      </c>
    </row>
    <row r="1071" spans="2:15" x14ac:dyDescent="0.2">
      <c r="B1071" s="175" t="s">
        <v>13</v>
      </c>
      <c r="C1071" s="182" t="s">
        <v>69</v>
      </c>
      <c r="D1071" s="175" t="s">
        <v>127</v>
      </c>
      <c r="E1071" s="176" t="str">
        <f t="shared" si="72"/>
        <v>SPFemale45-49</v>
      </c>
      <c r="F1071" s="177">
        <v>2.2799999999999999E-3</v>
      </c>
      <c r="G1071" s="177">
        <v>1.1339579876077059E-2</v>
      </c>
      <c r="H1071" s="178">
        <v>1100.7356543338026</v>
      </c>
      <c r="I1071" s="177">
        <v>0.98866042012392297</v>
      </c>
      <c r="J1071" s="178">
        <v>97070.232439211264</v>
      </c>
      <c r="K1071" s="178">
        <v>482599.32306022185</v>
      </c>
      <c r="L1071" s="178">
        <v>3742601.7424109825</v>
      </c>
      <c r="M1071" s="179">
        <v>38.555607093603378</v>
      </c>
      <c r="N1071" s="178">
        <v>5</v>
      </c>
      <c r="O1071" s="180">
        <f t="shared" si="74"/>
        <v>2.4999999999999774</v>
      </c>
    </row>
    <row r="1072" spans="2:15" x14ac:dyDescent="0.2">
      <c r="B1072" s="175" t="s">
        <v>13</v>
      </c>
      <c r="C1072" s="182" t="s">
        <v>69</v>
      </c>
      <c r="D1072" s="175" t="s">
        <v>128</v>
      </c>
      <c r="E1072" s="176" t="str">
        <f t="shared" si="72"/>
        <v>SPFemale50-54</v>
      </c>
      <c r="F1072" s="177">
        <v>3.3700000000000002E-3</v>
      </c>
      <c r="G1072" s="177">
        <v>1.673163535558677E-2</v>
      </c>
      <c r="H1072" s="178">
        <v>1605.7266254637268</v>
      </c>
      <c r="I1072" s="177">
        <v>0.98326836464441325</v>
      </c>
      <c r="J1072" s="178">
        <v>95969.496784877469</v>
      </c>
      <c r="K1072" s="178">
        <v>475833.16736072802</v>
      </c>
      <c r="L1072" s="178">
        <v>3260002.4193507605</v>
      </c>
      <c r="M1072" s="179">
        <v>33.969151955212297</v>
      </c>
      <c r="N1072" s="178">
        <v>5</v>
      </c>
      <c r="O1072" s="180">
        <f t="shared" si="74"/>
        <v>2.4999999999999827</v>
      </c>
    </row>
    <row r="1073" spans="2:15" x14ac:dyDescent="0.2">
      <c r="B1073" s="175" t="s">
        <v>13</v>
      </c>
      <c r="C1073" s="182" t="s">
        <v>69</v>
      </c>
      <c r="D1073" s="175" t="s">
        <v>129</v>
      </c>
      <c r="E1073" s="176" t="str">
        <f t="shared" si="72"/>
        <v>SPFemale55-59</v>
      </c>
      <c r="F1073" s="177">
        <v>5.13E-3</v>
      </c>
      <c r="G1073" s="177">
        <v>2.5331399886973711E-2</v>
      </c>
      <c r="H1073" s="178">
        <v>2390.3663967505868</v>
      </c>
      <c r="I1073" s="177">
        <v>0.97466860011302625</v>
      </c>
      <c r="J1073" s="178">
        <v>94363.770159413747</v>
      </c>
      <c r="K1073" s="178">
        <v>465842.93480519229</v>
      </c>
      <c r="L1073" s="178">
        <v>2784169.2519900324</v>
      </c>
      <c r="M1073" s="179">
        <v>29.504641954073971</v>
      </c>
      <c r="N1073" s="178">
        <v>5</v>
      </c>
      <c r="O1073" s="180">
        <f t="shared" si="74"/>
        <v>2.5000000000000169</v>
      </c>
    </row>
    <row r="1074" spans="2:15" x14ac:dyDescent="0.2">
      <c r="B1074" s="175" t="s">
        <v>13</v>
      </c>
      <c r="C1074" s="182" t="s">
        <v>69</v>
      </c>
      <c r="D1074" s="175" t="s">
        <v>130</v>
      </c>
      <c r="E1074" s="176" t="str">
        <f t="shared" si="72"/>
        <v>SPFemale60-64</v>
      </c>
      <c r="F1074" s="177">
        <v>7.9600000000000001E-3</v>
      </c>
      <c r="G1074" s="177">
        <v>3.9006628116198587E-2</v>
      </c>
      <c r="H1074" s="178">
        <v>3587.5723571511817</v>
      </c>
      <c r="I1074" s="177">
        <v>0.96099337188380141</v>
      </c>
      <c r="J1074" s="178">
        <v>91973.403762663162</v>
      </c>
      <c r="K1074" s="178">
        <v>450898.08792043786</v>
      </c>
      <c r="L1074" s="178">
        <v>2318326.3171848403</v>
      </c>
      <c r="M1074" s="179">
        <v>25.206486031192973</v>
      </c>
      <c r="N1074" s="178">
        <v>5</v>
      </c>
      <c r="O1074" s="180">
        <f t="shared" si="74"/>
        <v>2.4999999999999907</v>
      </c>
    </row>
    <row r="1075" spans="2:15" x14ac:dyDescent="0.2">
      <c r="B1075" s="175" t="s">
        <v>13</v>
      </c>
      <c r="C1075" s="182" t="s">
        <v>69</v>
      </c>
      <c r="D1075" s="175" t="s">
        <v>131</v>
      </c>
      <c r="E1075" s="176" t="str">
        <f t="shared" si="72"/>
        <v>SPFemale65-69</v>
      </c>
      <c r="F1075" s="177">
        <v>1.255E-2</v>
      </c>
      <c r="G1075" s="177">
        <v>6.0826034152646626E-2</v>
      </c>
      <c r="H1075" s="178">
        <v>5376.1595996817387</v>
      </c>
      <c r="I1075" s="177">
        <v>0.93917396584735335</v>
      </c>
      <c r="J1075" s="178">
        <v>88385.831405511984</v>
      </c>
      <c r="K1075" s="178">
        <v>428488.7580283556</v>
      </c>
      <c r="L1075" s="178">
        <v>1867428.2292644025</v>
      </c>
      <c r="M1075" s="179">
        <v>21.128140105360195</v>
      </c>
      <c r="N1075" s="178">
        <v>5</v>
      </c>
      <c r="O1075" s="180">
        <f t="shared" si="74"/>
        <v>2.4999999999999978</v>
      </c>
    </row>
    <row r="1076" spans="2:15" x14ac:dyDescent="0.2">
      <c r="B1076" s="175" t="s">
        <v>13</v>
      </c>
      <c r="C1076" s="182" t="s">
        <v>69</v>
      </c>
      <c r="D1076" s="175" t="s">
        <v>132</v>
      </c>
      <c r="E1076" s="176" t="str">
        <f t="shared" si="72"/>
        <v>SPFemale70-74</v>
      </c>
      <c r="F1076" s="177">
        <v>2.0209999999999999E-2</v>
      </c>
      <c r="G1076" s="177">
        <v>9.6206216963739016E-2</v>
      </c>
      <c r="H1076" s="178">
        <v>7986.0464958404746</v>
      </c>
      <c r="I1076" s="177">
        <v>0.90379378303626101</v>
      </c>
      <c r="J1076" s="178">
        <v>83009.67180583025</v>
      </c>
      <c r="K1076" s="178">
        <v>395083.24278955004</v>
      </c>
      <c r="L1076" s="178">
        <v>1438939.4712360469</v>
      </c>
      <c r="M1076" s="179">
        <v>17.334600172879878</v>
      </c>
      <c r="N1076" s="178">
        <v>5</v>
      </c>
      <c r="O1076" s="180">
        <f t="shared" si="74"/>
        <v>2.4999999999999973</v>
      </c>
    </row>
    <row r="1077" spans="2:15" x14ac:dyDescent="0.2">
      <c r="B1077" s="175" t="s">
        <v>13</v>
      </c>
      <c r="C1077" s="182" t="s">
        <v>69</v>
      </c>
      <c r="D1077" s="175" t="s">
        <v>133</v>
      </c>
      <c r="E1077" s="176" t="str">
        <f t="shared" si="72"/>
        <v>SPFemale75-79</v>
      </c>
      <c r="F1077" s="177">
        <v>3.2890000000000003E-2</v>
      </c>
      <c r="G1077" s="177">
        <v>0.1519409762162485</v>
      </c>
      <c r="H1077" s="178">
        <v>11399.162868881895</v>
      </c>
      <c r="I1077" s="177">
        <v>0.84805902378375153</v>
      </c>
      <c r="J1077" s="178">
        <v>75023.625309989773</v>
      </c>
      <c r="K1077" s="178">
        <v>346620.21937774413</v>
      </c>
      <c r="L1077" s="178">
        <v>1043856.2284464969</v>
      </c>
      <c r="M1077" s="179">
        <v>13.913700172890767</v>
      </c>
      <c r="N1077" s="178">
        <v>5</v>
      </c>
      <c r="O1077" s="180">
        <f t="shared" si="74"/>
        <v>2.4999999999999964</v>
      </c>
    </row>
    <row r="1078" spans="2:15" x14ac:dyDescent="0.2">
      <c r="B1078" s="175" t="s">
        <v>13</v>
      </c>
      <c r="C1078" s="182" t="s">
        <v>69</v>
      </c>
      <c r="D1078" s="175" t="s">
        <v>134</v>
      </c>
      <c r="E1078" s="176" t="str">
        <f t="shared" si="72"/>
        <v>SPFemale80-84</v>
      </c>
      <c r="F1078" s="177">
        <v>5.4690000000000003E-2</v>
      </c>
      <c r="G1078" s="177">
        <v>0.24057017769050257</v>
      </c>
      <c r="H1078" s="178">
        <v>15306.148234920031</v>
      </c>
      <c r="I1078" s="177">
        <v>0.7594298223094974</v>
      </c>
      <c r="J1078" s="178">
        <v>63624.462441107884</v>
      </c>
      <c r="K1078" s="178">
        <v>279856.94161823933</v>
      </c>
      <c r="L1078" s="178">
        <v>697236.00906875276</v>
      </c>
      <c r="M1078" s="179">
        <v>10.958615323691399</v>
      </c>
      <c r="N1078" s="178">
        <v>5</v>
      </c>
      <c r="O1078" s="180">
        <f t="shared" si="74"/>
        <v>2.4999999999999996</v>
      </c>
    </row>
    <row r="1079" spans="2:15" x14ac:dyDescent="0.2">
      <c r="B1079" s="175" t="s">
        <v>13</v>
      </c>
      <c r="C1079" s="182" t="s">
        <v>69</v>
      </c>
      <c r="D1079" s="175" t="s">
        <v>135</v>
      </c>
      <c r="E1079" s="176" t="str">
        <f t="shared" si="72"/>
        <v>SPFemale85-89</v>
      </c>
      <c r="F1079" s="177">
        <v>9.1550000000000006E-2</v>
      </c>
      <c r="G1079" s="177">
        <v>0.37249275131131759</v>
      </c>
      <c r="H1079" s="178">
        <v>17998.221797387636</v>
      </c>
      <c r="I1079" s="177">
        <v>0.62750724868868235</v>
      </c>
      <c r="J1079" s="178">
        <v>48318.314206187853</v>
      </c>
      <c r="K1079" s="178">
        <v>196596.01653747016</v>
      </c>
      <c r="L1079" s="178">
        <v>417379.06745051342</v>
      </c>
      <c r="M1079" s="179">
        <v>8.6381131938800557</v>
      </c>
      <c r="N1079" s="178">
        <v>5</v>
      </c>
      <c r="O1079" s="180">
        <f t="shared" si="74"/>
        <v>2.5000000000000004</v>
      </c>
    </row>
    <row r="1080" spans="2:15" x14ac:dyDescent="0.2">
      <c r="B1080" s="175" t="s">
        <v>13</v>
      </c>
      <c r="C1080" s="182" t="s">
        <v>69</v>
      </c>
      <c r="D1080" s="175" t="s">
        <v>8</v>
      </c>
      <c r="E1080" s="176" t="str">
        <f t="shared" si="72"/>
        <v>SPFemale90+</v>
      </c>
      <c r="F1080" s="177">
        <v>0.13733000000000001</v>
      </c>
      <c r="G1080" s="177">
        <v>1</v>
      </c>
      <c r="H1080" s="178">
        <v>30320.092408800214</v>
      </c>
      <c r="I1080" s="177">
        <v>0</v>
      </c>
      <c r="J1080" s="178">
        <v>30320.092408800214</v>
      </c>
      <c r="K1080" s="178">
        <v>220783.05091304326</v>
      </c>
      <c r="L1080" s="178">
        <v>220783.05091304326</v>
      </c>
      <c r="M1080" s="179">
        <v>7.2817406997401628</v>
      </c>
      <c r="N1080" s="179" t="s">
        <v>19</v>
      </c>
      <c r="O1080" s="180">
        <f>K1080/H1080</f>
        <v>7.2817406997401628</v>
      </c>
    </row>
    <row r="1081" spans="2:15" ht="16" customHeight="1" x14ac:dyDescent="0.2">
      <c r="B1081" s="239" t="s">
        <v>14</v>
      </c>
      <c r="C1081" s="239" t="s">
        <v>17</v>
      </c>
      <c r="D1081" s="239" t="s">
        <v>0</v>
      </c>
      <c r="E1081" s="239" t="s">
        <v>137</v>
      </c>
      <c r="F1081" s="238" t="s">
        <v>1</v>
      </c>
      <c r="G1081" s="238" t="s">
        <v>2</v>
      </c>
      <c r="H1081" s="238" t="s">
        <v>82</v>
      </c>
      <c r="I1081" s="238" t="s">
        <v>3</v>
      </c>
      <c r="J1081" s="238" t="s">
        <v>4</v>
      </c>
      <c r="K1081" s="238" t="s">
        <v>5</v>
      </c>
      <c r="L1081" s="238" t="s">
        <v>6</v>
      </c>
      <c r="M1081" s="240" t="s">
        <v>7</v>
      </c>
      <c r="N1081" s="248" t="s">
        <v>9</v>
      </c>
      <c r="O1081" s="250" t="s">
        <v>141</v>
      </c>
    </row>
    <row r="1082" spans="2:15" ht="16" customHeight="1" x14ac:dyDescent="0.2">
      <c r="B1082" s="239"/>
      <c r="C1082" s="239"/>
      <c r="D1082" s="239"/>
      <c r="E1082" s="239"/>
      <c r="F1082" s="239"/>
      <c r="G1082" s="239"/>
      <c r="H1082" s="239"/>
      <c r="I1082" s="239"/>
      <c r="J1082" s="239"/>
      <c r="K1082" s="239"/>
      <c r="L1082" s="239"/>
      <c r="M1082" s="241"/>
      <c r="N1082" s="248"/>
      <c r="O1082" s="250"/>
    </row>
    <row r="1083" spans="2:15" x14ac:dyDescent="0.2">
      <c r="B1083" s="175" t="s">
        <v>61</v>
      </c>
      <c r="C1083" s="182" t="s">
        <v>69</v>
      </c>
      <c r="D1083" s="175">
        <v>0</v>
      </c>
      <c r="E1083" s="176" t="str">
        <f t="shared" si="72"/>
        <v>PRFemale0</v>
      </c>
      <c r="F1083" s="177">
        <v>7.43E-3</v>
      </c>
      <c r="G1083" s="177">
        <v>7.3811792781000906E-3</v>
      </c>
      <c r="H1083" s="178">
        <v>738.11792781000906</v>
      </c>
      <c r="I1083" s="177">
        <v>0.99261882072189989</v>
      </c>
      <c r="J1083" s="178">
        <v>100000</v>
      </c>
      <c r="K1083" s="178">
        <v>99315.132510841111</v>
      </c>
      <c r="L1083" s="178">
        <v>8138694.5291137304</v>
      </c>
      <c r="M1083" s="179">
        <v>81.386945291137309</v>
      </c>
      <c r="N1083" s="178">
        <v>1</v>
      </c>
      <c r="O1083" s="180">
        <f t="shared" ref="O1083:O1101" si="75">(K1083-J1084*N1083)/H1083</f>
        <v>7.2143537834288757E-2</v>
      </c>
    </row>
    <row r="1084" spans="2:15" x14ac:dyDescent="0.2">
      <c r="B1084" s="175" t="s">
        <v>61</v>
      </c>
      <c r="C1084" s="182" t="s">
        <v>69</v>
      </c>
      <c r="D1084" s="181" t="s">
        <v>139</v>
      </c>
      <c r="E1084" s="176" t="str">
        <f t="shared" si="72"/>
        <v>PRFemale01-04</v>
      </c>
      <c r="F1084" s="177">
        <v>2.9E-4</v>
      </c>
      <c r="G1084" s="177">
        <v>1.1567862656009431E-3</v>
      </c>
      <c r="H1084" s="178">
        <v>114.82478187880984</v>
      </c>
      <c r="I1084" s="177">
        <v>0.9988432137343991</v>
      </c>
      <c r="J1084" s="178">
        <v>99261.882072189983</v>
      </c>
      <c r="K1084" s="178">
        <v>396761.84487258951</v>
      </c>
      <c r="L1084" s="178">
        <v>8039379.3966028895</v>
      </c>
      <c r="M1084" s="179">
        <v>80.99160754131286</v>
      </c>
      <c r="N1084" s="178">
        <v>4</v>
      </c>
      <c r="O1084" s="180">
        <f t="shared" si="75"/>
        <v>1.5120055836731625</v>
      </c>
    </row>
    <row r="1085" spans="2:15" x14ac:dyDescent="0.2">
      <c r="B1085" s="175" t="s">
        <v>61</v>
      </c>
      <c r="C1085" s="182" t="s">
        <v>69</v>
      </c>
      <c r="D1085" s="181" t="s">
        <v>138</v>
      </c>
      <c r="E1085" s="176" t="str">
        <f t="shared" si="72"/>
        <v>PRFemale05-09</v>
      </c>
      <c r="F1085" s="177">
        <v>1.3999999999999999E-4</v>
      </c>
      <c r="G1085" s="177">
        <v>6.8108952978529079E-4</v>
      </c>
      <c r="H1085" s="178">
        <v>67.528022629453332</v>
      </c>
      <c r="I1085" s="177">
        <v>0.99931891047021471</v>
      </c>
      <c r="J1085" s="178">
        <v>99147.057290311175</v>
      </c>
      <c r="K1085" s="178">
        <v>495566.46639498224</v>
      </c>
      <c r="L1085" s="178">
        <v>7642617.5517303003</v>
      </c>
      <c r="M1085" s="179">
        <v>77.083654932410695</v>
      </c>
      <c r="N1085" s="178">
        <v>5</v>
      </c>
      <c r="O1085" s="180">
        <f t="shared" si="75"/>
        <v>2.5000000000004312</v>
      </c>
    </row>
    <row r="1086" spans="2:15" x14ac:dyDescent="0.2">
      <c r="B1086" s="175" t="s">
        <v>61</v>
      </c>
      <c r="C1086" s="182" t="s">
        <v>69</v>
      </c>
      <c r="D1086" s="181" t="s">
        <v>120</v>
      </c>
      <c r="E1086" s="176" t="str">
        <f t="shared" si="72"/>
        <v>PRFemale10-14</v>
      </c>
      <c r="F1086" s="177">
        <v>1.6000000000000001E-4</v>
      </c>
      <c r="G1086" s="177">
        <v>8.0253160735760018E-4</v>
      </c>
      <c r="H1086" s="178">
        <v>79.514453879426995</v>
      </c>
      <c r="I1086" s="177">
        <v>0.99919746839264245</v>
      </c>
      <c r="J1086" s="178">
        <v>99079.529267681719</v>
      </c>
      <c r="K1086" s="178">
        <v>495198.86020371004</v>
      </c>
      <c r="L1086" s="178">
        <v>7147051.085335318</v>
      </c>
      <c r="M1086" s="179">
        <v>72.134487700544426</v>
      </c>
      <c r="N1086" s="178">
        <v>5</v>
      </c>
      <c r="O1086" s="180">
        <f t="shared" si="75"/>
        <v>2.4999999999997127</v>
      </c>
    </row>
    <row r="1087" spans="2:15" x14ac:dyDescent="0.2">
      <c r="B1087" s="175" t="s">
        <v>61</v>
      </c>
      <c r="C1087" s="182" t="s">
        <v>69</v>
      </c>
      <c r="D1087" s="175" t="s">
        <v>121</v>
      </c>
      <c r="E1087" s="176" t="str">
        <f t="shared" si="72"/>
        <v>PRFemale15-19</v>
      </c>
      <c r="F1087" s="177">
        <v>3.6999999999999999E-4</v>
      </c>
      <c r="G1087" s="177">
        <v>1.836569933242633E-3</v>
      </c>
      <c r="H1087" s="178">
        <v>181.82045059760455</v>
      </c>
      <c r="I1087" s="177">
        <v>0.99816343006675734</v>
      </c>
      <c r="J1087" s="178">
        <v>99000.014813802292</v>
      </c>
      <c r="K1087" s="178">
        <v>494545.52294251748</v>
      </c>
      <c r="L1087" s="178">
        <v>6651852.2251316076</v>
      </c>
      <c r="M1087" s="179">
        <v>67.190416462485473</v>
      </c>
      <c r="N1087" s="178">
        <v>5</v>
      </c>
      <c r="O1087" s="180">
        <f t="shared" si="75"/>
        <v>2.5000000000000155</v>
      </c>
    </row>
    <row r="1088" spans="2:15" x14ac:dyDescent="0.2">
      <c r="B1088" s="175" t="s">
        <v>61</v>
      </c>
      <c r="C1088" s="182" t="s">
        <v>69</v>
      </c>
      <c r="D1088" s="175" t="s">
        <v>122</v>
      </c>
      <c r="E1088" s="176" t="str">
        <f t="shared" si="72"/>
        <v>PRFemale20-24</v>
      </c>
      <c r="F1088" s="177">
        <v>3.6999999999999999E-4</v>
      </c>
      <c r="G1088" s="177">
        <v>1.8490651876581841E-3</v>
      </c>
      <c r="H1088" s="178">
        <v>182.72128310424199</v>
      </c>
      <c r="I1088" s="177">
        <v>0.99815093481234185</v>
      </c>
      <c r="J1088" s="178">
        <v>98818.19436320469</v>
      </c>
      <c r="K1088" s="178">
        <v>493634.16860826284</v>
      </c>
      <c r="L1088" s="178">
        <v>6157306.7021890897</v>
      </c>
      <c r="M1088" s="179">
        <v>62.309443537877321</v>
      </c>
      <c r="N1088" s="178">
        <v>5</v>
      </c>
      <c r="O1088" s="180">
        <f t="shared" si="75"/>
        <v>2.5000000000000742</v>
      </c>
    </row>
    <row r="1089" spans="2:15" x14ac:dyDescent="0.2">
      <c r="B1089" s="175" t="s">
        <v>61</v>
      </c>
      <c r="C1089" s="182" t="s">
        <v>69</v>
      </c>
      <c r="D1089" s="175" t="s">
        <v>123</v>
      </c>
      <c r="E1089" s="176" t="str">
        <f t="shared" si="72"/>
        <v>PRFemale25-29</v>
      </c>
      <c r="F1089" s="177">
        <v>4.4000000000000002E-4</v>
      </c>
      <c r="G1089" s="177">
        <v>2.2186050840438776E-3</v>
      </c>
      <c r="H1089" s="178">
        <v>218.83316204258387</v>
      </c>
      <c r="I1089" s="177">
        <v>0.99778139491595608</v>
      </c>
      <c r="J1089" s="178">
        <v>98635.473080100448</v>
      </c>
      <c r="K1089" s="178">
        <v>492630.28249539575</v>
      </c>
      <c r="L1089" s="178">
        <v>5663672.5335808266</v>
      </c>
      <c r="M1089" s="179">
        <v>57.420239967637606</v>
      </c>
      <c r="N1089" s="178">
        <v>5</v>
      </c>
      <c r="O1089" s="180">
        <f t="shared" si="75"/>
        <v>2.5000000000000897</v>
      </c>
    </row>
    <row r="1090" spans="2:15" x14ac:dyDescent="0.2">
      <c r="B1090" s="175" t="s">
        <v>61</v>
      </c>
      <c r="C1090" s="182" t="s">
        <v>69</v>
      </c>
      <c r="D1090" s="175" t="s">
        <v>124</v>
      </c>
      <c r="E1090" s="176" t="str">
        <f t="shared" si="72"/>
        <v>PRFemale30-34</v>
      </c>
      <c r="F1090" s="177">
        <v>5.6999999999999998E-4</v>
      </c>
      <c r="G1090" s="177">
        <v>2.8603917018938186E-3</v>
      </c>
      <c r="H1090" s="178">
        <v>281.51014014988465</v>
      </c>
      <c r="I1090" s="177">
        <v>0.99713960829810622</v>
      </c>
      <c r="J1090" s="178">
        <v>98416.639918057859</v>
      </c>
      <c r="K1090" s="178">
        <v>491379.42423991457</v>
      </c>
      <c r="L1090" s="178">
        <v>5171042.2510854304</v>
      </c>
      <c r="M1090" s="179">
        <v>52.542357221206331</v>
      </c>
      <c r="N1090" s="178">
        <v>5</v>
      </c>
      <c r="O1090" s="180">
        <f t="shared" si="75"/>
        <v>2.4999999999999356</v>
      </c>
    </row>
    <row r="1091" spans="2:15" x14ac:dyDescent="0.2">
      <c r="B1091" s="175" t="s">
        <v>61</v>
      </c>
      <c r="C1091" s="182" t="s">
        <v>69</v>
      </c>
      <c r="D1091" s="175" t="s">
        <v>125</v>
      </c>
      <c r="E1091" s="176" t="str">
        <f t="shared" si="72"/>
        <v>PRFemale35-39</v>
      </c>
      <c r="F1091" s="177">
        <v>8.4000000000000003E-4</v>
      </c>
      <c r="G1091" s="177">
        <v>4.1781194600908613E-3</v>
      </c>
      <c r="H1091" s="178">
        <v>410.02029544361949</v>
      </c>
      <c r="I1091" s="177">
        <v>0.99582188053990917</v>
      </c>
      <c r="J1091" s="178">
        <v>98135.129777907976</v>
      </c>
      <c r="K1091" s="178">
        <v>489650.59815093083</v>
      </c>
      <c r="L1091" s="178">
        <v>4679662.8268455155</v>
      </c>
      <c r="M1091" s="179">
        <v>47.685908577653848</v>
      </c>
      <c r="N1091" s="178">
        <v>5</v>
      </c>
      <c r="O1091" s="180">
        <f t="shared" si="75"/>
        <v>2.499999999999853</v>
      </c>
    </row>
    <row r="1092" spans="2:15" x14ac:dyDescent="0.2">
      <c r="B1092" s="175" t="s">
        <v>61</v>
      </c>
      <c r="C1092" s="182" t="s">
        <v>69</v>
      </c>
      <c r="D1092" s="175" t="s">
        <v>126</v>
      </c>
      <c r="E1092" s="176" t="str">
        <f t="shared" si="72"/>
        <v>PRFemale40-44</v>
      </c>
      <c r="F1092" s="177">
        <v>1.2999999999999999E-3</v>
      </c>
      <c r="G1092" s="177">
        <v>6.4783370344140227E-3</v>
      </c>
      <c r="H1092" s="178">
        <v>633.09619595241384</v>
      </c>
      <c r="I1092" s="177">
        <v>0.99352166296558597</v>
      </c>
      <c r="J1092" s="178">
        <v>97725.109482464366</v>
      </c>
      <c r="K1092" s="178">
        <v>487042.80692244077</v>
      </c>
      <c r="L1092" s="178">
        <v>4190012.2286945847</v>
      </c>
      <c r="M1092" s="179">
        <v>42.875492807162665</v>
      </c>
      <c r="N1092" s="178">
        <v>5</v>
      </c>
      <c r="O1092" s="180">
        <f t="shared" si="75"/>
        <v>2.4999999999999769</v>
      </c>
    </row>
    <row r="1093" spans="2:15" x14ac:dyDescent="0.2">
      <c r="B1093" s="175" t="s">
        <v>61</v>
      </c>
      <c r="C1093" s="182" t="s">
        <v>69</v>
      </c>
      <c r="D1093" s="175" t="s">
        <v>127</v>
      </c>
      <c r="E1093" s="176" t="str">
        <f t="shared" si="72"/>
        <v>PRFemale45-49</v>
      </c>
      <c r="F1093" s="177">
        <v>2.1299999999999999E-3</v>
      </c>
      <c r="G1093" s="177">
        <v>1.0591967053657433E-2</v>
      </c>
      <c r="H1093" s="178">
        <v>1028.3954059040043</v>
      </c>
      <c r="I1093" s="177">
        <v>0.98940803294634261</v>
      </c>
      <c r="J1093" s="178">
        <v>97092.013286511952</v>
      </c>
      <c r="K1093" s="178">
        <v>482889.07791779976</v>
      </c>
      <c r="L1093" s="178">
        <v>3702969.4217721438</v>
      </c>
      <c r="M1093" s="179">
        <v>38.138764419735864</v>
      </c>
      <c r="N1093" s="178">
        <v>5</v>
      </c>
      <c r="O1093" s="180">
        <f t="shared" si="75"/>
        <v>2.4999999999999751</v>
      </c>
    </row>
    <row r="1094" spans="2:15" x14ac:dyDescent="0.2">
      <c r="B1094" s="175" t="s">
        <v>61</v>
      </c>
      <c r="C1094" s="182" t="s">
        <v>69</v>
      </c>
      <c r="D1094" s="175" t="s">
        <v>128</v>
      </c>
      <c r="E1094" s="176" t="str">
        <f t="shared" si="72"/>
        <v>PRFemale50-54</v>
      </c>
      <c r="F1094" s="177">
        <v>3.3500000000000001E-3</v>
      </c>
      <c r="G1094" s="177">
        <v>1.6606760461868129E-2</v>
      </c>
      <c r="H1094" s="178">
        <v>1595.3054912436885</v>
      </c>
      <c r="I1094" s="177">
        <v>0.98339323953813185</v>
      </c>
      <c r="J1094" s="178">
        <v>96063.617880607955</v>
      </c>
      <c r="K1094" s="178">
        <v>476329.82567493053</v>
      </c>
      <c r="L1094" s="178">
        <v>3220080.343854344</v>
      </c>
      <c r="M1094" s="179">
        <v>33.520290146227886</v>
      </c>
      <c r="N1094" s="178">
        <v>5</v>
      </c>
      <c r="O1094" s="180">
        <f t="shared" si="75"/>
        <v>2.500000000000016</v>
      </c>
    </row>
    <row r="1095" spans="2:15" x14ac:dyDescent="0.2">
      <c r="B1095" s="175" t="s">
        <v>61</v>
      </c>
      <c r="C1095" s="182" t="s">
        <v>69</v>
      </c>
      <c r="D1095" s="175" t="s">
        <v>129</v>
      </c>
      <c r="E1095" s="176" t="str">
        <f t="shared" si="72"/>
        <v>PRFemale55-59</v>
      </c>
      <c r="F1095" s="177">
        <v>4.9899999999999996E-3</v>
      </c>
      <c r="G1095" s="177">
        <v>2.4644183358678923E-2</v>
      </c>
      <c r="H1095" s="178">
        <v>2328.0944121084526</v>
      </c>
      <c r="I1095" s="177">
        <v>0.97535581664132109</v>
      </c>
      <c r="J1095" s="178">
        <v>94468.312389364262</v>
      </c>
      <c r="K1095" s="178">
        <v>466521.32591655018</v>
      </c>
      <c r="L1095" s="178">
        <v>2743750.5181794134</v>
      </c>
      <c r="M1095" s="179">
        <v>29.044136057714937</v>
      </c>
      <c r="N1095" s="178">
        <v>5</v>
      </c>
      <c r="O1095" s="180">
        <f t="shared" si="75"/>
        <v>2.4999999999999876</v>
      </c>
    </row>
    <row r="1096" spans="2:15" x14ac:dyDescent="0.2">
      <c r="B1096" s="175" t="s">
        <v>61</v>
      </c>
      <c r="C1096" s="182" t="s">
        <v>69</v>
      </c>
      <c r="D1096" s="175" t="s">
        <v>130</v>
      </c>
      <c r="E1096" s="176" t="str">
        <f t="shared" si="72"/>
        <v>PRFemale60-64</v>
      </c>
      <c r="F1096" s="177">
        <v>7.8899999999999994E-3</v>
      </c>
      <c r="G1096" s="177">
        <v>3.8672914405453389E-2</v>
      </c>
      <c r="H1096" s="178">
        <v>3563.3307631342318</v>
      </c>
      <c r="I1096" s="177">
        <v>0.9613270855945466</v>
      </c>
      <c r="J1096" s="178">
        <v>92140.217977255816</v>
      </c>
      <c r="K1096" s="178">
        <v>451792.76297844353</v>
      </c>
      <c r="L1096" s="178">
        <v>2277229.1922628633</v>
      </c>
      <c r="M1096" s="179">
        <v>24.714823149484861</v>
      </c>
      <c r="N1096" s="178">
        <v>5</v>
      </c>
      <c r="O1096" s="180">
        <f t="shared" si="75"/>
        <v>2.5000000000000084</v>
      </c>
    </row>
    <row r="1097" spans="2:15" x14ac:dyDescent="0.2">
      <c r="B1097" s="175" t="s">
        <v>61</v>
      </c>
      <c r="C1097" s="182" t="s">
        <v>69</v>
      </c>
      <c r="D1097" s="175" t="s">
        <v>131</v>
      </c>
      <c r="E1097" s="176" t="str">
        <f t="shared" si="72"/>
        <v>PRFemale65-69</v>
      </c>
      <c r="F1097" s="177">
        <v>1.303E-2</v>
      </c>
      <c r="G1097" s="177">
        <v>6.3073466789360988E-2</v>
      </c>
      <c r="H1097" s="178">
        <v>5586.8513540048716</v>
      </c>
      <c r="I1097" s="177">
        <v>0.93692653321063901</v>
      </c>
      <c r="J1097" s="178">
        <v>88576.887214121583</v>
      </c>
      <c r="K1097" s="178">
        <v>428917.3076855957</v>
      </c>
      <c r="L1097" s="178">
        <v>1825436.4292844196</v>
      </c>
      <c r="M1097" s="179">
        <v>20.608496038833426</v>
      </c>
      <c r="N1097" s="178">
        <v>5</v>
      </c>
      <c r="O1097" s="180">
        <f t="shared" si="75"/>
        <v>2.4999999999999956</v>
      </c>
    </row>
    <row r="1098" spans="2:15" x14ac:dyDescent="0.2">
      <c r="B1098" s="175" t="s">
        <v>61</v>
      </c>
      <c r="C1098" s="182" t="s">
        <v>69</v>
      </c>
      <c r="D1098" s="175" t="s">
        <v>132</v>
      </c>
      <c r="E1098" s="176" t="str">
        <f t="shared" si="72"/>
        <v>PRFemale70-74</v>
      </c>
      <c r="F1098" s="177">
        <v>2.0369999999999999E-2</v>
      </c>
      <c r="G1098" s="177">
        <v>9.6896911407082495E-2</v>
      </c>
      <c r="H1098" s="178">
        <v>8041.4781524083282</v>
      </c>
      <c r="I1098" s="177">
        <v>0.90310308859291755</v>
      </c>
      <c r="J1098" s="178">
        <v>82990.03586011671</v>
      </c>
      <c r="K1098" s="178">
        <v>394846.48391956277</v>
      </c>
      <c r="L1098" s="178">
        <v>1396519.1215988239</v>
      </c>
      <c r="M1098" s="179">
        <v>16.827551731062236</v>
      </c>
      <c r="N1098" s="178">
        <v>5</v>
      </c>
      <c r="O1098" s="180">
        <f t="shared" si="75"/>
        <v>2.5000000000000018</v>
      </c>
    </row>
    <row r="1099" spans="2:15" x14ac:dyDescent="0.2">
      <c r="B1099" s="175" t="s">
        <v>61</v>
      </c>
      <c r="C1099" s="182" t="s">
        <v>69</v>
      </c>
      <c r="D1099" s="175" t="s">
        <v>133</v>
      </c>
      <c r="E1099" s="176" t="str">
        <f t="shared" si="72"/>
        <v>PRFemale75-79</v>
      </c>
      <c r="F1099" s="177">
        <v>3.4389999999999997E-2</v>
      </c>
      <c r="G1099" s="177">
        <v>0.15831793908379926</v>
      </c>
      <c r="H1099" s="178">
        <v>11865.701193587591</v>
      </c>
      <c r="I1099" s="177">
        <v>0.84168206091620079</v>
      </c>
      <c r="J1099" s="178">
        <v>74948.557707708387</v>
      </c>
      <c r="K1099" s="178">
        <v>345078.535554573</v>
      </c>
      <c r="L1099" s="178">
        <v>1001672.6376792612</v>
      </c>
      <c r="M1099" s="179">
        <v>13.364802049769667</v>
      </c>
      <c r="N1099" s="178">
        <v>5</v>
      </c>
      <c r="O1099" s="180">
        <f t="shared" si="75"/>
        <v>2.5000000000000018</v>
      </c>
    </row>
    <row r="1100" spans="2:15" x14ac:dyDescent="0.2">
      <c r="B1100" s="175" t="s">
        <v>61</v>
      </c>
      <c r="C1100" s="182" t="s">
        <v>69</v>
      </c>
      <c r="D1100" s="175" t="s">
        <v>134</v>
      </c>
      <c r="E1100" s="176" t="str">
        <f t="shared" si="72"/>
        <v>PRFemale80-84</v>
      </c>
      <c r="F1100" s="177">
        <v>5.5550000000000002E-2</v>
      </c>
      <c r="G1100" s="177">
        <v>0.24389605063418898</v>
      </c>
      <c r="H1100" s="178">
        <v>15385.659566517284</v>
      </c>
      <c r="I1100" s="177">
        <v>0.75610394936581105</v>
      </c>
      <c r="J1100" s="178">
        <v>63082.856514120802</v>
      </c>
      <c r="K1100" s="178">
        <v>276950.13365431078</v>
      </c>
      <c r="L1100" s="178">
        <v>656594.10212468822</v>
      </c>
      <c r="M1100" s="179">
        <v>10.408439604787279</v>
      </c>
      <c r="N1100" s="178">
        <v>5</v>
      </c>
      <c r="O1100" s="180">
        <f t="shared" si="75"/>
        <v>2.4999999999999991</v>
      </c>
    </row>
    <row r="1101" spans="2:15" x14ac:dyDescent="0.2">
      <c r="B1101" s="175" t="s">
        <v>61</v>
      </c>
      <c r="C1101" s="182" t="s">
        <v>69</v>
      </c>
      <c r="D1101" s="175" t="s">
        <v>135</v>
      </c>
      <c r="E1101" s="176" t="str">
        <f t="shared" ref="E1101:E1164" si="76">_xlfn.CONCAT(B1101,C1101,D1101)</f>
        <v>PRFemale85-89</v>
      </c>
      <c r="F1101" s="177">
        <v>9.1319999999999998E-2</v>
      </c>
      <c r="G1101" s="177">
        <v>0.37171762777537187</v>
      </c>
      <c r="H1101" s="178">
        <v>17729.888900897888</v>
      </c>
      <c r="I1101" s="177">
        <v>0.62828237222462813</v>
      </c>
      <c r="J1101" s="178">
        <v>47697.196947603516</v>
      </c>
      <c r="K1101" s="178">
        <v>194161.26248577287</v>
      </c>
      <c r="L1101" s="178">
        <v>379643.96847037738</v>
      </c>
      <c r="M1101" s="179">
        <v>7.9594607810481008</v>
      </c>
      <c r="N1101" s="178">
        <v>5</v>
      </c>
      <c r="O1101" s="180">
        <f t="shared" si="75"/>
        <v>2.5000000000000013</v>
      </c>
    </row>
    <row r="1102" spans="2:15" x14ac:dyDescent="0.2">
      <c r="B1102" s="175" t="s">
        <v>61</v>
      </c>
      <c r="C1102" s="182" t="s">
        <v>69</v>
      </c>
      <c r="D1102" s="175" t="s">
        <v>8</v>
      </c>
      <c r="E1102" s="176" t="str">
        <f t="shared" si="76"/>
        <v>PRFemale90+</v>
      </c>
      <c r="F1102" s="177">
        <v>0.16156000000000001</v>
      </c>
      <c r="G1102" s="177">
        <v>1</v>
      </c>
      <c r="H1102" s="178">
        <v>29967.308046705628</v>
      </c>
      <c r="I1102" s="177">
        <v>0</v>
      </c>
      <c r="J1102" s="178">
        <v>29967.308046705628</v>
      </c>
      <c r="K1102" s="178">
        <v>185482.70598460449</v>
      </c>
      <c r="L1102" s="178">
        <v>185482.70598460449</v>
      </c>
      <c r="M1102" s="179">
        <v>6.1895017629050937</v>
      </c>
      <c r="N1102" s="179" t="s">
        <v>19</v>
      </c>
      <c r="O1102" s="180">
        <f>K1102/H1102</f>
        <v>6.1895017629050937</v>
      </c>
    </row>
    <row r="1103" spans="2:15" ht="16" customHeight="1" x14ac:dyDescent="0.2">
      <c r="B1103" s="239" t="s">
        <v>14</v>
      </c>
      <c r="C1103" s="239" t="s">
        <v>17</v>
      </c>
      <c r="D1103" s="239" t="s">
        <v>0</v>
      </c>
      <c r="E1103" s="239" t="s">
        <v>137</v>
      </c>
      <c r="F1103" s="238" t="s">
        <v>1</v>
      </c>
      <c r="G1103" s="238" t="s">
        <v>2</v>
      </c>
      <c r="H1103" s="238" t="s">
        <v>82</v>
      </c>
      <c r="I1103" s="238" t="s">
        <v>3</v>
      </c>
      <c r="J1103" s="238" t="s">
        <v>4</v>
      </c>
      <c r="K1103" s="238" t="s">
        <v>5</v>
      </c>
      <c r="L1103" s="238" t="s">
        <v>6</v>
      </c>
      <c r="M1103" s="240" t="s">
        <v>7</v>
      </c>
      <c r="N1103" s="248" t="s">
        <v>9</v>
      </c>
      <c r="O1103" s="250" t="s">
        <v>141</v>
      </c>
    </row>
    <row r="1104" spans="2:15" ht="16" customHeight="1" x14ac:dyDescent="0.2">
      <c r="B1104" s="239"/>
      <c r="C1104" s="239"/>
      <c r="D1104" s="239"/>
      <c r="E1104" s="239"/>
      <c r="F1104" s="239"/>
      <c r="G1104" s="239"/>
      <c r="H1104" s="239"/>
      <c r="I1104" s="239"/>
      <c r="J1104" s="239"/>
      <c r="K1104" s="239"/>
      <c r="L1104" s="239"/>
      <c r="M1104" s="241"/>
      <c r="N1104" s="248"/>
      <c r="O1104" s="250"/>
    </row>
    <row r="1105" spans="2:15" x14ac:dyDescent="0.2">
      <c r="B1105" s="175" t="s">
        <v>62</v>
      </c>
      <c r="C1105" s="182" t="s">
        <v>69</v>
      </c>
      <c r="D1105" s="175">
        <v>0</v>
      </c>
      <c r="E1105" s="176" t="str">
        <f t="shared" si="76"/>
        <v>SCFemale0</v>
      </c>
      <c r="F1105" s="177">
        <v>7.8300000000000002E-3</v>
      </c>
      <c r="G1105" s="177">
        <v>7.7689527952936009E-3</v>
      </c>
      <c r="H1105" s="178">
        <v>776.8952795293601</v>
      </c>
      <c r="I1105" s="177">
        <v>0.99223104720470645</v>
      </c>
      <c r="J1105" s="178">
        <v>100000</v>
      </c>
      <c r="K1105" s="178">
        <v>99280.056472707758</v>
      </c>
      <c r="L1105" s="178">
        <v>8323766.2271891143</v>
      </c>
      <c r="M1105" s="179">
        <v>83.237662271891139</v>
      </c>
      <c r="N1105" s="178">
        <v>1</v>
      </c>
      <c r="O1105" s="180">
        <f t="shared" ref="O1105:O1123" si="77">(K1105-J1106*N1105)/H1105</f>
        <v>7.3306858385879456E-2</v>
      </c>
    </row>
    <row r="1106" spans="2:15" x14ac:dyDescent="0.2">
      <c r="B1106" s="175" t="s">
        <v>62</v>
      </c>
      <c r="C1106" s="182" t="s">
        <v>69</v>
      </c>
      <c r="D1106" s="181" t="s">
        <v>139</v>
      </c>
      <c r="E1106" s="176" t="str">
        <f t="shared" si="76"/>
        <v>SCFemale01-04</v>
      </c>
      <c r="F1106" s="177">
        <v>2.7E-4</v>
      </c>
      <c r="G1106" s="177">
        <v>1.0644918839319225E-3</v>
      </c>
      <c r="H1106" s="178">
        <v>105.62218967346823</v>
      </c>
      <c r="I1106" s="177">
        <v>0.99893550811606813</v>
      </c>
      <c r="J1106" s="178">
        <v>99223.104720470641</v>
      </c>
      <c r="K1106" s="178">
        <v>396629.56490781676</v>
      </c>
      <c r="L1106" s="178">
        <v>8224486.1707164068</v>
      </c>
      <c r="M1106" s="179">
        <v>82.888821045121148</v>
      </c>
      <c r="N1106" s="178">
        <v>4</v>
      </c>
      <c r="O1106" s="180">
        <f t="shared" si="77"/>
        <v>1.5113754517073275</v>
      </c>
    </row>
    <row r="1107" spans="2:15" x14ac:dyDescent="0.2">
      <c r="B1107" s="175" t="s">
        <v>62</v>
      </c>
      <c r="C1107" s="182" t="s">
        <v>69</v>
      </c>
      <c r="D1107" s="181" t="s">
        <v>138</v>
      </c>
      <c r="E1107" s="176" t="str">
        <f t="shared" si="76"/>
        <v>SCFemale05-09</v>
      </c>
      <c r="F1107" s="177">
        <v>8.0000000000000007E-5</v>
      </c>
      <c r="G1107" s="177">
        <v>4.0714015816745874E-4</v>
      </c>
      <c r="H1107" s="178">
        <v>40.354707514749094</v>
      </c>
      <c r="I1107" s="177">
        <v>0.99959285984183255</v>
      </c>
      <c r="J1107" s="178">
        <v>99117.482530797177</v>
      </c>
      <c r="K1107" s="178">
        <v>495486.52588519902</v>
      </c>
      <c r="L1107" s="178">
        <v>7827856.6058085896</v>
      </c>
      <c r="M1107" s="179">
        <v>78.975538986034735</v>
      </c>
      <c r="N1107" s="178">
        <v>5</v>
      </c>
      <c r="O1107" s="180">
        <f t="shared" si="77"/>
        <v>2.5000000000001039</v>
      </c>
    </row>
    <row r="1108" spans="2:15" x14ac:dyDescent="0.2">
      <c r="B1108" s="175" t="s">
        <v>62</v>
      </c>
      <c r="C1108" s="182" t="s">
        <v>69</v>
      </c>
      <c r="D1108" s="181" t="s">
        <v>120</v>
      </c>
      <c r="E1108" s="176" t="str">
        <f t="shared" si="76"/>
        <v>SCFemale10-14</v>
      </c>
      <c r="F1108" s="177">
        <v>1.2E-4</v>
      </c>
      <c r="G1108" s="177">
        <v>5.8796394579076748E-4</v>
      </c>
      <c r="H1108" s="178">
        <v>58.25377901259337</v>
      </c>
      <c r="I1108" s="177">
        <v>0.99941203605420925</v>
      </c>
      <c r="J1108" s="178">
        <v>99077.127823282426</v>
      </c>
      <c r="K1108" s="178">
        <v>495240.00466888066</v>
      </c>
      <c r="L1108" s="178">
        <v>7332370.0799233904</v>
      </c>
      <c r="M1108" s="179">
        <v>74.006687931059858</v>
      </c>
      <c r="N1108" s="178">
        <v>5</v>
      </c>
      <c r="O1108" s="180">
        <f t="shared" si="77"/>
        <v>2.5000000000000031</v>
      </c>
    </row>
    <row r="1109" spans="2:15" x14ac:dyDescent="0.2">
      <c r="B1109" s="175" t="s">
        <v>62</v>
      </c>
      <c r="C1109" s="182" t="s">
        <v>69</v>
      </c>
      <c r="D1109" s="175" t="s">
        <v>121</v>
      </c>
      <c r="E1109" s="176" t="str">
        <f t="shared" si="76"/>
        <v>SCFemale15-19</v>
      </c>
      <c r="F1109" s="177">
        <v>2.5999999999999998E-4</v>
      </c>
      <c r="G1109" s="177">
        <v>1.2907729507467996E-3</v>
      </c>
      <c r="H1109" s="178">
        <v>127.81088422974786</v>
      </c>
      <c r="I1109" s="177">
        <v>0.99870922704925325</v>
      </c>
      <c r="J1109" s="178">
        <v>99018.874044269833</v>
      </c>
      <c r="K1109" s="178">
        <v>494774.84301077481</v>
      </c>
      <c r="L1109" s="178">
        <v>6837130.0752545102</v>
      </c>
      <c r="M1109" s="179">
        <v>69.048756019965779</v>
      </c>
      <c r="N1109" s="178">
        <v>5</v>
      </c>
      <c r="O1109" s="180">
        <f t="shared" si="77"/>
        <v>2.4999999999999583</v>
      </c>
    </row>
    <row r="1110" spans="2:15" x14ac:dyDescent="0.2">
      <c r="B1110" s="175" t="s">
        <v>62</v>
      </c>
      <c r="C1110" s="182" t="s">
        <v>69</v>
      </c>
      <c r="D1110" s="175" t="s">
        <v>122</v>
      </c>
      <c r="E1110" s="176" t="str">
        <f t="shared" si="76"/>
        <v>SCFemale20-24</v>
      </c>
      <c r="F1110" s="177">
        <v>3.1E-4</v>
      </c>
      <c r="G1110" s="177">
        <v>1.5573634212683015E-3</v>
      </c>
      <c r="H1110" s="178">
        <v>154.00932445577973</v>
      </c>
      <c r="I1110" s="177">
        <v>0.99844263657873167</v>
      </c>
      <c r="J1110" s="178">
        <v>98891.063160040096</v>
      </c>
      <c r="K1110" s="178">
        <v>494070.29248906102</v>
      </c>
      <c r="L1110" s="178">
        <v>6342355.2322437353</v>
      </c>
      <c r="M1110" s="179">
        <v>64.134766373980639</v>
      </c>
      <c r="N1110" s="178">
        <v>5</v>
      </c>
      <c r="O1110" s="180">
        <f t="shared" si="77"/>
        <v>2.4999999999998983</v>
      </c>
    </row>
    <row r="1111" spans="2:15" x14ac:dyDescent="0.2">
      <c r="B1111" s="175" t="s">
        <v>62</v>
      </c>
      <c r="C1111" s="182" t="s">
        <v>69</v>
      </c>
      <c r="D1111" s="175" t="s">
        <v>123</v>
      </c>
      <c r="E1111" s="176" t="str">
        <f t="shared" si="76"/>
        <v>SCFemale25-29</v>
      </c>
      <c r="F1111" s="177">
        <v>3.6999999999999999E-4</v>
      </c>
      <c r="G1111" s="177">
        <v>1.8647037394336071E-3</v>
      </c>
      <c r="H1111" s="178">
        <v>184.11535350787145</v>
      </c>
      <c r="I1111" s="177">
        <v>0.99813529626056641</v>
      </c>
      <c r="J1111" s="178">
        <v>98737.053835584316</v>
      </c>
      <c r="K1111" s="178">
        <v>493224.9807941519</v>
      </c>
      <c r="L1111" s="178">
        <v>5848284.9397546742</v>
      </c>
      <c r="M1111" s="179">
        <v>59.230903825560397</v>
      </c>
      <c r="N1111" s="178">
        <v>5</v>
      </c>
      <c r="O1111" s="180">
        <f t="shared" si="77"/>
        <v>2.4999999999997256</v>
      </c>
    </row>
    <row r="1112" spans="2:15" x14ac:dyDescent="0.2">
      <c r="B1112" s="175" t="s">
        <v>62</v>
      </c>
      <c r="C1112" s="182" t="s">
        <v>69</v>
      </c>
      <c r="D1112" s="175" t="s">
        <v>124</v>
      </c>
      <c r="E1112" s="176" t="str">
        <f t="shared" si="76"/>
        <v>SCFemale30-34</v>
      </c>
      <c r="F1112" s="177">
        <v>5.1999999999999995E-4</v>
      </c>
      <c r="G1112" s="177">
        <v>2.5987072472825378E-3</v>
      </c>
      <c r="H1112" s="178">
        <v>256.11023547436218</v>
      </c>
      <c r="I1112" s="177">
        <v>0.99740129275271749</v>
      </c>
      <c r="J1112" s="178">
        <v>98552.938482076454</v>
      </c>
      <c r="K1112" s="178">
        <v>492124.41682169633</v>
      </c>
      <c r="L1112" s="178">
        <v>5355059.958960522</v>
      </c>
      <c r="M1112" s="179">
        <v>54.336887782746651</v>
      </c>
      <c r="N1112" s="178">
        <v>5</v>
      </c>
      <c r="O1112" s="180">
        <f t="shared" si="77"/>
        <v>2.4999999999998987</v>
      </c>
    </row>
    <row r="1113" spans="2:15" x14ac:dyDescent="0.2">
      <c r="B1113" s="175" t="s">
        <v>62</v>
      </c>
      <c r="C1113" s="182" t="s">
        <v>69</v>
      </c>
      <c r="D1113" s="175" t="s">
        <v>125</v>
      </c>
      <c r="E1113" s="176" t="str">
        <f t="shared" si="76"/>
        <v>SCFemale35-39</v>
      </c>
      <c r="F1113" s="177">
        <v>7.6000000000000004E-4</v>
      </c>
      <c r="G1113" s="177">
        <v>3.7836403962918565E-3</v>
      </c>
      <c r="H1113" s="178">
        <v>371.91985018120607</v>
      </c>
      <c r="I1113" s="177">
        <v>0.99621635960370813</v>
      </c>
      <c r="J1113" s="178">
        <v>98296.82824660209</v>
      </c>
      <c r="K1113" s="178">
        <v>490554.34160755744</v>
      </c>
      <c r="L1113" s="178">
        <v>4862935.5421388252</v>
      </c>
      <c r="M1113" s="179">
        <v>49.471947659785513</v>
      </c>
      <c r="N1113" s="178">
        <v>5</v>
      </c>
      <c r="O1113" s="180">
        <f t="shared" si="77"/>
        <v>2.5000000000000004</v>
      </c>
    </row>
    <row r="1114" spans="2:15" x14ac:dyDescent="0.2">
      <c r="B1114" s="175" t="s">
        <v>62</v>
      </c>
      <c r="C1114" s="182" t="s">
        <v>69</v>
      </c>
      <c r="D1114" s="175" t="s">
        <v>126</v>
      </c>
      <c r="E1114" s="176" t="str">
        <f t="shared" si="76"/>
        <v>SCFemale40-44</v>
      </c>
      <c r="F1114" s="177">
        <v>1.17E-3</v>
      </c>
      <c r="G1114" s="177">
        <v>5.8326866781704279E-3</v>
      </c>
      <c r="H1114" s="178">
        <v>571.16530866486357</v>
      </c>
      <c r="I1114" s="177">
        <v>0.99416731332182962</v>
      </c>
      <c r="J1114" s="178">
        <v>97924.908396420884</v>
      </c>
      <c r="K1114" s="178">
        <v>488196.62871044228</v>
      </c>
      <c r="L1114" s="178">
        <v>4372381.2005312676</v>
      </c>
      <c r="M1114" s="179">
        <v>44.65034761973876</v>
      </c>
      <c r="N1114" s="178">
        <v>5</v>
      </c>
      <c r="O1114" s="180">
        <f t="shared" si="77"/>
        <v>2.4999999999999649</v>
      </c>
    </row>
    <row r="1115" spans="2:15" x14ac:dyDescent="0.2">
      <c r="B1115" s="175" t="s">
        <v>62</v>
      </c>
      <c r="C1115" s="182" t="s">
        <v>69</v>
      </c>
      <c r="D1115" s="175" t="s">
        <v>127</v>
      </c>
      <c r="E1115" s="176" t="str">
        <f t="shared" si="76"/>
        <v>SCFemale45-49</v>
      </c>
      <c r="F1115" s="177">
        <v>1.89E-3</v>
      </c>
      <c r="G1115" s="177">
        <v>9.4157580281747626E-3</v>
      </c>
      <c r="H1115" s="178">
        <v>916.65928805140209</v>
      </c>
      <c r="I1115" s="177">
        <v>0.99058424197182526</v>
      </c>
      <c r="J1115" s="178">
        <v>97353.743087756025</v>
      </c>
      <c r="K1115" s="178">
        <v>484477.06721865165</v>
      </c>
      <c r="L1115" s="178">
        <v>3884184.5718208249</v>
      </c>
      <c r="M1115" s="179">
        <v>39.897639768401781</v>
      </c>
      <c r="N1115" s="178">
        <v>5</v>
      </c>
      <c r="O1115" s="180">
        <f t="shared" si="77"/>
        <v>2.4999999999999902</v>
      </c>
    </row>
    <row r="1116" spans="2:15" x14ac:dyDescent="0.2">
      <c r="B1116" s="175" t="s">
        <v>62</v>
      </c>
      <c r="C1116" s="182" t="s">
        <v>69</v>
      </c>
      <c r="D1116" s="175" t="s">
        <v>128</v>
      </c>
      <c r="E1116" s="176" t="str">
        <f t="shared" si="76"/>
        <v>SCFemale50-54</v>
      </c>
      <c r="F1116" s="177">
        <v>2.9399999999999999E-3</v>
      </c>
      <c r="G1116" s="177">
        <v>1.460093886225673E-2</v>
      </c>
      <c r="H1116" s="178">
        <v>1408.0719646138164</v>
      </c>
      <c r="I1116" s="177">
        <v>0.98539906113774323</v>
      </c>
      <c r="J1116" s="178">
        <v>96437.083799704633</v>
      </c>
      <c r="K1116" s="178">
        <v>478665.23908698861</v>
      </c>
      <c r="L1116" s="178">
        <v>3399707.5046021733</v>
      </c>
      <c r="M1116" s="179">
        <v>35.253113954204679</v>
      </c>
      <c r="N1116" s="178">
        <v>5</v>
      </c>
      <c r="O1116" s="180">
        <f t="shared" si="77"/>
        <v>2.4999999999999956</v>
      </c>
    </row>
    <row r="1117" spans="2:15" x14ac:dyDescent="0.2">
      <c r="B1117" s="175" t="s">
        <v>62</v>
      </c>
      <c r="C1117" s="182" t="s">
        <v>69</v>
      </c>
      <c r="D1117" s="175" t="s">
        <v>129</v>
      </c>
      <c r="E1117" s="176" t="str">
        <f t="shared" si="76"/>
        <v>SCFemale55-59</v>
      </c>
      <c r="F1117" s="177">
        <v>4.4600000000000004E-3</v>
      </c>
      <c r="G1117" s="177">
        <v>2.2067164954443167E-2</v>
      </c>
      <c r="H1117" s="178">
        <v>2097.0208796226812</v>
      </c>
      <c r="I1117" s="177">
        <v>0.97793283504555684</v>
      </c>
      <c r="J1117" s="178">
        <v>95029.011835090816</v>
      </c>
      <c r="K1117" s="178">
        <v>469902.50697639736</v>
      </c>
      <c r="L1117" s="178">
        <v>2921042.265515185</v>
      </c>
      <c r="M1117" s="179">
        <v>30.738426182777044</v>
      </c>
      <c r="N1117" s="178">
        <v>5</v>
      </c>
      <c r="O1117" s="180">
        <f t="shared" si="77"/>
        <v>2.4999999999999809</v>
      </c>
    </row>
    <row r="1118" spans="2:15" x14ac:dyDescent="0.2">
      <c r="B1118" s="175" t="s">
        <v>62</v>
      </c>
      <c r="C1118" s="182" t="s">
        <v>69</v>
      </c>
      <c r="D1118" s="175" t="s">
        <v>130</v>
      </c>
      <c r="E1118" s="176" t="str">
        <f t="shared" si="76"/>
        <v>SCFemale60-64</v>
      </c>
      <c r="F1118" s="177">
        <v>6.6800000000000002E-3</v>
      </c>
      <c r="G1118" s="177">
        <v>3.2865706819540264E-2</v>
      </c>
      <c r="H1118" s="178">
        <v>3054.2755688985831</v>
      </c>
      <c r="I1118" s="177">
        <v>0.96713429318045974</v>
      </c>
      <c r="J1118" s="178">
        <v>92931.990955468136</v>
      </c>
      <c r="K1118" s="178">
        <v>457024.26585509424</v>
      </c>
      <c r="L1118" s="178">
        <v>2451139.7585387877</v>
      </c>
      <c r="M1118" s="179">
        <v>26.375629461262093</v>
      </c>
      <c r="N1118" s="178">
        <v>5</v>
      </c>
      <c r="O1118" s="180">
        <f t="shared" si="77"/>
        <v>2.4999999999999982</v>
      </c>
    </row>
    <row r="1119" spans="2:15" x14ac:dyDescent="0.2">
      <c r="B1119" s="175" t="s">
        <v>62</v>
      </c>
      <c r="C1119" s="182" t="s">
        <v>69</v>
      </c>
      <c r="D1119" s="175" t="s">
        <v>131</v>
      </c>
      <c r="E1119" s="176" t="str">
        <f t="shared" si="76"/>
        <v>SCFemale65-69</v>
      </c>
      <c r="F1119" s="177">
        <v>1.086E-2</v>
      </c>
      <c r="G1119" s="177">
        <v>5.2887366777645113E-2</v>
      </c>
      <c r="H1119" s="178">
        <v>4753.3956987863021</v>
      </c>
      <c r="I1119" s="177">
        <v>0.94711263322235484</v>
      </c>
      <c r="J1119" s="178">
        <v>89877.715386569558</v>
      </c>
      <c r="K1119" s="178">
        <v>437505.087685882</v>
      </c>
      <c r="L1119" s="178">
        <v>1994115.4926836933</v>
      </c>
      <c r="M1119" s="179">
        <v>22.186984661402221</v>
      </c>
      <c r="N1119" s="178">
        <v>5</v>
      </c>
      <c r="O1119" s="180">
        <f t="shared" si="77"/>
        <v>2.499999999999996</v>
      </c>
    </row>
    <row r="1120" spans="2:15" x14ac:dyDescent="0.2">
      <c r="B1120" s="175" t="s">
        <v>62</v>
      </c>
      <c r="C1120" s="182" t="s">
        <v>69</v>
      </c>
      <c r="D1120" s="175" t="s">
        <v>132</v>
      </c>
      <c r="E1120" s="176" t="str">
        <f t="shared" si="76"/>
        <v>SCFemale70-74</v>
      </c>
      <c r="F1120" s="177">
        <v>1.796E-2</v>
      </c>
      <c r="G1120" s="177">
        <v>8.5929245072906418E-2</v>
      </c>
      <c r="H1120" s="178">
        <v>7314.6685281159598</v>
      </c>
      <c r="I1120" s="177">
        <v>0.91407075492709355</v>
      </c>
      <c r="J1120" s="178">
        <v>85124.319687783252</v>
      </c>
      <c r="K1120" s="178">
        <v>407334.92711862636</v>
      </c>
      <c r="L1120" s="178">
        <v>1556610.4049978112</v>
      </c>
      <c r="M1120" s="179">
        <v>18.286318301363302</v>
      </c>
      <c r="N1120" s="178">
        <v>5</v>
      </c>
      <c r="O1120" s="180">
        <f t="shared" si="77"/>
        <v>2.4999999999999996</v>
      </c>
    </row>
    <row r="1121" spans="2:15" x14ac:dyDescent="0.2">
      <c r="B1121" s="175" t="s">
        <v>62</v>
      </c>
      <c r="C1121" s="182" t="s">
        <v>69</v>
      </c>
      <c r="D1121" s="175" t="s">
        <v>133</v>
      </c>
      <c r="E1121" s="176" t="str">
        <f t="shared" si="76"/>
        <v>SCFemale75-79</v>
      </c>
      <c r="F1121" s="177">
        <v>2.9270000000000001E-2</v>
      </c>
      <c r="G1121" s="177">
        <v>0.13637007833000861</v>
      </c>
      <c r="H1121" s="178">
        <v>10610.908223474475</v>
      </c>
      <c r="I1121" s="177">
        <v>0.86362992166999142</v>
      </c>
      <c r="J1121" s="178">
        <v>77809.651159667294</v>
      </c>
      <c r="K1121" s="178">
        <v>362520.9852396503</v>
      </c>
      <c r="L1121" s="178">
        <v>1149275.4778791848</v>
      </c>
      <c r="M1121" s="179">
        <v>14.770346104249247</v>
      </c>
      <c r="N1121" s="178">
        <v>5</v>
      </c>
      <c r="O1121" s="180">
        <f t="shared" si="77"/>
        <v>2.4999999999999987</v>
      </c>
    </row>
    <row r="1122" spans="2:15" x14ac:dyDescent="0.2">
      <c r="B1122" s="175" t="s">
        <v>62</v>
      </c>
      <c r="C1122" s="182" t="s">
        <v>69</v>
      </c>
      <c r="D1122" s="175" t="s">
        <v>134</v>
      </c>
      <c r="E1122" s="176" t="str">
        <f t="shared" si="76"/>
        <v>SCFemale80-84</v>
      </c>
      <c r="F1122" s="177">
        <v>5.1220000000000002E-2</v>
      </c>
      <c r="G1122" s="177">
        <v>0.2270297574870552</v>
      </c>
      <c r="H1122" s="178">
        <v>15256.11431223882</v>
      </c>
      <c r="I1122" s="177">
        <v>0.77297024251294477</v>
      </c>
      <c r="J1122" s="178">
        <v>67198.742936192823</v>
      </c>
      <c r="K1122" s="178">
        <v>297853.42890036706</v>
      </c>
      <c r="L1122" s="178">
        <v>786754.49263953441</v>
      </c>
      <c r="M1122" s="179">
        <v>11.70787515157212</v>
      </c>
      <c r="N1122" s="178">
        <v>5</v>
      </c>
      <c r="O1122" s="180">
        <f t="shared" si="77"/>
        <v>2.5000000000000013</v>
      </c>
    </row>
    <row r="1123" spans="2:15" x14ac:dyDescent="0.2">
      <c r="B1123" s="175" t="s">
        <v>62</v>
      </c>
      <c r="C1123" s="182" t="s">
        <v>69</v>
      </c>
      <c r="D1123" s="175" t="s">
        <v>135</v>
      </c>
      <c r="E1123" s="176" t="str">
        <f t="shared" si="76"/>
        <v>SCFemale85-89</v>
      </c>
      <c r="F1123" s="177">
        <v>8.4019999999999997E-2</v>
      </c>
      <c r="G1123" s="177">
        <v>0.34716976124582799</v>
      </c>
      <c r="H1123" s="178">
        <v>18032.909977858821</v>
      </c>
      <c r="I1123" s="177">
        <v>0.65283023875417201</v>
      </c>
      <c r="J1123" s="178">
        <v>51942.628623953999</v>
      </c>
      <c r="K1123" s="178">
        <v>214630.86817512295</v>
      </c>
      <c r="L1123" s="178">
        <v>488901.06373916729</v>
      </c>
      <c r="M1123" s="179">
        <v>9.4123281145171855</v>
      </c>
      <c r="N1123" s="178">
        <v>5</v>
      </c>
      <c r="O1123" s="180">
        <f t="shared" si="77"/>
        <v>2.4999999999999996</v>
      </c>
    </row>
    <row r="1124" spans="2:15" x14ac:dyDescent="0.2">
      <c r="B1124" s="175" t="s">
        <v>62</v>
      </c>
      <c r="C1124" s="182" t="s">
        <v>69</v>
      </c>
      <c r="D1124" s="175" t="s">
        <v>8</v>
      </c>
      <c r="E1124" s="176" t="str">
        <f t="shared" si="76"/>
        <v>SCFemale90+</v>
      </c>
      <c r="F1124" s="177">
        <v>0.12364</v>
      </c>
      <c r="G1124" s="177">
        <v>1</v>
      </c>
      <c r="H1124" s="178">
        <v>33909.718646095178</v>
      </c>
      <c r="I1124" s="177">
        <v>0</v>
      </c>
      <c r="J1124" s="178">
        <v>33909.718646095178</v>
      </c>
      <c r="K1124" s="178">
        <v>274270.19556404435</v>
      </c>
      <c r="L1124" s="178">
        <v>274270.19556404435</v>
      </c>
      <c r="M1124" s="179">
        <v>8.0882474557372213</v>
      </c>
      <c r="N1124" s="179" t="s">
        <v>19</v>
      </c>
      <c r="O1124" s="180">
        <f>K1124/H1124</f>
        <v>8.0882474557372213</v>
      </c>
    </row>
    <row r="1125" spans="2:15" ht="16" customHeight="1" x14ac:dyDescent="0.2">
      <c r="B1125" s="239" t="s">
        <v>14</v>
      </c>
      <c r="C1125" s="239" t="s">
        <v>17</v>
      </c>
      <c r="D1125" s="239" t="s">
        <v>0</v>
      </c>
      <c r="E1125" s="239" t="s">
        <v>137</v>
      </c>
      <c r="F1125" s="238" t="s">
        <v>1</v>
      </c>
      <c r="G1125" s="238" t="s">
        <v>2</v>
      </c>
      <c r="H1125" s="238" t="s">
        <v>82</v>
      </c>
      <c r="I1125" s="238" t="s">
        <v>3</v>
      </c>
      <c r="J1125" s="238" t="s">
        <v>4</v>
      </c>
      <c r="K1125" s="238" t="s">
        <v>5</v>
      </c>
      <c r="L1125" s="238" t="s">
        <v>6</v>
      </c>
      <c r="M1125" s="240" t="s">
        <v>7</v>
      </c>
      <c r="N1125" s="248" t="s">
        <v>9</v>
      </c>
      <c r="O1125" s="250" t="s">
        <v>141</v>
      </c>
    </row>
    <row r="1126" spans="2:15" ht="16" customHeight="1" x14ac:dyDescent="0.2">
      <c r="B1126" s="239"/>
      <c r="C1126" s="239"/>
      <c r="D1126" s="239"/>
      <c r="E1126" s="239"/>
      <c r="F1126" s="239"/>
      <c r="G1126" s="239"/>
      <c r="H1126" s="239"/>
      <c r="I1126" s="239"/>
      <c r="J1126" s="239"/>
      <c r="K1126" s="239"/>
      <c r="L1126" s="239"/>
      <c r="M1126" s="241"/>
      <c r="N1126" s="248"/>
      <c r="O1126" s="250"/>
    </row>
    <row r="1127" spans="2:15" x14ac:dyDescent="0.2">
      <c r="B1127" s="175" t="s">
        <v>63</v>
      </c>
      <c r="C1127" s="182" t="s">
        <v>69</v>
      </c>
      <c r="D1127" s="175">
        <v>0</v>
      </c>
      <c r="E1127" s="176" t="str">
        <f t="shared" si="76"/>
        <v>RSFemale0</v>
      </c>
      <c r="F1127" s="177">
        <v>8.2900000000000005E-3</v>
      </c>
      <c r="G1127" s="177">
        <v>8.2311248461907106E-3</v>
      </c>
      <c r="H1127" s="178">
        <v>823.1124846190711</v>
      </c>
      <c r="I1127" s="177">
        <v>0.99176887515380929</v>
      </c>
      <c r="J1127" s="178">
        <v>100000</v>
      </c>
      <c r="K1127" s="178">
        <v>99238.368564481963</v>
      </c>
      <c r="L1127" s="178">
        <v>8181368.0812595999</v>
      </c>
      <c r="M1127" s="179">
        <v>81.813680812596004</v>
      </c>
      <c r="N1127" s="178">
        <v>1</v>
      </c>
      <c r="O1127" s="180">
        <f t="shared" ref="O1127:O1145" si="78">(K1127-J1128*N1127)/H1127</f>
        <v>7.4693374538573956E-2</v>
      </c>
    </row>
    <row r="1128" spans="2:15" x14ac:dyDescent="0.2">
      <c r="B1128" s="175" t="s">
        <v>63</v>
      </c>
      <c r="C1128" s="182" t="s">
        <v>69</v>
      </c>
      <c r="D1128" s="181" t="s">
        <v>139</v>
      </c>
      <c r="E1128" s="176" t="str">
        <f t="shared" si="76"/>
        <v>RSFemale01-04</v>
      </c>
      <c r="F1128" s="177">
        <v>3.2000000000000003E-4</v>
      </c>
      <c r="G1128" s="177">
        <v>1.2903367576561173E-3</v>
      </c>
      <c r="H1128" s="178">
        <v>127.9715834710221</v>
      </c>
      <c r="I1128" s="177">
        <v>0.99870966324234389</v>
      </c>
      <c r="J1128" s="178">
        <v>99176.887515380935</v>
      </c>
      <c r="K1128" s="178">
        <v>396388.98072696896</v>
      </c>
      <c r="L1128" s="178">
        <v>8082129.712695118</v>
      </c>
      <c r="M1128" s="179">
        <v>81.492068516888011</v>
      </c>
      <c r="N1128" s="178">
        <v>4</v>
      </c>
      <c r="O1128" s="180">
        <f t="shared" si="78"/>
        <v>1.5106244221248302</v>
      </c>
    </row>
    <row r="1129" spans="2:15" x14ac:dyDescent="0.2">
      <c r="B1129" s="175" t="s">
        <v>63</v>
      </c>
      <c r="C1129" s="182" t="s">
        <v>69</v>
      </c>
      <c r="D1129" s="181" t="s">
        <v>138</v>
      </c>
      <c r="E1129" s="176" t="str">
        <f t="shared" si="76"/>
        <v>RSFemale05-09</v>
      </c>
      <c r="F1129" s="177">
        <v>1.1E-4</v>
      </c>
      <c r="G1129" s="177">
        <v>5.3113302216494819E-4</v>
      </c>
      <c r="H1129" s="178">
        <v>52.608150061077197</v>
      </c>
      <c r="I1129" s="177">
        <v>0.9994688669778351</v>
      </c>
      <c r="J1129" s="178">
        <v>99048.915931909913</v>
      </c>
      <c r="K1129" s="178">
        <v>495113.05928439688</v>
      </c>
      <c r="L1129" s="178">
        <v>7685740.7319681495</v>
      </c>
      <c r="M1129" s="179">
        <v>77.595404852806539</v>
      </c>
      <c r="N1129" s="178">
        <v>5</v>
      </c>
      <c r="O1129" s="180">
        <f t="shared" si="78"/>
        <v>2.5000000000001443</v>
      </c>
    </row>
    <row r="1130" spans="2:15" x14ac:dyDescent="0.2">
      <c r="B1130" s="175" t="s">
        <v>63</v>
      </c>
      <c r="C1130" s="182" t="s">
        <v>69</v>
      </c>
      <c r="D1130" s="181" t="s">
        <v>120</v>
      </c>
      <c r="E1130" s="176" t="str">
        <f t="shared" si="76"/>
        <v>RSFemale10-14</v>
      </c>
      <c r="F1130" s="177">
        <v>1.6000000000000001E-4</v>
      </c>
      <c r="G1130" s="177">
        <v>7.9767770385634495E-4</v>
      </c>
      <c r="H1130" s="178">
        <v>78.967147481681195</v>
      </c>
      <c r="I1130" s="177">
        <v>0.9992023222961437</v>
      </c>
      <c r="J1130" s="178">
        <v>98996.307781848838</v>
      </c>
      <c r="K1130" s="178">
        <v>494784.12104053999</v>
      </c>
      <c r="L1130" s="178">
        <v>7190627.6726837531</v>
      </c>
      <c r="M1130" s="179">
        <v>72.635311697980001</v>
      </c>
      <c r="N1130" s="178">
        <v>5</v>
      </c>
      <c r="O1130" s="180">
        <f t="shared" si="78"/>
        <v>2.4999999999990457</v>
      </c>
    </row>
    <row r="1131" spans="2:15" x14ac:dyDescent="0.2">
      <c r="B1131" s="175" t="s">
        <v>63</v>
      </c>
      <c r="C1131" s="182" t="s">
        <v>69</v>
      </c>
      <c r="D1131" s="175" t="s">
        <v>121</v>
      </c>
      <c r="E1131" s="176" t="str">
        <f t="shared" si="76"/>
        <v>RSFemale15-19</v>
      </c>
      <c r="F1131" s="177">
        <v>2.9E-4</v>
      </c>
      <c r="G1131" s="177">
        <v>1.4610001116658593E-3</v>
      </c>
      <c r="H1131" s="178">
        <v>144.51824571250029</v>
      </c>
      <c r="I1131" s="177">
        <v>0.99853899988833417</v>
      </c>
      <c r="J1131" s="178">
        <v>98917.340634367167</v>
      </c>
      <c r="K1131" s="178">
        <v>494225.40755755454</v>
      </c>
      <c r="L1131" s="178">
        <v>6695843.5516432133</v>
      </c>
      <c r="M1131" s="179">
        <v>67.691301734378158</v>
      </c>
      <c r="N1131" s="178">
        <v>5</v>
      </c>
      <c r="O1131" s="180">
        <f t="shared" si="78"/>
        <v>2.499999999999674</v>
      </c>
    </row>
    <row r="1132" spans="2:15" x14ac:dyDescent="0.2">
      <c r="B1132" s="175" t="s">
        <v>63</v>
      </c>
      <c r="C1132" s="182" t="s">
        <v>69</v>
      </c>
      <c r="D1132" s="175" t="s">
        <v>122</v>
      </c>
      <c r="E1132" s="176" t="str">
        <f t="shared" si="76"/>
        <v>RSFemale20-24</v>
      </c>
      <c r="F1132" s="177">
        <v>3.5E-4</v>
      </c>
      <c r="G1132" s="177">
        <v>1.7323835652729267E-3</v>
      </c>
      <c r="H1132" s="178">
        <v>171.11241420172712</v>
      </c>
      <c r="I1132" s="177">
        <v>0.99826761643472706</v>
      </c>
      <c r="J1132" s="178">
        <v>98772.822388654662</v>
      </c>
      <c r="K1132" s="178">
        <v>493436.33090776904</v>
      </c>
      <c r="L1132" s="178">
        <v>6201618.1440856587</v>
      </c>
      <c r="M1132" s="179">
        <v>62.786685589314445</v>
      </c>
      <c r="N1132" s="178">
        <v>5</v>
      </c>
      <c r="O1132" s="180">
        <f t="shared" si="78"/>
        <v>2.4999999999999187</v>
      </c>
    </row>
    <row r="1133" spans="2:15" x14ac:dyDescent="0.2">
      <c r="B1133" s="175" t="s">
        <v>63</v>
      </c>
      <c r="C1133" s="182" t="s">
        <v>69</v>
      </c>
      <c r="D1133" s="175" t="s">
        <v>123</v>
      </c>
      <c r="E1133" s="176" t="str">
        <f t="shared" si="76"/>
        <v>RSFemale25-29</v>
      </c>
      <c r="F1133" s="177">
        <v>4.2000000000000002E-4</v>
      </c>
      <c r="G1133" s="177">
        <v>2.1189967749229459E-3</v>
      </c>
      <c r="H1133" s="178">
        <v>208.93670543775343</v>
      </c>
      <c r="I1133" s="177">
        <v>0.997881003225077</v>
      </c>
      <c r="J1133" s="178">
        <v>98601.709974452941</v>
      </c>
      <c r="K1133" s="178">
        <v>492486.20810867031</v>
      </c>
      <c r="L1133" s="178">
        <v>5708181.8131778901</v>
      </c>
      <c r="M1133" s="179">
        <v>57.891306496173776</v>
      </c>
      <c r="N1133" s="178">
        <v>5</v>
      </c>
      <c r="O1133" s="180">
        <f t="shared" si="78"/>
        <v>2.5000000000001772</v>
      </c>
    </row>
    <row r="1134" spans="2:15" x14ac:dyDescent="0.2">
      <c r="B1134" s="175" t="s">
        <v>63</v>
      </c>
      <c r="C1134" s="182" t="s">
        <v>69</v>
      </c>
      <c r="D1134" s="175" t="s">
        <v>124</v>
      </c>
      <c r="E1134" s="176" t="str">
        <f t="shared" si="76"/>
        <v>RSFemale30-34</v>
      </c>
      <c r="F1134" s="177">
        <v>6.7000000000000002E-4</v>
      </c>
      <c r="G1134" s="177">
        <v>3.3288272625103398E-3</v>
      </c>
      <c r="H1134" s="178">
        <v>327.53254609189634</v>
      </c>
      <c r="I1134" s="177">
        <v>0.99667117273748962</v>
      </c>
      <c r="J1134" s="178">
        <v>98392.773269015175</v>
      </c>
      <c r="K1134" s="178">
        <v>491145.03497984615</v>
      </c>
      <c r="L1134" s="178">
        <v>5215695.6050692201</v>
      </c>
      <c r="M1134" s="179">
        <v>53.008929739270727</v>
      </c>
      <c r="N1134" s="178">
        <v>5</v>
      </c>
      <c r="O1134" s="180">
        <f t="shared" si="78"/>
        <v>2.4999999999999867</v>
      </c>
    </row>
    <row r="1135" spans="2:15" x14ac:dyDescent="0.2">
      <c r="B1135" s="175" t="s">
        <v>63</v>
      </c>
      <c r="C1135" s="182" t="s">
        <v>69</v>
      </c>
      <c r="D1135" s="175" t="s">
        <v>125</v>
      </c>
      <c r="E1135" s="176" t="str">
        <f t="shared" si="76"/>
        <v>RSFemale35-39</v>
      </c>
      <c r="F1135" s="177">
        <v>9.3000000000000005E-4</v>
      </c>
      <c r="G1135" s="177">
        <v>4.6160731458525601E-3</v>
      </c>
      <c r="H1135" s="178">
        <v>452.67632424265304</v>
      </c>
      <c r="I1135" s="177">
        <v>0.99538392685414745</v>
      </c>
      <c r="J1135" s="178">
        <v>98065.240722923278</v>
      </c>
      <c r="K1135" s="178">
        <v>489194.51280400978</v>
      </c>
      <c r="L1135" s="178">
        <v>4724550.5700893737</v>
      </c>
      <c r="M1135" s="179">
        <v>48.177626804978459</v>
      </c>
      <c r="N1135" s="178">
        <v>5</v>
      </c>
      <c r="O1135" s="180">
        <f t="shared" si="78"/>
        <v>2.5000000000000169</v>
      </c>
    </row>
    <row r="1136" spans="2:15" x14ac:dyDescent="0.2">
      <c r="B1136" s="175" t="s">
        <v>63</v>
      </c>
      <c r="C1136" s="182" t="s">
        <v>69</v>
      </c>
      <c r="D1136" s="175" t="s">
        <v>126</v>
      </c>
      <c r="E1136" s="176" t="str">
        <f t="shared" si="76"/>
        <v>RSFemale40-44</v>
      </c>
      <c r="F1136" s="177">
        <v>1.4599999999999999E-3</v>
      </c>
      <c r="G1136" s="177">
        <v>7.2954100321003679E-3</v>
      </c>
      <c r="H1136" s="178">
        <v>712.12368157317781</v>
      </c>
      <c r="I1136" s="177">
        <v>0.99270458996789968</v>
      </c>
      <c r="J1136" s="178">
        <v>97612.564398680624</v>
      </c>
      <c r="K1136" s="178">
        <v>486282.5127894702</v>
      </c>
      <c r="L1136" s="178">
        <v>4235356.0572853638</v>
      </c>
      <c r="M1136" s="179">
        <v>43.389455889990025</v>
      </c>
      <c r="N1136" s="178">
        <v>5</v>
      </c>
      <c r="O1136" s="180">
        <f t="shared" si="78"/>
        <v>2.4999999999999867</v>
      </c>
    </row>
    <row r="1137" spans="2:15" x14ac:dyDescent="0.2">
      <c r="B1137" s="175" t="s">
        <v>63</v>
      </c>
      <c r="C1137" s="182" t="s">
        <v>69</v>
      </c>
      <c r="D1137" s="175" t="s">
        <v>127</v>
      </c>
      <c r="E1137" s="176" t="str">
        <f t="shared" si="76"/>
        <v>RSFemale45-49</v>
      </c>
      <c r="F1137" s="177">
        <v>2.2399999999999998E-3</v>
      </c>
      <c r="G1137" s="177">
        <v>1.1139645888087935E-2</v>
      </c>
      <c r="H1137" s="178">
        <v>1079.4365959882348</v>
      </c>
      <c r="I1137" s="177">
        <v>0.98886035411191209</v>
      </c>
      <c r="J1137" s="178">
        <v>96900.440717107456</v>
      </c>
      <c r="K1137" s="178">
        <v>481803.6120955667</v>
      </c>
      <c r="L1137" s="178">
        <v>3749073.5444958936</v>
      </c>
      <c r="M1137" s="179">
        <v>38.689953489902003</v>
      </c>
      <c r="N1137" s="178">
        <v>5</v>
      </c>
      <c r="O1137" s="180">
        <f t="shared" si="78"/>
        <v>2.4999999999999822</v>
      </c>
    </row>
    <row r="1138" spans="2:15" x14ac:dyDescent="0.2">
      <c r="B1138" s="175" t="s">
        <v>63</v>
      </c>
      <c r="C1138" s="182" t="s">
        <v>69</v>
      </c>
      <c r="D1138" s="175" t="s">
        <v>128</v>
      </c>
      <c r="E1138" s="176" t="str">
        <f t="shared" si="76"/>
        <v>RSFemale50-54</v>
      </c>
      <c r="F1138" s="177">
        <v>3.3400000000000001E-3</v>
      </c>
      <c r="G1138" s="177">
        <v>1.6585095979003983E-2</v>
      </c>
      <c r="H1138" s="178">
        <v>1589.2005501532985</v>
      </c>
      <c r="I1138" s="177">
        <v>0.98341490402099607</v>
      </c>
      <c r="J1138" s="178">
        <v>95821.004121119229</v>
      </c>
      <c r="K1138" s="178">
        <v>475132.0192302129</v>
      </c>
      <c r="L1138" s="178">
        <v>3267269.9324003267</v>
      </c>
      <c r="M1138" s="179">
        <v>34.097638220013295</v>
      </c>
      <c r="N1138" s="178">
        <v>5</v>
      </c>
      <c r="O1138" s="180">
        <f t="shared" si="78"/>
        <v>2.4999999999999907</v>
      </c>
    </row>
    <row r="1139" spans="2:15" x14ac:dyDescent="0.2">
      <c r="B1139" s="175" t="s">
        <v>63</v>
      </c>
      <c r="C1139" s="182" t="s">
        <v>69</v>
      </c>
      <c r="D1139" s="175" t="s">
        <v>129</v>
      </c>
      <c r="E1139" s="176" t="str">
        <f t="shared" si="76"/>
        <v>RSFemale55-59</v>
      </c>
      <c r="F1139" s="177">
        <v>5.13E-3</v>
      </c>
      <c r="G1139" s="177">
        <v>2.5346513139838697E-2</v>
      </c>
      <c r="H1139" s="178">
        <v>2388.4476474021872</v>
      </c>
      <c r="I1139" s="177">
        <v>0.97465348686016129</v>
      </c>
      <c r="J1139" s="178">
        <v>94231.803570965931</v>
      </c>
      <c r="K1139" s="178">
        <v>465187.89873632416</v>
      </c>
      <c r="L1139" s="178">
        <v>2792137.9131701137</v>
      </c>
      <c r="M1139" s="179">
        <v>29.630526078887538</v>
      </c>
      <c r="N1139" s="178">
        <v>5</v>
      </c>
      <c r="O1139" s="180">
        <f t="shared" si="78"/>
        <v>2.5000000000000164</v>
      </c>
    </row>
    <row r="1140" spans="2:15" x14ac:dyDescent="0.2">
      <c r="B1140" s="175" t="s">
        <v>63</v>
      </c>
      <c r="C1140" s="182" t="s">
        <v>69</v>
      </c>
      <c r="D1140" s="175" t="s">
        <v>130</v>
      </c>
      <c r="E1140" s="176" t="str">
        <f t="shared" si="76"/>
        <v>RSFemale60-64</v>
      </c>
      <c r="F1140" s="177">
        <v>7.5399999999999998E-3</v>
      </c>
      <c r="G1140" s="177">
        <v>3.6984489915556723E-2</v>
      </c>
      <c r="H1140" s="178">
        <v>3396.7796709659297</v>
      </c>
      <c r="I1140" s="177">
        <v>0.9630155100844433</v>
      </c>
      <c r="J1140" s="178">
        <v>91843.355923563737</v>
      </c>
      <c r="K1140" s="178">
        <v>450724.83044040384</v>
      </c>
      <c r="L1140" s="178">
        <v>2326950.0144337895</v>
      </c>
      <c r="M1140" s="179">
        <v>25.336073481138737</v>
      </c>
      <c r="N1140" s="178">
        <v>5</v>
      </c>
      <c r="O1140" s="180">
        <f t="shared" si="78"/>
        <v>2.4999999999999987</v>
      </c>
    </row>
    <row r="1141" spans="2:15" x14ac:dyDescent="0.2">
      <c r="B1141" s="175" t="s">
        <v>63</v>
      </c>
      <c r="C1141" s="182" t="s">
        <v>69</v>
      </c>
      <c r="D1141" s="175" t="s">
        <v>131</v>
      </c>
      <c r="E1141" s="176" t="str">
        <f t="shared" si="76"/>
        <v>RSFemale65-69</v>
      </c>
      <c r="F1141" s="177">
        <v>1.2460000000000001E-2</v>
      </c>
      <c r="G1141" s="177">
        <v>6.0410654217575063E-2</v>
      </c>
      <c r="H1141" s="178">
        <v>5343.1155347240719</v>
      </c>
      <c r="I1141" s="177">
        <v>0.93958934578242492</v>
      </c>
      <c r="J1141" s="178">
        <v>88446.576252597806</v>
      </c>
      <c r="K1141" s="178">
        <v>428875.09242617886</v>
      </c>
      <c r="L1141" s="178">
        <v>1876225.1839933856</v>
      </c>
      <c r="M1141" s="179">
        <v>21.213090019844358</v>
      </c>
      <c r="N1141" s="178">
        <v>5</v>
      </c>
      <c r="O1141" s="180">
        <f t="shared" si="78"/>
        <v>2.4999999999999956</v>
      </c>
    </row>
    <row r="1142" spans="2:15" x14ac:dyDescent="0.2">
      <c r="B1142" s="175" t="s">
        <v>63</v>
      </c>
      <c r="C1142" s="182" t="s">
        <v>69</v>
      </c>
      <c r="D1142" s="175" t="s">
        <v>132</v>
      </c>
      <c r="E1142" s="176" t="str">
        <f t="shared" si="76"/>
        <v>RSFemale70-74</v>
      </c>
      <c r="F1142" s="177">
        <v>1.9769999999999999E-2</v>
      </c>
      <c r="G1142" s="177">
        <v>9.4192027056413025E-2</v>
      </c>
      <c r="H1142" s="178">
        <v>7827.6834204195202</v>
      </c>
      <c r="I1142" s="177">
        <v>0.90580797294358695</v>
      </c>
      <c r="J1142" s="178">
        <v>83103.460717873735</v>
      </c>
      <c r="K1142" s="178">
        <v>395948.09503831988</v>
      </c>
      <c r="L1142" s="178">
        <v>1447350.0915672069</v>
      </c>
      <c r="M1142" s="179">
        <v>17.416243307613705</v>
      </c>
      <c r="N1142" s="178">
        <v>5</v>
      </c>
      <c r="O1142" s="180">
        <f t="shared" si="78"/>
        <v>2.5000000000000031</v>
      </c>
    </row>
    <row r="1143" spans="2:15" x14ac:dyDescent="0.2">
      <c r="B1143" s="175" t="s">
        <v>63</v>
      </c>
      <c r="C1143" s="182" t="s">
        <v>69</v>
      </c>
      <c r="D1143" s="175" t="s">
        <v>133</v>
      </c>
      <c r="E1143" s="176" t="str">
        <f t="shared" si="76"/>
        <v>RSFemale75-79</v>
      </c>
      <c r="F1143" s="177">
        <v>3.2969999999999999E-2</v>
      </c>
      <c r="G1143" s="177">
        <v>0.15228438322164389</v>
      </c>
      <c r="H1143" s="178">
        <v>11463.32531727264</v>
      </c>
      <c r="I1143" s="177">
        <v>0.84771561677835616</v>
      </c>
      <c r="J1143" s="178">
        <v>75275.777297454217</v>
      </c>
      <c r="K1143" s="178">
        <v>347720.57319408952</v>
      </c>
      <c r="L1143" s="178">
        <v>1051401.996528887</v>
      </c>
      <c r="M1143" s="179">
        <v>13.967334968515095</v>
      </c>
      <c r="N1143" s="178">
        <v>5</v>
      </c>
      <c r="O1143" s="180">
        <f t="shared" si="78"/>
        <v>2.4999999999999996</v>
      </c>
    </row>
    <row r="1144" spans="2:15" x14ac:dyDescent="0.2">
      <c r="B1144" s="175" t="s">
        <v>63</v>
      </c>
      <c r="C1144" s="182" t="s">
        <v>69</v>
      </c>
      <c r="D1144" s="175" t="s">
        <v>134</v>
      </c>
      <c r="E1144" s="176" t="str">
        <f t="shared" si="76"/>
        <v>RSFemale80-84</v>
      </c>
      <c r="F1144" s="177">
        <v>5.4760000000000003E-2</v>
      </c>
      <c r="G1144" s="177">
        <v>0.24081180717812528</v>
      </c>
      <c r="H1144" s="178">
        <v>15366.791881814866</v>
      </c>
      <c r="I1144" s="177">
        <v>0.75918819282187466</v>
      </c>
      <c r="J1144" s="178">
        <v>63812.451980181584</v>
      </c>
      <c r="K1144" s="178">
        <v>280645.28019637073</v>
      </c>
      <c r="L1144" s="178">
        <v>703681.4233347975</v>
      </c>
      <c r="M1144" s="179">
        <v>11.027337165375526</v>
      </c>
      <c r="N1144" s="178">
        <v>5</v>
      </c>
      <c r="O1144" s="180">
        <f t="shared" si="78"/>
        <v>2.4999999999999982</v>
      </c>
    </row>
    <row r="1145" spans="2:15" x14ac:dyDescent="0.2">
      <c r="B1145" s="175" t="s">
        <v>63</v>
      </c>
      <c r="C1145" s="182" t="s">
        <v>69</v>
      </c>
      <c r="D1145" s="175" t="s">
        <v>135</v>
      </c>
      <c r="E1145" s="176" t="str">
        <f t="shared" si="76"/>
        <v>RSFemale85-89</v>
      </c>
      <c r="F1145" s="177">
        <v>9.1800000000000007E-2</v>
      </c>
      <c r="G1145" s="177">
        <v>0.37333402837077262</v>
      </c>
      <c r="H1145" s="178">
        <v>18086.413441604447</v>
      </c>
      <c r="I1145" s="177">
        <v>0.62666597162922733</v>
      </c>
      <c r="J1145" s="178">
        <v>48445.660098366716</v>
      </c>
      <c r="K1145" s="178">
        <v>197012.26688782245</v>
      </c>
      <c r="L1145" s="178">
        <v>423036.14313842676</v>
      </c>
      <c r="M1145" s="179">
        <v>8.7321783267989552</v>
      </c>
      <c r="N1145" s="178">
        <v>5</v>
      </c>
      <c r="O1145" s="180">
        <f t="shared" si="78"/>
        <v>2.5</v>
      </c>
    </row>
    <row r="1146" spans="2:15" x14ac:dyDescent="0.2">
      <c r="B1146" s="175" t="s">
        <v>63</v>
      </c>
      <c r="C1146" s="182" t="s">
        <v>69</v>
      </c>
      <c r="D1146" s="175" t="s">
        <v>8</v>
      </c>
      <c r="E1146" s="176" t="str">
        <f t="shared" si="76"/>
        <v>RSFemale90+</v>
      </c>
      <c r="F1146" s="177">
        <v>0.13431999999999999</v>
      </c>
      <c r="G1146" s="177">
        <v>1</v>
      </c>
      <c r="H1146" s="178">
        <v>30359.246656762265</v>
      </c>
      <c r="I1146" s="177">
        <v>0</v>
      </c>
      <c r="J1146" s="178">
        <v>30359.246656762265</v>
      </c>
      <c r="K1146" s="178">
        <v>226023.87625060431</v>
      </c>
      <c r="L1146" s="178">
        <v>226023.87625060431</v>
      </c>
      <c r="M1146" s="179">
        <v>7.4449764451009326</v>
      </c>
      <c r="N1146" s="179" t="s">
        <v>19</v>
      </c>
      <c r="O1146" s="180">
        <f>K1146/H1146</f>
        <v>7.4449764451009326</v>
      </c>
    </row>
    <row r="1147" spans="2:15" ht="16" customHeight="1" x14ac:dyDescent="0.2">
      <c r="B1147" s="239" t="s">
        <v>14</v>
      </c>
      <c r="C1147" s="239" t="s">
        <v>17</v>
      </c>
      <c r="D1147" s="239" t="s">
        <v>0</v>
      </c>
      <c r="E1147" s="239" t="s">
        <v>137</v>
      </c>
      <c r="F1147" s="238" t="s">
        <v>1</v>
      </c>
      <c r="G1147" s="238" t="s">
        <v>2</v>
      </c>
      <c r="H1147" s="238" t="s">
        <v>82</v>
      </c>
      <c r="I1147" s="238" t="s">
        <v>3</v>
      </c>
      <c r="J1147" s="238" t="s">
        <v>4</v>
      </c>
      <c r="K1147" s="238" t="s">
        <v>5</v>
      </c>
      <c r="L1147" s="238" t="s">
        <v>6</v>
      </c>
      <c r="M1147" s="240" t="s">
        <v>7</v>
      </c>
      <c r="N1147" s="248" t="s">
        <v>9</v>
      </c>
      <c r="O1147" s="250" t="s">
        <v>141</v>
      </c>
    </row>
    <row r="1148" spans="2:15" ht="16" customHeight="1" x14ac:dyDescent="0.2">
      <c r="B1148" s="239"/>
      <c r="C1148" s="239"/>
      <c r="D1148" s="239"/>
      <c r="E1148" s="239"/>
      <c r="F1148" s="239"/>
      <c r="G1148" s="239"/>
      <c r="H1148" s="239"/>
      <c r="I1148" s="239"/>
      <c r="J1148" s="239"/>
      <c r="K1148" s="239"/>
      <c r="L1148" s="239"/>
      <c r="M1148" s="241"/>
      <c r="N1148" s="248"/>
      <c r="O1148" s="250"/>
    </row>
    <row r="1149" spans="2:15" x14ac:dyDescent="0.2">
      <c r="B1149" s="175" t="s">
        <v>65</v>
      </c>
      <c r="C1149" s="182" t="s">
        <v>69</v>
      </c>
      <c r="D1149" s="175">
        <v>0</v>
      </c>
      <c r="E1149" s="176" t="str">
        <f t="shared" si="76"/>
        <v>MSFemale0</v>
      </c>
      <c r="F1149" s="177">
        <v>1.175E-2</v>
      </c>
      <c r="G1149" s="177">
        <v>1.1623223091628176E-2</v>
      </c>
      <c r="H1149" s="178">
        <v>1162.3223091628176</v>
      </c>
      <c r="I1149" s="177">
        <v>0.98837677690837178</v>
      </c>
      <c r="J1149" s="178">
        <v>100000</v>
      </c>
      <c r="K1149" s="178">
        <v>98936.32360080666</v>
      </c>
      <c r="L1149" s="178">
        <v>7993980.6863356167</v>
      </c>
      <c r="M1149" s="179">
        <v>79.939806863356168</v>
      </c>
      <c r="N1149" s="178">
        <v>1</v>
      </c>
      <c r="O1149" s="180">
        <f t="shared" ref="O1149:O1167" si="79">(K1149-J1150*N1149)/H1149</f>
        <v>8.486966927489159E-2</v>
      </c>
    </row>
    <row r="1150" spans="2:15" x14ac:dyDescent="0.2">
      <c r="B1150" s="175" t="s">
        <v>65</v>
      </c>
      <c r="C1150" s="182" t="s">
        <v>69</v>
      </c>
      <c r="D1150" s="181" t="s">
        <v>139</v>
      </c>
      <c r="E1150" s="176" t="str">
        <f t="shared" si="76"/>
        <v>MSFemale01-04</v>
      </c>
      <c r="F1150" s="177">
        <v>5.4000000000000001E-4</v>
      </c>
      <c r="G1150" s="177">
        <v>2.1386823635358944E-3</v>
      </c>
      <c r="H1150" s="178">
        <v>211.38239813023861</v>
      </c>
      <c r="I1150" s="177">
        <v>0.99786131763646413</v>
      </c>
      <c r="J1150" s="178">
        <v>98837.677690837183</v>
      </c>
      <c r="K1150" s="178">
        <v>394823.33541032521</v>
      </c>
      <c r="L1150" s="178">
        <v>7895044.3627348104</v>
      </c>
      <c r="M1150" s="179">
        <v>79.878893830654278</v>
      </c>
      <c r="N1150" s="178">
        <v>4</v>
      </c>
      <c r="O1150" s="180">
        <f t="shared" si="79"/>
        <v>1.5051122624761537</v>
      </c>
    </row>
    <row r="1151" spans="2:15" x14ac:dyDescent="0.2">
      <c r="B1151" s="175" t="s">
        <v>65</v>
      </c>
      <c r="C1151" s="182" t="s">
        <v>69</v>
      </c>
      <c r="D1151" s="181" t="s">
        <v>138</v>
      </c>
      <c r="E1151" s="176" t="str">
        <f t="shared" si="76"/>
        <v>MSFemale05-09</v>
      </c>
      <c r="F1151" s="177">
        <v>2.3000000000000001E-4</v>
      </c>
      <c r="G1151" s="177">
        <v>1.1249090622111018E-3</v>
      </c>
      <c r="H1151" s="178">
        <v>110.94561334707417</v>
      </c>
      <c r="I1151" s="177">
        <v>0.99887509093778892</v>
      </c>
      <c r="J1151" s="178">
        <v>98626.295292706942</v>
      </c>
      <c r="K1151" s="178">
        <v>492854.11243016704</v>
      </c>
      <c r="L1151" s="178">
        <v>7500221.0273244856</v>
      </c>
      <c r="M1151" s="179">
        <v>76.046869702091499</v>
      </c>
      <c r="N1151" s="178">
        <v>5</v>
      </c>
      <c r="O1151" s="180">
        <f t="shared" si="79"/>
        <v>2.4999999999997655</v>
      </c>
    </row>
    <row r="1152" spans="2:15" x14ac:dyDescent="0.2">
      <c r="B1152" s="175" t="s">
        <v>65</v>
      </c>
      <c r="C1152" s="182" t="s">
        <v>69</v>
      </c>
      <c r="D1152" s="181" t="s">
        <v>120</v>
      </c>
      <c r="E1152" s="176" t="str">
        <f t="shared" si="76"/>
        <v>MSFemale10-14</v>
      </c>
      <c r="F1152" s="177">
        <v>2.1000000000000001E-4</v>
      </c>
      <c r="G1152" s="177">
        <v>1.0721262890473987E-3</v>
      </c>
      <c r="H1152" s="178">
        <v>105.62089626593894</v>
      </c>
      <c r="I1152" s="177">
        <v>0.9989278737109526</v>
      </c>
      <c r="J1152" s="178">
        <v>98515.349679359875</v>
      </c>
      <c r="K1152" s="178">
        <v>492312.69615613454</v>
      </c>
      <c r="L1152" s="178">
        <v>7007366.9148943182</v>
      </c>
      <c r="M1152" s="179">
        <v>71.129696414836403</v>
      </c>
      <c r="N1152" s="178">
        <v>5</v>
      </c>
      <c r="O1152" s="180">
        <f t="shared" si="79"/>
        <v>2.5000000000004614</v>
      </c>
    </row>
    <row r="1153" spans="2:15" x14ac:dyDescent="0.2">
      <c r="B1153" s="175" t="s">
        <v>65</v>
      </c>
      <c r="C1153" s="182" t="s">
        <v>69</v>
      </c>
      <c r="D1153" s="175" t="s">
        <v>121</v>
      </c>
      <c r="E1153" s="176" t="str">
        <f t="shared" si="76"/>
        <v>MSFemale15-19</v>
      </c>
      <c r="F1153" s="177">
        <v>5.0000000000000001E-4</v>
      </c>
      <c r="G1153" s="177">
        <v>2.4960746479891832E-3</v>
      </c>
      <c r="H1153" s="178">
        <v>245.63802913097217</v>
      </c>
      <c r="I1153" s="177">
        <v>0.99750392535201082</v>
      </c>
      <c r="J1153" s="178">
        <v>98409.728783093931</v>
      </c>
      <c r="K1153" s="178">
        <v>491434.54884264222</v>
      </c>
      <c r="L1153" s="178">
        <v>6515054.2187381834</v>
      </c>
      <c r="M1153" s="179">
        <v>66.203355087971971</v>
      </c>
      <c r="N1153" s="178">
        <v>5</v>
      </c>
      <c r="O1153" s="180">
        <f t="shared" si="79"/>
        <v>2.4999999999999507</v>
      </c>
    </row>
    <row r="1154" spans="2:15" x14ac:dyDescent="0.2">
      <c r="B1154" s="175" t="s">
        <v>65</v>
      </c>
      <c r="C1154" s="182" t="s">
        <v>69</v>
      </c>
      <c r="D1154" s="175" t="s">
        <v>122</v>
      </c>
      <c r="E1154" s="176" t="str">
        <f t="shared" si="76"/>
        <v>MSFemale20-24</v>
      </c>
      <c r="F1154" s="177">
        <v>4.4999999999999999E-4</v>
      </c>
      <c r="G1154" s="177">
        <v>2.2297775515443502E-3</v>
      </c>
      <c r="H1154" s="178">
        <v>218.88408593094891</v>
      </c>
      <c r="I1154" s="177">
        <v>0.9977702224484557</v>
      </c>
      <c r="J1154" s="178">
        <v>98164.090753962955</v>
      </c>
      <c r="K1154" s="178">
        <v>490273.24355498742</v>
      </c>
      <c r="L1154" s="178">
        <v>6023619.6698955409</v>
      </c>
      <c r="M1154" s="179">
        <v>61.362761307422012</v>
      </c>
      <c r="N1154" s="178">
        <v>5</v>
      </c>
      <c r="O1154" s="180">
        <f t="shared" si="79"/>
        <v>2.5000000000000551</v>
      </c>
    </row>
    <row r="1155" spans="2:15" x14ac:dyDescent="0.2">
      <c r="B1155" s="175" t="s">
        <v>65</v>
      </c>
      <c r="C1155" s="182" t="s">
        <v>69</v>
      </c>
      <c r="D1155" s="175" t="s">
        <v>123</v>
      </c>
      <c r="E1155" s="176" t="str">
        <f t="shared" si="76"/>
        <v>MSFemale25-29</v>
      </c>
      <c r="F1155" s="177">
        <v>6.2E-4</v>
      </c>
      <c r="G1155" s="177">
        <v>3.1189741357415405E-3</v>
      </c>
      <c r="H1155" s="178">
        <v>305.48856631745173</v>
      </c>
      <c r="I1155" s="177">
        <v>0.99688102586425842</v>
      </c>
      <c r="J1155" s="178">
        <v>97945.206668032013</v>
      </c>
      <c r="K1155" s="178">
        <v>488962.31192436646</v>
      </c>
      <c r="L1155" s="178">
        <v>5533346.4263405539</v>
      </c>
      <c r="M1155" s="179">
        <v>56.494305485462448</v>
      </c>
      <c r="N1155" s="178">
        <v>5</v>
      </c>
      <c r="O1155" s="180">
        <f t="shared" si="79"/>
        <v>2.5000000000000338</v>
      </c>
    </row>
    <row r="1156" spans="2:15" x14ac:dyDescent="0.2">
      <c r="B1156" s="175" t="s">
        <v>65</v>
      </c>
      <c r="C1156" s="182" t="s">
        <v>69</v>
      </c>
      <c r="D1156" s="175" t="s">
        <v>124</v>
      </c>
      <c r="E1156" s="176" t="str">
        <f t="shared" si="76"/>
        <v>MSFemale30-34</v>
      </c>
      <c r="F1156" s="177">
        <v>8.8999999999999995E-4</v>
      </c>
      <c r="G1156" s="177">
        <v>4.4639722195831876E-3</v>
      </c>
      <c r="H1156" s="178">
        <v>435.86098913398752</v>
      </c>
      <c r="I1156" s="177">
        <v>0.99553602778041683</v>
      </c>
      <c r="J1156" s="178">
        <v>97639.718101714563</v>
      </c>
      <c r="K1156" s="178">
        <v>487108.93803573784</v>
      </c>
      <c r="L1156" s="178">
        <v>5044384.1144161876</v>
      </c>
      <c r="M1156" s="179">
        <v>51.663239227721689</v>
      </c>
      <c r="N1156" s="178">
        <v>5</v>
      </c>
      <c r="O1156" s="180">
        <f t="shared" si="79"/>
        <v>2.5000000000000164</v>
      </c>
    </row>
    <row r="1157" spans="2:15" x14ac:dyDescent="0.2">
      <c r="B1157" s="175" t="s">
        <v>65</v>
      </c>
      <c r="C1157" s="182" t="s">
        <v>69</v>
      </c>
      <c r="D1157" s="175" t="s">
        <v>125</v>
      </c>
      <c r="E1157" s="176" t="str">
        <f t="shared" si="76"/>
        <v>MSFemale35-39</v>
      </c>
      <c r="F1157" s="177">
        <v>1.16E-3</v>
      </c>
      <c r="G1157" s="177">
        <v>5.7868364342855702E-3</v>
      </c>
      <c r="H1157" s="178">
        <v>562.50282189216989</v>
      </c>
      <c r="I1157" s="177">
        <v>0.99421316356571443</v>
      </c>
      <c r="J1157" s="178">
        <v>97203.857112580576</v>
      </c>
      <c r="K1157" s="178">
        <v>484613.02850817249</v>
      </c>
      <c r="L1157" s="178">
        <v>4557275.1763804499</v>
      </c>
      <c r="M1157" s="179">
        <v>46.883686632951793</v>
      </c>
      <c r="N1157" s="178">
        <v>5</v>
      </c>
      <c r="O1157" s="180">
        <f t="shared" si="79"/>
        <v>2.5000000000000182</v>
      </c>
    </row>
    <row r="1158" spans="2:15" x14ac:dyDescent="0.2">
      <c r="B1158" s="175" t="s">
        <v>65</v>
      </c>
      <c r="C1158" s="182" t="s">
        <v>69</v>
      </c>
      <c r="D1158" s="175" t="s">
        <v>126</v>
      </c>
      <c r="E1158" s="176" t="str">
        <f t="shared" si="76"/>
        <v>MSFemale40-44</v>
      </c>
      <c r="F1158" s="177">
        <v>1.72E-3</v>
      </c>
      <c r="G1158" s="177">
        <v>8.5758397442879421E-3</v>
      </c>
      <c r="H1158" s="178">
        <v>828.78076706789773</v>
      </c>
      <c r="I1158" s="177">
        <v>0.99142416025571201</v>
      </c>
      <c r="J1158" s="178">
        <v>96641.35429068841</v>
      </c>
      <c r="K1158" s="178">
        <v>481134.81953577232</v>
      </c>
      <c r="L1158" s="178">
        <v>4072662.1478722775</v>
      </c>
      <c r="M1158" s="179">
        <v>42.142022716507881</v>
      </c>
      <c r="N1158" s="178">
        <v>5</v>
      </c>
      <c r="O1158" s="180">
        <f t="shared" si="79"/>
        <v>2.50000000000006</v>
      </c>
    </row>
    <row r="1159" spans="2:15" x14ac:dyDescent="0.2">
      <c r="B1159" s="175" t="s">
        <v>65</v>
      </c>
      <c r="C1159" s="182" t="s">
        <v>69</v>
      </c>
      <c r="D1159" s="175" t="s">
        <v>127</v>
      </c>
      <c r="E1159" s="176" t="str">
        <f t="shared" si="76"/>
        <v>MSFemale45-49</v>
      </c>
      <c r="F1159" s="177">
        <v>2.49E-3</v>
      </c>
      <c r="G1159" s="177">
        <v>1.2360655308258401E-2</v>
      </c>
      <c r="H1159" s="178">
        <v>1184.3061955226383</v>
      </c>
      <c r="I1159" s="177">
        <v>0.98763934469174164</v>
      </c>
      <c r="J1159" s="178">
        <v>95812.573523620507</v>
      </c>
      <c r="K1159" s="178">
        <v>476102.10212929593</v>
      </c>
      <c r="L1159" s="178">
        <v>3591527.3283365052</v>
      </c>
      <c r="M1159" s="179">
        <v>37.484927043015837</v>
      </c>
      <c r="N1159" s="178">
        <v>5</v>
      </c>
      <c r="O1159" s="180">
        <f t="shared" si="79"/>
        <v>2.4999999999999445</v>
      </c>
    </row>
    <row r="1160" spans="2:15" x14ac:dyDescent="0.2">
      <c r="B1160" s="175" t="s">
        <v>65</v>
      </c>
      <c r="C1160" s="182" t="s">
        <v>69</v>
      </c>
      <c r="D1160" s="175" t="s">
        <v>128</v>
      </c>
      <c r="E1160" s="176" t="str">
        <f t="shared" si="76"/>
        <v>MSFemale50-54</v>
      </c>
      <c r="F1160" s="177">
        <v>4.1200000000000004E-3</v>
      </c>
      <c r="G1160" s="177">
        <v>2.041258063261053E-2</v>
      </c>
      <c r="H1160" s="178">
        <v>1931.6071369590225</v>
      </c>
      <c r="I1160" s="177">
        <v>0.97958741936738947</v>
      </c>
      <c r="J1160" s="178">
        <v>94628.267328097878</v>
      </c>
      <c r="K1160" s="178">
        <v>468312.31879809184</v>
      </c>
      <c r="L1160" s="178">
        <v>3115425.2262072093</v>
      </c>
      <c r="M1160" s="179">
        <v>32.92277576430007</v>
      </c>
      <c r="N1160" s="178">
        <v>5</v>
      </c>
      <c r="O1160" s="180">
        <f t="shared" si="79"/>
        <v>2.5000000000000018</v>
      </c>
    </row>
    <row r="1161" spans="2:15" x14ac:dyDescent="0.2">
      <c r="B1161" s="175" t="s">
        <v>65</v>
      </c>
      <c r="C1161" s="182" t="s">
        <v>69</v>
      </c>
      <c r="D1161" s="175" t="s">
        <v>129</v>
      </c>
      <c r="E1161" s="176" t="str">
        <f t="shared" si="76"/>
        <v>MSFemale55-59</v>
      </c>
      <c r="F1161" s="177">
        <v>5.7099999999999998E-3</v>
      </c>
      <c r="G1161" s="177">
        <v>2.8162341571629942E-2</v>
      </c>
      <c r="H1161" s="178">
        <v>2610.5550068521643</v>
      </c>
      <c r="I1161" s="177">
        <v>0.97183765842837011</v>
      </c>
      <c r="J1161" s="178">
        <v>92696.660191138857</v>
      </c>
      <c r="K1161" s="178">
        <v>456956.91343856388</v>
      </c>
      <c r="L1161" s="178">
        <v>2647112.9074091176</v>
      </c>
      <c r="M1161" s="179">
        <v>28.556723639781822</v>
      </c>
      <c r="N1161" s="178">
        <v>5</v>
      </c>
      <c r="O1161" s="180">
        <f t="shared" si="79"/>
        <v>2.4999999999999774</v>
      </c>
    </row>
    <row r="1162" spans="2:15" x14ac:dyDescent="0.2">
      <c r="B1162" s="175" t="s">
        <v>65</v>
      </c>
      <c r="C1162" s="182" t="s">
        <v>69</v>
      </c>
      <c r="D1162" s="175" t="s">
        <v>130</v>
      </c>
      <c r="E1162" s="176" t="str">
        <f t="shared" si="76"/>
        <v>MSFemale60-64</v>
      </c>
      <c r="F1162" s="177">
        <v>9.3799999999999994E-3</v>
      </c>
      <c r="G1162" s="177">
        <v>4.5835463621666274E-2</v>
      </c>
      <c r="H1162" s="178">
        <v>4129.1383969919743</v>
      </c>
      <c r="I1162" s="177">
        <v>0.95416453637833376</v>
      </c>
      <c r="J1162" s="178">
        <v>90086.105184286702</v>
      </c>
      <c r="K1162" s="178">
        <v>440107.67992895358</v>
      </c>
      <c r="L1162" s="178">
        <v>2190155.9939705539</v>
      </c>
      <c r="M1162" s="179">
        <v>24.311806903963838</v>
      </c>
      <c r="N1162" s="178">
        <v>5</v>
      </c>
      <c r="O1162" s="180">
        <f t="shared" si="79"/>
        <v>2.5000000000000009</v>
      </c>
    </row>
    <row r="1163" spans="2:15" x14ac:dyDescent="0.2">
      <c r="B1163" s="175" t="s">
        <v>65</v>
      </c>
      <c r="C1163" s="182" t="s">
        <v>69</v>
      </c>
      <c r="D1163" s="175" t="s">
        <v>131</v>
      </c>
      <c r="E1163" s="176" t="str">
        <f t="shared" si="76"/>
        <v>MSFemale65-69</v>
      </c>
      <c r="F1163" s="177">
        <v>1.406E-2</v>
      </c>
      <c r="G1163" s="177">
        <v>6.792546165704455E-2</v>
      </c>
      <c r="H1163" s="178">
        <v>5838.6666516662399</v>
      </c>
      <c r="I1163" s="177">
        <v>0.93207453834295539</v>
      </c>
      <c r="J1163" s="178">
        <v>85956.966787294732</v>
      </c>
      <c r="K1163" s="178">
        <v>415188.16730730806</v>
      </c>
      <c r="L1163" s="178">
        <v>1750048.3140416001</v>
      </c>
      <c r="M1163" s="179">
        <v>20.359586656567249</v>
      </c>
      <c r="N1163" s="178">
        <v>5</v>
      </c>
      <c r="O1163" s="180">
        <f t="shared" si="79"/>
        <v>2.5000000000000075</v>
      </c>
    </row>
    <row r="1164" spans="2:15" x14ac:dyDescent="0.2">
      <c r="B1164" s="175" t="s">
        <v>65</v>
      </c>
      <c r="C1164" s="182" t="s">
        <v>69</v>
      </c>
      <c r="D1164" s="175" t="s">
        <v>132</v>
      </c>
      <c r="E1164" s="176" t="str">
        <f t="shared" si="76"/>
        <v>MSFemale70-74</v>
      </c>
      <c r="F1164" s="177">
        <v>2.138E-2</v>
      </c>
      <c r="G1164" s="177">
        <v>0.10147489202556284</v>
      </c>
      <c r="H1164" s="178">
        <v>8129.9958555345365</v>
      </c>
      <c r="I1164" s="177">
        <v>0.89852510797443719</v>
      </c>
      <c r="J1164" s="178">
        <v>80118.30013562848</v>
      </c>
      <c r="K1164" s="178">
        <v>380266.51103930606</v>
      </c>
      <c r="L1164" s="178">
        <v>1334860.1467342922</v>
      </c>
      <c r="M1164" s="179">
        <v>16.661114183333527</v>
      </c>
      <c r="N1164" s="178">
        <v>5</v>
      </c>
      <c r="O1164" s="180">
        <f t="shared" si="79"/>
        <v>2.5000000000000018</v>
      </c>
    </row>
    <row r="1165" spans="2:15" x14ac:dyDescent="0.2">
      <c r="B1165" s="175" t="s">
        <v>65</v>
      </c>
      <c r="C1165" s="182" t="s">
        <v>69</v>
      </c>
      <c r="D1165" s="175" t="s">
        <v>133</v>
      </c>
      <c r="E1165" s="176" t="str">
        <f t="shared" ref="E1165:E1228" si="80">_xlfn.CONCAT(B1165,C1165,D1165)</f>
        <v>MSFemale75-79</v>
      </c>
      <c r="F1165" s="177">
        <v>3.4040000000000001E-2</v>
      </c>
      <c r="G1165" s="177">
        <v>0.15685744673366492</v>
      </c>
      <c r="H1165" s="178">
        <v>11291.901604061699</v>
      </c>
      <c r="I1165" s="177">
        <v>0.84314255326633503</v>
      </c>
      <c r="J1165" s="178">
        <v>71988.304280093944</v>
      </c>
      <c r="K1165" s="178">
        <v>331711.76739031548</v>
      </c>
      <c r="L1165" s="178">
        <v>954593.63569498598</v>
      </c>
      <c r="M1165" s="179">
        <v>13.260398966765887</v>
      </c>
      <c r="N1165" s="178">
        <v>5</v>
      </c>
      <c r="O1165" s="180">
        <f t="shared" si="79"/>
        <v>2.4999999999999982</v>
      </c>
    </row>
    <row r="1166" spans="2:15" x14ac:dyDescent="0.2">
      <c r="B1166" s="175" t="s">
        <v>65</v>
      </c>
      <c r="C1166" s="182" t="s">
        <v>69</v>
      </c>
      <c r="D1166" s="175" t="s">
        <v>134</v>
      </c>
      <c r="E1166" s="176" t="str">
        <f t="shared" si="80"/>
        <v>MSFemale80-84</v>
      </c>
      <c r="F1166" s="177">
        <v>5.7689999999999998E-2</v>
      </c>
      <c r="G1166" s="177">
        <v>0.25210115546870826</v>
      </c>
      <c r="H1166" s="178">
        <v>15301.633247421725</v>
      </c>
      <c r="I1166" s="177">
        <v>0.74789884453129174</v>
      </c>
      <c r="J1166" s="178">
        <v>60696.402676032245</v>
      </c>
      <c r="K1166" s="178">
        <v>265227.93026160693</v>
      </c>
      <c r="L1166" s="178">
        <v>622881.86830467044</v>
      </c>
      <c r="M1166" s="179">
        <v>10.262253458896232</v>
      </c>
      <c r="N1166" s="178">
        <v>5</v>
      </c>
      <c r="O1166" s="180">
        <f t="shared" si="79"/>
        <v>2.5000000000000022</v>
      </c>
    </row>
    <row r="1167" spans="2:15" x14ac:dyDescent="0.2">
      <c r="B1167" s="175" t="s">
        <v>65</v>
      </c>
      <c r="C1167" s="182" t="s">
        <v>69</v>
      </c>
      <c r="D1167" s="175" t="s">
        <v>135</v>
      </c>
      <c r="E1167" s="176" t="str">
        <f t="shared" si="80"/>
        <v>MSFemale85-89</v>
      </c>
      <c r="F1167" s="177">
        <v>9.307E-2</v>
      </c>
      <c r="G1167" s="177">
        <v>0.37752629035432422</v>
      </c>
      <c r="H1167" s="178">
        <v>17137.718903873214</v>
      </c>
      <c r="I1167" s="177">
        <v>0.62247370964567583</v>
      </c>
      <c r="J1167" s="178">
        <v>45394.769428610518</v>
      </c>
      <c r="K1167" s="178">
        <v>184129.54988336956</v>
      </c>
      <c r="L1167" s="178">
        <v>357653.93804306351</v>
      </c>
      <c r="M1167" s="179">
        <v>7.8787477620196578</v>
      </c>
      <c r="N1167" s="178">
        <v>5</v>
      </c>
      <c r="O1167" s="180">
        <f t="shared" si="79"/>
        <v>2.5000000000000009</v>
      </c>
    </row>
    <row r="1168" spans="2:15" x14ac:dyDescent="0.2">
      <c r="B1168" s="175" t="s">
        <v>65</v>
      </c>
      <c r="C1168" s="182" t="s">
        <v>69</v>
      </c>
      <c r="D1168" s="175" t="s">
        <v>8</v>
      </c>
      <c r="E1168" s="176" t="str">
        <f t="shared" si="80"/>
        <v>MSFemale90+</v>
      </c>
      <c r="F1168" s="177">
        <v>0.16284000000000001</v>
      </c>
      <c r="G1168" s="177">
        <v>1</v>
      </c>
      <c r="H1168" s="178">
        <v>28257.050524737304</v>
      </c>
      <c r="I1168" s="177">
        <v>0</v>
      </c>
      <c r="J1168" s="178">
        <v>28257.050524737304</v>
      </c>
      <c r="K1168" s="178">
        <v>173524.38815969395</v>
      </c>
      <c r="L1168" s="178">
        <v>173524.38815969395</v>
      </c>
      <c r="M1168" s="179">
        <v>6.1409235903012611</v>
      </c>
      <c r="N1168" s="179" t="s">
        <v>19</v>
      </c>
      <c r="O1168" s="180">
        <f>K1168/H1168</f>
        <v>6.1409235903012611</v>
      </c>
    </row>
    <row r="1169" spans="2:15" ht="16" customHeight="1" x14ac:dyDescent="0.2">
      <c r="B1169" s="239" t="s">
        <v>14</v>
      </c>
      <c r="C1169" s="239" t="s">
        <v>17</v>
      </c>
      <c r="D1169" s="239" t="s">
        <v>0</v>
      </c>
      <c r="E1169" s="239" t="s">
        <v>137</v>
      </c>
      <c r="F1169" s="238" t="s">
        <v>1</v>
      </c>
      <c r="G1169" s="238" t="s">
        <v>2</v>
      </c>
      <c r="H1169" s="238" t="s">
        <v>82</v>
      </c>
      <c r="I1169" s="238" t="s">
        <v>3</v>
      </c>
      <c r="J1169" s="238" t="s">
        <v>4</v>
      </c>
      <c r="K1169" s="238" t="s">
        <v>5</v>
      </c>
      <c r="L1169" s="238" t="s">
        <v>6</v>
      </c>
      <c r="M1169" s="240" t="s">
        <v>7</v>
      </c>
      <c r="N1169" s="248" t="s">
        <v>9</v>
      </c>
      <c r="O1169" s="250" t="s">
        <v>141</v>
      </c>
    </row>
    <row r="1170" spans="2:15" ht="16" customHeight="1" x14ac:dyDescent="0.2">
      <c r="B1170" s="239"/>
      <c r="C1170" s="239"/>
      <c r="D1170" s="239"/>
      <c r="E1170" s="239"/>
      <c r="F1170" s="239"/>
      <c r="G1170" s="239"/>
      <c r="H1170" s="239"/>
      <c r="I1170" s="239"/>
      <c r="J1170" s="239"/>
      <c r="K1170" s="239"/>
      <c r="L1170" s="239"/>
      <c r="M1170" s="241"/>
      <c r="N1170" s="248"/>
      <c r="O1170" s="250"/>
    </row>
    <row r="1171" spans="2:15" x14ac:dyDescent="0.2">
      <c r="B1171" s="175" t="s">
        <v>66</v>
      </c>
      <c r="C1171" s="182" t="s">
        <v>69</v>
      </c>
      <c r="D1171" s="175">
        <v>0</v>
      </c>
      <c r="E1171" s="176" t="str">
        <f t="shared" si="80"/>
        <v>MTFemale0</v>
      </c>
      <c r="F1171" s="177">
        <v>1.455E-2</v>
      </c>
      <c r="G1171" s="177">
        <v>1.4356969205659481E-2</v>
      </c>
      <c r="H1171" s="178">
        <v>1435.6969205659482</v>
      </c>
      <c r="I1171" s="177">
        <v>0.98564303079434057</v>
      </c>
      <c r="J1171" s="178">
        <v>100000</v>
      </c>
      <c r="K1171" s="178">
        <v>98697.924694894042</v>
      </c>
      <c r="L1171" s="178">
        <v>7852267.8652399015</v>
      </c>
      <c r="M1171" s="179">
        <v>78.522678652399009</v>
      </c>
      <c r="N1171" s="178">
        <v>1</v>
      </c>
      <c r="O1171" s="180">
        <f t="shared" ref="O1171:O1189" si="81">(K1171-J1172*N1171)/H1171</f>
        <v>9.3070907616984444E-2</v>
      </c>
    </row>
    <row r="1172" spans="2:15" x14ac:dyDescent="0.2">
      <c r="B1172" s="175" t="s">
        <v>66</v>
      </c>
      <c r="C1172" s="182" t="s">
        <v>69</v>
      </c>
      <c r="D1172" s="181" t="s">
        <v>139</v>
      </c>
      <c r="E1172" s="176" t="str">
        <f t="shared" si="80"/>
        <v>MTFemale01-04</v>
      </c>
      <c r="F1172" s="177">
        <v>5.2999999999999998E-4</v>
      </c>
      <c r="G1172" s="177">
        <v>2.1073298486984533E-3</v>
      </c>
      <c r="H1172" s="178">
        <v>207.70749789545226</v>
      </c>
      <c r="I1172" s="177">
        <v>0.99789267015130156</v>
      </c>
      <c r="J1172" s="178">
        <v>98564.303079434059</v>
      </c>
      <c r="K1172" s="178">
        <v>393738.08272145165</v>
      </c>
      <c r="L1172" s="178">
        <v>7753569.9405450076</v>
      </c>
      <c r="M1172" s="179">
        <v>78.665091704613587</v>
      </c>
      <c r="N1172" s="178">
        <v>4</v>
      </c>
      <c r="O1172" s="180">
        <f t="shared" si="81"/>
        <v>1.5006699250408984</v>
      </c>
    </row>
    <row r="1173" spans="2:15" x14ac:dyDescent="0.2">
      <c r="B1173" s="175" t="s">
        <v>66</v>
      </c>
      <c r="C1173" s="182" t="s">
        <v>69</v>
      </c>
      <c r="D1173" s="181" t="s">
        <v>138</v>
      </c>
      <c r="E1173" s="176" t="str">
        <f t="shared" si="80"/>
        <v>MTFemale05-09</v>
      </c>
      <c r="F1173" s="177">
        <v>2.0000000000000001E-4</v>
      </c>
      <c r="G1173" s="177">
        <v>9.8162797551947889E-4</v>
      </c>
      <c r="H1173" s="178">
        <v>96.549585799693872</v>
      </c>
      <c r="I1173" s="177">
        <v>0.99901837202448052</v>
      </c>
      <c r="J1173" s="178">
        <v>98356.595581538611</v>
      </c>
      <c r="K1173" s="178">
        <v>491541.6039431938</v>
      </c>
      <c r="L1173" s="178">
        <v>7359831.8578235563</v>
      </c>
      <c r="M1173" s="179">
        <v>74.828045992321691</v>
      </c>
      <c r="N1173" s="178">
        <v>5</v>
      </c>
      <c r="O1173" s="180">
        <f t="shared" si="81"/>
        <v>2.4999999999998122</v>
      </c>
    </row>
    <row r="1174" spans="2:15" x14ac:dyDescent="0.2">
      <c r="B1174" s="175" t="s">
        <v>66</v>
      </c>
      <c r="C1174" s="182" t="s">
        <v>69</v>
      </c>
      <c r="D1174" s="181" t="s">
        <v>120</v>
      </c>
      <c r="E1174" s="176" t="str">
        <f t="shared" si="80"/>
        <v>MTFemale10-14</v>
      </c>
      <c r="F1174" s="177">
        <v>2.5999999999999998E-4</v>
      </c>
      <c r="G1174" s="177">
        <v>1.3119945213400813E-3</v>
      </c>
      <c r="H1174" s="178">
        <v>128.91664201303385</v>
      </c>
      <c r="I1174" s="177">
        <v>0.99868800547865988</v>
      </c>
      <c r="J1174" s="178">
        <v>98260.04599573891</v>
      </c>
      <c r="K1174" s="178">
        <v>490977.93837366195</v>
      </c>
      <c r="L1174" s="178">
        <v>6868290.253880362</v>
      </c>
      <c r="M1174" s="179">
        <v>69.899114988997752</v>
      </c>
      <c r="N1174" s="178">
        <v>5</v>
      </c>
      <c r="O1174" s="180">
        <f t="shared" si="81"/>
        <v>2.4999999999999098</v>
      </c>
    </row>
    <row r="1175" spans="2:15" x14ac:dyDescent="0.2">
      <c r="B1175" s="175" t="s">
        <v>66</v>
      </c>
      <c r="C1175" s="182" t="s">
        <v>69</v>
      </c>
      <c r="D1175" s="175" t="s">
        <v>121</v>
      </c>
      <c r="E1175" s="176" t="str">
        <f t="shared" si="80"/>
        <v>MTFemale15-19</v>
      </c>
      <c r="F1175" s="177">
        <v>4.2000000000000002E-4</v>
      </c>
      <c r="G1175" s="177">
        <v>2.0791014816260119E-3</v>
      </c>
      <c r="H1175" s="178">
        <v>204.02457643296529</v>
      </c>
      <c r="I1175" s="177">
        <v>0.99792089851837396</v>
      </c>
      <c r="J1175" s="178">
        <v>98131.129353725875</v>
      </c>
      <c r="K1175" s="178">
        <v>490145.58532754693</v>
      </c>
      <c r="L1175" s="178">
        <v>6377312.3155067004</v>
      </c>
      <c r="M1175" s="179">
        <v>64.987658427112194</v>
      </c>
      <c r="N1175" s="178">
        <v>5</v>
      </c>
      <c r="O1175" s="180">
        <f t="shared" si="81"/>
        <v>2.4999999999998908</v>
      </c>
    </row>
    <row r="1176" spans="2:15" x14ac:dyDescent="0.2">
      <c r="B1176" s="175" t="s">
        <v>66</v>
      </c>
      <c r="C1176" s="182" t="s">
        <v>69</v>
      </c>
      <c r="D1176" s="175" t="s">
        <v>122</v>
      </c>
      <c r="E1176" s="176" t="str">
        <f t="shared" si="80"/>
        <v>MTFemale20-24</v>
      </c>
      <c r="F1176" s="177">
        <v>5.9999999999999995E-4</v>
      </c>
      <c r="G1176" s="177">
        <v>2.9788035231008109E-3</v>
      </c>
      <c r="H1176" s="178">
        <v>291.70560471766237</v>
      </c>
      <c r="I1176" s="177">
        <v>0.99702119647689924</v>
      </c>
      <c r="J1176" s="178">
        <v>97927.104777292901</v>
      </c>
      <c r="K1176" s="178">
        <v>488906.25987467036</v>
      </c>
      <c r="L1176" s="178">
        <v>5887166.7301791534</v>
      </c>
      <c r="M1176" s="179">
        <v>60.117847286181131</v>
      </c>
      <c r="N1176" s="178">
        <v>5</v>
      </c>
      <c r="O1176" s="180">
        <f t="shared" si="81"/>
        <v>2.5000000000000733</v>
      </c>
    </row>
    <row r="1177" spans="2:15" x14ac:dyDescent="0.2">
      <c r="B1177" s="175" t="s">
        <v>66</v>
      </c>
      <c r="C1177" s="182" t="s">
        <v>69</v>
      </c>
      <c r="D1177" s="175" t="s">
        <v>123</v>
      </c>
      <c r="E1177" s="176" t="str">
        <f t="shared" si="80"/>
        <v>MTFemale25-29</v>
      </c>
      <c r="F1177" s="177">
        <v>6.7000000000000002E-4</v>
      </c>
      <c r="G1177" s="177">
        <v>3.3618069065812733E-3</v>
      </c>
      <c r="H1177" s="178">
        <v>328.23135926518302</v>
      </c>
      <c r="I1177" s="177">
        <v>0.99663819309341872</v>
      </c>
      <c r="J1177" s="178">
        <v>97635.399172575242</v>
      </c>
      <c r="K1177" s="178">
        <v>487356.41746471327</v>
      </c>
      <c r="L1177" s="178">
        <v>5398260.4703044826</v>
      </c>
      <c r="M1177" s="179">
        <v>55.289992318900637</v>
      </c>
      <c r="N1177" s="178">
        <v>5</v>
      </c>
      <c r="O1177" s="180">
        <f t="shared" si="81"/>
        <v>2.5000000000000218</v>
      </c>
    </row>
    <row r="1178" spans="2:15" x14ac:dyDescent="0.2">
      <c r="B1178" s="175" t="s">
        <v>66</v>
      </c>
      <c r="C1178" s="182" t="s">
        <v>69</v>
      </c>
      <c r="D1178" s="175" t="s">
        <v>124</v>
      </c>
      <c r="E1178" s="176" t="str">
        <f t="shared" si="80"/>
        <v>MTFemale30-34</v>
      </c>
      <c r="F1178" s="177">
        <v>1.0499999999999999E-3</v>
      </c>
      <c r="G1178" s="177">
        <v>5.2255676256512821E-3</v>
      </c>
      <c r="H1178" s="178">
        <v>508.48518586904953</v>
      </c>
      <c r="I1178" s="177">
        <v>0.9947744323743487</v>
      </c>
      <c r="J1178" s="178">
        <v>97307.167813310065</v>
      </c>
      <c r="K1178" s="178">
        <v>485264.62610187771</v>
      </c>
      <c r="L1178" s="178">
        <v>4910904.0528397691</v>
      </c>
      <c r="M1178" s="179">
        <v>50.468060711227849</v>
      </c>
      <c r="N1178" s="178">
        <v>5</v>
      </c>
      <c r="O1178" s="180">
        <f t="shared" si="81"/>
        <v>2.5000000000000582</v>
      </c>
    </row>
    <row r="1179" spans="2:15" x14ac:dyDescent="0.2">
      <c r="B1179" s="175" t="s">
        <v>66</v>
      </c>
      <c r="C1179" s="182" t="s">
        <v>69</v>
      </c>
      <c r="D1179" s="175" t="s">
        <v>125</v>
      </c>
      <c r="E1179" s="176" t="str">
        <f t="shared" si="80"/>
        <v>MTFemale35-39</v>
      </c>
      <c r="F1179" s="177">
        <v>1.2999999999999999E-3</v>
      </c>
      <c r="G1179" s="177">
        <v>6.5021740399401617E-3</v>
      </c>
      <c r="H1179" s="178">
        <v>629.40188128055365</v>
      </c>
      <c r="I1179" s="177">
        <v>0.99349782596005987</v>
      </c>
      <c r="J1179" s="178">
        <v>96798.682627441012</v>
      </c>
      <c r="K1179" s="178">
        <v>482419.90843400371</v>
      </c>
      <c r="L1179" s="178">
        <v>4425639.4267378915</v>
      </c>
      <c r="M1179" s="179">
        <v>45.720037779556385</v>
      </c>
      <c r="N1179" s="178">
        <v>5</v>
      </c>
      <c r="O1179" s="180">
        <f t="shared" si="81"/>
        <v>2.4999999999999516</v>
      </c>
    </row>
    <row r="1180" spans="2:15" x14ac:dyDescent="0.2">
      <c r="B1180" s="175" t="s">
        <v>66</v>
      </c>
      <c r="C1180" s="182" t="s">
        <v>69</v>
      </c>
      <c r="D1180" s="175" t="s">
        <v>126</v>
      </c>
      <c r="E1180" s="176" t="str">
        <f t="shared" si="80"/>
        <v>MTFemale40-44</v>
      </c>
      <c r="F1180" s="177">
        <v>2.0200000000000001E-3</v>
      </c>
      <c r="G1180" s="177">
        <v>1.0027881277141559E-2</v>
      </c>
      <c r="H1180" s="178">
        <v>964.37412983059278</v>
      </c>
      <c r="I1180" s="177">
        <v>0.9899721187228584</v>
      </c>
      <c r="J1180" s="178">
        <v>96169.280746160468</v>
      </c>
      <c r="K1180" s="178">
        <v>478435.46840622585</v>
      </c>
      <c r="L1180" s="178">
        <v>3943219.5183038879</v>
      </c>
      <c r="M1180" s="179">
        <v>41.002901214495353</v>
      </c>
      <c r="N1180" s="178">
        <v>5</v>
      </c>
      <c r="O1180" s="180">
        <f t="shared" si="81"/>
        <v>2.500000000000028</v>
      </c>
    </row>
    <row r="1181" spans="2:15" x14ac:dyDescent="0.2">
      <c r="B1181" s="175" t="s">
        <v>66</v>
      </c>
      <c r="C1181" s="182" t="s">
        <v>69</v>
      </c>
      <c r="D1181" s="175" t="s">
        <v>127</v>
      </c>
      <c r="E1181" s="176" t="str">
        <f t="shared" si="80"/>
        <v>MTFemale45-49</v>
      </c>
      <c r="F1181" s="177">
        <v>2.8600000000000001E-3</v>
      </c>
      <c r="G1181" s="177">
        <v>1.4213229413403425E-2</v>
      </c>
      <c r="H1181" s="178">
        <v>1353.1691790195462</v>
      </c>
      <c r="I1181" s="177">
        <v>0.98578677058659658</v>
      </c>
      <c r="J1181" s="178">
        <v>95204.90661632987</v>
      </c>
      <c r="K1181" s="178">
        <v>472641.61013410048</v>
      </c>
      <c r="L1181" s="178">
        <v>3464784.0498976619</v>
      </c>
      <c r="M1181" s="179">
        <v>36.392914746091144</v>
      </c>
      <c r="N1181" s="178">
        <v>5</v>
      </c>
      <c r="O1181" s="180">
        <f t="shared" si="81"/>
        <v>2.4999999999999916</v>
      </c>
    </row>
    <row r="1182" spans="2:15" x14ac:dyDescent="0.2">
      <c r="B1182" s="175" t="s">
        <v>66</v>
      </c>
      <c r="C1182" s="182" t="s">
        <v>69</v>
      </c>
      <c r="D1182" s="175" t="s">
        <v>128</v>
      </c>
      <c r="E1182" s="176" t="str">
        <f t="shared" si="80"/>
        <v>MTFemale50-54</v>
      </c>
      <c r="F1182" s="177">
        <v>4.2700000000000004E-3</v>
      </c>
      <c r="G1182" s="177">
        <v>2.11106266485734E-2</v>
      </c>
      <c r="H1182" s="178">
        <v>1981.268989358997</v>
      </c>
      <c r="I1182" s="177">
        <v>0.97888937335142656</v>
      </c>
      <c r="J1182" s="178">
        <v>93851.737437310323</v>
      </c>
      <c r="K1182" s="178">
        <v>464305.51471315412</v>
      </c>
      <c r="L1182" s="178">
        <v>2992142.4397635614</v>
      </c>
      <c r="M1182" s="179">
        <v>31.881588146007502</v>
      </c>
      <c r="N1182" s="178">
        <v>5</v>
      </c>
      <c r="O1182" s="180">
        <f t="shared" si="81"/>
        <v>2.5000000000000107</v>
      </c>
    </row>
    <row r="1183" spans="2:15" x14ac:dyDescent="0.2">
      <c r="B1183" s="175" t="s">
        <v>66</v>
      </c>
      <c r="C1183" s="182" t="s">
        <v>69</v>
      </c>
      <c r="D1183" s="175" t="s">
        <v>129</v>
      </c>
      <c r="E1183" s="176" t="str">
        <f t="shared" si="80"/>
        <v>MTFemale55-59</v>
      </c>
      <c r="F1183" s="177">
        <v>6.3200000000000001E-3</v>
      </c>
      <c r="G1183" s="177">
        <v>3.1086752021419198E-2</v>
      </c>
      <c r="H1183" s="178">
        <v>2855.9544707330797</v>
      </c>
      <c r="I1183" s="177">
        <v>0.9689132479785808</v>
      </c>
      <c r="J1183" s="178">
        <v>91870.468447951323</v>
      </c>
      <c r="K1183" s="178">
        <v>452212.45606292394</v>
      </c>
      <c r="L1183" s="178">
        <v>2527836.9250504072</v>
      </c>
      <c r="M1183" s="179">
        <v>27.515228427103736</v>
      </c>
      <c r="N1183" s="178">
        <v>5</v>
      </c>
      <c r="O1183" s="180">
        <f t="shared" si="81"/>
        <v>2.5000000000000067</v>
      </c>
    </row>
    <row r="1184" spans="2:15" x14ac:dyDescent="0.2">
      <c r="B1184" s="175" t="s">
        <v>66</v>
      </c>
      <c r="C1184" s="182" t="s">
        <v>69</v>
      </c>
      <c r="D1184" s="175" t="s">
        <v>130</v>
      </c>
      <c r="E1184" s="176" t="str">
        <f t="shared" si="80"/>
        <v>MTFemale60-64</v>
      </c>
      <c r="F1184" s="177">
        <v>9.6600000000000002E-3</v>
      </c>
      <c r="G1184" s="177">
        <v>4.7144083145898283E-2</v>
      </c>
      <c r="H1184" s="178">
        <v>4196.5076481337019</v>
      </c>
      <c r="I1184" s="177">
        <v>0.95285591685410176</v>
      </c>
      <c r="J1184" s="178">
        <v>89014.513977218245</v>
      </c>
      <c r="K1184" s="178">
        <v>434581.30076575698</v>
      </c>
      <c r="L1184" s="178">
        <v>2075624.4689874831</v>
      </c>
      <c r="M1184" s="179">
        <v>23.317820614273128</v>
      </c>
      <c r="N1184" s="178">
        <v>5</v>
      </c>
      <c r="O1184" s="180">
        <f t="shared" si="81"/>
        <v>2.5000000000000102</v>
      </c>
    </row>
    <row r="1185" spans="2:15" x14ac:dyDescent="0.2">
      <c r="B1185" s="175" t="s">
        <v>66</v>
      </c>
      <c r="C1185" s="182" t="s">
        <v>69</v>
      </c>
      <c r="D1185" s="175" t="s">
        <v>131</v>
      </c>
      <c r="E1185" s="176" t="str">
        <f t="shared" si="80"/>
        <v>MTFemale65-69</v>
      </c>
      <c r="F1185" s="177">
        <v>1.5949999999999999E-2</v>
      </c>
      <c r="G1185" s="177">
        <v>7.6681224814312055E-2</v>
      </c>
      <c r="H1185" s="178">
        <v>6503.9486116222743</v>
      </c>
      <c r="I1185" s="177">
        <v>0.92331877518568795</v>
      </c>
      <c r="J1185" s="178">
        <v>84818.006329084543</v>
      </c>
      <c r="K1185" s="178">
        <v>407830.16011636704</v>
      </c>
      <c r="L1185" s="178">
        <v>1641043.1682217261</v>
      </c>
      <c r="M1185" s="179">
        <v>19.347815861818997</v>
      </c>
      <c r="N1185" s="178">
        <v>5</v>
      </c>
      <c r="O1185" s="180">
        <f t="shared" si="81"/>
        <v>2.4999999999999933</v>
      </c>
    </row>
    <row r="1186" spans="2:15" x14ac:dyDescent="0.2">
      <c r="B1186" s="175" t="s">
        <v>66</v>
      </c>
      <c r="C1186" s="182" t="s">
        <v>69</v>
      </c>
      <c r="D1186" s="175" t="s">
        <v>132</v>
      </c>
      <c r="E1186" s="176" t="str">
        <f t="shared" si="80"/>
        <v>MTFemale70-74</v>
      </c>
      <c r="F1186" s="177">
        <v>2.546E-2</v>
      </c>
      <c r="G1186" s="177">
        <v>0.11968546250257425</v>
      </c>
      <c r="H1186" s="178">
        <v>9373.0542183677662</v>
      </c>
      <c r="I1186" s="177">
        <v>0.88031453749742572</v>
      </c>
      <c r="J1186" s="178">
        <v>78314.057717462274</v>
      </c>
      <c r="K1186" s="178">
        <v>368137.65304139192</v>
      </c>
      <c r="L1186" s="178">
        <v>1233213.008105359</v>
      </c>
      <c r="M1186" s="179">
        <v>15.747019680099914</v>
      </c>
      <c r="N1186" s="178">
        <v>5</v>
      </c>
      <c r="O1186" s="180">
        <f t="shared" si="81"/>
        <v>2.5</v>
      </c>
    </row>
    <row r="1187" spans="2:15" x14ac:dyDescent="0.2">
      <c r="B1187" s="175" t="s">
        <v>66</v>
      </c>
      <c r="C1187" s="182" t="s">
        <v>69</v>
      </c>
      <c r="D1187" s="175" t="s">
        <v>133</v>
      </c>
      <c r="E1187" s="176" t="str">
        <f t="shared" si="80"/>
        <v>MTFemale75-79</v>
      </c>
      <c r="F1187" s="177">
        <v>4.19E-2</v>
      </c>
      <c r="G1187" s="177">
        <v>0.18964224753562939</v>
      </c>
      <c r="H1187" s="178">
        <v>13074.12685092997</v>
      </c>
      <c r="I1187" s="177">
        <v>0.81035775246437058</v>
      </c>
      <c r="J1187" s="178">
        <v>68941.003499094499</v>
      </c>
      <c r="K1187" s="178">
        <v>312019.70036814758</v>
      </c>
      <c r="L1187" s="178">
        <v>865075.35506396717</v>
      </c>
      <c r="M1187" s="179">
        <v>12.548052844564838</v>
      </c>
      <c r="N1187" s="178">
        <v>5</v>
      </c>
      <c r="O1187" s="180">
        <f t="shared" si="81"/>
        <v>2.5000000000000004</v>
      </c>
    </row>
    <row r="1188" spans="2:15" x14ac:dyDescent="0.2">
      <c r="B1188" s="175" t="s">
        <v>66</v>
      </c>
      <c r="C1188" s="182" t="s">
        <v>69</v>
      </c>
      <c r="D1188" s="175" t="s">
        <v>134</v>
      </c>
      <c r="E1188" s="176" t="str">
        <f t="shared" si="80"/>
        <v>MTFemale80-84</v>
      </c>
      <c r="F1188" s="177">
        <v>6.4119999999999996E-2</v>
      </c>
      <c r="G1188" s="177">
        <v>0.27630722364078608</v>
      </c>
      <c r="H1188" s="178">
        <v>15436.421580136606</v>
      </c>
      <c r="I1188" s="177">
        <v>0.72369277635921392</v>
      </c>
      <c r="J1188" s="178">
        <v>55866.876648164529</v>
      </c>
      <c r="K1188" s="178">
        <v>240743.32929048111</v>
      </c>
      <c r="L1188" s="178">
        <v>553055.6546958196</v>
      </c>
      <c r="M1188" s="179">
        <v>9.8995270163181726</v>
      </c>
      <c r="N1188" s="178">
        <v>5</v>
      </c>
      <c r="O1188" s="180">
        <f t="shared" si="81"/>
        <v>2.4999999999999996</v>
      </c>
    </row>
    <row r="1189" spans="2:15" x14ac:dyDescent="0.2">
      <c r="B1189" s="175" t="s">
        <v>66</v>
      </c>
      <c r="C1189" s="182" t="s">
        <v>69</v>
      </c>
      <c r="D1189" s="175" t="s">
        <v>135</v>
      </c>
      <c r="E1189" s="176" t="str">
        <f t="shared" si="80"/>
        <v>MTFemale85-89</v>
      </c>
      <c r="F1189" s="177">
        <v>0.11268</v>
      </c>
      <c r="G1189" s="177">
        <v>0.43958514315320113</v>
      </c>
      <c r="H1189" s="178">
        <v>17772.627378828121</v>
      </c>
      <c r="I1189" s="177">
        <v>0.56041485684679881</v>
      </c>
      <c r="J1189" s="178">
        <v>40430.455068027921</v>
      </c>
      <c r="K1189" s="178">
        <v>157720.70689306929</v>
      </c>
      <c r="L1189" s="178">
        <v>312312.32540533843</v>
      </c>
      <c r="M1189" s="179">
        <v>7.7246799443598775</v>
      </c>
      <c r="N1189" s="178">
        <v>5</v>
      </c>
      <c r="O1189" s="180">
        <f t="shared" si="81"/>
        <v>2.4999999999999996</v>
      </c>
    </row>
    <row r="1190" spans="2:15" x14ac:dyDescent="0.2">
      <c r="B1190" s="175" t="s">
        <v>66</v>
      </c>
      <c r="C1190" s="182" t="s">
        <v>69</v>
      </c>
      <c r="D1190" s="175" t="s">
        <v>8</v>
      </c>
      <c r="E1190" s="176" t="str">
        <f t="shared" si="80"/>
        <v>MTFemale90+</v>
      </c>
      <c r="F1190" s="177">
        <v>0.14657000000000001</v>
      </c>
      <c r="G1190" s="177">
        <v>1</v>
      </c>
      <c r="H1190" s="178">
        <v>22657.827689199799</v>
      </c>
      <c r="I1190" s="177">
        <v>0</v>
      </c>
      <c r="J1190" s="178">
        <v>22657.827689199799</v>
      </c>
      <c r="K1190" s="178">
        <v>154591.61851226917</v>
      </c>
      <c r="L1190" s="178">
        <v>154591.61851226917</v>
      </c>
      <c r="M1190" s="179">
        <v>6.8228790788252676</v>
      </c>
      <c r="N1190" s="179" t="s">
        <v>19</v>
      </c>
      <c r="O1190" s="180">
        <f>K1190/H1190</f>
        <v>6.8228790788252676</v>
      </c>
    </row>
    <row r="1191" spans="2:15" ht="16" customHeight="1" x14ac:dyDescent="0.2">
      <c r="B1191" s="239" t="s">
        <v>14</v>
      </c>
      <c r="C1191" s="239" t="s">
        <v>17</v>
      </c>
      <c r="D1191" s="239" t="s">
        <v>0</v>
      </c>
      <c r="E1191" s="239" t="s">
        <v>137</v>
      </c>
      <c r="F1191" s="238" t="s">
        <v>1</v>
      </c>
      <c r="G1191" s="238" t="s">
        <v>2</v>
      </c>
      <c r="H1191" s="238" t="s">
        <v>82</v>
      </c>
      <c r="I1191" s="238" t="s">
        <v>3</v>
      </c>
      <c r="J1191" s="238" t="s">
        <v>4</v>
      </c>
      <c r="K1191" s="238" t="s">
        <v>5</v>
      </c>
      <c r="L1191" s="238" t="s">
        <v>6</v>
      </c>
      <c r="M1191" s="240" t="s">
        <v>7</v>
      </c>
      <c r="N1191" s="248" t="s">
        <v>9</v>
      </c>
      <c r="O1191" s="250" t="s">
        <v>141</v>
      </c>
    </row>
    <row r="1192" spans="2:15" ht="16" customHeight="1" x14ac:dyDescent="0.2">
      <c r="B1192" s="239"/>
      <c r="C1192" s="239"/>
      <c r="D1192" s="239"/>
      <c r="E1192" s="239"/>
      <c r="F1192" s="239"/>
      <c r="G1192" s="239"/>
      <c r="H1192" s="239"/>
      <c r="I1192" s="239"/>
      <c r="J1192" s="239"/>
      <c r="K1192" s="239"/>
      <c r="L1192" s="239"/>
      <c r="M1192" s="241"/>
      <c r="N1192" s="248"/>
      <c r="O1192" s="250"/>
    </row>
    <row r="1193" spans="2:15" x14ac:dyDescent="0.2">
      <c r="B1193" s="175" t="s">
        <v>67</v>
      </c>
      <c r="C1193" s="182" t="s">
        <v>69</v>
      </c>
      <c r="D1193" s="175">
        <v>0</v>
      </c>
      <c r="E1193" s="176" t="str">
        <f t="shared" si="80"/>
        <v>GOFemale0</v>
      </c>
      <c r="F1193" s="177">
        <v>1.289E-2</v>
      </c>
      <c r="G1193" s="177">
        <v>1.2738143514202009E-2</v>
      </c>
      <c r="H1193" s="178">
        <v>1273.8143514202009</v>
      </c>
      <c r="I1193" s="177">
        <v>0.98726185648579801</v>
      </c>
      <c r="J1193" s="178">
        <v>100000</v>
      </c>
      <c r="K1193" s="178">
        <v>98838.554456207334</v>
      </c>
      <c r="L1193" s="178">
        <v>7803296.3714305563</v>
      </c>
      <c r="M1193" s="179">
        <v>78.032963714305566</v>
      </c>
      <c r="N1193" s="178">
        <v>1</v>
      </c>
      <c r="O1193" s="180">
        <f t="shared" ref="O1193:O1211" si="82">(K1193-J1194*N1193)/H1193</f>
        <v>8.8214430542603195E-2</v>
      </c>
    </row>
    <row r="1194" spans="2:15" x14ac:dyDescent="0.2">
      <c r="B1194" s="175" t="s">
        <v>67</v>
      </c>
      <c r="C1194" s="182" t="s">
        <v>69</v>
      </c>
      <c r="D1194" s="181" t="s">
        <v>139</v>
      </c>
      <c r="E1194" s="176" t="str">
        <f t="shared" si="80"/>
        <v>GOFemale01-04</v>
      </c>
      <c r="F1194" s="177">
        <v>5.1999999999999995E-4</v>
      </c>
      <c r="G1194" s="177">
        <v>2.0664605643144259E-3</v>
      </c>
      <c r="H1194" s="178">
        <v>204.013769307975</v>
      </c>
      <c r="I1194" s="177">
        <v>0.99793353943568552</v>
      </c>
      <c r="J1194" s="178">
        <v>98726.185648579805</v>
      </c>
      <c r="K1194" s="178">
        <v>394395.38152192015</v>
      </c>
      <c r="L1194" s="178">
        <v>7704457.8169743493</v>
      </c>
      <c r="M1194" s="179">
        <v>78.038645637528276</v>
      </c>
      <c r="N1194" s="178">
        <v>4</v>
      </c>
      <c r="O1194" s="180">
        <f t="shared" si="82"/>
        <v>1.5033005167893652</v>
      </c>
    </row>
    <row r="1195" spans="2:15" x14ac:dyDescent="0.2">
      <c r="B1195" s="175" t="s">
        <v>67</v>
      </c>
      <c r="C1195" s="182" t="s">
        <v>69</v>
      </c>
      <c r="D1195" s="181" t="s">
        <v>138</v>
      </c>
      <c r="E1195" s="176" t="str">
        <f t="shared" si="80"/>
        <v>GOFemale05-09</v>
      </c>
      <c r="F1195" s="177">
        <v>2.4000000000000001E-4</v>
      </c>
      <c r="G1195" s="177">
        <v>1.1899524690632767E-3</v>
      </c>
      <c r="H1195" s="178">
        <v>117.23670168521605</v>
      </c>
      <c r="I1195" s="177">
        <v>0.99881004753093672</v>
      </c>
      <c r="J1195" s="178">
        <v>98522.171879271831</v>
      </c>
      <c r="K1195" s="178">
        <v>492317.76764214609</v>
      </c>
      <c r="L1195" s="178">
        <v>7310062.4354524296</v>
      </c>
      <c r="M1195" s="179">
        <v>74.197130412534079</v>
      </c>
      <c r="N1195" s="178">
        <v>5</v>
      </c>
      <c r="O1195" s="180">
        <f t="shared" si="82"/>
        <v>2.4999999999999454</v>
      </c>
    </row>
    <row r="1196" spans="2:15" x14ac:dyDescent="0.2">
      <c r="B1196" s="175" t="s">
        <v>67</v>
      </c>
      <c r="C1196" s="182" t="s">
        <v>69</v>
      </c>
      <c r="D1196" s="181" t="s">
        <v>120</v>
      </c>
      <c r="E1196" s="176" t="str">
        <f t="shared" si="80"/>
        <v>GOFemale10-14</v>
      </c>
      <c r="F1196" s="177">
        <v>2.2000000000000001E-4</v>
      </c>
      <c r="G1196" s="177">
        <v>1.1119757475385834E-3</v>
      </c>
      <c r="H1196" s="178">
        <v>109.42390135558271</v>
      </c>
      <c r="I1196" s="177">
        <v>0.99888802425246137</v>
      </c>
      <c r="J1196" s="178">
        <v>98404.935177586609</v>
      </c>
      <c r="K1196" s="178">
        <v>491751.11613454408</v>
      </c>
      <c r="L1196" s="178">
        <v>6817744.6678102836</v>
      </c>
      <c r="M1196" s="179">
        <v>69.282548233039648</v>
      </c>
      <c r="N1196" s="178">
        <v>5</v>
      </c>
      <c r="O1196" s="180">
        <f t="shared" si="82"/>
        <v>2.5000000000002243</v>
      </c>
    </row>
    <row r="1197" spans="2:15" x14ac:dyDescent="0.2">
      <c r="B1197" s="175" t="s">
        <v>67</v>
      </c>
      <c r="C1197" s="182" t="s">
        <v>69</v>
      </c>
      <c r="D1197" s="175" t="s">
        <v>121</v>
      </c>
      <c r="E1197" s="176" t="str">
        <f t="shared" si="80"/>
        <v>GOFemale15-19</v>
      </c>
      <c r="F1197" s="177">
        <v>4.8000000000000001E-4</v>
      </c>
      <c r="G1197" s="177">
        <v>2.3909221983392302E-3</v>
      </c>
      <c r="H1197" s="178">
        <v>235.01691990744484</v>
      </c>
      <c r="I1197" s="177">
        <v>0.99760907780166075</v>
      </c>
      <c r="J1197" s="178">
        <v>98295.511276231016</v>
      </c>
      <c r="K1197" s="178">
        <v>490890.0140813865</v>
      </c>
      <c r="L1197" s="178">
        <v>6325993.5516757397</v>
      </c>
      <c r="M1197" s="179">
        <v>64.356891474915571</v>
      </c>
      <c r="N1197" s="178">
        <v>5</v>
      </c>
      <c r="O1197" s="180">
        <f t="shared" si="82"/>
        <v>2.5000000000001807</v>
      </c>
    </row>
    <row r="1198" spans="2:15" x14ac:dyDescent="0.2">
      <c r="B1198" s="175" t="s">
        <v>67</v>
      </c>
      <c r="C1198" s="182" t="s">
        <v>69</v>
      </c>
      <c r="D1198" s="175" t="s">
        <v>122</v>
      </c>
      <c r="E1198" s="176" t="str">
        <f t="shared" si="80"/>
        <v>GOFemale20-24</v>
      </c>
      <c r="F1198" s="177">
        <v>6.7000000000000002E-4</v>
      </c>
      <c r="G1198" s="177">
        <v>3.3447940781852308E-3</v>
      </c>
      <c r="H1198" s="178">
        <v>327.99216082694733</v>
      </c>
      <c r="I1198" s="177">
        <v>0.99665520592181478</v>
      </c>
      <c r="J1198" s="178">
        <v>98060.494356323572</v>
      </c>
      <c r="K1198" s="178">
        <v>489482.49137955048</v>
      </c>
      <c r="L1198" s="178">
        <v>5835103.5375943528</v>
      </c>
      <c r="M1198" s="179">
        <v>59.505140942806882</v>
      </c>
      <c r="N1198" s="178">
        <v>5</v>
      </c>
      <c r="O1198" s="180">
        <f t="shared" si="82"/>
        <v>2.4999999999999805</v>
      </c>
    </row>
    <row r="1199" spans="2:15" x14ac:dyDescent="0.2">
      <c r="B1199" s="175" t="s">
        <v>67</v>
      </c>
      <c r="C1199" s="182" t="s">
        <v>69</v>
      </c>
      <c r="D1199" s="175" t="s">
        <v>123</v>
      </c>
      <c r="E1199" s="176" t="str">
        <f t="shared" si="80"/>
        <v>GOFemale25-29</v>
      </c>
      <c r="F1199" s="177">
        <v>7.2999999999999996E-4</v>
      </c>
      <c r="G1199" s="177">
        <v>3.6517861223005787E-3</v>
      </c>
      <c r="H1199" s="178">
        <v>356.89819521522543</v>
      </c>
      <c r="I1199" s="177">
        <v>0.99634821387769945</v>
      </c>
      <c r="J1199" s="178">
        <v>97732.502195496621</v>
      </c>
      <c r="K1199" s="178">
        <v>487770.26548944507</v>
      </c>
      <c r="L1199" s="178">
        <v>5345621.0462148022</v>
      </c>
      <c r="M1199" s="179">
        <v>54.696451294389568</v>
      </c>
      <c r="N1199" s="178">
        <v>5</v>
      </c>
      <c r="O1199" s="180">
        <f t="shared" si="82"/>
        <v>2.4999999999999725</v>
      </c>
    </row>
    <row r="1200" spans="2:15" x14ac:dyDescent="0.2">
      <c r="B1200" s="175" t="s">
        <v>67</v>
      </c>
      <c r="C1200" s="182" t="s">
        <v>69</v>
      </c>
      <c r="D1200" s="175" t="s">
        <v>124</v>
      </c>
      <c r="E1200" s="176" t="str">
        <f t="shared" si="80"/>
        <v>GOFemale30-34</v>
      </c>
      <c r="F1200" s="177">
        <v>1.06E-3</v>
      </c>
      <c r="G1200" s="177">
        <v>5.2666007169949701E-3</v>
      </c>
      <c r="H1200" s="178">
        <v>512.83842584570027</v>
      </c>
      <c r="I1200" s="177">
        <v>0.99473339928300508</v>
      </c>
      <c r="J1200" s="178">
        <v>97375.604000281397</v>
      </c>
      <c r="K1200" s="178">
        <v>485595.92393679277</v>
      </c>
      <c r="L1200" s="178">
        <v>4857850.7807253571</v>
      </c>
      <c r="M1200" s="179">
        <v>49.88776019002993</v>
      </c>
      <c r="N1200" s="178">
        <v>5</v>
      </c>
      <c r="O1200" s="180">
        <f t="shared" si="82"/>
        <v>2.4999999999999956</v>
      </c>
    </row>
    <row r="1201" spans="2:15" x14ac:dyDescent="0.2">
      <c r="B1201" s="175" t="s">
        <v>67</v>
      </c>
      <c r="C1201" s="182" t="s">
        <v>69</v>
      </c>
      <c r="D1201" s="175" t="s">
        <v>125</v>
      </c>
      <c r="E1201" s="176" t="str">
        <f t="shared" si="80"/>
        <v>GOFemale35-39</v>
      </c>
      <c r="F1201" s="177">
        <v>1.25E-3</v>
      </c>
      <c r="G1201" s="177">
        <v>6.2246598301029287E-3</v>
      </c>
      <c r="H1201" s="178">
        <v>602.93776590386676</v>
      </c>
      <c r="I1201" s="177">
        <v>0.9937753401698971</v>
      </c>
      <c r="J1201" s="178">
        <v>96862.765574435703</v>
      </c>
      <c r="K1201" s="178">
        <v>482806.48345741886</v>
      </c>
      <c r="L1201" s="178">
        <v>4372254.8567885645</v>
      </c>
      <c r="M1201" s="179">
        <v>45.138653959127744</v>
      </c>
      <c r="N1201" s="178">
        <v>5</v>
      </c>
      <c r="O1201" s="180">
        <f t="shared" si="82"/>
        <v>2.4999999999999889</v>
      </c>
    </row>
    <row r="1202" spans="2:15" x14ac:dyDescent="0.2">
      <c r="B1202" s="175" t="s">
        <v>67</v>
      </c>
      <c r="C1202" s="182" t="s">
        <v>69</v>
      </c>
      <c r="D1202" s="175" t="s">
        <v>126</v>
      </c>
      <c r="E1202" s="176" t="str">
        <f t="shared" si="80"/>
        <v>GOFemale40-44</v>
      </c>
      <c r="F1202" s="177">
        <v>1.97E-3</v>
      </c>
      <c r="G1202" s="177">
        <v>9.7985638067302518E-3</v>
      </c>
      <c r="H1202" s="178">
        <v>943.2080648067664</v>
      </c>
      <c r="I1202" s="177">
        <v>0.99020143619326972</v>
      </c>
      <c r="J1202" s="178">
        <v>96259.827808531845</v>
      </c>
      <c r="K1202" s="178">
        <v>478941.11888064235</v>
      </c>
      <c r="L1202" s="178">
        <v>3889448.3733311454</v>
      </c>
      <c r="M1202" s="179">
        <v>40.405727517688433</v>
      </c>
      <c r="N1202" s="178">
        <v>5</v>
      </c>
      <c r="O1202" s="180">
        <f t="shared" si="82"/>
        <v>2.5000000000000555</v>
      </c>
    </row>
    <row r="1203" spans="2:15" x14ac:dyDescent="0.2">
      <c r="B1203" s="175" t="s">
        <v>67</v>
      </c>
      <c r="C1203" s="182" t="s">
        <v>69</v>
      </c>
      <c r="D1203" s="175" t="s">
        <v>127</v>
      </c>
      <c r="E1203" s="176" t="str">
        <f t="shared" si="80"/>
        <v>GOFemale45-49</v>
      </c>
      <c r="F1203" s="177">
        <v>2.8600000000000001E-3</v>
      </c>
      <c r="G1203" s="177">
        <v>1.4210940123229942E-2</v>
      </c>
      <c r="H1203" s="178">
        <v>1354.5387759267539</v>
      </c>
      <c r="I1203" s="177">
        <v>0.98578905987677001</v>
      </c>
      <c r="J1203" s="178">
        <v>95316.619743725081</v>
      </c>
      <c r="K1203" s="178">
        <v>473196.75177880848</v>
      </c>
      <c r="L1203" s="178">
        <v>3410507.2544505033</v>
      </c>
      <c r="M1203" s="179">
        <v>35.780824620304742</v>
      </c>
      <c r="N1203" s="178">
        <v>5</v>
      </c>
      <c r="O1203" s="180">
        <f t="shared" si="82"/>
        <v>2.5000000000000084</v>
      </c>
    </row>
    <row r="1204" spans="2:15" x14ac:dyDescent="0.2">
      <c r="B1204" s="175" t="s">
        <v>67</v>
      </c>
      <c r="C1204" s="182" t="s">
        <v>69</v>
      </c>
      <c r="D1204" s="175" t="s">
        <v>128</v>
      </c>
      <c r="E1204" s="176" t="str">
        <f t="shared" si="80"/>
        <v>GOFemale50-54</v>
      </c>
      <c r="F1204" s="177">
        <v>4.45E-3</v>
      </c>
      <c r="G1204" s="177">
        <v>2.2017969045007923E-2</v>
      </c>
      <c r="H1204" s="178">
        <v>2068.8541901535114</v>
      </c>
      <c r="I1204" s="177">
        <v>0.97798203095499203</v>
      </c>
      <c r="J1204" s="178">
        <v>93962.08096779832</v>
      </c>
      <c r="K1204" s="178">
        <v>464638.2693636078</v>
      </c>
      <c r="L1204" s="178">
        <v>2937310.5026716948</v>
      </c>
      <c r="M1204" s="179">
        <v>31.260594405932096</v>
      </c>
      <c r="N1204" s="178">
        <v>5</v>
      </c>
      <c r="O1204" s="180">
        <f t="shared" si="82"/>
        <v>2.5000000000000009</v>
      </c>
    </row>
    <row r="1205" spans="2:15" x14ac:dyDescent="0.2">
      <c r="B1205" s="175" t="s">
        <v>67</v>
      </c>
      <c r="C1205" s="182" t="s">
        <v>69</v>
      </c>
      <c r="D1205" s="175" t="s">
        <v>129</v>
      </c>
      <c r="E1205" s="176" t="str">
        <f t="shared" si="80"/>
        <v>GOFemale55-59</v>
      </c>
      <c r="F1205" s="177">
        <v>7.1000000000000004E-3</v>
      </c>
      <c r="G1205" s="177">
        <v>3.4903050243638545E-2</v>
      </c>
      <c r="H1205" s="178">
        <v>3207.3539112702074</v>
      </c>
      <c r="I1205" s="177">
        <v>0.96509694975636151</v>
      </c>
      <c r="J1205" s="178">
        <v>91893.226777644799</v>
      </c>
      <c r="K1205" s="178">
        <v>451447.74911004852</v>
      </c>
      <c r="L1205" s="178">
        <v>2472672.2333080871</v>
      </c>
      <c r="M1205" s="179">
        <v>26.908101064850442</v>
      </c>
      <c r="N1205" s="178">
        <v>5</v>
      </c>
      <c r="O1205" s="180">
        <f t="shared" si="82"/>
        <v>2.4999999999999951</v>
      </c>
    </row>
    <row r="1206" spans="2:15" x14ac:dyDescent="0.2">
      <c r="B1206" s="175" t="s">
        <v>67</v>
      </c>
      <c r="C1206" s="182" t="s">
        <v>69</v>
      </c>
      <c r="D1206" s="175" t="s">
        <v>130</v>
      </c>
      <c r="E1206" s="176" t="str">
        <f t="shared" si="80"/>
        <v>GOFemale60-64</v>
      </c>
      <c r="F1206" s="177">
        <v>9.7999999999999997E-3</v>
      </c>
      <c r="G1206" s="177">
        <v>4.7829849552196373E-2</v>
      </c>
      <c r="H1206" s="178">
        <v>4241.8319566039117</v>
      </c>
      <c r="I1206" s="177">
        <v>0.95217015044780362</v>
      </c>
      <c r="J1206" s="178">
        <v>88685.872866374601</v>
      </c>
      <c r="K1206" s="178">
        <v>432824.78444036323</v>
      </c>
      <c r="L1206" s="178">
        <v>2021224.4841980385</v>
      </c>
      <c r="M1206" s="179">
        <v>22.790828109043613</v>
      </c>
      <c r="N1206" s="178">
        <v>5</v>
      </c>
      <c r="O1206" s="180">
        <f t="shared" si="82"/>
        <v>2.5000000000000009</v>
      </c>
    </row>
    <row r="1207" spans="2:15" x14ac:dyDescent="0.2">
      <c r="B1207" s="175" t="s">
        <v>67</v>
      </c>
      <c r="C1207" s="182" t="s">
        <v>69</v>
      </c>
      <c r="D1207" s="175" t="s">
        <v>131</v>
      </c>
      <c r="E1207" s="176" t="str">
        <f t="shared" si="80"/>
        <v>GOFemale65-69</v>
      </c>
      <c r="F1207" s="177">
        <v>1.6650000000000002E-2</v>
      </c>
      <c r="G1207" s="177">
        <v>7.9900300123497497E-2</v>
      </c>
      <c r="H1207" s="178">
        <v>6747.1042123315783</v>
      </c>
      <c r="I1207" s="177">
        <v>0.92009969987650253</v>
      </c>
      <c r="J1207" s="178">
        <v>84444.040909770687</v>
      </c>
      <c r="K1207" s="178">
        <v>405352.44401802449</v>
      </c>
      <c r="L1207" s="178">
        <v>1588399.6997576752</v>
      </c>
      <c r="M1207" s="179">
        <v>18.810086332259921</v>
      </c>
      <c r="N1207" s="178">
        <v>5</v>
      </c>
      <c r="O1207" s="180">
        <f t="shared" si="82"/>
        <v>2.4999999999999942</v>
      </c>
    </row>
    <row r="1208" spans="2:15" x14ac:dyDescent="0.2">
      <c r="B1208" s="175" t="s">
        <v>67</v>
      </c>
      <c r="C1208" s="182" t="s">
        <v>69</v>
      </c>
      <c r="D1208" s="175" t="s">
        <v>132</v>
      </c>
      <c r="E1208" s="176" t="str">
        <f t="shared" si="80"/>
        <v>GOFemale70-74</v>
      </c>
      <c r="F1208" s="177">
        <v>2.7390000000000001E-2</v>
      </c>
      <c r="G1208" s="177">
        <v>0.12817580903069262</v>
      </c>
      <c r="H1208" s="178">
        <v>9958.867720400769</v>
      </c>
      <c r="I1208" s="177">
        <v>0.87182419096930741</v>
      </c>
      <c r="J1208" s="178">
        <v>77696.936697439116</v>
      </c>
      <c r="K1208" s="178">
        <v>363587.51418619364</v>
      </c>
      <c r="L1208" s="178">
        <v>1183047.2557396507</v>
      </c>
      <c r="M1208" s="179">
        <v>15.226433705444192</v>
      </c>
      <c r="N1208" s="178">
        <v>5</v>
      </c>
      <c r="O1208" s="180">
        <f t="shared" si="82"/>
        <v>2.4999999999999956</v>
      </c>
    </row>
    <row r="1209" spans="2:15" x14ac:dyDescent="0.2">
      <c r="B1209" s="175" t="s">
        <v>67</v>
      </c>
      <c r="C1209" s="182" t="s">
        <v>69</v>
      </c>
      <c r="D1209" s="175" t="s">
        <v>133</v>
      </c>
      <c r="E1209" s="176" t="str">
        <f t="shared" si="80"/>
        <v>GOFemale75-79</v>
      </c>
      <c r="F1209" s="177">
        <v>4.2070000000000003E-2</v>
      </c>
      <c r="G1209" s="177">
        <v>0.19033400921032551</v>
      </c>
      <c r="H1209" s="178">
        <v>12892.858244565281</v>
      </c>
      <c r="I1209" s="177">
        <v>0.80966599078967449</v>
      </c>
      <c r="J1209" s="178">
        <v>67738.068977038347</v>
      </c>
      <c r="K1209" s="178">
        <v>306458.19927377853</v>
      </c>
      <c r="L1209" s="178">
        <v>819459.74155345699</v>
      </c>
      <c r="M1209" s="179">
        <v>12.097477148798486</v>
      </c>
      <c r="N1209" s="178">
        <v>5</v>
      </c>
      <c r="O1209" s="180">
        <f t="shared" si="82"/>
        <v>2.4999999999999978</v>
      </c>
    </row>
    <row r="1210" spans="2:15" x14ac:dyDescent="0.2">
      <c r="B1210" s="175" t="s">
        <v>67</v>
      </c>
      <c r="C1210" s="182" t="s">
        <v>69</v>
      </c>
      <c r="D1210" s="175" t="s">
        <v>134</v>
      </c>
      <c r="E1210" s="176" t="str">
        <f t="shared" si="80"/>
        <v>GOFemale80-84</v>
      </c>
      <c r="F1210" s="177">
        <v>6.8510000000000001E-2</v>
      </c>
      <c r="G1210" s="177">
        <v>0.29246750332937482</v>
      </c>
      <c r="H1210" s="178">
        <v>16040.441852499831</v>
      </c>
      <c r="I1210" s="177">
        <v>0.70753249667062512</v>
      </c>
      <c r="J1210" s="178">
        <v>54845.210732473068</v>
      </c>
      <c r="K1210" s="178">
        <v>234124.94903111574</v>
      </c>
      <c r="L1210" s="178">
        <v>513001.54227967851</v>
      </c>
      <c r="M1210" s="179">
        <v>9.3536251466335898</v>
      </c>
      <c r="N1210" s="178">
        <v>5</v>
      </c>
      <c r="O1210" s="180">
        <f t="shared" si="82"/>
        <v>2.4999999999999991</v>
      </c>
    </row>
    <row r="1211" spans="2:15" x14ac:dyDescent="0.2">
      <c r="B1211" s="175" t="s">
        <v>67</v>
      </c>
      <c r="C1211" s="182" t="s">
        <v>69</v>
      </c>
      <c r="D1211" s="175" t="s">
        <v>135</v>
      </c>
      <c r="E1211" s="176" t="str">
        <f t="shared" si="80"/>
        <v>GOFemale85-89</v>
      </c>
      <c r="F1211" s="177">
        <v>0.10356</v>
      </c>
      <c r="G1211" s="177">
        <v>0.41129944096164722</v>
      </c>
      <c r="H1211" s="178">
        <v>15960.379746978917</v>
      </c>
      <c r="I1211" s="177">
        <v>0.58870055903835272</v>
      </c>
      <c r="J1211" s="178">
        <v>38804.768879973235</v>
      </c>
      <c r="K1211" s="178">
        <v>154122.89503241886</v>
      </c>
      <c r="L1211" s="178">
        <v>278876.59324856277</v>
      </c>
      <c r="M1211" s="179">
        <v>7.1866577561936795</v>
      </c>
      <c r="N1211" s="178">
        <v>5</v>
      </c>
      <c r="O1211" s="180">
        <f t="shared" si="82"/>
        <v>2.5</v>
      </c>
    </row>
    <row r="1212" spans="2:15" x14ac:dyDescent="0.2">
      <c r="B1212" s="175" t="s">
        <v>67</v>
      </c>
      <c r="C1212" s="182" t="s">
        <v>69</v>
      </c>
      <c r="D1212" s="175" t="s">
        <v>8</v>
      </c>
      <c r="E1212" s="176" t="str">
        <f t="shared" si="80"/>
        <v>GOFemale90+</v>
      </c>
      <c r="F1212" s="177">
        <v>0.18312</v>
      </c>
      <c r="G1212" s="177">
        <v>1</v>
      </c>
      <c r="H1212" s="178">
        <v>22844.389132994314</v>
      </c>
      <c r="I1212" s="177">
        <v>0</v>
      </c>
      <c r="J1212" s="178">
        <v>22844.389132994314</v>
      </c>
      <c r="K1212" s="178">
        <v>124753.69821614388</v>
      </c>
      <c r="L1212" s="178">
        <v>124753.69821614388</v>
      </c>
      <c r="M1212" s="179">
        <v>5.4610214127354899</v>
      </c>
      <c r="N1212" s="179" t="s">
        <v>19</v>
      </c>
      <c r="O1212" s="180">
        <f>K1212/H1212</f>
        <v>5.4610214127354899</v>
      </c>
    </row>
    <row r="1213" spans="2:15" ht="16" customHeight="1" x14ac:dyDescent="0.2">
      <c r="B1213" s="246" t="s">
        <v>14</v>
      </c>
      <c r="C1213" s="246" t="s">
        <v>17</v>
      </c>
      <c r="D1213" s="246" t="s">
        <v>0</v>
      </c>
      <c r="E1213" s="246" t="s">
        <v>137</v>
      </c>
      <c r="F1213" s="245" t="s">
        <v>1</v>
      </c>
      <c r="G1213" s="245" t="s">
        <v>2</v>
      </c>
      <c r="H1213" s="245" t="s">
        <v>82</v>
      </c>
      <c r="I1213" s="245" t="s">
        <v>3</v>
      </c>
      <c r="J1213" s="245" t="s">
        <v>4</v>
      </c>
      <c r="K1213" s="245" t="s">
        <v>5</v>
      </c>
      <c r="L1213" s="245" t="s">
        <v>6</v>
      </c>
      <c r="M1213" s="245" t="s">
        <v>7</v>
      </c>
      <c r="N1213" s="251" t="s">
        <v>9</v>
      </c>
      <c r="O1213" s="252" t="s">
        <v>141</v>
      </c>
    </row>
    <row r="1214" spans="2:15" ht="16" customHeight="1" x14ac:dyDescent="0.2">
      <c r="B1214" s="246"/>
      <c r="C1214" s="246"/>
      <c r="D1214" s="246"/>
      <c r="E1214" s="246"/>
      <c r="F1214" s="246"/>
      <c r="G1214" s="246"/>
      <c r="H1214" s="246"/>
      <c r="I1214" s="246"/>
      <c r="J1214" s="246"/>
      <c r="K1214" s="246"/>
      <c r="L1214" s="246"/>
      <c r="M1214" s="246"/>
      <c r="N1214" s="251"/>
      <c r="O1214" s="252"/>
    </row>
    <row r="1215" spans="2:15" x14ac:dyDescent="0.2">
      <c r="B1215" s="175" t="s">
        <v>68</v>
      </c>
      <c r="C1215" s="182" t="s">
        <v>69</v>
      </c>
      <c r="D1215" s="175">
        <v>0</v>
      </c>
      <c r="E1215" s="176" t="str">
        <f t="shared" si="80"/>
        <v>DFFemale0</v>
      </c>
      <c r="F1215" s="177">
        <v>9.2300000000000004E-3</v>
      </c>
      <c r="G1215" s="177">
        <v>9.1537021500953421E-3</v>
      </c>
      <c r="H1215" s="178">
        <v>915.37021500953426</v>
      </c>
      <c r="I1215" s="177">
        <v>0.99084629784990463</v>
      </c>
      <c r="J1215" s="178">
        <v>100000</v>
      </c>
      <c r="K1215" s="178">
        <v>99155.535374656742</v>
      </c>
      <c r="L1215" s="178">
        <v>8217552.5583024155</v>
      </c>
      <c r="M1215" s="179">
        <v>82.175525583024154</v>
      </c>
      <c r="N1215" s="178">
        <v>1</v>
      </c>
      <c r="O1215" s="180">
        <f t="shared" ref="O1215:O1233" si="83">(K1215-J1216*N1215)/H1215</f>
        <v>7.7461106450287157E-2</v>
      </c>
    </row>
    <row r="1216" spans="2:15" x14ac:dyDescent="0.2">
      <c r="B1216" s="175" t="s">
        <v>68</v>
      </c>
      <c r="C1216" s="182" t="s">
        <v>69</v>
      </c>
      <c r="D1216" s="181" t="s">
        <v>139</v>
      </c>
      <c r="E1216" s="176" t="str">
        <f t="shared" si="80"/>
        <v>DFFemale01-04</v>
      </c>
      <c r="F1216" s="177">
        <v>2.9999999999999997E-4</v>
      </c>
      <c r="G1216" s="177">
        <v>1.1858191756307374E-3</v>
      </c>
      <c r="H1216" s="178">
        <v>117.49645400931421</v>
      </c>
      <c r="I1216" s="177">
        <v>0.99881418082436924</v>
      </c>
      <c r="J1216" s="178">
        <v>99084.629784990466</v>
      </c>
      <c r="K1216" s="178">
        <v>396045.85018757626</v>
      </c>
      <c r="L1216" s="178">
        <v>8118397.0229277592</v>
      </c>
      <c r="M1216" s="179">
        <v>81.933969380965991</v>
      </c>
      <c r="N1216" s="178">
        <v>4</v>
      </c>
      <c r="O1216" s="180">
        <f t="shared" si="83"/>
        <v>1.5091252340059738</v>
      </c>
    </row>
    <row r="1217" spans="2:15" x14ac:dyDescent="0.2">
      <c r="B1217" s="175" t="s">
        <v>68</v>
      </c>
      <c r="C1217" s="182" t="s">
        <v>69</v>
      </c>
      <c r="D1217" s="181" t="s">
        <v>138</v>
      </c>
      <c r="E1217" s="176" t="str">
        <f t="shared" si="80"/>
        <v>DFFemale05-09</v>
      </c>
      <c r="F1217" s="177">
        <v>1.1E-4</v>
      </c>
      <c r="G1217" s="177">
        <v>5.4510784666849678E-4</v>
      </c>
      <c r="H1217" s="178">
        <v>53.94776094100515</v>
      </c>
      <c r="I1217" s="177">
        <v>0.9994548921533315</v>
      </c>
      <c r="J1217" s="178">
        <v>98967.133330981145</v>
      </c>
      <c r="K1217" s="178">
        <v>494700.79725255322</v>
      </c>
      <c r="L1217" s="178">
        <v>7722351.1727401828</v>
      </c>
      <c r="M1217" s="179">
        <v>78.029451928388241</v>
      </c>
      <c r="N1217" s="178">
        <v>5</v>
      </c>
      <c r="O1217" s="180">
        <f t="shared" si="83"/>
        <v>2.5000000000006115</v>
      </c>
    </row>
    <row r="1218" spans="2:15" x14ac:dyDescent="0.2">
      <c r="B1218" s="175" t="s">
        <v>68</v>
      </c>
      <c r="C1218" s="182" t="s">
        <v>69</v>
      </c>
      <c r="D1218" s="181" t="s">
        <v>120</v>
      </c>
      <c r="E1218" s="176" t="str">
        <f t="shared" si="80"/>
        <v>DFFemale10-14</v>
      </c>
      <c r="F1218" s="177">
        <v>1.4999999999999999E-4</v>
      </c>
      <c r="G1218" s="177">
        <v>7.7107955383799568E-4</v>
      </c>
      <c r="H1218" s="178">
        <v>76.269934998041421</v>
      </c>
      <c r="I1218" s="177">
        <v>0.99922892044616196</v>
      </c>
      <c r="J1218" s="178">
        <v>98913.185570040136</v>
      </c>
      <c r="K1218" s="178">
        <v>494375.25301270559</v>
      </c>
      <c r="L1218" s="178">
        <v>7227650.3754876293</v>
      </c>
      <c r="M1218" s="179">
        <v>73.070646080544549</v>
      </c>
      <c r="N1218" s="178">
        <v>5</v>
      </c>
      <c r="O1218" s="180">
        <f t="shared" si="83"/>
        <v>2.4999999999997424</v>
      </c>
    </row>
    <row r="1219" spans="2:15" x14ac:dyDescent="0.2">
      <c r="B1219" s="175" t="s">
        <v>68</v>
      </c>
      <c r="C1219" s="182" t="s">
        <v>69</v>
      </c>
      <c r="D1219" s="175" t="s">
        <v>121</v>
      </c>
      <c r="E1219" s="176" t="str">
        <f t="shared" si="80"/>
        <v>DFFemale15-19</v>
      </c>
      <c r="F1219" s="177">
        <v>2.3000000000000001E-4</v>
      </c>
      <c r="G1219" s="177">
        <v>1.1713094563451274E-3</v>
      </c>
      <c r="H1219" s="178">
        <v>115.76861391931038</v>
      </c>
      <c r="I1219" s="177">
        <v>0.99882869054365486</v>
      </c>
      <c r="J1219" s="178">
        <v>98836.915635042096</v>
      </c>
      <c r="K1219" s="178">
        <v>493895.15664041223</v>
      </c>
      <c r="L1219" s="178">
        <v>6733275.1224749237</v>
      </c>
      <c r="M1219" s="179">
        <v>68.125103653959812</v>
      </c>
      <c r="N1219" s="178">
        <v>5</v>
      </c>
      <c r="O1219" s="180">
        <f t="shared" si="83"/>
        <v>2.5000000000000577</v>
      </c>
    </row>
    <row r="1220" spans="2:15" x14ac:dyDescent="0.2">
      <c r="B1220" s="175" t="s">
        <v>68</v>
      </c>
      <c r="C1220" s="182" t="s">
        <v>69</v>
      </c>
      <c r="D1220" s="175" t="s">
        <v>122</v>
      </c>
      <c r="E1220" s="176" t="str">
        <f t="shared" si="80"/>
        <v>DFFemale20-24</v>
      </c>
      <c r="F1220" s="177">
        <v>3.5E-4</v>
      </c>
      <c r="G1220" s="177">
        <v>1.7283677257651253E-3</v>
      </c>
      <c r="H1220" s="178">
        <v>170.62644436182256</v>
      </c>
      <c r="I1220" s="177">
        <v>0.99827163227423488</v>
      </c>
      <c r="J1220" s="178">
        <v>98721.147021122786</v>
      </c>
      <c r="K1220" s="178">
        <v>493179.16899470938</v>
      </c>
      <c r="L1220" s="178">
        <v>6239379.9658345114</v>
      </c>
      <c r="M1220" s="179">
        <v>63.202061099426935</v>
      </c>
      <c r="N1220" s="178">
        <v>5</v>
      </c>
      <c r="O1220" s="180">
        <f t="shared" si="83"/>
        <v>2.5000000000000289</v>
      </c>
    </row>
    <row r="1221" spans="2:15" x14ac:dyDescent="0.2">
      <c r="B1221" s="175" t="s">
        <v>68</v>
      </c>
      <c r="C1221" s="182" t="s">
        <v>69</v>
      </c>
      <c r="D1221" s="175" t="s">
        <v>123</v>
      </c>
      <c r="E1221" s="176" t="str">
        <f t="shared" si="80"/>
        <v>DFFemale25-29</v>
      </c>
      <c r="F1221" s="177">
        <v>3.8999999999999999E-4</v>
      </c>
      <c r="G1221" s="177">
        <v>1.9267119354908894E-3</v>
      </c>
      <c r="H1221" s="178">
        <v>189.87846424408582</v>
      </c>
      <c r="I1221" s="177">
        <v>0.99807328806450912</v>
      </c>
      <c r="J1221" s="178">
        <v>98550.520576760959</v>
      </c>
      <c r="K1221" s="178">
        <v>492277.90672319458</v>
      </c>
      <c r="L1221" s="178">
        <v>5746200.7968398016</v>
      </c>
      <c r="M1221" s="179">
        <v>58.307158229205783</v>
      </c>
      <c r="N1221" s="178">
        <v>5</v>
      </c>
      <c r="O1221" s="180">
        <f t="shared" si="83"/>
        <v>2.5000000000001412</v>
      </c>
    </row>
    <row r="1222" spans="2:15" x14ac:dyDescent="0.2">
      <c r="B1222" s="175" t="s">
        <v>68</v>
      </c>
      <c r="C1222" s="182" t="s">
        <v>69</v>
      </c>
      <c r="D1222" s="175" t="s">
        <v>124</v>
      </c>
      <c r="E1222" s="176" t="str">
        <f t="shared" si="80"/>
        <v>DFFemale30-34</v>
      </c>
      <c r="F1222" s="177">
        <v>5.5000000000000003E-4</v>
      </c>
      <c r="G1222" s="177">
        <v>2.7413246298151604E-3</v>
      </c>
      <c r="H1222" s="178">
        <v>269.63845082747679</v>
      </c>
      <c r="I1222" s="177">
        <v>0.99725867537018487</v>
      </c>
      <c r="J1222" s="178">
        <v>98360.642112516871</v>
      </c>
      <c r="K1222" s="178">
        <v>491129.11443551566</v>
      </c>
      <c r="L1222" s="178">
        <v>5253922.8901166068</v>
      </c>
      <c r="M1222" s="179">
        <v>53.414890115362716</v>
      </c>
      <c r="N1222" s="178">
        <v>5</v>
      </c>
      <c r="O1222" s="180">
        <f t="shared" si="83"/>
        <v>2.4999999999999636</v>
      </c>
    </row>
    <row r="1223" spans="2:15" x14ac:dyDescent="0.2">
      <c r="B1223" s="175" t="s">
        <v>68</v>
      </c>
      <c r="C1223" s="182" t="s">
        <v>69</v>
      </c>
      <c r="D1223" s="175" t="s">
        <v>125</v>
      </c>
      <c r="E1223" s="176" t="str">
        <f t="shared" si="80"/>
        <v>DFFemale35-39</v>
      </c>
      <c r="F1223" s="177">
        <v>7.7999999999999999E-4</v>
      </c>
      <c r="G1223" s="177">
        <v>3.8915233191917854E-3</v>
      </c>
      <c r="H1223" s="178">
        <v>381.72342815239108</v>
      </c>
      <c r="I1223" s="177">
        <v>0.99610847668080826</v>
      </c>
      <c r="J1223" s="178">
        <v>98091.003661689392</v>
      </c>
      <c r="K1223" s="178">
        <v>489500.70973806601</v>
      </c>
      <c r="L1223" s="178">
        <v>4762793.7756810915</v>
      </c>
      <c r="M1223" s="179">
        <v>48.554848027732611</v>
      </c>
      <c r="N1223" s="178">
        <v>5</v>
      </c>
      <c r="O1223" s="180">
        <f t="shared" si="83"/>
        <v>2.4999999999999614</v>
      </c>
    </row>
    <row r="1224" spans="2:15" x14ac:dyDescent="0.2">
      <c r="B1224" s="175" t="s">
        <v>68</v>
      </c>
      <c r="C1224" s="182" t="s">
        <v>69</v>
      </c>
      <c r="D1224" s="175" t="s">
        <v>126</v>
      </c>
      <c r="E1224" s="176" t="str">
        <f t="shared" si="80"/>
        <v>DFFemale40-44</v>
      </c>
      <c r="F1224" s="177">
        <v>1.33E-3</v>
      </c>
      <c r="G1224" s="177">
        <v>6.6450943578438993E-3</v>
      </c>
      <c r="H1224" s="178">
        <v>649.28738678886521</v>
      </c>
      <c r="I1224" s="177">
        <v>0.99335490564215612</v>
      </c>
      <c r="J1224" s="178">
        <v>97709.280233537007</v>
      </c>
      <c r="K1224" s="178">
        <v>486923.18270071287</v>
      </c>
      <c r="L1224" s="178">
        <v>4273293.0659430251</v>
      </c>
      <c r="M1224" s="179">
        <v>43.734771720038644</v>
      </c>
      <c r="N1224" s="178">
        <v>5</v>
      </c>
      <c r="O1224" s="180">
        <f t="shared" si="83"/>
        <v>2.5000000000000191</v>
      </c>
    </row>
    <row r="1225" spans="2:15" x14ac:dyDescent="0.2">
      <c r="B1225" s="175" t="s">
        <v>68</v>
      </c>
      <c r="C1225" s="182" t="s">
        <v>69</v>
      </c>
      <c r="D1225" s="175" t="s">
        <v>127</v>
      </c>
      <c r="E1225" s="176" t="str">
        <f t="shared" si="80"/>
        <v>DFFemale45-49</v>
      </c>
      <c r="F1225" s="177">
        <v>1.9300000000000001E-3</v>
      </c>
      <c r="G1225" s="177">
        <v>9.6032294426867185E-3</v>
      </c>
      <c r="H1225" s="178">
        <v>932.08938101285401</v>
      </c>
      <c r="I1225" s="177">
        <v>0.99039677055731323</v>
      </c>
      <c r="J1225" s="178">
        <v>97059.992846748137</v>
      </c>
      <c r="K1225" s="178">
        <v>482969.7407812085</v>
      </c>
      <c r="L1225" s="178">
        <v>3786369.8832423124</v>
      </c>
      <c r="M1225" s="179">
        <v>39.010613664692535</v>
      </c>
      <c r="N1225" s="178">
        <v>5</v>
      </c>
      <c r="O1225" s="180">
        <f t="shared" si="83"/>
        <v>2.5000000000000053</v>
      </c>
    </row>
    <row r="1226" spans="2:15" x14ac:dyDescent="0.2">
      <c r="B1226" s="175" t="s">
        <v>68</v>
      </c>
      <c r="C1226" s="182" t="s">
        <v>69</v>
      </c>
      <c r="D1226" s="175" t="s">
        <v>128</v>
      </c>
      <c r="E1226" s="176" t="str">
        <f t="shared" si="80"/>
        <v>DFFemale50-54</v>
      </c>
      <c r="F1226" s="177">
        <v>3.0999999999999999E-3</v>
      </c>
      <c r="G1226" s="177">
        <v>1.5385193496697269E-2</v>
      </c>
      <c r="H1226" s="178">
        <v>1478.9463952521733</v>
      </c>
      <c r="I1226" s="177">
        <v>0.98461480650330269</v>
      </c>
      <c r="J1226" s="178">
        <v>96127.903465735275</v>
      </c>
      <c r="K1226" s="178">
        <v>476942.15134054591</v>
      </c>
      <c r="L1226" s="178">
        <v>3303400.1424611039</v>
      </c>
      <c r="M1226" s="179">
        <v>34.364633195590272</v>
      </c>
      <c r="N1226" s="178">
        <v>5</v>
      </c>
      <c r="O1226" s="180">
        <f t="shared" si="83"/>
        <v>2.4999999999999711</v>
      </c>
    </row>
    <row r="1227" spans="2:15" x14ac:dyDescent="0.2">
      <c r="B1227" s="175" t="s">
        <v>68</v>
      </c>
      <c r="C1227" s="182" t="s">
        <v>69</v>
      </c>
      <c r="D1227" s="175" t="s">
        <v>129</v>
      </c>
      <c r="E1227" s="176" t="str">
        <f t="shared" si="80"/>
        <v>DFFemale55-59</v>
      </c>
      <c r="F1227" s="177">
        <v>4.47E-3</v>
      </c>
      <c r="G1227" s="177">
        <v>2.2102752799731191E-2</v>
      </c>
      <c r="H1227" s="178">
        <v>2092.0025008812577</v>
      </c>
      <c r="I1227" s="177">
        <v>0.97789724720026883</v>
      </c>
      <c r="J1227" s="178">
        <v>94648.957070483099</v>
      </c>
      <c r="K1227" s="178">
        <v>468014.77910021238</v>
      </c>
      <c r="L1227" s="178">
        <v>2826457.9911205578</v>
      </c>
      <c r="M1227" s="179">
        <v>29.862537090775906</v>
      </c>
      <c r="N1227" s="178">
        <v>5</v>
      </c>
      <c r="O1227" s="180">
        <f t="shared" si="83"/>
        <v>2.4999999999999964</v>
      </c>
    </row>
    <row r="1228" spans="2:15" x14ac:dyDescent="0.2">
      <c r="B1228" s="175" t="s">
        <v>68</v>
      </c>
      <c r="C1228" s="182" t="s">
        <v>69</v>
      </c>
      <c r="D1228" s="175" t="s">
        <v>130</v>
      </c>
      <c r="E1228" s="176" t="str">
        <f t="shared" si="80"/>
        <v>DFFemale60-64</v>
      </c>
      <c r="F1228" s="177">
        <v>6.4900000000000001E-3</v>
      </c>
      <c r="G1228" s="177">
        <v>3.1925025936294031E-2</v>
      </c>
      <c r="H1228" s="178">
        <v>2954.8831752189271</v>
      </c>
      <c r="I1228" s="177">
        <v>0.96807497406370602</v>
      </c>
      <c r="J1228" s="178">
        <v>92556.954569601847</v>
      </c>
      <c r="K1228" s="178">
        <v>455397.56490996189</v>
      </c>
      <c r="L1228" s="178">
        <v>2358443.2120203455</v>
      </c>
      <c r="M1228" s="179">
        <v>25.480994086152879</v>
      </c>
      <c r="N1228" s="178">
        <v>5</v>
      </c>
      <c r="O1228" s="180">
        <f t="shared" si="83"/>
        <v>2.4999999999999942</v>
      </c>
    </row>
    <row r="1229" spans="2:15" x14ac:dyDescent="0.2">
      <c r="B1229" s="175" t="s">
        <v>68</v>
      </c>
      <c r="C1229" s="182" t="s">
        <v>69</v>
      </c>
      <c r="D1229" s="175" t="s">
        <v>131</v>
      </c>
      <c r="E1229" s="176" t="str">
        <f t="shared" ref="E1229:E1292" si="84">_xlfn.CONCAT(B1229,C1229,D1229)</f>
        <v>DFFemale65-69</v>
      </c>
      <c r="F1229" s="177">
        <v>1.192E-2</v>
      </c>
      <c r="G1229" s="177">
        <v>5.7898888355161361E-2</v>
      </c>
      <c r="H1229" s="178">
        <v>5187.860328054574</v>
      </c>
      <c r="I1229" s="177">
        <v>0.94210111164483867</v>
      </c>
      <c r="J1229" s="178">
        <v>89602.071394382918</v>
      </c>
      <c r="K1229" s="178">
        <v>435040.70615177817</v>
      </c>
      <c r="L1229" s="178">
        <v>1903045.6471103835</v>
      </c>
      <c r="M1229" s="179">
        <v>21.238857735042092</v>
      </c>
      <c r="N1229" s="178">
        <v>5</v>
      </c>
      <c r="O1229" s="180">
        <f t="shared" si="83"/>
        <v>2.4999999999999969</v>
      </c>
    </row>
    <row r="1230" spans="2:15" x14ac:dyDescent="0.2">
      <c r="B1230" s="175" t="s">
        <v>68</v>
      </c>
      <c r="C1230" s="182" t="s">
        <v>69</v>
      </c>
      <c r="D1230" s="175" t="s">
        <v>132</v>
      </c>
      <c r="E1230" s="176" t="str">
        <f t="shared" si="84"/>
        <v>DFFemale70-74</v>
      </c>
      <c r="F1230" s="177">
        <v>1.7559999999999999E-2</v>
      </c>
      <c r="G1230" s="177">
        <v>8.4107075210752599E-2</v>
      </c>
      <c r="H1230" s="178">
        <v>7099.8323990120234</v>
      </c>
      <c r="I1230" s="177">
        <v>0.91589292478924744</v>
      </c>
      <c r="J1230" s="178">
        <v>84414.211066328353</v>
      </c>
      <c r="K1230" s="178">
        <v>404321.47433411167</v>
      </c>
      <c r="L1230" s="178">
        <v>1468004.9409586054</v>
      </c>
      <c r="M1230" s="179">
        <v>17.390495301852937</v>
      </c>
      <c r="N1230" s="178">
        <v>5</v>
      </c>
      <c r="O1230" s="180">
        <f t="shared" si="83"/>
        <v>2.4999999999999947</v>
      </c>
    </row>
    <row r="1231" spans="2:15" x14ac:dyDescent="0.2">
      <c r="B1231" s="175" t="s">
        <v>68</v>
      </c>
      <c r="C1231" s="182" t="s">
        <v>69</v>
      </c>
      <c r="D1231" s="175" t="s">
        <v>133</v>
      </c>
      <c r="E1231" s="176" t="str">
        <f t="shared" si="84"/>
        <v>DFFemale75-79</v>
      </c>
      <c r="F1231" s="177">
        <v>3.0880000000000001E-2</v>
      </c>
      <c r="G1231" s="177">
        <v>0.14331516904411856</v>
      </c>
      <c r="H1231" s="178">
        <v>11080.323248247434</v>
      </c>
      <c r="I1231" s="177">
        <v>0.85668483095588144</v>
      </c>
      <c r="J1231" s="178">
        <v>77314.378667316327</v>
      </c>
      <c r="K1231" s="178">
        <v>358871.08521596307</v>
      </c>
      <c r="L1231" s="178">
        <v>1063683.4666244937</v>
      </c>
      <c r="M1231" s="179">
        <v>13.757899694202061</v>
      </c>
      <c r="N1231" s="178">
        <v>5</v>
      </c>
      <c r="O1231" s="180">
        <f t="shared" si="83"/>
        <v>2.4999999999999991</v>
      </c>
    </row>
    <row r="1232" spans="2:15" x14ac:dyDescent="0.2">
      <c r="B1232" s="175" t="s">
        <v>68</v>
      </c>
      <c r="C1232" s="182" t="s">
        <v>69</v>
      </c>
      <c r="D1232" s="175" t="s">
        <v>134</v>
      </c>
      <c r="E1232" s="176" t="str">
        <f t="shared" si="84"/>
        <v>DFFemale80-84</v>
      </c>
      <c r="F1232" s="177">
        <v>5.0070000000000003E-2</v>
      </c>
      <c r="G1232" s="177">
        <v>0.22249775053923138</v>
      </c>
      <c r="H1232" s="178">
        <v>14736.928339833617</v>
      </c>
      <c r="I1232" s="177">
        <v>0.77750224946076862</v>
      </c>
      <c r="J1232" s="178">
        <v>66234.0554190689</v>
      </c>
      <c r="K1232" s="178">
        <v>294327.95624576043</v>
      </c>
      <c r="L1232" s="178">
        <v>704812.38140853075</v>
      </c>
      <c r="M1232" s="179">
        <v>10.641238513165449</v>
      </c>
      <c r="N1232" s="178">
        <v>5</v>
      </c>
      <c r="O1232" s="180">
        <f t="shared" si="83"/>
        <v>2.4999999999999996</v>
      </c>
    </row>
    <row r="1233" spans="2:15" x14ac:dyDescent="0.2">
      <c r="B1233" s="175" t="s">
        <v>68</v>
      </c>
      <c r="C1233" s="182" t="s">
        <v>69</v>
      </c>
      <c r="D1233" s="175" t="s">
        <v>135</v>
      </c>
      <c r="E1233" s="176" t="str">
        <f t="shared" si="84"/>
        <v>DFFemale85-89</v>
      </c>
      <c r="F1233" s="177">
        <v>8.6279999999999996E-2</v>
      </c>
      <c r="G1233" s="177">
        <v>0.3548724531381392</v>
      </c>
      <c r="H1233" s="178">
        <v>18274.911816174721</v>
      </c>
      <c r="I1233" s="177">
        <v>0.6451275468618608</v>
      </c>
      <c r="J1233" s="178">
        <v>51497.127079235281</v>
      </c>
      <c r="K1233" s="178">
        <v>211798.35585573959</v>
      </c>
      <c r="L1233" s="178">
        <v>410484.42516277026</v>
      </c>
      <c r="M1233" s="179">
        <v>7.9710160244703472</v>
      </c>
      <c r="N1233" s="178">
        <v>5</v>
      </c>
      <c r="O1233" s="180">
        <f t="shared" si="83"/>
        <v>2.5000000000000004</v>
      </c>
    </row>
    <row r="1234" spans="2:15" x14ac:dyDescent="0.2">
      <c r="B1234" s="175" t="s">
        <v>68</v>
      </c>
      <c r="C1234" s="182" t="s">
        <v>69</v>
      </c>
      <c r="D1234" s="175" t="s">
        <v>8</v>
      </c>
      <c r="E1234" s="176" t="str">
        <f t="shared" si="84"/>
        <v>DFFemale90+</v>
      </c>
      <c r="F1234" s="177">
        <v>0.16721</v>
      </c>
      <c r="G1234" s="177">
        <v>1</v>
      </c>
      <c r="H1234" s="178">
        <v>33222.215263060556</v>
      </c>
      <c r="I1234" s="177">
        <v>0</v>
      </c>
      <c r="J1234" s="178">
        <v>33222.215263060556</v>
      </c>
      <c r="K1234" s="178">
        <v>198686.06930703067</v>
      </c>
      <c r="L1234" s="178">
        <v>198686.06930703067</v>
      </c>
      <c r="M1234" s="179">
        <v>5.9805183890897151</v>
      </c>
      <c r="N1234" s="179" t="s">
        <v>19</v>
      </c>
      <c r="O1234" s="180">
        <f>K1234/H1234</f>
        <v>5.9805183890897151</v>
      </c>
    </row>
    <row r="1235" spans="2:15" ht="16" customHeight="1" x14ac:dyDescent="0.2">
      <c r="B1235" s="246" t="s">
        <v>14</v>
      </c>
      <c r="C1235" s="246" t="s">
        <v>17</v>
      </c>
      <c r="D1235" s="246" t="s">
        <v>0</v>
      </c>
      <c r="E1235" s="246" t="s">
        <v>137</v>
      </c>
      <c r="F1235" s="245" t="s">
        <v>1</v>
      </c>
      <c r="G1235" s="245" t="s">
        <v>2</v>
      </c>
      <c r="H1235" s="245" t="s">
        <v>82</v>
      </c>
      <c r="I1235" s="245" t="s">
        <v>3</v>
      </c>
      <c r="J1235" s="245" t="s">
        <v>4</v>
      </c>
      <c r="K1235" s="245" t="s">
        <v>5</v>
      </c>
      <c r="L1235" s="245" t="s">
        <v>6</v>
      </c>
      <c r="M1235" s="245" t="s">
        <v>7</v>
      </c>
      <c r="N1235" s="251" t="s">
        <v>9</v>
      </c>
      <c r="O1235" s="252" t="s">
        <v>141</v>
      </c>
    </row>
    <row r="1236" spans="2:15" ht="16" customHeight="1" x14ac:dyDescent="0.2">
      <c r="B1236" s="246"/>
      <c r="C1236" s="246"/>
      <c r="D1236" s="246"/>
      <c r="E1236" s="246"/>
      <c r="F1236" s="246"/>
      <c r="G1236" s="246"/>
      <c r="H1236" s="246"/>
      <c r="I1236" s="246"/>
      <c r="J1236" s="246"/>
      <c r="K1236" s="246"/>
      <c r="L1236" s="246"/>
      <c r="M1236" s="246"/>
      <c r="N1236" s="251"/>
      <c r="O1236" s="252"/>
    </row>
    <row r="1237" spans="2:15" x14ac:dyDescent="0.2">
      <c r="B1237" s="175" t="s">
        <v>81</v>
      </c>
      <c r="C1237" s="182" t="s">
        <v>18</v>
      </c>
      <c r="D1237" s="175">
        <v>0</v>
      </c>
      <c r="E1237" s="176" t="str">
        <f t="shared" si="84"/>
        <v>BrazilTotal0</v>
      </c>
      <c r="F1237" s="177">
        <v>1.2070000000000001E-2</v>
      </c>
      <c r="G1237" s="177">
        <v>1.1939309731223506E-2</v>
      </c>
      <c r="H1237" s="178">
        <v>1193.9309731223507</v>
      </c>
      <c r="I1237" s="177">
        <v>0.98806069026877652</v>
      </c>
      <c r="J1237" s="178">
        <v>100000</v>
      </c>
      <c r="K1237" s="178">
        <v>98908.529710591189</v>
      </c>
      <c r="L1237" s="178">
        <v>7650104.6528481245</v>
      </c>
      <c r="M1237" s="179">
        <v>76.50104652848124</v>
      </c>
      <c r="N1237" s="178">
        <v>1</v>
      </c>
      <c r="O1237" s="180">
        <f t="shared" ref="O1237:O1255" si="85">(K1237-J1238*N1237)/H1237</f>
        <v>8.5817929193663905E-2</v>
      </c>
    </row>
    <row r="1238" spans="2:15" x14ac:dyDescent="0.2">
      <c r="B1238" s="175" t="s">
        <v>81</v>
      </c>
      <c r="C1238" s="182" t="s">
        <v>18</v>
      </c>
      <c r="D1238" s="181" t="s">
        <v>139</v>
      </c>
      <c r="E1238" s="176" t="str">
        <f t="shared" si="84"/>
        <v>BrazilTotal01-04</v>
      </c>
      <c r="F1238" s="177">
        <v>5.1000000000000004E-4</v>
      </c>
      <c r="G1238" s="177">
        <v>2.0532560475818537E-3</v>
      </c>
      <c r="H1238" s="178">
        <v>202.87415876722662</v>
      </c>
      <c r="I1238" s="177">
        <v>0.99794674395241811</v>
      </c>
      <c r="J1238" s="178">
        <v>98806.069026877653</v>
      </c>
      <c r="K1238" s="178">
        <v>394718.02365209872</v>
      </c>
      <c r="L1238" s="178">
        <v>7551196.1231375337</v>
      </c>
      <c r="M1238" s="179">
        <v>76.424416005087949</v>
      </c>
      <c r="N1238" s="178">
        <v>4</v>
      </c>
      <c r="O1238" s="180">
        <f t="shared" si="85"/>
        <v>1.5045986216867109</v>
      </c>
    </row>
    <row r="1239" spans="2:15" x14ac:dyDescent="0.2">
      <c r="B1239" s="175" t="s">
        <v>81</v>
      </c>
      <c r="C1239" s="182" t="s">
        <v>18</v>
      </c>
      <c r="D1239" s="181" t="s">
        <v>138</v>
      </c>
      <c r="E1239" s="176" t="str">
        <f t="shared" si="84"/>
        <v>BrazilTotal05-09</v>
      </c>
      <c r="F1239" s="177">
        <v>2.4000000000000001E-4</v>
      </c>
      <c r="G1239" s="177">
        <v>1.1871887696389039E-3</v>
      </c>
      <c r="H1239" s="178">
        <v>117.0606055979371</v>
      </c>
      <c r="I1239" s="177">
        <v>0.99881281123036114</v>
      </c>
      <c r="J1239" s="178">
        <v>98603.194868110426</v>
      </c>
      <c r="K1239" s="178">
        <v>492723.32282655733</v>
      </c>
      <c r="L1239" s="178">
        <v>7156478.0994854346</v>
      </c>
      <c r="M1239" s="179">
        <v>72.578562074563507</v>
      </c>
      <c r="N1239" s="178">
        <v>5</v>
      </c>
      <c r="O1239" s="180">
        <f t="shared" si="85"/>
        <v>2.500000000000028</v>
      </c>
    </row>
    <row r="1240" spans="2:15" x14ac:dyDescent="0.2">
      <c r="B1240" s="175" t="s">
        <v>81</v>
      </c>
      <c r="C1240" s="182" t="s">
        <v>18</v>
      </c>
      <c r="D1240" s="181" t="s">
        <v>120</v>
      </c>
      <c r="E1240" s="176" t="str">
        <f t="shared" si="84"/>
        <v>BrazilTotal10-14</v>
      </c>
      <c r="F1240" s="177">
        <v>2.9E-4</v>
      </c>
      <c r="G1240" s="177">
        <v>1.4280825780505618E-3</v>
      </c>
      <c r="H1240" s="178">
        <v>140.64633251984262</v>
      </c>
      <c r="I1240" s="177">
        <v>0.9985719174219494</v>
      </c>
      <c r="J1240" s="178">
        <v>98486.134262512496</v>
      </c>
      <c r="K1240" s="178">
        <v>492079.05548126285</v>
      </c>
      <c r="L1240" s="178">
        <v>6663754.7766588777</v>
      </c>
      <c r="M1240" s="179">
        <v>67.661857443777762</v>
      </c>
      <c r="N1240" s="178">
        <v>5</v>
      </c>
      <c r="O1240" s="180">
        <f t="shared" si="85"/>
        <v>2.4999999999997295</v>
      </c>
    </row>
    <row r="1241" spans="2:15" x14ac:dyDescent="0.2">
      <c r="B1241" s="175" t="s">
        <v>81</v>
      </c>
      <c r="C1241" s="182" t="s">
        <v>18</v>
      </c>
      <c r="D1241" s="175" t="s">
        <v>121</v>
      </c>
      <c r="E1241" s="176" t="str">
        <f t="shared" si="84"/>
        <v>BrazilTotal15-19</v>
      </c>
      <c r="F1241" s="177">
        <v>9.7000000000000005E-4</v>
      </c>
      <c r="G1241" s="177">
        <v>4.8163162502012245E-3</v>
      </c>
      <c r="H1241" s="178">
        <v>473.66297165119198</v>
      </c>
      <c r="I1241" s="177">
        <v>0.99518368374979882</v>
      </c>
      <c r="J1241" s="178">
        <v>98345.487929992654</v>
      </c>
      <c r="K1241" s="178">
        <v>490543.28222083533</v>
      </c>
      <c r="L1241" s="178">
        <v>6171675.7211776152</v>
      </c>
      <c r="M1241" s="179">
        <v>62.755047039584873</v>
      </c>
      <c r="N1241" s="178">
        <v>5</v>
      </c>
      <c r="O1241" s="180">
        <f t="shared" si="85"/>
        <v>2.4999999999999449</v>
      </c>
    </row>
    <row r="1242" spans="2:15" x14ac:dyDescent="0.2">
      <c r="B1242" s="175" t="s">
        <v>81</v>
      </c>
      <c r="C1242" s="182" t="s">
        <v>18</v>
      </c>
      <c r="D1242" s="175" t="s">
        <v>122</v>
      </c>
      <c r="E1242" s="176" t="str">
        <f t="shared" si="84"/>
        <v>BrazilTotal20-24</v>
      </c>
      <c r="F1242" s="177">
        <v>1.41E-3</v>
      </c>
      <c r="G1242" s="177">
        <v>7.0092744837791958E-3</v>
      </c>
      <c r="H1242" s="178">
        <v>686.01048536140672</v>
      </c>
      <c r="I1242" s="177">
        <v>0.99299072551622081</v>
      </c>
      <c r="J1242" s="178">
        <v>97871.824958341473</v>
      </c>
      <c r="K1242" s="178">
        <v>487644.09857830388</v>
      </c>
      <c r="L1242" s="178">
        <v>5681132.4389567804</v>
      </c>
      <c r="M1242" s="179">
        <v>58.046658896724551</v>
      </c>
      <c r="N1242" s="178">
        <v>5</v>
      </c>
      <c r="O1242" s="180">
        <f t="shared" si="85"/>
        <v>2.4999999999999756</v>
      </c>
    </row>
    <row r="1243" spans="2:15" x14ac:dyDescent="0.2">
      <c r="B1243" s="175" t="s">
        <v>81</v>
      </c>
      <c r="C1243" s="182" t="s">
        <v>18</v>
      </c>
      <c r="D1243" s="175" t="s">
        <v>123</v>
      </c>
      <c r="E1243" s="176" t="str">
        <f t="shared" si="84"/>
        <v>BrazilTotal25-29</v>
      </c>
      <c r="F1243" s="177">
        <v>1.47E-3</v>
      </c>
      <c r="G1243" s="177">
        <v>7.3198932036903589E-3</v>
      </c>
      <c r="H1243" s="178">
        <v>711.38978285587893</v>
      </c>
      <c r="I1243" s="177">
        <v>0.99268010679630969</v>
      </c>
      <c r="J1243" s="178">
        <v>97185.81447298007</v>
      </c>
      <c r="K1243" s="178">
        <v>484150.59790776065</v>
      </c>
      <c r="L1243" s="178">
        <v>5193488.3403784763</v>
      </c>
      <c r="M1243" s="179">
        <v>53.438748942340631</v>
      </c>
      <c r="N1243" s="178">
        <v>5</v>
      </c>
      <c r="O1243" s="180">
        <f t="shared" si="85"/>
        <v>2.4999999999998841</v>
      </c>
    </row>
    <row r="1244" spans="2:15" x14ac:dyDescent="0.2">
      <c r="B1244" s="175" t="s">
        <v>81</v>
      </c>
      <c r="C1244" s="182" t="s">
        <v>18</v>
      </c>
      <c r="D1244" s="175" t="s">
        <v>124</v>
      </c>
      <c r="E1244" s="176" t="str">
        <f t="shared" si="84"/>
        <v>BrazilTotal30-34</v>
      </c>
      <c r="F1244" s="177">
        <v>1.66E-3</v>
      </c>
      <c r="G1244" s="177">
        <v>8.2634151205369204E-3</v>
      </c>
      <c r="H1244" s="178">
        <v>797.20821972947272</v>
      </c>
      <c r="I1244" s="177">
        <v>0.99173658487946303</v>
      </c>
      <c r="J1244" s="178">
        <v>96474.4246901242</v>
      </c>
      <c r="K1244" s="178">
        <v>480379.10290129727</v>
      </c>
      <c r="L1244" s="178">
        <v>4709337.7424707161</v>
      </c>
      <c r="M1244" s="179">
        <v>48.814364611109177</v>
      </c>
      <c r="N1244" s="178">
        <v>5</v>
      </c>
      <c r="O1244" s="180">
        <f t="shared" si="85"/>
        <v>2.4999999999999507</v>
      </c>
    </row>
    <row r="1245" spans="2:15" x14ac:dyDescent="0.2">
      <c r="B1245" s="175" t="s">
        <v>81</v>
      </c>
      <c r="C1245" s="182" t="s">
        <v>18</v>
      </c>
      <c r="D1245" s="175" t="s">
        <v>125</v>
      </c>
      <c r="E1245" s="176" t="str">
        <f t="shared" si="84"/>
        <v>BrazilTotal35-39</v>
      </c>
      <c r="F1245" s="177">
        <v>2.0300000000000001E-3</v>
      </c>
      <c r="G1245" s="177">
        <v>1.0117917685134264E-2</v>
      </c>
      <c r="H1245" s="178">
        <v>968.05420059022606</v>
      </c>
      <c r="I1245" s="177">
        <v>0.98988208231486574</v>
      </c>
      <c r="J1245" s="178">
        <v>95677.21647039472</v>
      </c>
      <c r="K1245" s="178">
        <v>475965.94685049803</v>
      </c>
      <c r="L1245" s="178">
        <v>4228958.6395694185</v>
      </c>
      <c r="M1245" s="179">
        <v>44.200268314431781</v>
      </c>
      <c r="N1245" s="178">
        <v>5</v>
      </c>
      <c r="O1245" s="180">
        <f t="shared" si="85"/>
        <v>2.4999999999999729</v>
      </c>
    </row>
    <row r="1246" spans="2:15" x14ac:dyDescent="0.2">
      <c r="B1246" s="175" t="s">
        <v>81</v>
      </c>
      <c r="C1246" s="182" t="s">
        <v>18</v>
      </c>
      <c r="D1246" s="175" t="s">
        <v>126</v>
      </c>
      <c r="E1246" s="176" t="str">
        <f t="shared" si="84"/>
        <v>BrazilTotal40-44</v>
      </c>
      <c r="F1246" s="177">
        <v>2.7399999999999998E-3</v>
      </c>
      <c r="G1246" s="177">
        <v>1.362768264247147E-2</v>
      </c>
      <c r="H1246" s="178">
        <v>1290.6664067472286</v>
      </c>
      <c r="I1246" s="177">
        <v>0.98637231735752851</v>
      </c>
      <c r="J1246" s="178">
        <v>94709.162269804496</v>
      </c>
      <c r="K1246" s="178">
        <v>470319.14533215441</v>
      </c>
      <c r="L1246" s="178">
        <v>3752992.6927189203</v>
      </c>
      <c r="M1246" s="179">
        <v>39.626500781703804</v>
      </c>
      <c r="N1246" s="178">
        <v>5</v>
      </c>
      <c r="O1246" s="180">
        <f t="shared" si="85"/>
        <v>2.5000000000000089</v>
      </c>
    </row>
    <row r="1247" spans="2:15" x14ac:dyDescent="0.2">
      <c r="B1247" s="175" t="s">
        <v>81</v>
      </c>
      <c r="C1247" s="182" t="s">
        <v>18</v>
      </c>
      <c r="D1247" s="175" t="s">
        <v>127</v>
      </c>
      <c r="E1247" s="176" t="str">
        <f t="shared" si="84"/>
        <v>BrazilTotal45-49</v>
      </c>
      <c r="F1247" s="177">
        <v>3.98E-3</v>
      </c>
      <c r="G1247" s="177">
        <v>1.9703260375577354E-2</v>
      </c>
      <c r="H1247" s="178">
        <v>1840.6489478846131</v>
      </c>
      <c r="I1247" s="177">
        <v>0.98029673962442265</v>
      </c>
      <c r="J1247" s="178">
        <v>93418.495863057266</v>
      </c>
      <c r="K1247" s="178">
        <v>462490.85694557475</v>
      </c>
      <c r="L1247" s="178">
        <v>3282673.5473867659</v>
      </c>
      <c r="M1247" s="179">
        <v>35.13943911277331</v>
      </c>
      <c r="N1247" s="178">
        <v>5</v>
      </c>
      <c r="O1247" s="180">
        <f t="shared" si="85"/>
        <v>2.4999999999999933</v>
      </c>
    </row>
    <row r="1248" spans="2:15" x14ac:dyDescent="0.2">
      <c r="B1248" s="175" t="s">
        <v>81</v>
      </c>
      <c r="C1248" s="182" t="s">
        <v>18</v>
      </c>
      <c r="D1248" s="175" t="s">
        <v>128</v>
      </c>
      <c r="E1248" s="176" t="str">
        <f t="shared" si="84"/>
        <v>BrazilTotal50-54</v>
      </c>
      <c r="F1248" s="177">
        <v>5.77E-3</v>
      </c>
      <c r="G1248" s="177">
        <v>2.8432306957815855E-2</v>
      </c>
      <c r="H1248" s="178">
        <v>2603.7694540280586</v>
      </c>
      <c r="I1248" s="177">
        <v>0.97156769304218416</v>
      </c>
      <c r="J1248" s="178">
        <v>91577.846915172646</v>
      </c>
      <c r="K1248" s="178">
        <v>451379.81094079308</v>
      </c>
      <c r="L1248" s="178">
        <v>2820182.6904411912</v>
      </c>
      <c r="M1248" s="179">
        <v>30.795468395904628</v>
      </c>
      <c r="N1248" s="178">
        <v>5</v>
      </c>
      <c r="O1248" s="180">
        <f t="shared" si="85"/>
        <v>2.5000000000000027</v>
      </c>
    </row>
    <row r="1249" spans="2:15" x14ac:dyDescent="0.2">
      <c r="B1249" s="175" t="s">
        <v>81</v>
      </c>
      <c r="C1249" s="182" t="s">
        <v>18</v>
      </c>
      <c r="D1249" s="175" t="s">
        <v>129</v>
      </c>
      <c r="E1249" s="176" t="str">
        <f t="shared" si="84"/>
        <v>BrazilTotal55-59</v>
      </c>
      <c r="F1249" s="177">
        <v>8.2900000000000005E-3</v>
      </c>
      <c r="G1249" s="177">
        <v>4.0622371308281752E-2</v>
      </c>
      <c r="H1249" s="178">
        <v>3614.3380114384377</v>
      </c>
      <c r="I1249" s="177">
        <v>0.95937762869171828</v>
      </c>
      <c r="J1249" s="178">
        <v>88974.077461144581</v>
      </c>
      <c r="K1249" s="178">
        <v>435834.54227712681</v>
      </c>
      <c r="L1249" s="178">
        <v>2368802.8795003979</v>
      </c>
      <c r="M1249" s="179">
        <v>26.62351717594224</v>
      </c>
      <c r="N1249" s="178">
        <v>5</v>
      </c>
      <c r="O1249" s="180">
        <f t="shared" si="85"/>
        <v>2.4999999999999898</v>
      </c>
    </row>
    <row r="1250" spans="2:15" x14ac:dyDescent="0.2">
      <c r="B1250" s="175" t="s">
        <v>81</v>
      </c>
      <c r="C1250" s="182" t="s">
        <v>18</v>
      </c>
      <c r="D1250" s="175" t="s">
        <v>130</v>
      </c>
      <c r="E1250" s="176" t="str">
        <f t="shared" si="84"/>
        <v>BrazilTotal60-64</v>
      </c>
      <c r="F1250" s="177">
        <v>1.196E-2</v>
      </c>
      <c r="G1250" s="177">
        <v>5.8044045314345753E-2</v>
      </c>
      <c r="H1250" s="178">
        <v>4954.6245846394904</v>
      </c>
      <c r="I1250" s="177">
        <v>0.9419559546856543</v>
      </c>
      <c r="J1250" s="178">
        <v>85359.739449706147</v>
      </c>
      <c r="K1250" s="178">
        <v>414412.13578693202</v>
      </c>
      <c r="L1250" s="178">
        <v>1932968.3372232711</v>
      </c>
      <c r="M1250" s="179">
        <v>22.644965292591756</v>
      </c>
      <c r="N1250" s="178">
        <v>5</v>
      </c>
      <c r="O1250" s="180">
        <f t="shared" si="85"/>
        <v>2.5000000000000004</v>
      </c>
    </row>
    <row r="1251" spans="2:15" x14ac:dyDescent="0.2">
      <c r="B1251" s="175" t="s">
        <v>81</v>
      </c>
      <c r="C1251" s="182" t="s">
        <v>18</v>
      </c>
      <c r="D1251" s="175" t="s">
        <v>131</v>
      </c>
      <c r="E1251" s="176" t="str">
        <f t="shared" si="84"/>
        <v>BrazilTotal65-69</v>
      </c>
      <c r="F1251" s="177">
        <v>1.7909999999999999E-2</v>
      </c>
      <c r="G1251" s="177">
        <v>8.5702777427467527E-2</v>
      </c>
      <c r="H1251" s="178">
        <v>6890.9416633107685</v>
      </c>
      <c r="I1251" s="177">
        <v>0.91429722257253243</v>
      </c>
      <c r="J1251" s="178">
        <v>80405.114865066658</v>
      </c>
      <c r="K1251" s="178">
        <v>384798.22016705637</v>
      </c>
      <c r="L1251" s="178">
        <v>1518556.2014363392</v>
      </c>
      <c r="M1251" s="179">
        <v>18.88631343894891</v>
      </c>
      <c r="N1251" s="178">
        <v>5</v>
      </c>
      <c r="O1251" s="180">
        <f t="shared" si="85"/>
        <v>2.5000000000000089</v>
      </c>
    </row>
    <row r="1252" spans="2:15" x14ac:dyDescent="0.2">
      <c r="B1252" s="175" t="s">
        <v>81</v>
      </c>
      <c r="C1252" s="182" t="s">
        <v>18</v>
      </c>
      <c r="D1252" s="175" t="s">
        <v>132</v>
      </c>
      <c r="E1252" s="176" t="str">
        <f t="shared" si="84"/>
        <v>BrazilTotal70-74</v>
      </c>
      <c r="F1252" s="177">
        <v>2.775E-2</v>
      </c>
      <c r="G1252" s="177">
        <v>0.12975340244910585</v>
      </c>
      <c r="H1252" s="178">
        <v>9538.7141011607036</v>
      </c>
      <c r="I1252" s="177">
        <v>0.87024659755089417</v>
      </c>
      <c r="J1252" s="178">
        <v>73514.173201755882</v>
      </c>
      <c r="K1252" s="178">
        <v>343724.08075587766</v>
      </c>
      <c r="L1252" s="178">
        <v>1133757.9812692828</v>
      </c>
      <c r="M1252" s="179">
        <v>15.422304732418633</v>
      </c>
      <c r="N1252" s="178">
        <v>5</v>
      </c>
      <c r="O1252" s="180">
        <f t="shared" si="85"/>
        <v>2.4999999999999964</v>
      </c>
    </row>
    <row r="1253" spans="2:15" x14ac:dyDescent="0.2">
      <c r="B1253" s="175" t="s">
        <v>81</v>
      </c>
      <c r="C1253" s="182" t="s">
        <v>18</v>
      </c>
      <c r="D1253" s="175" t="s">
        <v>133</v>
      </c>
      <c r="E1253" s="176" t="str">
        <f t="shared" si="84"/>
        <v>BrazilTotal75-79</v>
      </c>
      <c r="F1253" s="177">
        <v>4.3060000000000001E-2</v>
      </c>
      <c r="G1253" s="177">
        <v>0.19437821820808088</v>
      </c>
      <c r="H1253" s="178">
        <v>12435.435749017644</v>
      </c>
      <c r="I1253" s="177">
        <v>0.80562178179191912</v>
      </c>
      <c r="J1253" s="178">
        <v>63975.459100595181</v>
      </c>
      <c r="K1253" s="178">
        <v>288788.70613043179</v>
      </c>
      <c r="L1253" s="178">
        <v>790033.90051340498</v>
      </c>
      <c r="M1253" s="179">
        <v>12.349014944482908</v>
      </c>
      <c r="N1253" s="178">
        <v>5</v>
      </c>
      <c r="O1253" s="180">
        <f t="shared" si="85"/>
        <v>2.4999999999999978</v>
      </c>
    </row>
    <row r="1254" spans="2:15" x14ac:dyDescent="0.2">
      <c r="B1254" s="175" t="s">
        <v>81</v>
      </c>
      <c r="C1254" s="182" t="s">
        <v>18</v>
      </c>
      <c r="D1254" s="175" t="s">
        <v>134</v>
      </c>
      <c r="E1254" s="176" t="str">
        <f t="shared" si="84"/>
        <v>BrazilTotal80-84</v>
      </c>
      <c r="F1254" s="177">
        <v>6.6830000000000001E-2</v>
      </c>
      <c r="G1254" s="177">
        <v>0.28632616928741234</v>
      </c>
      <c r="H1254" s="178">
        <v>14757.257451240976</v>
      </c>
      <c r="I1254" s="177">
        <v>0.71367383071258761</v>
      </c>
      <c r="J1254" s="178">
        <v>51540.02335157754</v>
      </c>
      <c r="K1254" s="178">
        <v>220806.97312978527</v>
      </c>
      <c r="L1254" s="178">
        <v>501245.19438297313</v>
      </c>
      <c r="M1254" s="179">
        <v>9.7253583096723801</v>
      </c>
      <c r="N1254" s="178">
        <v>5</v>
      </c>
      <c r="O1254" s="180">
        <f t="shared" si="85"/>
        <v>2.5000000000000018</v>
      </c>
    </row>
    <row r="1255" spans="2:15" x14ac:dyDescent="0.2">
      <c r="B1255" s="175" t="s">
        <v>81</v>
      </c>
      <c r="C1255" s="182" t="s">
        <v>18</v>
      </c>
      <c r="D1255" s="175" t="s">
        <v>135</v>
      </c>
      <c r="E1255" s="176" t="str">
        <f t="shared" si="84"/>
        <v>BrazilTotal85-89</v>
      </c>
      <c r="F1255" s="177">
        <v>0.10339</v>
      </c>
      <c r="G1255" s="177">
        <v>0.41078212177646523</v>
      </c>
      <c r="H1255" s="178">
        <v>15109.702621347267</v>
      </c>
      <c r="I1255" s="177">
        <v>0.58921787822353477</v>
      </c>
      <c r="J1255" s="178">
        <v>36782.765900336562</v>
      </c>
      <c r="K1255" s="178">
        <v>146139.57294831466</v>
      </c>
      <c r="L1255" s="178">
        <v>280438.22125318786</v>
      </c>
      <c r="M1255" s="179">
        <v>7.6241743759302736</v>
      </c>
      <c r="N1255" s="178">
        <v>5</v>
      </c>
      <c r="O1255" s="180">
        <f t="shared" si="85"/>
        <v>2.5000000000000004</v>
      </c>
    </row>
    <row r="1256" spans="2:15" x14ac:dyDescent="0.2">
      <c r="B1256" s="175" t="s">
        <v>81</v>
      </c>
      <c r="C1256" s="182" t="s">
        <v>18</v>
      </c>
      <c r="D1256" s="175" t="s">
        <v>8</v>
      </c>
      <c r="E1256" s="176" t="str">
        <f t="shared" si="84"/>
        <v>BrazilTotal90+</v>
      </c>
      <c r="F1256" s="177">
        <v>0.16138</v>
      </c>
      <c r="G1256" s="177">
        <v>1</v>
      </c>
      <c r="H1256" s="178">
        <v>21673.063278989295</v>
      </c>
      <c r="I1256" s="177">
        <v>0</v>
      </c>
      <c r="J1256" s="178">
        <v>21673.063278989295</v>
      </c>
      <c r="K1256" s="178">
        <v>134298.6483048732</v>
      </c>
      <c r="L1256" s="178">
        <v>134298.6483048732</v>
      </c>
      <c r="M1256" s="179">
        <v>6.1965697500208705</v>
      </c>
      <c r="N1256" s="179" t="s">
        <v>19</v>
      </c>
      <c r="O1256" s="180">
        <f>K1256/H1256</f>
        <v>6.1965697500208705</v>
      </c>
    </row>
    <row r="1257" spans="2:15" ht="16" customHeight="1" x14ac:dyDescent="0.2">
      <c r="B1257" s="246" t="s">
        <v>14</v>
      </c>
      <c r="C1257" s="246" t="s">
        <v>17</v>
      </c>
      <c r="D1257" s="246" t="s">
        <v>0</v>
      </c>
      <c r="E1257" s="246" t="s">
        <v>137</v>
      </c>
      <c r="F1257" s="245" t="s">
        <v>1</v>
      </c>
      <c r="G1257" s="245" t="s">
        <v>2</v>
      </c>
      <c r="H1257" s="245" t="s">
        <v>82</v>
      </c>
      <c r="I1257" s="245" t="s">
        <v>3</v>
      </c>
      <c r="J1257" s="245" t="s">
        <v>4</v>
      </c>
      <c r="K1257" s="245" t="s">
        <v>5</v>
      </c>
      <c r="L1257" s="245" t="s">
        <v>6</v>
      </c>
      <c r="M1257" s="245" t="s">
        <v>7</v>
      </c>
      <c r="N1257" s="251" t="s">
        <v>9</v>
      </c>
      <c r="O1257" s="252" t="s">
        <v>141</v>
      </c>
    </row>
    <row r="1258" spans="2:15" ht="16" customHeight="1" x14ac:dyDescent="0.2">
      <c r="B1258" s="246"/>
      <c r="C1258" s="246"/>
      <c r="D1258" s="246"/>
      <c r="E1258" s="246"/>
      <c r="F1258" s="246"/>
      <c r="G1258" s="246"/>
      <c r="H1258" s="246"/>
      <c r="I1258" s="246"/>
      <c r="J1258" s="246"/>
      <c r="K1258" s="246"/>
      <c r="L1258" s="246"/>
      <c r="M1258" s="246"/>
      <c r="N1258" s="251"/>
      <c r="O1258" s="252"/>
    </row>
    <row r="1259" spans="2:15" x14ac:dyDescent="0.2">
      <c r="B1259" s="175" t="s">
        <v>41</v>
      </c>
      <c r="C1259" s="182" t="s">
        <v>18</v>
      </c>
      <c r="D1259" s="175">
        <v>0</v>
      </c>
      <c r="E1259" s="176" t="str">
        <f t="shared" si="84"/>
        <v>ROTotal0</v>
      </c>
      <c r="F1259" s="177">
        <v>1.9109999999999999E-2</v>
      </c>
      <c r="G1259" s="177">
        <v>1.8787334300948585E-2</v>
      </c>
      <c r="H1259" s="178">
        <v>1878.7334300948585</v>
      </c>
      <c r="I1259" s="177">
        <v>0.98121266569905141</v>
      </c>
      <c r="J1259" s="178">
        <v>100000</v>
      </c>
      <c r="K1259" s="178">
        <v>98321.092420450557</v>
      </c>
      <c r="L1259" s="178">
        <v>7190932.0657610036</v>
      </c>
      <c r="M1259" s="179">
        <v>71.909320657610039</v>
      </c>
      <c r="N1259" s="178">
        <v>1</v>
      </c>
      <c r="O1259" s="180">
        <f t="shared" ref="O1259:O1277" si="86">(K1259-J1260*N1259)/H1259</f>
        <v>0.1063620029028412</v>
      </c>
    </row>
    <row r="1260" spans="2:15" x14ac:dyDescent="0.2">
      <c r="B1260" s="175" t="s">
        <v>41</v>
      </c>
      <c r="C1260" s="182" t="s">
        <v>18</v>
      </c>
      <c r="D1260" s="181" t="s">
        <v>139</v>
      </c>
      <c r="E1260" s="176" t="str">
        <f t="shared" si="84"/>
        <v>ROTotal01-04</v>
      </c>
      <c r="F1260" s="177">
        <v>8.8000000000000003E-4</v>
      </c>
      <c r="G1260" s="177">
        <v>3.5142010031948756E-3</v>
      </c>
      <c r="H1260" s="178">
        <v>344.81785341471249</v>
      </c>
      <c r="I1260" s="177">
        <v>0.99648579899680512</v>
      </c>
      <c r="J1260" s="178">
        <v>98121.266569905143</v>
      </c>
      <c r="K1260" s="178">
        <v>391620.77018610254</v>
      </c>
      <c r="L1260" s="178">
        <v>7092610.9733405532</v>
      </c>
      <c r="M1260" s="179">
        <v>72.284135960347811</v>
      </c>
      <c r="N1260" s="178">
        <v>4</v>
      </c>
      <c r="O1260" s="180">
        <f t="shared" si="86"/>
        <v>1.4934705817609457</v>
      </c>
    </row>
    <row r="1261" spans="2:15" x14ac:dyDescent="0.2">
      <c r="B1261" s="175" t="s">
        <v>41</v>
      </c>
      <c r="C1261" s="182" t="s">
        <v>18</v>
      </c>
      <c r="D1261" s="181" t="s">
        <v>138</v>
      </c>
      <c r="E1261" s="176" t="str">
        <f t="shared" si="84"/>
        <v>ROTotal05-09</v>
      </c>
      <c r="F1261" s="177">
        <v>4.8999999999999998E-4</v>
      </c>
      <c r="G1261" s="177">
        <v>2.450916929222214E-3</v>
      </c>
      <c r="H1261" s="178">
        <v>239.64195343847399</v>
      </c>
      <c r="I1261" s="177">
        <v>0.99754908307077783</v>
      </c>
      <c r="J1261" s="178">
        <v>97776.448716490428</v>
      </c>
      <c r="K1261" s="178">
        <v>488283.13869885594</v>
      </c>
      <c r="L1261" s="178">
        <v>6700990.2031544503</v>
      </c>
      <c r="M1261" s="179">
        <v>68.533785907733616</v>
      </c>
      <c r="N1261" s="178">
        <v>5</v>
      </c>
      <c r="O1261" s="180">
        <f t="shared" si="86"/>
        <v>2.4999999999999987</v>
      </c>
    </row>
    <row r="1262" spans="2:15" x14ac:dyDescent="0.2">
      <c r="B1262" s="175" t="s">
        <v>41</v>
      </c>
      <c r="C1262" s="182" t="s">
        <v>18</v>
      </c>
      <c r="D1262" s="181" t="s">
        <v>120</v>
      </c>
      <c r="E1262" s="176" t="str">
        <f t="shared" si="84"/>
        <v>ROTotal10-14</v>
      </c>
      <c r="F1262" s="177">
        <v>3.6999999999999999E-4</v>
      </c>
      <c r="G1262" s="177">
        <v>1.835930908081857E-3</v>
      </c>
      <c r="H1262" s="178">
        <v>179.0708382118946</v>
      </c>
      <c r="I1262" s="177">
        <v>0.99816406909191813</v>
      </c>
      <c r="J1262" s="178">
        <v>97536.806763051951</v>
      </c>
      <c r="K1262" s="178">
        <v>487236.35671973001</v>
      </c>
      <c r="L1262" s="178">
        <v>6212707.0644555939</v>
      </c>
      <c r="M1262" s="179">
        <v>63.696026870638107</v>
      </c>
      <c r="N1262" s="178">
        <v>5</v>
      </c>
      <c r="O1262" s="180">
        <f t="shared" si="86"/>
        <v>2.4999999999996931</v>
      </c>
    </row>
    <row r="1263" spans="2:15" x14ac:dyDescent="0.2">
      <c r="B1263" s="175" t="s">
        <v>41</v>
      </c>
      <c r="C1263" s="182" t="s">
        <v>18</v>
      </c>
      <c r="D1263" s="175" t="s">
        <v>121</v>
      </c>
      <c r="E1263" s="176" t="str">
        <f t="shared" si="84"/>
        <v>ROTotal15-19</v>
      </c>
      <c r="F1263" s="177">
        <v>1.2800000000000001E-3</v>
      </c>
      <c r="G1263" s="177">
        <v>6.3995599221302836E-3</v>
      </c>
      <c r="H1263" s="178">
        <v>623.04666493395018</v>
      </c>
      <c r="I1263" s="177">
        <v>0.99360044007786974</v>
      </c>
      <c r="J1263" s="178">
        <v>97357.735924840061</v>
      </c>
      <c r="K1263" s="178">
        <v>485231.06296186545</v>
      </c>
      <c r="L1263" s="178">
        <v>5725470.7077358635</v>
      </c>
      <c r="M1263" s="179">
        <v>58.808585197132288</v>
      </c>
      <c r="N1263" s="178">
        <v>5</v>
      </c>
      <c r="O1263" s="180">
        <f t="shared" si="86"/>
        <v>2.5000000000000129</v>
      </c>
    </row>
    <row r="1264" spans="2:15" x14ac:dyDescent="0.2">
      <c r="B1264" s="175" t="s">
        <v>41</v>
      </c>
      <c r="C1264" s="182" t="s">
        <v>18</v>
      </c>
      <c r="D1264" s="175" t="s">
        <v>122</v>
      </c>
      <c r="E1264" s="176" t="str">
        <f t="shared" si="84"/>
        <v>ROTotal20-24</v>
      </c>
      <c r="F1264" s="177">
        <v>2.14E-3</v>
      </c>
      <c r="G1264" s="177">
        <v>1.0642596011755674E-2</v>
      </c>
      <c r="H1264" s="178">
        <v>1029.5082181159012</v>
      </c>
      <c r="I1264" s="177">
        <v>0.98935740398824434</v>
      </c>
      <c r="J1264" s="178">
        <v>96734.68925990611</v>
      </c>
      <c r="K1264" s="178">
        <v>481099.67575424083</v>
      </c>
      <c r="L1264" s="178">
        <v>5240239.6447739983</v>
      </c>
      <c r="M1264" s="179">
        <v>54.17125629767164</v>
      </c>
      <c r="N1264" s="178">
        <v>5</v>
      </c>
      <c r="O1264" s="180">
        <f t="shared" si="86"/>
        <v>2.4999999999999827</v>
      </c>
    </row>
    <row r="1265" spans="2:15" x14ac:dyDescent="0.2">
      <c r="B1265" s="175" t="s">
        <v>41</v>
      </c>
      <c r="C1265" s="182" t="s">
        <v>18</v>
      </c>
      <c r="D1265" s="175" t="s">
        <v>123</v>
      </c>
      <c r="E1265" s="176" t="str">
        <f t="shared" si="84"/>
        <v>ROTotal25-29</v>
      </c>
      <c r="F1265" s="177">
        <v>2.14E-3</v>
      </c>
      <c r="G1265" s="177">
        <v>1.0646969318571283E-2</v>
      </c>
      <c r="H1265" s="178">
        <v>1018.9701261802504</v>
      </c>
      <c r="I1265" s="177">
        <v>0.98935303068142877</v>
      </c>
      <c r="J1265" s="178">
        <v>95705.181041790216</v>
      </c>
      <c r="K1265" s="178">
        <v>475978.47989350045</v>
      </c>
      <c r="L1265" s="178">
        <v>4759139.9690197576</v>
      </c>
      <c r="M1265" s="179">
        <v>49.727088097160092</v>
      </c>
      <c r="N1265" s="178">
        <v>5</v>
      </c>
      <c r="O1265" s="180">
        <f t="shared" si="86"/>
        <v>2.4999999999999605</v>
      </c>
    </row>
    <row r="1266" spans="2:15" x14ac:dyDescent="0.2">
      <c r="B1266" s="175" t="s">
        <v>41</v>
      </c>
      <c r="C1266" s="182" t="s">
        <v>18</v>
      </c>
      <c r="D1266" s="175" t="s">
        <v>124</v>
      </c>
      <c r="E1266" s="176" t="str">
        <f t="shared" si="84"/>
        <v>ROTotal30-34</v>
      </c>
      <c r="F1266" s="177">
        <v>2.6099999999999999E-3</v>
      </c>
      <c r="G1266" s="177">
        <v>1.2942567716501882E-2</v>
      </c>
      <c r="H1266" s="178">
        <v>1225.4826965942618</v>
      </c>
      <c r="I1266" s="177">
        <v>0.98705743228349807</v>
      </c>
      <c r="J1266" s="178">
        <v>94686.210915609976</v>
      </c>
      <c r="K1266" s="178">
        <v>470367.34783656424</v>
      </c>
      <c r="L1266" s="178">
        <v>4283161.4891262567</v>
      </c>
      <c r="M1266" s="179">
        <v>45.23532463394978</v>
      </c>
      <c r="N1266" s="178">
        <v>5</v>
      </c>
      <c r="O1266" s="180">
        <f t="shared" si="86"/>
        <v>2.5000000000000262</v>
      </c>
    </row>
    <row r="1267" spans="2:15" x14ac:dyDescent="0.2">
      <c r="B1267" s="175" t="s">
        <v>41</v>
      </c>
      <c r="C1267" s="182" t="s">
        <v>18</v>
      </c>
      <c r="D1267" s="175" t="s">
        <v>125</v>
      </c>
      <c r="E1267" s="176" t="str">
        <f t="shared" si="84"/>
        <v>ROTotal35-39</v>
      </c>
      <c r="F1267" s="177">
        <v>2.5699999999999998E-3</v>
      </c>
      <c r="G1267" s="177">
        <v>1.2789610328713764E-2</v>
      </c>
      <c r="H1267" s="178">
        <v>1195.3262949590332</v>
      </c>
      <c r="I1267" s="177">
        <v>0.98721038967128627</v>
      </c>
      <c r="J1267" s="178">
        <v>93460.728219015713</v>
      </c>
      <c r="K1267" s="178">
        <v>464315.32535768102</v>
      </c>
      <c r="L1267" s="178">
        <v>3812794.1412896928</v>
      </c>
      <c r="M1267" s="179">
        <v>40.795681929149936</v>
      </c>
      <c r="N1267" s="178">
        <v>5</v>
      </c>
      <c r="O1267" s="180">
        <f t="shared" si="86"/>
        <v>2.5000000000000013</v>
      </c>
    </row>
    <row r="1268" spans="2:15" x14ac:dyDescent="0.2">
      <c r="B1268" s="175" t="s">
        <v>41</v>
      </c>
      <c r="C1268" s="182" t="s">
        <v>18</v>
      </c>
      <c r="D1268" s="175" t="s">
        <v>126</v>
      </c>
      <c r="E1268" s="176" t="str">
        <f t="shared" si="84"/>
        <v>ROTotal40-44</v>
      </c>
      <c r="F1268" s="177">
        <v>3.5100000000000001E-3</v>
      </c>
      <c r="G1268" s="177">
        <v>1.7412038253495288E-2</v>
      </c>
      <c r="H1268" s="178">
        <v>1606.5287077757928</v>
      </c>
      <c r="I1268" s="177">
        <v>0.98258796174650476</v>
      </c>
      <c r="J1268" s="178">
        <v>92265.401924056685</v>
      </c>
      <c r="K1268" s="178">
        <v>457310.687850844</v>
      </c>
      <c r="L1268" s="178">
        <v>3348478.8159320117</v>
      </c>
      <c r="M1268" s="179">
        <v>36.291814115632775</v>
      </c>
      <c r="N1268" s="178">
        <v>5</v>
      </c>
      <c r="O1268" s="180">
        <f t="shared" si="86"/>
        <v>2.5000000000000107</v>
      </c>
    </row>
    <row r="1269" spans="2:15" x14ac:dyDescent="0.2">
      <c r="B1269" s="175" t="s">
        <v>41</v>
      </c>
      <c r="C1269" s="182" t="s">
        <v>18</v>
      </c>
      <c r="D1269" s="175" t="s">
        <v>127</v>
      </c>
      <c r="E1269" s="176" t="str">
        <f t="shared" si="84"/>
        <v>ROTotal45-49</v>
      </c>
      <c r="F1269" s="177">
        <v>5.3800000000000002E-3</v>
      </c>
      <c r="G1269" s="177">
        <v>2.6538619384009001E-2</v>
      </c>
      <c r="H1269" s="178">
        <v>2405.9613300700066</v>
      </c>
      <c r="I1269" s="177">
        <v>0.97346138061599097</v>
      </c>
      <c r="J1269" s="178">
        <v>90658.873216280903</v>
      </c>
      <c r="K1269" s="178">
        <v>447279.46275622945</v>
      </c>
      <c r="L1269" s="178">
        <v>2891168.1280811676</v>
      </c>
      <c r="M1269" s="179">
        <v>31.890624993582641</v>
      </c>
      <c r="N1269" s="178">
        <v>5</v>
      </c>
      <c r="O1269" s="180">
        <f t="shared" si="86"/>
        <v>2.4999999999999902</v>
      </c>
    </row>
    <row r="1270" spans="2:15" x14ac:dyDescent="0.2">
      <c r="B1270" s="175" t="s">
        <v>41</v>
      </c>
      <c r="C1270" s="182" t="s">
        <v>18</v>
      </c>
      <c r="D1270" s="175" t="s">
        <v>128</v>
      </c>
      <c r="E1270" s="176" t="str">
        <f t="shared" si="84"/>
        <v>ROTotal50-54</v>
      </c>
      <c r="F1270" s="177">
        <v>7.3899999999999999E-3</v>
      </c>
      <c r="G1270" s="177">
        <v>3.6282772664688337E-2</v>
      </c>
      <c r="H1270" s="178">
        <v>3202.060338964161</v>
      </c>
      <c r="I1270" s="177">
        <v>0.96371722733531162</v>
      </c>
      <c r="J1270" s="178">
        <v>88252.911886210888</v>
      </c>
      <c r="K1270" s="178">
        <v>433259.40858364402</v>
      </c>
      <c r="L1270" s="178">
        <v>2443888.665324938</v>
      </c>
      <c r="M1270" s="179">
        <v>27.691875691036369</v>
      </c>
      <c r="N1270" s="178">
        <v>5</v>
      </c>
      <c r="O1270" s="180">
        <f t="shared" si="86"/>
        <v>2.4999999999999916</v>
      </c>
    </row>
    <row r="1271" spans="2:15" x14ac:dyDescent="0.2">
      <c r="B1271" s="175" t="s">
        <v>41</v>
      </c>
      <c r="C1271" s="182" t="s">
        <v>18</v>
      </c>
      <c r="D1271" s="175" t="s">
        <v>129</v>
      </c>
      <c r="E1271" s="176" t="str">
        <f t="shared" si="84"/>
        <v>ROTotal55-59</v>
      </c>
      <c r="F1271" s="177">
        <v>1.005E-2</v>
      </c>
      <c r="G1271" s="177">
        <v>4.9008153155128305E-2</v>
      </c>
      <c r="H1271" s="178">
        <v>4168.1851586015491</v>
      </c>
      <c r="I1271" s="177">
        <v>0.9509918468448717</v>
      </c>
      <c r="J1271" s="178">
        <v>85050.851547246726</v>
      </c>
      <c r="K1271" s="178">
        <v>414833.79483972973</v>
      </c>
      <c r="L1271" s="178">
        <v>2010629.2567412939</v>
      </c>
      <c r="M1271" s="179">
        <v>23.640318940538371</v>
      </c>
      <c r="N1271" s="178">
        <v>5</v>
      </c>
      <c r="O1271" s="180">
        <f t="shared" si="86"/>
        <v>2.4999999999999964</v>
      </c>
    </row>
    <row r="1272" spans="2:15" x14ac:dyDescent="0.2">
      <c r="B1272" s="175" t="s">
        <v>41</v>
      </c>
      <c r="C1272" s="182" t="s">
        <v>18</v>
      </c>
      <c r="D1272" s="175" t="s">
        <v>130</v>
      </c>
      <c r="E1272" s="176" t="str">
        <f t="shared" si="84"/>
        <v>ROTotal60-64</v>
      </c>
      <c r="F1272" s="177">
        <v>1.5859999999999999E-2</v>
      </c>
      <c r="G1272" s="177">
        <v>7.6277242682552426E-2</v>
      </c>
      <c r="H1272" s="178">
        <v>6169.5067729386137</v>
      </c>
      <c r="I1272" s="177">
        <v>0.92372275731744757</v>
      </c>
      <c r="J1272" s="178">
        <v>80882.666388645172</v>
      </c>
      <c r="K1272" s="178">
        <v>388989.56501087931</v>
      </c>
      <c r="L1272" s="178">
        <v>1595795.4619015642</v>
      </c>
      <c r="M1272" s="179">
        <v>19.729758341962775</v>
      </c>
      <c r="N1272" s="178">
        <v>5</v>
      </c>
      <c r="O1272" s="180">
        <f t="shared" si="86"/>
        <v>2.5000000000000053</v>
      </c>
    </row>
    <row r="1273" spans="2:15" x14ac:dyDescent="0.2">
      <c r="B1273" s="175" t="s">
        <v>41</v>
      </c>
      <c r="C1273" s="182" t="s">
        <v>18</v>
      </c>
      <c r="D1273" s="175" t="s">
        <v>131</v>
      </c>
      <c r="E1273" s="176" t="str">
        <f t="shared" si="84"/>
        <v>ROTotal65-69</v>
      </c>
      <c r="F1273" s="177">
        <v>2.477E-2</v>
      </c>
      <c r="G1273" s="177">
        <v>0.11664808630095232</v>
      </c>
      <c r="H1273" s="178">
        <v>8715.1470906697632</v>
      </c>
      <c r="I1273" s="177">
        <v>0.88335191369904764</v>
      </c>
      <c r="J1273" s="178">
        <v>74713.159615706551</v>
      </c>
      <c r="K1273" s="178">
        <v>351777.93035185832</v>
      </c>
      <c r="L1273" s="178">
        <v>1206805.8968906847</v>
      </c>
      <c r="M1273" s="179">
        <v>16.152521230503339</v>
      </c>
      <c r="N1273" s="178">
        <v>5</v>
      </c>
      <c r="O1273" s="180">
        <f t="shared" si="86"/>
        <v>2.4999999999999947</v>
      </c>
    </row>
    <row r="1274" spans="2:15" x14ac:dyDescent="0.2">
      <c r="B1274" s="175" t="s">
        <v>41</v>
      </c>
      <c r="C1274" s="182" t="s">
        <v>18</v>
      </c>
      <c r="D1274" s="175" t="s">
        <v>132</v>
      </c>
      <c r="E1274" s="176" t="str">
        <f t="shared" si="84"/>
        <v>ROTotal70-74</v>
      </c>
      <c r="F1274" s="177">
        <v>4.0340000000000001E-2</v>
      </c>
      <c r="G1274" s="177">
        <v>0.18320647081897296</v>
      </c>
      <c r="H1274" s="178">
        <v>12091.262955778364</v>
      </c>
      <c r="I1274" s="177">
        <v>0.8167935291810271</v>
      </c>
      <c r="J1274" s="178">
        <v>65998.012525036786</v>
      </c>
      <c r="K1274" s="178">
        <v>299761.90523573803</v>
      </c>
      <c r="L1274" s="178">
        <v>855027.96653882647</v>
      </c>
      <c r="M1274" s="179">
        <v>12.95535931804713</v>
      </c>
      <c r="N1274" s="178">
        <v>5</v>
      </c>
      <c r="O1274" s="180">
        <f t="shared" si="86"/>
        <v>2.4999999999999969</v>
      </c>
    </row>
    <row r="1275" spans="2:15" x14ac:dyDescent="0.2">
      <c r="B1275" s="175" t="s">
        <v>41</v>
      </c>
      <c r="C1275" s="182" t="s">
        <v>18</v>
      </c>
      <c r="D1275" s="175" t="s">
        <v>133</v>
      </c>
      <c r="E1275" s="176" t="str">
        <f t="shared" si="84"/>
        <v>ROTotal75-79</v>
      </c>
      <c r="F1275" s="177">
        <v>5.8630000000000002E-2</v>
      </c>
      <c r="G1275" s="177">
        <v>0.25568959908790639</v>
      </c>
      <c r="H1275" s="178">
        <v>13783.395185495858</v>
      </c>
      <c r="I1275" s="177">
        <v>0.74431040091209355</v>
      </c>
      <c r="J1275" s="178">
        <v>53906.749569258427</v>
      </c>
      <c r="K1275" s="178">
        <v>235075.25988255249</v>
      </c>
      <c r="L1275" s="178">
        <v>555266.06130308844</v>
      </c>
      <c r="M1275" s="179">
        <v>10.300492345391602</v>
      </c>
      <c r="N1275" s="178">
        <v>5</v>
      </c>
      <c r="O1275" s="180">
        <f t="shared" si="86"/>
        <v>2.4999999999999996</v>
      </c>
    </row>
    <row r="1276" spans="2:15" x14ac:dyDescent="0.2">
      <c r="B1276" s="175" t="s">
        <v>41</v>
      </c>
      <c r="C1276" s="182" t="s">
        <v>18</v>
      </c>
      <c r="D1276" s="175" t="s">
        <v>134</v>
      </c>
      <c r="E1276" s="176" t="str">
        <f t="shared" si="84"/>
        <v>ROTotal80-84</v>
      </c>
      <c r="F1276" s="177">
        <v>9.6670000000000006E-2</v>
      </c>
      <c r="G1276" s="177">
        <v>0.38928499573295772</v>
      </c>
      <c r="H1276" s="178">
        <v>15619.419840074963</v>
      </c>
      <c r="I1276" s="177">
        <v>0.61071500426704228</v>
      </c>
      <c r="J1276" s="178">
        <v>40123.354383762569</v>
      </c>
      <c r="K1276" s="178">
        <v>161568.22231862543</v>
      </c>
      <c r="L1276" s="178">
        <v>320190.80142053589</v>
      </c>
      <c r="M1276" s="179">
        <v>7.9801603414821463</v>
      </c>
      <c r="N1276" s="178">
        <v>5</v>
      </c>
      <c r="O1276" s="180">
        <f t="shared" si="86"/>
        <v>2.4999999999999996</v>
      </c>
    </row>
    <row r="1277" spans="2:15" x14ac:dyDescent="0.2">
      <c r="B1277" s="175" t="s">
        <v>41</v>
      </c>
      <c r="C1277" s="182" t="s">
        <v>18</v>
      </c>
      <c r="D1277" s="175" t="s">
        <v>135</v>
      </c>
      <c r="E1277" s="176" t="str">
        <f t="shared" si="84"/>
        <v>ROTotal85-89</v>
      </c>
      <c r="F1277" s="177">
        <v>0.13752</v>
      </c>
      <c r="G1277" s="177">
        <v>0.51169150465385849</v>
      </c>
      <c r="H1277" s="178">
        <v>12538.45513659917</v>
      </c>
      <c r="I1277" s="177">
        <v>0.48830849534614151</v>
      </c>
      <c r="J1277" s="178">
        <v>24503.934543687606</v>
      </c>
      <c r="K1277" s="178">
        <v>91173.534876940103</v>
      </c>
      <c r="L1277" s="178">
        <v>158622.57910191047</v>
      </c>
      <c r="M1277" s="179">
        <v>6.473351404816448</v>
      </c>
      <c r="N1277" s="178">
        <v>5</v>
      </c>
      <c r="O1277" s="180">
        <f t="shared" si="86"/>
        <v>2.4999999999999996</v>
      </c>
    </row>
    <row r="1278" spans="2:15" x14ac:dyDescent="0.2">
      <c r="B1278" s="175" t="s">
        <v>41</v>
      </c>
      <c r="C1278" s="182" t="s">
        <v>18</v>
      </c>
      <c r="D1278" s="175" t="s">
        <v>8</v>
      </c>
      <c r="E1278" s="176" t="str">
        <f t="shared" si="84"/>
        <v>ROTotal90+</v>
      </c>
      <c r="F1278" s="177">
        <v>0.1774</v>
      </c>
      <c r="G1278" s="177">
        <v>1</v>
      </c>
      <c r="H1278" s="178">
        <v>11965.479407088436</v>
      </c>
      <c r="I1278" s="177">
        <v>0</v>
      </c>
      <c r="J1278" s="178">
        <v>11965.479407088436</v>
      </c>
      <c r="K1278" s="178">
        <v>67449.044224970348</v>
      </c>
      <c r="L1278" s="178">
        <v>67449.044224970348</v>
      </c>
      <c r="M1278" s="179">
        <v>5.6369696466163361</v>
      </c>
      <c r="N1278" s="179" t="s">
        <v>19</v>
      </c>
      <c r="O1278" s="180">
        <f>K1278/H1278</f>
        <v>5.6369696466163361</v>
      </c>
    </row>
    <row r="1279" spans="2:15" ht="16" customHeight="1" x14ac:dyDescent="0.2">
      <c r="B1279" s="246" t="s">
        <v>14</v>
      </c>
      <c r="C1279" s="246" t="s">
        <v>17</v>
      </c>
      <c r="D1279" s="246" t="s">
        <v>0</v>
      </c>
      <c r="E1279" s="246" t="s">
        <v>137</v>
      </c>
      <c r="F1279" s="245" t="s">
        <v>1</v>
      </c>
      <c r="G1279" s="245" t="s">
        <v>2</v>
      </c>
      <c r="H1279" s="245" t="s">
        <v>82</v>
      </c>
      <c r="I1279" s="245" t="s">
        <v>3</v>
      </c>
      <c r="J1279" s="245" t="s">
        <v>4</v>
      </c>
      <c r="K1279" s="245" t="s">
        <v>5</v>
      </c>
      <c r="L1279" s="245" t="s">
        <v>6</v>
      </c>
      <c r="M1279" s="245" t="s">
        <v>7</v>
      </c>
      <c r="N1279" s="251" t="s">
        <v>9</v>
      </c>
      <c r="O1279" s="252" t="s">
        <v>141</v>
      </c>
    </row>
    <row r="1280" spans="2:15" ht="16" customHeight="1" x14ac:dyDescent="0.2">
      <c r="B1280" s="246"/>
      <c r="C1280" s="246"/>
      <c r="D1280" s="246"/>
      <c r="E1280" s="246"/>
      <c r="F1280" s="246"/>
      <c r="G1280" s="246"/>
      <c r="H1280" s="246"/>
      <c r="I1280" s="246"/>
      <c r="J1280" s="246"/>
      <c r="K1280" s="246"/>
      <c r="L1280" s="246"/>
      <c r="M1280" s="246"/>
      <c r="N1280" s="251"/>
      <c r="O1280" s="252"/>
    </row>
    <row r="1281" spans="2:15" x14ac:dyDescent="0.2">
      <c r="B1281" s="175" t="s">
        <v>12</v>
      </c>
      <c r="C1281" s="182" t="s">
        <v>18</v>
      </c>
      <c r="D1281" s="175">
        <v>0</v>
      </c>
      <c r="E1281" s="176" t="str">
        <f t="shared" si="84"/>
        <v>ACTotal0</v>
      </c>
      <c r="F1281" s="177">
        <v>1.549E-2</v>
      </c>
      <c r="G1281" s="177">
        <v>1.5273094357316445E-2</v>
      </c>
      <c r="H1281" s="178">
        <v>1527.3094357316445</v>
      </c>
      <c r="I1281" s="177">
        <v>0.9847269056426835</v>
      </c>
      <c r="J1281" s="178">
        <v>100000</v>
      </c>
      <c r="K1281" s="178">
        <v>98619.036259429195</v>
      </c>
      <c r="L1281" s="178">
        <v>7482559.5518334424</v>
      </c>
      <c r="M1281" s="179">
        <v>74.825595518334424</v>
      </c>
      <c r="N1281" s="178">
        <v>1</v>
      </c>
      <c r="O1281" s="180">
        <f t="shared" ref="O1281:O1299" si="87">(K1281-J1282*N1281)/H1281</f>
        <v>9.5819283071955225E-2</v>
      </c>
    </row>
    <row r="1282" spans="2:15" x14ac:dyDescent="0.2">
      <c r="B1282" s="175" t="s">
        <v>12</v>
      </c>
      <c r="C1282" s="182" t="s">
        <v>18</v>
      </c>
      <c r="D1282" s="181" t="s">
        <v>139</v>
      </c>
      <c r="E1282" s="176" t="str">
        <f t="shared" si="84"/>
        <v>ACTotal01-04</v>
      </c>
      <c r="F1282" s="177">
        <v>5.9000000000000003E-4</v>
      </c>
      <c r="G1282" s="177">
        <v>2.3394649847973351E-3</v>
      </c>
      <c r="H1282" s="178">
        <v>230.37341153388874</v>
      </c>
      <c r="I1282" s="177">
        <v>0.99766053501520269</v>
      </c>
      <c r="J1282" s="178">
        <v>98472.690564268356</v>
      </c>
      <c r="K1282" s="178">
        <v>393314.64010348136</v>
      </c>
      <c r="L1282" s="178">
        <v>7383940.5155740129</v>
      </c>
      <c r="M1282" s="179">
        <v>74.984652833821698</v>
      </c>
      <c r="N1282" s="178">
        <v>4</v>
      </c>
      <c r="O1282" s="180">
        <f t="shared" si="87"/>
        <v>1.4991812216692604</v>
      </c>
    </row>
    <row r="1283" spans="2:15" x14ac:dyDescent="0.2">
      <c r="B1283" s="175" t="s">
        <v>12</v>
      </c>
      <c r="C1283" s="182" t="s">
        <v>18</v>
      </c>
      <c r="D1283" s="181" t="s">
        <v>138</v>
      </c>
      <c r="E1283" s="176" t="str">
        <f t="shared" si="84"/>
        <v>ACTotal05-09</v>
      </c>
      <c r="F1283" s="177">
        <v>2.2000000000000001E-4</v>
      </c>
      <c r="G1283" s="177">
        <v>1.0756985692451971E-3</v>
      </c>
      <c r="H1283" s="178">
        <v>105.67912000052935</v>
      </c>
      <c r="I1283" s="177">
        <v>0.99892430143075484</v>
      </c>
      <c r="J1283" s="178">
        <v>98242.317152734468</v>
      </c>
      <c r="K1283" s="178">
        <v>490947.387963671</v>
      </c>
      <c r="L1283" s="178">
        <v>6990625.8754705312</v>
      </c>
      <c r="M1283" s="179">
        <v>71.156972657743907</v>
      </c>
      <c r="N1283" s="178">
        <v>5</v>
      </c>
      <c r="O1283" s="180">
        <f t="shared" si="87"/>
        <v>2.4999999999998179</v>
      </c>
    </row>
    <row r="1284" spans="2:15" x14ac:dyDescent="0.2">
      <c r="B1284" s="175" t="s">
        <v>12</v>
      </c>
      <c r="C1284" s="182" t="s">
        <v>18</v>
      </c>
      <c r="D1284" s="181" t="s">
        <v>120</v>
      </c>
      <c r="E1284" s="176" t="str">
        <f t="shared" si="84"/>
        <v>ACTotal10-14</v>
      </c>
      <c r="F1284" s="177">
        <v>4.0000000000000002E-4</v>
      </c>
      <c r="G1284" s="177">
        <v>1.9750324042901862E-3</v>
      </c>
      <c r="H1284" s="178">
        <v>193.82304016274625</v>
      </c>
      <c r="I1284" s="177">
        <v>0.9980249675957098</v>
      </c>
      <c r="J1284" s="178">
        <v>98136.638032733943</v>
      </c>
      <c r="K1284" s="178">
        <v>490198.63256326283</v>
      </c>
      <c r="L1284" s="178">
        <v>6499678.4875068599</v>
      </c>
      <c r="M1284" s="179">
        <v>66.230906395416369</v>
      </c>
      <c r="N1284" s="178">
        <v>5</v>
      </c>
      <c r="O1284" s="180">
        <f t="shared" si="87"/>
        <v>2.5000000000000311</v>
      </c>
    </row>
    <row r="1285" spans="2:15" x14ac:dyDescent="0.2">
      <c r="B1285" s="175" t="s">
        <v>12</v>
      </c>
      <c r="C1285" s="182" t="s">
        <v>18</v>
      </c>
      <c r="D1285" s="175" t="s">
        <v>121</v>
      </c>
      <c r="E1285" s="176" t="str">
        <f t="shared" si="84"/>
        <v>ACTotal15-19</v>
      </c>
      <c r="F1285" s="177">
        <v>1.17E-3</v>
      </c>
      <c r="G1285" s="177">
        <v>5.8316014636177549E-3</v>
      </c>
      <c r="H1285" s="178">
        <v>571.1634632615212</v>
      </c>
      <c r="I1285" s="177">
        <v>0.99416839853638228</v>
      </c>
      <c r="J1285" s="178">
        <v>97942.814992571191</v>
      </c>
      <c r="K1285" s="178">
        <v>488286.16630470217</v>
      </c>
      <c r="L1285" s="178">
        <v>6009479.8549435968</v>
      </c>
      <c r="M1285" s="179">
        <v>61.357026091188068</v>
      </c>
      <c r="N1285" s="178">
        <v>5</v>
      </c>
      <c r="O1285" s="180">
        <f t="shared" si="87"/>
        <v>2.4999999999999685</v>
      </c>
    </row>
    <row r="1286" spans="2:15" x14ac:dyDescent="0.2">
      <c r="B1286" s="175" t="s">
        <v>12</v>
      </c>
      <c r="C1286" s="182" t="s">
        <v>18</v>
      </c>
      <c r="D1286" s="175" t="s">
        <v>122</v>
      </c>
      <c r="E1286" s="176" t="str">
        <f t="shared" si="84"/>
        <v>ACTotal20-24</v>
      </c>
      <c r="F1286" s="177">
        <v>1.5299999999999999E-3</v>
      </c>
      <c r="G1286" s="177">
        <v>7.6300882842572325E-3</v>
      </c>
      <c r="H1286" s="178">
        <v>742.95429755256362</v>
      </c>
      <c r="I1286" s="177">
        <v>0.99236991171574274</v>
      </c>
      <c r="J1286" s="178">
        <v>97371.651529309675</v>
      </c>
      <c r="K1286" s="178">
        <v>485000.87190266693</v>
      </c>
      <c r="L1286" s="178">
        <v>5521193.6886388948</v>
      </c>
      <c r="M1286" s="179">
        <v>56.702270136364788</v>
      </c>
      <c r="N1286" s="178">
        <v>5</v>
      </c>
      <c r="O1286" s="180">
        <f t="shared" si="87"/>
        <v>2.4999999999999893</v>
      </c>
    </row>
    <row r="1287" spans="2:15" x14ac:dyDescent="0.2">
      <c r="B1287" s="175" t="s">
        <v>12</v>
      </c>
      <c r="C1287" s="182" t="s">
        <v>18</v>
      </c>
      <c r="D1287" s="175" t="s">
        <v>123</v>
      </c>
      <c r="E1287" s="176" t="str">
        <f t="shared" si="84"/>
        <v>ACTotal25-29</v>
      </c>
      <c r="F1287" s="177">
        <v>1.56E-3</v>
      </c>
      <c r="G1287" s="177">
        <v>7.7909245808183668E-3</v>
      </c>
      <c r="H1287" s="178">
        <v>752.82689247535211</v>
      </c>
      <c r="I1287" s="177">
        <v>0.99220907541918169</v>
      </c>
      <c r="J1287" s="178">
        <v>96628.697231757105</v>
      </c>
      <c r="K1287" s="178">
        <v>481261.41892759717</v>
      </c>
      <c r="L1287" s="178">
        <v>5036192.8167362278</v>
      </c>
      <c r="M1287" s="179">
        <v>52.119018066209414</v>
      </c>
      <c r="N1287" s="178">
        <v>5</v>
      </c>
      <c r="O1287" s="180">
        <f t="shared" si="87"/>
        <v>2.5000000000000417</v>
      </c>
    </row>
    <row r="1288" spans="2:15" x14ac:dyDescent="0.2">
      <c r="B1288" s="175" t="s">
        <v>12</v>
      </c>
      <c r="C1288" s="182" t="s">
        <v>18</v>
      </c>
      <c r="D1288" s="175" t="s">
        <v>124</v>
      </c>
      <c r="E1288" s="176" t="str">
        <f t="shared" si="84"/>
        <v>ACTotal30-34</v>
      </c>
      <c r="F1288" s="177">
        <v>2.0300000000000001E-3</v>
      </c>
      <c r="G1288" s="177">
        <v>1.0112500561741528E-2</v>
      </c>
      <c r="H1288" s="178">
        <v>969.5447926634447</v>
      </c>
      <c r="I1288" s="177">
        <v>0.98988749943825849</v>
      </c>
      <c r="J1288" s="178">
        <v>95875.870339281755</v>
      </c>
      <c r="K1288" s="178">
        <v>476955.48971475021</v>
      </c>
      <c r="L1288" s="178">
        <v>4554931.397808631</v>
      </c>
      <c r="M1288" s="179">
        <v>47.508631542950475</v>
      </c>
      <c r="N1288" s="178">
        <v>5</v>
      </c>
      <c r="O1288" s="180">
        <f t="shared" si="87"/>
        <v>2.5000000000000027</v>
      </c>
    </row>
    <row r="1289" spans="2:15" x14ac:dyDescent="0.2">
      <c r="B1289" s="175" t="s">
        <v>12</v>
      </c>
      <c r="C1289" s="182" t="s">
        <v>18</v>
      </c>
      <c r="D1289" s="175" t="s">
        <v>125</v>
      </c>
      <c r="E1289" s="176" t="str">
        <f t="shared" si="84"/>
        <v>ACTotal35-39</v>
      </c>
      <c r="F1289" s="177">
        <v>2.3500000000000001E-3</v>
      </c>
      <c r="G1289" s="177">
        <v>1.1676472715913494E-2</v>
      </c>
      <c r="H1289" s="178">
        <v>1108.1711208126926</v>
      </c>
      <c r="I1289" s="177">
        <v>0.98832352728408646</v>
      </c>
      <c r="J1289" s="178">
        <v>94906.325546618318</v>
      </c>
      <c r="K1289" s="178">
        <v>471761.19993105985</v>
      </c>
      <c r="L1289" s="178">
        <v>4077975.9080938809</v>
      </c>
      <c r="M1289" s="179">
        <v>42.968431077765885</v>
      </c>
      <c r="N1289" s="178">
        <v>5</v>
      </c>
      <c r="O1289" s="180">
        <f t="shared" si="87"/>
        <v>2.5000000000000107</v>
      </c>
    </row>
    <row r="1290" spans="2:15" x14ac:dyDescent="0.2">
      <c r="B1290" s="175" t="s">
        <v>12</v>
      </c>
      <c r="C1290" s="182" t="s">
        <v>18</v>
      </c>
      <c r="D1290" s="175" t="s">
        <v>126</v>
      </c>
      <c r="E1290" s="176" t="str">
        <f t="shared" si="84"/>
        <v>ACTotal40-44</v>
      </c>
      <c r="F1290" s="177">
        <v>3.2000000000000002E-3</v>
      </c>
      <c r="G1290" s="177">
        <v>1.5857987813514263E-2</v>
      </c>
      <c r="H1290" s="178">
        <v>1487.4499898145546</v>
      </c>
      <c r="I1290" s="177">
        <v>0.98414201218648578</v>
      </c>
      <c r="J1290" s="178">
        <v>93798.154425805624</v>
      </c>
      <c r="K1290" s="178">
        <v>465272.14715449174</v>
      </c>
      <c r="L1290" s="178">
        <v>3606214.7081628209</v>
      </c>
      <c r="M1290" s="179">
        <v>38.446542261290844</v>
      </c>
      <c r="N1290" s="178">
        <v>5</v>
      </c>
      <c r="O1290" s="180">
        <f t="shared" si="87"/>
        <v>2.4999999999999822</v>
      </c>
    </row>
    <row r="1291" spans="2:15" x14ac:dyDescent="0.2">
      <c r="B1291" s="175" t="s">
        <v>12</v>
      </c>
      <c r="C1291" s="182" t="s">
        <v>18</v>
      </c>
      <c r="D1291" s="175" t="s">
        <v>127</v>
      </c>
      <c r="E1291" s="176" t="str">
        <f t="shared" si="84"/>
        <v>ACTotal45-49</v>
      </c>
      <c r="F1291" s="177">
        <v>4.6299999999999996E-3</v>
      </c>
      <c r="G1291" s="177">
        <v>2.2900207378086141E-2</v>
      </c>
      <c r="H1291" s="178">
        <v>2113.9342748014119</v>
      </c>
      <c r="I1291" s="177">
        <v>0.97709979262191382</v>
      </c>
      <c r="J1291" s="178">
        <v>92310.70443599108</v>
      </c>
      <c r="K1291" s="178">
        <v>456268.68649295188</v>
      </c>
      <c r="L1291" s="178">
        <v>3140942.561008329</v>
      </c>
      <c r="M1291" s="179">
        <v>34.025767436172927</v>
      </c>
      <c r="N1291" s="178">
        <v>5</v>
      </c>
      <c r="O1291" s="180">
        <f t="shared" si="87"/>
        <v>2.5000000000000164</v>
      </c>
    </row>
    <row r="1292" spans="2:15" x14ac:dyDescent="0.2">
      <c r="B1292" s="175" t="s">
        <v>12</v>
      </c>
      <c r="C1292" s="182" t="s">
        <v>18</v>
      </c>
      <c r="D1292" s="175" t="s">
        <v>128</v>
      </c>
      <c r="E1292" s="176" t="str">
        <f t="shared" si="84"/>
        <v>ACTotal50-54</v>
      </c>
      <c r="F1292" s="177">
        <v>6.4599999999999996E-3</v>
      </c>
      <c r="G1292" s="177">
        <v>3.1790415815615675E-2</v>
      </c>
      <c r="H1292" s="178">
        <v>2867.3928286497357</v>
      </c>
      <c r="I1292" s="177">
        <v>0.9682095841843843</v>
      </c>
      <c r="J1292" s="178">
        <v>90196.770161189663</v>
      </c>
      <c r="K1292" s="178">
        <v>443815.36873432394</v>
      </c>
      <c r="L1292" s="178">
        <v>2684673.874515377</v>
      </c>
      <c r="M1292" s="179">
        <v>29.764634251510621</v>
      </c>
      <c r="N1292" s="178">
        <v>5</v>
      </c>
      <c r="O1292" s="180">
        <f t="shared" si="87"/>
        <v>2.4999999999999907</v>
      </c>
    </row>
    <row r="1293" spans="2:15" x14ac:dyDescent="0.2">
      <c r="B1293" s="175" t="s">
        <v>12</v>
      </c>
      <c r="C1293" s="182" t="s">
        <v>18</v>
      </c>
      <c r="D1293" s="175" t="s">
        <v>129</v>
      </c>
      <c r="E1293" s="176" t="str">
        <f t="shared" ref="E1293:E1356" si="88">_xlfn.CONCAT(B1293,C1293,D1293)</f>
        <v>ACTotal55-59</v>
      </c>
      <c r="F1293" s="177">
        <v>1.035E-2</v>
      </c>
      <c r="G1293" s="177">
        <v>5.0459523013071182E-2</v>
      </c>
      <c r="H1293" s="178">
        <v>4406.5987252284749</v>
      </c>
      <c r="I1293" s="177">
        <v>0.94954047698692878</v>
      </c>
      <c r="J1293" s="178">
        <v>87329.377332539923</v>
      </c>
      <c r="K1293" s="178">
        <v>425630.38984962844</v>
      </c>
      <c r="L1293" s="178">
        <v>2240858.5057810531</v>
      </c>
      <c r="M1293" s="179">
        <v>25.659847513261539</v>
      </c>
      <c r="N1293" s="178">
        <v>5</v>
      </c>
      <c r="O1293" s="180">
        <f t="shared" si="87"/>
        <v>2.5000000000000147</v>
      </c>
    </row>
    <row r="1294" spans="2:15" x14ac:dyDescent="0.2">
      <c r="B1294" s="175" t="s">
        <v>12</v>
      </c>
      <c r="C1294" s="182" t="s">
        <v>18</v>
      </c>
      <c r="D1294" s="175" t="s">
        <v>130</v>
      </c>
      <c r="E1294" s="176" t="str">
        <f t="shared" si="88"/>
        <v>ACTotal60-64</v>
      </c>
      <c r="F1294" s="177">
        <v>1.4959999999999999E-2</v>
      </c>
      <c r="G1294" s="177">
        <v>7.2085947632836322E-2</v>
      </c>
      <c r="H1294" s="178">
        <v>5977.567076255933</v>
      </c>
      <c r="I1294" s="177">
        <v>0.92791405236716362</v>
      </c>
      <c r="J1294" s="178">
        <v>82922.77860731144</v>
      </c>
      <c r="K1294" s="178">
        <v>399669.9753459174</v>
      </c>
      <c r="L1294" s="178">
        <v>1815228.1159314248</v>
      </c>
      <c r="M1294" s="179">
        <v>21.890584787656561</v>
      </c>
      <c r="N1294" s="178">
        <v>5</v>
      </c>
      <c r="O1294" s="180">
        <f t="shared" si="87"/>
        <v>2.5000000000000031</v>
      </c>
    </row>
    <row r="1295" spans="2:15" x14ac:dyDescent="0.2">
      <c r="B1295" s="175" t="s">
        <v>12</v>
      </c>
      <c r="C1295" s="182" t="s">
        <v>18</v>
      </c>
      <c r="D1295" s="175" t="s">
        <v>131</v>
      </c>
      <c r="E1295" s="176" t="str">
        <f t="shared" si="88"/>
        <v>ACTotal65-69</v>
      </c>
      <c r="F1295" s="177">
        <v>1.8450000000000001E-2</v>
      </c>
      <c r="G1295" s="177">
        <v>8.8169918979484369E-2</v>
      </c>
      <c r="H1295" s="178">
        <v>6784.2530665524509</v>
      </c>
      <c r="I1295" s="177">
        <v>0.91183008102051566</v>
      </c>
      <c r="J1295" s="178">
        <v>76945.211531055509</v>
      </c>
      <c r="K1295" s="178">
        <v>367765.42498889641</v>
      </c>
      <c r="L1295" s="178">
        <v>1415558.1405855075</v>
      </c>
      <c r="M1295" s="179">
        <v>18.396962103537533</v>
      </c>
      <c r="N1295" s="178">
        <v>5</v>
      </c>
      <c r="O1295" s="180">
        <f t="shared" si="87"/>
        <v>2.5000000000000009</v>
      </c>
    </row>
    <row r="1296" spans="2:15" x14ac:dyDescent="0.2">
      <c r="B1296" s="175" t="s">
        <v>12</v>
      </c>
      <c r="C1296" s="182" t="s">
        <v>18</v>
      </c>
      <c r="D1296" s="175" t="s">
        <v>132</v>
      </c>
      <c r="E1296" s="176" t="str">
        <f t="shared" si="88"/>
        <v>ACTotal70-74</v>
      </c>
      <c r="F1296" s="177">
        <v>2.8969999999999999E-2</v>
      </c>
      <c r="G1296" s="177">
        <v>0.13507999257018335</v>
      </c>
      <c r="H1296" s="178">
        <v>9477.3417481020151</v>
      </c>
      <c r="I1296" s="177">
        <v>0.86492000742981667</v>
      </c>
      <c r="J1296" s="178">
        <v>70160.958464503055</v>
      </c>
      <c r="K1296" s="178">
        <v>327111.43795226025</v>
      </c>
      <c r="L1296" s="178">
        <v>1047792.7155966111</v>
      </c>
      <c r="M1296" s="179">
        <v>14.934127733256766</v>
      </c>
      <c r="N1296" s="178">
        <v>5</v>
      </c>
      <c r="O1296" s="180">
        <f t="shared" si="87"/>
        <v>2.4999999999999987</v>
      </c>
    </row>
    <row r="1297" spans="2:15" x14ac:dyDescent="0.2">
      <c r="B1297" s="175" t="s">
        <v>12</v>
      </c>
      <c r="C1297" s="182" t="s">
        <v>18</v>
      </c>
      <c r="D1297" s="175" t="s">
        <v>133</v>
      </c>
      <c r="E1297" s="176" t="str">
        <f t="shared" si="88"/>
        <v>ACTotal75-79</v>
      </c>
      <c r="F1297" s="177">
        <v>4.6089999999999999E-2</v>
      </c>
      <c r="G1297" s="177">
        <v>0.20663507906406045</v>
      </c>
      <c r="H1297" s="178">
        <v>12539.36393808667</v>
      </c>
      <c r="I1297" s="177">
        <v>0.79336492093593958</v>
      </c>
      <c r="J1297" s="178">
        <v>60683.61671640104</v>
      </c>
      <c r="K1297" s="178">
        <v>272069.67373678857</v>
      </c>
      <c r="L1297" s="178">
        <v>720681.27764435089</v>
      </c>
      <c r="M1297" s="179">
        <v>11.876043595298292</v>
      </c>
      <c r="N1297" s="178">
        <v>5</v>
      </c>
      <c r="O1297" s="180">
        <f t="shared" si="87"/>
        <v>2.5000000000000018</v>
      </c>
    </row>
    <row r="1298" spans="2:15" x14ac:dyDescent="0.2">
      <c r="B1298" s="175" t="s">
        <v>12</v>
      </c>
      <c r="C1298" s="182" t="s">
        <v>18</v>
      </c>
      <c r="D1298" s="175" t="s">
        <v>134</v>
      </c>
      <c r="E1298" s="176" t="str">
        <f t="shared" si="88"/>
        <v>ACTotal80-84</v>
      </c>
      <c r="F1298" s="177">
        <v>6.9559999999999997E-2</v>
      </c>
      <c r="G1298" s="177">
        <v>0.29628121876427549</v>
      </c>
      <c r="H1298" s="178">
        <v>14264.23788965434</v>
      </c>
      <c r="I1298" s="177">
        <v>0.70371878123572451</v>
      </c>
      <c r="J1298" s="178">
        <v>48144.252778314374</v>
      </c>
      <c r="K1298" s="178">
        <v>205060.66916743602</v>
      </c>
      <c r="L1298" s="178">
        <v>448611.60390756227</v>
      </c>
      <c r="M1298" s="179">
        <v>9.3180717950540188</v>
      </c>
      <c r="N1298" s="178">
        <v>5</v>
      </c>
      <c r="O1298" s="180">
        <f t="shared" si="87"/>
        <v>2.4999999999999982</v>
      </c>
    </row>
    <row r="1299" spans="2:15" x14ac:dyDescent="0.2">
      <c r="B1299" s="175" t="s">
        <v>12</v>
      </c>
      <c r="C1299" s="182" t="s">
        <v>18</v>
      </c>
      <c r="D1299" s="175" t="s">
        <v>135</v>
      </c>
      <c r="E1299" s="176" t="str">
        <f t="shared" si="88"/>
        <v>ACTotal85-89</v>
      </c>
      <c r="F1299" s="177">
        <v>0.1143</v>
      </c>
      <c r="G1299" s="177">
        <v>0.44447480548191864</v>
      </c>
      <c r="H1299" s="178">
        <v>15058.813027361677</v>
      </c>
      <c r="I1299" s="177">
        <v>0.55552519451808136</v>
      </c>
      <c r="J1299" s="178">
        <v>33880.014888660036</v>
      </c>
      <c r="K1299" s="178">
        <v>131753.04187489598</v>
      </c>
      <c r="L1299" s="178">
        <v>243550.93474012625</v>
      </c>
      <c r="M1299" s="179">
        <v>7.1886312783659685</v>
      </c>
      <c r="N1299" s="178">
        <v>5</v>
      </c>
      <c r="O1299" s="180">
        <f t="shared" si="87"/>
        <v>2.4999999999999996</v>
      </c>
    </row>
    <row r="1300" spans="2:15" x14ac:dyDescent="0.2">
      <c r="B1300" s="175" t="s">
        <v>12</v>
      </c>
      <c r="C1300" s="182" t="s">
        <v>18</v>
      </c>
      <c r="D1300" s="175" t="s">
        <v>8</v>
      </c>
      <c r="E1300" s="176" t="str">
        <f t="shared" si="88"/>
        <v>ACTotal90+</v>
      </c>
      <c r="F1300" s="177">
        <v>0.16835</v>
      </c>
      <c r="G1300" s="177">
        <v>1</v>
      </c>
      <c r="H1300" s="178">
        <v>18821.201861298359</v>
      </c>
      <c r="I1300" s="177">
        <v>0</v>
      </c>
      <c r="J1300" s="178">
        <v>18821.201861298359</v>
      </c>
      <c r="K1300" s="178">
        <v>111797.89286523027</v>
      </c>
      <c r="L1300" s="178">
        <v>111797.89286523027</v>
      </c>
      <c r="M1300" s="179">
        <v>5.9399975458059311</v>
      </c>
      <c r="N1300" s="179" t="s">
        <v>19</v>
      </c>
      <c r="O1300" s="180">
        <f>K1300/H1300</f>
        <v>5.9399975458059311</v>
      </c>
    </row>
    <row r="1301" spans="2:15" ht="16" customHeight="1" x14ac:dyDescent="0.2">
      <c r="B1301" s="246" t="s">
        <v>14</v>
      </c>
      <c r="C1301" s="246" t="s">
        <v>17</v>
      </c>
      <c r="D1301" s="246" t="s">
        <v>0</v>
      </c>
      <c r="E1301" s="246" t="s">
        <v>137</v>
      </c>
      <c r="F1301" s="245" t="s">
        <v>1</v>
      </c>
      <c r="G1301" s="245" t="s">
        <v>2</v>
      </c>
      <c r="H1301" s="245" t="s">
        <v>82</v>
      </c>
      <c r="I1301" s="245" t="s">
        <v>3</v>
      </c>
      <c r="J1301" s="245" t="s">
        <v>4</v>
      </c>
      <c r="K1301" s="245" t="s">
        <v>5</v>
      </c>
      <c r="L1301" s="245" t="s">
        <v>6</v>
      </c>
      <c r="M1301" s="245" t="s">
        <v>7</v>
      </c>
      <c r="N1301" s="251" t="s">
        <v>9</v>
      </c>
      <c r="O1301" s="252" t="s">
        <v>141</v>
      </c>
    </row>
    <row r="1302" spans="2:15" ht="16" customHeight="1" x14ac:dyDescent="0.2">
      <c r="B1302" s="246"/>
      <c r="C1302" s="246"/>
      <c r="D1302" s="246"/>
      <c r="E1302" s="246"/>
      <c r="F1302" s="246"/>
      <c r="G1302" s="246"/>
      <c r="H1302" s="246"/>
      <c r="I1302" s="246"/>
      <c r="J1302" s="246"/>
      <c r="K1302" s="246"/>
      <c r="L1302" s="246"/>
      <c r="M1302" s="246"/>
      <c r="N1302" s="251"/>
      <c r="O1302" s="252"/>
    </row>
    <row r="1303" spans="2:15" x14ac:dyDescent="0.2">
      <c r="B1303" s="175" t="s">
        <v>15</v>
      </c>
      <c r="C1303" s="182" t="s">
        <v>18</v>
      </c>
      <c r="D1303" s="175">
        <v>0</v>
      </c>
      <c r="E1303" s="176" t="str">
        <f t="shared" si="88"/>
        <v>AMTotal0</v>
      </c>
      <c r="F1303" s="177">
        <v>1.695E-2</v>
      </c>
      <c r="G1303" s="177">
        <v>1.6696752155648937E-2</v>
      </c>
      <c r="H1303" s="178">
        <v>1669.6752155648937</v>
      </c>
      <c r="I1303" s="177">
        <v>0.98330324784435108</v>
      </c>
      <c r="J1303" s="178">
        <v>100000</v>
      </c>
      <c r="K1303" s="178">
        <v>98497.443004977496</v>
      </c>
      <c r="L1303" s="178">
        <v>7259068.6588049605</v>
      </c>
      <c r="M1303" s="179">
        <v>72.590686588049607</v>
      </c>
      <c r="N1303" s="178">
        <v>1</v>
      </c>
      <c r="O1303" s="180">
        <f t="shared" ref="O1303:O1321" si="89">(K1303-J1304*N1303)/H1303</f>
        <v>0.10009025646693963</v>
      </c>
    </row>
    <row r="1304" spans="2:15" x14ac:dyDescent="0.2">
      <c r="B1304" s="175" t="s">
        <v>15</v>
      </c>
      <c r="C1304" s="182" t="s">
        <v>18</v>
      </c>
      <c r="D1304" s="181" t="s">
        <v>139</v>
      </c>
      <c r="E1304" s="176" t="str">
        <f t="shared" si="88"/>
        <v>AMTotal01-04</v>
      </c>
      <c r="F1304" s="177">
        <v>9.2000000000000003E-4</v>
      </c>
      <c r="G1304" s="177">
        <v>3.6797842192982906E-3</v>
      </c>
      <c r="H1304" s="178">
        <v>361.83437742023995</v>
      </c>
      <c r="I1304" s="177">
        <v>0.99632021578070173</v>
      </c>
      <c r="J1304" s="178">
        <v>98330.324784435114</v>
      </c>
      <c r="K1304" s="178">
        <v>392415.57984850102</v>
      </c>
      <c r="L1304" s="178">
        <v>7160571.2157999827</v>
      </c>
      <c r="M1304" s="179">
        <v>72.821596303050583</v>
      </c>
      <c r="N1304" s="178">
        <v>4</v>
      </c>
      <c r="O1304" s="180">
        <f t="shared" si="89"/>
        <v>1.4968677777470143</v>
      </c>
    </row>
    <row r="1305" spans="2:15" x14ac:dyDescent="0.2">
      <c r="B1305" s="175" t="s">
        <v>15</v>
      </c>
      <c r="C1305" s="182" t="s">
        <v>18</v>
      </c>
      <c r="D1305" s="181" t="s">
        <v>138</v>
      </c>
      <c r="E1305" s="176" t="str">
        <f t="shared" si="88"/>
        <v>AMTotal05-09</v>
      </c>
      <c r="F1305" s="177">
        <v>3.4000000000000002E-4</v>
      </c>
      <c r="G1305" s="177">
        <v>1.6801656129647527E-3</v>
      </c>
      <c r="H1305" s="178">
        <v>164.60328873593363</v>
      </c>
      <c r="I1305" s="177">
        <v>0.9983198343870352</v>
      </c>
      <c r="J1305" s="178">
        <v>97968.490407014877</v>
      </c>
      <c r="K1305" s="178">
        <v>489430.94381323457</v>
      </c>
      <c r="L1305" s="178">
        <v>6768155.6359514818</v>
      </c>
      <c r="M1305" s="179">
        <v>69.085025275298705</v>
      </c>
      <c r="N1305" s="178">
        <v>5</v>
      </c>
      <c r="O1305" s="180">
        <f t="shared" si="89"/>
        <v>2.5000000000000702</v>
      </c>
    </row>
    <row r="1306" spans="2:15" x14ac:dyDescent="0.2">
      <c r="B1306" s="175" t="s">
        <v>15</v>
      </c>
      <c r="C1306" s="182" t="s">
        <v>18</v>
      </c>
      <c r="D1306" s="181" t="s">
        <v>120</v>
      </c>
      <c r="E1306" s="176" t="str">
        <f t="shared" si="88"/>
        <v>AMTotal10-14</v>
      </c>
      <c r="F1306" s="177">
        <v>4.4000000000000002E-4</v>
      </c>
      <c r="G1306" s="177">
        <v>2.176790805584776E-3</v>
      </c>
      <c r="H1306" s="178">
        <v>212.89860222952092</v>
      </c>
      <c r="I1306" s="177">
        <v>0.99782320919441525</v>
      </c>
      <c r="J1306" s="178">
        <v>97803.887118278944</v>
      </c>
      <c r="K1306" s="178">
        <v>488487.18908582092</v>
      </c>
      <c r="L1306" s="178">
        <v>6278724.6921382472</v>
      </c>
      <c r="M1306" s="179">
        <v>64.197087428080266</v>
      </c>
      <c r="N1306" s="178">
        <v>5</v>
      </c>
      <c r="O1306" s="180">
        <f t="shared" si="89"/>
        <v>2.4999999999997127</v>
      </c>
    </row>
    <row r="1307" spans="2:15" x14ac:dyDescent="0.2">
      <c r="B1307" s="175" t="s">
        <v>15</v>
      </c>
      <c r="C1307" s="182" t="s">
        <v>18</v>
      </c>
      <c r="D1307" s="175" t="s">
        <v>121</v>
      </c>
      <c r="E1307" s="176" t="str">
        <f t="shared" si="88"/>
        <v>AMTotal15-19</v>
      </c>
      <c r="F1307" s="177">
        <v>1.2999999999999999E-3</v>
      </c>
      <c r="G1307" s="177">
        <v>6.4571299682620277E-3</v>
      </c>
      <c r="H1307" s="178">
        <v>630.1576965792982</v>
      </c>
      <c r="I1307" s="177">
        <v>0.99354287003173802</v>
      </c>
      <c r="J1307" s="178">
        <v>97590.98851604943</v>
      </c>
      <c r="K1307" s="178">
        <v>486379.54833879892</v>
      </c>
      <c r="L1307" s="178">
        <v>5790237.5030524265</v>
      </c>
      <c r="M1307" s="179">
        <v>59.331682065093403</v>
      </c>
      <c r="N1307" s="178">
        <v>5</v>
      </c>
      <c r="O1307" s="180">
        <f t="shared" si="89"/>
        <v>2.5000000000000213</v>
      </c>
    </row>
    <row r="1308" spans="2:15" x14ac:dyDescent="0.2">
      <c r="B1308" s="175" t="s">
        <v>15</v>
      </c>
      <c r="C1308" s="182" t="s">
        <v>18</v>
      </c>
      <c r="D1308" s="175" t="s">
        <v>122</v>
      </c>
      <c r="E1308" s="176" t="str">
        <f t="shared" si="88"/>
        <v>AMTotal20-24</v>
      </c>
      <c r="F1308" s="177">
        <v>2.0400000000000001E-3</v>
      </c>
      <c r="G1308" s="177">
        <v>1.015085042042776E-2</v>
      </c>
      <c r="H1308" s="178">
        <v>984.2348902888433</v>
      </c>
      <c r="I1308" s="177">
        <v>0.98984914957957226</v>
      </c>
      <c r="J1308" s="178">
        <v>96960.830819470139</v>
      </c>
      <c r="K1308" s="178">
        <v>482343.56687162857</v>
      </c>
      <c r="L1308" s="178">
        <v>5303857.9547136277</v>
      </c>
      <c r="M1308" s="179">
        <v>54.701036592691729</v>
      </c>
      <c r="N1308" s="178">
        <v>5</v>
      </c>
      <c r="O1308" s="180">
        <f t="shared" si="89"/>
        <v>2.4999999999999822</v>
      </c>
    </row>
    <row r="1309" spans="2:15" x14ac:dyDescent="0.2">
      <c r="B1309" s="175" t="s">
        <v>15</v>
      </c>
      <c r="C1309" s="182" t="s">
        <v>18</v>
      </c>
      <c r="D1309" s="175" t="s">
        <v>123</v>
      </c>
      <c r="E1309" s="176" t="str">
        <f t="shared" si="88"/>
        <v>AMTotal25-29</v>
      </c>
      <c r="F1309" s="177">
        <v>2.7499999999999998E-3</v>
      </c>
      <c r="G1309" s="177">
        <v>1.3667204562882201E-2</v>
      </c>
      <c r="H1309" s="178">
        <v>1311.7317698132078</v>
      </c>
      <c r="I1309" s="177">
        <v>0.98633279543711783</v>
      </c>
      <c r="J1309" s="178">
        <v>95976.595929181291</v>
      </c>
      <c r="K1309" s="178">
        <v>476603.65022137342</v>
      </c>
      <c r="L1309" s="178">
        <v>4821514.3878419995</v>
      </c>
      <c r="M1309" s="179">
        <v>50.236355448568666</v>
      </c>
      <c r="N1309" s="178">
        <v>5</v>
      </c>
      <c r="O1309" s="180">
        <f t="shared" si="89"/>
        <v>2.4999999999999876</v>
      </c>
    </row>
    <row r="1310" spans="2:15" x14ac:dyDescent="0.2">
      <c r="B1310" s="175" t="s">
        <v>15</v>
      </c>
      <c r="C1310" s="182" t="s">
        <v>18</v>
      </c>
      <c r="D1310" s="175" t="s">
        <v>124</v>
      </c>
      <c r="E1310" s="176" t="str">
        <f t="shared" si="88"/>
        <v>AMTotal30-34</v>
      </c>
      <c r="F1310" s="177">
        <v>2.5100000000000001E-3</v>
      </c>
      <c r="G1310" s="177">
        <v>1.2472769514033064E-2</v>
      </c>
      <c r="H1310" s="178">
        <v>1180.7330317370474</v>
      </c>
      <c r="I1310" s="177">
        <v>0.98752723048596691</v>
      </c>
      <c r="J1310" s="178">
        <v>94664.86415936808</v>
      </c>
      <c r="K1310" s="178">
        <v>470372.48821749777</v>
      </c>
      <c r="L1310" s="178">
        <v>4344910.7376206256</v>
      </c>
      <c r="M1310" s="179">
        <v>45.89781833211083</v>
      </c>
      <c r="N1310" s="178">
        <v>5</v>
      </c>
      <c r="O1310" s="180">
        <f t="shared" si="89"/>
        <v>2.499999999999976</v>
      </c>
    </row>
    <row r="1311" spans="2:15" x14ac:dyDescent="0.2">
      <c r="B1311" s="175" t="s">
        <v>15</v>
      </c>
      <c r="C1311" s="182" t="s">
        <v>18</v>
      </c>
      <c r="D1311" s="175" t="s">
        <v>125</v>
      </c>
      <c r="E1311" s="176" t="str">
        <f t="shared" si="88"/>
        <v>AMTotal35-39</v>
      </c>
      <c r="F1311" s="177">
        <v>3.3300000000000001E-3</v>
      </c>
      <c r="G1311" s="177">
        <v>1.6500170402595597E-2</v>
      </c>
      <c r="H1311" s="178">
        <v>1542.5040935445033</v>
      </c>
      <c r="I1311" s="177">
        <v>0.98349982959740445</v>
      </c>
      <c r="J1311" s="178">
        <v>93484.13112763103</v>
      </c>
      <c r="K1311" s="178">
        <v>463564.3954042939</v>
      </c>
      <c r="L1311" s="178">
        <v>3874538.2494031275</v>
      </c>
      <c r="M1311" s="179">
        <v>41.445945987488919</v>
      </c>
      <c r="N1311" s="178">
        <v>5</v>
      </c>
      <c r="O1311" s="180">
        <f t="shared" si="89"/>
        <v>2.5000000000000124</v>
      </c>
    </row>
    <row r="1312" spans="2:15" x14ac:dyDescent="0.2">
      <c r="B1312" s="175" t="s">
        <v>15</v>
      </c>
      <c r="C1312" s="182" t="s">
        <v>18</v>
      </c>
      <c r="D1312" s="175" t="s">
        <v>126</v>
      </c>
      <c r="E1312" s="176" t="str">
        <f t="shared" si="88"/>
        <v>AMTotal40-44</v>
      </c>
      <c r="F1312" s="177">
        <v>3.3300000000000001E-3</v>
      </c>
      <c r="G1312" s="177">
        <v>1.6522149681797094E-2</v>
      </c>
      <c r="H1312" s="178">
        <v>1519.0733238451398</v>
      </c>
      <c r="I1312" s="177">
        <v>0.9834778503182029</v>
      </c>
      <c r="J1312" s="178">
        <v>91941.62703408653</v>
      </c>
      <c r="K1312" s="178">
        <v>455910.45186081983</v>
      </c>
      <c r="L1312" s="178">
        <v>3410973.8539988338</v>
      </c>
      <c r="M1312" s="179">
        <v>37.099341876278153</v>
      </c>
      <c r="N1312" s="178">
        <v>5</v>
      </c>
      <c r="O1312" s="180">
        <f t="shared" si="89"/>
        <v>2.5000000000000027</v>
      </c>
    </row>
    <row r="1313" spans="2:15" x14ac:dyDescent="0.2">
      <c r="B1313" s="175" t="s">
        <v>15</v>
      </c>
      <c r="C1313" s="182" t="s">
        <v>18</v>
      </c>
      <c r="D1313" s="175" t="s">
        <v>127</v>
      </c>
      <c r="E1313" s="176" t="str">
        <f t="shared" si="88"/>
        <v>AMTotal45-49</v>
      </c>
      <c r="F1313" s="177">
        <v>4.9199999999999999E-3</v>
      </c>
      <c r="G1313" s="177">
        <v>2.4297597161969449E-2</v>
      </c>
      <c r="H1313" s="178">
        <v>2197.0507844079912</v>
      </c>
      <c r="I1313" s="177">
        <v>0.97570240283803056</v>
      </c>
      <c r="J1313" s="178">
        <v>90422.553710241395</v>
      </c>
      <c r="K1313" s="178">
        <v>446620.14159018704</v>
      </c>
      <c r="L1313" s="178">
        <v>2955063.4021380139</v>
      </c>
      <c r="M1313" s="179">
        <v>32.680601032431568</v>
      </c>
      <c r="N1313" s="178">
        <v>5</v>
      </c>
      <c r="O1313" s="180">
        <f t="shared" si="89"/>
        <v>2.5000000000000084</v>
      </c>
    </row>
    <row r="1314" spans="2:15" x14ac:dyDescent="0.2">
      <c r="B1314" s="175" t="s">
        <v>15</v>
      </c>
      <c r="C1314" s="182" t="s">
        <v>18</v>
      </c>
      <c r="D1314" s="175" t="s">
        <v>128</v>
      </c>
      <c r="E1314" s="176" t="str">
        <f t="shared" si="88"/>
        <v>AMTotal50-54</v>
      </c>
      <c r="F1314" s="177">
        <v>7.0200000000000002E-3</v>
      </c>
      <c r="G1314" s="177">
        <v>3.4493476040032299E-2</v>
      </c>
      <c r="H1314" s="178">
        <v>3043.2042712920343</v>
      </c>
      <c r="I1314" s="177">
        <v>0.96550652395996772</v>
      </c>
      <c r="J1314" s="178">
        <v>88225.502925833411</v>
      </c>
      <c r="K1314" s="178">
        <v>433519.50395093695</v>
      </c>
      <c r="L1314" s="178">
        <v>2508443.260547827</v>
      </c>
      <c r="M1314" s="179">
        <v>28.432178648576759</v>
      </c>
      <c r="N1314" s="178">
        <v>5</v>
      </c>
      <c r="O1314" s="180">
        <f t="shared" si="89"/>
        <v>2.5000000000000004</v>
      </c>
    </row>
    <row r="1315" spans="2:15" x14ac:dyDescent="0.2">
      <c r="B1315" s="175" t="s">
        <v>15</v>
      </c>
      <c r="C1315" s="182" t="s">
        <v>18</v>
      </c>
      <c r="D1315" s="175" t="s">
        <v>129</v>
      </c>
      <c r="E1315" s="176" t="str">
        <f t="shared" si="88"/>
        <v>AMTotal55-59</v>
      </c>
      <c r="F1315" s="177">
        <v>1.163E-2</v>
      </c>
      <c r="G1315" s="177">
        <v>5.6515146957007122E-2</v>
      </c>
      <c r="H1315" s="178">
        <v>4814.0901265970761</v>
      </c>
      <c r="I1315" s="177">
        <v>0.9434848530429929</v>
      </c>
      <c r="J1315" s="178">
        <v>85182.298654541373</v>
      </c>
      <c r="K1315" s="178">
        <v>413876.2679562142</v>
      </c>
      <c r="L1315" s="178">
        <v>2074923.7565968898</v>
      </c>
      <c r="M1315" s="179">
        <v>24.358626021725328</v>
      </c>
      <c r="N1315" s="178">
        <v>5</v>
      </c>
      <c r="O1315" s="180">
        <f t="shared" si="89"/>
        <v>2.5000000000000071</v>
      </c>
    </row>
    <row r="1316" spans="2:15" x14ac:dyDescent="0.2">
      <c r="B1316" s="175" t="s">
        <v>15</v>
      </c>
      <c r="C1316" s="182" t="s">
        <v>18</v>
      </c>
      <c r="D1316" s="175" t="s">
        <v>130</v>
      </c>
      <c r="E1316" s="176" t="str">
        <f t="shared" si="88"/>
        <v>AMTotal60-64</v>
      </c>
      <c r="F1316" s="177">
        <v>1.549E-2</v>
      </c>
      <c r="G1316" s="177">
        <v>7.4546129155908067E-2</v>
      </c>
      <c r="H1316" s="178">
        <v>5991.1388529530877</v>
      </c>
      <c r="I1316" s="177">
        <v>0.92545387084409192</v>
      </c>
      <c r="J1316" s="178">
        <v>80368.208527944298</v>
      </c>
      <c r="K1316" s="178">
        <v>386863.19550733874</v>
      </c>
      <c r="L1316" s="178">
        <v>1661047.4886406756</v>
      </c>
      <c r="M1316" s="179">
        <v>20.667967086302834</v>
      </c>
      <c r="N1316" s="178">
        <v>5</v>
      </c>
      <c r="O1316" s="180">
        <f t="shared" si="89"/>
        <v>2.5000000000000036</v>
      </c>
    </row>
    <row r="1317" spans="2:15" x14ac:dyDescent="0.2">
      <c r="B1317" s="175" t="s">
        <v>15</v>
      </c>
      <c r="C1317" s="182" t="s">
        <v>18</v>
      </c>
      <c r="D1317" s="175" t="s">
        <v>131</v>
      </c>
      <c r="E1317" s="176" t="str">
        <f t="shared" si="88"/>
        <v>AMTotal65-69</v>
      </c>
      <c r="F1317" s="177">
        <v>2.351E-2</v>
      </c>
      <c r="G1317" s="177">
        <v>0.11101500461347087</v>
      </c>
      <c r="H1317" s="178">
        <v>8256.9707331055924</v>
      </c>
      <c r="I1317" s="177">
        <v>0.88898499538652909</v>
      </c>
      <c r="J1317" s="178">
        <v>74377.069674991202</v>
      </c>
      <c r="K1317" s="178">
        <v>351242.92154219199</v>
      </c>
      <c r="L1317" s="178">
        <v>1274184.2931333368</v>
      </c>
      <c r="M1317" s="179">
        <v>17.131412930103281</v>
      </c>
      <c r="N1317" s="178">
        <v>5</v>
      </c>
      <c r="O1317" s="180">
        <f t="shared" si="89"/>
        <v>2.4999999999999956</v>
      </c>
    </row>
    <row r="1318" spans="2:15" x14ac:dyDescent="0.2">
      <c r="B1318" s="175" t="s">
        <v>15</v>
      </c>
      <c r="C1318" s="182" t="s">
        <v>18</v>
      </c>
      <c r="D1318" s="175" t="s">
        <v>132</v>
      </c>
      <c r="E1318" s="176" t="str">
        <f t="shared" si="88"/>
        <v>AMTotal70-74</v>
      </c>
      <c r="F1318" s="177">
        <v>3.517E-2</v>
      </c>
      <c r="G1318" s="177">
        <v>0.16162670538705481</v>
      </c>
      <c r="H1318" s="178">
        <v>10686.773751843059</v>
      </c>
      <c r="I1318" s="177">
        <v>0.83837329461294519</v>
      </c>
      <c r="J1318" s="178">
        <v>66120.098941885604</v>
      </c>
      <c r="K1318" s="178">
        <v>303883.56032982038</v>
      </c>
      <c r="L1318" s="178">
        <v>922941.37159114482</v>
      </c>
      <c r="M1318" s="179">
        <v>13.95856004998326</v>
      </c>
      <c r="N1318" s="178">
        <v>5</v>
      </c>
      <c r="O1318" s="180">
        <f t="shared" si="89"/>
        <v>2.5000000000000022</v>
      </c>
    </row>
    <row r="1319" spans="2:15" x14ac:dyDescent="0.2">
      <c r="B1319" s="175" t="s">
        <v>15</v>
      </c>
      <c r="C1319" s="182" t="s">
        <v>18</v>
      </c>
      <c r="D1319" s="175" t="s">
        <v>133</v>
      </c>
      <c r="E1319" s="176" t="str">
        <f t="shared" si="88"/>
        <v>AMTotal75-79</v>
      </c>
      <c r="F1319" s="177">
        <v>5.2310000000000002E-2</v>
      </c>
      <c r="G1319" s="177">
        <v>0.23131640696691511</v>
      </c>
      <c r="H1319" s="178">
        <v>12822.637609189229</v>
      </c>
      <c r="I1319" s="177">
        <v>0.76868359303308487</v>
      </c>
      <c r="J1319" s="178">
        <v>55433.325190042546</v>
      </c>
      <c r="K1319" s="178">
        <v>245110.03192723964</v>
      </c>
      <c r="L1319" s="178">
        <v>619057.81126132444</v>
      </c>
      <c r="M1319" s="179">
        <v>11.167610983808084</v>
      </c>
      <c r="N1319" s="178">
        <v>5</v>
      </c>
      <c r="O1319" s="180">
        <f t="shared" si="89"/>
        <v>2.4999999999999991</v>
      </c>
    </row>
    <row r="1320" spans="2:15" x14ac:dyDescent="0.2">
      <c r="B1320" s="175" t="s">
        <v>15</v>
      </c>
      <c r="C1320" s="182" t="s">
        <v>18</v>
      </c>
      <c r="D1320" s="175" t="s">
        <v>134</v>
      </c>
      <c r="E1320" s="176" t="str">
        <f t="shared" si="88"/>
        <v>AMTotal80-84</v>
      </c>
      <c r="F1320" s="177">
        <v>7.8979999999999995E-2</v>
      </c>
      <c r="G1320" s="177">
        <v>0.32977923662032349</v>
      </c>
      <c r="H1320" s="178">
        <v>14052.120022280906</v>
      </c>
      <c r="I1320" s="177">
        <v>0.67022076337967651</v>
      </c>
      <c r="J1320" s="178">
        <v>42610.687580853315</v>
      </c>
      <c r="K1320" s="178">
        <v>177923.13784856431</v>
      </c>
      <c r="L1320" s="178">
        <v>373947.77933408483</v>
      </c>
      <c r="M1320" s="179">
        <v>8.7759151650515612</v>
      </c>
      <c r="N1320" s="178">
        <v>5</v>
      </c>
      <c r="O1320" s="180">
        <f t="shared" si="89"/>
        <v>2.5000000000000009</v>
      </c>
    </row>
    <row r="1321" spans="2:15" x14ac:dyDescent="0.2">
      <c r="B1321" s="175" t="s">
        <v>15</v>
      </c>
      <c r="C1321" s="182" t="s">
        <v>18</v>
      </c>
      <c r="D1321" s="175" t="s">
        <v>135</v>
      </c>
      <c r="E1321" s="176" t="str">
        <f t="shared" si="88"/>
        <v>AMTotal85-89</v>
      </c>
      <c r="F1321" s="177">
        <v>0.11738999999999999</v>
      </c>
      <c r="G1321" s="177">
        <v>0.45376944086315268</v>
      </c>
      <c r="H1321" s="178">
        <v>12959.005232905974</v>
      </c>
      <c r="I1321" s="177">
        <v>0.54623055913684726</v>
      </c>
      <c r="J1321" s="178">
        <v>28558.567558572409</v>
      </c>
      <c r="K1321" s="178">
        <v>110395.32471059711</v>
      </c>
      <c r="L1321" s="178">
        <v>196024.64148552052</v>
      </c>
      <c r="M1321" s="179">
        <v>6.8639521601873872</v>
      </c>
      <c r="N1321" s="178">
        <v>5</v>
      </c>
      <c r="O1321" s="180">
        <f t="shared" si="89"/>
        <v>2.5</v>
      </c>
    </row>
    <row r="1322" spans="2:15" x14ac:dyDescent="0.2">
      <c r="B1322" s="175" t="s">
        <v>15</v>
      </c>
      <c r="C1322" s="182" t="s">
        <v>18</v>
      </c>
      <c r="D1322" s="175" t="s">
        <v>8</v>
      </c>
      <c r="E1322" s="176" t="str">
        <f t="shared" si="88"/>
        <v>AMTotal90+</v>
      </c>
      <c r="F1322" s="177">
        <v>0.18218000000000001</v>
      </c>
      <c r="G1322" s="177">
        <v>1</v>
      </c>
      <c r="H1322" s="178">
        <v>15599.562325666435</v>
      </c>
      <c r="I1322" s="177">
        <v>0</v>
      </c>
      <c r="J1322" s="178">
        <v>15599.562325666435</v>
      </c>
      <c r="K1322" s="178">
        <v>85629.316774923398</v>
      </c>
      <c r="L1322" s="178">
        <v>85629.316774923398</v>
      </c>
      <c r="M1322" s="179">
        <v>5.489212773234982</v>
      </c>
      <c r="N1322" s="179" t="s">
        <v>19</v>
      </c>
      <c r="O1322" s="180">
        <f>K1322/H1322</f>
        <v>5.489212773234982</v>
      </c>
    </row>
    <row r="1323" spans="2:15" ht="16" customHeight="1" x14ac:dyDescent="0.2">
      <c r="B1323" s="246" t="s">
        <v>14</v>
      </c>
      <c r="C1323" s="246" t="s">
        <v>17</v>
      </c>
      <c r="D1323" s="246" t="s">
        <v>0</v>
      </c>
      <c r="E1323" s="246" t="s">
        <v>137</v>
      </c>
      <c r="F1323" s="245" t="s">
        <v>1</v>
      </c>
      <c r="G1323" s="245" t="s">
        <v>2</v>
      </c>
      <c r="H1323" s="245" t="s">
        <v>82</v>
      </c>
      <c r="I1323" s="245" t="s">
        <v>3</v>
      </c>
      <c r="J1323" s="245" t="s">
        <v>4</v>
      </c>
      <c r="K1323" s="245" t="s">
        <v>5</v>
      </c>
      <c r="L1323" s="245" t="s">
        <v>6</v>
      </c>
      <c r="M1323" s="245" t="s">
        <v>7</v>
      </c>
      <c r="N1323" s="251" t="s">
        <v>9</v>
      </c>
      <c r="O1323" s="252" t="s">
        <v>141</v>
      </c>
    </row>
    <row r="1324" spans="2:15" ht="16" customHeight="1" x14ac:dyDescent="0.2">
      <c r="B1324" s="246"/>
      <c r="C1324" s="246"/>
      <c r="D1324" s="246"/>
      <c r="E1324" s="246"/>
      <c r="F1324" s="246"/>
      <c r="G1324" s="246"/>
      <c r="H1324" s="246"/>
      <c r="I1324" s="246"/>
      <c r="J1324" s="246"/>
      <c r="K1324" s="246"/>
      <c r="L1324" s="246"/>
      <c r="M1324" s="246"/>
      <c r="N1324" s="251"/>
      <c r="O1324" s="252"/>
    </row>
    <row r="1325" spans="2:15" x14ac:dyDescent="0.2">
      <c r="B1325" s="175" t="s">
        <v>42</v>
      </c>
      <c r="C1325" s="182" t="s">
        <v>18</v>
      </c>
      <c r="D1325" s="175">
        <v>0</v>
      </c>
      <c r="E1325" s="176" t="str">
        <f t="shared" si="88"/>
        <v>RRTotal0</v>
      </c>
      <c r="F1325" s="177">
        <v>1.6920000000000001E-2</v>
      </c>
      <c r="G1325" s="177">
        <v>1.6664935584020213E-2</v>
      </c>
      <c r="H1325" s="178">
        <v>1666.4935584020213</v>
      </c>
      <c r="I1325" s="177">
        <v>0.98333506441597973</v>
      </c>
      <c r="J1325" s="178">
        <v>100000</v>
      </c>
      <c r="K1325" s="178">
        <v>98500.147142923946</v>
      </c>
      <c r="L1325" s="178">
        <v>7241447.6247582398</v>
      </c>
      <c r="M1325" s="179">
        <v>72.4144762475824</v>
      </c>
      <c r="N1325" s="178">
        <v>1</v>
      </c>
      <c r="O1325" s="180">
        <f t="shared" ref="O1325:O1343" si="90">(K1325-J1326*N1325)/H1325</f>
        <v>9.9994806752066678E-2</v>
      </c>
    </row>
    <row r="1326" spans="2:15" x14ac:dyDescent="0.2">
      <c r="B1326" s="175" t="s">
        <v>42</v>
      </c>
      <c r="C1326" s="182" t="s">
        <v>18</v>
      </c>
      <c r="D1326" s="181" t="s">
        <v>139</v>
      </c>
      <c r="E1326" s="176" t="str">
        <f t="shared" si="88"/>
        <v>RRTotal01-04</v>
      </c>
      <c r="F1326" s="177">
        <v>5.5999999999999995E-4</v>
      </c>
      <c r="G1326" s="177">
        <v>2.2499289604950225E-3</v>
      </c>
      <c r="H1326" s="178">
        <v>221.24340392997513</v>
      </c>
      <c r="I1326" s="177">
        <v>0.99775007103950497</v>
      </c>
      <c r="J1326" s="178">
        <v>98333.506441597972</v>
      </c>
      <c r="K1326" s="178">
        <v>392780.2357117646</v>
      </c>
      <c r="L1326" s="178">
        <v>7142947.4776153155</v>
      </c>
      <c r="M1326" s="179">
        <v>72.640015962998731</v>
      </c>
      <c r="N1326" s="178">
        <v>4</v>
      </c>
      <c r="O1326" s="180">
        <f t="shared" si="90"/>
        <v>1.4969194796759384</v>
      </c>
    </row>
    <row r="1327" spans="2:15" x14ac:dyDescent="0.2">
      <c r="B1327" s="175" t="s">
        <v>42</v>
      </c>
      <c r="C1327" s="182" t="s">
        <v>18</v>
      </c>
      <c r="D1327" s="181" t="s">
        <v>138</v>
      </c>
      <c r="E1327" s="176" t="str">
        <f t="shared" si="88"/>
        <v>RRTotal05-09</v>
      </c>
      <c r="F1327" s="177">
        <v>2.5000000000000001E-4</v>
      </c>
      <c r="G1327" s="177">
        <v>1.22751038511287E-3</v>
      </c>
      <c r="H1327" s="178">
        <v>120.43382178566306</v>
      </c>
      <c r="I1327" s="177">
        <v>0.99877248961488718</v>
      </c>
      <c r="J1327" s="178">
        <v>98112.263037668003</v>
      </c>
      <c r="K1327" s="178">
        <v>490260.23063387588</v>
      </c>
      <c r="L1327" s="178">
        <v>6750167.2419035509</v>
      </c>
      <c r="M1327" s="179">
        <v>68.800443827414071</v>
      </c>
      <c r="N1327" s="178">
        <v>5</v>
      </c>
      <c r="O1327" s="180">
        <f t="shared" si="90"/>
        <v>2.4999999999999267</v>
      </c>
    </row>
    <row r="1328" spans="2:15" x14ac:dyDescent="0.2">
      <c r="B1328" s="175" t="s">
        <v>42</v>
      </c>
      <c r="C1328" s="182" t="s">
        <v>18</v>
      </c>
      <c r="D1328" s="181" t="s">
        <v>120</v>
      </c>
      <c r="E1328" s="176" t="str">
        <f t="shared" si="88"/>
        <v>RRTotal10-14</v>
      </c>
      <c r="F1328" s="177">
        <v>2.9999999999999997E-4</v>
      </c>
      <c r="G1328" s="177">
        <v>1.5062437337559004E-3</v>
      </c>
      <c r="H1328" s="178">
        <v>147.59957871570114</v>
      </c>
      <c r="I1328" s="177">
        <v>0.99849375626624415</v>
      </c>
      <c r="J1328" s="178">
        <v>97991.829215882346</v>
      </c>
      <c r="K1328" s="178">
        <v>489590.14713262249</v>
      </c>
      <c r="L1328" s="178">
        <v>6259907.0112696746</v>
      </c>
      <c r="M1328" s="179">
        <v>63.881928333827652</v>
      </c>
      <c r="N1328" s="178">
        <v>5</v>
      </c>
      <c r="O1328" s="180">
        <f t="shared" si="90"/>
        <v>2.4999999999999445</v>
      </c>
    </row>
    <row r="1329" spans="2:15" x14ac:dyDescent="0.2">
      <c r="B1329" s="175" t="s">
        <v>42</v>
      </c>
      <c r="C1329" s="182" t="s">
        <v>18</v>
      </c>
      <c r="D1329" s="175" t="s">
        <v>121</v>
      </c>
      <c r="E1329" s="176" t="str">
        <f t="shared" si="88"/>
        <v>RRTotal15-19</v>
      </c>
      <c r="F1329" s="177">
        <v>1.32E-3</v>
      </c>
      <c r="G1329" s="177">
        <v>6.5609647509982964E-3</v>
      </c>
      <c r="H1329" s="178">
        <v>641.95254173803323</v>
      </c>
      <c r="I1329" s="177">
        <v>0.99343903524900168</v>
      </c>
      <c r="J1329" s="178">
        <v>97844.229637166645</v>
      </c>
      <c r="K1329" s="178">
        <v>487616.26683148812</v>
      </c>
      <c r="L1329" s="178">
        <v>5770316.8641370526</v>
      </c>
      <c r="M1329" s="179">
        <v>58.97452395031344</v>
      </c>
      <c r="N1329" s="178">
        <v>5</v>
      </c>
      <c r="O1329" s="180">
        <f t="shared" si="90"/>
        <v>2.4999999999999747</v>
      </c>
    </row>
    <row r="1330" spans="2:15" x14ac:dyDescent="0.2">
      <c r="B1330" s="175" t="s">
        <v>42</v>
      </c>
      <c r="C1330" s="182" t="s">
        <v>18</v>
      </c>
      <c r="D1330" s="175" t="s">
        <v>122</v>
      </c>
      <c r="E1330" s="176" t="str">
        <f t="shared" si="88"/>
        <v>RRTotal20-24</v>
      </c>
      <c r="F1330" s="177">
        <v>1.98E-3</v>
      </c>
      <c r="G1330" s="177">
        <v>9.8731847430882959E-3</v>
      </c>
      <c r="H1330" s="178">
        <v>959.69603921202668</v>
      </c>
      <c r="I1330" s="177">
        <v>0.99012681525691171</v>
      </c>
      <c r="J1330" s="178">
        <v>97202.27709542861</v>
      </c>
      <c r="K1330" s="178">
        <v>483612.14537911298</v>
      </c>
      <c r="L1330" s="178">
        <v>5282700.5973055642</v>
      </c>
      <c r="M1330" s="179">
        <v>54.347498383389294</v>
      </c>
      <c r="N1330" s="178">
        <v>5</v>
      </c>
      <c r="O1330" s="180">
        <f t="shared" si="90"/>
        <v>2.4999999999999467</v>
      </c>
    </row>
    <row r="1331" spans="2:15" x14ac:dyDescent="0.2">
      <c r="B1331" s="175" t="s">
        <v>42</v>
      </c>
      <c r="C1331" s="182" t="s">
        <v>18</v>
      </c>
      <c r="D1331" s="175" t="s">
        <v>123</v>
      </c>
      <c r="E1331" s="176" t="str">
        <f t="shared" si="88"/>
        <v>RRTotal25-29</v>
      </c>
      <c r="F1331" s="177">
        <v>2.1900000000000001E-3</v>
      </c>
      <c r="G1331" s="177">
        <v>1.0905105047057613E-2</v>
      </c>
      <c r="H1331" s="178">
        <v>1049.5354564179988</v>
      </c>
      <c r="I1331" s="177">
        <v>0.98909489495294234</v>
      </c>
      <c r="J1331" s="178">
        <v>96242.581056216586</v>
      </c>
      <c r="K1331" s="178">
        <v>478589.06664003793</v>
      </c>
      <c r="L1331" s="178">
        <v>4799088.4519264512</v>
      </c>
      <c r="M1331" s="179">
        <v>49.86450279344897</v>
      </c>
      <c r="N1331" s="178">
        <v>5</v>
      </c>
      <c r="O1331" s="180">
        <f t="shared" si="90"/>
        <v>2.5000000000000342</v>
      </c>
    </row>
    <row r="1332" spans="2:15" x14ac:dyDescent="0.2">
      <c r="B1332" s="175" t="s">
        <v>42</v>
      </c>
      <c r="C1332" s="182" t="s">
        <v>18</v>
      </c>
      <c r="D1332" s="175" t="s">
        <v>124</v>
      </c>
      <c r="E1332" s="176" t="str">
        <f t="shared" si="88"/>
        <v>RRTotal30-34</v>
      </c>
      <c r="F1332" s="177">
        <v>2.8600000000000001E-3</v>
      </c>
      <c r="G1332" s="177">
        <v>1.4195088105190087E-2</v>
      </c>
      <c r="H1332" s="178">
        <v>1351.2736692905185</v>
      </c>
      <c r="I1332" s="177">
        <v>0.9858049118948099</v>
      </c>
      <c r="J1332" s="178">
        <v>95193.045599798585</v>
      </c>
      <c r="K1332" s="178">
        <v>472587.04382576665</v>
      </c>
      <c r="L1332" s="178">
        <v>4320499.3852864131</v>
      </c>
      <c r="M1332" s="179">
        <v>45.386712422777599</v>
      </c>
      <c r="N1332" s="178">
        <v>5</v>
      </c>
      <c r="O1332" s="180">
        <f t="shared" si="90"/>
        <v>2.5000000000000018</v>
      </c>
    </row>
    <row r="1333" spans="2:15" x14ac:dyDescent="0.2">
      <c r="B1333" s="175" t="s">
        <v>42</v>
      </c>
      <c r="C1333" s="182" t="s">
        <v>18</v>
      </c>
      <c r="D1333" s="175" t="s">
        <v>125</v>
      </c>
      <c r="E1333" s="176" t="str">
        <f t="shared" si="88"/>
        <v>RRTotal35-39</v>
      </c>
      <c r="F1333" s="177">
        <v>2.7000000000000001E-3</v>
      </c>
      <c r="G1333" s="177">
        <v>1.3387464254218849E-2</v>
      </c>
      <c r="H1333" s="178">
        <v>1256.3033672722345</v>
      </c>
      <c r="I1333" s="177">
        <v>0.98661253574578112</v>
      </c>
      <c r="J1333" s="178">
        <v>93841.771930508068</v>
      </c>
      <c r="K1333" s="178">
        <v>466068.10123435972</v>
      </c>
      <c r="L1333" s="178">
        <v>3847912.3414606466</v>
      </c>
      <c r="M1333" s="179">
        <v>41.004259215289665</v>
      </c>
      <c r="N1333" s="178">
        <v>5</v>
      </c>
      <c r="O1333" s="180">
        <f t="shared" si="90"/>
        <v>2.4999999999999889</v>
      </c>
    </row>
    <row r="1334" spans="2:15" x14ac:dyDescent="0.2">
      <c r="B1334" s="175" t="s">
        <v>42</v>
      </c>
      <c r="C1334" s="182" t="s">
        <v>18</v>
      </c>
      <c r="D1334" s="175" t="s">
        <v>126</v>
      </c>
      <c r="E1334" s="176" t="str">
        <f t="shared" si="88"/>
        <v>RRTotal40-44</v>
      </c>
      <c r="F1334" s="177">
        <v>3.3E-3</v>
      </c>
      <c r="G1334" s="177">
        <v>1.6363361966151513E-2</v>
      </c>
      <c r="H1334" s="178">
        <v>1515.0095349059698</v>
      </c>
      <c r="I1334" s="177">
        <v>0.98363663803384849</v>
      </c>
      <c r="J1334" s="178">
        <v>92585.468563235831</v>
      </c>
      <c r="K1334" s="178">
        <v>459139.81897891423</v>
      </c>
      <c r="L1334" s="178">
        <v>3381844.2402262869</v>
      </c>
      <c r="M1334" s="179">
        <v>36.526728143266766</v>
      </c>
      <c r="N1334" s="178">
        <v>5</v>
      </c>
      <c r="O1334" s="180">
        <f t="shared" si="90"/>
        <v>2.499999999999996</v>
      </c>
    </row>
    <row r="1335" spans="2:15" x14ac:dyDescent="0.2">
      <c r="B1335" s="175" t="s">
        <v>42</v>
      </c>
      <c r="C1335" s="182" t="s">
        <v>18</v>
      </c>
      <c r="D1335" s="175" t="s">
        <v>127</v>
      </c>
      <c r="E1335" s="176" t="str">
        <f t="shared" si="88"/>
        <v>RRTotal45-49</v>
      </c>
      <c r="F1335" s="177">
        <v>5.11E-3</v>
      </c>
      <c r="G1335" s="177">
        <v>2.5213715146811668E-2</v>
      </c>
      <c r="H1335" s="178">
        <v>2296.224612229692</v>
      </c>
      <c r="I1335" s="177">
        <v>0.9747862848531883</v>
      </c>
      <c r="J1335" s="178">
        <v>91070.45902832986</v>
      </c>
      <c r="K1335" s="178">
        <v>449611.73361107509</v>
      </c>
      <c r="L1335" s="178">
        <v>2922704.4212473729</v>
      </c>
      <c r="M1335" s="179">
        <v>32.092782362480335</v>
      </c>
      <c r="N1335" s="178">
        <v>5</v>
      </c>
      <c r="O1335" s="180">
        <f t="shared" si="90"/>
        <v>2.4999999999999978</v>
      </c>
    </row>
    <row r="1336" spans="2:15" x14ac:dyDescent="0.2">
      <c r="B1336" s="175" t="s">
        <v>42</v>
      </c>
      <c r="C1336" s="182" t="s">
        <v>18</v>
      </c>
      <c r="D1336" s="175" t="s">
        <v>128</v>
      </c>
      <c r="E1336" s="176" t="str">
        <f t="shared" si="88"/>
        <v>RRTotal50-54</v>
      </c>
      <c r="F1336" s="177">
        <v>8.0099999999999998E-3</v>
      </c>
      <c r="G1336" s="177">
        <v>3.9282268049314568E-2</v>
      </c>
      <c r="H1336" s="178">
        <v>3487.2532722059332</v>
      </c>
      <c r="I1336" s="177">
        <v>0.96071773195068544</v>
      </c>
      <c r="J1336" s="178">
        <v>88774.234416100167</v>
      </c>
      <c r="K1336" s="178">
        <v>435153.03889998602</v>
      </c>
      <c r="L1336" s="178">
        <v>2473092.6876362977</v>
      </c>
      <c r="M1336" s="179">
        <v>27.858226025858869</v>
      </c>
      <c r="N1336" s="178">
        <v>5</v>
      </c>
      <c r="O1336" s="180">
        <f t="shared" si="90"/>
        <v>2.4999999999999885</v>
      </c>
    </row>
    <row r="1337" spans="2:15" x14ac:dyDescent="0.2">
      <c r="B1337" s="175" t="s">
        <v>42</v>
      </c>
      <c r="C1337" s="182" t="s">
        <v>18</v>
      </c>
      <c r="D1337" s="175" t="s">
        <v>129</v>
      </c>
      <c r="E1337" s="176" t="str">
        <f t="shared" si="88"/>
        <v>RRTotal55-59</v>
      </c>
      <c r="F1337" s="177">
        <v>1.1560000000000001E-2</v>
      </c>
      <c r="G1337" s="177">
        <v>5.6162949942150771E-2</v>
      </c>
      <c r="H1337" s="178">
        <v>4789.9684527016889</v>
      </c>
      <c r="I1337" s="177">
        <v>0.94383705005784924</v>
      </c>
      <c r="J1337" s="178">
        <v>85286.981143894242</v>
      </c>
      <c r="K1337" s="178">
        <v>414459.98458771699</v>
      </c>
      <c r="L1337" s="178">
        <v>2037939.6487363116</v>
      </c>
      <c r="M1337" s="179">
        <v>23.895084823062813</v>
      </c>
      <c r="N1337" s="178">
        <v>5</v>
      </c>
      <c r="O1337" s="180">
        <f t="shared" si="90"/>
        <v>2.5000000000000027</v>
      </c>
    </row>
    <row r="1338" spans="2:15" x14ac:dyDescent="0.2">
      <c r="B1338" s="175" t="s">
        <v>42</v>
      </c>
      <c r="C1338" s="182" t="s">
        <v>18</v>
      </c>
      <c r="D1338" s="175" t="s">
        <v>130</v>
      </c>
      <c r="E1338" s="176" t="str">
        <f t="shared" si="88"/>
        <v>RRTotal60-64</v>
      </c>
      <c r="F1338" s="177">
        <v>1.559E-2</v>
      </c>
      <c r="G1338" s="177">
        <v>7.5003468202420598E-2</v>
      </c>
      <c r="H1338" s="178">
        <v>6037.5551317737072</v>
      </c>
      <c r="I1338" s="177">
        <v>0.92499653179757946</v>
      </c>
      <c r="J1338" s="178">
        <v>80497.012691192547</v>
      </c>
      <c r="K1338" s="178">
        <v>387391.17562652851</v>
      </c>
      <c r="L1338" s="178">
        <v>1623479.6641485947</v>
      </c>
      <c r="M1338" s="179">
        <v>20.168197674324691</v>
      </c>
      <c r="N1338" s="178">
        <v>5</v>
      </c>
      <c r="O1338" s="180">
        <f t="shared" si="90"/>
        <v>2.499999999999996</v>
      </c>
    </row>
    <row r="1339" spans="2:15" x14ac:dyDescent="0.2">
      <c r="B1339" s="175" t="s">
        <v>42</v>
      </c>
      <c r="C1339" s="182" t="s">
        <v>18</v>
      </c>
      <c r="D1339" s="175" t="s">
        <v>131</v>
      </c>
      <c r="E1339" s="176" t="str">
        <f t="shared" si="88"/>
        <v>RRTotal65-69</v>
      </c>
      <c r="F1339" s="177">
        <v>2.366E-2</v>
      </c>
      <c r="G1339" s="177">
        <v>0.11170733199124283</v>
      </c>
      <c r="H1339" s="178">
        <v>8317.6673454778575</v>
      </c>
      <c r="I1339" s="177">
        <v>0.88829266800875717</v>
      </c>
      <c r="J1339" s="178">
        <v>74459.45755941885</v>
      </c>
      <c r="K1339" s="178">
        <v>351503.11943339964</v>
      </c>
      <c r="L1339" s="178">
        <v>1236088.4885220663</v>
      </c>
      <c r="M1339" s="179">
        <v>16.600825859302887</v>
      </c>
      <c r="N1339" s="178">
        <v>5</v>
      </c>
      <c r="O1339" s="180">
        <f t="shared" si="90"/>
        <v>2.4999999999999978</v>
      </c>
    </row>
    <row r="1340" spans="2:15" x14ac:dyDescent="0.2">
      <c r="B1340" s="175" t="s">
        <v>42</v>
      </c>
      <c r="C1340" s="182" t="s">
        <v>18</v>
      </c>
      <c r="D1340" s="175" t="s">
        <v>132</v>
      </c>
      <c r="E1340" s="176" t="str">
        <f t="shared" si="88"/>
        <v>RRTotal70-74</v>
      </c>
      <c r="F1340" s="177">
        <v>3.6880000000000003E-2</v>
      </c>
      <c r="G1340" s="177">
        <v>0.16882257994093677</v>
      </c>
      <c r="H1340" s="178">
        <v>11166.227665829723</v>
      </c>
      <c r="I1340" s="177">
        <v>0.83117742005906325</v>
      </c>
      <c r="J1340" s="178">
        <v>66141.790213941</v>
      </c>
      <c r="K1340" s="178">
        <v>302793.38190513069</v>
      </c>
      <c r="L1340" s="178">
        <v>884585.36908866651</v>
      </c>
      <c r="M1340" s="179">
        <v>13.374076604630798</v>
      </c>
      <c r="N1340" s="178">
        <v>5</v>
      </c>
      <c r="O1340" s="180">
        <f t="shared" si="90"/>
        <v>2.499999999999996</v>
      </c>
    </row>
    <row r="1341" spans="2:15" x14ac:dyDescent="0.2">
      <c r="B1341" s="175" t="s">
        <v>42</v>
      </c>
      <c r="C1341" s="182" t="s">
        <v>18</v>
      </c>
      <c r="D1341" s="175" t="s">
        <v>133</v>
      </c>
      <c r="E1341" s="176" t="str">
        <f t="shared" si="88"/>
        <v>RRTotal75-79</v>
      </c>
      <c r="F1341" s="177">
        <v>5.169E-2</v>
      </c>
      <c r="G1341" s="177">
        <v>0.22887446823807259</v>
      </c>
      <c r="H1341" s="178">
        <v>12582.502644287868</v>
      </c>
      <c r="I1341" s="177">
        <v>0.77112553176192744</v>
      </c>
      <c r="J1341" s="178">
        <v>54975.56254811128</v>
      </c>
      <c r="K1341" s="178">
        <v>243421.55612983674</v>
      </c>
      <c r="L1341" s="178">
        <v>581791.98718353582</v>
      </c>
      <c r="M1341" s="179">
        <v>10.582738224358991</v>
      </c>
      <c r="N1341" s="178">
        <v>5</v>
      </c>
      <c r="O1341" s="180">
        <f t="shared" si="90"/>
        <v>2.4999999999999996</v>
      </c>
    </row>
    <row r="1342" spans="2:15" x14ac:dyDescent="0.2">
      <c r="B1342" s="175" t="s">
        <v>42</v>
      </c>
      <c r="C1342" s="182" t="s">
        <v>18</v>
      </c>
      <c r="D1342" s="175" t="s">
        <v>134</v>
      </c>
      <c r="E1342" s="176" t="str">
        <f t="shared" si="88"/>
        <v>RRTotal80-84</v>
      </c>
      <c r="F1342" s="177">
        <v>8.8569999999999996E-2</v>
      </c>
      <c r="G1342" s="177">
        <v>0.36257200598859896</v>
      </c>
      <c r="H1342" s="178">
        <v>15370.536769324097</v>
      </c>
      <c r="I1342" s="177">
        <v>0.63742799401140104</v>
      </c>
      <c r="J1342" s="178">
        <v>42393.059903823414</v>
      </c>
      <c r="K1342" s="178">
        <v>173538.95759580683</v>
      </c>
      <c r="L1342" s="178">
        <v>338370.43105369911</v>
      </c>
      <c r="M1342" s="179">
        <v>7.9817411581366322</v>
      </c>
      <c r="N1342" s="178">
        <v>5</v>
      </c>
      <c r="O1342" s="180">
        <f t="shared" si="90"/>
        <v>2.5000000000000004</v>
      </c>
    </row>
    <row r="1343" spans="2:15" x14ac:dyDescent="0.2">
      <c r="B1343" s="175" t="s">
        <v>42</v>
      </c>
      <c r="C1343" s="182" t="s">
        <v>18</v>
      </c>
      <c r="D1343" s="175" t="s">
        <v>135</v>
      </c>
      <c r="E1343" s="176" t="str">
        <f t="shared" si="88"/>
        <v>RRTotal85-89</v>
      </c>
      <c r="F1343" s="177">
        <v>0.12377000000000001</v>
      </c>
      <c r="G1343" s="177">
        <v>0.47260970689405568</v>
      </c>
      <c r="H1343" s="178">
        <v>12771.10673813356</v>
      </c>
      <c r="I1343" s="177">
        <v>0.52739029310594432</v>
      </c>
      <c r="J1343" s="178">
        <v>27022.523134499315</v>
      </c>
      <c r="K1343" s="178">
        <v>103184.84882716267</v>
      </c>
      <c r="L1343" s="178">
        <v>164831.47345789228</v>
      </c>
      <c r="M1343" s="179">
        <v>6.0997810099921432</v>
      </c>
      <c r="N1343" s="178">
        <v>5</v>
      </c>
      <c r="O1343" s="180">
        <f t="shared" si="90"/>
        <v>2.4999999999999987</v>
      </c>
    </row>
    <row r="1344" spans="2:15" x14ac:dyDescent="0.2">
      <c r="B1344" s="175" t="s">
        <v>42</v>
      </c>
      <c r="C1344" s="182" t="s">
        <v>18</v>
      </c>
      <c r="D1344" s="175" t="s">
        <v>8</v>
      </c>
      <c r="E1344" s="176" t="str">
        <f t="shared" si="88"/>
        <v>RRTotal90+</v>
      </c>
      <c r="F1344" s="177">
        <v>0.23118</v>
      </c>
      <c r="G1344" s="177">
        <v>1</v>
      </c>
      <c r="H1344" s="178">
        <v>14251.416396365756</v>
      </c>
      <c r="I1344" s="177">
        <v>0</v>
      </c>
      <c r="J1344" s="178">
        <v>14251.416396365756</v>
      </c>
      <c r="K1344" s="178">
        <v>61646.62463072961</v>
      </c>
      <c r="L1344" s="178">
        <v>61646.62463072961</v>
      </c>
      <c r="M1344" s="179">
        <v>4.3256489682281734</v>
      </c>
      <c r="N1344" s="179" t="s">
        <v>19</v>
      </c>
      <c r="O1344" s="180">
        <f>K1344/H1344</f>
        <v>4.3256489682281734</v>
      </c>
    </row>
    <row r="1345" spans="2:15" ht="16" customHeight="1" x14ac:dyDescent="0.2">
      <c r="B1345" s="246" t="s">
        <v>14</v>
      </c>
      <c r="C1345" s="246" t="s">
        <v>17</v>
      </c>
      <c r="D1345" s="246" t="s">
        <v>0</v>
      </c>
      <c r="E1345" s="246" t="s">
        <v>137</v>
      </c>
      <c r="F1345" s="245" t="s">
        <v>1</v>
      </c>
      <c r="G1345" s="245" t="s">
        <v>2</v>
      </c>
      <c r="H1345" s="245" t="s">
        <v>82</v>
      </c>
      <c r="I1345" s="245" t="s">
        <v>3</v>
      </c>
      <c r="J1345" s="245" t="s">
        <v>4</v>
      </c>
      <c r="K1345" s="245" t="s">
        <v>5</v>
      </c>
      <c r="L1345" s="245" t="s">
        <v>6</v>
      </c>
      <c r="M1345" s="245" t="s">
        <v>7</v>
      </c>
      <c r="N1345" s="251" t="s">
        <v>9</v>
      </c>
      <c r="O1345" s="252" t="s">
        <v>141</v>
      </c>
    </row>
    <row r="1346" spans="2:15" ht="16" customHeight="1" x14ac:dyDescent="0.2">
      <c r="B1346" s="246"/>
      <c r="C1346" s="246"/>
      <c r="D1346" s="246"/>
      <c r="E1346" s="246"/>
      <c r="F1346" s="246"/>
      <c r="G1346" s="246"/>
      <c r="H1346" s="246"/>
      <c r="I1346" s="246"/>
      <c r="J1346" s="246"/>
      <c r="K1346" s="246"/>
      <c r="L1346" s="246"/>
      <c r="M1346" s="246"/>
      <c r="N1346" s="251"/>
      <c r="O1346" s="252"/>
    </row>
    <row r="1347" spans="2:15" x14ac:dyDescent="0.2">
      <c r="B1347" s="175" t="s">
        <v>43</v>
      </c>
      <c r="C1347" s="182" t="s">
        <v>18</v>
      </c>
      <c r="D1347" s="175">
        <v>0</v>
      </c>
      <c r="E1347" s="176" t="str">
        <f t="shared" si="88"/>
        <v>PATotal0</v>
      </c>
      <c r="F1347" s="177">
        <v>1.5389999999999999E-2</v>
      </c>
      <c r="G1347" s="177">
        <v>1.5174242621835504E-2</v>
      </c>
      <c r="H1347" s="178">
        <v>1517.4242621835504</v>
      </c>
      <c r="I1347" s="177">
        <v>0.98482575737816447</v>
      </c>
      <c r="J1347" s="178">
        <v>100000</v>
      </c>
      <c r="K1347" s="178">
        <v>98627.524242669519</v>
      </c>
      <c r="L1347" s="178">
        <v>7265648.9837712841</v>
      </c>
      <c r="M1347" s="179">
        <v>72.65648983771284</v>
      </c>
      <c r="N1347" s="178">
        <v>1</v>
      </c>
      <c r="O1347" s="180">
        <f t="shared" ref="O1347:O1365" si="91">(K1347-J1348*N1347)/H1347</f>
        <v>9.5522727865506904E-2</v>
      </c>
    </row>
    <row r="1348" spans="2:15" x14ac:dyDescent="0.2">
      <c r="B1348" s="175" t="s">
        <v>43</v>
      </c>
      <c r="C1348" s="182" t="s">
        <v>18</v>
      </c>
      <c r="D1348" s="181" t="s">
        <v>139</v>
      </c>
      <c r="E1348" s="176" t="str">
        <f t="shared" si="88"/>
        <v>PATotal01-04</v>
      </c>
      <c r="F1348" s="177">
        <v>6.9999999999999999E-4</v>
      </c>
      <c r="G1348" s="177">
        <v>2.7870112782660736E-3</v>
      </c>
      <c r="H1348" s="178">
        <v>274.4720492939872</v>
      </c>
      <c r="I1348" s="177">
        <v>0.99721298872173392</v>
      </c>
      <c r="J1348" s="178">
        <v>98482.575737816442</v>
      </c>
      <c r="K1348" s="178">
        <v>393243.94218582689</v>
      </c>
      <c r="L1348" s="178">
        <v>7167021.4595286148</v>
      </c>
      <c r="M1348" s="179">
        <v>72.77451270780017</v>
      </c>
      <c r="N1348" s="178">
        <v>4</v>
      </c>
      <c r="O1348" s="180">
        <f t="shared" si="91"/>
        <v>1.4993418557394242</v>
      </c>
    </row>
    <row r="1349" spans="2:15" x14ac:dyDescent="0.2">
      <c r="B1349" s="175" t="s">
        <v>43</v>
      </c>
      <c r="C1349" s="182" t="s">
        <v>18</v>
      </c>
      <c r="D1349" s="181" t="s">
        <v>138</v>
      </c>
      <c r="E1349" s="176" t="str">
        <f t="shared" si="88"/>
        <v>PATotal05-09</v>
      </c>
      <c r="F1349" s="177">
        <v>4.2999999999999999E-4</v>
      </c>
      <c r="G1349" s="177">
        <v>2.1363471936181695E-3</v>
      </c>
      <c r="H1349" s="178">
        <v>209.80660670553715</v>
      </c>
      <c r="I1349" s="177">
        <v>0.99786365280638178</v>
      </c>
      <c r="J1349" s="178">
        <v>98208.10368852246</v>
      </c>
      <c r="K1349" s="178">
        <v>490516.00192584842</v>
      </c>
      <c r="L1349" s="178">
        <v>6773777.5173427882</v>
      </c>
      <c r="M1349" s="179">
        <v>68.973712585129945</v>
      </c>
      <c r="N1349" s="178">
        <v>5</v>
      </c>
      <c r="O1349" s="180">
        <f t="shared" si="91"/>
        <v>2.4999999999999547</v>
      </c>
    </row>
    <row r="1350" spans="2:15" x14ac:dyDescent="0.2">
      <c r="B1350" s="175" t="s">
        <v>43</v>
      </c>
      <c r="C1350" s="182" t="s">
        <v>18</v>
      </c>
      <c r="D1350" s="181" t="s">
        <v>120</v>
      </c>
      <c r="E1350" s="176" t="str">
        <f t="shared" si="88"/>
        <v>PATotal10-14</v>
      </c>
      <c r="F1350" s="177">
        <v>4.0999999999999999E-4</v>
      </c>
      <c r="G1350" s="177">
        <v>2.058988284943314E-3</v>
      </c>
      <c r="H1350" s="178">
        <v>201.7773456358556</v>
      </c>
      <c r="I1350" s="177">
        <v>0.99794101171505667</v>
      </c>
      <c r="J1350" s="178">
        <v>97998.297081816912</v>
      </c>
      <c r="K1350" s="178">
        <v>489487.04204499495</v>
      </c>
      <c r="L1350" s="178">
        <v>6283261.5154169397</v>
      </c>
      <c r="M1350" s="179">
        <v>64.116027548633468</v>
      </c>
      <c r="N1350" s="178">
        <v>5</v>
      </c>
      <c r="O1350" s="180">
        <f t="shared" si="91"/>
        <v>2.5000000000000342</v>
      </c>
    </row>
    <row r="1351" spans="2:15" x14ac:dyDescent="0.2">
      <c r="B1351" s="175" t="s">
        <v>43</v>
      </c>
      <c r="C1351" s="182" t="s">
        <v>18</v>
      </c>
      <c r="D1351" s="175" t="s">
        <v>121</v>
      </c>
      <c r="E1351" s="176" t="str">
        <f t="shared" si="88"/>
        <v>PATotal15-19</v>
      </c>
      <c r="F1351" s="177">
        <v>1.56E-3</v>
      </c>
      <c r="G1351" s="177">
        <v>7.7856794326274931E-3</v>
      </c>
      <c r="H1351" s="178">
        <v>761.41235229253357</v>
      </c>
      <c r="I1351" s="177">
        <v>0.99221432056737247</v>
      </c>
      <c r="J1351" s="178">
        <v>97796.519736181057</v>
      </c>
      <c r="K1351" s="178">
        <v>487079.06780017394</v>
      </c>
      <c r="L1351" s="178">
        <v>5793774.4733719444</v>
      </c>
      <c r="M1351" s="179">
        <v>59.243155983478871</v>
      </c>
      <c r="N1351" s="178">
        <v>5</v>
      </c>
      <c r="O1351" s="180">
        <f t="shared" si="91"/>
        <v>2.5000000000000289</v>
      </c>
    </row>
    <row r="1352" spans="2:15" x14ac:dyDescent="0.2">
      <c r="B1352" s="175" t="s">
        <v>43</v>
      </c>
      <c r="C1352" s="182" t="s">
        <v>18</v>
      </c>
      <c r="D1352" s="175" t="s">
        <v>122</v>
      </c>
      <c r="E1352" s="176" t="str">
        <f t="shared" si="88"/>
        <v>PATotal20-24</v>
      </c>
      <c r="F1352" s="177">
        <v>2.3700000000000001E-3</v>
      </c>
      <c r="G1352" s="177">
        <v>1.178985035357992E-2</v>
      </c>
      <c r="H1352" s="178">
        <v>1144.0293950996036</v>
      </c>
      <c r="I1352" s="177">
        <v>0.98821014964642007</v>
      </c>
      <c r="J1352" s="178">
        <v>97035.10738388852</v>
      </c>
      <c r="K1352" s="178">
        <v>482315.46343169361</v>
      </c>
      <c r="L1352" s="178">
        <v>5306695.4055717709</v>
      </c>
      <c r="M1352" s="179">
        <v>54.688406584407844</v>
      </c>
      <c r="N1352" s="178">
        <v>5</v>
      </c>
      <c r="O1352" s="180">
        <f t="shared" si="91"/>
        <v>2.4999999999999694</v>
      </c>
    </row>
    <row r="1353" spans="2:15" x14ac:dyDescent="0.2">
      <c r="B1353" s="175" t="s">
        <v>43</v>
      </c>
      <c r="C1353" s="182" t="s">
        <v>18</v>
      </c>
      <c r="D1353" s="175" t="s">
        <v>123</v>
      </c>
      <c r="E1353" s="176" t="str">
        <f t="shared" si="88"/>
        <v>PATotal25-29</v>
      </c>
      <c r="F1353" s="177">
        <v>2.4399999999999999E-3</v>
      </c>
      <c r="G1353" s="177">
        <v>1.2136118482696499E-2</v>
      </c>
      <c r="H1353" s="178">
        <v>1163.7454839054326</v>
      </c>
      <c r="I1353" s="177">
        <v>0.98786388151730353</v>
      </c>
      <c r="J1353" s="178">
        <v>95891.077988788922</v>
      </c>
      <c r="K1353" s="178">
        <v>476546.02623418102</v>
      </c>
      <c r="L1353" s="178">
        <v>4824379.9421400772</v>
      </c>
      <c r="M1353" s="179">
        <v>50.311040853082474</v>
      </c>
      <c r="N1353" s="178">
        <v>5</v>
      </c>
      <c r="O1353" s="180">
        <f t="shared" si="91"/>
        <v>2.4999999999999365</v>
      </c>
    </row>
    <row r="1354" spans="2:15" x14ac:dyDescent="0.2">
      <c r="B1354" s="175" t="s">
        <v>43</v>
      </c>
      <c r="C1354" s="182" t="s">
        <v>18</v>
      </c>
      <c r="D1354" s="175" t="s">
        <v>124</v>
      </c>
      <c r="E1354" s="176" t="str">
        <f t="shared" si="88"/>
        <v>PATotal30-34</v>
      </c>
      <c r="F1354" s="177">
        <v>2.66E-3</v>
      </c>
      <c r="G1354" s="177">
        <v>1.320903999528571E-2</v>
      </c>
      <c r="H1354" s="178">
        <v>1251.2571237037341</v>
      </c>
      <c r="I1354" s="177">
        <v>0.98679096000471433</v>
      </c>
      <c r="J1354" s="178">
        <v>94727.332504883496</v>
      </c>
      <c r="K1354" s="178">
        <v>470508.51971515815</v>
      </c>
      <c r="L1354" s="178">
        <v>4347833.9159058966</v>
      </c>
      <c r="M1354" s="179">
        <v>45.898409687423133</v>
      </c>
      <c r="N1354" s="178">
        <v>5</v>
      </c>
      <c r="O1354" s="180">
        <f t="shared" si="91"/>
        <v>2.5000000000000164</v>
      </c>
    </row>
    <row r="1355" spans="2:15" x14ac:dyDescent="0.2">
      <c r="B1355" s="175" t="s">
        <v>43</v>
      </c>
      <c r="C1355" s="182" t="s">
        <v>18</v>
      </c>
      <c r="D1355" s="175" t="s">
        <v>125</v>
      </c>
      <c r="E1355" s="176" t="str">
        <f t="shared" si="88"/>
        <v>PATotal35-39</v>
      </c>
      <c r="F1355" s="177">
        <v>2.9399999999999999E-3</v>
      </c>
      <c r="G1355" s="177">
        <v>1.4572039285450101E-2</v>
      </c>
      <c r="H1355" s="178">
        <v>1362.1370427042466</v>
      </c>
      <c r="I1355" s="177">
        <v>0.98542796071454986</v>
      </c>
      <c r="J1355" s="178">
        <v>93476.075381179762</v>
      </c>
      <c r="K1355" s="178">
        <v>463975.03429913818</v>
      </c>
      <c r="L1355" s="178">
        <v>3877325.3961907383</v>
      </c>
      <c r="M1355" s="179">
        <v>41.479334475475731</v>
      </c>
      <c r="N1355" s="178">
        <v>5</v>
      </c>
      <c r="O1355" s="180">
        <f t="shared" si="91"/>
        <v>2.5000000000000022</v>
      </c>
    </row>
    <row r="1356" spans="2:15" x14ac:dyDescent="0.2">
      <c r="B1356" s="175" t="s">
        <v>43</v>
      </c>
      <c r="C1356" s="182" t="s">
        <v>18</v>
      </c>
      <c r="D1356" s="175" t="s">
        <v>126</v>
      </c>
      <c r="E1356" s="176" t="str">
        <f t="shared" si="88"/>
        <v>PATotal40-44</v>
      </c>
      <c r="F1356" s="177">
        <v>3.6600000000000001E-3</v>
      </c>
      <c r="G1356" s="177">
        <v>1.8144184901760462E-2</v>
      </c>
      <c r="H1356" s="178">
        <v>1671.3323292426614</v>
      </c>
      <c r="I1356" s="177">
        <v>0.98185581509823949</v>
      </c>
      <c r="J1356" s="178">
        <v>92113.938338475506</v>
      </c>
      <c r="K1356" s="178">
        <v>456391.36086927087</v>
      </c>
      <c r="L1356" s="178">
        <v>3413350.3618916003</v>
      </c>
      <c r="M1356" s="179">
        <v>37.055742306328703</v>
      </c>
      <c r="N1356" s="178">
        <v>5</v>
      </c>
      <c r="O1356" s="180">
        <f t="shared" si="91"/>
        <v>2.5000000000000226</v>
      </c>
    </row>
    <row r="1357" spans="2:15" x14ac:dyDescent="0.2">
      <c r="B1357" s="175" t="s">
        <v>43</v>
      </c>
      <c r="C1357" s="182" t="s">
        <v>18</v>
      </c>
      <c r="D1357" s="175" t="s">
        <v>127</v>
      </c>
      <c r="E1357" s="176" t="str">
        <f t="shared" ref="E1357:E1420" si="92">_xlfn.CONCAT(B1357,C1357,D1357)</f>
        <v>PATotal45-49</v>
      </c>
      <c r="F1357" s="177">
        <v>5.3299999999999997E-3</v>
      </c>
      <c r="G1357" s="177">
        <v>2.6289410901480893E-2</v>
      </c>
      <c r="H1357" s="178">
        <v>2377.6828323774671</v>
      </c>
      <c r="I1357" s="177">
        <v>0.97371058909851915</v>
      </c>
      <c r="J1357" s="178">
        <v>90442.606009232841</v>
      </c>
      <c r="K1357" s="178">
        <v>446268.82296522055</v>
      </c>
      <c r="L1357" s="178">
        <v>2956959.0010223296</v>
      </c>
      <c r="M1357" s="179">
        <v>32.694314455296301</v>
      </c>
      <c r="N1357" s="178">
        <v>5</v>
      </c>
      <c r="O1357" s="180">
        <f t="shared" si="91"/>
        <v>2.5000000000000071</v>
      </c>
    </row>
    <row r="1358" spans="2:15" x14ac:dyDescent="0.2">
      <c r="B1358" s="175" t="s">
        <v>43</v>
      </c>
      <c r="C1358" s="182" t="s">
        <v>18</v>
      </c>
      <c r="D1358" s="175" t="s">
        <v>128</v>
      </c>
      <c r="E1358" s="176" t="str">
        <f t="shared" si="92"/>
        <v>PATotal50-54</v>
      </c>
      <c r="F1358" s="177">
        <v>7.5900000000000004E-3</v>
      </c>
      <c r="G1358" s="177">
        <v>3.7252315627478265E-2</v>
      </c>
      <c r="H1358" s="178">
        <v>3280.6223138938421</v>
      </c>
      <c r="I1358" s="177">
        <v>0.96274768437252178</v>
      </c>
      <c r="J1358" s="178">
        <v>88064.923176855373</v>
      </c>
      <c r="K1358" s="178">
        <v>432123.06009954226</v>
      </c>
      <c r="L1358" s="178">
        <v>2510690.178057109</v>
      </c>
      <c r="M1358" s="179">
        <v>28.509536913068604</v>
      </c>
      <c r="N1358" s="178">
        <v>5</v>
      </c>
      <c r="O1358" s="180">
        <f t="shared" si="91"/>
        <v>2.4999999999999827</v>
      </c>
    </row>
    <row r="1359" spans="2:15" x14ac:dyDescent="0.2">
      <c r="B1359" s="175" t="s">
        <v>43</v>
      </c>
      <c r="C1359" s="182" t="s">
        <v>18</v>
      </c>
      <c r="D1359" s="175" t="s">
        <v>129</v>
      </c>
      <c r="E1359" s="176" t="str">
        <f t="shared" si="92"/>
        <v>PATotal55-59</v>
      </c>
      <c r="F1359" s="177">
        <v>1.039E-2</v>
      </c>
      <c r="G1359" s="177">
        <v>5.0637810939546536E-2</v>
      </c>
      <c r="H1359" s="178">
        <v>4293.2913977402786</v>
      </c>
      <c r="I1359" s="177">
        <v>0.94936218906045344</v>
      </c>
      <c r="J1359" s="178">
        <v>84784.300862961536</v>
      </c>
      <c r="K1359" s="178">
        <v>413188.27582045697</v>
      </c>
      <c r="L1359" s="178">
        <v>2078567.1179575669</v>
      </c>
      <c r="M1359" s="179">
        <v>24.515943362170244</v>
      </c>
      <c r="N1359" s="178">
        <v>5</v>
      </c>
      <c r="O1359" s="180">
        <f t="shared" si="91"/>
        <v>2.4999999999999964</v>
      </c>
    </row>
    <row r="1360" spans="2:15" x14ac:dyDescent="0.2">
      <c r="B1360" s="175" t="s">
        <v>43</v>
      </c>
      <c r="C1360" s="182" t="s">
        <v>18</v>
      </c>
      <c r="D1360" s="175" t="s">
        <v>130</v>
      </c>
      <c r="E1360" s="176" t="str">
        <f t="shared" si="92"/>
        <v>PATotal60-64</v>
      </c>
      <c r="F1360" s="177">
        <v>1.5440000000000001E-2</v>
      </c>
      <c r="G1360" s="177">
        <v>7.4336689885831642E-2</v>
      </c>
      <c r="H1360" s="178">
        <v>5983.4352092136924</v>
      </c>
      <c r="I1360" s="177">
        <v>0.92566331011416836</v>
      </c>
      <c r="J1360" s="178">
        <v>80491.009465221257</v>
      </c>
      <c r="K1360" s="178">
        <v>387496.45930307207</v>
      </c>
      <c r="L1360" s="178">
        <v>1665378.84213711</v>
      </c>
      <c r="M1360" s="179">
        <v>20.690246689683903</v>
      </c>
      <c r="N1360" s="178">
        <v>5</v>
      </c>
      <c r="O1360" s="180">
        <f t="shared" si="91"/>
        <v>2.5000000000000071</v>
      </c>
    </row>
    <row r="1361" spans="2:15" x14ac:dyDescent="0.2">
      <c r="B1361" s="175" t="s">
        <v>43</v>
      </c>
      <c r="C1361" s="182" t="s">
        <v>18</v>
      </c>
      <c r="D1361" s="175" t="s">
        <v>131</v>
      </c>
      <c r="E1361" s="176" t="str">
        <f t="shared" si="92"/>
        <v>PATotal65-69</v>
      </c>
      <c r="F1361" s="177">
        <v>2.179E-2</v>
      </c>
      <c r="G1361" s="177">
        <v>0.10330203157684105</v>
      </c>
      <c r="H1361" s="178">
        <v>7696.7837885079225</v>
      </c>
      <c r="I1361" s="177">
        <v>0.89669796842315896</v>
      </c>
      <c r="J1361" s="178">
        <v>74507.57425600756</v>
      </c>
      <c r="K1361" s="178">
        <v>353295.911808768</v>
      </c>
      <c r="L1361" s="178">
        <v>1277882.3828340378</v>
      </c>
      <c r="M1361" s="179">
        <v>17.151039952572365</v>
      </c>
      <c r="N1361" s="178">
        <v>5</v>
      </c>
      <c r="O1361" s="180">
        <f t="shared" si="91"/>
        <v>2.4999999999999996</v>
      </c>
    </row>
    <row r="1362" spans="2:15" x14ac:dyDescent="0.2">
      <c r="B1362" s="175" t="s">
        <v>43</v>
      </c>
      <c r="C1362" s="182" t="s">
        <v>18</v>
      </c>
      <c r="D1362" s="175" t="s">
        <v>132</v>
      </c>
      <c r="E1362" s="176" t="str">
        <f t="shared" si="92"/>
        <v>PATotal70-74</v>
      </c>
      <c r="F1362" s="177">
        <v>3.5659999999999997E-2</v>
      </c>
      <c r="G1362" s="177">
        <v>0.16369336565083481</v>
      </c>
      <c r="H1362" s="178">
        <v>10936.483153417726</v>
      </c>
      <c r="I1362" s="177">
        <v>0.83630663434916519</v>
      </c>
      <c r="J1362" s="178">
        <v>66810.790467499639</v>
      </c>
      <c r="K1362" s="178">
        <v>306712.74445395387</v>
      </c>
      <c r="L1362" s="178">
        <v>924586.47102526971</v>
      </c>
      <c r="M1362" s="179">
        <v>13.838879386931341</v>
      </c>
      <c r="N1362" s="178">
        <v>5</v>
      </c>
      <c r="O1362" s="180">
        <f t="shared" si="91"/>
        <v>2.5000000000000009</v>
      </c>
    </row>
    <row r="1363" spans="2:15" x14ac:dyDescent="0.2">
      <c r="B1363" s="175" t="s">
        <v>43</v>
      </c>
      <c r="C1363" s="182" t="s">
        <v>18</v>
      </c>
      <c r="D1363" s="175" t="s">
        <v>133</v>
      </c>
      <c r="E1363" s="176" t="str">
        <f t="shared" si="92"/>
        <v>PATotal75-79</v>
      </c>
      <c r="F1363" s="177">
        <v>5.3170000000000002E-2</v>
      </c>
      <c r="G1363" s="177">
        <v>0.23466451204415181</v>
      </c>
      <c r="H1363" s="178">
        <v>13111.717061664014</v>
      </c>
      <c r="I1363" s="177">
        <v>0.76533548795584816</v>
      </c>
      <c r="J1363" s="178">
        <v>55874.307314081911</v>
      </c>
      <c r="K1363" s="178">
        <v>246592.24391624951</v>
      </c>
      <c r="L1363" s="178">
        <v>617873.72657131578</v>
      </c>
      <c r="M1363" s="179">
        <v>11.058279847624958</v>
      </c>
      <c r="N1363" s="178">
        <v>5</v>
      </c>
      <c r="O1363" s="180">
        <f t="shared" si="91"/>
        <v>2.4999999999999996</v>
      </c>
    </row>
    <row r="1364" spans="2:15" x14ac:dyDescent="0.2">
      <c r="B1364" s="175" t="s">
        <v>43</v>
      </c>
      <c r="C1364" s="182" t="s">
        <v>18</v>
      </c>
      <c r="D1364" s="175" t="s">
        <v>134</v>
      </c>
      <c r="E1364" s="176" t="str">
        <f t="shared" si="92"/>
        <v>PATotal80-84</v>
      </c>
      <c r="F1364" s="177">
        <v>8.1490000000000007E-2</v>
      </c>
      <c r="G1364" s="177">
        <v>0.33847649092670262</v>
      </c>
      <c r="H1364" s="178">
        <v>14474.131491574828</v>
      </c>
      <c r="I1364" s="177">
        <v>0.66152350907329738</v>
      </c>
      <c r="J1364" s="178">
        <v>42762.590252417896</v>
      </c>
      <c r="K1364" s="178">
        <v>177627.6225331524</v>
      </c>
      <c r="L1364" s="178">
        <v>371281.48265506624</v>
      </c>
      <c r="M1364" s="179">
        <v>8.6823899222071361</v>
      </c>
      <c r="N1364" s="178">
        <v>5</v>
      </c>
      <c r="O1364" s="180">
        <f t="shared" si="91"/>
        <v>2.5000000000000004</v>
      </c>
    </row>
    <row r="1365" spans="2:15" x14ac:dyDescent="0.2">
      <c r="B1365" s="175" t="s">
        <v>43</v>
      </c>
      <c r="C1365" s="182" t="s">
        <v>18</v>
      </c>
      <c r="D1365" s="175" t="s">
        <v>135</v>
      </c>
      <c r="E1365" s="176" t="str">
        <f t="shared" si="92"/>
        <v>PATotal85-89</v>
      </c>
      <c r="F1365" s="177">
        <v>0.11376</v>
      </c>
      <c r="G1365" s="177">
        <v>0.44283867300494717</v>
      </c>
      <c r="H1365" s="178">
        <v>12527.223539006916</v>
      </c>
      <c r="I1365" s="177">
        <v>0.55716132699505283</v>
      </c>
      <c r="J1365" s="178">
        <v>28288.458760843067</v>
      </c>
      <c r="K1365" s="178">
        <v>110124.23495669804</v>
      </c>
      <c r="L1365" s="178">
        <v>193653.86012191384</v>
      </c>
      <c r="M1365" s="179">
        <v>6.8456843746457423</v>
      </c>
      <c r="N1365" s="178">
        <v>5</v>
      </c>
      <c r="O1365" s="180">
        <f t="shared" si="91"/>
        <v>2.4999999999999996</v>
      </c>
    </row>
    <row r="1366" spans="2:15" x14ac:dyDescent="0.2">
      <c r="B1366" s="175" t="s">
        <v>43</v>
      </c>
      <c r="C1366" s="182" t="s">
        <v>18</v>
      </c>
      <c r="D1366" s="175" t="s">
        <v>8</v>
      </c>
      <c r="E1366" s="176" t="str">
        <f t="shared" si="92"/>
        <v>PATotal90+</v>
      </c>
      <c r="F1366" s="177">
        <v>0.18869</v>
      </c>
      <c r="G1366" s="177">
        <v>1</v>
      </c>
      <c r="H1366" s="178">
        <v>15761.23522183615</v>
      </c>
      <c r="I1366" s="177">
        <v>0</v>
      </c>
      <c r="J1366" s="178">
        <v>15761.23522183615</v>
      </c>
      <c r="K1366" s="178">
        <v>83529.625165215795</v>
      </c>
      <c r="L1366" s="178">
        <v>83529.625165215795</v>
      </c>
      <c r="M1366" s="179">
        <v>5.2996877458875185</v>
      </c>
      <c r="N1366" s="179" t="s">
        <v>19</v>
      </c>
      <c r="O1366" s="180">
        <f>K1366/H1366</f>
        <v>5.2996877458875185</v>
      </c>
    </row>
    <row r="1367" spans="2:15" ht="16" customHeight="1" x14ac:dyDescent="0.2">
      <c r="B1367" s="246" t="s">
        <v>14</v>
      </c>
      <c r="C1367" s="246" t="s">
        <v>17</v>
      </c>
      <c r="D1367" s="246" t="s">
        <v>0</v>
      </c>
      <c r="E1367" s="246" t="s">
        <v>137</v>
      </c>
      <c r="F1367" s="245" t="s">
        <v>1</v>
      </c>
      <c r="G1367" s="245" t="s">
        <v>2</v>
      </c>
      <c r="H1367" s="245" t="s">
        <v>82</v>
      </c>
      <c r="I1367" s="245" t="s">
        <v>3</v>
      </c>
      <c r="J1367" s="245" t="s">
        <v>4</v>
      </c>
      <c r="K1367" s="245" t="s">
        <v>5</v>
      </c>
      <c r="L1367" s="245" t="s">
        <v>6</v>
      </c>
      <c r="M1367" s="245" t="s">
        <v>7</v>
      </c>
      <c r="N1367" s="251" t="s">
        <v>9</v>
      </c>
      <c r="O1367" s="252" t="s">
        <v>141</v>
      </c>
    </row>
    <row r="1368" spans="2:15" ht="16" customHeight="1" x14ac:dyDescent="0.2">
      <c r="B1368" s="246"/>
      <c r="C1368" s="246"/>
      <c r="D1368" s="246"/>
      <c r="E1368" s="246"/>
      <c r="F1368" s="246"/>
      <c r="G1368" s="246"/>
      <c r="H1368" s="246"/>
      <c r="I1368" s="246"/>
      <c r="J1368" s="246"/>
      <c r="K1368" s="246"/>
      <c r="L1368" s="246"/>
      <c r="M1368" s="246"/>
      <c r="N1368" s="251"/>
      <c r="O1368" s="252"/>
    </row>
    <row r="1369" spans="2:15" x14ac:dyDescent="0.2">
      <c r="B1369" s="175" t="s">
        <v>44</v>
      </c>
      <c r="C1369" s="182" t="s">
        <v>18</v>
      </c>
      <c r="D1369" s="175">
        <v>0</v>
      </c>
      <c r="E1369" s="176" t="str">
        <f t="shared" si="92"/>
        <v>APTotal0</v>
      </c>
      <c r="F1369" s="177">
        <v>2.307E-2</v>
      </c>
      <c r="G1369" s="177">
        <v>2.2614115024266628E-2</v>
      </c>
      <c r="H1369" s="178">
        <v>2261.4115024266625</v>
      </c>
      <c r="I1369" s="177">
        <v>0.97738588497573342</v>
      </c>
      <c r="J1369" s="178">
        <v>100000</v>
      </c>
      <c r="K1369" s="178">
        <v>98005.078532193889</v>
      </c>
      <c r="L1369" s="178">
        <v>7465876.9547573309</v>
      </c>
      <c r="M1369" s="179">
        <v>74.658769547573314</v>
      </c>
      <c r="N1369" s="178">
        <v>1</v>
      </c>
      <c r="O1369" s="180">
        <f t="shared" ref="O1369:O1387" si="93">(K1369-J1370*N1369)/H1369</f>
        <v>0.11784234507279656</v>
      </c>
    </row>
    <row r="1370" spans="2:15" x14ac:dyDescent="0.2">
      <c r="B1370" s="175" t="s">
        <v>44</v>
      </c>
      <c r="C1370" s="182" t="s">
        <v>18</v>
      </c>
      <c r="D1370" s="181" t="s">
        <v>139</v>
      </c>
      <c r="E1370" s="176" t="str">
        <f t="shared" si="92"/>
        <v>APTotal01-04</v>
      </c>
      <c r="F1370" s="177">
        <v>8.5999999999999998E-4</v>
      </c>
      <c r="G1370" s="177">
        <v>3.4338443167881085E-3</v>
      </c>
      <c r="H1370" s="178">
        <v>335.6190966432838</v>
      </c>
      <c r="I1370" s="177">
        <v>0.99656615568321194</v>
      </c>
      <c r="J1370" s="178">
        <v>97738.588497573335</v>
      </c>
      <c r="K1370" s="178">
        <v>390111.02779761388</v>
      </c>
      <c r="L1370" s="178">
        <v>7367871.8762251372</v>
      </c>
      <c r="M1370" s="179">
        <v>75.383448743052668</v>
      </c>
      <c r="N1370" s="178">
        <v>4</v>
      </c>
      <c r="O1370" s="180">
        <f t="shared" si="93"/>
        <v>1.4872520630855777</v>
      </c>
    </row>
    <row r="1371" spans="2:15" x14ac:dyDescent="0.2">
      <c r="B1371" s="175" t="s">
        <v>44</v>
      </c>
      <c r="C1371" s="182" t="s">
        <v>18</v>
      </c>
      <c r="D1371" s="181" t="s">
        <v>138</v>
      </c>
      <c r="E1371" s="176" t="str">
        <f t="shared" si="92"/>
        <v>APTotal05-09</v>
      </c>
      <c r="F1371" s="177">
        <v>4.0999999999999999E-4</v>
      </c>
      <c r="G1371" s="177">
        <v>2.0235667223161757E-3</v>
      </c>
      <c r="H1371" s="178">
        <v>197.10140753450278</v>
      </c>
      <c r="I1371" s="177">
        <v>0.99797643327768382</v>
      </c>
      <c r="J1371" s="178">
        <v>97402.969400930058</v>
      </c>
      <c r="K1371" s="178">
        <v>486522.09348581405</v>
      </c>
      <c r="L1371" s="178">
        <v>6977760.8484275229</v>
      </c>
      <c r="M1371" s="179">
        <v>71.638071111627681</v>
      </c>
      <c r="N1371" s="178">
        <v>5</v>
      </c>
      <c r="O1371" s="180">
        <f t="shared" si="93"/>
        <v>2.5000000000001257</v>
      </c>
    </row>
    <row r="1372" spans="2:15" x14ac:dyDescent="0.2">
      <c r="B1372" s="175" t="s">
        <v>44</v>
      </c>
      <c r="C1372" s="182" t="s">
        <v>18</v>
      </c>
      <c r="D1372" s="181" t="s">
        <v>120</v>
      </c>
      <c r="E1372" s="176" t="str">
        <f t="shared" si="92"/>
        <v>APTotal10-14</v>
      </c>
      <c r="F1372" s="177">
        <v>4.6000000000000001E-4</v>
      </c>
      <c r="G1372" s="177">
        <v>2.3216026824567069E-3</v>
      </c>
      <c r="H1372" s="178">
        <v>225.67340388399967</v>
      </c>
      <c r="I1372" s="177">
        <v>0.99767839731754326</v>
      </c>
      <c r="J1372" s="178">
        <v>97205.867993395557</v>
      </c>
      <c r="K1372" s="178">
        <v>485465.15645726776</v>
      </c>
      <c r="L1372" s="178">
        <v>6491238.7549417084</v>
      </c>
      <c r="M1372" s="179">
        <v>66.778260293738043</v>
      </c>
      <c r="N1372" s="178">
        <v>5</v>
      </c>
      <c r="O1372" s="180">
        <f t="shared" si="93"/>
        <v>2.5000000000000568</v>
      </c>
    </row>
    <row r="1373" spans="2:15" x14ac:dyDescent="0.2">
      <c r="B1373" s="175" t="s">
        <v>44</v>
      </c>
      <c r="C1373" s="182" t="s">
        <v>18</v>
      </c>
      <c r="D1373" s="175" t="s">
        <v>121</v>
      </c>
      <c r="E1373" s="176" t="str">
        <f t="shared" si="92"/>
        <v>APTotal15-19</v>
      </c>
      <c r="F1373" s="177">
        <v>1.31E-3</v>
      </c>
      <c r="G1373" s="177">
        <v>6.5161237960614697E-3</v>
      </c>
      <c r="H1373" s="178">
        <v>631.93495371138806</v>
      </c>
      <c r="I1373" s="177">
        <v>0.99348387620393852</v>
      </c>
      <c r="J1373" s="178">
        <v>96980.19458951155</v>
      </c>
      <c r="K1373" s="178">
        <v>483321.13556327927</v>
      </c>
      <c r="L1373" s="178">
        <v>6005773.5984844407</v>
      </c>
      <c r="M1373" s="179">
        <v>61.927836130924483</v>
      </c>
      <c r="N1373" s="178">
        <v>5</v>
      </c>
      <c r="O1373" s="180">
        <f t="shared" si="93"/>
        <v>2.5000000000000133</v>
      </c>
    </row>
    <row r="1374" spans="2:15" x14ac:dyDescent="0.2">
      <c r="B1374" s="175" t="s">
        <v>44</v>
      </c>
      <c r="C1374" s="182" t="s">
        <v>18</v>
      </c>
      <c r="D1374" s="175" t="s">
        <v>122</v>
      </c>
      <c r="E1374" s="176" t="str">
        <f t="shared" si="92"/>
        <v>APTotal20-24</v>
      </c>
      <c r="F1374" s="177">
        <v>1.7600000000000001E-3</v>
      </c>
      <c r="G1374" s="177">
        <v>8.7618836800006216E-3</v>
      </c>
      <c r="H1374" s="178">
        <v>844.19224369938001</v>
      </c>
      <c r="I1374" s="177">
        <v>0.99123811631999936</v>
      </c>
      <c r="J1374" s="178">
        <v>96348.259635800161</v>
      </c>
      <c r="K1374" s="178">
        <v>479630.81756975234</v>
      </c>
      <c r="L1374" s="178">
        <v>5522452.4629211612</v>
      </c>
      <c r="M1374" s="179">
        <v>57.317615116206845</v>
      </c>
      <c r="N1374" s="178">
        <v>5</v>
      </c>
      <c r="O1374" s="180">
        <f t="shared" si="93"/>
        <v>2.4999999999999316</v>
      </c>
    </row>
    <row r="1375" spans="2:15" x14ac:dyDescent="0.2">
      <c r="B1375" s="175" t="s">
        <v>44</v>
      </c>
      <c r="C1375" s="182" t="s">
        <v>18</v>
      </c>
      <c r="D1375" s="175" t="s">
        <v>123</v>
      </c>
      <c r="E1375" s="176" t="str">
        <f t="shared" si="92"/>
        <v>APTotal25-29</v>
      </c>
      <c r="F1375" s="177">
        <v>1.6900000000000001E-3</v>
      </c>
      <c r="G1375" s="177">
        <v>8.4288371128417861E-3</v>
      </c>
      <c r="H1375" s="178">
        <v>804.98822766188209</v>
      </c>
      <c r="I1375" s="177">
        <v>0.99157116288715819</v>
      </c>
      <c r="J1375" s="178">
        <v>95504.067392100784</v>
      </c>
      <c r="K1375" s="178">
        <v>475507.86639134918</v>
      </c>
      <c r="L1375" s="178">
        <v>5042821.645351409</v>
      </c>
      <c r="M1375" s="179">
        <v>52.802166264266404</v>
      </c>
      <c r="N1375" s="178">
        <v>5</v>
      </c>
      <c r="O1375" s="180">
        <f t="shared" si="93"/>
        <v>2.5000000000000102</v>
      </c>
    </row>
    <row r="1376" spans="2:15" x14ac:dyDescent="0.2">
      <c r="B1376" s="175" t="s">
        <v>44</v>
      </c>
      <c r="C1376" s="182" t="s">
        <v>18</v>
      </c>
      <c r="D1376" s="175" t="s">
        <v>124</v>
      </c>
      <c r="E1376" s="176" t="str">
        <f t="shared" si="92"/>
        <v>APTotal30-34</v>
      </c>
      <c r="F1376" s="177">
        <v>1.74E-3</v>
      </c>
      <c r="G1376" s="177">
        <v>8.6773865261670132E-3</v>
      </c>
      <c r="H1376" s="178">
        <v>821.74051358192537</v>
      </c>
      <c r="I1376" s="177">
        <v>0.99132261347383299</v>
      </c>
      <c r="J1376" s="178">
        <v>94699.079164438896</v>
      </c>
      <c r="K1376" s="178">
        <v>471441.04453823966</v>
      </c>
      <c r="L1376" s="178">
        <v>4567313.7789600594</v>
      </c>
      <c r="M1376" s="179">
        <v>48.229759140838226</v>
      </c>
      <c r="N1376" s="178">
        <v>5</v>
      </c>
      <c r="O1376" s="180">
        <f t="shared" si="93"/>
        <v>2.4999999999999907</v>
      </c>
    </row>
    <row r="1377" spans="2:15" x14ac:dyDescent="0.2">
      <c r="B1377" s="175" t="s">
        <v>44</v>
      </c>
      <c r="C1377" s="182" t="s">
        <v>18</v>
      </c>
      <c r="D1377" s="175" t="s">
        <v>125</v>
      </c>
      <c r="E1377" s="176" t="str">
        <f t="shared" si="92"/>
        <v>APTotal35-39</v>
      </c>
      <c r="F1377" s="177">
        <v>2.2699999999999999E-3</v>
      </c>
      <c r="G1377" s="177">
        <v>1.1272961424505675E-2</v>
      </c>
      <c r="H1377" s="178">
        <v>1058.2756172463662</v>
      </c>
      <c r="I1377" s="177">
        <v>0.98872703857549438</v>
      </c>
      <c r="J1377" s="178">
        <v>93877.338650856967</v>
      </c>
      <c r="K1377" s="178">
        <v>466741.00421116897</v>
      </c>
      <c r="L1377" s="178">
        <v>4095872.7344218194</v>
      </c>
      <c r="M1377" s="179">
        <v>43.630047392533641</v>
      </c>
      <c r="N1377" s="178">
        <v>5</v>
      </c>
      <c r="O1377" s="180">
        <f t="shared" si="93"/>
        <v>2.500000000000024</v>
      </c>
    </row>
    <row r="1378" spans="2:15" x14ac:dyDescent="0.2">
      <c r="B1378" s="175" t="s">
        <v>44</v>
      </c>
      <c r="C1378" s="182" t="s">
        <v>18</v>
      </c>
      <c r="D1378" s="175" t="s">
        <v>126</v>
      </c>
      <c r="E1378" s="176" t="str">
        <f t="shared" si="92"/>
        <v>APTotal40-44</v>
      </c>
      <c r="F1378" s="177">
        <v>2.7799999999999999E-3</v>
      </c>
      <c r="G1378" s="177">
        <v>1.3797058389132663E-2</v>
      </c>
      <c r="H1378" s="178">
        <v>1280.6300322993106</v>
      </c>
      <c r="I1378" s="177">
        <v>0.9862029416108673</v>
      </c>
      <c r="J1378" s="178">
        <v>92819.063033610611</v>
      </c>
      <c r="K1378" s="178">
        <v>460893.74008730473</v>
      </c>
      <c r="L1378" s="178">
        <v>3629131.7302106502</v>
      </c>
      <c r="M1378" s="179">
        <v>39.098991215807786</v>
      </c>
      <c r="N1378" s="178">
        <v>5</v>
      </c>
      <c r="O1378" s="180">
        <f t="shared" si="93"/>
        <v>2.5000000000000169</v>
      </c>
    </row>
    <row r="1379" spans="2:15" x14ac:dyDescent="0.2">
      <c r="B1379" s="175" t="s">
        <v>44</v>
      </c>
      <c r="C1379" s="182" t="s">
        <v>18</v>
      </c>
      <c r="D1379" s="175" t="s">
        <v>127</v>
      </c>
      <c r="E1379" s="176" t="str">
        <f t="shared" si="92"/>
        <v>APTotal45-49</v>
      </c>
      <c r="F1379" s="177">
        <v>3.8999999999999998E-3</v>
      </c>
      <c r="G1379" s="177">
        <v>1.9301616239080169E-2</v>
      </c>
      <c r="H1379" s="178">
        <v>1766.8397049180621</v>
      </c>
      <c r="I1379" s="177">
        <v>0.98069838376091978</v>
      </c>
      <c r="J1379" s="178">
        <v>91538.433001311292</v>
      </c>
      <c r="K1379" s="178">
        <v>453275.06574426132</v>
      </c>
      <c r="L1379" s="178">
        <v>3168237.9901233455</v>
      </c>
      <c r="M1379" s="179">
        <v>34.611014043445124</v>
      </c>
      <c r="N1379" s="178">
        <v>5</v>
      </c>
      <c r="O1379" s="180">
        <f t="shared" si="93"/>
        <v>2.5000000000000107</v>
      </c>
    </row>
    <row r="1380" spans="2:15" x14ac:dyDescent="0.2">
      <c r="B1380" s="175" t="s">
        <v>44</v>
      </c>
      <c r="C1380" s="182" t="s">
        <v>18</v>
      </c>
      <c r="D1380" s="175" t="s">
        <v>128</v>
      </c>
      <c r="E1380" s="176" t="str">
        <f t="shared" si="92"/>
        <v>APTotal50-54</v>
      </c>
      <c r="F1380" s="177">
        <v>6.3400000000000001E-3</v>
      </c>
      <c r="G1380" s="177">
        <v>3.1181636275671363E-2</v>
      </c>
      <c r="H1380" s="178">
        <v>2799.2251700556312</v>
      </c>
      <c r="I1380" s="177">
        <v>0.96881836372432861</v>
      </c>
      <c r="J1380" s="178">
        <v>89771.593296393228</v>
      </c>
      <c r="K1380" s="178">
        <v>441859.90355682705</v>
      </c>
      <c r="L1380" s="178">
        <v>2714962.9243790843</v>
      </c>
      <c r="M1380" s="179">
        <v>30.243006999054387</v>
      </c>
      <c r="N1380" s="178">
        <v>5</v>
      </c>
      <c r="O1380" s="180">
        <f t="shared" si="93"/>
        <v>2.5000000000000053</v>
      </c>
    </row>
    <row r="1381" spans="2:15" x14ac:dyDescent="0.2">
      <c r="B1381" s="175" t="s">
        <v>44</v>
      </c>
      <c r="C1381" s="182" t="s">
        <v>18</v>
      </c>
      <c r="D1381" s="175" t="s">
        <v>129</v>
      </c>
      <c r="E1381" s="176" t="str">
        <f t="shared" si="92"/>
        <v>APTotal55-59</v>
      </c>
      <c r="F1381" s="177">
        <v>7.8200000000000006E-3</v>
      </c>
      <c r="G1381" s="177">
        <v>3.8360556277531731E-2</v>
      </c>
      <c r="H1381" s="178">
        <v>3336.3084221005802</v>
      </c>
      <c r="I1381" s="177">
        <v>0.96163944372246823</v>
      </c>
      <c r="J1381" s="178">
        <v>86972.368126337591</v>
      </c>
      <c r="K1381" s="178">
        <v>426521.06957643648</v>
      </c>
      <c r="L1381" s="178">
        <v>2273103.0208222573</v>
      </c>
      <c r="M1381" s="179">
        <v>26.135921900163829</v>
      </c>
      <c r="N1381" s="178">
        <v>5</v>
      </c>
      <c r="O1381" s="180">
        <f t="shared" si="93"/>
        <v>2.4999999999999902</v>
      </c>
    </row>
    <row r="1382" spans="2:15" x14ac:dyDescent="0.2">
      <c r="B1382" s="175" t="s">
        <v>44</v>
      </c>
      <c r="C1382" s="182" t="s">
        <v>18</v>
      </c>
      <c r="D1382" s="175" t="s">
        <v>130</v>
      </c>
      <c r="E1382" s="176" t="str">
        <f t="shared" si="92"/>
        <v>APTotal60-64</v>
      </c>
      <c r="F1382" s="177">
        <v>1.316E-2</v>
      </c>
      <c r="G1382" s="177">
        <v>6.3695939112910993E-2</v>
      </c>
      <c r="H1382" s="178">
        <v>5327.2773665648692</v>
      </c>
      <c r="I1382" s="177">
        <v>0.93630406088708895</v>
      </c>
      <c r="J1382" s="178">
        <v>83636.059704237006</v>
      </c>
      <c r="K1382" s="178">
        <v>404862.10510477284</v>
      </c>
      <c r="L1382" s="178">
        <v>1846581.9512458208</v>
      </c>
      <c r="M1382" s="179">
        <v>22.07877747679537</v>
      </c>
      <c r="N1382" s="178">
        <v>5</v>
      </c>
      <c r="O1382" s="180">
        <f t="shared" si="93"/>
        <v>2.4999999999999982</v>
      </c>
    </row>
    <row r="1383" spans="2:15" x14ac:dyDescent="0.2">
      <c r="B1383" s="175" t="s">
        <v>44</v>
      </c>
      <c r="C1383" s="182" t="s">
        <v>18</v>
      </c>
      <c r="D1383" s="175" t="s">
        <v>131</v>
      </c>
      <c r="E1383" s="176" t="str">
        <f t="shared" si="92"/>
        <v>APTotal65-69</v>
      </c>
      <c r="F1383" s="177">
        <v>2.0760000000000001E-2</v>
      </c>
      <c r="G1383" s="177">
        <v>9.8660637755323743E-2</v>
      </c>
      <c r="H1383" s="178">
        <v>7725.9944072775643</v>
      </c>
      <c r="I1383" s="177">
        <v>0.90133936224467626</v>
      </c>
      <c r="J1383" s="178">
        <v>78308.782337672135</v>
      </c>
      <c r="K1383" s="178">
        <v>372228.92567016673</v>
      </c>
      <c r="L1383" s="178">
        <v>1441719.846141048</v>
      </c>
      <c r="M1383" s="179">
        <v>18.410704433179234</v>
      </c>
      <c r="N1383" s="178">
        <v>5</v>
      </c>
      <c r="O1383" s="180">
        <f t="shared" si="93"/>
        <v>2.4999999999999969</v>
      </c>
    </row>
    <row r="1384" spans="2:15" x14ac:dyDescent="0.2">
      <c r="B1384" s="175" t="s">
        <v>44</v>
      </c>
      <c r="C1384" s="182" t="s">
        <v>18</v>
      </c>
      <c r="D1384" s="175" t="s">
        <v>132</v>
      </c>
      <c r="E1384" s="176" t="str">
        <f t="shared" si="92"/>
        <v>APTotal70-74</v>
      </c>
      <c r="F1384" s="177">
        <v>3.3619999999999997E-2</v>
      </c>
      <c r="G1384" s="177">
        <v>0.15506467046545089</v>
      </c>
      <c r="H1384" s="178">
        <v>10944.896750959439</v>
      </c>
      <c r="I1384" s="177">
        <v>0.84493532953454908</v>
      </c>
      <c r="J1384" s="178">
        <v>70582.787930394567</v>
      </c>
      <c r="K1384" s="178">
        <v>325551.69777457422</v>
      </c>
      <c r="L1384" s="178">
        <v>1069490.9204708813</v>
      </c>
      <c r="M1384" s="179">
        <v>15.1522906905514</v>
      </c>
      <c r="N1384" s="178">
        <v>5</v>
      </c>
      <c r="O1384" s="180">
        <f t="shared" si="93"/>
        <v>2.4999999999999978</v>
      </c>
    </row>
    <row r="1385" spans="2:15" x14ac:dyDescent="0.2">
      <c r="B1385" s="175" t="s">
        <v>44</v>
      </c>
      <c r="C1385" s="182" t="s">
        <v>18</v>
      </c>
      <c r="D1385" s="175" t="s">
        <v>133</v>
      </c>
      <c r="E1385" s="176" t="str">
        <f t="shared" si="92"/>
        <v>APTotal75-79</v>
      </c>
      <c r="F1385" s="177">
        <v>4.4490000000000002E-2</v>
      </c>
      <c r="G1385" s="177">
        <v>0.20020406059746587</v>
      </c>
      <c r="H1385" s="178">
        <v>11939.747979592707</v>
      </c>
      <c r="I1385" s="177">
        <v>0.79979593940253413</v>
      </c>
      <c r="J1385" s="178">
        <v>59637.89117943513</v>
      </c>
      <c r="K1385" s="178">
        <v>268340.08594819391</v>
      </c>
      <c r="L1385" s="178">
        <v>743939.222696307</v>
      </c>
      <c r="M1385" s="179">
        <v>12.474271104891763</v>
      </c>
      <c r="N1385" s="178">
        <v>5</v>
      </c>
      <c r="O1385" s="180">
        <f t="shared" si="93"/>
        <v>2.5000000000000022</v>
      </c>
    </row>
    <row r="1386" spans="2:15" x14ac:dyDescent="0.2">
      <c r="B1386" s="175" t="s">
        <v>44</v>
      </c>
      <c r="C1386" s="182" t="s">
        <v>18</v>
      </c>
      <c r="D1386" s="175" t="s">
        <v>134</v>
      </c>
      <c r="E1386" s="176" t="str">
        <f t="shared" si="92"/>
        <v>APTotal80-84</v>
      </c>
      <c r="F1386" s="177">
        <v>6.8610000000000004E-2</v>
      </c>
      <c r="G1386" s="177">
        <v>0.29282880226242669</v>
      </c>
      <c r="H1386" s="178">
        <v>13967.390143351569</v>
      </c>
      <c r="I1386" s="177">
        <v>0.70717119773757331</v>
      </c>
      <c r="J1386" s="178">
        <v>47698.143199842423</v>
      </c>
      <c r="K1386" s="178">
        <v>203572.24064083319</v>
      </c>
      <c r="L1386" s="178">
        <v>475599.13674811309</v>
      </c>
      <c r="M1386" s="179">
        <v>9.9710199358385978</v>
      </c>
      <c r="N1386" s="178">
        <v>5</v>
      </c>
      <c r="O1386" s="180">
        <f t="shared" si="93"/>
        <v>2.5000000000000004</v>
      </c>
    </row>
    <row r="1387" spans="2:15" x14ac:dyDescent="0.2">
      <c r="B1387" s="175" t="s">
        <v>44</v>
      </c>
      <c r="C1387" s="182" t="s">
        <v>18</v>
      </c>
      <c r="D1387" s="175" t="s">
        <v>135</v>
      </c>
      <c r="E1387" s="176" t="str">
        <f t="shared" si="92"/>
        <v>APTotal85-89</v>
      </c>
      <c r="F1387" s="177">
        <v>9.9830000000000002E-2</v>
      </c>
      <c r="G1387" s="177">
        <v>0.39946724689108315</v>
      </c>
      <c r="H1387" s="178">
        <v>13474.331059039388</v>
      </c>
      <c r="I1387" s="177">
        <v>0.60053275310891685</v>
      </c>
      <c r="J1387" s="178">
        <v>33730.753056490852</v>
      </c>
      <c r="K1387" s="178">
        <v>134967.9376348558</v>
      </c>
      <c r="L1387" s="178">
        <v>272026.89610727993</v>
      </c>
      <c r="M1387" s="179">
        <v>8.0646552910248008</v>
      </c>
      <c r="N1387" s="178">
        <v>5</v>
      </c>
      <c r="O1387" s="180">
        <f t="shared" si="93"/>
        <v>2.5000000000000013</v>
      </c>
    </row>
    <row r="1388" spans="2:15" x14ac:dyDescent="0.2">
      <c r="B1388" s="175" t="s">
        <v>44</v>
      </c>
      <c r="C1388" s="182" t="s">
        <v>18</v>
      </c>
      <c r="D1388" s="175" t="s">
        <v>8</v>
      </c>
      <c r="E1388" s="176" t="str">
        <f t="shared" si="92"/>
        <v>APTotal90+</v>
      </c>
      <c r="F1388" s="177">
        <v>0.14779</v>
      </c>
      <c r="G1388" s="177">
        <v>1</v>
      </c>
      <c r="H1388" s="178">
        <v>20256.421997451464</v>
      </c>
      <c r="I1388" s="177">
        <v>0</v>
      </c>
      <c r="J1388" s="178">
        <v>20256.421997451464</v>
      </c>
      <c r="K1388" s="178">
        <v>137058.9584724241</v>
      </c>
      <c r="L1388" s="178">
        <v>137058.9584724241</v>
      </c>
      <c r="M1388" s="179">
        <v>6.7661978255423394</v>
      </c>
      <c r="N1388" s="179" t="s">
        <v>19</v>
      </c>
      <c r="O1388" s="180">
        <f>K1388/H1388</f>
        <v>6.7661978255423394</v>
      </c>
    </row>
    <row r="1389" spans="2:15" ht="16" customHeight="1" x14ac:dyDescent="0.2">
      <c r="B1389" s="246" t="s">
        <v>14</v>
      </c>
      <c r="C1389" s="246" t="s">
        <v>17</v>
      </c>
      <c r="D1389" s="246" t="s">
        <v>0</v>
      </c>
      <c r="E1389" s="246" t="s">
        <v>137</v>
      </c>
      <c r="F1389" s="245" t="s">
        <v>1</v>
      </c>
      <c r="G1389" s="245" t="s">
        <v>2</v>
      </c>
      <c r="H1389" s="245" t="s">
        <v>82</v>
      </c>
      <c r="I1389" s="245" t="s">
        <v>3</v>
      </c>
      <c r="J1389" s="245" t="s">
        <v>4</v>
      </c>
      <c r="K1389" s="245" t="s">
        <v>5</v>
      </c>
      <c r="L1389" s="245" t="s">
        <v>6</v>
      </c>
      <c r="M1389" s="245" t="s">
        <v>7</v>
      </c>
      <c r="N1389" s="251" t="s">
        <v>9</v>
      </c>
      <c r="O1389" s="252" t="s">
        <v>141</v>
      </c>
    </row>
    <row r="1390" spans="2:15" ht="16" customHeight="1" x14ac:dyDescent="0.2">
      <c r="B1390" s="246"/>
      <c r="C1390" s="246"/>
      <c r="D1390" s="246"/>
      <c r="E1390" s="246"/>
      <c r="F1390" s="246"/>
      <c r="G1390" s="246"/>
      <c r="H1390" s="246"/>
      <c r="I1390" s="246"/>
      <c r="J1390" s="246"/>
      <c r="K1390" s="246"/>
      <c r="L1390" s="246"/>
      <c r="M1390" s="246"/>
      <c r="N1390" s="251"/>
      <c r="O1390" s="252"/>
    </row>
    <row r="1391" spans="2:15" x14ac:dyDescent="0.2">
      <c r="B1391" s="175" t="s">
        <v>45</v>
      </c>
      <c r="C1391" s="182" t="s">
        <v>18</v>
      </c>
      <c r="D1391" s="175">
        <v>0</v>
      </c>
      <c r="E1391" s="176" t="str">
        <f t="shared" si="92"/>
        <v>TOTotal0</v>
      </c>
      <c r="F1391" s="177">
        <v>1.468E-2</v>
      </c>
      <c r="G1391" s="177">
        <v>1.449203567385858E-2</v>
      </c>
      <c r="H1391" s="178">
        <v>1449.2035673858582</v>
      </c>
      <c r="I1391" s="177">
        <v>0.98550796432614141</v>
      </c>
      <c r="J1391" s="178">
        <v>100000</v>
      </c>
      <c r="K1391" s="178">
        <v>98686.26234037515</v>
      </c>
      <c r="L1391" s="178">
        <v>7415222.1486328207</v>
      </c>
      <c r="M1391" s="179">
        <v>74.152221486328202</v>
      </c>
      <c r="N1391" s="178">
        <v>1</v>
      </c>
      <c r="O1391" s="180">
        <f t="shared" ref="O1391:O1409" si="94">(K1391-J1392*N1391)/H1391</f>
        <v>9.3476107021577381E-2</v>
      </c>
    </row>
    <row r="1392" spans="2:15" x14ac:dyDescent="0.2">
      <c r="B1392" s="175" t="s">
        <v>45</v>
      </c>
      <c r="C1392" s="182" t="s">
        <v>18</v>
      </c>
      <c r="D1392" s="181" t="s">
        <v>139</v>
      </c>
      <c r="E1392" s="176" t="str">
        <f t="shared" si="92"/>
        <v>TOTotal01-04</v>
      </c>
      <c r="F1392" s="177">
        <v>7.6999999999999996E-4</v>
      </c>
      <c r="G1392" s="177">
        <v>3.0803819305536412E-3</v>
      </c>
      <c r="H1392" s="178">
        <v>303.57409257269484</v>
      </c>
      <c r="I1392" s="177">
        <v>0.9969196180694464</v>
      </c>
      <c r="J1392" s="178">
        <v>98550.796432614137</v>
      </c>
      <c r="K1392" s="178">
        <v>393444.38724155532</v>
      </c>
      <c r="L1392" s="178">
        <v>7316535.8862924455</v>
      </c>
      <c r="M1392" s="179">
        <v>74.241265937361121</v>
      </c>
      <c r="N1392" s="178">
        <v>4</v>
      </c>
      <c r="O1392" s="180">
        <f t="shared" si="94"/>
        <v>1.5004504420298614</v>
      </c>
    </row>
    <row r="1393" spans="2:15" x14ac:dyDescent="0.2">
      <c r="B1393" s="175" t="s">
        <v>45</v>
      </c>
      <c r="C1393" s="182" t="s">
        <v>18</v>
      </c>
      <c r="D1393" s="181" t="s">
        <v>138</v>
      </c>
      <c r="E1393" s="176" t="str">
        <f t="shared" si="92"/>
        <v>TOTotal05-09</v>
      </c>
      <c r="F1393" s="177">
        <v>5.1000000000000004E-4</v>
      </c>
      <c r="G1393" s="177">
        <v>2.5290928071444569E-3</v>
      </c>
      <c r="H1393" s="178">
        <v>248.47634334212103</v>
      </c>
      <c r="I1393" s="177">
        <v>0.99747090719285558</v>
      </c>
      <c r="J1393" s="178">
        <v>98247.222340041451</v>
      </c>
      <c r="K1393" s="178">
        <v>490614.92084185197</v>
      </c>
      <c r="L1393" s="178">
        <v>6923091.4990508901</v>
      </c>
      <c r="M1393" s="179">
        <v>70.466027783355742</v>
      </c>
      <c r="N1393" s="178">
        <v>5</v>
      </c>
      <c r="O1393" s="180">
        <f t="shared" si="94"/>
        <v>2.5000000000000537</v>
      </c>
    </row>
    <row r="1394" spans="2:15" x14ac:dyDescent="0.2">
      <c r="B1394" s="175" t="s">
        <v>45</v>
      </c>
      <c r="C1394" s="182" t="s">
        <v>18</v>
      </c>
      <c r="D1394" s="181" t="s">
        <v>120</v>
      </c>
      <c r="E1394" s="176" t="str">
        <f t="shared" si="92"/>
        <v>TOTotal10-14</v>
      </c>
      <c r="F1394" s="177">
        <v>4.0999999999999999E-4</v>
      </c>
      <c r="G1394" s="177">
        <v>2.0515772176638255E-3</v>
      </c>
      <c r="H1394" s="178">
        <v>201.05199464645239</v>
      </c>
      <c r="I1394" s="177">
        <v>0.9979484227823362</v>
      </c>
      <c r="J1394" s="178">
        <v>97998.745996699334</v>
      </c>
      <c r="K1394" s="178">
        <v>489491.09999688057</v>
      </c>
      <c r="L1394" s="178">
        <v>6432476.5782090379</v>
      </c>
      <c r="M1394" s="179">
        <v>65.638356009429842</v>
      </c>
      <c r="N1394" s="178">
        <v>5</v>
      </c>
      <c r="O1394" s="180">
        <f t="shared" si="94"/>
        <v>2.5000000000000577</v>
      </c>
    </row>
    <row r="1395" spans="2:15" x14ac:dyDescent="0.2">
      <c r="B1395" s="175" t="s">
        <v>45</v>
      </c>
      <c r="C1395" s="182" t="s">
        <v>18</v>
      </c>
      <c r="D1395" s="175" t="s">
        <v>121</v>
      </c>
      <c r="E1395" s="176" t="str">
        <f t="shared" si="92"/>
        <v>TOTotal15-19</v>
      </c>
      <c r="F1395" s="177">
        <v>1.07E-3</v>
      </c>
      <c r="G1395" s="177">
        <v>5.3395136154069022E-3</v>
      </c>
      <c r="H1395" s="178">
        <v>522.19211867935928</v>
      </c>
      <c r="I1395" s="177">
        <v>0.99466048638459315</v>
      </c>
      <c r="J1395" s="178">
        <v>97797.694002052885</v>
      </c>
      <c r="K1395" s="178">
        <v>487682.98971356603</v>
      </c>
      <c r="L1395" s="178">
        <v>5942985.4782121573</v>
      </c>
      <c r="M1395" s="179">
        <v>60.768155515889845</v>
      </c>
      <c r="N1395" s="178">
        <v>5</v>
      </c>
      <c r="O1395" s="180">
        <f t="shared" si="94"/>
        <v>2.4999999999998899</v>
      </c>
    </row>
    <row r="1396" spans="2:15" x14ac:dyDescent="0.2">
      <c r="B1396" s="175" t="s">
        <v>45</v>
      </c>
      <c r="C1396" s="182" t="s">
        <v>18</v>
      </c>
      <c r="D1396" s="175" t="s">
        <v>122</v>
      </c>
      <c r="E1396" s="176" t="str">
        <f t="shared" si="92"/>
        <v>TOTotal20-24</v>
      </c>
      <c r="F1396" s="177">
        <v>1.66E-3</v>
      </c>
      <c r="G1396" s="177">
        <v>8.2460526902773425E-3</v>
      </c>
      <c r="H1396" s="178">
        <v>802.13891400347109</v>
      </c>
      <c r="I1396" s="177">
        <v>0.99175394730972266</v>
      </c>
      <c r="J1396" s="178">
        <v>97275.501883373538</v>
      </c>
      <c r="K1396" s="178">
        <v>484372.16213185899</v>
      </c>
      <c r="L1396" s="178">
        <v>5455302.4884985909</v>
      </c>
      <c r="M1396" s="179">
        <v>56.080949292239211</v>
      </c>
      <c r="N1396" s="178">
        <v>5</v>
      </c>
      <c r="O1396" s="180">
        <f t="shared" si="94"/>
        <v>2.4999999999999529</v>
      </c>
    </row>
    <row r="1397" spans="2:15" x14ac:dyDescent="0.2">
      <c r="B1397" s="175" t="s">
        <v>45</v>
      </c>
      <c r="C1397" s="182" t="s">
        <v>18</v>
      </c>
      <c r="D1397" s="175" t="s">
        <v>123</v>
      </c>
      <c r="E1397" s="176" t="str">
        <f t="shared" si="92"/>
        <v>TOTotal25-29</v>
      </c>
      <c r="F1397" s="177">
        <v>2.4399999999999999E-3</v>
      </c>
      <c r="G1397" s="177">
        <v>1.2139582293801802E-2</v>
      </c>
      <c r="H1397" s="178">
        <v>1171.1463289264793</v>
      </c>
      <c r="I1397" s="177">
        <v>0.98786041770619815</v>
      </c>
      <c r="J1397" s="178">
        <v>96473.362969370064</v>
      </c>
      <c r="K1397" s="178">
        <v>479438.94902453414</v>
      </c>
      <c r="L1397" s="178">
        <v>4970930.3263667319</v>
      </c>
      <c r="M1397" s="179">
        <v>51.526454280908439</v>
      </c>
      <c r="N1397" s="178">
        <v>5</v>
      </c>
      <c r="O1397" s="180">
        <f t="shared" si="94"/>
        <v>2.5000000000000062</v>
      </c>
    </row>
    <row r="1398" spans="2:15" x14ac:dyDescent="0.2">
      <c r="B1398" s="175" t="s">
        <v>45</v>
      </c>
      <c r="C1398" s="182" t="s">
        <v>18</v>
      </c>
      <c r="D1398" s="175" t="s">
        <v>124</v>
      </c>
      <c r="E1398" s="176" t="str">
        <f t="shared" si="92"/>
        <v>TOTotal30-34</v>
      </c>
      <c r="F1398" s="177">
        <v>2.0999999999999999E-3</v>
      </c>
      <c r="G1398" s="177">
        <v>1.0443626261796951E-2</v>
      </c>
      <c r="H1398" s="178">
        <v>995.30073251359909</v>
      </c>
      <c r="I1398" s="177">
        <v>0.98955637373820304</v>
      </c>
      <c r="J1398" s="178">
        <v>95302.216640443585</v>
      </c>
      <c r="K1398" s="178">
        <v>474022.83137093391</v>
      </c>
      <c r="L1398" s="178">
        <v>4491491.377342198</v>
      </c>
      <c r="M1398" s="179">
        <v>47.128928745568494</v>
      </c>
      <c r="N1398" s="178">
        <v>5</v>
      </c>
      <c r="O1398" s="180">
        <f t="shared" si="94"/>
        <v>2.4999999999999698</v>
      </c>
    </row>
    <row r="1399" spans="2:15" x14ac:dyDescent="0.2">
      <c r="B1399" s="175" t="s">
        <v>45</v>
      </c>
      <c r="C1399" s="182" t="s">
        <v>18</v>
      </c>
      <c r="D1399" s="175" t="s">
        <v>125</v>
      </c>
      <c r="E1399" s="176" t="str">
        <f t="shared" si="92"/>
        <v>TOTotal35-39</v>
      </c>
      <c r="F1399" s="177">
        <v>2.81E-3</v>
      </c>
      <c r="G1399" s="177">
        <v>1.3940849450865E-2</v>
      </c>
      <c r="H1399" s="178">
        <v>1314.7185168478375</v>
      </c>
      <c r="I1399" s="177">
        <v>0.98605915054913496</v>
      </c>
      <c r="J1399" s="178">
        <v>94306.915907929986</v>
      </c>
      <c r="K1399" s="178">
        <v>468247.78324753034</v>
      </c>
      <c r="L1399" s="178">
        <v>4017468.5459712637</v>
      </c>
      <c r="M1399" s="179">
        <v>42.599935617589701</v>
      </c>
      <c r="N1399" s="178">
        <v>5</v>
      </c>
      <c r="O1399" s="180">
        <f t="shared" si="94"/>
        <v>2.5000000000000502</v>
      </c>
    </row>
    <row r="1400" spans="2:15" x14ac:dyDescent="0.2">
      <c r="B1400" s="175" t="s">
        <v>45</v>
      </c>
      <c r="C1400" s="182" t="s">
        <v>18</v>
      </c>
      <c r="D1400" s="175" t="s">
        <v>126</v>
      </c>
      <c r="E1400" s="176" t="str">
        <f t="shared" si="92"/>
        <v>TOTotal40-44</v>
      </c>
      <c r="F1400" s="177">
        <v>3.7000000000000002E-3</v>
      </c>
      <c r="G1400" s="177">
        <v>1.8324483656536741E-2</v>
      </c>
      <c r="H1400" s="178">
        <v>1704.0340012783231</v>
      </c>
      <c r="I1400" s="177">
        <v>0.98167551634346328</v>
      </c>
      <c r="J1400" s="178">
        <v>92992.19739108214</v>
      </c>
      <c r="K1400" s="178">
        <v>460700.90195221489</v>
      </c>
      <c r="L1400" s="178">
        <v>3549220.7627237332</v>
      </c>
      <c r="M1400" s="179">
        <v>38.166866278009898</v>
      </c>
      <c r="N1400" s="178">
        <v>5</v>
      </c>
      <c r="O1400" s="180">
        <f t="shared" si="94"/>
        <v>2.4999999999999933</v>
      </c>
    </row>
    <row r="1401" spans="2:15" x14ac:dyDescent="0.2">
      <c r="B1401" s="175" t="s">
        <v>45</v>
      </c>
      <c r="C1401" s="182" t="s">
        <v>18</v>
      </c>
      <c r="D1401" s="175" t="s">
        <v>127</v>
      </c>
      <c r="E1401" s="176" t="str">
        <f t="shared" si="92"/>
        <v>TOTotal45-49</v>
      </c>
      <c r="F1401" s="177">
        <v>4.7099999999999998E-3</v>
      </c>
      <c r="G1401" s="177">
        <v>2.3297274608443542E-2</v>
      </c>
      <c r="H1401" s="178">
        <v>2126.7654109927216</v>
      </c>
      <c r="I1401" s="177">
        <v>0.97670272539155645</v>
      </c>
      <c r="J1401" s="178">
        <v>91288.163389803813</v>
      </c>
      <c r="K1401" s="178">
        <v>451123.90342153725</v>
      </c>
      <c r="L1401" s="178">
        <v>3088519.8607715182</v>
      </c>
      <c r="M1401" s="179">
        <v>33.832643204611585</v>
      </c>
      <c r="N1401" s="178">
        <v>5</v>
      </c>
      <c r="O1401" s="180">
        <f t="shared" si="94"/>
        <v>2.5000000000000169</v>
      </c>
    </row>
    <row r="1402" spans="2:15" x14ac:dyDescent="0.2">
      <c r="B1402" s="175" t="s">
        <v>45</v>
      </c>
      <c r="C1402" s="182" t="s">
        <v>18</v>
      </c>
      <c r="D1402" s="175" t="s">
        <v>128</v>
      </c>
      <c r="E1402" s="176" t="str">
        <f t="shared" si="92"/>
        <v>TOTotal50-54</v>
      </c>
      <c r="F1402" s="177">
        <v>7.0699999999999999E-3</v>
      </c>
      <c r="G1402" s="177">
        <v>3.4756999991905291E-2</v>
      </c>
      <c r="H1402" s="178">
        <v>3098.9827088278016</v>
      </c>
      <c r="I1402" s="177">
        <v>0.96524300000809471</v>
      </c>
      <c r="J1402" s="178">
        <v>89161.397978811088</v>
      </c>
      <c r="K1402" s="178">
        <v>438059.53312198597</v>
      </c>
      <c r="L1402" s="178">
        <v>2637395.9573499807</v>
      </c>
      <c r="M1402" s="179">
        <v>29.580020245720565</v>
      </c>
      <c r="N1402" s="178">
        <v>5</v>
      </c>
      <c r="O1402" s="180">
        <f t="shared" si="94"/>
        <v>2.5000000000000004</v>
      </c>
    </row>
    <row r="1403" spans="2:15" x14ac:dyDescent="0.2">
      <c r="B1403" s="175" t="s">
        <v>45</v>
      </c>
      <c r="C1403" s="182" t="s">
        <v>18</v>
      </c>
      <c r="D1403" s="175" t="s">
        <v>129</v>
      </c>
      <c r="E1403" s="176" t="str">
        <f t="shared" si="92"/>
        <v>TOTotal55-59</v>
      </c>
      <c r="F1403" s="177">
        <v>8.6300000000000005E-3</v>
      </c>
      <c r="G1403" s="177">
        <v>4.2250631814440498E-2</v>
      </c>
      <c r="H1403" s="178">
        <v>3636.1914206335459</v>
      </c>
      <c r="I1403" s="177">
        <v>0.95774936818555956</v>
      </c>
      <c r="J1403" s="178">
        <v>86062.415269983292</v>
      </c>
      <c r="K1403" s="178">
        <v>421221.59779833263</v>
      </c>
      <c r="L1403" s="178">
        <v>2199336.4242279949</v>
      </c>
      <c r="M1403" s="179">
        <v>25.555132485284499</v>
      </c>
      <c r="N1403" s="178">
        <v>5</v>
      </c>
      <c r="O1403" s="180">
        <f t="shared" si="94"/>
        <v>2.4999999999999907</v>
      </c>
    </row>
    <row r="1404" spans="2:15" x14ac:dyDescent="0.2">
      <c r="B1404" s="175" t="s">
        <v>45</v>
      </c>
      <c r="C1404" s="182" t="s">
        <v>18</v>
      </c>
      <c r="D1404" s="175" t="s">
        <v>130</v>
      </c>
      <c r="E1404" s="176" t="str">
        <f t="shared" si="92"/>
        <v>TOTotal60-64</v>
      </c>
      <c r="F1404" s="177">
        <v>1.324E-2</v>
      </c>
      <c r="G1404" s="177">
        <v>6.4099759342278517E-2</v>
      </c>
      <c r="H1404" s="178">
        <v>5283.5011122360975</v>
      </c>
      <c r="I1404" s="177">
        <v>0.93590024065772148</v>
      </c>
      <c r="J1404" s="178">
        <v>82426.223849349757</v>
      </c>
      <c r="K1404" s="178">
        <v>398922.36646615854</v>
      </c>
      <c r="L1404" s="178">
        <v>1778114.8264296621</v>
      </c>
      <c r="M1404" s="179">
        <v>21.57219806259133</v>
      </c>
      <c r="N1404" s="178">
        <v>5</v>
      </c>
      <c r="O1404" s="180">
        <f t="shared" si="94"/>
        <v>2.500000000000004</v>
      </c>
    </row>
    <row r="1405" spans="2:15" x14ac:dyDescent="0.2">
      <c r="B1405" s="175" t="s">
        <v>45</v>
      </c>
      <c r="C1405" s="182" t="s">
        <v>18</v>
      </c>
      <c r="D1405" s="175" t="s">
        <v>131</v>
      </c>
      <c r="E1405" s="176" t="str">
        <f t="shared" si="92"/>
        <v>TOTotal65-69</v>
      </c>
      <c r="F1405" s="177">
        <v>1.925E-2</v>
      </c>
      <c r="G1405" s="177">
        <v>9.1831058479594052E-2</v>
      </c>
      <c r="H1405" s="178">
        <v>7084.0978829469941</v>
      </c>
      <c r="I1405" s="177">
        <v>0.90816894152040595</v>
      </c>
      <c r="J1405" s="178">
        <v>77142.722737113654</v>
      </c>
      <c r="K1405" s="178">
        <v>368003.36897820077</v>
      </c>
      <c r="L1405" s="178">
        <v>1379192.4599635035</v>
      </c>
      <c r="M1405" s="179">
        <v>17.878451926872017</v>
      </c>
      <c r="N1405" s="178">
        <v>5</v>
      </c>
      <c r="O1405" s="180">
        <f t="shared" si="94"/>
        <v>2.5000000000000018</v>
      </c>
    </row>
    <row r="1406" spans="2:15" x14ac:dyDescent="0.2">
      <c r="B1406" s="175" t="s">
        <v>45</v>
      </c>
      <c r="C1406" s="182" t="s">
        <v>18</v>
      </c>
      <c r="D1406" s="175" t="s">
        <v>132</v>
      </c>
      <c r="E1406" s="176" t="str">
        <f t="shared" si="92"/>
        <v>TOTotal70-74</v>
      </c>
      <c r="F1406" s="177">
        <v>3.1600000000000003E-2</v>
      </c>
      <c r="G1406" s="177">
        <v>0.1464484546668724</v>
      </c>
      <c r="H1406" s="178">
        <v>10259.977345978845</v>
      </c>
      <c r="I1406" s="177">
        <v>0.8535515453331276</v>
      </c>
      <c r="J1406" s="178">
        <v>70058.624854166657</v>
      </c>
      <c r="K1406" s="178">
        <v>324643.18090588617</v>
      </c>
      <c r="L1406" s="178">
        <v>1011189.0909853028</v>
      </c>
      <c r="M1406" s="179">
        <v>14.433470441222392</v>
      </c>
      <c r="N1406" s="178">
        <v>5</v>
      </c>
      <c r="O1406" s="180">
        <f t="shared" si="94"/>
        <v>2.4999999999999991</v>
      </c>
    </row>
    <row r="1407" spans="2:15" x14ac:dyDescent="0.2">
      <c r="B1407" s="175" t="s">
        <v>45</v>
      </c>
      <c r="C1407" s="182" t="s">
        <v>18</v>
      </c>
      <c r="D1407" s="175" t="s">
        <v>133</v>
      </c>
      <c r="E1407" s="176" t="str">
        <f t="shared" si="92"/>
        <v>TOTotal75-79</v>
      </c>
      <c r="F1407" s="177">
        <v>4.5909999999999999E-2</v>
      </c>
      <c r="G1407" s="177">
        <v>0.20590430393658871</v>
      </c>
      <c r="H1407" s="178">
        <v>12312.798891522836</v>
      </c>
      <c r="I1407" s="177">
        <v>0.79409569606341135</v>
      </c>
      <c r="J1407" s="178">
        <v>59798.647508187809</v>
      </c>
      <c r="K1407" s="178">
        <v>268211.24031213194</v>
      </c>
      <c r="L1407" s="178">
        <v>686545.91007941659</v>
      </c>
      <c r="M1407" s="179">
        <v>11.480960501412889</v>
      </c>
      <c r="N1407" s="178">
        <v>5</v>
      </c>
      <c r="O1407" s="180">
        <f t="shared" si="94"/>
        <v>2.4999999999999987</v>
      </c>
    </row>
    <row r="1408" spans="2:15" x14ac:dyDescent="0.2">
      <c r="B1408" s="175" t="s">
        <v>45</v>
      </c>
      <c r="C1408" s="182" t="s">
        <v>18</v>
      </c>
      <c r="D1408" s="175" t="s">
        <v>134</v>
      </c>
      <c r="E1408" s="176" t="str">
        <f t="shared" si="92"/>
        <v>TOTotal80-84</v>
      </c>
      <c r="F1408" s="177">
        <v>7.0480000000000001E-2</v>
      </c>
      <c r="G1408" s="177">
        <v>0.29959948751760074</v>
      </c>
      <c r="H1408" s="178">
        <v>14226.735909891197</v>
      </c>
      <c r="I1408" s="177">
        <v>0.70040051248239932</v>
      </c>
      <c r="J1408" s="178">
        <v>47485.848616664975</v>
      </c>
      <c r="K1408" s="178">
        <v>201862.4033085969</v>
      </c>
      <c r="L1408" s="178">
        <v>418334.66976728465</v>
      </c>
      <c r="M1408" s="179">
        <v>8.8096702902866877</v>
      </c>
      <c r="N1408" s="178">
        <v>5</v>
      </c>
      <c r="O1408" s="180">
        <f t="shared" si="94"/>
        <v>2.4999999999999982</v>
      </c>
    </row>
    <row r="1409" spans="2:15" x14ac:dyDescent="0.2">
      <c r="B1409" s="175" t="s">
        <v>45</v>
      </c>
      <c r="C1409" s="182" t="s">
        <v>18</v>
      </c>
      <c r="D1409" s="175" t="s">
        <v>135</v>
      </c>
      <c r="E1409" s="176" t="str">
        <f t="shared" si="92"/>
        <v>TOTotal85-89</v>
      </c>
      <c r="F1409" s="177">
        <v>0.12046</v>
      </c>
      <c r="G1409" s="177">
        <v>0.4629049219511332</v>
      </c>
      <c r="H1409" s="178">
        <v>15395.80697169306</v>
      </c>
      <c r="I1409" s="177">
        <v>0.5370950780488668</v>
      </c>
      <c r="J1409" s="178">
        <v>33259.112706773783</v>
      </c>
      <c r="K1409" s="178">
        <v>127806.04610463626</v>
      </c>
      <c r="L1409" s="178">
        <v>216472.26645868775</v>
      </c>
      <c r="M1409" s="179">
        <v>6.5086602991245615</v>
      </c>
      <c r="N1409" s="178">
        <v>5</v>
      </c>
      <c r="O1409" s="180">
        <f t="shared" si="94"/>
        <v>2.5000000000000004</v>
      </c>
    </row>
    <row r="1410" spans="2:15" x14ac:dyDescent="0.2">
      <c r="B1410" s="175" t="s">
        <v>45</v>
      </c>
      <c r="C1410" s="182" t="s">
        <v>18</v>
      </c>
      <c r="D1410" s="175" t="s">
        <v>8</v>
      </c>
      <c r="E1410" s="176" t="str">
        <f t="shared" si="92"/>
        <v>TOTotal90+</v>
      </c>
      <c r="F1410" s="177">
        <v>0.20147000000000001</v>
      </c>
      <c r="G1410" s="177">
        <v>1</v>
      </c>
      <c r="H1410" s="178">
        <v>17863.305735080721</v>
      </c>
      <c r="I1410" s="177">
        <v>0</v>
      </c>
      <c r="J1410" s="178">
        <v>17863.305735080721</v>
      </c>
      <c r="K1410" s="178">
        <v>88666.220354051489</v>
      </c>
      <c r="L1410" s="178">
        <v>88666.220354051489</v>
      </c>
      <c r="M1410" s="179">
        <v>4.9635952980374167</v>
      </c>
      <c r="N1410" s="179" t="s">
        <v>19</v>
      </c>
      <c r="O1410" s="180">
        <f>K1410/H1410</f>
        <v>4.9635952980374167</v>
      </c>
    </row>
    <row r="1411" spans="2:15" ht="16" customHeight="1" x14ac:dyDescent="0.2">
      <c r="B1411" s="246" t="s">
        <v>14</v>
      </c>
      <c r="C1411" s="246" t="s">
        <v>17</v>
      </c>
      <c r="D1411" s="246" t="s">
        <v>0</v>
      </c>
      <c r="E1411" s="246" t="s">
        <v>137</v>
      </c>
      <c r="F1411" s="245" t="s">
        <v>1</v>
      </c>
      <c r="G1411" s="245" t="s">
        <v>2</v>
      </c>
      <c r="H1411" s="245" t="s">
        <v>82</v>
      </c>
      <c r="I1411" s="245" t="s">
        <v>3</v>
      </c>
      <c r="J1411" s="245" t="s">
        <v>4</v>
      </c>
      <c r="K1411" s="245" t="s">
        <v>5</v>
      </c>
      <c r="L1411" s="245" t="s">
        <v>6</v>
      </c>
      <c r="M1411" s="245" t="s">
        <v>7</v>
      </c>
      <c r="N1411" s="251" t="s">
        <v>9</v>
      </c>
      <c r="O1411" s="252" t="s">
        <v>141</v>
      </c>
    </row>
    <row r="1412" spans="2:15" ht="16" customHeight="1" x14ac:dyDescent="0.2">
      <c r="B1412" s="246"/>
      <c r="C1412" s="246"/>
      <c r="D1412" s="246"/>
      <c r="E1412" s="246"/>
      <c r="F1412" s="246"/>
      <c r="G1412" s="246"/>
      <c r="H1412" s="246"/>
      <c r="I1412" s="246"/>
      <c r="J1412" s="246"/>
      <c r="K1412" s="246"/>
      <c r="L1412" s="246"/>
      <c r="M1412" s="246"/>
      <c r="N1412" s="251"/>
      <c r="O1412" s="252"/>
    </row>
    <row r="1413" spans="2:15" x14ac:dyDescent="0.2">
      <c r="B1413" s="175" t="s">
        <v>47</v>
      </c>
      <c r="C1413" s="182" t="s">
        <v>18</v>
      </c>
      <c r="D1413" s="175">
        <v>0</v>
      </c>
      <c r="E1413" s="176" t="str">
        <f t="shared" si="92"/>
        <v>MATotal0</v>
      </c>
      <c r="F1413" s="177">
        <v>1.8890000000000001E-2</v>
      </c>
      <c r="G1413" s="177">
        <v>1.8575372118217633E-2</v>
      </c>
      <c r="H1413" s="178">
        <v>1857.5372118217633</v>
      </c>
      <c r="I1413" s="177">
        <v>0.98142462788178242</v>
      </c>
      <c r="J1413" s="178">
        <v>100000</v>
      </c>
      <c r="K1413" s="178">
        <v>98338.852983568402</v>
      </c>
      <c r="L1413" s="178">
        <v>7140945.5846425407</v>
      </c>
      <c r="M1413" s="179">
        <v>71.409455846425402</v>
      </c>
      <c r="N1413" s="178">
        <v>1</v>
      </c>
      <c r="O1413" s="180">
        <f t="shared" ref="O1413:O1431" si="95">(K1413-J1414*N1413)/H1413</f>
        <v>0.10572611635465323</v>
      </c>
    </row>
    <row r="1414" spans="2:15" x14ac:dyDescent="0.2">
      <c r="B1414" s="175" t="s">
        <v>47</v>
      </c>
      <c r="C1414" s="182" t="s">
        <v>18</v>
      </c>
      <c r="D1414" s="181" t="s">
        <v>139</v>
      </c>
      <c r="E1414" s="176" t="str">
        <f t="shared" si="92"/>
        <v>MATotal01-04</v>
      </c>
      <c r="F1414" s="177">
        <v>8.0000000000000004E-4</v>
      </c>
      <c r="G1414" s="177">
        <v>3.1964383912449542E-3</v>
      </c>
      <c r="H1414" s="178">
        <v>313.7063358674622</v>
      </c>
      <c r="I1414" s="177">
        <v>0.99680356160875505</v>
      </c>
      <c r="J1414" s="178">
        <v>98142.462788178236</v>
      </c>
      <c r="K1414" s="178">
        <v>391783.64504572767</v>
      </c>
      <c r="L1414" s="178">
        <v>7042606.7316589719</v>
      </c>
      <c r="M1414" s="179">
        <v>71.759017774590532</v>
      </c>
      <c r="N1414" s="178">
        <v>4</v>
      </c>
      <c r="O1414" s="180">
        <f t="shared" si="95"/>
        <v>1.4938150203079239</v>
      </c>
    </row>
    <row r="1415" spans="2:15" x14ac:dyDescent="0.2">
      <c r="B1415" s="175" t="s">
        <v>47</v>
      </c>
      <c r="C1415" s="182" t="s">
        <v>18</v>
      </c>
      <c r="D1415" s="181" t="s">
        <v>138</v>
      </c>
      <c r="E1415" s="176" t="str">
        <f t="shared" si="92"/>
        <v>MATotal05-09</v>
      </c>
      <c r="F1415" s="177">
        <v>3.8000000000000002E-4</v>
      </c>
      <c r="G1415" s="177">
        <v>1.8751004856994442E-3</v>
      </c>
      <c r="H1415" s="178">
        <v>183.43874873910056</v>
      </c>
      <c r="I1415" s="177">
        <v>0.9981248995143005</v>
      </c>
      <c r="J1415" s="178">
        <v>97828.756452310772</v>
      </c>
      <c r="K1415" s="178">
        <v>488685.18538970611</v>
      </c>
      <c r="L1415" s="178">
        <v>6650823.0866132444</v>
      </c>
      <c r="M1415" s="179">
        <v>67.98433638329405</v>
      </c>
      <c r="N1415" s="178">
        <v>5</v>
      </c>
      <c r="O1415" s="180">
        <f t="shared" si="95"/>
        <v>2.5000000000003233</v>
      </c>
    </row>
    <row r="1416" spans="2:15" x14ac:dyDescent="0.2">
      <c r="B1416" s="175" t="s">
        <v>47</v>
      </c>
      <c r="C1416" s="182" t="s">
        <v>18</v>
      </c>
      <c r="D1416" s="181" t="s">
        <v>120</v>
      </c>
      <c r="E1416" s="176" t="str">
        <f t="shared" si="92"/>
        <v>MATotal10-14</v>
      </c>
      <c r="F1416" s="177">
        <v>4.4999999999999999E-4</v>
      </c>
      <c r="G1416" s="177">
        <v>2.2545807991995615E-3</v>
      </c>
      <c r="H1416" s="178">
        <v>220.14925842621369</v>
      </c>
      <c r="I1416" s="177">
        <v>0.9977454192008004</v>
      </c>
      <c r="J1416" s="178">
        <v>97645.317703571665</v>
      </c>
      <c r="K1416" s="178">
        <v>487676.21537179279</v>
      </c>
      <c r="L1416" s="178">
        <v>6162137.9012235384</v>
      </c>
      <c r="M1416" s="179">
        <v>63.107356769838646</v>
      </c>
      <c r="N1416" s="178">
        <v>5</v>
      </c>
      <c r="O1416" s="180">
        <f t="shared" si="95"/>
        <v>2.4999999999998934</v>
      </c>
    </row>
    <row r="1417" spans="2:15" x14ac:dyDescent="0.2">
      <c r="B1417" s="175" t="s">
        <v>47</v>
      </c>
      <c r="C1417" s="182" t="s">
        <v>18</v>
      </c>
      <c r="D1417" s="175" t="s">
        <v>121</v>
      </c>
      <c r="E1417" s="176" t="str">
        <f t="shared" si="92"/>
        <v>MATotal15-19</v>
      </c>
      <c r="F1417" s="177">
        <v>1.1800000000000001E-3</v>
      </c>
      <c r="G1417" s="177">
        <v>5.8611352734980948E-3</v>
      </c>
      <c r="H1417" s="178">
        <v>571.02209130033555</v>
      </c>
      <c r="I1417" s="177">
        <v>0.99413886472650193</v>
      </c>
      <c r="J1417" s="178">
        <v>97425.168445145449</v>
      </c>
      <c r="K1417" s="178">
        <v>485698.28699747642</v>
      </c>
      <c r="L1417" s="178">
        <v>5674461.6858517453</v>
      </c>
      <c r="M1417" s="179">
        <v>58.244309724203461</v>
      </c>
      <c r="N1417" s="178">
        <v>5</v>
      </c>
      <c r="O1417" s="180">
        <f t="shared" si="95"/>
        <v>2.4999999999999316</v>
      </c>
    </row>
    <row r="1418" spans="2:15" x14ac:dyDescent="0.2">
      <c r="B1418" s="175" t="s">
        <v>47</v>
      </c>
      <c r="C1418" s="182" t="s">
        <v>18</v>
      </c>
      <c r="D1418" s="175" t="s">
        <v>122</v>
      </c>
      <c r="E1418" s="176" t="str">
        <f t="shared" si="92"/>
        <v>MATotal20-24</v>
      </c>
      <c r="F1418" s="177">
        <v>2.2399999999999998E-3</v>
      </c>
      <c r="G1418" s="177">
        <v>1.1139446930596394E-2</v>
      </c>
      <c r="H1418" s="178">
        <v>1078.9016233168741</v>
      </c>
      <c r="I1418" s="177">
        <v>0.98886055306940357</v>
      </c>
      <c r="J1418" s="178">
        <v>96854.146353845121</v>
      </c>
      <c r="K1418" s="178">
        <v>481573.47771093342</v>
      </c>
      <c r="L1418" s="178">
        <v>5188763.3988542687</v>
      </c>
      <c r="M1418" s="179">
        <v>53.5729609334198</v>
      </c>
      <c r="N1418" s="178">
        <v>5</v>
      </c>
      <c r="O1418" s="180">
        <f t="shared" si="95"/>
        <v>2.5000000000000622</v>
      </c>
    </row>
    <row r="1419" spans="2:15" x14ac:dyDescent="0.2">
      <c r="B1419" s="175" t="s">
        <v>47</v>
      </c>
      <c r="C1419" s="182" t="s">
        <v>18</v>
      </c>
      <c r="D1419" s="175" t="s">
        <v>123</v>
      </c>
      <c r="E1419" s="176" t="str">
        <f t="shared" si="92"/>
        <v>MATotal25-29</v>
      </c>
      <c r="F1419" s="177">
        <v>2.9499999999999999E-3</v>
      </c>
      <c r="G1419" s="177">
        <v>1.4647325192733871E-2</v>
      </c>
      <c r="H1419" s="178">
        <v>1402.8511549817183</v>
      </c>
      <c r="I1419" s="177">
        <v>0.98535267480726618</v>
      </c>
      <c r="J1419" s="178">
        <v>95775.24473052824</v>
      </c>
      <c r="K1419" s="178">
        <v>475369.09576518688</v>
      </c>
      <c r="L1419" s="178">
        <v>4707189.9211433353</v>
      </c>
      <c r="M1419" s="179">
        <v>49.148294367583318</v>
      </c>
      <c r="N1419" s="178">
        <v>5</v>
      </c>
      <c r="O1419" s="180">
        <f t="shared" si="95"/>
        <v>2.4999999999999969</v>
      </c>
    </row>
    <row r="1420" spans="2:15" x14ac:dyDescent="0.2">
      <c r="B1420" s="175" t="s">
        <v>47</v>
      </c>
      <c r="C1420" s="182" t="s">
        <v>18</v>
      </c>
      <c r="D1420" s="175" t="s">
        <v>124</v>
      </c>
      <c r="E1420" s="176" t="str">
        <f t="shared" si="92"/>
        <v>MATotal30-34</v>
      </c>
      <c r="F1420" s="177">
        <v>3.0200000000000001E-3</v>
      </c>
      <c r="G1420" s="177">
        <v>1.4974456108285919E-2</v>
      </c>
      <c r="H1420" s="178">
        <v>1413.1752654309055</v>
      </c>
      <c r="I1420" s="177">
        <v>0.98502554389171404</v>
      </c>
      <c r="J1420" s="178">
        <v>94372.393575546521</v>
      </c>
      <c r="K1420" s="178">
        <v>468329.02971415536</v>
      </c>
      <c r="L1420" s="178">
        <v>4231820.8253781488</v>
      </c>
      <c r="M1420" s="179">
        <v>44.841723994109707</v>
      </c>
      <c r="N1420" s="178">
        <v>5</v>
      </c>
      <c r="O1420" s="180">
        <f t="shared" si="95"/>
        <v>2.5000000000000173</v>
      </c>
    </row>
    <row r="1421" spans="2:15" x14ac:dyDescent="0.2">
      <c r="B1421" s="175" t="s">
        <v>47</v>
      </c>
      <c r="C1421" s="182" t="s">
        <v>18</v>
      </c>
      <c r="D1421" s="175" t="s">
        <v>125</v>
      </c>
      <c r="E1421" s="176" t="str">
        <f t="shared" ref="E1421:E1484" si="96">_xlfn.CONCAT(B1421,C1421,D1421)</f>
        <v>MATotal35-39</v>
      </c>
      <c r="F1421" s="177">
        <v>3.5200000000000001E-3</v>
      </c>
      <c r="G1421" s="177">
        <v>1.7432386987509318E-2</v>
      </c>
      <c r="H1421" s="178">
        <v>1620.5010676382974</v>
      </c>
      <c r="I1421" s="177">
        <v>0.98256761301249074</v>
      </c>
      <c r="J1421" s="178">
        <v>92959.218310115612</v>
      </c>
      <c r="K1421" s="178">
        <v>460744.83888148231</v>
      </c>
      <c r="L1421" s="178">
        <v>3763491.7956639933</v>
      </c>
      <c r="M1421" s="179">
        <v>40.485407085813016</v>
      </c>
      <c r="N1421" s="178">
        <v>5</v>
      </c>
      <c r="O1421" s="180">
        <f t="shared" si="95"/>
        <v>2.4999999999999742</v>
      </c>
    </row>
    <row r="1422" spans="2:15" x14ac:dyDescent="0.2">
      <c r="B1422" s="175" t="s">
        <v>47</v>
      </c>
      <c r="C1422" s="182" t="s">
        <v>18</v>
      </c>
      <c r="D1422" s="175" t="s">
        <v>126</v>
      </c>
      <c r="E1422" s="176" t="str">
        <f t="shared" si="96"/>
        <v>MATotal40-44</v>
      </c>
      <c r="F1422" s="177">
        <v>4.6699999999999997E-3</v>
      </c>
      <c r="G1422" s="177">
        <v>2.3100679275175149E-2</v>
      </c>
      <c r="H1422" s="178">
        <v>2109.9864124243786</v>
      </c>
      <c r="I1422" s="177">
        <v>0.97689932072482488</v>
      </c>
      <c r="J1422" s="178">
        <v>91338.717242477316</v>
      </c>
      <c r="K1422" s="178">
        <v>451418.62018132565</v>
      </c>
      <c r="L1422" s="178">
        <v>3302746.956782511</v>
      </c>
      <c r="M1422" s="179">
        <v>36.1593315134336</v>
      </c>
      <c r="N1422" s="178">
        <v>5</v>
      </c>
      <c r="O1422" s="180">
        <f t="shared" si="95"/>
        <v>2.5000000000000071</v>
      </c>
    </row>
    <row r="1423" spans="2:15" x14ac:dyDescent="0.2">
      <c r="B1423" s="175" t="s">
        <v>47</v>
      </c>
      <c r="C1423" s="182" t="s">
        <v>18</v>
      </c>
      <c r="D1423" s="175" t="s">
        <v>127</v>
      </c>
      <c r="E1423" s="176" t="str">
        <f t="shared" si="96"/>
        <v>MATotal45-49</v>
      </c>
      <c r="F1423" s="177">
        <v>6.4700000000000001E-3</v>
      </c>
      <c r="G1423" s="177">
        <v>3.184080904128124E-2</v>
      </c>
      <c r="H1423" s="178">
        <v>2841.1149793555996</v>
      </c>
      <c r="I1423" s="177">
        <v>0.96815919095871872</v>
      </c>
      <c r="J1423" s="178">
        <v>89228.73083005294</v>
      </c>
      <c r="K1423" s="178">
        <v>439040.8667018757</v>
      </c>
      <c r="L1423" s="178">
        <v>2851328.3366011851</v>
      </c>
      <c r="M1423" s="179">
        <v>31.955271694179867</v>
      </c>
      <c r="N1423" s="178">
        <v>5</v>
      </c>
      <c r="O1423" s="180">
        <f t="shared" si="95"/>
        <v>2.5000000000000173</v>
      </c>
    </row>
    <row r="1424" spans="2:15" x14ac:dyDescent="0.2">
      <c r="B1424" s="175" t="s">
        <v>47</v>
      </c>
      <c r="C1424" s="182" t="s">
        <v>18</v>
      </c>
      <c r="D1424" s="175" t="s">
        <v>128</v>
      </c>
      <c r="E1424" s="176" t="str">
        <f t="shared" si="96"/>
        <v>MATotal50-54</v>
      </c>
      <c r="F1424" s="177">
        <v>9.2099999999999994E-3</v>
      </c>
      <c r="G1424" s="177">
        <v>4.5030483872429833E-2</v>
      </c>
      <c r="H1424" s="178">
        <v>3890.0761423424901</v>
      </c>
      <c r="I1424" s="177">
        <v>0.95496951612757019</v>
      </c>
      <c r="J1424" s="178">
        <v>86387.61585069733</v>
      </c>
      <c r="K1424" s="178">
        <v>422212.88889763044</v>
      </c>
      <c r="L1424" s="178">
        <v>2412287.4698993093</v>
      </c>
      <c r="M1424" s="179">
        <v>27.92399635230629</v>
      </c>
      <c r="N1424" s="178">
        <v>5</v>
      </c>
      <c r="O1424" s="180">
        <f t="shared" si="95"/>
        <v>2.4999999999999947</v>
      </c>
    </row>
    <row r="1425" spans="2:15" x14ac:dyDescent="0.2">
      <c r="B1425" s="175" t="s">
        <v>47</v>
      </c>
      <c r="C1425" s="182" t="s">
        <v>18</v>
      </c>
      <c r="D1425" s="175" t="s">
        <v>129</v>
      </c>
      <c r="E1425" s="176" t="str">
        <f t="shared" si="96"/>
        <v>MATotal55-59</v>
      </c>
      <c r="F1425" s="177">
        <v>1.332E-2</v>
      </c>
      <c r="G1425" s="177">
        <v>6.4465795490586619E-2</v>
      </c>
      <c r="H1425" s="178">
        <v>5318.2695233153527</v>
      </c>
      <c r="I1425" s="177">
        <v>0.93553420450941338</v>
      </c>
      <c r="J1425" s="178">
        <v>82497.539708354845</v>
      </c>
      <c r="K1425" s="178">
        <v>399192.02473348583</v>
      </c>
      <c r="L1425" s="178">
        <v>1990074.5810016787</v>
      </c>
      <c r="M1425" s="179">
        <v>24.12283551772558</v>
      </c>
      <c r="N1425" s="178">
        <v>5</v>
      </c>
      <c r="O1425" s="180">
        <f t="shared" si="95"/>
        <v>2.4999999999999947</v>
      </c>
    </row>
    <row r="1426" spans="2:15" x14ac:dyDescent="0.2">
      <c r="B1426" s="175" t="s">
        <v>47</v>
      </c>
      <c r="C1426" s="182" t="s">
        <v>18</v>
      </c>
      <c r="D1426" s="175" t="s">
        <v>130</v>
      </c>
      <c r="E1426" s="176" t="str">
        <f t="shared" si="96"/>
        <v>MATotal60-64</v>
      </c>
      <c r="F1426" s="177">
        <v>1.72E-2</v>
      </c>
      <c r="G1426" s="177">
        <v>8.2437597355647443E-2</v>
      </c>
      <c r="H1426" s="178">
        <v>6362.4735997170119</v>
      </c>
      <c r="I1426" s="177">
        <v>0.91756240264435251</v>
      </c>
      <c r="J1426" s="178">
        <v>77179.270185039495</v>
      </c>
      <c r="K1426" s="178">
        <v>369990.16692590492</v>
      </c>
      <c r="L1426" s="178">
        <v>1590882.5562681928</v>
      </c>
      <c r="M1426" s="179">
        <v>20.612821972195469</v>
      </c>
      <c r="N1426" s="178">
        <v>5</v>
      </c>
      <c r="O1426" s="180">
        <f t="shared" si="95"/>
        <v>2.5000000000000036</v>
      </c>
    </row>
    <row r="1427" spans="2:15" x14ac:dyDescent="0.2">
      <c r="B1427" s="175" t="s">
        <v>47</v>
      </c>
      <c r="C1427" s="182" t="s">
        <v>18</v>
      </c>
      <c r="D1427" s="175" t="s">
        <v>131</v>
      </c>
      <c r="E1427" s="176" t="str">
        <f t="shared" si="96"/>
        <v>MATotal65-69</v>
      </c>
      <c r="F1427" s="177">
        <v>2.529E-2</v>
      </c>
      <c r="G1427" s="177">
        <v>0.11894526383610642</v>
      </c>
      <c r="H1427" s="178">
        <v>8423.3225538690622</v>
      </c>
      <c r="I1427" s="177">
        <v>0.88105473616389363</v>
      </c>
      <c r="J1427" s="178">
        <v>70816.796585322474</v>
      </c>
      <c r="K1427" s="178">
        <v>333025.67654193973</v>
      </c>
      <c r="L1427" s="178">
        <v>1220892.389342288</v>
      </c>
      <c r="M1427" s="179">
        <v>17.240152735111586</v>
      </c>
      <c r="N1427" s="178">
        <v>5</v>
      </c>
      <c r="O1427" s="180">
        <f t="shared" si="95"/>
        <v>2.4999999999999987</v>
      </c>
    </row>
    <row r="1428" spans="2:15" x14ac:dyDescent="0.2">
      <c r="B1428" s="175" t="s">
        <v>47</v>
      </c>
      <c r="C1428" s="182" t="s">
        <v>18</v>
      </c>
      <c r="D1428" s="175" t="s">
        <v>132</v>
      </c>
      <c r="E1428" s="176" t="str">
        <f t="shared" si="96"/>
        <v>MATotal70-74</v>
      </c>
      <c r="F1428" s="177">
        <v>3.7190000000000001E-2</v>
      </c>
      <c r="G1428" s="177">
        <v>0.17015172306149384</v>
      </c>
      <c r="H1428" s="178">
        <v>10616.357114244369</v>
      </c>
      <c r="I1428" s="177">
        <v>0.82984827693850616</v>
      </c>
      <c r="J1428" s="178">
        <v>62393.474031453414</v>
      </c>
      <c r="K1428" s="178">
        <v>285426.47737165616</v>
      </c>
      <c r="L1428" s="178">
        <v>887866.71280034818</v>
      </c>
      <c r="M1428" s="179">
        <v>14.230121444315831</v>
      </c>
      <c r="N1428" s="178">
        <v>5</v>
      </c>
      <c r="O1428" s="180">
        <f t="shared" si="95"/>
        <v>2.5</v>
      </c>
    </row>
    <row r="1429" spans="2:15" x14ac:dyDescent="0.2">
      <c r="B1429" s="175" t="s">
        <v>47</v>
      </c>
      <c r="C1429" s="182" t="s">
        <v>18</v>
      </c>
      <c r="D1429" s="175" t="s">
        <v>133</v>
      </c>
      <c r="E1429" s="176" t="str">
        <f t="shared" si="96"/>
        <v>MATotal75-79</v>
      </c>
      <c r="F1429" s="177">
        <v>5.2449999999999997E-2</v>
      </c>
      <c r="G1429" s="177">
        <v>0.23185063909670967</v>
      </c>
      <c r="H1429" s="178">
        <v>12004.557647839974</v>
      </c>
      <c r="I1429" s="177">
        <v>0.76814936090329033</v>
      </c>
      <c r="J1429" s="178">
        <v>51777.116917209045</v>
      </c>
      <c r="K1429" s="178">
        <v>228874.19046644529</v>
      </c>
      <c r="L1429" s="178">
        <v>602440.23542869196</v>
      </c>
      <c r="M1429" s="179">
        <v>11.635260348543282</v>
      </c>
      <c r="N1429" s="178">
        <v>5</v>
      </c>
      <c r="O1429" s="180">
        <f t="shared" si="95"/>
        <v>2.5000000000000013</v>
      </c>
    </row>
    <row r="1430" spans="2:15" x14ac:dyDescent="0.2">
      <c r="B1430" s="175" t="s">
        <v>47</v>
      </c>
      <c r="C1430" s="182" t="s">
        <v>18</v>
      </c>
      <c r="D1430" s="175" t="s">
        <v>134</v>
      </c>
      <c r="E1430" s="176" t="str">
        <f t="shared" si="96"/>
        <v>MATotal80-84</v>
      </c>
      <c r="F1430" s="177">
        <v>7.7479999999999993E-2</v>
      </c>
      <c r="G1430" s="177">
        <v>0.32451967848402213</v>
      </c>
      <c r="H1430" s="178">
        <v>12906.978146582365</v>
      </c>
      <c r="I1430" s="177">
        <v>0.67548032151597792</v>
      </c>
      <c r="J1430" s="178">
        <v>39772.559269369071</v>
      </c>
      <c r="K1430" s="178">
        <v>166595.35098038946</v>
      </c>
      <c r="L1430" s="178">
        <v>373566.04496224667</v>
      </c>
      <c r="M1430" s="179">
        <v>9.3925573768633353</v>
      </c>
      <c r="N1430" s="178">
        <v>5</v>
      </c>
      <c r="O1430" s="180">
        <f t="shared" si="95"/>
        <v>2.5</v>
      </c>
    </row>
    <row r="1431" spans="2:15" x14ac:dyDescent="0.2">
      <c r="B1431" s="175" t="s">
        <v>47</v>
      </c>
      <c r="C1431" s="182" t="s">
        <v>18</v>
      </c>
      <c r="D1431" s="175" t="s">
        <v>135</v>
      </c>
      <c r="E1431" s="176" t="str">
        <f t="shared" si="96"/>
        <v>MATotal85-89</v>
      </c>
      <c r="F1431" s="177">
        <v>0.10066</v>
      </c>
      <c r="G1431" s="177">
        <v>0.40211913468992511</v>
      </c>
      <c r="H1431" s="178">
        <v>10803.164234036978</v>
      </c>
      <c r="I1431" s="177">
        <v>0.59788086531007489</v>
      </c>
      <c r="J1431" s="178">
        <v>26865.581122786709</v>
      </c>
      <c r="K1431" s="178">
        <v>107319.99502884111</v>
      </c>
      <c r="L1431" s="178">
        <v>206970.69398185721</v>
      </c>
      <c r="M1431" s="179">
        <v>7.7039351218913295</v>
      </c>
      <c r="N1431" s="178">
        <v>5</v>
      </c>
      <c r="O1431" s="180">
        <f t="shared" si="95"/>
        <v>2.5000000000000009</v>
      </c>
    </row>
    <row r="1432" spans="2:15" x14ac:dyDescent="0.2">
      <c r="B1432" s="175" t="s">
        <v>47</v>
      </c>
      <c r="C1432" s="182" t="s">
        <v>18</v>
      </c>
      <c r="D1432" s="175" t="s">
        <v>8</v>
      </c>
      <c r="E1432" s="176" t="str">
        <f t="shared" si="96"/>
        <v>MATotal90+</v>
      </c>
      <c r="F1432" s="177">
        <v>0.16119</v>
      </c>
      <c r="G1432" s="177">
        <v>1</v>
      </c>
      <c r="H1432" s="178">
        <v>16062.416888749731</v>
      </c>
      <c r="I1432" s="177">
        <v>0</v>
      </c>
      <c r="J1432" s="178">
        <v>16062.416888749731</v>
      </c>
      <c r="K1432" s="178">
        <v>99650.698953016094</v>
      </c>
      <c r="L1432" s="178">
        <v>99650.698953016094</v>
      </c>
      <c r="M1432" s="179">
        <v>6.2039666659886281</v>
      </c>
      <c r="N1432" s="179" t="s">
        <v>19</v>
      </c>
      <c r="O1432" s="180">
        <f>K1432/H1432</f>
        <v>6.2039666659886281</v>
      </c>
    </row>
    <row r="1433" spans="2:15" ht="16" customHeight="1" x14ac:dyDescent="0.2">
      <c r="B1433" s="246" t="s">
        <v>14</v>
      </c>
      <c r="C1433" s="246" t="s">
        <v>17</v>
      </c>
      <c r="D1433" s="246" t="s">
        <v>0</v>
      </c>
      <c r="E1433" s="246" t="s">
        <v>137</v>
      </c>
      <c r="F1433" s="245" t="s">
        <v>1</v>
      </c>
      <c r="G1433" s="245" t="s">
        <v>2</v>
      </c>
      <c r="H1433" s="245" t="s">
        <v>82</v>
      </c>
      <c r="I1433" s="245" t="s">
        <v>3</v>
      </c>
      <c r="J1433" s="245" t="s">
        <v>4</v>
      </c>
      <c r="K1433" s="245" t="s">
        <v>5</v>
      </c>
      <c r="L1433" s="245" t="s">
        <v>6</v>
      </c>
      <c r="M1433" s="245" t="s">
        <v>7</v>
      </c>
      <c r="N1433" s="251" t="s">
        <v>9</v>
      </c>
      <c r="O1433" s="252" t="s">
        <v>141</v>
      </c>
    </row>
    <row r="1434" spans="2:15" ht="16" customHeight="1" x14ac:dyDescent="0.2">
      <c r="B1434" s="246"/>
      <c r="C1434" s="246"/>
      <c r="D1434" s="246"/>
      <c r="E1434" s="246"/>
      <c r="F1434" s="246"/>
      <c r="G1434" s="246"/>
      <c r="H1434" s="246"/>
      <c r="I1434" s="246"/>
      <c r="J1434" s="246"/>
      <c r="K1434" s="246"/>
      <c r="L1434" s="246"/>
      <c r="M1434" s="246"/>
      <c r="N1434" s="251"/>
      <c r="O1434" s="252"/>
    </row>
    <row r="1435" spans="2:15" x14ac:dyDescent="0.2">
      <c r="B1435" s="175" t="s">
        <v>48</v>
      </c>
      <c r="C1435" s="182" t="s">
        <v>18</v>
      </c>
      <c r="D1435" s="175">
        <v>0</v>
      </c>
      <c r="E1435" s="176" t="str">
        <f t="shared" si="96"/>
        <v>PITotal0</v>
      </c>
      <c r="F1435" s="177">
        <v>1.7739999999999999E-2</v>
      </c>
      <c r="G1435" s="177">
        <v>1.7459837583760573E-2</v>
      </c>
      <c r="H1435" s="178">
        <v>1745.9837583760573</v>
      </c>
      <c r="I1435" s="177">
        <v>0.98254016241623943</v>
      </c>
      <c r="J1435" s="178">
        <v>100000</v>
      </c>
      <c r="K1435" s="178">
        <v>98432.769208078142</v>
      </c>
      <c r="L1435" s="178">
        <v>7158871.6490282826</v>
      </c>
      <c r="M1435" s="179">
        <v>71.58871649028282</v>
      </c>
      <c r="N1435" s="178">
        <v>1</v>
      </c>
      <c r="O1435" s="180">
        <f t="shared" ref="O1435:O1453" si="97">(K1435-J1436*N1435)/H1435</f>
        <v>0.1023795127512829</v>
      </c>
    </row>
    <row r="1436" spans="2:15" x14ac:dyDescent="0.2">
      <c r="B1436" s="175" t="s">
        <v>48</v>
      </c>
      <c r="C1436" s="182" t="s">
        <v>18</v>
      </c>
      <c r="D1436" s="181" t="s">
        <v>139</v>
      </c>
      <c r="E1436" s="176" t="str">
        <f t="shared" si="96"/>
        <v>PITotal01-04</v>
      </c>
      <c r="F1436" s="177">
        <v>4.6000000000000001E-4</v>
      </c>
      <c r="G1436" s="177">
        <v>1.8483670638241953E-3</v>
      </c>
      <c r="H1436" s="178">
        <v>181.60948750946525</v>
      </c>
      <c r="I1436" s="177">
        <v>0.99815163293617581</v>
      </c>
      <c r="J1436" s="178">
        <v>98254.016241623947</v>
      </c>
      <c r="K1436" s="178">
        <v>392561.24720816949</v>
      </c>
      <c r="L1436" s="178">
        <v>7060438.8798202043</v>
      </c>
      <c r="M1436" s="179">
        <v>71.859035893834005</v>
      </c>
      <c r="N1436" s="178">
        <v>4</v>
      </c>
      <c r="O1436" s="180">
        <f t="shared" si="97"/>
        <v>1.4956277639263018</v>
      </c>
    </row>
    <row r="1437" spans="2:15" x14ac:dyDescent="0.2">
      <c r="B1437" s="175" t="s">
        <v>48</v>
      </c>
      <c r="C1437" s="182" t="s">
        <v>18</v>
      </c>
      <c r="D1437" s="181" t="s">
        <v>138</v>
      </c>
      <c r="E1437" s="176" t="str">
        <f t="shared" si="96"/>
        <v>PITotal05-09</v>
      </c>
      <c r="F1437" s="177">
        <v>4.4000000000000002E-4</v>
      </c>
      <c r="G1437" s="177">
        <v>2.1768347520800171E-3</v>
      </c>
      <c r="H1437" s="178">
        <v>213.48742324248337</v>
      </c>
      <c r="I1437" s="177">
        <v>0.99782316524792003</v>
      </c>
      <c r="J1437" s="178">
        <v>98072.406754114476</v>
      </c>
      <c r="K1437" s="178">
        <v>489828.31521246617</v>
      </c>
      <c r="L1437" s="178">
        <v>6667877.6326120347</v>
      </c>
      <c r="M1437" s="179">
        <v>67.989334138904411</v>
      </c>
      <c r="N1437" s="178">
        <v>5</v>
      </c>
      <c r="O1437" s="180">
        <f t="shared" si="97"/>
        <v>2.4999999999997917</v>
      </c>
    </row>
    <row r="1438" spans="2:15" x14ac:dyDescent="0.2">
      <c r="B1438" s="175" t="s">
        <v>48</v>
      </c>
      <c r="C1438" s="182" t="s">
        <v>18</v>
      </c>
      <c r="D1438" s="181" t="s">
        <v>120</v>
      </c>
      <c r="E1438" s="176" t="str">
        <f t="shared" si="96"/>
        <v>PITotal10-14</v>
      </c>
      <c r="F1438" s="177">
        <v>5.4000000000000001E-4</v>
      </c>
      <c r="G1438" s="177">
        <v>2.6866784291027326E-3</v>
      </c>
      <c r="H1438" s="178">
        <v>262.91544766155823</v>
      </c>
      <c r="I1438" s="177">
        <v>0.99731332157089725</v>
      </c>
      <c r="J1438" s="178">
        <v>97858.919330871999</v>
      </c>
      <c r="K1438" s="178">
        <v>488637.30803520605</v>
      </c>
      <c r="L1438" s="178">
        <v>6178049.3173995689</v>
      </c>
      <c r="M1438" s="179">
        <v>63.132204602739279</v>
      </c>
      <c r="N1438" s="178">
        <v>5</v>
      </c>
      <c r="O1438" s="180">
        <f t="shared" si="97"/>
        <v>2.5000000000000169</v>
      </c>
    </row>
    <row r="1439" spans="2:15" x14ac:dyDescent="0.2">
      <c r="B1439" s="175" t="s">
        <v>48</v>
      </c>
      <c r="C1439" s="182" t="s">
        <v>18</v>
      </c>
      <c r="D1439" s="175" t="s">
        <v>121</v>
      </c>
      <c r="E1439" s="176" t="str">
        <f t="shared" si="96"/>
        <v>PITotal15-19</v>
      </c>
      <c r="F1439" s="177">
        <v>1.23E-3</v>
      </c>
      <c r="G1439" s="177">
        <v>6.1383694964526545E-3</v>
      </c>
      <c r="H1439" s="178">
        <v>599.08033321237372</v>
      </c>
      <c r="I1439" s="177">
        <v>0.99386163050354737</v>
      </c>
      <c r="J1439" s="178">
        <v>97596.003883210433</v>
      </c>
      <c r="K1439" s="178">
        <v>486482.31858302123</v>
      </c>
      <c r="L1439" s="178">
        <v>5689412.0093643628</v>
      </c>
      <c r="M1439" s="179">
        <v>58.295542675832039</v>
      </c>
      <c r="N1439" s="178">
        <v>5</v>
      </c>
      <c r="O1439" s="180">
        <f t="shared" si="97"/>
        <v>2.4999999999999729</v>
      </c>
    </row>
    <row r="1440" spans="2:15" x14ac:dyDescent="0.2">
      <c r="B1440" s="175" t="s">
        <v>48</v>
      </c>
      <c r="C1440" s="182" t="s">
        <v>18</v>
      </c>
      <c r="D1440" s="175" t="s">
        <v>122</v>
      </c>
      <c r="E1440" s="176" t="str">
        <f t="shared" si="96"/>
        <v>PITotal20-24</v>
      </c>
      <c r="F1440" s="177">
        <v>2.2100000000000002E-3</v>
      </c>
      <c r="G1440" s="177">
        <v>1.0970682187093912E-2</v>
      </c>
      <c r="H1440" s="178">
        <v>1064.1224213928738</v>
      </c>
      <c r="I1440" s="177">
        <v>0.98902931781290604</v>
      </c>
      <c r="J1440" s="178">
        <v>96996.923549998057</v>
      </c>
      <c r="K1440" s="178">
        <v>482324.31169650808</v>
      </c>
      <c r="L1440" s="178">
        <v>5202929.6907813419</v>
      </c>
      <c r="M1440" s="179">
        <v>53.640151670371672</v>
      </c>
      <c r="N1440" s="178">
        <v>5</v>
      </c>
      <c r="O1440" s="180">
        <f t="shared" si="97"/>
        <v>2.5000000000000417</v>
      </c>
    </row>
    <row r="1441" spans="2:15" x14ac:dyDescent="0.2">
      <c r="B1441" s="175" t="s">
        <v>48</v>
      </c>
      <c r="C1441" s="182" t="s">
        <v>18</v>
      </c>
      <c r="D1441" s="175" t="s">
        <v>123</v>
      </c>
      <c r="E1441" s="176" t="str">
        <f t="shared" si="96"/>
        <v>PITotal25-29</v>
      </c>
      <c r="F1441" s="177">
        <v>3.31E-3</v>
      </c>
      <c r="G1441" s="177">
        <v>1.6407592325115572E-2</v>
      </c>
      <c r="H1441" s="178">
        <v>1574.0262915245407</v>
      </c>
      <c r="I1441" s="177">
        <v>0.98359240767488443</v>
      </c>
      <c r="J1441" s="178">
        <v>95932.801128605177</v>
      </c>
      <c r="K1441" s="178">
        <v>475728.93991421454</v>
      </c>
      <c r="L1441" s="178">
        <v>4720605.3790848339</v>
      </c>
      <c r="M1441" s="179">
        <v>49.207417312421697</v>
      </c>
      <c r="N1441" s="178">
        <v>5</v>
      </c>
      <c r="O1441" s="180">
        <f t="shared" si="97"/>
        <v>2.5000000000000133</v>
      </c>
    </row>
    <row r="1442" spans="2:15" x14ac:dyDescent="0.2">
      <c r="B1442" s="175" t="s">
        <v>48</v>
      </c>
      <c r="C1442" s="182" t="s">
        <v>18</v>
      </c>
      <c r="D1442" s="175" t="s">
        <v>124</v>
      </c>
      <c r="E1442" s="176" t="str">
        <f t="shared" si="96"/>
        <v>PITotal30-34</v>
      </c>
      <c r="F1442" s="177">
        <v>2.6700000000000001E-3</v>
      </c>
      <c r="G1442" s="177">
        <v>1.3278211668703971E-2</v>
      </c>
      <c r="H1442" s="178">
        <v>1252.9157850863346</v>
      </c>
      <c r="I1442" s="177">
        <v>0.98672178833129598</v>
      </c>
      <c r="J1442" s="178">
        <v>94358.774837080637</v>
      </c>
      <c r="K1442" s="178">
        <v>468661.58472268732</v>
      </c>
      <c r="L1442" s="178">
        <v>4244876.4391706195</v>
      </c>
      <c r="M1442" s="179">
        <v>44.986557386949976</v>
      </c>
      <c r="N1442" s="178">
        <v>5</v>
      </c>
      <c r="O1442" s="180">
        <f t="shared" si="97"/>
        <v>2.5000000000000133</v>
      </c>
    </row>
    <row r="1443" spans="2:15" x14ac:dyDescent="0.2">
      <c r="B1443" s="175" t="s">
        <v>48</v>
      </c>
      <c r="C1443" s="182" t="s">
        <v>18</v>
      </c>
      <c r="D1443" s="175" t="s">
        <v>125</v>
      </c>
      <c r="E1443" s="176" t="str">
        <f t="shared" si="96"/>
        <v>PITotal35-39</v>
      </c>
      <c r="F1443" s="177">
        <v>3.32E-3</v>
      </c>
      <c r="G1443" s="177">
        <v>1.6457556395727723E-2</v>
      </c>
      <c r="H1443" s="178">
        <v>1532.2949261208726</v>
      </c>
      <c r="I1443" s="177">
        <v>0.98354244360427223</v>
      </c>
      <c r="J1443" s="178">
        <v>93105.859051994295</v>
      </c>
      <c r="K1443" s="178">
        <v>461698.55794466927</v>
      </c>
      <c r="L1443" s="178">
        <v>3776214.854447932</v>
      </c>
      <c r="M1443" s="179">
        <v>40.558294535890937</v>
      </c>
      <c r="N1443" s="178">
        <v>5</v>
      </c>
      <c r="O1443" s="180">
        <f t="shared" si="97"/>
        <v>2.499999999999968</v>
      </c>
    </row>
    <row r="1444" spans="2:15" x14ac:dyDescent="0.2">
      <c r="B1444" s="175" t="s">
        <v>48</v>
      </c>
      <c r="C1444" s="182" t="s">
        <v>18</v>
      </c>
      <c r="D1444" s="175" t="s">
        <v>126</v>
      </c>
      <c r="E1444" s="176" t="str">
        <f t="shared" si="96"/>
        <v>PITotal40-44</v>
      </c>
      <c r="F1444" s="177">
        <v>4.15E-3</v>
      </c>
      <c r="G1444" s="177">
        <v>2.0522087812299375E-2</v>
      </c>
      <c r="H1444" s="178">
        <v>1879.2807242764022</v>
      </c>
      <c r="I1444" s="177">
        <v>0.97947791218770064</v>
      </c>
      <c r="J1444" s="178">
        <v>91573.564125873425</v>
      </c>
      <c r="K1444" s="178">
        <v>453169.61881867616</v>
      </c>
      <c r="L1444" s="178">
        <v>3314516.2965032626</v>
      </c>
      <c r="M1444" s="179">
        <v>36.19512168323228</v>
      </c>
      <c r="N1444" s="178">
        <v>5</v>
      </c>
      <c r="O1444" s="180">
        <f t="shared" si="97"/>
        <v>2.4999999999999876</v>
      </c>
    </row>
    <row r="1445" spans="2:15" x14ac:dyDescent="0.2">
      <c r="B1445" s="175" t="s">
        <v>48</v>
      </c>
      <c r="C1445" s="182" t="s">
        <v>18</v>
      </c>
      <c r="D1445" s="175" t="s">
        <v>127</v>
      </c>
      <c r="E1445" s="176" t="str">
        <f t="shared" si="96"/>
        <v>PITotal45-49</v>
      </c>
      <c r="F1445" s="177">
        <v>5.4400000000000004E-3</v>
      </c>
      <c r="G1445" s="177">
        <v>2.6844547646931501E-2</v>
      </c>
      <c r="H1445" s="178">
        <v>2407.8024644315487</v>
      </c>
      <c r="I1445" s="177">
        <v>0.97315545235306855</v>
      </c>
      <c r="J1445" s="178">
        <v>89694.283401597029</v>
      </c>
      <c r="K1445" s="178">
        <v>442451.91084690631</v>
      </c>
      <c r="L1445" s="178">
        <v>2861346.6776845865</v>
      </c>
      <c r="M1445" s="179">
        <v>31.901104163720198</v>
      </c>
      <c r="N1445" s="178">
        <v>5</v>
      </c>
      <c r="O1445" s="180">
        <f t="shared" si="97"/>
        <v>2.4999999999999987</v>
      </c>
    </row>
    <row r="1446" spans="2:15" x14ac:dyDescent="0.2">
      <c r="B1446" s="175" t="s">
        <v>48</v>
      </c>
      <c r="C1446" s="182" t="s">
        <v>18</v>
      </c>
      <c r="D1446" s="175" t="s">
        <v>128</v>
      </c>
      <c r="E1446" s="176" t="str">
        <f t="shared" si="96"/>
        <v>PITotal50-54</v>
      </c>
      <c r="F1446" s="177">
        <v>7.6099999999999996E-3</v>
      </c>
      <c r="G1446" s="177">
        <v>3.7341255315165821E-2</v>
      </c>
      <c r="H1446" s="178">
        <v>3259.3867702370508</v>
      </c>
      <c r="I1446" s="177">
        <v>0.96265874468483414</v>
      </c>
      <c r="J1446" s="178">
        <v>87286.480937165485</v>
      </c>
      <c r="K1446" s="178">
        <v>428283.93776023481</v>
      </c>
      <c r="L1446" s="178">
        <v>2418894.7668376802</v>
      </c>
      <c r="M1446" s="179">
        <v>27.712135268449632</v>
      </c>
      <c r="N1446" s="178">
        <v>5</v>
      </c>
      <c r="O1446" s="180">
        <f t="shared" si="97"/>
        <v>2.5</v>
      </c>
    </row>
    <row r="1447" spans="2:15" x14ac:dyDescent="0.2">
      <c r="B1447" s="175" t="s">
        <v>48</v>
      </c>
      <c r="C1447" s="182" t="s">
        <v>18</v>
      </c>
      <c r="D1447" s="175" t="s">
        <v>129</v>
      </c>
      <c r="E1447" s="176" t="str">
        <f t="shared" si="96"/>
        <v>PITotal55-59</v>
      </c>
      <c r="F1447" s="177">
        <v>1.176E-2</v>
      </c>
      <c r="G1447" s="177">
        <v>5.7125513823384169E-2</v>
      </c>
      <c r="H1447" s="178">
        <v>4800.0909293716741</v>
      </c>
      <c r="I1447" s="177">
        <v>0.94287448617661584</v>
      </c>
      <c r="J1447" s="178">
        <v>84027.094166928437</v>
      </c>
      <c r="K1447" s="178">
        <v>408135.24351121299</v>
      </c>
      <c r="L1447" s="178">
        <v>1990610.8290774454</v>
      </c>
      <c r="M1447" s="179">
        <v>23.690106730608736</v>
      </c>
      <c r="N1447" s="178">
        <v>5</v>
      </c>
      <c r="O1447" s="180">
        <f t="shared" si="97"/>
        <v>2.4999999999999898</v>
      </c>
    </row>
    <row r="1448" spans="2:15" x14ac:dyDescent="0.2">
      <c r="B1448" s="175" t="s">
        <v>48</v>
      </c>
      <c r="C1448" s="182" t="s">
        <v>18</v>
      </c>
      <c r="D1448" s="175" t="s">
        <v>130</v>
      </c>
      <c r="E1448" s="176" t="str">
        <f t="shared" si="96"/>
        <v>PITotal60-64</v>
      </c>
      <c r="F1448" s="177">
        <v>1.6379999999999999E-2</v>
      </c>
      <c r="G1448" s="177">
        <v>7.8700238985075749E-2</v>
      </c>
      <c r="H1448" s="178">
        <v>6235.1840888670877</v>
      </c>
      <c r="I1448" s="177">
        <v>0.92129976101492428</v>
      </c>
      <c r="J1448" s="178">
        <v>79227.003237556768</v>
      </c>
      <c r="K1448" s="178">
        <v>380547.05596561613</v>
      </c>
      <c r="L1448" s="178">
        <v>1582475.5855662324</v>
      </c>
      <c r="M1448" s="179">
        <v>19.973942228021514</v>
      </c>
      <c r="N1448" s="178">
        <v>5</v>
      </c>
      <c r="O1448" s="180">
        <f t="shared" si="97"/>
        <v>2.5</v>
      </c>
    </row>
    <row r="1449" spans="2:15" x14ac:dyDescent="0.2">
      <c r="B1449" s="175" t="s">
        <v>48</v>
      </c>
      <c r="C1449" s="182" t="s">
        <v>18</v>
      </c>
      <c r="D1449" s="175" t="s">
        <v>131</v>
      </c>
      <c r="E1449" s="176" t="str">
        <f t="shared" si="96"/>
        <v>PITotal65-69</v>
      </c>
      <c r="F1449" s="177">
        <v>2.2509999999999999E-2</v>
      </c>
      <c r="G1449" s="177">
        <v>0.10656388673178624</v>
      </c>
      <c r="H1449" s="178">
        <v>7778.2919481079934</v>
      </c>
      <c r="I1449" s="177">
        <v>0.89343611326821382</v>
      </c>
      <c r="J1449" s="178">
        <v>72991.819148689683</v>
      </c>
      <c r="K1449" s="178">
        <v>345513.36587317847</v>
      </c>
      <c r="L1449" s="178">
        <v>1201928.5296006163</v>
      </c>
      <c r="M1449" s="179">
        <v>16.466619733811537</v>
      </c>
      <c r="N1449" s="178">
        <v>5</v>
      </c>
      <c r="O1449" s="180">
        <f t="shared" si="97"/>
        <v>2.5000000000000031</v>
      </c>
    </row>
    <row r="1450" spans="2:15" x14ac:dyDescent="0.2">
      <c r="B1450" s="175" t="s">
        <v>48</v>
      </c>
      <c r="C1450" s="182" t="s">
        <v>18</v>
      </c>
      <c r="D1450" s="175" t="s">
        <v>132</v>
      </c>
      <c r="E1450" s="176" t="str">
        <f t="shared" si="96"/>
        <v>PITotal70-74</v>
      </c>
      <c r="F1450" s="177">
        <v>3.6630000000000003E-2</v>
      </c>
      <c r="G1450" s="177">
        <v>0.16776464179230316</v>
      </c>
      <c r="H1450" s="178">
        <v>10940.524030818207</v>
      </c>
      <c r="I1450" s="177">
        <v>0.8322353582076969</v>
      </c>
      <c r="J1450" s="178">
        <v>65213.527200581695</v>
      </c>
      <c r="K1450" s="178">
        <v>298716.32592586294</v>
      </c>
      <c r="L1450" s="178">
        <v>856415.16372743784</v>
      </c>
      <c r="M1450" s="179">
        <v>13.132477271062234</v>
      </c>
      <c r="N1450" s="178">
        <v>5</v>
      </c>
      <c r="O1450" s="180">
        <f t="shared" si="97"/>
        <v>2.4999999999999947</v>
      </c>
    </row>
    <row r="1451" spans="2:15" x14ac:dyDescent="0.2">
      <c r="B1451" s="175" t="s">
        <v>48</v>
      </c>
      <c r="C1451" s="182" t="s">
        <v>18</v>
      </c>
      <c r="D1451" s="175" t="s">
        <v>133</v>
      </c>
      <c r="E1451" s="176" t="str">
        <f t="shared" si="96"/>
        <v>PITotal75-79</v>
      </c>
      <c r="F1451" s="177">
        <v>5.7169999999999999E-2</v>
      </c>
      <c r="G1451" s="177">
        <v>0.25010074010238409</v>
      </c>
      <c r="H1451" s="178">
        <v>13573.718260336887</v>
      </c>
      <c r="I1451" s="177">
        <v>0.74989925989761597</v>
      </c>
      <c r="J1451" s="178">
        <v>54273.003169763491</v>
      </c>
      <c r="K1451" s="178">
        <v>237430.72019797523</v>
      </c>
      <c r="L1451" s="178">
        <v>557698.83780157496</v>
      </c>
      <c r="M1451" s="179">
        <v>10.27580574557701</v>
      </c>
      <c r="N1451" s="178">
        <v>5</v>
      </c>
      <c r="O1451" s="180">
        <f t="shared" si="97"/>
        <v>2.4999999999999982</v>
      </c>
    </row>
    <row r="1452" spans="2:15" x14ac:dyDescent="0.2">
      <c r="B1452" s="175" t="s">
        <v>48</v>
      </c>
      <c r="C1452" s="182" t="s">
        <v>18</v>
      </c>
      <c r="D1452" s="175" t="s">
        <v>134</v>
      </c>
      <c r="E1452" s="176" t="str">
        <f t="shared" si="96"/>
        <v>PITotal80-84</v>
      </c>
      <c r="F1452" s="177">
        <v>8.6809999999999998E-2</v>
      </c>
      <c r="G1452" s="177">
        <v>0.35665424433787757</v>
      </c>
      <c r="H1452" s="178">
        <v>14515.57270446353</v>
      </c>
      <c r="I1452" s="177">
        <v>0.64334575566212249</v>
      </c>
      <c r="J1452" s="178">
        <v>40699.284909426606</v>
      </c>
      <c r="K1452" s="178">
        <v>167207.4927859742</v>
      </c>
      <c r="L1452" s="178">
        <v>320268.11760359979</v>
      </c>
      <c r="M1452" s="179">
        <v>7.869133777567197</v>
      </c>
      <c r="N1452" s="178">
        <v>5</v>
      </c>
      <c r="O1452" s="180">
        <f t="shared" si="97"/>
        <v>2.4999999999999987</v>
      </c>
    </row>
    <row r="1453" spans="2:15" x14ac:dyDescent="0.2">
      <c r="B1453" s="175" t="s">
        <v>48</v>
      </c>
      <c r="C1453" s="182" t="s">
        <v>18</v>
      </c>
      <c r="D1453" s="175" t="s">
        <v>135</v>
      </c>
      <c r="E1453" s="176" t="str">
        <f t="shared" si="96"/>
        <v>PITotal85-89</v>
      </c>
      <c r="F1453" s="177">
        <v>0.13557</v>
      </c>
      <c r="G1453" s="177">
        <v>0.50627626906961332</v>
      </c>
      <c r="H1453" s="178">
        <v>13256.192125521206</v>
      </c>
      <c r="I1453" s="177">
        <v>0.49372373093038668</v>
      </c>
      <c r="J1453" s="178">
        <v>26183.712204963078</v>
      </c>
      <c r="K1453" s="178">
        <v>97778.080711012371</v>
      </c>
      <c r="L1453" s="178">
        <v>153060.62481762562</v>
      </c>
      <c r="M1453" s="179">
        <v>5.845642650648033</v>
      </c>
      <c r="N1453" s="178">
        <v>5</v>
      </c>
      <c r="O1453" s="180">
        <f t="shared" si="97"/>
        <v>2.5</v>
      </c>
    </row>
    <row r="1454" spans="2:15" x14ac:dyDescent="0.2">
      <c r="B1454" s="175" t="s">
        <v>48</v>
      </c>
      <c r="C1454" s="182" t="s">
        <v>18</v>
      </c>
      <c r="D1454" s="175" t="s">
        <v>8</v>
      </c>
      <c r="E1454" s="176" t="str">
        <f t="shared" si="96"/>
        <v>PITotal90+</v>
      </c>
      <c r="F1454" s="177">
        <v>0.23383999999999999</v>
      </c>
      <c r="G1454" s="177">
        <v>1</v>
      </c>
      <c r="H1454" s="178">
        <v>12927.520079441872</v>
      </c>
      <c r="I1454" s="177">
        <v>0</v>
      </c>
      <c r="J1454" s="178">
        <v>12927.520079441872</v>
      </c>
      <c r="K1454" s="178">
        <v>55282.544106613241</v>
      </c>
      <c r="L1454" s="178">
        <v>55282.544106613241</v>
      </c>
      <c r="M1454" s="179">
        <v>4.2763456383662399</v>
      </c>
      <c r="N1454" s="179" t="s">
        <v>19</v>
      </c>
      <c r="O1454" s="180">
        <f>K1454/H1454</f>
        <v>4.2763456383662399</v>
      </c>
    </row>
    <row r="1455" spans="2:15" ht="16" customHeight="1" x14ac:dyDescent="0.2">
      <c r="B1455" s="246" t="s">
        <v>14</v>
      </c>
      <c r="C1455" s="246" t="s">
        <v>17</v>
      </c>
      <c r="D1455" s="246" t="s">
        <v>0</v>
      </c>
      <c r="E1455" s="246" t="s">
        <v>137</v>
      </c>
      <c r="F1455" s="245" t="s">
        <v>1</v>
      </c>
      <c r="G1455" s="245" t="s">
        <v>2</v>
      </c>
      <c r="H1455" s="245" t="s">
        <v>82</v>
      </c>
      <c r="I1455" s="245" t="s">
        <v>3</v>
      </c>
      <c r="J1455" s="245" t="s">
        <v>4</v>
      </c>
      <c r="K1455" s="245" t="s">
        <v>5</v>
      </c>
      <c r="L1455" s="245" t="s">
        <v>6</v>
      </c>
      <c r="M1455" s="245" t="s">
        <v>7</v>
      </c>
      <c r="N1455" s="251" t="s">
        <v>9</v>
      </c>
      <c r="O1455" s="252" t="s">
        <v>141</v>
      </c>
    </row>
    <row r="1456" spans="2:15" ht="16" customHeight="1" x14ac:dyDescent="0.2">
      <c r="B1456" s="246"/>
      <c r="C1456" s="246"/>
      <c r="D1456" s="246"/>
      <c r="E1456" s="246"/>
      <c r="F1456" s="246"/>
      <c r="G1456" s="246"/>
      <c r="H1456" s="246"/>
      <c r="I1456" s="246"/>
      <c r="J1456" s="246"/>
      <c r="K1456" s="246"/>
      <c r="L1456" s="246"/>
      <c r="M1456" s="246"/>
      <c r="N1456" s="251"/>
      <c r="O1456" s="252"/>
    </row>
    <row r="1457" spans="2:15" x14ac:dyDescent="0.2">
      <c r="B1457" s="175" t="s">
        <v>49</v>
      </c>
      <c r="C1457" s="182" t="s">
        <v>18</v>
      </c>
      <c r="D1457" s="175">
        <v>0</v>
      </c>
      <c r="E1457" s="176" t="str">
        <f t="shared" si="96"/>
        <v>CETotal0</v>
      </c>
      <c r="F1457" s="177">
        <v>1.29E-2</v>
      </c>
      <c r="G1457" s="177">
        <v>1.2753228467241929E-2</v>
      </c>
      <c r="H1457" s="178">
        <v>1275.3228467241929</v>
      </c>
      <c r="I1457" s="177">
        <v>0.98724677153275808</v>
      </c>
      <c r="J1457" s="178">
        <v>100000</v>
      </c>
      <c r="K1457" s="178">
        <v>98837.236746513328</v>
      </c>
      <c r="L1457" s="178">
        <v>7448462.3705016384</v>
      </c>
      <c r="M1457" s="179">
        <v>74.484623705016389</v>
      </c>
      <c r="N1457" s="178">
        <v>1</v>
      </c>
      <c r="O1457" s="180">
        <f t="shared" ref="O1457:O1475" si="98">(K1457-J1458*N1457)/H1457</f>
        <v>8.8259685401728821E-2</v>
      </c>
    </row>
    <row r="1458" spans="2:15" x14ac:dyDescent="0.2">
      <c r="B1458" s="175" t="s">
        <v>49</v>
      </c>
      <c r="C1458" s="182" t="s">
        <v>18</v>
      </c>
      <c r="D1458" s="181" t="s">
        <v>139</v>
      </c>
      <c r="E1458" s="176" t="str">
        <f t="shared" si="96"/>
        <v>CETotal01-04</v>
      </c>
      <c r="F1458" s="177">
        <v>6.4000000000000005E-4</v>
      </c>
      <c r="G1458" s="177">
        <v>2.5392341236331792E-3</v>
      </c>
      <c r="H1458" s="178">
        <v>250.68506907226686</v>
      </c>
      <c r="I1458" s="177">
        <v>0.99746076587636678</v>
      </c>
      <c r="J1458" s="178">
        <v>98724.677153275814</v>
      </c>
      <c r="K1458" s="178">
        <v>394272.81718564662</v>
      </c>
      <c r="L1458" s="178">
        <v>7349625.1337551251</v>
      </c>
      <c r="M1458" s="179">
        <v>74.445674026813009</v>
      </c>
      <c r="N1458" s="178">
        <v>4</v>
      </c>
      <c r="O1458" s="180">
        <f t="shared" si="98"/>
        <v>1.5032760037407131</v>
      </c>
    </row>
    <row r="1459" spans="2:15" x14ac:dyDescent="0.2">
      <c r="B1459" s="175" t="s">
        <v>49</v>
      </c>
      <c r="C1459" s="182" t="s">
        <v>18</v>
      </c>
      <c r="D1459" s="181" t="s">
        <v>138</v>
      </c>
      <c r="E1459" s="176" t="str">
        <f t="shared" si="96"/>
        <v>CETotal05-09</v>
      </c>
      <c r="F1459" s="177">
        <v>2.9999999999999997E-4</v>
      </c>
      <c r="G1459" s="177">
        <v>1.507974660382428E-3</v>
      </c>
      <c r="H1459" s="178">
        <v>148.49628476967877</v>
      </c>
      <c r="I1459" s="177">
        <v>0.99849202533961756</v>
      </c>
      <c r="J1459" s="178">
        <v>98473.99208420355</v>
      </c>
      <c r="K1459" s="178">
        <v>491998.71970909357</v>
      </c>
      <c r="L1459" s="178">
        <v>6955352.3165694783</v>
      </c>
      <c r="M1459" s="179">
        <v>70.631363361628189</v>
      </c>
      <c r="N1459" s="178">
        <v>5</v>
      </c>
      <c r="O1459" s="180">
        <f t="shared" si="98"/>
        <v>2.4999999999997131</v>
      </c>
    </row>
    <row r="1460" spans="2:15" x14ac:dyDescent="0.2">
      <c r="B1460" s="175" t="s">
        <v>49</v>
      </c>
      <c r="C1460" s="182" t="s">
        <v>18</v>
      </c>
      <c r="D1460" s="181" t="s">
        <v>120</v>
      </c>
      <c r="E1460" s="176" t="str">
        <f t="shared" si="96"/>
        <v>CETotal10-14</v>
      </c>
      <c r="F1460" s="177">
        <v>3.4000000000000002E-4</v>
      </c>
      <c r="G1460" s="177">
        <v>1.7058032482464786E-3</v>
      </c>
      <c r="H1460" s="178">
        <v>167.72395012011978</v>
      </c>
      <c r="I1460" s="177">
        <v>0.99829419675175357</v>
      </c>
      <c r="J1460" s="178">
        <v>98325.495799433877</v>
      </c>
      <c r="K1460" s="178">
        <v>491208.16912186908</v>
      </c>
      <c r="L1460" s="178">
        <v>6463353.5968603846</v>
      </c>
      <c r="M1460" s="179">
        <v>65.734258895011834</v>
      </c>
      <c r="N1460" s="178">
        <v>5</v>
      </c>
      <c r="O1460" s="180">
        <f t="shared" si="98"/>
        <v>2.4999999999998272</v>
      </c>
    </row>
    <row r="1461" spans="2:15" x14ac:dyDescent="0.2">
      <c r="B1461" s="175" t="s">
        <v>49</v>
      </c>
      <c r="C1461" s="182" t="s">
        <v>18</v>
      </c>
      <c r="D1461" s="175" t="s">
        <v>121</v>
      </c>
      <c r="E1461" s="176" t="str">
        <f t="shared" si="96"/>
        <v>CETotal15-19</v>
      </c>
      <c r="F1461" s="177">
        <v>1.2700000000000001E-3</v>
      </c>
      <c r="G1461" s="177">
        <v>6.352642398356906E-3</v>
      </c>
      <c r="H1461" s="178">
        <v>623.56122317819461</v>
      </c>
      <c r="I1461" s="177">
        <v>0.99364735760164313</v>
      </c>
      <c r="J1461" s="178">
        <v>98157.771849313765</v>
      </c>
      <c r="K1461" s="178">
        <v>489229.95618862339</v>
      </c>
      <c r="L1461" s="178">
        <v>5972145.4277385157</v>
      </c>
      <c r="M1461" s="179">
        <v>60.842308410449803</v>
      </c>
      <c r="N1461" s="178">
        <v>5</v>
      </c>
      <c r="O1461" s="180">
        <f t="shared" si="98"/>
        <v>2.4999999999999973</v>
      </c>
    </row>
    <row r="1462" spans="2:15" x14ac:dyDescent="0.2">
      <c r="B1462" s="175" t="s">
        <v>49</v>
      </c>
      <c r="C1462" s="182" t="s">
        <v>18</v>
      </c>
      <c r="D1462" s="175" t="s">
        <v>122</v>
      </c>
      <c r="E1462" s="176" t="str">
        <f t="shared" si="96"/>
        <v>CETotal20-24</v>
      </c>
      <c r="F1462" s="177">
        <v>1.92E-3</v>
      </c>
      <c r="G1462" s="177">
        <v>9.5653771439420908E-3</v>
      </c>
      <c r="H1462" s="178">
        <v>932.95150907567108</v>
      </c>
      <c r="I1462" s="177">
        <v>0.99043462285605788</v>
      </c>
      <c r="J1462" s="178">
        <v>97534.21062613558</v>
      </c>
      <c r="K1462" s="178">
        <v>485338.6743579887</v>
      </c>
      <c r="L1462" s="178">
        <v>5482915.4715498919</v>
      </c>
      <c r="M1462" s="179">
        <v>56.215305751197334</v>
      </c>
      <c r="N1462" s="178">
        <v>5</v>
      </c>
      <c r="O1462" s="180">
        <f t="shared" si="98"/>
        <v>2.5000000000000284</v>
      </c>
    </row>
    <row r="1463" spans="2:15" x14ac:dyDescent="0.2">
      <c r="B1463" s="175" t="s">
        <v>49</v>
      </c>
      <c r="C1463" s="182" t="s">
        <v>18</v>
      </c>
      <c r="D1463" s="175" t="s">
        <v>123</v>
      </c>
      <c r="E1463" s="176" t="str">
        <f t="shared" si="96"/>
        <v>CETotal25-29</v>
      </c>
      <c r="F1463" s="177">
        <v>2.0400000000000001E-3</v>
      </c>
      <c r="G1463" s="177">
        <v>1.0134699943627361E-2</v>
      </c>
      <c r="H1463" s="178">
        <v>979.02477532799912</v>
      </c>
      <c r="I1463" s="177">
        <v>0.98986530005637263</v>
      </c>
      <c r="J1463" s="178">
        <v>96601.259117059904</v>
      </c>
      <c r="K1463" s="178">
        <v>480558.73364697956</v>
      </c>
      <c r="L1463" s="178">
        <v>4997576.797191903</v>
      </c>
      <c r="M1463" s="179">
        <v>51.734075133906039</v>
      </c>
      <c r="N1463" s="178">
        <v>5</v>
      </c>
      <c r="O1463" s="180">
        <f t="shared" si="98"/>
        <v>2.5000000000000573</v>
      </c>
    </row>
    <row r="1464" spans="2:15" x14ac:dyDescent="0.2">
      <c r="B1464" s="175" t="s">
        <v>49</v>
      </c>
      <c r="C1464" s="182" t="s">
        <v>18</v>
      </c>
      <c r="D1464" s="175" t="s">
        <v>124</v>
      </c>
      <c r="E1464" s="176" t="str">
        <f t="shared" si="96"/>
        <v>CETotal30-34</v>
      </c>
      <c r="F1464" s="177">
        <v>2.2100000000000002E-3</v>
      </c>
      <c r="G1464" s="177">
        <v>1.1012552148293473E-2</v>
      </c>
      <c r="H1464" s="178">
        <v>1053.0448422246616</v>
      </c>
      <c r="I1464" s="177">
        <v>0.98898744785170656</v>
      </c>
      <c r="J1464" s="178">
        <v>95622.234341731906</v>
      </c>
      <c r="K1464" s="178">
        <v>475478.55960309791</v>
      </c>
      <c r="L1464" s="178">
        <v>4517018.0635449234</v>
      </c>
      <c r="M1464" s="179">
        <v>47.238156425022851</v>
      </c>
      <c r="N1464" s="178">
        <v>5</v>
      </c>
      <c r="O1464" s="180">
        <f t="shared" si="98"/>
        <v>2.4999999999999991</v>
      </c>
    </row>
    <row r="1465" spans="2:15" x14ac:dyDescent="0.2">
      <c r="B1465" s="175" t="s">
        <v>49</v>
      </c>
      <c r="C1465" s="182" t="s">
        <v>18</v>
      </c>
      <c r="D1465" s="175" t="s">
        <v>125</v>
      </c>
      <c r="E1465" s="176" t="str">
        <f t="shared" si="96"/>
        <v>CETotal35-39</v>
      </c>
      <c r="F1465" s="177">
        <v>2.7100000000000002E-3</v>
      </c>
      <c r="G1465" s="177">
        <v>1.3457425605936719E-2</v>
      </c>
      <c r="H1465" s="178">
        <v>1272.6578323033509</v>
      </c>
      <c r="I1465" s="177">
        <v>0.98654257439406323</v>
      </c>
      <c r="J1465" s="178">
        <v>94569.189499507251</v>
      </c>
      <c r="K1465" s="178">
        <v>469664.30291677784</v>
      </c>
      <c r="L1465" s="178">
        <v>4041539.5039418256</v>
      </c>
      <c r="M1465" s="179">
        <v>42.736323799865957</v>
      </c>
      <c r="N1465" s="178">
        <v>5</v>
      </c>
      <c r="O1465" s="180">
        <f t="shared" si="98"/>
        <v>2.5000000000000253</v>
      </c>
    </row>
    <row r="1466" spans="2:15" x14ac:dyDescent="0.2">
      <c r="B1466" s="175" t="s">
        <v>49</v>
      </c>
      <c r="C1466" s="182" t="s">
        <v>18</v>
      </c>
      <c r="D1466" s="175" t="s">
        <v>126</v>
      </c>
      <c r="E1466" s="176" t="str">
        <f t="shared" si="96"/>
        <v>CETotal40-44</v>
      </c>
      <c r="F1466" s="177">
        <v>3.5699999999999998E-3</v>
      </c>
      <c r="G1466" s="177">
        <v>1.7696084325930037E-2</v>
      </c>
      <c r="H1466" s="178">
        <v>1650.9832916996422</v>
      </c>
      <c r="I1466" s="177">
        <v>0.98230391567406994</v>
      </c>
      <c r="J1466" s="178">
        <v>93296.53166720389</v>
      </c>
      <c r="K1466" s="178">
        <v>462355.20010677038</v>
      </c>
      <c r="L1466" s="178">
        <v>3571875.2010250478</v>
      </c>
      <c r="M1466" s="179">
        <v>38.285187425468393</v>
      </c>
      <c r="N1466" s="178">
        <v>5</v>
      </c>
      <c r="O1466" s="180">
        <f t="shared" si="98"/>
        <v>2.5000000000000031</v>
      </c>
    </row>
    <row r="1467" spans="2:15" x14ac:dyDescent="0.2">
      <c r="B1467" s="175" t="s">
        <v>49</v>
      </c>
      <c r="C1467" s="182" t="s">
        <v>18</v>
      </c>
      <c r="D1467" s="175" t="s">
        <v>127</v>
      </c>
      <c r="E1467" s="176" t="str">
        <f t="shared" si="96"/>
        <v>CETotal45-49</v>
      </c>
      <c r="F1467" s="177">
        <v>4.9300000000000004E-3</v>
      </c>
      <c r="G1467" s="177">
        <v>2.4365405042817308E-2</v>
      </c>
      <c r="H1467" s="178">
        <v>2232.9809065402687</v>
      </c>
      <c r="I1467" s="177">
        <v>0.97563459495718274</v>
      </c>
      <c r="J1467" s="178">
        <v>91645.548375504251</v>
      </c>
      <c r="K1467" s="178">
        <v>452645.28961117059</v>
      </c>
      <c r="L1467" s="178">
        <v>3109520.0009182775</v>
      </c>
      <c r="M1467" s="179">
        <v>33.929853179310726</v>
      </c>
      <c r="N1467" s="178">
        <v>5</v>
      </c>
      <c r="O1467" s="180">
        <f t="shared" si="98"/>
        <v>2.5000000000000036</v>
      </c>
    </row>
    <row r="1468" spans="2:15" x14ac:dyDescent="0.2">
      <c r="B1468" s="175" t="s">
        <v>49</v>
      </c>
      <c r="C1468" s="182" t="s">
        <v>18</v>
      </c>
      <c r="D1468" s="175" t="s">
        <v>128</v>
      </c>
      <c r="E1468" s="176" t="str">
        <f t="shared" si="96"/>
        <v>CETotal50-54</v>
      </c>
      <c r="F1468" s="177">
        <v>6.4999999999999997E-3</v>
      </c>
      <c r="G1468" s="177">
        <v>3.1963260306810175E-2</v>
      </c>
      <c r="H1468" s="178">
        <v>2857.9171687107232</v>
      </c>
      <c r="I1468" s="177">
        <v>0.96803673969318982</v>
      </c>
      <c r="J1468" s="178">
        <v>89412.567468963985</v>
      </c>
      <c r="K1468" s="178">
        <v>439918.04442304309</v>
      </c>
      <c r="L1468" s="178">
        <v>2656874.711307107</v>
      </c>
      <c r="M1468" s="179">
        <v>29.714779325952534</v>
      </c>
      <c r="N1468" s="178">
        <v>5</v>
      </c>
      <c r="O1468" s="180">
        <f t="shared" si="98"/>
        <v>2.5000000000000058</v>
      </c>
    </row>
    <row r="1469" spans="2:15" x14ac:dyDescent="0.2">
      <c r="B1469" s="175" t="s">
        <v>49</v>
      </c>
      <c r="C1469" s="182" t="s">
        <v>18</v>
      </c>
      <c r="D1469" s="175" t="s">
        <v>129</v>
      </c>
      <c r="E1469" s="176" t="str">
        <f t="shared" si="96"/>
        <v>CETotal55-59</v>
      </c>
      <c r="F1469" s="177">
        <v>9.0500000000000008E-3</v>
      </c>
      <c r="G1469" s="177">
        <v>4.425787618227342E-2</v>
      </c>
      <c r="H1469" s="178">
        <v>3830.7249959885835</v>
      </c>
      <c r="I1469" s="177">
        <v>0.95574212381772661</v>
      </c>
      <c r="J1469" s="178">
        <v>86554.650300253255</v>
      </c>
      <c r="K1469" s="178">
        <v>423196.4390112948</v>
      </c>
      <c r="L1469" s="178">
        <v>2216956.6668840637</v>
      </c>
      <c r="M1469" s="179">
        <v>25.61337443099319</v>
      </c>
      <c r="N1469" s="178">
        <v>5</v>
      </c>
      <c r="O1469" s="180">
        <f t="shared" si="98"/>
        <v>2.5000000000000004</v>
      </c>
    </row>
    <row r="1470" spans="2:15" x14ac:dyDescent="0.2">
      <c r="B1470" s="175" t="s">
        <v>49</v>
      </c>
      <c r="C1470" s="182" t="s">
        <v>18</v>
      </c>
      <c r="D1470" s="175" t="s">
        <v>130</v>
      </c>
      <c r="E1470" s="176" t="str">
        <f t="shared" si="96"/>
        <v>CETotal60-64</v>
      </c>
      <c r="F1470" s="177">
        <v>1.3440000000000001E-2</v>
      </c>
      <c r="G1470" s="177">
        <v>6.5023584891673217E-2</v>
      </c>
      <c r="H1470" s="178">
        <v>5379.0061795942884</v>
      </c>
      <c r="I1470" s="177">
        <v>0.93497641510832674</v>
      </c>
      <c r="J1470" s="178">
        <v>82723.925304264674</v>
      </c>
      <c r="K1470" s="178">
        <v>400172.11107233766</v>
      </c>
      <c r="L1470" s="178">
        <v>1793760.2278727689</v>
      </c>
      <c r="M1470" s="179">
        <v>21.683693336301282</v>
      </c>
      <c r="N1470" s="178">
        <v>5</v>
      </c>
      <c r="O1470" s="180">
        <f t="shared" si="98"/>
        <v>2.5000000000000031</v>
      </c>
    </row>
    <row r="1471" spans="2:15" x14ac:dyDescent="0.2">
      <c r="B1471" s="175" t="s">
        <v>49</v>
      </c>
      <c r="C1471" s="182" t="s">
        <v>18</v>
      </c>
      <c r="D1471" s="175" t="s">
        <v>131</v>
      </c>
      <c r="E1471" s="176" t="str">
        <f t="shared" si="96"/>
        <v>CETotal65-69</v>
      </c>
      <c r="F1471" s="177">
        <v>1.8849999999999999E-2</v>
      </c>
      <c r="G1471" s="177">
        <v>9.0003249977227112E-2</v>
      </c>
      <c r="H1471" s="178">
        <v>6961.2940904461229</v>
      </c>
      <c r="I1471" s="177">
        <v>0.90999675002277292</v>
      </c>
      <c r="J1471" s="178">
        <v>77344.919124670385</v>
      </c>
      <c r="K1471" s="178">
        <v>369321.36039723665</v>
      </c>
      <c r="L1471" s="178">
        <v>1393588.1168004312</v>
      </c>
      <c r="M1471" s="179">
        <v>18.017836628080772</v>
      </c>
      <c r="N1471" s="178">
        <v>5</v>
      </c>
      <c r="O1471" s="180">
        <f t="shared" si="98"/>
        <v>2.5000000000000031</v>
      </c>
    </row>
    <row r="1472" spans="2:15" x14ac:dyDescent="0.2">
      <c r="B1472" s="175" t="s">
        <v>49</v>
      </c>
      <c r="C1472" s="182" t="s">
        <v>18</v>
      </c>
      <c r="D1472" s="175" t="s">
        <v>132</v>
      </c>
      <c r="E1472" s="176" t="str">
        <f t="shared" si="96"/>
        <v>CETotal70-74</v>
      </c>
      <c r="F1472" s="177">
        <v>2.92E-2</v>
      </c>
      <c r="G1472" s="177">
        <v>0.13605724384576254</v>
      </c>
      <c r="H1472" s="178">
        <v>9576.2020340301679</v>
      </c>
      <c r="I1472" s="177">
        <v>0.86394275615423743</v>
      </c>
      <c r="J1472" s="178">
        <v>70383.625034224271</v>
      </c>
      <c r="K1472" s="178">
        <v>327977.62008604594</v>
      </c>
      <c r="L1472" s="178">
        <v>1024266.7564031945</v>
      </c>
      <c r="M1472" s="179">
        <v>14.552628624984028</v>
      </c>
      <c r="N1472" s="178">
        <v>5</v>
      </c>
      <c r="O1472" s="180">
        <f t="shared" si="98"/>
        <v>2.4999999999999969</v>
      </c>
    </row>
    <row r="1473" spans="2:15" x14ac:dyDescent="0.2">
      <c r="B1473" s="175" t="s">
        <v>49</v>
      </c>
      <c r="C1473" s="182" t="s">
        <v>18</v>
      </c>
      <c r="D1473" s="175" t="s">
        <v>133</v>
      </c>
      <c r="E1473" s="176" t="str">
        <f t="shared" si="96"/>
        <v>CETotal75-79</v>
      </c>
      <c r="F1473" s="177">
        <v>4.5780000000000001E-2</v>
      </c>
      <c r="G1473" s="177">
        <v>0.20538360675666636</v>
      </c>
      <c r="H1473" s="178">
        <v>12488.847853358135</v>
      </c>
      <c r="I1473" s="177">
        <v>0.79461639324333366</v>
      </c>
      <c r="J1473" s="178">
        <v>60807.423000194103</v>
      </c>
      <c r="K1473" s="178">
        <v>272814.9953675752</v>
      </c>
      <c r="L1473" s="178">
        <v>696289.13631714857</v>
      </c>
      <c r="M1473" s="179">
        <v>11.450725946977327</v>
      </c>
      <c r="N1473" s="178">
        <v>5</v>
      </c>
      <c r="O1473" s="180">
        <f t="shared" si="98"/>
        <v>2.5000000000000027</v>
      </c>
    </row>
    <row r="1474" spans="2:15" x14ac:dyDescent="0.2">
      <c r="B1474" s="175" t="s">
        <v>49</v>
      </c>
      <c r="C1474" s="182" t="s">
        <v>18</v>
      </c>
      <c r="D1474" s="175" t="s">
        <v>134</v>
      </c>
      <c r="E1474" s="176" t="str">
        <f t="shared" si="96"/>
        <v>CETotal80-84</v>
      </c>
      <c r="F1474" s="177">
        <v>7.3099999999999998E-2</v>
      </c>
      <c r="G1474" s="177">
        <v>0.30900944997611129</v>
      </c>
      <c r="H1474" s="178">
        <v>14930.896329753183</v>
      </c>
      <c r="I1474" s="177">
        <v>0.69099055002388865</v>
      </c>
      <c r="J1474" s="178">
        <v>48318.575146835967</v>
      </c>
      <c r="K1474" s="178">
        <v>204265.63490979688</v>
      </c>
      <c r="L1474" s="178">
        <v>423474.14094957337</v>
      </c>
      <c r="M1474" s="179">
        <v>8.764210030255903</v>
      </c>
      <c r="N1474" s="178">
        <v>5</v>
      </c>
      <c r="O1474" s="180">
        <f t="shared" si="98"/>
        <v>2.5000000000000018</v>
      </c>
    </row>
    <row r="1475" spans="2:15" x14ac:dyDescent="0.2">
      <c r="B1475" s="175" t="s">
        <v>49</v>
      </c>
      <c r="C1475" s="182" t="s">
        <v>18</v>
      </c>
      <c r="D1475" s="175" t="s">
        <v>135</v>
      </c>
      <c r="E1475" s="176" t="str">
        <f t="shared" si="96"/>
        <v>CETotal85-89</v>
      </c>
      <c r="F1475" s="177">
        <v>0.11358</v>
      </c>
      <c r="G1475" s="177">
        <v>0.44230837408037871</v>
      </c>
      <c r="H1475" s="178">
        <v>14767.649931901786</v>
      </c>
      <c r="I1475" s="177">
        <v>0.55769162591962129</v>
      </c>
      <c r="J1475" s="178">
        <v>33387.678817082779</v>
      </c>
      <c r="K1475" s="178">
        <v>130019.26925565943</v>
      </c>
      <c r="L1475" s="178">
        <v>219208.50603977652</v>
      </c>
      <c r="M1475" s="179">
        <v>6.565550939935922</v>
      </c>
      <c r="N1475" s="178">
        <v>5</v>
      </c>
      <c r="O1475" s="180">
        <f t="shared" si="98"/>
        <v>2.5</v>
      </c>
    </row>
    <row r="1476" spans="2:15" x14ac:dyDescent="0.2">
      <c r="B1476" s="175" t="s">
        <v>49</v>
      </c>
      <c r="C1476" s="182" t="s">
        <v>18</v>
      </c>
      <c r="D1476" s="175" t="s">
        <v>8</v>
      </c>
      <c r="E1476" s="176" t="str">
        <f t="shared" si="96"/>
        <v>CETotal90+</v>
      </c>
      <c r="F1476" s="177">
        <v>0.20877000000000001</v>
      </c>
      <c r="G1476" s="177">
        <v>1</v>
      </c>
      <c r="H1476" s="178">
        <v>18620.028885180993</v>
      </c>
      <c r="I1476" s="177">
        <v>0</v>
      </c>
      <c r="J1476" s="178">
        <v>18620.028885180993</v>
      </c>
      <c r="K1476" s="178">
        <v>89189.236784117093</v>
      </c>
      <c r="L1476" s="178">
        <v>89189.236784117093</v>
      </c>
      <c r="M1476" s="179">
        <v>4.7899623214386944</v>
      </c>
      <c r="N1476" s="179" t="s">
        <v>19</v>
      </c>
      <c r="O1476" s="180">
        <f>K1476/H1476</f>
        <v>4.7899623214386944</v>
      </c>
    </row>
    <row r="1477" spans="2:15" ht="16" customHeight="1" x14ac:dyDescent="0.2">
      <c r="B1477" s="246" t="s">
        <v>14</v>
      </c>
      <c r="C1477" s="246" t="s">
        <v>17</v>
      </c>
      <c r="D1477" s="246" t="s">
        <v>0</v>
      </c>
      <c r="E1477" s="246" t="s">
        <v>137</v>
      </c>
      <c r="F1477" s="245" t="s">
        <v>1</v>
      </c>
      <c r="G1477" s="245" t="s">
        <v>2</v>
      </c>
      <c r="H1477" s="245" t="s">
        <v>82</v>
      </c>
      <c r="I1477" s="245" t="s">
        <v>3</v>
      </c>
      <c r="J1477" s="245" t="s">
        <v>4</v>
      </c>
      <c r="K1477" s="245" t="s">
        <v>5</v>
      </c>
      <c r="L1477" s="245" t="s">
        <v>6</v>
      </c>
      <c r="M1477" s="245" t="s">
        <v>7</v>
      </c>
      <c r="N1477" s="251" t="s">
        <v>9</v>
      </c>
      <c r="O1477" s="252" t="s">
        <v>141</v>
      </c>
    </row>
    <row r="1478" spans="2:15" ht="16" customHeight="1" x14ac:dyDescent="0.2">
      <c r="B1478" s="246"/>
      <c r="C1478" s="246"/>
      <c r="D1478" s="246"/>
      <c r="E1478" s="246"/>
      <c r="F1478" s="246"/>
      <c r="G1478" s="246"/>
      <c r="H1478" s="246"/>
      <c r="I1478" s="246"/>
      <c r="J1478" s="246"/>
      <c r="K1478" s="246"/>
      <c r="L1478" s="246"/>
      <c r="M1478" s="246"/>
      <c r="N1478" s="251"/>
      <c r="O1478" s="252"/>
    </row>
    <row r="1479" spans="2:15" x14ac:dyDescent="0.2">
      <c r="B1479" s="175" t="s">
        <v>50</v>
      </c>
      <c r="C1479" s="182" t="s">
        <v>18</v>
      </c>
      <c r="D1479" s="175">
        <v>0</v>
      </c>
      <c r="E1479" s="176" t="str">
        <f t="shared" si="96"/>
        <v>RNTotal0</v>
      </c>
      <c r="F1479" s="177">
        <v>1.323E-2</v>
      </c>
      <c r="G1479" s="177">
        <v>1.3072859021770402E-2</v>
      </c>
      <c r="H1479" s="178">
        <v>1307.2859021770403</v>
      </c>
      <c r="I1479" s="177">
        <v>0.98692714097822964</v>
      </c>
      <c r="J1479" s="178">
        <v>100000</v>
      </c>
      <c r="K1479" s="178">
        <v>98809.348285832733</v>
      </c>
      <c r="L1479" s="178">
        <v>7637531.4613063224</v>
      </c>
      <c r="M1479" s="179">
        <v>76.375314613063225</v>
      </c>
      <c r="N1479" s="178">
        <v>1</v>
      </c>
      <c r="O1479" s="180">
        <f t="shared" ref="O1479:O1497" si="99">(K1479-J1480*N1479)/H1479</f>
        <v>8.9218577065309751E-2</v>
      </c>
    </row>
    <row r="1480" spans="2:15" x14ac:dyDescent="0.2">
      <c r="B1480" s="175" t="s">
        <v>50</v>
      </c>
      <c r="C1480" s="182" t="s">
        <v>18</v>
      </c>
      <c r="D1480" s="181" t="s">
        <v>139</v>
      </c>
      <c r="E1480" s="176" t="str">
        <f t="shared" si="96"/>
        <v>RNTotal01-04</v>
      </c>
      <c r="F1480" s="177">
        <v>3.6999999999999999E-4</v>
      </c>
      <c r="G1480" s="177">
        <v>1.4906776627531375E-3</v>
      </c>
      <c r="H1480" s="178">
        <v>147.11902438210635</v>
      </c>
      <c r="I1480" s="177">
        <v>0.99850932233724687</v>
      </c>
      <c r="J1480" s="178">
        <v>98692.714097822958</v>
      </c>
      <c r="K1480" s="178">
        <v>394403.46437924082</v>
      </c>
      <c r="L1480" s="178">
        <v>7538722.1130204899</v>
      </c>
      <c r="M1480" s="179">
        <v>76.385801950366925</v>
      </c>
      <c r="N1480" s="178">
        <v>4</v>
      </c>
      <c r="O1480" s="180">
        <f t="shared" si="99"/>
        <v>1.5027566040893992</v>
      </c>
    </row>
    <row r="1481" spans="2:15" x14ac:dyDescent="0.2">
      <c r="B1481" s="175" t="s">
        <v>50</v>
      </c>
      <c r="C1481" s="182" t="s">
        <v>18</v>
      </c>
      <c r="D1481" s="181" t="s">
        <v>138</v>
      </c>
      <c r="E1481" s="176" t="str">
        <f t="shared" si="96"/>
        <v>RNTotal05-09</v>
      </c>
      <c r="F1481" s="177">
        <v>2.9999999999999997E-4</v>
      </c>
      <c r="G1481" s="177">
        <v>1.5018823588715477E-3</v>
      </c>
      <c r="H1481" s="178">
        <v>148.00389078529972</v>
      </c>
      <c r="I1481" s="177">
        <v>0.9984981176411285</v>
      </c>
      <c r="J1481" s="178">
        <v>98545.595073440854</v>
      </c>
      <c r="K1481" s="178">
        <v>492357.96564024105</v>
      </c>
      <c r="L1481" s="178">
        <v>7144318.6486412492</v>
      </c>
      <c r="M1481" s="179">
        <v>72.497595080906095</v>
      </c>
      <c r="N1481" s="178">
        <v>5</v>
      </c>
      <c r="O1481" s="180">
        <f t="shared" si="99"/>
        <v>2.5000000000003224</v>
      </c>
    </row>
    <row r="1482" spans="2:15" x14ac:dyDescent="0.2">
      <c r="B1482" s="175" t="s">
        <v>50</v>
      </c>
      <c r="C1482" s="182" t="s">
        <v>18</v>
      </c>
      <c r="D1482" s="181" t="s">
        <v>120</v>
      </c>
      <c r="E1482" s="176" t="str">
        <f t="shared" si="96"/>
        <v>RNTotal10-14</v>
      </c>
      <c r="F1482" s="177">
        <v>3.2000000000000003E-4</v>
      </c>
      <c r="G1482" s="177">
        <v>1.5855898507113049E-3</v>
      </c>
      <c r="H1482" s="178">
        <v>156.01822191365883</v>
      </c>
      <c r="I1482" s="177">
        <v>0.99841441014928867</v>
      </c>
      <c r="J1482" s="178">
        <v>98397.591182655553</v>
      </c>
      <c r="K1482" s="178">
        <v>491597.91035849362</v>
      </c>
      <c r="L1482" s="178">
        <v>6651960.6830010079</v>
      </c>
      <c r="M1482" s="179">
        <v>67.602881361729331</v>
      </c>
      <c r="N1482" s="178">
        <v>5</v>
      </c>
      <c r="O1482" s="180">
        <f t="shared" si="99"/>
        <v>2.5000000000002416</v>
      </c>
    </row>
    <row r="1483" spans="2:15" x14ac:dyDescent="0.2">
      <c r="B1483" s="175" t="s">
        <v>50</v>
      </c>
      <c r="C1483" s="182" t="s">
        <v>18</v>
      </c>
      <c r="D1483" s="175" t="s">
        <v>121</v>
      </c>
      <c r="E1483" s="176" t="str">
        <f t="shared" si="96"/>
        <v>RNTotal15-19</v>
      </c>
      <c r="F1483" s="177">
        <v>9.1E-4</v>
      </c>
      <c r="G1483" s="177">
        <v>4.5328985843572991E-3</v>
      </c>
      <c r="H1483" s="178">
        <v>445.31908699878124</v>
      </c>
      <c r="I1483" s="177">
        <v>0.99546710141564265</v>
      </c>
      <c r="J1483" s="178">
        <v>98241.572960741891</v>
      </c>
      <c r="K1483" s="178">
        <v>490094.56708621245</v>
      </c>
      <c r="L1483" s="178">
        <v>6160362.7726425147</v>
      </c>
      <c r="M1483" s="179">
        <v>62.706271764441766</v>
      </c>
      <c r="N1483" s="178">
        <v>5</v>
      </c>
      <c r="O1483" s="180">
        <f t="shared" si="99"/>
        <v>2.4999999999999423</v>
      </c>
    </row>
    <row r="1484" spans="2:15" x14ac:dyDescent="0.2">
      <c r="B1484" s="175" t="s">
        <v>50</v>
      </c>
      <c r="C1484" s="182" t="s">
        <v>18</v>
      </c>
      <c r="D1484" s="175" t="s">
        <v>122</v>
      </c>
      <c r="E1484" s="176" t="str">
        <f t="shared" si="96"/>
        <v>RNTotal20-24</v>
      </c>
      <c r="F1484" s="177">
        <v>1.34E-3</v>
      </c>
      <c r="G1484" s="177">
        <v>6.6893052949742564E-3</v>
      </c>
      <c r="H1484" s="178">
        <v>654.18899886627639</v>
      </c>
      <c r="I1484" s="177">
        <v>0.99331069470502575</v>
      </c>
      <c r="J1484" s="178">
        <v>97796.253873743102</v>
      </c>
      <c r="K1484" s="178">
        <v>487345.7968715498</v>
      </c>
      <c r="L1484" s="178">
        <v>5670268.2055563023</v>
      </c>
      <c r="M1484" s="179">
        <v>57.980423390007665</v>
      </c>
      <c r="N1484" s="178">
        <v>5</v>
      </c>
      <c r="O1484" s="180">
        <f t="shared" si="99"/>
        <v>2.4999999999999658</v>
      </c>
    </row>
    <row r="1485" spans="2:15" x14ac:dyDescent="0.2">
      <c r="B1485" s="175" t="s">
        <v>50</v>
      </c>
      <c r="C1485" s="182" t="s">
        <v>18</v>
      </c>
      <c r="D1485" s="175" t="s">
        <v>123</v>
      </c>
      <c r="E1485" s="176" t="str">
        <f t="shared" ref="E1485:E1548" si="100">_xlfn.CONCAT(B1485,C1485,D1485)</f>
        <v>RNTotal25-29</v>
      </c>
      <c r="F1485" s="177">
        <v>1.5299999999999999E-3</v>
      </c>
      <c r="G1485" s="177">
        <v>7.6271414860465724E-3</v>
      </c>
      <c r="H1485" s="178">
        <v>740.91627304740064</v>
      </c>
      <c r="I1485" s="177">
        <v>0.9923728585139534</v>
      </c>
      <c r="J1485" s="178">
        <v>97142.064874876829</v>
      </c>
      <c r="K1485" s="178">
        <v>483858.03369176562</v>
      </c>
      <c r="L1485" s="178">
        <v>5182922.4086847529</v>
      </c>
      <c r="M1485" s="179">
        <v>53.354048170178189</v>
      </c>
      <c r="N1485" s="178">
        <v>5</v>
      </c>
      <c r="O1485" s="180">
        <f t="shared" si="99"/>
        <v>2.5000000000000062</v>
      </c>
    </row>
    <row r="1486" spans="2:15" x14ac:dyDescent="0.2">
      <c r="B1486" s="175" t="s">
        <v>50</v>
      </c>
      <c r="C1486" s="182" t="s">
        <v>18</v>
      </c>
      <c r="D1486" s="175" t="s">
        <v>124</v>
      </c>
      <c r="E1486" s="176" t="str">
        <f t="shared" si="100"/>
        <v>RNTotal30-34</v>
      </c>
      <c r="F1486" s="177">
        <v>1.5900000000000001E-3</v>
      </c>
      <c r="G1486" s="177">
        <v>7.8992968554370997E-3</v>
      </c>
      <c r="H1486" s="178">
        <v>761.5012900109557</v>
      </c>
      <c r="I1486" s="177">
        <v>0.99210070314456289</v>
      </c>
      <c r="J1486" s="178">
        <v>96401.148601829424</v>
      </c>
      <c r="K1486" s="178">
        <v>480101.98978411971</v>
      </c>
      <c r="L1486" s="178">
        <v>4699064.3749929871</v>
      </c>
      <c r="M1486" s="179">
        <v>48.744900275014068</v>
      </c>
      <c r="N1486" s="178">
        <v>5</v>
      </c>
      <c r="O1486" s="180">
        <f t="shared" si="99"/>
        <v>2.5000000000000258</v>
      </c>
    </row>
    <row r="1487" spans="2:15" x14ac:dyDescent="0.2">
      <c r="B1487" s="175" t="s">
        <v>50</v>
      </c>
      <c r="C1487" s="182" t="s">
        <v>18</v>
      </c>
      <c r="D1487" s="175" t="s">
        <v>125</v>
      </c>
      <c r="E1487" s="176" t="str">
        <f t="shared" si="100"/>
        <v>RNTotal35-39</v>
      </c>
      <c r="F1487" s="177">
        <v>2.2599999999999999E-3</v>
      </c>
      <c r="G1487" s="177">
        <v>1.125374892094461E-2</v>
      </c>
      <c r="H1487" s="178">
        <v>1076.3045777349</v>
      </c>
      <c r="I1487" s="177">
        <v>0.98874625107905534</v>
      </c>
      <c r="J1487" s="178">
        <v>95639.647311818466</v>
      </c>
      <c r="K1487" s="178">
        <v>475507.4751147551</v>
      </c>
      <c r="L1487" s="178">
        <v>4218962.3852088675</v>
      </c>
      <c r="M1487" s="179">
        <v>44.113111076764902</v>
      </c>
      <c r="N1487" s="178">
        <v>5</v>
      </c>
      <c r="O1487" s="180">
        <f t="shared" si="99"/>
        <v>2.5000000000000622</v>
      </c>
    </row>
    <row r="1488" spans="2:15" x14ac:dyDescent="0.2">
      <c r="B1488" s="175" t="s">
        <v>50</v>
      </c>
      <c r="C1488" s="182" t="s">
        <v>18</v>
      </c>
      <c r="D1488" s="175" t="s">
        <v>126</v>
      </c>
      <c r="E1488" s="176" t="str">
        <f t="shared" si="100"/>
        <v>RNTotal40-44</v>
      </c>
      <c r="F1488" s="177">
        <v>2.8400000000000001E-3</v>
      </c>
      <c r="G1488" s="177">
        <v>1.4098506504888506E-2</v>
      </c>
      <c r="H1488" s="178">
        <v>1333.2019026604783</v>
      </c>
      <c r="I1488" s="177">
        <v>0.98590149349511147</v>
      </c>
      <c r="J1488" s="178">
        <v>94563.342734083562</v>
      </c>
      <c r="K1488" s="178">
        <v>469483.7089137666</v>
      </c>
      <c r="L1488" s="178">
        <v>3743454.9100941126</v>
      </c>
      <c r="M1488" s="179">
        <v>39.586744734911484</v>
      </c>
      <c r="N1488" s="178">
        <v>5</v>
      </c>
      <c r="O1488" s="180">
        <f t="shared" si="99"/>
        <v>2.4999999999999871</v>
      </c>
    </row>
    <row r="1489" spans="2:15" x14ac:dyDescent="0.2">
      <c r="B1489" s="175" t="s">
        <v>50</v>
      </c>
      <c r="C1489" s="182" t="s">
        <v>18</v>
      </c>
      <c r="D1489" s="175" t="s">
        <v>127</v>
      </c>
      <c r="E1489" s="176" t="str">
        <f t="shared" si="100"/>
        <v>RNTotal45-49</v>
      </c>
      <c r="F1489" s="177">
        <v>4.0000000000000001E-3</v>
      </c>
      <c r="G1489" s="177">
        <v>1.9792465950898504E-2</v>
      </c>
      <c r="H1489" s="178">
        <v>1845.2543880034136</v>
      </c>
      <c r="I1489" s="177">
        <v>0.98020753404910155</v>
      </c>
      <c r="J1489" s="178">
        <v>93230.140831423079</v>
      </c>
      <c r="K1489" s="178">
        <v>461537.56818710687</v>
      </c>
      <c r="L1489" s="178">
        <v>3273971.2011803458</v>
      </c>
      <c r="M1489" s="179">
        <v>35.117089516149896</v>
      </c>
      <c r="N1489" s="178">
        <v>5</v>
      </c>
      <c r="O1489" s="180">
        <f t="shared" si="99"/>
        <v>2.4999999999999822</v>
      </c>
    </row>
    <row r="1490" spans="2:15" x14ac:dyDescent="0.2">
      <c r="B1490" s="175" t="s">
        <v>50</v>
      </c>
      <c r="C1490" s="182" t="s">
        <v>18</v>
      </c>
      <c r="D1490" s="175" t="s">
        <v>128</v>
      </c>
      <c r="E1490" s="176" t="str">
        <f t="shared" si="100"/>
        <v>RNTotal50-54</v>
      </c>
      <c r="F1490" s="177">
        <v>5.9199999999999999E-3</v>
      </c>
      <c r="G1490" s="177">
        <v>2.9163772112827745E-2</v>
      </c>
      <c r="H1490" s="178">
        <v>2665.1280027925327</v>
      </c>
      <c r="I1490" s="177">
        <v>0.97083622788717228</v>
      </c>
      <c r="J1490" s="178">
        <v>91384.886443419673</v>
      </c>
      <c r="K1490" s="178">
        <v>450261.61221011705</v>
      </c>
      <c r="L1490" s="178">
        <v>2812433.632993239</v>
      </c>
      <c r="M1490" s="179">
        <v>30.775697628453454</v>
      </c>
      <c r="N1490" s="178">
        <v>5</v>
      </c>
      <c r="O1490" s="180">
        <f t="shared" si="99"/>
        <v>2.4999999999999947</v>
      </c>
    </row>
    <row r="1491" spans="2:15" x14ac:dyDescent="0.2">
      <c r="B1491" s="175" t="s">
        <v>50</v>
      </c>
      <c r="C1491" s="182" t="s">
        <v>18</v>
      </c>
      <c r="D1491" s="175" t="s">
        <v>129</v>
      </c>
      <c r="E1491" s="176" t="str">
        <f t="shared" si="100"/>
        <v>RNTotal55-59</v>
      </c>
      <c r="F1491" s="177">
        <v>8.2100000000000003E-3</v>
      </c>
      <c r="G1491" s="177">
        <v>4.02094261381526E-2</v>
      </c>
      <c r="H1491" s="178">
        <v>3567.3705740131381</v>
      </c>
      <c r="I1491" s="177">
        <v>0.95979057386184741</v>
      </c>
      <c r="J1491" s="178">
        <v>88719.758440627149</v>
      </c>
      <c r="K1491" s="178">
        <v>434680.36576810287</v>
      </c>
      <c r="L1491" s="178">
        <v>2362172.0207831222</v>
      </c>
      <c r="M1491" s="179">
        <v>26.625095269662282</v>
      </c>
      <c r="N1491" s="178">
        <v>5</v>
      </c>
      <c r="O1491" s="180">
        <f t="shared" si="99"/>
        <v>2.4999999999999876</v>
      </c>
    </row>
    <row r="1492" spans="2:15" x14ac:dyDescent="0.2">
      <c r="B1492" s="175" t="s">
        <v>50</v>
      </c>
      <c r="C1492" s="182" t="s">
        <v>18</v>
      </c>
      <c r="D1492" s="175" t="s">
        <v>130</v>
      </c>
      <c r="E1492" s="176" t="str">
        <f t="shared" si="100"/>
        <v>RNTotal60-64</v>
      </c>
      <c r="F1492" s="177">
        <v>1.166E-2</v>
      </c>
      <c r="G1492" s="177">
        <v>5.6655172523060175E-2</v>
      </c>
      <c r="H1492" s="178">
        <v>4824.3232253335527</v>
      </c>
      <c r="I1492" s="177">
        <v>0.94334482747693982</v>
      </c>
      <c r="J1492" s="178">
        <v>85152.387866614008</v>
      </c>
      <c r="K1492" s="178">
        <v>413701.13126973616</v>
      </c>
      <c r="L1492" s="178">
        <v>1927491.6550150195</v>
      </c>
      <c r="M1492" s="179">
        <v>22.635791001355322</v>
      </c>
      <c r="N1492" s="178">
        <v>5</v>
      </c>
      <c r="O1492" s="180">
        <f t="shared" si="99"/>
        <v>2.5000000000000062</v>
      </c>
    </row>
    <row r="1493" spans="2:15" x14ac:dyDescent="0.2">
      <c r="B1493" s="175" t="s">
        <v>50</v>
      </c>
      <c r="C1493" s="182" t="s">
        <v>18</v>
      </c>
      <c r="D1493" s="175" t="s">
        <v>131</v>
      </c>
      <c r="E1493" s="176" t="str">
        <f t="shared" si="100"/>
        <v>RNTotal65-69</v>
      </c>
      <c r="F1493" s="177">
        <v>1.7319999999999999E-2</v>
      </c>
      <c r="G1493" s="177">
        <v>8.2989330671655551E-2</v>
      </c>
      <c r="H1493" s="178">
        <v>6666.3723187293454</v>
      </c>
      <c r="I1493" s="177">
        <v>0.91701066932834441</v>
      </c>
      <c r="J1493" s="178">
        <v>80328.064641280449</v>
      </c>
      <c r="K1493" s="178">
        <v>384974.3924095789</v>
      </c>
      <c r="L1493" s="178">
        <v>1513790.5237452833</v>
      </c>
      <c r="M1493" s="179">
        <v>18.84510140391642</v>
      </c>
      <c r="N1493" s="178">
        <v>5</v>
      </c>
      <c r="O1493" s="180">
        <f t="shared" si="99"/>
        <v>2.5000000000000062</v>
      </c>
    </row>
    <row r="1494" spans="2:15" x14ac:dyDescent="0.2">
      <c r="B1494" s="175" t="s">
        <v>50</v>
      </c>
      <c r="C1494" s="182" t="s">
        <v>18</v>
      </c>
      <c r="D1494" s="175" t="s">
        <v>132</v>
      </c>
      <c r="E1494" s="176" t="str">
        <f t="shared" si="100"/>
        <v>RNTotal70-74</v>
      </c>
      <c r="F1494" s="177">
        <v>2.5180000000000001E-2</v>
      </c>
      <c r="G1494" s="177">
        <v>0.11843801586089191</v>
      </c>
      <c r="H1494" s="178">
        <v>8724.3446836384464</v>
      </c>
      <c r="I1494" s="177">
        <v>0.88156198413910813</v>
      </c>
      <c r="J1494" s="178">
        <v>73661.692322551098</v>
      </c>
      <c r="K1494" s="178">
        <v>346497.59990365937</v>
      </c>
      <c r="L1494" s="178">
        <v>1128816.1313357044</v>
      </c>
      <c r="M1494" s="179">
        <v>15.324330676423028</v>
      </c>
      <c r="N1494" s="178">
        <v>5</v>
      </c>
      <c r="O1494" s="180">
        <f t="shared" si="99"/>
        <v>2.5000000000000004</v>
      </c>
    </row>
    <row r="1495" spans="2:15" x14ac:dyDescent="0.2">
      <c r="B1495" s="175" t="s">
        <v>50</v>
      </c>
      <c r="C1495" s="182" t="s">
        <v>18</v>
      </c>
      <c r="D1495" s="175" t="s">
        <v>133</v>
      </c>
      <c r="E1495" s="176" t="str">
        <f t="shared" si="100"/>
        <v>RNTotal75-79</v>
      </c>
      <c r="F1495" s="177">
        <v>4.1459999999999997E-2</v>
      </c>
      <c r="G1495" s="177">
        <v>0.18781905371215801</v>
      </c>
      <c r="H1495" s="178">
        <v>12196.471184118012</v>
      </c>
      <c r="I1495" s="177">
        <v>0.81218094628784199</v>
      </c>
      <c r="J1495" s="178">
        <v>64937.347638912652</v>
      </c>
      <c r="K1495" s="178">
        <v>294195.56023426825</v>
      </c>
      <c r="L1495" s="178">
        <v>782318.53143204493</v>
      </c>
      <c r="M1495" s="179">
        <v>12.047281878252342</v>
      </c>
      <c r="N1495" s="178">
        <v>5</v>
      </c>
      <c r="O1495" s="180">
        <f t="shared" si="99"/>
        <v>2.5000000000000022</v>
      </c>
    </row>
    <row r="1496" spans="2:15" x14ac:dyDescent="0.2">
      <c r="B1496" s="175" t="s">
        <v>50</v>
      </c>
      <c r="C1496" s="182" t="s">
        <v>18</v>
      </c>
      <c r="D1496" s="175" t="s">
        <v>134</v>
      </c>
      <c r="E1496" s="176" t="str">
        <f t="shared" si="100"/>
        <v>RNTotal80-84</v>
      </c>
      <c r="F1496" s="177">
        <v>6.7890000000000006E-2</v>
      </c>
      <c r="G1496" s="177">
        <v>0.29020219728167862</v>
      </c>
      <c r="H1496" s="178">
        <v>15305.518233742954</v>
      </c>
      <c r="I1496" s="177">
        <v>0.70979780271832138</v>
      </c>
      <c r="J1496" s="178">
        <v>52740.876454794641</v>
      </c>
      <c r="K1496" s="178">
        <v>225440.58668961583</v>
      </c>
      <c r="L1496" s="178">
        <v>488122.97119777673</v>
      </c>
      <c r="M1496" s="179">
        <v>9.2551167900320657</v>
      </c>
      <c r="N1496" s="178">
        <v>5</v>
      </c>
      <c r="O1496" s="180">
        <f t="shared" si="99"/>
        <v>2.4999999999999991</v>
      </c>
    </row>
    <row r="1497" spans="2:15" x14ac:dyDescent="0.2">
      <c r="B1497" s="175" t="s">
        <v>50</v>
      </c>
      <c r="C1497" s="182" t="s">
        <v>18</v>
      </c>
      <c r="D1497" s="175" t="s">
        <v>135</v>
      </c>
      <c r="E1497" s="176" t="str">
        <f t="shared" si="100"/>
        <v>RNTotal85-89</v>
      </c>
      <c r="F1497" s="177">
        <v>0.10732</v>
      </c>
      <c r="G1497" s="177">
        <v>0.42307395577549334</v>
      </c>
      <c r="H1497" s="178">
        <v>15837.925088452974</v>
      </c>
      <c r="I1497" s="177">
        <v>0.57692604422450666</v>
      </c>
      <c r="J1497" s="178">
        <v>37435.358221051691</v>
      </c>
      <c r="K1497" s="178">
        <v>147581.97838412601</v>
      </c>
      <c r="L1497" s="178">
        <v>262682.38450816093</v>
      </c>
      <c r="M1497" s="179">
        <v>7.0169592863797439</v>
      </c>
      <c r="N1497" s="178">
        <v>5</v>
      </c>
      <c r="O1497" s="180">
        <f t="shared" si="99"/>
        <v>2.5</v>
      </c>
    </row>
    <row r="1498" spans="2:15" x14ac:dyDescent="0.2">
      <c r="B1498" s="175" t="s">
        <v>50</v>
      </c>
      <c r="C1498" s="182" t="s">
        <v>18</v>
      </c>
      <c r="D1498" s="175" t="s">
        <v>8</v>
      </c>
      <c r="E1498" s="176" t="str">
        <f t="shared" si="100"/>
        <v>RNTotal90+</v>
      </c>
      <c r="F1498" s="177">
        <v>0.18764</v>
      </c>
      <c r="G1498" s="177">
        <v>1</v>
      </c>
      <c r="H1498" s="178">
        <v>21597.433132598715</v>
      </c>
      <c r="I1498" s="177">
        <v>0</v>
      </c>
      <c r="J1498" s="178">
        <v>21597.433132598715</v>
      </c>
      <c r="K1498" s="178">
        <v>115100.40612403493</v>
      </c>
      <c r="L1498" s="178">
        <v>115100.40612403493</v>
      </c>
      <c r="M1498" s="179">
        <v>5.3293558274897386</v>
      </c>
      <c r="N1498" s="179" t="s">
        <v>19</v>
      </c>
      <c r="O1498" s="180">
        <f>K1498/H1498</f>
        <v>5.3293558274897386</v>
      </c>
    </row>
    <row r="1499" spans="2:15" ht="16" customHeight="1" x14ac:dyDescent="0.2">
      <c r="B1499" s="246" t="s">
        <v>14</v>
      </c>
      <c r="C1499" s="246" t="s">
        <v>17</v>
      </c>
      <c r="D1499" s="246" t="s">
        <v>0</v>
      </c>
      <c r="E1499" s="246" t="s">
        <v>137</v>
      </c>
      <c r="F1499" s="245" t="s">
        <v>1</v>
      </c>
      <c r="G1499" s="245" t="s">
        <v>2</v>
      </c>
      <c r="H1499" s="245" t="s">
        <v>82</v>
      </c>
      <c r="I1499" s="245" t="s">
        <v>3</v>
      </c>
      <c r="J1499" s="245" t="s">
        <v>4</v>
      </c>
      <c r="K1499" s="245" t="s">
        <v>5</v>
      </c>
      <c r="L1499" s="245" t="s">
        <v>6</v>
      </c>
      <c r="M1499" s="245" t="s">
        <v>7</v>
      </c>
      <c r="N1499" s="251" t="s">
        <v>9</v>
      </c>
      <c r="O1499" s="252" t="s">
        <v>141</v>
      </c>
    </row>
    <row r="1500" spans="2:15" ht="16" customHeight="1" x14ac:dyDescent="0.2">
      <c r="B1500" s="246"/>
      <c r="C1500" s="246"/>
      <c r="D1500" s="246"/>
      <c r="E1500" s="246"/>
      <c r="F1500" s="246"/>
      <c r="G1500" s="246"/>
      <c r="H1500" s="246"/>
      <c r="I1500" s="246"/>
      <c r="J1500" s="246"/>
      <c r="K1500" s="246"/>
      <c r="L1500" s="246"/>
      <c r="M1500" s="246"/>
      <c r="N1500" s="251"/>
      <c r="O1500" s="252"/>
    </row>
    <row r="1501" spans="2:15" x14ac:dyDescent="0.2">
      <c r="B1501" s="175" t="s">
        <v>51</v>
      </c>
      <c r="C1501" s="182" t="s">
        <v>18</v>
      </c>
      <c r="D1501" s="175">
        <v>0</v>
      </c>
      <c r="E1501" s="176" t="str">
        <f t="shared" si="100"/>
        <v>PBTotal0</v>
      </c>
      <c r="F1501" s="177">
        <v>1.421E-2</v>
      </c>
      <c r="G1501" s="177">
        <v>1.4033516094984912E-2</v>
      </c>
      <c r="H1501" s="178">
        <v>1403.3516094984911</v>
      </c>
      <c r="I1501" s="177">
        <v>0.98596648390501507</v>
      </c>
      <c r="J1501" s="178">
        <v>100000</v>
      </c>
      <c r="K1501" s="178">
        <v>98725.89784317289</v>
      </c>
      <c r="L1501" s="178">
        <v>7408976.4648989383</v>
      </c>
      <c r="M1501" s="179">
        <v>74.089764648989387</v>
      </c>
      <c r="N1501" s="178">
        <v>1</v>
      </c>
      <c r="O1501" s="180">
        <f t="shared" ref="O1501:O1519" si="101">(K1501-J1502*N1501)/H1501</f>
        <v>9.2100548284955189E-2</v>
      </c>
    </row>
    <row r="1502" spans="2:15" x14ac:dyDescent="0.2">
      <c r="B1502" s="175" t="s">
        <v>51</v>
      </c>
      <c r="C1502" s="182" t="s">
        <v>18</v>
      </c>
      <c r="D1502" s="181" t="s">
        <v>139</v>
      </c>
      <c r="E1502" s="176" t="str">
        <f t="shared" si="100"/>
        <v>PBTotal01-04</v>
      </c>
      <c r="F1502" s="177">
        <v>5.1000000000000004E-4</v>
      </c>
      <c r="G1502" s="177">
        <v>2.0532196725285231E-3</v>
      </c>
      <c r="H1502" s="178">
        <v>202.44057812075545</v>
      </c>
      <c r="I1502" s="177">
        <v>0.99794678032747153</v>
      </c>
      <c r="J1502" s="178">
        <v>98596.648390501505</v>
      </c>
      <c r="K1502" s="178">
        <v>393880.73414177314</v>
      </c>
      <c r="L1502" s="178">
        <v>7310250.5670557655</v>
      </c>
      <c r="M1502" s="179">
        <v>74.142992549836137</v>
      </c>
      <c r="N1502" s="178">
        <v>4</v>
      </c>
      <c r="O1502" s="180">
        <f t="shared" si="101"/>
        <v>1.501195536345606</v>
      </c>
    </row>
    <row r="1503" spans="2:15" x14ac:dyDescent="0.2">
      <c r="B1503" s="175" t="s">
        <v>51</v>
      </c>
      <c r="C1503" s="182" t="s">
        <v>18</v>
      </c>
      <c r="D1503" s="181" t="s">
        <v>138</v>
      </c>
      <c r="E1503" s="176" t="str">
        <f t="shared" si="100"/>
        <v>PBTotal05-09</v>
      </c>
      <c r="F1503" s="177">
        <v>3.6999999999999999E-4</v>
      </c>
      <c r="G1503" s="177">
        <v>1.8537746280822597E-3</v>
      </c>
      <c r="H1503" s="178">
        <v>182.4006859928447</v>
      </c>
      <c r="I1503" s="177">
        <v>0.99814622537191777</v>
      </c>
      <c r="J1503" s="178">
        <v>98394.207812380759</v>
      </c>
      <c r="K1503" s="178">
        <v>491515.03734692169</v>
      </c>
      <c r="L1503" s="178">
        <v>6916369.832913992</v>
      </c>
      <c r="M1503" s="179">
        <v>70.292448983401627</v>
      </c>
      <c r="N1503" s="178">
        <v>5</v>
      </c>
      <c r="O1503" s="180">
        <f t="shared" si="101"/>
        <v>2.5000000000002127</v>
      </c>
    </row>
    <row r="1504" spans="2:15" x14ac:dyDescent="0.2">
      <c r="B1504" s="175" t="s">
        <v>51</v>
      </c>
      <c r="C1504" s="182" t="s">
        <v>18</v>
      </c>
      <c r="D1504" s="181" t="s">
        <v>120</v>
      </c>
      <c r="E1504" s="176" t="str">
        <f t="shared" si="100"/>
        <v>PBTotal10-14</v>
      </c>
      <c r="F1504" s="177">
        <v>3.4000000000000002E-4</v>
      </c>
      <c r="G1504" s="177">
        <v>1.6836610882475875E-3</v>
      </c>
      <c r="H1504" s="178">
        <v>165.35539806517644</v>
      </c>
      <c r="I1504" s="177">
        <v>0.99831633891175242</v>
      </c>
      <c r="J1504" s="178">
        <v>98211.80712638791</v>
      </c>
      <c r="K1504" s="178">
        <v>490645.64713677659</v>
      </c>
      <c r="L1504" s="178">
        <v>6424854.7955670701</v>
      </c>
      <c r="M1504" s="179">
        <v>65.418354305394061</v>
      </c>
      <c r="N1504" s="178">
        <v>5</v>
      </c>
      <c r="O1504" s="180">
        <f t="shared" si="101"/>
        <v>2.5000000000000195</v>
      </c>
    </row>
    <row r="1505" spans="2:15" x14ac:dyDescent="0.2">
      <c r="B1505" s="175" t="s">
        <v>51</v>
      </c>
      <c r="C1505" s="182" t="s">
        <v>18</v>
      </c>
      <c r="D1505" s="175" t="s">
        <v>121</v>
      </c>
      <c r="E1505" s="176" t="str">
        <f t="shared" si="100"/>
        <v>PBTotal15-19</v>
      </c>
      <c r="F1505" s="177">
        <v>1.3500000000000001E-3</v>
      </c>
      <c r="G1505" s="177">
        <v>6.7208557779815034E-3</v>
      </c>
      <c r="H1505" s="178">
        <v>658.95606160888235</v>
      </c>
      <c r="I1505" s="177">
        <v>0.99327914422201846</v>
      </c>
      <c r="J1505" s="178">
        <v>98046.451728322732</v>
      </c>
      <c r="K1505" s="178">
        <v>488584.86848759145</v>
      </c>
      <c r="L1505" s="178">
        <v>5934209.1484302934</v>
      </c>
      <c r="M1505" s="179">
        <v>60.524466146652763</v>
      </c>
      <c r="N1505" s="178">
        <v>5</v>
      </c>
      <c r="O1505" s="180">
        <f t="shared" si="101"/>
        <v>2.4999999999999902</v>
      </c>
    </row>
    <row r="1506" spans="2:15" x14ac:dyDescent="0.2">
      <c r="B1506" s="175" t="s">
        <v>51</v>
      </c>
      <c r="C1506" s="182" t="s">
        <v>18</v>
      </c>
      <c r="D1506" s="175" t="s">
        <v>122</v>
      </c>
      <c r="E1506" s="176" t="str">
        <f t="shared" si="100"/>
        <v>PBTotal20-24</v>
      </c>
      <c r="F1506" s="177">
        <v>1.98E-3</v>
      </c>
      <c r="G1506" s="177">
        <v>9.8319332525412771E-3</v>
      </c>
      <c r="H1506" s="178">
        <v>957.50735702728343</v>
      </c>
      <c r="I1506" s="177">
        <v>0.99016806674745872</v>
      </c>
      <c r="J1506" s="178">
        <v>97387.495666713847</v>
      </c>
      <c r="K1506" s="178">
        <v>484543.70994100103</v>
      </c>
      <c r="L1506" s="178">
        <v>5445624.2799427016</v>
      </c>
      <c r="M1506" s="179">
        <v>55.917078908970922</v>
      </c>
      <c r="N1506" s="178">
        <v>5</v>
      </c>
      <c r="O1506" s="180">
        <f t="shared" si="101"/>
        <v>2.5000000000000133</v>
      </c>
    </row>
    <row r="1507" spans="2:15" x14ac:dyDescent="0.2">
      <c r="B1507" s="175" t="s">
        <v>51</v>
      </c>
      <c r="C1507" s="182" t="s">
        <v>18</v>
      </c>
      <c r="D1507" s="175" t="s">
        <v>123</v>
      </c>
      <c r="E1507" s="176" t="str">
        <f t="shared" si="100"/>
        <v>PBTotal25-29</v>
      </c>
      <c r="F1507" s="177">
        <v>2.1199999999999999E-3</v>
      </c>
      <c r="G1507" s="177">
        <v>1.0566405749809809E-2</v>
      </c>
      <c r="H1507" s="178">
        <v>1018.9183829295648</v>
      </c>
      <c r="I1507" s="177">
        <v>0.98943359425019017</v>
      </c>
      <c r="J1507" s="178">
        <v>96429.988309686567</v>
      </c>
      <c r="K1507" s="178">
        <v>479602.64559110894</v>
      </c>
      <c r="L1507" s="178">
        <v>4961080.5700017009</v>
      </c>
      <c r="M1507" s="179">
        <v>51.447487000300207</v>
      </c>
      <c r="N1507" s="178">
        <v>5</v>
      </c>
      <c r="O1507" s="180">
        <f t="shared" si="101"/>
        <v>2.5000000000000084</v>
      </c>
    </row>
    <row r="1508" spans="2:15" x14ac:dyDescent="0.2">
      <c r="B1508" s="175" t="s">
        <v>51</v>
      </c>
      <c r="C1508" s="182" t="s">
        <v>18</v>
      </c>
      <c r="D1508" s="175" t="s">
        <v>124</v>
      </c>
      <c r="E1508" s="176" t="str">
        <f t="shared" si="100"/>
        <v>PBTotal30-34</v>
      </c>
      <c r="F1508" s="177">
        <v>2.3400000000000001E-3</v>
      </c>
      <c r="G1508" s="177">
        <v>1.1647285972355792E-2</v>
      </c>
      <c r="H1508" s="178">
        <v>1111.2800163653744</v>
      </c>
      <c r="I1508" s="177">
        <v>0.98835271402764424</v>
      </c>
      <c r="J1508" s="178">
        <v>95411.069926757002</v>
      </c>
      <c r="K1508" s="178">
        <v>474277.14959287154</v>
      </c>
      <c r="L1508" s="178">
        <v>4481477.9244105918</v>
      </c>
      <c r="M1508" s="179">
        <v>46.970209304337857</v>
      </c>
      <c r="N1508" s="178">
        <v>5</v>
      </c>
      <c r="O1508" s="180">
        <f t="shared" si="101"/>
        <v>2.4999999999999853</v>
      </c>
    </row>
    <row r="1509" spans="2:15" x14ac:dyDescent="0.2">
      <c r="B1509" s="175" t="s">
        <v>51</v>
      </c>
      <c r="C1509" s="182" t="s">
        <v>18</v>
      </c>
      <c r="D1509" s="175" t="s">
        <v>125</v>
      </c>
      <c r="E1509" s="176" t="str">
        <f t="shared" si="100"/>
        <v>PBTotal35-39</v>
      </c>
      <c r="F1509" s="177">
        <v>2.63E-3</v>
      </c>
      <c r="G1509" s="177">
        <v>1.305590744798029E-2</v>
      </c>
      <c r="H1509" s="178">
        <v>1231.1693294340587</v>
      </c>
      <c r="I1509" s="177">
        <v>0.98694409255201976</v>
      </c>
      <c r="J1509" s="178">
        <v>94299.789910391628</v>
      </c>
      <c r="K1509" s="178">
        <v>468421.026228373</v>
      </c>
      <c r="L1509" s="178">
        <v>4007200.7748177201</v>
      </c>
      <c r="M1509" s="179">
        <v>42.494270439261449</v>
      </c>
      <c r="N1509" s="178">
        <v>5</v>
      </c>
      <c r="O1509" s="180">
        <f t="shared" si="101"/>
        <v>2.4999999999999849</v>
      </c>
    </row>
    <row r="1510" spans="2:15" x14ac:dyDescent="0.2">
      <c r="B1510" s="175" t="s">
        <v>51</v>
      </c>
      <c r="C1510" s="182" t="s">
        <v>18</v>
      </c>
      <c r="D1510" s="175" t="s">
        <v>126</v>
      </c>
      <c r="E1510" s="176" t="str">
        <f t="shared" si="100"/>
        <v>PBTotal40-44</v>
      </c>
      <c r="F1510" s="177">
        <v>3.48E-3</v>
      </c>
      <c r="G1510" s="177">
        <v>1.7229935846658734E-2</v>
      </c>
      <c r="H1510" s="178">
        <v>1603.5663619469219</v>
      </c>
      <c r="I1510" s="177">
        <v>0.98277006415334123</v>
      </c>
      <c r="J1510" s="178">
        <v>93068.620580957577</v>
      </c>
      <c r="K1510" s="178">
        <v>461334.18699992058</v>
      </c>
      <c r="L1510" s="178">
        <v>3538779.7485893471</v>
      </c>
      <c r="M1510" s="179">
        <v>38.023339408056117</v>
      </c>
      <c r="N1510" s="178">
        <v>5</v>
      </c>
      <c r="O1510" s="180">
        <f t="shared" si="101"/>
        <v>2.5000000000000258</v>
      </c>
    </row>
    <row r="1511" spans="2:15" x14ac:dyDescent="0.2">
      <c r="B1511" s="175" t="s">
        <v>51</v>
      </c>
      <c r="C1511" s="182" t="s">
        <v>18</v>
      </c>
      <c r="D1511" s="175" t="s">
        <v>127</v>
      </c>
      <c r="E1511" s="176" t="str">
        <f t="shared" si="100"/>
        <v>PBTotal45-49</v>
      </c>
      <c r="F1511" s="177">
        <v>4.7800000000000004E-3</v>
      </c>
      <c r="G1511" s="177">
        <v>2.3630021427414324E-2</v>
      </c>
      <c r="H1511" s="178">
        <v>2161.3211910548343</v>
      </c>
      <c r="I1511" s="177">
        <v>0.97636997857258567</v>
      </c>
      <c r="J1511" s="178">
        <v>91465.05421901065</v>
      </c>
      <c r="K1511" s="178">
        <v>451921.96811741614</v>
      </c>
      <c r="L1511" s="178">
        <v>3077445.5615894264</v>
      </c>
      <c r="M1511" s="179">
        <v>33.646134995126822</v>
      </c>
      <c r="N1511" s="178">
        <v>5</v>
      </c>
      <c r="O1511" s="180">
        <f t="shared" si="101"/>
        <v>2.5000000000000049</v>
      </c>
    </row>
    <row r="1512" spans="2:15" x14ac:dyDescent="0.2">
      <c r="B1512" s="175" t="s">
        <v>51</v>
      </c>
      <c r="C1512" s="182" t="s">
        <v>18</v>
      </c>
      <c r="D1512" s="175" t="s">
        <v>128</v>
      </c>
      <c r="E1512" s="176" t="str">
        <f t="shared" si="100"/>
        <v>PBTotal50-54</v>
      </c>
      <c r="F1512" s="177">
        <v>7.0299999999999998E-3</v>
      </c>
      <c r="G1512" s="177">
        <v>3.4533465773586618E-2</v>
      </c>
      <c r="H1512" s="178">
        <v>3083.9674079744286</v>
      </c>
      <c r="I1512" s="177">
        <v>0.96546653422641338</v>
      </c>
      <c r="J1512" s="178">
        <v>89303.733027955808</v>
      </c>
      <c r="K1512" s="178">
        <v>438808.74661984295</v>
      </c>
      <c r="L1512" s="178">
        <v>2625523.5934720105</v>
      </c>
      <c r="M1512" s="179">
        <v>29.399931049356152</v>
      </c>
      <c r="N1512" s="178">
        <v>5</v>
      </c>
      <c r="O1512" s="180">
        <f t="shared" si="101"/>
        <v>2.4999999999999885</v>
      </c>
    </row>
    <row r="1513" spans="2:15" x14ac:dyDescent="0.2">
      <c r="B1513" s="175" t="s">
        <v>51</v>
      </c>
      <c r="C1513" s="182" t="s">
        <v>18</v>
      </c>
      <c r="D1513" s="175" t="s">
        <v>129</v>
      </c>
      <c r="E1513" s="176" t="str">
        <f t="shared" si="100"/>
        <v>PBTotal55-59</v>
      </c>
      <c r="F1513" s="177">
        <v>9.7400000000000004E-3</v>
      </c>
      <c r="G1513" s="177">
        <v>4.7546254982364755E-2</v>
      </c>
      <c r="H1513" s="178">
        <v>4099.4269606873613</v>
      </c>
      <c r="I1513" s="177">
        <v>0.95245374501763524</v>
      </c>
      <c r="J1513" s="178">
        <v>86219.765619981379</v>
      </c>
      <c r="K1513" s="178">
        <v>420850.2606981885</v>
      </c>
      <c r="L1513" s="178">
        <v>2186714.8468521675</v>
      </c>
      <c r="M1513" s="179">
        <v>25.362106138054703</v>
      </c>
      <c r="N1513" s="178">
        <v>5</v>
      </c>
      <c r="O1513" s="180">
        <f t="shared" si="101"/>
        <v>2.5000000000000009</v>
      </c>
    </row>
    <row r="1514" spans="2:15" x14ac:dyDescent="0.2">
      <c r="B1514" s="175" t="s">
        <v>51</v>
      </c>
      <c r="C1514" s="182" t="s">
        <v>18</v>
      </c>
      <c r="D1514" s="175" t="s">
        <v>130</v>
      </c>
      <c r="E1514" s="176" t="str">
        <f t="shared" si="100"/>
        <v>PBTotal60-64</v>
      </c>
      <c r="F1514" s="177">
        <v>1.3100000000000001E-2</v>
      </c>
      <c r="G1514" s="177">
        <v>6.3413656368057097E-2</v>
      </c>
      <c r="H1514" s="178">
        <v>5207.5509365689459</v>
      </c>
      <c r="I1514" s="177">
        <v>0.93658634363194293</v>
      </c>
      <c r="J1514" s="178">
        <v>82120.338659294022</v>
      </c>
      <c r="K1514" s="178">
        <v>397582.81595504773</v>
      </c>
      <c r="L1514" s="178">
        <v>1765864.5861539792</v>
      </c>
      <c r="M1514" s="179">
        <v>21.503376812415596</v>
      </c>
      <c r="N1514" s="178">
        <v>5</v>
      </c>
      <c r="O1514" s="180">
        <f t="shared" si="101"/>
        <v>2.5000000000000009</v>
      </c>
    </row>
    <row r="1515" spans="2:15" x14ac:dyDescent="0.2">
      <c r="B1515" s="175" t="s">
        <v>51</v>
      </c>
      <c r="C1515" s="182" t="s">
        <v>18</v>
      </c>
      <c r="D1515" s="175" t="s">
        <v>131</v>
      </c>
      <c r="E1515" s="176" t="str">
        <f t="shared" si="100"/>
        <v>PBTotal65-69</v>
      </c>
      <c r="F1515" s="177">
        <v>1.9689999999999999E-2</v>
      </c>
      <c r="G1515" s="177">
        <v>9.3837295812718449E-2</v>
      </c>
      <c r="H1515" s="178">
        <v>7217.2880133181725</v>
      </c>
      <c r="I1515" s="177">
        <v>0.90616270418728151</v>
      </c>
      <c r="J1515" s="178">
        <v>76912.787722725072</v>
      </c>
      <c r="K1515" s="178">
        <v>366520.71858032991</v>
      </c>
      <c r="L1515" s="178">
        <v>1368281.7701989315</v>
      </c>
      <c r="M1515" s="179">
        <v>17.790042601649862</v>
      </c>
      <c r="N1515" s="178">
        <v>5</v>
      </c>
      <c r="O1515" s="180">
        <f t="shared" si="101"/>
        <v>2.5000000000000031</v>
      </c>
    </row>
    <row r="1516" spans="2:15" x14ac:dyDescent="0.2">
      <c r="B1516" s="175" t="s">
        <v>51</v>
      </c>
      <c r="C1516" s="182" t="s">
        <v>18</v>
      </c>
      <c r="D1516" s="175" t="s">
        <v>132</v>
      </c>
      <c r="E1516" s="176" t="str">
        <f t="shared" si="100"/>
        <v>PBTotal70-74</v>
      </c>
      <c r="F1516" s="177">
        <v>2.9819999999999999E-2</v>
      </c>
      <c r="G1516" s="177">
        <v>0.13876695098114175</v>
      </c>
      <c r="H1516" s="178">
        <v>9671.4319917814464</v>
      </c>
      <c r="I1516" s="177">
        <v>0.86123304901885822</v>
      </c>
      <c r="J1516" s="178">
        <v>69695.499709406897</v>
      </c>
      <c r="K1516" s="178">
        <v>324298.91856758087</v>
      </c>
      <c r="L1516" s="178">
        <v>1001761.0516186014</v>
      </c>
      <c r="M1516" s="179">
        <v>14.373396500425585</v>
      </c>
      <c r="N1516" s="178">
        <v>5</v>
      </c>
      <c r="O1516" s="180">
        <f t="shared" si="101"/>
        <v>2.5000000000000027</v>
      </c>
    </row>
    <row r="1517" spans="2:15" x14ac:dyDescent="0.2">
      <c r="B1517" s="175" t="s">
        <v>51</v>
      </c>
      <c r="C1517" s="182" t="s">
        <v>18</v>
      </c>
      <c r="D1517" s="175" t="s">
        <v>133</v>
      </c>
      <c r="E1517" s="176" t="str">
        <f t="shared" si="100"/>
        <v>PBTotal75-79</v>
      </c>
      <c r="F1517" s="177">
        <v>4.6649999999999997E-2</v>
      </c>
      <c r="G1517" s="177">
        <v>0.2088889749822968</v>
      </c>
      <c r="H1517" s="178">
        <v>12538.365979802751</v>
      </c>
      <c r="I1517" s="177">
        <v>0.79111102501770314</v>
      </c>
      <c r="J1517" s="178">
        <v>60024.067717625447</v>
      </c>
      <c r="K1517" s="178">
        <v>268774.42363862036</v>
      </c>
      <c r="L1517" s="178">
        <v>677462.13305102056</v>
      </c>
      <c r="M1517" s="179">
        <v>11.286508209307694</v>
      </c>
      <c r="N1517" s="178">
        <v>5</v>
      </c>
      <c r="O1517" s="180">
        <f t="shared" si="101"/>
        <v>2.4999999999999996</v>
      </c>
    </row>
    <row r="1518" spans="2:15" x14ac:dyDescent="0.2">
      <c r="B1518" s="175" t="s">
        <v>51</v>
      </c>
      <c r="C1518" s="182" t="s">
        <v>18</v>
      </c>
      <c r="D1518" s="175" t="s">
        <v>134</v>
      </c>
      <c r="E1518" s="176" t="str">
        <f t="shared" si="100"/>
        <v>PBTotal80-84</v>
      </c>
      <c r="F1518" s="177">
        <v>7.5829999999999995E-2</v>
      </c>
      <c r="G1518" s="177">
        <v>0.31874371642737948</v>
      </c>
      <c r="H1518" s="178">
        <v>15135.769049075678</v>
      </c>
      <c r="I1518" s="177">
        <v>0.68125628357262058</v>
      </c>
      <c r="J1518" s="178">
        <v>47485.701737822696</v>
      </c>
      <c r="K1518" s="178">
        <v>199589.08606642429</v>
      </c>
      <c r="L1518" s="178">
        <v>408687.70941240015</v>
      </c>
      <c r="M1518" s="179">
        <v>8.6065424844901788</v>
      </c>
      <c r="N1518" s="178">
        <v>5</v>
      </c>
      <c r="O1518" s="180">
        <f t="shared" si="101"/>
        <v>2.5</v>
      </c>
    </row>
    <row r="1519" spans="2:15" x14ac:dyDescent="0.2">
      <c r="B1519" s="175" t="s">
        <v>51</v>
      </c>
      <c r="C1519" s="182" t="s">
        <v>18</v>
      </c>
      <c r="D1519" s="175" t="s">
        <v>135</v>
      </c>
      <c r="E1519" s="176" t="str">
        <f t="shared" si="100"/>
        <v>PBTotal85-89</v>
      </c>
      <c r="F1519" s="177">
        <v>0.11443</v>
      </c>
      <c r="G1519" s="177">
        <v>0.44488743840846273</v>
      </c>
      <c r="H1519" s="178">
        <v>14392.078686582854</v>
      </c>
      <c r="I1519" s="177">
        <v>0.55511256159153732</v>
      </c>
      <c r="J1519" s="178">
        <v>32349.93268874702</v>
      </c>
      <c r="K1519" s="178">
        <v>125769.46672727796</v>
      </c>
      <c r="L1519" s="178">
        <v>209098.62334597582</v>
      </c>
      <c r="M1519" s="179">
        <v>6.4636494102725335</v>
      </c>
      <c r="N1519" s="178">
        <v>5</v>
      </c>
      <c r="O1519" s="180">
        <f t="shared" si="101"/>
        <v>2.4999999999999991</v>
      </c>
    </row>
    <row r="1520" spans="2:15" x14ac:dyDescent="0.2">
      <c r="B1520" s="175" t="s">
        <v>51</v>
      </c>
      <c r="C1520" s="182" t="s">
        <v>18</v>
      </c>
      <c r="D1520" s="175" t="s">
        <v>8</v>
      </c>
      <c r="E1520" s="176" t="str">
        <f t="shared" si="100"/>
        <v>PBTotal90+</v>
      </c>
      <c r="F1520" s="177">
        <v>0.21551000000000001</v>
      </c>
      <c r="G1520" s="177">
        <v>1</v>
      </c>
      <c r="H1520" s="178">
        <v>17957.854002164167</v>
      </c>
      <c r="I1520" s="177">
        <v>0</v>
      </c>
      <c r="J1520" s="178">
        <v>17957.854002164167</v>
      </c>
      <c r="K1520" s="178">
        <v>83329.15661869786</v>
      </c>
      <c r="L1520" s="178">
        <v>83329.15661869786</v>
      </c>
      <c r="M1520" s="179">
        <v>4.640262506235743</v>
      </c>
      <c r="N1520" s="179" t="s">
        <v>19</v>
      </c>
      <c r="O1520" s="180">
        <f>K1520/H1520</f>
        <v>4.640262506235743</v>
      </c>
    </row>
    <row r="1521" spans="2:15" ht="16" customHeight="1" x14ac:dyDescent="0.2">
      <c r="B1521" s="246" t="s">
        <v>14</v>
      </c>
      <c r="C1521" s="246" t="s">
        <v>17</v>
      </c>
      <c r="D1521" s="246" t="s">
        <v>0</v>
      </c>
      <c r="E1521" s="246" t="s">
        <v>137</v>
      </c>
      <c r="F1521" s="245" t="s">
        <v>1</v>
      </c>
      <c r="G1521" s="245" t="s">
        <v>2</v>
      </c>
      <c r="H1521" s="245" t="s">
        <v>82</v>
      </c>
      <c r="I1521" s="245" t="s">
        <v>3</v>
      </c>
      <c r="J1521" s="245" t="s">
        <v>4</v>
      </c>
      <c r="K1521" s="245" t="s">
        <v>5</v>
      </c>
      <c r="L1521" s="245" t="s">
        <v>6</v>
      </c>
      <c r="M1521" s="245" t="s">
        <v>7</v>
      </c>
      <c r="N1521" s="251" t="s">
        <v>9</v>
      </c>
      <c r="O1521" s="252" t="s">
        <v>141</v>
      </c>
    </row>
    <row r="1522" spans="2:15" ht="16" customHeight="1" x14ac:dyDescent="0.2">
      <c r="B1522" s="246"/>
      <c r="C1522" s="246"/>
      <c r="D1522" s="246"/>
      <c r="E1522" s="246"/>
      <c r="F1522" s="246"/>
      <c r="G1522" s="246"/>
      <c r="H1522" s="246"/>
      <c r="I1522" s="246"/>
      <c r="J1522" s="246"/>
      <c r="K1522" s="246"/>
      <c r="L1522" s="246"/>
      <c r="M1522" s="246"/>
      <c r="N1522" s="251"/>
      <c r="O1522" s="252"/>
    </row>
    <row r="1523" spans="2:15" x14ac:dyDescent="0.2">
      <c r="B1523" s="175" t="s">
        <v>52</v>
      </c>
      <c r="C1523" s="182" t="s">
        <v>18</v>
      </c>
      <c r="D1523" s="175">
        <v>0</v>
      </c>
      <c r="E1523" s="176" t="str">
        <f t="shared" si="100"/>
        <v>PETotal0</v>
      </c>
      <c r="F1523" s="177">
        <v>1.149E-2</v>
      </c>
      <c r="G1523" s="177">
        <v>1.1366836580284553E-2</v>
      </c>
      <c r="H1523" s="178">
        <v>1136.6836580284553</v>
      </c>
      <c r="I1523" s="177">
        <v>0.98863316341971541</v>
      </c>
      <c r="J1523" s="178">
        <v>100000</v>
      </c>
      <c r="K1523" s="178">
        <v>98958.912017025825</v>
      </c>
      <c r="L1523" s="178">
        <v>7498109.5905303024</v>
      </c>
      <c r="M1523" s="179">
        <v>74.981095905303022</v>
      </c>
      <c r="N1523" s="178">
        <v>1</v>
      </c>
      <c r="O1523" s="180">
        <f t="shared" ref="O1523:O1541" si="102">(K1523-J1524*N1523)/H1523</f>
        <v>8.410050974084618E-2</v>
      </c>
    </row>
    <row r="1524" spans="2:15" x14ac:dyDescent="0.2">
      <c r="B1524" s="175" t="s">
        <v>52</v>
      </c>
      <c r="C1524" s="182" t="s">
        <v>18</v>
      </c>
      <c r="D1524" s="181" t="s">
        <v>139</v>
      </c>
      <c r="E1524" s="176" t="str">
        <f t="shared" si="100"/>
        <v>PETotal01-04</v>
      </c>
      <c r="F1524" s="177">
        <v>5.5000000000000003E-4</v>
      </c>
      <c r="G1524" s="177">
        <v>2.1997081308515651E-3</v>
      </c>
      <c r="H1524" s="178">
        <v>217.47044080038521</v>
      </c>
      <c r="I1524" s="177">
        <v>0.99780029186914843</v>
      </c>
      <c r="J1524" s="178">
        <v>98863.316341971542</v>
      </c>
      <c r="K1524" s="178">
        <v>394910.79163615179</v>
      </c>
      <c r="L1524" s="178">
        <v>7399150.6785132764</v>
      </c>
      <c r="M1524" s="179">
        <v>74.84222613895902</v>
      </c>
      <c r="N1524" s="178">
        <v>4</v>
      </c>
      <c r="O1524" s="180">
        <f t="shared" si="102"/>
        <v>1.5055288905571289</v>
      </c>
    </row>
    <row r="1525" spans="2:15" x14ac:dyDescent="0.2">
      <c r="B1525" s="175" t="s">
        <v>52</v>
      </c>
      <c r="C1525" s="182" t="s">
        <v>18</v>
      </c>
      <c r="D1525" s="181" t="s">
        <v>138</v>
      </c>
      <c r="E1525" s="176" t="str">
        <f t="shared" si="100"/>
        <v>PETotal05-09</v>
      </c>
      <c r="F1525" s="177">
        <v>2.1000000000000001E-4</v>
      </c>
      <c r="G1525" s="177">
        <v>1.0516051949086246E-3</v>
      </c>
      <c r="H1525" s="178">
        <v>103.73648400582724</v>
      </c>
      <c r="I1525" s="177">
        <v>0.99894839480509134</v>
      </c>
      <c r="J1525" s="178">
        <v>98645.845901171153</v>
      </c>
      <c r="K1525" s="178">
        <v>492969.88829584117</v>
      </c>
      <c r="L1525" s="178">
        <v>7004239.8868771242</v>
      </c>
      <c r="M1525" s="179">
        <v>71.003901105925507</v>
      </c>
      <c r="N1525" s="178">
        <v>5</v>
      </c>
      <c r="O1525" s="180">
        <f t="shared" si="102"/>
        <v>2.4999999999996909</v>
      </c>
    </row>
    <row r="1526" spans="2:15" x14ac:dyDescent="0.2">
      <c r="B1526" s="175" t="s">
        <v>52</v>
      </c>
      <c r="C1526" s="182" t="s">
        <v>18</v>
      </c>
      <c r="D1526" s="181" t="s">
        <v>120</v>
      </c>
      <c r="E1526" s="176" t="str">
        <f t="shared" si="100"/>
        <v>PETotal10-14</v>
      </c>
      <c r="F1526" s="177">
        <v>3.2000000000000003E-4</v>
      </c>
      <c r="G1526" s="177">
        <v>1.6062963086739749E-3</v>
      </c>
      <c r="H1526" s="178">
        <v>158.28782660573961</v>
      </c>
      <c r="I1526" s="177">
        <v>0.99839370369132607</v>
      </c>
      <c r="J1526" s="178">
        <v>98542.109417165324</v>
      </c>
      <c r="K1526" s="178">
        <v>492314.82751931227</v>
      </c>
      <c r="L1526" s="178">
        <v>6511269.9985812828</v>
      </c>
      <c r="M1526" s="179">
        <v>66.076016000597875</v>
      </c>
      <c r="N1526" s="178">
        <v>5</v>
      </c>
      <c r="O1526" s="180">
        <f t="shared" si="102"/>
        <v>2.5000000000001092</v>
      </c>
    </row>
    <row r="1527" spans="2:15" x14ac:dyDescent="0.2">
      <c r="B1527" s="175" t="s">
        <v>52</v>
      </c>
      <c r="C1527" s="182" t="s">
        <v>18</v>
      </c>
      <c r="D1527" s="175" t="s">
        <v>121</v>
      </c>
      <c r="E1527" s="176" t="str">
        <f t="shared" si="100"/>
        <v>PETotal15-19</v>
      </c>
      <c r="F1527" s="177">
        <v>1.1199999999999999E-3</v>
      </c>
      <c r="G1527" s="177">
        <v>5.5654300844238825E-3</v>
      </c>
      <c r="H1527" s="178">
        <v>547.54828050069227</v>
      </c>
      <c r="I1527" s="177">
        <v>0.99443456991557611</v>
      </c>
      <c r="J1527" s="178">
        <v>98383.821590559586</v>
      </c>
      <c r="K1527" s="178">
        <v>490550.23725154623</v>
      </c>
      <c r="L1527" s="178">
        <v>6018955.1710619703</v>
      </c>
      <c r="M1527" s="179">
        <v>61.17830222240034</v>
      </c>
      <c r="N1527" s="178">
        <v>5</v>
      </c>
      <c r="O1527" s="180">
        <f t="shared" si="102"/>
        <v>2.5000000000000981</v>
      </c>
    </row>
    <row r="1528" spans="2:15" x14ac:dyDescent="0.2">
      <c r="B1528" s="175" t="s">
        <v>52</v>
      </c>
      <c r="C1528" s="182" t="s">
        <v>18</v>
      </c>
      <c r="D1528" s="175" t="s">
        <v>122</v>
      </c>
      <c r="E1528" s="176" t="str">
        <f t="shared" si="100"/>
        <v>PETotal20-24</v>
      </c>
      <c r="F1528" s="177">
        <v>1.7600000000000001E-3</v>
      </c>
      <c r="G1528" s="177">
        <v>8.7376386967637117E-3</v>
      </c>
      <c r="H1528" s="178">
        <v>854.85800762112126</v>
      </c>
      <c r="I1528" s="177">
        <v>0.99126236130323631</v>
      </c>
      <c r="J1528" s="178">
        <v>97836.273310058896</v>
      </c>
      <c r="K1528" s="178">
        <v>487044.22153124167</v>
      </c>
      <c r="L1528" s="178">
        <v>5528404.9338104241</v>
      </c>
      <c r="M1528" s="179">
        <v>56.506699885123581</v>
      </c>
      <c r="N1528" s="178">
        <v>5</v>
      </c>
      <c r="O1528" s="180">
        <f t="shared" si="102"/>
        <v>2.4999999999999765</v>
      </c>
    </row>
    <row r="1529" spans="2:15" x14ac:dyDescent="0.2">
      <c r="B1529" s="175" t="s">
        <v>52</v>
      </c>
      <c r="C1529" s="182" t="s">
        <v>18</v>
      </c>
      <c r="D1529" s="175" t="s">
        <v>123</v>
      </c>
      <c r="E1529" s="176" t="str">
        <f t="shared" si="100"/>
        <v>PETotal25-29</v>
      </c>
      <c r="F1529" s="177">
        <v>1.74E-3</v>
      </c>
      <c r="G1529" s="177">
        <v>8.6790080969859768E-3</v>
      </c>
      <c r="H1529" s="178">
        <v>841.70248866701718</v>
      </c>
      <c r="I1529" s="177">
        <v>0.99132099190301404</v>
      </c>
      <c r="J1529" s="178">
        <v>96981.415302437774</v>
      </c>
      <c r="K1529" s="178">
        <v>482802.82029052137</v>
      </c>
      <c r="L1529" s="178">
        <v>5041360.7122791829</v>
      </c>
      <c r="M1529" s="179">
        <v>51.982750473971073</v>
      </c>
      <c r="N1529" s="178">
        <v>5</v>
      </c>
      <c r="O1529" s="180">
        <f t="shared" si="102"/>
        <v>2.5000000000000351</v>
      </c>
    </row>
    <row r="1530" spans="2:15" x14ac:dyDescent="0.2">
      <c r="B1530" s="175" t="s">
        <v>52</v>
      </c>
      <c r="C1530" s="182" t="s">
        <v>18</v>
      </c>
      <c r="D1530" s="175" t="s">
        <v>124</v>
      </c>
      <c r="E1530" s="176" t="str">
        <f t="shared" si="100"/>
        <v>PETotal30-34</v>
      </c>
      <c r="F1530" s="177">
        <v>1.97E-3</v>
      </c>
      <c r="G1530" s="177">
        <v>9.7970381278711487E-3</v>
      </c>
      <c r="H1530" s="178">
        <v>941.88443203909458</v>
      </c>
      <c r="I1530" s="177">
        <v>0.99020296187212886</v>
      </c>
      <c r="J1530" s="178">
        <v>96139.712813770762</v>
      </c>
      <c r="K1530" s="178">
        <v>478343.85298875609</v>
      </c>
      <c r="L1530" s="178">
        <v>4558557.8919886611</v>
      </c>
      <c r="M1530" s="179">
        <v>47.415971595618359</v>
      </c>
      <c r="N1530" s="178">
        <v>5</v>
      </c>
      <c r="O1530" s="180">
        <f t="shared" si="102"/>
        <v>2.5000000000000333</v>
      </c>
    </row>
    <row r="1531" spans="2:15" x14ac:dyDescent="0.2">
      <c r="B1531" s="175" t="s">
        <v>52</v>
      </c>
      <c r="C1531" s="182" t="s">
        <v>18</v>
      </c>
      <c r="D1531" s="175" t="s">
        <v>125</v>
      </c>
      <c r="E1531" s="176" t="str">
        <f t="shared" si="100"/>
        <v>PETotal35-39</v>
      </c>
      <c r="F1531" s="177">
        <v>2.3400000000000001E-3</v>
      </c>
      <c r="G1531" s="177">
        <v>1.1623173259997019E-2</v>
      </c>
      <c r="H1531" s="178">
        <v>1106.5008532563288</v>
      </c>
      <c r="I1531" s="177">
        <v>0.98837682674000293</v>
      </c>
      <c r="J1531" s="178">
        <v>95197.82838173167</v>
      </c>
      <c r="K1531" s="178">
        <v>473222.88977551751</v>
      </c>
      <c r="L1531" s="178">
        <v>4080214.0389999053</v>
      </c>
      <c r="M1531" s="179">
        <v>42.860368858822547</v>
      </c>
      <c r="N1531" s="178">
        <v>5</v>
      </c>
      <c r="O1531" s="180">
        <f t="shared" si="102"/>
        <v>2.5000000000000382</v>
      </c>
    </row>
    <row r="1532" spans="2:15" x14ac:dyDescent="0.2">
      <c r="B1532" s="175" t="s">
        <v>52</v>
      </c>
      <c r="C1532" s="182" t="s">
        <v>18</v>
      </c>
      <c r="D1532" s="175" t="s">
        <v>126</v>
      </c>
      <c r="E1532" s="176" t="str">
        <f t="shared" si="100"/>
        <v>PETotal40-44</v>
      </c>
      <c r="F1532" s="177">
        <v>3.15E-3</v>
      </c>
      <c r="G1532" s="177">
        <v>1.5637382692923103E-2</v>
      </c>
      <c r="H1532" s="178">
        <v>1471.3420966479393</v>
      </c>
      <c r="I1532" s="177">
        <v>0.98436261730707686</v>
      </c>
      <c r="J1532" s="178">
        <v>94091.327528475333</v>
      </c>
      <c r="K1532" s="178">
        <v>466778.28240075678</v>
      </c>
      <c r="L1532" s="178">
        <v>3606991.1492243879</v>
      </c>
      <c r="M1532" s="179">
        <v>38.335001152287774</v>
      </c>
      <c r="N1532" s="178">
        <v>5</v>
      </c>
      <c r="O1532" s="180">
        <f t="shared" si="102"/>
        <v>2.5000000000000115</v>
      </c>
    </row>
    <row r="1533" spans="2:15" x14ac:dyDescent="0.2">
      <c r="B1533" s="175" t="s">
        <v>52</v>
      </c>
      <c r="C1533" s="182" t="s">
        <v>18</v>
      </c>
      <c r="D1533" s="175" t="s">
        <v>127</v>
      </c>
      <c r="E1533" s="176" t="str">
        <f t="shared" si="100"/>
        <v>PETotal45-49</v>
      </c>
      <c r="F1533" s="177">
        <v>4.5199999999999997E-3</v>
      </c>
      <c r="G1533" s="177">
        <v>2.2350953131563829E-2</v>
      </c>
      <c r="H1533" s="178">
        <v>2070.1449534328985</v>
      </c>
      <c r="I1533" s="177">
        <v>0.97764904686843612</v>
      </c>
      <c r="J1533" s="178">
        <v>92619.985431827386</v>
      </c>
      <c r="K1533" s="178">
        <v>457924.5647755547</v>
      </c>
      <c r="L1533" s="178">
        <v>3140212.8668236313</v>
      </c>
      <c r="M1533" s="179">
        <v>33.904268632550952</v>
      </c>
      <c r="N1533" s="178">
        <v>5</v>
      </c>
      <c r="O1533" s="180">
        <f t="shared" si="102"/>
        <v>2.5000000000000164</v>
      </c>
    </row>
    <row r="1534" spans="2:15" x14ac:dyDescent="0.2">
      <c r="B1534" s="175" t="s">
        <v>52</v>
      </c>
      <c r="C1534" s="182" t="s">
        <v>18</v>
      </c>
      <c r="D1534" s="175" t="s">
        <v>128</v>
      </c>
      <c r="E1534" s="176" t="str">
        <f t="shared" si="100"/>
        <v>PETotal50-54</v>
      </c>
      <c r="F1534" s="177">
        <v>6.2500000000000003E-3</v>
      </c>
      <c r="G1534" s="177">
        <v>3.0746548198375846E-2</v>
      </c>
      <c r="H1534" s="178">
        <v>2784.0950346242003</v>
      </c>
      <c r="I1534" s="177">
        <v>0.96925345180162414</v>
      </c>
      <c r="J1534" s="178">
        <v>90549.840478394486</v>
      </c>
      <c r="K1534" s="178">
        <v>445788.96480541193</v>
      </c>
      <c r="L1534" s="178">
        <v>2682288.3020480769</v>
      </c>
      <c r="M1534" s="179">
        <v>29.622231114676346</v>
      </c>
      <c r="N1534" s="178">
        <v>5</v>
      </c>
      <c r="O1534" s="180">
        <f t="shared" si="102"/>
        <v>2.4999999999999942</v>
      </c>
    </row>
    <row r="1535" spans="2:15" x14ac:dyDescent="0.2">
      <c r="B1535" s="175" t="s">
        <v>52</v>
      </c>
      <c r="C1535" s="182" t="s">
        <v>18</v>
      </c>
      <c r="D1535" s="175" t="s">
        <v>129</v>
      </c>
      <c r="E1535" s="176" t="str">
        <f t="shared" si="100"/>
        <v>PETotal55-59</v>
      </c>
      <c r="F1535" s="177">
        <v>9.0399999999999994E-3</v>
      </c>
      <c r="G1535" s="177">
        <v>4.419086470429559E-2</v>
      </c>
      <c r="H1535" s="178">
        <v>3878.4441825772997</v>
      </c>
      <c r="I1535" s="177">
        <v>0.95580913529570444</v>
      </c>
      <c r="J1535" s="178">
        <v>87765.745443770284</v>
      </c>
      <c r="K1535" s="178">
        <v>429132.61676240817</v>
      </c>
      <c r="L1535" s="178">
        <v>2236499.3372426648</v>
      </c>
      <c r="M1535" s="179">
        <v>25.482599457615773</v>
      </c>
      <c r="N1535" s="178">
        <v>5</v>
      </c>
      <c r="O1535" s="180">
        <f t="shared" si="102"/>
        <v>2.4999999999999916</v>
      </c>
    </row>
    <row r="1536" spans="2:15" x14ac:dyDescent="0.2">
      <c r="B1536" s="175" t="s">
        <v>52</v>
      </c>
      <c r="C1536" s="182" t="s">
        <v>18</v>
      </c>
      <c r="D1536" s="175" t="s">
        <v>130</v>
      </c>
      <c r="E1536" s="176" t="str">
        <f t="shared" si="100"/>
        <v>PETotal60-64</v>
      </c>
      <c r="F1536" s="177">
        <v>1.3390000000000001E-2</v>
      </c>
      <c r="G1536" s="177">
        <v>6.476390523584484E-2</v>
      </c>
      <c r="H1536" s="178">
        <v>5432.8692293706699</v>
      </c>
      <c r="I1536" s="177">
        <v>0.93523609476415515</v>
      </c>
      <c r="J1536" s="178">
        <v>83887.301261192988</v>
      </c>
      <c r="K1536" s="178">
        <v>405854.33323253825</v>
      </c>
      <c r="L1536" s="178">
        <v>1807366.7204802565</v>
      </c>
      <c r="M1536" s="179">
        <v>21.54517660370081</v>
      </c>
      <c r="N1536" s="178">
        <v>5</v>
      </c>
      <c r="O1536" s="180">
        <f t="shared" si="102"/>
        <v>2.4999999999999947</v>
      </c>
    </row>
    <row r="1537" spans="2:15" x14ac:dyDescent="0.2">
      <c r="B1537" s="175" t="s">
        <v>52</v>
      </c>
      <c r="C1537" s="182" t="s">
        <v>18</v>
      </c>
      <c r="D1537" s="175" t="s">
        <v>131</v>
      </c>
      <c r="E1537" s="176" t="str">
        <f t="shared" si="100"/>
        <v>PETotal65-69</v>
      </c>
      <c r="F1537" s="177">
        <v>2.017E-2</v>
      </c>
      <c r="G1537" s="177">
        <v>9.5989877202014129E-2</v>
      </c>
      <c r="H1537" s="178">
        <v>7530.8312966883877</v>
      </c>
      <c r="I1537" s="177">
        <v>0.90401012279798587</v>
      </c>
      <c r="J1537" s="178">
        <v>78454.432031822318</v>
      </c>
      <c r="K1537" s="178">
        <v>373445.08191739063</v>
      </c>
      <c r="L1537" s="178">
        <v>1401512.3872477182</v>
      </c>
      <c r="M1537" s="179">
        <v>17.864030762204017</v>
      </c>
      <c r="N1537" s="178">
        <v>5</v>
      </c>
      <c r="O1537" s="180">
        <f t="shared" si="102"/>
        <v>2.5</v>
      </c>
    </row>
    <row r="1538" spans="2:15" x14ac:dyDescent="0.2">
      <c r="B1538" s="175" t="s">
        <v>52</v>
      </c>
      <c r="C1538" s="182" t="s">
        <v>18</v>
      </c>
      <c r="D1538" s="175" t="s">
        <v>132</v>
      </c>
      <c r="E1538" s="176" t="str">
        <f t="shared" si="100"/>
        <v>PETotal70-74</v>
      </c>
      <c r="F1538" s="177">
        <v>3.134E-2</v>
      </c>
      <c r="G1538" s="177">
        <v>0.14533531708921704</v>
      </c>
      <c r="H1538" s="178">
        <v>10307.704001949718</v>
      </c>
      <c r="I1538" s="177">
        <v>0.8546646829107829</v>
      </c>
      <c r="J1538" s="178">
        <v>70923.600735133936</v>
      </c>
      <c r="K1538" s="178">
        <v>328848.74367079535</v>
      </c>
      <c r="L1538" s="178">
        <v>1028067.3053303275</v>
      </c>
      <c r="M1538" s="179">
        <v>14.495418939171913</v>
      </c>
      <c r="N1538" s="178">
        <v>5</v>
      </c>
      <c r="O1538" s="180">
        <f t="shared" si="102"/>
        <v>2.4999999999999964</v>
      </c>
    </row>
    <row r="1539" spans="2:15" x14ac:dyDescent="0.2">
      <c r="B1539" s="175" t="s">
        <v>52</v>
      </c>
      <c r="C1539" s="182" t="s">
        <v>18</v>
      </c>
      <c r="D1539" s="175" t="s">
        <v>133</v>
      </c>
      <c r="E1539" s="176" t="str">
        <f t="shared" si="100"/>
        <v>PETotal75-79</v>
      </c>
      <c r="F1539" s="177">
        <v>4.65E-2</v>
      </c>
      <c r="G1539" s="177">
        <v>0.20828378545678131</v>
      </c>
      <c r="H1539" s="178">
        <v>12625.308430444951</v>
      </c>
      <c r="I1539" s="177">
        <v>0.79171621454321872</v>
      </c>
      <c r="J1539" s="178">
        <v>60615.896733184214</v>
      </c>
      <c r="K1539" s="178">
        <v>271516.21258980868</v>
      </c>
      <c r="L1539" s="178">
        <v>699218.56165953213</v>
      </c>
      <c r="M1539" s="179">
        <v>11.53523414389652</v>
      </c>
      <c r="N1539" s="178">
        <v>5</v>
      </c>
      <c r="O1539" s="180">
        <f t="shared" si="102"/>
        <v>2.4999999999999996</v>
      </c>
    </row>
    <row r="1540" spans="2:15" x14ac:dyDescent="0.2">
      <c r="B1540" s="175" t="s">
        <v>52</v>
      </c>
      <c r="C1540" s="182" t="s">
        <v>18</v>
      </c>
      <c r="D1540" s="175" t="s">
        <v>134</v>
      </c>
      <c r="E1540" s="176" t="str">
        <f t="shared" si="100"/>
        <v>PETotal80-84</v>
      </c>
      <c r="F1540" s="177">
        <v>7.2450000000000001E-2</v>
      </c>
      <c r="G1540" s="177">
        <v>0.30670454266771924</v>
      </c>
      <c r="H1540" s="178">
        <v>14718.931437746442</v>
      </c>
      <c r="I1540" s="177">
        <v>0.69329545733228071</v>
      </c>
      <c r="J1540" s="178">
        <v>47990.588302739263</v>
      </c>
      <c r="K1540" s="178">
        <v>203155.61291933019</v>
      </c>
      <c r="L1540" s="178">
        <v>427702.34906972345</v>
      </c>
      <c r="M1540" s="179">
        <v>8.9122130858585571</v>
      </c>
      <c r="N1540" s="178">
        <v>5</v>
      </c>
      <c r="O1540" s="180">
        <f t="shared" si="102"/>
        <v>2.5000000000000009</v>
      </c>
    </row>
    <row r="1541" spans="2:15" x14ac:dyDescent="0.2">
      <c r="B1541" s="175" t="s">
        <v>52</v>
      </c>
      <c r="C1541" s="182" t="s">
        <v>18</v>
      </c>
      <c r="D1541" s="175" t="s">
        <v>135</v>
      </c>
      <c r="E1541" s="176" t="str">
        <f t="shared" si="100"/>
        <v>PETotal85-89</v>
      </c>
      <c r="F1541" s="177">
        <v>0.11157</v>
      </c>
      <c r="G1541" s="177">
        <v>0.43618047556220452</v>
      </c>
      <c r="H1541" s="178">
        <v>14512.447114115053</v>
      </c>
      <c r="I1541" s="177">
        <v>0.56381952443779548</v>
      </c>
      <c r="J1541" s="178">
        <v>33271.656864992816</v>
      </c>
      <c r="K1541" s="178">
        <v>130077.16653967644</v>
      </c>
      <c r="L1541" s="178">
        <v>224546.73615039326</v>
      </c>
      <c r="M1541" s="179">
        <v>6.7488895146262724</v>
      </c>
      <c r="N1541" s="178">
        <v>5</v>
      </c>
      <c r="O1541" s="180">
        <f t="shared" si="102"/>
        <v>2.4999999999999996</v>
      </c>
    </row>
    <row r="1542" spans="2:15" x14ac:dyDescent="0.2">
      <c r="B1542" s="175" t="s">
        <v>52</v>
      </c>
      <c r="C1542" s="182" t="s">
        <v>18</v>
      </c>
      <c r="D1542" s="175" t="s">
        <v>8</v>
      </c>
      <c r="E1542" s="176" t="str">
        <f t="shared" si="100"/>
        <v>PETotal90+</v>
      </c>
      <c r="F1542" s="177">
        <v>0.19857</v>
      </c>
      <c r="G1542" s="177">
        <v>1</v>
      </c>
      <c r="H1542" s="178">
        <v>18759.209750877762</v>
      </c>
      <c r="I1542" s="177">
        <v>0</v>
      </c>
      <c r="J1542" s="178">
        <v>18759.209750877762</v>
      </c>
      <c r="K1542" s="178">
        <v>94469.569610716833</v>
      </c>
      <c r="L1542" s="178">
        <v>94469.569610716833</v>
      </c>
      <c r="M1542" s="179">
        <v>5.0359034770266113</v>
      </c>
      <c r="N1542" s="179" t="s">
        <v>19</v>
      </c>
      <c r="O1542" s="180">
        <f>K1542/H1542</f>
        <v>5.0359034770266113</v>
      </c>
    </row>
    <row r="1543" spans="2:15" ht="16" customHeight="1" x14ac:dyDescent="0.2">
      <c r="B1543" s="246" t="s">
        <v>14</v>
      </c>
      <c r="C1543" s="246" t="s">
        <v>17</v>
      </c>
      <c r="D1543" s="246" t="s">
        <v>0</v>
      </c>
      <c r="E1543" s="246" t="s">
        <v>137</v>
      </c>
      <c r="F1543" s="245" t="s">
        <v>1</v>
      </c>
      <c r="G1543" s="245" t="s">
        <v>2</v>
      </c>
      <c r="H1543" s="245" t="s">
        <v>82</v>
      </c>
      <c r="I1543" s="245" t="s">
        <v>3</v>
      </c>
      <c r="J1543" s="245" t="s">
        <v>4</v>
      </c>
      <c r="K1543" s="245" t="s">
        <v>5</v>
      </c>
      <c r="L1543" s="245" t="s">
        <v>6</v>
      </c>
      <c r="M1543" s="245" t="s">
        <v>7</v>
      </c>
      <c r="N1543" s="251" t="s">
        <v>9</v>
      </c>
      <c r="O1543" s="252" t="s">
        <v>141</v>
      </c>
    </row>
    <row r="1544" spans="2:15" ht="16" customHeight="1" x14ac:dyDescent="0.2">
      <c r="B1544" s="246"/>
      <c r="C1544" s="246"/>
      <c r="D1544" s="246"/>
      <c r="E1544" s="246"/>
      <c r="F1544" s="246"/>
      <c r="G1544" s="246"/>
      <c r="H1544" s="246"/>
      <c r="I1544" s="246"/>
      <c r="J1544" s="246"/>
      <c r="K1544" s="246"/>
      <c r="L1544" s="246"/>
      <c r="M1544" s="246"/>
      <c r="N1544" s="251"/>
      <c r="O1544" s="252"/>
    </row>
    <row r="1545" spans="2:15" x14ac:dyDescent="0.2">
      <c r="B1545" s="175" t="s">
        <v>53</v>
      </c>
      <c r="C1545" s="182" t="s">
        <v>18</v>
      </c>
      <c r="D1545" s="175">
        <v>0</v>
      </c>
      <c r="E1545" s="176" t="str">
        <f t="shared" si="100"/>
        <v>ALTotal0</v>
      </c>
      <c r="F1545" s="177">
        <v>1.661E-2</v>
      </c>
      <c r="G1545" s="177">
        <v>1.636954162116715E-2</v>
      </c>
      <c r="H1545" s="178">
        <v>1636.954162116715</v>
      </c>
      <c r="I1545" s="177">
        <v>0.98363045837883289</v>
      </c>
      <c r="J1545" s="178">
        <v>100000</v>
      </c>
      <c r="K1545" s="178">
        <v>98525.282113855254</v>
      </c>
      <c r="L1545" s="178">
        <v>7265311.497189953</v>
      </c>
      <c r="M1545" s="179">
        <v>72.653114971899527</v>
      </c>
      <c r="N1545" s="178">
        <v>1</v>
      </c>
      <c r="O1545" s="180">
        <f t="shared" ref="O1545:O1563" si="103">(K1545-J1546*N1545)/H1545</f>
        <v>9.9108624863499112E-2</v>
      </c>
    </row>
    <row r="1546" spans="2:15" x14ac:dyDescent="0.2">
      <c r="B1546" s="175" t="s">
        <v>53</v>
      </c>
      <c r="C1546" s="182" t="s">
        <v>18</v>
      </c>
      <c r="D1546" s="181" t="s">
        <v>139</v>
      </c>
      <c r="E1546" s="176" t="str">
        <f t="shared" si="100"/>
        <v>ALTotal01-04</v>
      </c>
      <c r="F1546" s="177">
        <v>6.2E-4</v>
      </c>
      <c r="G1546" s="177">
        <v>2.4882626673667575E-3</v>
      </c>
      <c r="H1546" s="178">
        <v>244.75309480689009</v>
      </c>
      <c r="I1546" s="177">
        <v>0.99751173733263321</v>
      </c>
      <c r="J1546" s="178">
        <v>98363.045837883285</v>
      </c>
      <c r="K1546" s="178">
        <v>392839.66413283622</v>
      </c>
      <c r="L1546" s="178">
        <v>7166786.2150760973</v>
      </c>
      <c r="M1546" s="179">
        <v>72.860556055655408</v>
      </c>
      <c r="N1546" s="178">
        <v>4</v>
      </c>
      <c r="O1546" s="180">
        <f t="shared" si="103"/>
        <v>1.4973994948656173</v>
      </c>
    </row>
    <row r="1547" spans="2:15" x14ac:dyDescent="0.2">
      <c r="B1547" s="175" t="s">
        <v>53</v>
      </c>
      <c r="C1547" s="182" t="s">
        <v>18</v>
      </c>
      <c r="D1547" s="181" t="s">
        <v>138</v>
      </c>
      <c r="E1547" s="176" t="str">
        <f t="shared" si="100"/>
        <v>ALTotal05-09</v>
      </c>
      <c r="F1547" s="177">
        <v>3.1E-4</v>
      </c>
      <c r="G1547" s="177">
        <v>1.5581980006270839E-3</v>
      </c>
      <c r="H1547" s="178">
        <v>152.88772757720454</v>
      </c>
      <c r="I1547" s="177">
        <v>0.99844180199937294</v>
      </c>
      <c r="J1547" s="178">
        <v>98118.292743076396</v>
      </c>
      <c r="K1547" s="178">
        <v>490209.244396439</v>
      </c>
      <c r="L1547" s="178">
        <v>6773946.550943261</v>
      </c>
      <c r="M1547" s="179">
        <v>69.038569277605546</v>
      </c>
      <c r="N1547" s="178">
        <v>5</v>
      </c>
      <c r="O1547" s="180">
        <f t="shared" si="103"/>
        <v>2.4999999999998064</v>
      </c>
    </row>
    <row r="1548" spans="2:15" x14ac:dyDescent="0.2">
      <c r="B1548" s="175" t="s">
        <v>53</v>
      </c>
      <c r="C1548" s="182" t="s">
        <v>18</v>
      </c>
      <c r="D1548" s="181" t="s">
        <v>120</v>
      </c>
      <c r="E1548" s="176" t="str">
        <f t="shared" si="100"/>
        <v>ALTotal10-14</v>
      </c>
      <c r="F1548" s="177">
        <v>3.4000000000000002E-4</v>
      </c>
      <c r="G1548" s="177">
        <v>1.7030470304296526E-3</v>
      </c>
      <c r="H1548" s="178">
        <v>166.8396920964841</v>
      </c>
      <c r="I1548" s="177">
        <v>0.99829695296957033</v>
      </c>
      <c r="J1548" s="178">
        <v>97965.4050154992</v>
      </c>
      <c r="K1548" s="178">
        <v>489409.92584725481</v>
      </c>
      <c r="L1548" s="178">
        <v>6283737.3065468222</v>
      </c>
      <c r="M1548" s="179">
        <v>64.142411349727652</v>
      </c>
      <c r="N1548" s="178">
        <v>5</v>
      </c>
      <c r="O1548" s="180">
        <f t="shared" si="103"/>
        <v>2.500000000000318</v>
      </c>
    </row>
    <row r="1549" spans="2:15" x14ac:dyDescent="0.2">
      <c r="B1549" s="175" t="s">
        <v>53</v>
      </c>
      <c r="C1549" s="182" t="s">
        <v>18</v>
      </c>
      <c r="D1549" s="175" t="s">
        <v>121</v>
      </c>
      <c r="E1549" s="176" t="str">
        <f t="shared" ref="E1549:E1612" si="104">_xlfn.CONCAT(B1549,C1549,D1549)</f>
        <v>ALTotal15-19</v>
      </c>
      <c r="F1549" s="177">
        <v>1.66E-3</v>
      </c>
      <c r="G1549" s="177">
        <v>8.2715225582917443E-3</v>
      </c>
      <c r="H1549" s="178">
        <v>808.94303924109431</v>
      </c>
      <c r="I1549" s="177">
        <v>0.99172847744170822</v>
      </c>
      <c r="J1549" s="178">
        <v>97798.565323402712</v>
      </c>
      <c r="K1549" s="178">
        <v>486970.46901891078</v>
      </c>
      <c r="L1549" s="178">
        <v>5794327.3806995675</v>
      </c>
      <c r="M1549" s="179">
        <v>59.247570366075848</v>
      </c>
      <c r="N1549" s="178">
        <v>5</v>
      </c>
      <c r="O1549" s="180">
        <f t="shared" si="103"/>
        <v>2.499999999999968</v>
      </c>
    </row>
    <row r="1550" spans="2:15" x14ac:dyDescent="0.2">
      <c r="B1550" s="175" t="s">
        <v>53</v>
      </c>
      <c r="C1550" s="182" t="s">
        <v>18</v>
      </c>
      <c r="D1550" s="175" t="s">
        <v>122</v>
      </c>
      <c r="E1550" s="176" t="str">
        <f t="shared" si="104"/>
        <v>ALTotal20-24</v>
      </c>
      <c r="F1550" s="177">
        <v>2.6099999999999999E-3</v>
      </c>
      <c r="G1550" s="177">
        <v>1.2940847095390319E-2</v>
      </c>
      <c r="H1550" s="178">
        <v>1255.1278718189969</v>
      </c>
      <c r="I1550" s="177">
        <v>0.98705915290460966</v>
      </c>
      <c r="J1550" s="178">
        <v>96989.622284161611</v>
      </c>
      <c r="K1550" s="178">
        <v>481810.29174126056</v>
      </c>
      <c r="L1550" s="178">
        <v>5307356.9116806565</v>
      </c>
      <c r="M1550" s="179">
        <v>54.720874117140951</v>
      </c>
      <c r="N1550" s="178">
        <v>5</v>
      </c>
      <c r="O1550" s="180">
        <f t="shared" si="103"/>
        <v>2.5000000000000129</v>
      </c>
    </row>
    <row r="1551" spans="2:15" x14ac:dyDescent="0.2">
      <c r="B1551" s="175" t="s">
        <v>53</v>
      </c>
      <c r="C1551" s="182" t="s">
        <v>18</v>
      </c>
      <c r="D1551" s="175" t="s">
        <v>123</v>
      </c>
      <c r="E1551" s="176" t="str">
        <f t="shared" si="104"/>
        <v>ALTotal25-29</v>
      </c>
      <c r="F1551" s="177">
        <v>2.47E-3</v>
      </c>
      <c r="G1551" s="177">
        <v>1.2296387157148522E-2</v>
      </c>
      <c r="H1551" s="178">
        <v>1177.1884075880366</v>
      </c>
      <c r="I1551" s="177">
        <v>0.98770361284285146</v>
      </c>
      <c r="J1551" s="178">
        <v>95734.49441234261</v>
      </c>
      <c r="K1551" s="178">
        <v>475729.50104274298</v>
      </c>
      <c r="L1551" s="178">
        <v>4825546.6199393962</v>
      </c>
      <c r="M1551" s="179">
        <v>50.405516314266556</v>
      </c>
      <c r="N1551" s="178">
        <v>5</v>
      </c>
      <c r="O1551" s="180">
        <f t="shared" si="103"/>
        <v>2.500000000000032</v>
      </c>
    </row>
    <row r="1552" spans="2:15" x14ac:dyDescent="0.2">
      <c r="B1552" s="175" t="s">
        <v>53</v>
      </c>
      <c r="C1552" s="182" t="s">
        <v>18</v>
      </c>
      <c r="D1552" s="175" t="s">
        <v>124</v>
      </c>
      <c r="E1552" s="176" t="str">
        <f t="shared" si="104"/>
        <v>ALTotal30-34</v>
      </c>
      <c r="F1552" s="177">
        <v>2.5999999999999999E-3</v>
      </c>
      <c r="G1552" s="177">
        <v>1.2922462914015628E-2</v>
      </c>
      <c r="H1552" s="178">
        <v>1221.9132800956681</v>
      </c>
      <c r="I1552" s="177">
        <v>0.98707753708598434</v>
      </c>
      <c r="J1552" s="178">
        <v>94557.306004754573</v>
      </c>
      <c r="K1552" s="178">
        <v>469731.74682353367</v>
      </c>
      <c r="L1552" s="178">
        <v>4349817.1188966529</v>
      </c>
      <c r="M1552" s="179">
        <v>46.001914634475028</v>
      </c>
      <c r="N1552" s="178">
        <v>5</v>
      </c>
      <c r="O1552" s="180">
        <f t="shared" si="103"/>
        <v>2.5000000000000084</v>
      </c>
    </row>
    <row r="1553" spans="2:15" x14ac:dyDescent="0.2">
      <c r="B1553" s="175" t="s">
        <v>53</v>
      </c>
      <c r="C1553" s="182" t="s">
        <v>18</v>
      </c>
      <c r="D1553" s="175" t="s">
        <v>125</v>
      </c>
      <c r="E1553" s="176" t="str">
        <f t="shared" si="104"/>
        <v>ALTotal35-39</v>
      </c>
      <c r="F1553" s="177">
        <v>2.99E-3</v>
      </c>
      <c r="G1553" s="177">
        <v>1.4839737351006081E-2</v>
      </c>
      <c r="H1553" s="178">
        <v>1385.072713586942</v>
      </c>
      <c r="I1553" s="177">
        <v>0.98516026264899392</v>
      </c>
      <c r="J1553" s="178">
        <v>93335.392724658901</v>
      </c>
      <c r="K1553" s="178">
        <v>463214.28183932719</v>
      </c>
      <c r="L1553" s="178">
        <v>3880085.3720731195</v>
      </c>
      <c r="M1553" s="179">
        <v>41.571426002560912</v>
      </c>
      <c r="N1553" s="178">
        <v>5</v>
      </c>
      <c r="O1553" s="180">
        <f t="shared" si="103"/>
        <v>2.500000000000004</v>
      </c>
    </row>
    <row r="1554" spans="2:15" x14ac:dyDescent="0.2">
      <c r="B1554" s="175" t="s">
        <v>53</v>
      </c>
      <c r="C1554" s="182" t="s">
        <v>18</v>
      </c>
      <c r="D1554" s="175" t="s">
        <v>126</v>
      </c>
      <c r="E1554" s="176" t="str">
        <f t="shared" si="104"/>
        <v>ALTotal40-44</v>
      </c>
      <c r="F1554" s="177">
        <v>4.0499999999999998E-3</v>
      </c>
      <c r="G1554" s="177">
        <v>2.0041874096757315E-2</v>
      </c>
      <c r="H1554" s="178">
        <v>1842.856736818449</v>
      </c>
      <c r="I1554" s="177">
        <v>0.97995812590324272</v>
      </c>
      <c r="J1554" s="178">
        <v>91950.320011071963</v>
      </c>
      <c r="K1554" s="178">
        <v>455144.45821331372</v>
      </c>
      <c r="L1554" s="178">
        <v>3416871.0902337926</v>
      </c>
      <c r="M1554" s="179">
        <v>37.159969533791276</v>
      </c>
      <c r="N1554" s="178">
        <v>5</v>
      </c>
      <c r="O1554" s="180">
        <f t="shared" si="103"/>
        <v>2.4999999999999942</v>
      </c>
    </row>
    <row r="1555" spans="2:15" x14ac:dyDescent="0.2">
      <c r="B1555" s="175" t="s">
        <v>53</v>
      </c>
      <c r="C1555" s="182" t="s">
        <v>18</v>
      </c>
      <c r="D1555" s="175" t="s">
        <v>127</v>
      </c>
      <c r="E1555" s="176" t="str">
        <f t="shared" si="104"/>
        <v>ALTotal45-49</v>
      </c>
      <c r="F1555" s="177">
        <v>5.3200000000000001E-3</v>
      </c>
      <c r="G1555" s="177">
        <v>2.6256636318410995E-2</v>
      </c>
      <c r="H1555" s="178">
        <v>2365.9188927666501</v>
      </c>
      <c r="I1555" s="177">
        <v>0.97374336368158898</v>
      </c>
      <c r="J1555" s="178">
        <v>90107.463274253518</v>
      </c>
      <c r="K1555" s="178">
        <v>444622.51913935097</v>
      </c>
      <c r="L1555" s="178">
        <v>2961726.6320204791</v>
      </c>
      <c r="M1555" s="179">
        <v>32.868827113755138</v>
      </c>
      <c r="N1555" s="178">
        <v>5</v>
      </c>
      <c r="O1555" s="180">
        <f t="shared" si="103"/>
        <v>2.5000000000000262</v>
      </c>
    </row>
    <row r="1556" spans="2:15" x14ac:dyDescent="0.2">
      <c r="B1556" s="175" t="s">
        <v>53</v>
      </c>
      <c r="C1556" s="182" t="s">
        <v>18</v>
      </c>
      <c r="D1556" s="175" t="s">
        <v>128</v>
      </c>
      <c r="E1556" s="176" t="str">
        <f t="shared" si="104"/>
        <v>ALTotal50-54</v>
      </c>
      <c r="F1556" s="177">
        <v>7.4700000000000001E-3</v>
      </c>
      <c r="G1556" s="177">
        <v>3.6666202288214982E-2</v>
      </c>
      <c r="H1556" s="178">
        <v>3217.1492153719901</v>
      </c>
      <c r="I1556" s="177">
        <v>0.96333379771178507</v>
      </c>
      <c r="J1556" s="178">
        <v>87741.544381486863</v>
      </c>
      <c r="K1556" s="178">
        <v>430664.84886900435</v>
      </c>
      <c r="L1556" s="178">
        <v>2517104.1128811282</v>
      </c>
      <c r="M1556" s="179">
        <v>28.687711512543512</v>
      </c>
      <c r="N1556" s="178">
        <v>5</v>
      </c>
      <c r="O1556" s="180">
        <f t="shared" si="103"/>
        <v>2.4999999999999893</v>
      </c>
    </row>
    <row r="1557" spans="2:15" x14ac:dyDescent="0.2">
      <c r="B1557" s="175" t="s">
        <v>53</v>
      </c>
      <c r="C1557" s="182" t="s">
        <v>18</v>
      </c>
      <c r="D1557" s="175" t="s">
        <v>129</v>
      </c>
      <c r="E1557" s="176" t="str">
        <f t="shared" si="104"/>
        <v>ALTotal55-59</v>
      </c>
      <c r="F1557" s="177">
        <v>1.1010000000000001E-2</v>
      </c>
      <c r="G1557" s="177">
        <v>5.3569869728246372E-2</v>
      </c>
      <c r="H1557" s="178">
        <v>4527.9608379075917</v>
      </c>
      <c r="I1557" s="177">
        <v>0.9464301302717536</v>
      </c>
      <c r="J1557" s="178">
        <v>84524.395166114875</v>
      </c>
      <c r="K1557" s="178">
        <v>411302.0737358054</v>
      </c>
      <c r="L1557" s="178">
        <v>2086439.2640121237</v>
      </c>
      <c r="M1557" s="179">
        <v>24.684462514185014</v>
      </c>
      <c r="N1557" s="178">
        <v>5</v>
      </c>
      <c r="O1557" s="180">
        <f t="shared" si="103"/>
        <v>2.5000000000000049</v>
      </c>
    </row>
    <row r="1558" spans="2:15" x14ac:dyDescent="0.2">
      <c r="B1558" s="175" t="s">
        <v>53</v>
      </c>
      <c r="C1558" s="182" t="s">
        <v>18</v>
      </c>
      <c r="D1558" s="175" t="s">
        <v>130</v>
      </c>
      <c r="E1558" s="176" t="str">
        <f t="shared" si="104"/>
        <v>ALTotal60-64</v>
      </c>
      <c r="F1558" s="177">
        <v>1.5570000000000001E-2</v>
      </c>
      <c r="G1558" s="177">
        <v>7.4918363390180154E-2</v>
      </c>
      <c r="H1558" s="178">
        <v>5993.2019369193149</v>
      </c>
      <c r="I1558" s="177">
        <v>0.92508163660981979</v>
      </c>
      <c r="J1558" s="178">
        <v>79996.43432820728</v>
      </c>
      <c r="K1558" s="178">
        <v>384999.16679873812</v>
      </c>
      <c r="L1558" s="178">
        <v>1675137.1902763182</v>
      </c>
      <c r="M1558" s="179">
        <v>20.940148199651112</v>
      </c>
      <c r="N1558" s="178">
        <v>5</v>
      </c>
      <c r="O1558" s="180">
        <f t="shared" si="103"/>
        <v>2.4999999999999987</v>
      </c>
    </row>
    <row r="1559" spans="2:15" x14ac:dyDescent="0.2">
      <c r="B1559" s="175" t="s">
        <v>53</v>
      </c>
      <c r="C1559" s="182" t="s">
        <v>18</v>
      </c>
      <c r="D1559" s="175" t="s">
        <v>131</v>
      </c>
      <c r="E1559" s="176" t="str">
        <f t="shared" si="104"/>
        <v>ALTotal65-69</v>
      </c>
      <c r="F1559" s="177">
        <v>2.1930000000000002E-2</v>
      </c>
      <c r="G1559" s="177">
        <v>0.10394995535889798</v>
      </c>
      <c r="H1559" s="178">
        <v>7692.6327034885371</v>
      </c>
      <c r="I1559" s="177">
        <v>0.89605004464110205</v>
      </c>
      <c r="J1559" s="178">
        <v>74003.232391287966</v>
      </c>
      <c r="K1559" s="178">
        <v>350784.58019771852</v>
      </c>
      <c r="L1559" s="178">
        <v>1290138.0234775802</v>
      </c>
      <c r="M1559" s="179">
        <v>17.433536100910395</v>
      </c>
      <c r="N1559" s="178">
        <v>5</v>
      </c>
      <c r="O1559" s="180">
        <f t="shared" si="103"/>
        <v>2.4999999999999978</v>
      </c>
    </row>
    <row r="1560" spans="2:15" x14ac:dyDescent="0.2">
      <c r="B1560" s="175" t="s">
        <v>53</v>
      </c>
      <c r="C1560" s="182" t="s">
        <v>18</v>
      </c>
      <c r="D1560" s="175" t="s">
        <v>132</v>
      </c>
      <c r="E1560" s="176" t="str">
        <f t="shared" si="104"/>
        <v>ALTotal70-74</v>
      </c>
      <c r="F1560" s="177">
        <v>3.4770000000000002E-2</v>
      </c>
      <c r="G1560" s="177">
        <v>0.15996135151105387</v>
      </c>
      <c r="H1560" s="178">
        <v>10607.133145568863</v>
      </c>
      <c r="I1560" s="177">
        <v>0.84003864848894616</v>
      </c>
      <c r="J1560" s="178">
        <v>66310.599687799433</v>
      </c>
      <c r="K1560" s="178">
        <v>305035.16557507502</v>
      </c>
      <c r="L1560" s="178">
        <v>939353.44327986171</v>
      </c>
      <c r="M1560" s="179">
        <v>14.16596211921598</v>
      </c>
      <c r="N1560" s="178">
        <v>5</v>
      </c>
      <c r="O1560" s="180">
        <f t="shared" si="103"/>
        <v>2.5000000000000013</v>
      </c>
    </row>
    <row r="1561" spans="2:15" x14ac:dyDescent="0.2">
      <c r="B1561" s="175" t="s">
        <v>53</v>
      </c>
      <c r="C1561" s="182" t="s">
        <v>18</v>
      </c>
      <c r="D1561" s="175" t="s">
        <v>133</v>
      </c>
      <c r="E1561" s="176" t="str">
        <f t="shared" si="104"/>
        <v>ALTotal75-79</v>
      </c>
      <c r="F1561" s="177">
        <v>4.9029999999999997E-2</v>
      </c>
      <c r="G1561" s="177">
        <v>0.21836818619342926</v>
      </c>
      <c r="H1561" s="178">
        <v>12163.864953513263</v>
      </c>
      <c r="I1561" s="177">
        <v>0.78163181380657076</v>
      </c>
      <c r="J1561" s="178">
        <v>55703.46654223057</v>
      </c>
      <c r="K1561" s="178">
        <v>248107.67032736968</v>
      </c>
      <c r="L1561" s="178">
        <v>634318.27770478674</v>
      </c>
      <c r="M1561" s="179">
        <v>11.387411180664849</v>
      </c>
      <c r="N1561" s="178">
        <v>5</v>
      </c>
      <c r="O1561" s="180">
        <f t="shared" si="103"/>
        <v>2.4999999999999987</v>
      </c>
    </row>
    <row r="1562" spans="2:15" x14ac:dyDescent="0.2">
      <c r="B1562" s="175" t="s">
        <v>53</v>
      </c>
      <c r="C1562" s="182" t="s">
        <v>18</v>
      </c>
      <c r="D1562" s="175" t="s">
        <v>134</v>
      </c>
      <c r="E1562" s="176" t="str">
        <f t="shared" si="104"/>
        <v>ALTotal80-84</v>
      </c>
      <c r="F1562" s="177">
        <v>7.732E-2</v>
      </c>
      <c r="G1562" s="177">
        <v>0.32397078805477653</v>
      </c>
      <c r="H1562" s="178">
        <v>14105.559038287745</v>
      </c>
      <c r="I1562" s="177">
        <v>0.67602921194522347</v>
      </c>
      <c r="J1562" s="178">
        <v>43539.601588717305</v>
      </c>
      <c r="K1562" s="178">
        <v>182434.11034786716</v>
      </c>
      <c r="L1562" s="178">
        <v>386210.60737741704</v>
      </c>
      <c r="M1562" s="179">
        <v>8.8703293848581808</v>
      </c>
      <c r="N1562" s="178">
        <v>5</v>
      </c>
      <c r="O1562" s="180">
        <f t="shared" si="103"/>
        <v>2.4999999999999987</v>
      </c>
    </row>
    <row r="1563" spans="2:15" x14ac:dyDescent="0.2">
      <c r="B1563" s="175" t="s">
        <v>53</v>
      </c>
      <c r="C1563" s="182" t="s">
        <v>18</v>
      </c>
      <c r="D1563" s="175" t="s">
        <v>135</v>
      </c>
      <c r="E1563" s="176" t="str">
        <f t="shared" si="104"/>
        <v>ALTotal85-89</v>
      </c>
      <c r="F1563" s="177">
        <v>0.11416</v>
      </c>
      <c r="G1563" s="177">
        <v>0.44405352997607372</v>
      </c>
      <c r="H1563" s="178">
        <v>13070.290495984202</v>
      </c>
      <c r="I1563" s="177">
        <v>0.55594647002392628</v>
      </c>
      <c r="J1563" s="178">
        <v>29434.04255042956</v>
      </c>
      <c r="K1563" s="178">
        <v>114494.4865121873</v>
      </c>
      <c r="L1563" s="178">
        <v>203776.49702954985</v>
      </c>
      <c r="M1563" s="179">
        <v>6.9231569764981513</v>
      </c>
      <c r="N1563" s="178">
        <v>5</v>
      </c>
      <c r="O1563" s="180">
        <f t="shared" si="103"/>
        <v>2.5000000000000004</v>
      </c>
    </row>
    <row r="1564" spans="2:15" x14ac:dyDescent="0.2">
      <c r="B1564" s="175" t="s">
        <v>53</v>
      </c>
      <c r="C1564" s="182" t="s">
        <v>18</v>
      </c>
      <c r="D1564" s="175" t="s">
        <v>8</v>
      </c>
      <c r="E1564" s="176" t="str">
        <f t="shared" si="104"/>
        <v>ALTotal90+</v>
      </c>
      <c r="F1564" s="177">
        <v>0.18328</v>
      </c>
      <c r="G1564" s="177">
        <v>1</v>
      </c>
      <c r="H1564" s="178">
        <v>16363.752054445358</v>
      </c>
      <c r="I1564" s="177">
        <v>0</v>
      </c>
      <c r="J1564" s="178">
        <v>16363.752054445358</v>
      </c>
      <c r="K1564" s="178">
        <v>89282.010517362563</v>
      </c>
      <c r="L1564" s="178">
        <v>89282.010517362563</v>
      </c>
      <c r="M1564" s="179">
        <v>5.4560842904673761</v>
      </c>
      <c r="N1564" s="179" t="s">
        <v>19</v>
      </c>
      <c r="O1564" s="180">
        <f>K1564/H1564</f>
        <v>5.4560842904673761</v>
      </c>
    </row>
    <row r="1565" spans="2:15" ht="16" customHeight="1" x14ac:dyDescent="0.2">
      <c r="B1565" s="246" t="s">
        <v>14</v>
      </c>
      <c r="C1565" s="246" t="s">
        <v>17</v>
      </c>
      <c r="D1565" s="246" t="s">
        <v>0</v>
      </c>
      <c r="E1565" s="246" t="s">
        <v>137</v>
      </c>
      <c r="F1565" s="245" t="s">
        <v>1</v>
      </c>
      <c r="G1565" s="245" t="s">
        <v>2</v>
      </c>
      <c r="H1565" s="245" t="s">
        <v>82</v>
      </c>
      <c r="I1565" s="245" t="s">
        <v>3</v>
      </c>
      <c r="J1565" s="245" t="s">
        <v>4</v>
      </c>
      <c r="K1565" s="245" t="s">
        <v>5</v>
      </c>
      <c r="L1565" s="245" t="s">
        <v>6</v>
      </c>
      <c r="M1565" s="245" t="s">
        <v>7</v>
      </c>
      <c r="N1565" s="251" t="s">
        <v>9</v>
      </c>
      <c r="O1565" s="252" t="s">
        <v>141</v>
      </c>
    </row>
    <row r="1566" spans="2:15" ht="16" customHeight="1" x14ac:dyDescent="0.2">
      <c r="B1566" s="246"/>
      <c r="C1566" s="246"/>
      <c r="D1566" s="246"/>
      <c r="E1566" s="246"/>
      <c r="F1566" s="246"/>
      <c r="G1566" s="246"/>
      <c r="H1566" s="246"/>
      <c r="I1566" s="246"/>
      <c r="J1566" s="246"/>
      <c r="K1566" s="246"/>
      <c r="L1566" s="246"/>
      <c r="M1566" s="246"/>
      <c r="N1566" s="251"/>
      <c r="O1566" s="252"/>
    </row>
    <row r="1567" spans="2:15" x14ac:dyDescent="0.2">
      <c r="B1567" s="175" t="s">
        <v>54</v>
      </c>
      <c r="C1567" s="182" t="s">
        <v>18</v>
      </c>
      <c r="D1567" s="175">
        <v>0</v>
      </c>
      <c r="E1567" s="176" t="str">
        <f t="shared" si="104"/>
        <v>SETotal0</v>
      </c>
      <c r="F1567" s="177">
        <v>1.4319999999999999E-2</v>
      </c>
      <c r="G1567" s="177">
        <v>1.4132289765974099E-2</v>
      </c>
      <c r="H1567" s="178">
        <v>1413.2289765974099</v>
      </c>
      <c r="I1567" s="177">
        <v>0.98586771023402586</v>
      </c>
      <c r="J1567" s="178">
        <v>100000</v>
      </c>
      <c r="K1567" s="178">
        <v>98717.348956441303</v>
      </c>
      <c r="L1567" s="178">
        <v>7340449.6111357259</v>
      </c>
      <c r="M1567" s="179">
        <v>73.404496111357261</v>
      </c>
      <c r="N1567" s="178">
        <v>1</v>
      </c>
      <c r="O1567" s="180">
        <f t="shared" ref="O1567:O1585" si="105">(K1567-J1568*N1567)/H1567</f>
        <v>9.23968692979283E-2</v>
      </c>
    </row>
    <row r="1568" spans="2:15" x14ac:dyDescent="0.2">
      <c r="B1568" s="175" t="s">
        <v>54</v>
      </c>
      <c r="C1568" s="182" t="s">
        <v>18</v>
      </c>
      <c r="D1568" s="181" t="s">
        <v>139</v>
      </c>
      <c r="E1568" s="176" t="str">
        <f t="shared" si="104"/>
        <v>SETotal01-04</v>
      </c>
      <c r="F1568" s="177">
        <v>6.9999999999999999E-4</v>
      </c>
      <c r="G1568" s="177">
        <v>2.7839051424931325E-3</v>
      </c>
      <c r="H1568" s="178">
        <v>274.45621883384342</v>
      </c>
      <c r="I1568" s="177">
        <v>0.99721609485750684</v>
      </c>
      <c r="J1568" s="178">
        <v>98586.771023402587</v>
      </c>
      <c r="K1568" s="178">
        <v>393661.22761670721</v>
      </c>
      <c r="L1568" s="178">
        <v>7241732.2621792844</v>
      </c>
      <c r="M1568" s="179">
        <v>73.455415843371497</v>
      </c>
      <c r="N1568" s="178">
        <v>4</v>
      </c>
      <c r="O1568" s="180">
        <f t="shared" si="105"/>
        <v>1.5010350291302899</v>
      </c>
    </row>
    <row r="1569" spans="2:15" x14ac:dyDescent="0.2">
      <c r="B1569" s="175" t="s">
        <v>54</v>
      </c>
      <c r="C1569" s="182" t="s">
        <v>18</v>
      </c>
      <c r="D1569" s="181" t="s">
        <v>138</v>
      </c>
      <c r="E1569" s="176" t="str">
        <f t="shared" si="104"/>
        <v>SETotal05-09</v>
      </c>
      <c r="F1569" s="177">
        <v>3.6999999999999999E-4</v>
      </c>
      <c r="G1569" s="177">
        <v>1.8270904379801653E-3</v>
      </c>
      <c r="H1569" s="178">
        <v>179.62549031512339</v>
      </c>
      <c r="I1569" s="177">
        <v>0.99817290956201987</v>
      </c>
      <c r="J1569" s="178">
        <v>98312.314804568741</v>
      </c>
      <c r="K1569" s="178">
        <v>491112.51029705594</v>
      </c>
      <c r="L1569" s="178">
        <v>6848071.0345625775</v>
      </c>
      <c r="M1569" s="179">
        <v>69.656289226589706</v>
      </c>
      <c r="N1569" s="178">
        <v>5</v>
      </c>
      <c r="O1569" s="180">
        <f t="shared" si="105"/>
        <v>2.4999999999999361</v>
      </c>
    </row>
    <row r="1570" spans="2:15" x14ac:dyDescent="0.2">
      <c r="B1570" s="175" t="s">
        <v>54</v>
      </c>
      <c r="C1570" s="182" t="s">
        <v>18</v>
      </c>
      <c r="D1570" s="181" t="s">
        <v>120</v>
      </c>
      <c r="E1570" s="176" t="str">
        <f t="shared" si="104"/>
        <v>SETotal10-14</v>
      </c>
      <c r="F1570" s="177">
        <v>3.5E-4</v>
      </c>
      <c r="G1570" s="177">
        <v>1.7523721368560864E-3</v>
      </c>
      <c r="H1570" s="178">
        <v>171.96499046905308</v>
      </c>
      <c r="I1570" s="177">
        <v>0.99824762786314392</v>
      </c>
      <c r="J1570" s="178">
        <v>98132.689314253628</v>
      </c>
      <c r="K1570" s="178">
        <v>490233.53409509547</v>
      </c>
      <c r="L1570" s="178">
        <v>6356958.5242655212</v>
      </c>
      <c r="M1570" s="179">
        <v>64.779214435960455</v>
      </c>
      <c r="N1570" s="178">
        <v>5</v>
      </c>
      <c r="O1570" s="180">
        <f t="shared" si="105"/>
        <v>2.4999999999998828</v>
      </c>
    </row>
    <row r="1571" spans="2:15" x14ac:dyDescent="0.2">
      <c r="B1571" s="175" t="s">
        <v>54</v>
      </c>
      <c r="C1571" s="182" t="s">
        <v>18</v>
      </c>
      <c r="D1571" s="175" t="s">
        <v>121</v>
      </c>
      <c r="E1571" s="176" t="str">
        <f t="shared" si="104"/>
        <v>SETotal15-19</v>
      </c>
      <c r="F1571" s="177">
        <v>1.0499999999999999E-3</v>
      </c>
      <c r="G1571" s="177">
        <v>5.2522091868565596E-3</v>
      </c>
      <c r="H1571" s="178">
        <v>514.51021624450414</v>
      </c>
      <c r="I1571" s="177">
        <v>0.99474779081314346</v>
      </c>
      <c r="J1571" s="178">
        <v>97960.724323784569</v>
      </c>
      <c r="K1571" s="178">
        <v>488517.34607831162</v>
      </c>
      <c r="L1571" s="178">
        <v>5866724.9901704257</v>
      </c>
      <c r="M1571" s="179">
        <v>59.888542379284985</v>
      </c>
      <c r="N1571" s="178">
        <v>5</v>
      </c>
      <c r="O1571" s="180">
        <f t="shared" si="105"/>
        <v>2.4999999999999623</v>
      </c>
    </row>
    <row r="1572" spans="2:15" x14ac:dyDescent="0.2">
      <c r="B1572" s="175" t="s">
        <v>54</v>
      </c>
      <c r="C1572" s="182" t="s">
        <v>18</v>
      </c>
      <c r="D1572" s="175" t="s">
        <v>122</v>
      </c>
      <c r="E1572" s="176" t="str">
        <f t="shared" si="104"/>
        <v>SETotal20-24</v>
      </c>
      <c r="F1572" s="177">
        <v>1.7899999999999999E-3</v>
      </c>
      <c r="G1572" s="177">
        <v>8.8935952915009213E-3</v>
      </c>
      <c r="H1572" s="178">
        <v>866.64719096140902</v>
      </c>
      <c r="I1572" s="177">
        <v>0.99110640470849909</v>
      </c>
      <c r="J1572" s="178">
        <v>97446.214107540072</v>
      </c>
      <c r="K1572" s="178">
        <v>485064.45256029686</v>
      </c>
      <c r="L1572" s="178">
        <v>5378207.6440921137</v>
      </c>
      <c r="M1572" s="179">
        <v>55.191550470671032</v>
      </c>
      <c r="N1572" s="178">
        <v>5</v>
      </c>
      <c r="O1572" s="180">
        <f t="shared" si="105"/>
        <v>2.4999999999999876</v>
      </c>
    </row>
    <row r="1573" spans="2:15" x14ac:dyDescent="0.2">
      <c r="B1573" s="175" t="s">
        <v>54</v>
      </c>
      <c r="C1573" s="182" t="s">
        <v>18</v>
      </c>
      <c r="D1573" s="175" t="s">
        <v>123</v>
      </c>
      <c r="E1573" s="176" t="str">
        <f t="shared" si="104"/>
        <v>SETotal25-29</v>
      </c>
      <c r="F1573" s="177">
        <v>2.1199999999999999E-3</v>
      </c>
      <c r="G1573" s="177">
        <v>1.0535335602266001E-2</v>
      </c>
      <c r="H1573" s="178">
        <v>1017.4981497876629</v>
      </c>
      <c r="I1573" s="177">
        <v>0.98946466439773395</v>
      </c>
      <c r="J1573" s="178">
        <v>96579.566916578668</v>
      </c>
      <c r="K1573" s="178">
        <v>480354.08920842415</v>
      </c>
      <c r="L1573" s="178">
        <v>4893143.1915318165</v>
      </c>
      <c r="M1573" s="179">
        <v>50.664372887054938</v>
      </c>
      <c r="N1573" s="178">
        <v>5</v>
      </c>
      <c r="O1573" s="180">
        <f t="shared" si="105"/>
        <v>2.4999999999999876</v>
      </c>
    </row>
    <row r="1574" spans="2:15" x14ac:dyDescent="0.2">
      <c r="B1574" s="175" t="s">
        <v>54</v>
      </c>
      <c r="C1574" s="182" t="s">
        <v>18</v>
      </c>
      <c r="D1574" s="175" t="s">
        <v>124</v>
      </c>
      <c r="E1574" s="176" t="str">
        <f t="shared" si="104"/>
        <v>SETotal30-34</v>
      </c>
      <c r="F1574" s="177">
        <v>2.3E-3</v>
      </c>
      <c r="G1574" s="177">
        <v>1.1430554729294251E-2</v>
      </c>
      <c r="H1574" s="178">
        <v>1092.3274570833853</v>
      </c>
      <c r="I1574" s="177">
        <v>0.98856944527070578</v>
      </c>
      <c r="J1574" s="178">
        <v>95562.068766790995</v>
      </c>
      <c r="K1574" s="178">
        <v>475079.52519124653</v>
      </c>
      <c r="L1574" s="178">
        <v>4412789.1023233924</v>
      </c>
      <c r="M1574" s="179">
        <v>46.177203562768533</v>
      </c>
      <c r="N1574" s="178">
        <v>5</v>
      </c>
      <c r="O1574" s="180">
        <f t="shared" si="105"/>
        <v>2.5000000000000089</v>
      </c>
    </row>
    <row r="1575" spans="2:15" x14ac:dyDescent="0.2">
      <c r="B1575" s="175" t="s">
        <v>54</v>
      </c>
      <c r="C1575" s="182" t="s">
        <v>18</v>
      </c>
      <c r="D1575" s="175" t="s">
        <v>125</v>
      </c>
      <c r="E1575" s="176" t="str">
        <f t="shared" si="104"/>
        <v>SETotal35-39</v>
      </c>
      <c r="F1575" s="177">
        <v>3.0699999999999998E-3</v>
      </c>
      <c r="G1575" s="177">
        <v>1.5209621481494023E-2</v>
      </c>
      <c r="H1575" s="178">
        <v>1436.8490067753121</v>
      </c>
      <c r="I1575" s="177">
        <v>0.98479037851850593</v>
      </c>
      <c r="J1575" s="178">
        <v>94469.741309707606</v>
      </c>
      <c r="K1575" s="178">
        <v>468756.58403159975</v>
      </c>
      <c r="L1575" s="178">
        <v>3937709.5771321454</v>
      </c>
      <c r="M1575" s="179">
        <v>41.682230971955789</v>
      </c>
      <c r="N1575" s="178">
        <v>5</v>
      </c>
      <c r="O1575" s="180">
        <f t="shared" si="105"/>
        <v>2.5000000000000213</v>
      </c>
    </row>
    <row r="1576" spans="2:15" x14ac:dyDescent="0.2">
      <c r="B1576" s="175" t="s">
        <v>54</v>
      </c>
      <c r="C1576" s="182" t="s">
        <v>18</v>
      </c>
      <c r="D1576" s="175" t="s">
        <v>126</v>
      </c>
      <c r="E1576" s="176" t="str">
        <f t="shared" si="104"/>
        <v>SETotal40-44</v>
      </c>
      <c r="F1576" s="177">
        <v>3.5999999999999999E-3</v>
      </c>
      <c r="G1576" s="177">
        <v>1.7815721830724201E-2</v>
      </c>
      <c r="H1576" s="178">
        <v>1657.4481303767643</v>
      </c>
      <c r="I1576" s="177">
        <v>0.98218427816927578</v>
      </c>
      <c r="J1576" s="178">
        <v>93032.89230293229</v>
      </c>
      <c r="K1576" s="178">
        <v>461020.84118871955</v>
      </c>
      <c r="L1576" s="178">
        <v>3468952.9931005458</v>
      </c>
      <c r="M1576" s="179">
        <v>37.287381991790532</v>
      </c>
      <c r="N1576" s="178">
        <v>5</v>
      </c>
      <c r="O1576" s="180">
        <f t="shared" si="105"/>
        <v>2.5000000000000187</v>
      </c>
    </row>
    <row r="1577" spans="2:15" x14ac:dyDescent="0.2">
      <c r="B1577" s="175" t="s">
        <v>54</v>
      </c>
      <c r="C1577" s="182" t="s">
        <v>18</v>
      </c>
      <c r="D1577" s="175" t="s">
        <v>127</v>
      </c>
      <c r="E1577" s="176" t="str">
        <f t="shared" si="104"/>
        <v>SETotal45-49</v>
      </c>
      <c r="F1577" s="177">
        <v>5.3899999999999998E-3</v>
      </c>
      <c r="G1577" s="177">
        <v>2.6568087128736737E-2</v>
      </c>
      <c r="H1577" s="178">
        <v>2427.6707622034746</v>
      </c>
      <c r="I1577" s="177">
        <v>0.97343191287126329</v>
      </c>
      <c r="J1577" s="178">
        <v>91375.444172555523</v>
      </c>
      <c r="K1577" s="178">
        <v>450808.04395726894</v>
      </c>
      <c r="L1577" s="178">
        <v>3007932.1519118263</v>
      </c>
      <c r="M1577" s="179">
        <v>32.918386106354539</v>
      </c>
      <c r="N1577" s="178">
        <v>5</v>
      </c>
      <c r="O1577" s="180">
        <f t="shared" si="105"/>
        <v>2.499999999999996</v>
      </c>
    </row>
    <row r="1578" spans="2:15" x14ac:dyDescent="0.2">
      <c r="B1578" s="175" t="s">
        <v>54</v>
      </c>
      <c r="C1578" s="182" t="s">
        <v>18</v>
      </c>
      <c r="D1578" s="175" t="s">
        <v>128</v>
      </c>
      <c r="E1578" s="176" t="str">
        <f t="shared" si="104"/>
        <v>SETotal50-54</v>
      </c>
      <c r="F1578" s="177">
        <v>7.5900000000000004E-3</v>
      </c>
      <c r="G1578" s="177">
        <v>3.7249344651139209E-2</v>
      </c>
      <c r="H1578" s="178">
        <v>3313.2462677136396</v>
      </c>
      <c r="I1578" s="177">
        <v>0.96275065534886084</v>
      </c>
      <c r="J1578" s="178">
        <v>88947.773410352049</v>
      </c>
      <c r="K1578" s="178">
        <v>436455.75138247618</v>
      </c>
      <c r="L1578" s="178">
        <v>2557124.1079545575</v>
      </c>
      <c r="M1578" s="179">
        <v>28.748601678397389</v>
      </c>
      <c r="N1578" s="178">
        <v>5</v>
      </c>
      <c r="O1578" s="180">
        <f t="shared" si="105"/>
        <v>2.5000000000000102</v>
      </c>
    </row>
    <row r="1579" spans="2:15" x14ac:dyDescent="0.2">
      <c r="B1579" s="175" t="s">
        <v>54</v>
      </c>
      <c r="C1579" s="182" t="s">
        <v>18</v>
      </c>
      <c r="D1579" s="175" t="s">
        <v>129</v>
      </c>
      <c r="E1579" s="176" t="str">
        <f t="shared" si="104"/>
        <v>SETotal55-59</v>
      </c>
      <c r="F1579" s="177">
        <v>9.6200000000000001E-3</v>
      </c>
      <c r="G1579" s="177">
        <v>4.6981671577759204E-2</v>
      </c>
      <c r="H1579" s="178">
        <v>4023.2532299321442</v>
      </c>
      <c r="I1579" s="177">
        <v>0.95301832842224077</v>
      </c>
      <c r="J1579" s="178">
        <v>85634.527142638413</v>
      </c>
      <c r="K1579" s="178">
        <v>418114.50263836171</v>
      </c>
      <c r="L1579" s="178">
        <v>2120668.3565720813</v>
      </c>
      <c r="M1579" s="179">
        <v>24.764174303663275</v>
      </c>
      <c r="N1579" s="178">
        <v>5</v>
      </c>
      <c r="O1579" s="180">
        <f t="shared" si="105"/>
        <v>2.499999999999996</v>
      </c>
    </row>
    <row r="1580" spans="2:15" x14ac:dyDescent="0.2">
      <c r="B1580" s="175" t="s">
        <v>54</v>
      </c>
      <c r="C1580" s="182" t="s">
        <v>18</v>
      </c>
      <c r="D1580" s="175" t="s">
        <v>130</v>
      </c>
      <c r="E1580" s="176" t="str">
        <f t="shared" si="104"/>
        <v>SETotal60-64</v>
      </c>
      <c r="F1580" s="177">
        <v>1.481E-2</v>
      </c>
      <c r="G1580" s="177">
        <v>7.1383300794221061E-2</v>
      </c>
      <c r="H1580" s="178">
        <v>5825.6821139102776</v>
      </c>
      <c r="I1580" s="177">
        <v>0.92861669920577894</v>
      </c>
      <c r="J1580" s="178">
        <v>81611.273912706267</v>
      </c>
      <c r="K1580" s="178">
        <v>393492.1642787556</v>
      </c>
      <c r="L1580" s="178">
        <v>1702553.8539337195</v>
      </c>
      <c r="M1580" s="179">
        <v>20.861748289272132</v>
      </c>
      <c r="N1580" s="178">
        <v>5</v>
      </c>
      <c r="O1580" s="180">
        <f t="shared" si="105"/>
        <v>2.5000000000000009</v>
      </c>
    </row>
    <row r="1581" spans="2:15" x14ac:dyDescent="0.2">
      <c r="B1581" s="175" t="s">
        <v>54</v>
      </c>
      <c r="C1581" s="182" t="s">
        <v>18</v>
      </c>
      <c r="D1581" s="175" t="s">
        <v>131</v>
      </c>
      <c r="E1581" s="176" t="str">
        <f t="shared" si="104"/>
        <v>SETotal65-69</v>
      </c>
      <c r="F1581" s="177">
        <v>2.1499999999999998E-2</v>
      </c>
      <c r="G1581" s="177">
        <v>0.10200366418737052</v>
      </c>
      <c r="H1581" s="178">
        <v>7730.4080560855264</v>
      </c>
      <c r="I1581" s="177">
        <v>0.8979963358126295</v>
      </c>
      <c r="J1581" s="178">
        <v>75785.591798795984</v>
      </c>
      <c r="K1581" s="178">
        <v>359601.93885376613</v>
      </c>
      <c r="L1581" s="178">
        <v>1309061.6896549638</v>
      </c>
      <c r="M1581" s="179">
        <v>17.27322646144146</v>
      </c>
      <c r="N1581" s="178">
        <v>5</v>
      </c>
      <c r="O1581" s="180">
        <f t="shared" si="105"/>
        <v>2.5000000000000022</v>
      </c>
    </row>
    <row r="1582" spans="2:15" x14ac:dyDescent="0.2">
      <c r="B1582" s="175" t="s">
        <v>54</v>
      </c>
      <c r="C1582" s="182" t="s">
        <v>18</v>
      </c>
      <c r="D1582" s="175" t="s">
        <v>132</v>
      </c>
      <c r="E1582" s="176" t="str">
        <f t="shared" si="104"/>
        <v>SETotal70-74</v>
      </c>
      <c r="F1582" s="177">
        <v>3.3959999999999997E-2</v>
      </c>
      <c r="G1582" s="177">
        <v>0.15651264367251808</v>
      </c>
      <c r="H1582" s="178">
        <v>10651.496723190588</v>
      </c>
      <c r="I1582" s="177">
        <v>0.84348735632748195</v>
      </c>
      <c r="J1582" s="178">
        <v>68055.183742710462</v>
      </c>
      <c r="K1582" s="178">
        <v>313647.17690557585</v>
      </c>
      <c r="L1582" s="178">
        <v>949459.75080119772</v>
      </c>
      <c r="M1582" s="179">
        <v>13.951321539160437</v>
      </c>
      <c r="N1582" s="178">
        <v>5</v>
      </c>
      <c r="O1582" s="180">
        <f t="shared" si="105"/>
        <v>2.4999999999999978</v>
      </c>
    </row>
    <row r="1583" spans="2:15" x14ac:dyDescent="0.2">
      <c r="B1583" s="175" t="s">
        <v>54</v>
      </c>
      <c r="C1583" s="182" t="s">
        <v>18</v>
      </c>
      <c r="D1583" s="175" t="s">
        <v>133</v>
      </c>
      <c r="E1583" s="176" t="str">
        <f t="shared" si="104"/>
        <v>SETotal75-79</v>
      </c>
      <c r="F1583" s="177">
        <v>4.9610000000000001E-2</v>
      </c>
      <c r="G1583" s="177">
        <v>0.22066119891636315</v>
      </c>
      <c r="H1583" s="178">
        <v>12666.76639994693</v>
      </c>
      <c r="I1583" s="177">
        <v>0.77933880108363685</v>
      </c>
      <c r="J1583" s="178">
        <v>57403.687019519879</v>
      </c>
      <c r="K1583" s="178">
        <v>255351.51909773206</v>
      </c>
      <c r="L1583" s="178">
        <v>635812.57389562181</v>
      </c>
      <c r="M1583" s="179">
        <v>11.076162645779467</v>
      </c>
      <c r="N1583" s="178">
        <v>5</v>
      </c>
      <c r="O1583" s="180">
        <f t="shared" si="105"/>
        <v>2.4999999999999991</v>
      </c>
    </row>
    <row r="1584" spans="2:15" x14ac:dyDescent="0.2">
      <c r="B1584" s="175" t="s">
        <v>54</v>
      </c>
      <c r="C1584" s="182" t="s">
        <v>18</v>
      </c>
      <c r="D1584" s="175" t="s">
        <v>134</v>
      </c>
      <c r="E1584" s="176" t="str">
        <f t="shared" si="104"/>
        <v>SETotal80-84</v>
      </c>
      <c r="F1584" s="177">
        <v>7.3459999999999998E-2</v>
      </c>
      <c r="G1584" s="177">
        <v>0.31031079530427663</v>
      </c>
      <c r="H1584" s="178">
        <v>13882.349416923975</v>
      </c>
      <c r="I1584" s="177">
        <v>0.68968920469572337</v>
      </c>
      <c r="J1584" s="178">
        <v>44736.920619572949</v>
      </c>
      <c r="K1584" s="178">
        <v>188978.7295555548</v>
      </c>
      <c r="L1584" s="178">
        <v>380461.05479788978</v>
      </c>
      <c r="M1584" s="179">
        <v>8.5044086523790252</v>
      </c>
      <c r="N1584" s="178">
        <v>5</v>
      </c>
      <c r="O1584" s="180">
        <f t="shared" si="105"/>
        <v>2.5000000000000004</v>
      </c>
    </row>
    <row r="1585" spans="2:15" x14ac:dyDescent="0.2">
      <c r="B1585" s="175" t="s">
        <v>54</v>
      </c>
      <c r="C1585" s="182" t="s">
        <v>18</v>
      </c>
      <c r="D1585" s="175" t="s">
        <v>135</v>
      </c>
      <c r="E1585" s="176" t="str">
        <f t="shared" si="104"/>
        <v>SETotal85-89</v>
      </c>
      <c r="F1585" s="177">
        <v>0.12665000000000001</v>
      </c>
      <c r="G1585" s="177">
        <v>0.48095029326914851</v>
      </c>
      <c r="H1585" s="178">
        <v>14839.515068607849</v>
      </c>
      <c r="I1585" s="177">
        <v>0.51904970673085149</v>
      </c>
      <c r="J1585" s="178">
        <v>30854.571202648975</v>
      </c>
      <c r="K1585" s="178">
        <v>117174.06834172524</v>
      </c>
      <c r="L1585" s="178">
        <v>191482.32524233498</v>
      </c>
      <c r="M1585" s="179">
        <v>6.2059629344612492</v>
      </c>
      <c r="N1585" s="178">
        <v>5</v>
      </c>
      <c r="O1585" s="180">
        <f t="shared" si="105"/>
        <v>2.4999999999999996</v>
      </c>
    </row>
    <row r="1586" spans="2:15" x14ac:dyDescent="0.2">
      <c r="B1586" s="175" t="s">
        <v>54</v>
      </c>
      <c r="C1586" s="182" t="s">
        <v>18</v>
      </c>
      <c r="D1586" s="175" t="s">
        <v>8</v>
      </c>
      <c r="E1586" s="176" t="str">
        <f t="shared" si="104"/>
        <v>SETotal90+</v>
      </c>
      <c r="F1586" s="177">
        <v>0.21551999999999999</v>
      </c>
      <c r="G1586" s="177">
        <v>1</v>
      </c>
      <c r="H1586" s="178">
        <v>16015.056134041126</v>
      </c>
      <c r="I1586" s="177">
        <v>0</v>
      </c>
      <c r="J1586" s="178">
        <v>16015.056134041126</v>
      </c>
      <c r="K1586" s="178">
        <v>74308.256900609718</v>
      </c>
      <c r="L1586" s="178">
        <v>74308.256900609718</v>
      </c>
      <c r="M1586" s="179">
        <v>4.6398998716378088</v>
      </c>
      <c r="N1586" s="179" t="s">
        <v>19</v>
      </c>
      <c r="O1586" s="180">
        <f>K1586/H1586</f>
        <v>4.6398998716378088</v>
      </c>
    </row>
    <row r="1587" spans="2:15" ht="16" customHeight="1" x14ac:dyDescent="0.2">
      <c r="B1587" s="246" t="s">
        <v>14</v>
      </c>
      <c r="C1587" s="246" t="s">
        <v>17</v>
      </c>
      <c r="D1587" s="246" t="s">
        <v>0</v>
      </c>
      <c r="E1587" s="246" t="s">
        <v>137</v>
      </c>
      <c r="F1587" s="245" t="s">
        <v>1</v>
      </c>
      <c r="G1587" s="245" t="s">
        <v>2</v>
      </c>
      <c r="H1587" s="245" t="s">
        <v>82</v>
      </c>
      <c r="I1587" s="245" t="s">
        <v>3</v>
      </c>
      <c r="J1587" s="245" t="s">
        <v>4</v>
      </c>
      <c r="K1587" s="245" t="s">
        <v>5</v>
      </c>
      <c r="L1587" s="245" t="s">
        <v>6</v>
      </c>
      <c r="M1587" s="245" t="s">
        <v>7</v>
      </c>
      <c r="N1587" s="251" t="s">
        <v>9</v>
      </c>
      <c r="O1587" s="252" t="s">
        <v>141</v>
      </c>
    </row>
    <row r="1588" spans="2:15" ht="16" customHeight="1" x14ac:dyDescent="0.2">
      <c r="B1588" s="246"/>
      <c r="C1588" s="246"/>
      <c r="D1588" s="246"/>
      <c r="E1588" s="246"/>
      <c r="F1588" s="246"/>
      <c r="G1588" s="246"/>
      <c r="H1588" s="246"/>
      <c r="I1588" s="246"/>
      <c r="J1588" s="246"/>
      <c r="K1588" s="246"/>
      <c r="L1588" s="246"/>
      <c r="M1588" s="246"/>
      <c r="N1588" s="251"/>
      <c r="O1588" s="252"/>
    </row>
    <row r="1589" spans="2:15" x14ac:dyDescent="0.2">
      <c r="B1589" s="175" t="s">
        <v>55</v>
      </c>
      <c r="C1589" s="182" t="s">
        <v>18</v>
      </c>
      <c r="D1589" s="175">
        <v>0</v>
      </c>
      <c r="E1589" s="176" t="str">
        <f t="shared" si="104"/>
        <v>BATotal0</v>
      </c>
      <c r="F1589" s="177">
        <v>1.5640000000000001E-2</v>
      </c>
      <c r="G1589" s="177">
        <v>1.5425912159175562E-2</v>
      </c>
      <c r="H1589" s="178">
        <v>1542.5912159175562</v>
      </c>
      <c r="I1589" s="177">
        <v>0.98457408784082445</v>
      </c>
      <c r="J1589" s="178">
        <v>100000</v>
      </c>
      <c r="K1589" s="178">
        <v>98605.925974661106</v>
      </c>
      <c r="L1589" s="178">
        <v>7415073.3681690842</v>
      </c>
      <c r="M1589" s="179">
        <v>74.150733681690838</v>
      </c>
      <c r="N1589" s="178">
        <v>1</v>
      </c>
      <c r="O1589" s="180">
        <f t="shared" ref="O1589:O1607" si="106">(K1589-J1590*N1589)/H1589</f>
        <v>9.6277736477525147E-2</v>
      </c>
    </row>
    <row r="1590" spans="2:15" x14ac:dyDescent="0.2">
      <c r="B1590" s="175" t="s">
        <v>55</v>
      </c>
      <c r="C1590" s="182" t="s">
        <v>18</v>
      </c>
      <c r="D1590" s="181" t="s">
        <v>139</v>
      </c>
      <c r="E1590" s="176" t="str">
        <f t="shared" si="104"/>
        <v>BATotal01-04</v>
      </c>
      <c r="F1590" s="177">
        <v>5.8E-4</v>
      </c>
      <c r="G1590" s="177">
        <v>2.303829749989922E-3</v>
      </c>
      <c r="H1590" s="178">
        <v>226.82910746368822</v>
      </c>
      <c r="I1590" s="177">
        <v>0.99769617025001012</v>
      </c>
      <c r="J1590" s="178">
        <v>98457.40878408245</v>
      </c>
      <c r="K1590" s="178">
        <v>393262.32031668356</v>
      </c>
      <c r="L1590" s="178">
        <v>7316467.4421944227</v>
      </c>
      <c r="M1590" s="179">
        <v>74.310989214021149</v>
      </c>
      <c r="N1590" s="178">
        <v>4</v>
      </c>
      <c r="O1590" s="180">
        <f t="shared" si="106"/>
        <v>1.4989328927413175</v>
      </c>
    </row>
    <row r="1591" spans="2:15" x14ac:dyDescent="0.2">
      <c r="B1591" s="175" t="s">
        <v>55</v>
      </c>
      <c r="C1591" s="182" t="s">
        <v>18</v>
      </c>
      <c r="D1591" s="181" t="s">
        <v>138</v>
      </c>
      <c r="E1591" s="176" t="str">
        <f t="shared" si="104"/>
        <v>BATotal05-09</v>
      </c>
      <c r="F1591" s="177">
        <v>2.9999999999999997E-4</v>
      </c>
      <c r="G1591" s="177">
        <v>1.5094703227943411E-3</v>
      </c>
      <c r="H1591" s="178">
        <v>148.27614481274097</v>
      </c>
      <c r="I1591" s="177">
        <v>0.99849052967720564</v>
      </c>
      <c r="J1591" s="178">
        <v>98230.57967661877</v>
      </c>
      <c r="K1591" s="178">
        <v>490782.20802106202</v>
      </c>
      <c r="L1591" s="178">
        <v>6923205.1218777392</v>
      </c>
      <c r="M1591" s="179">
        <v>70.479123147489958</v>
      </c>
      <c r="N1591" s="178">
        <v>5</v>
      </c>
      <c r="O1591" s="180">
        <f t="shared" si="106"/>
        <v>2.5000000000000688</v>
      </c>
    </row>
    <row r="1592" spans="2:15" x14ac:dyDescent="0.2">
      <c r="B1592" s="175" t="s">
        <v>55</v>
      </c>
      <c r="C1592" s="182" t="s">
        <v>18</v>
      </c>
      <c r="D1592" s="181" t="s">
        <v>120</v>
      </c>
      <c r="E1592" s="176" t="str">
        <f t="shared" si="104"/>
        <v>BATotal10-14</v>
      </c>
      <c r="F1592" s="177">
        <v>3.8999999999999999E-4</v>
      </c>
      <c r="G1592" s="177">
        <v>1.9627998750220903E-3</v>
      </c>
      <c r="H1592" s="178">
        <v>192.51593311410758</v>
      </c>
      <c r="I1592" s="177">
        <v>0.99803720012497787</v>
      </c>
      <c r="J1592" s="178">
        <v>98082.303531806028</v>
      </c>
      <c r="K1592" s="178">
        <v>489930.2278262449</v>
      </c>
      <c r="L1592" s="178">
        <v>6432422.9138566768</v>
      </c>
      <c r="M1592" s="179">
        <v>65.581890741083356</v>
      </c>
      <c r="N1592" s="178">
        <v>5</v>
      </c>
      <c r="O1592" s="180">
        <f t="shared" si="106"/>
        <v>2.4999999999999529</v>
      </c>
    </row>
    <row r="1593" spans="2:15" x14ac:dyDescent="0.2">
      <c r="B1593" s="175" t="s">
        <v>55</v>
      </c>
      <c r="C1593" s="182" t="s">
        <v>18</v>
      </c>
      <c r="D1593" s="175" t="s">
        <v>121</v>
      </c>
      <c r="E1593" s="176" t="str">
        <f t="shared" si="104"/>
        <v>BATotal15-19</v>
      </c>
      <c r="F1593" s="177">
        <v>1.5299999999999999E-3</v>
      </c>
      <c r="G1593" s="177">
        <v>7.6416571836855005E-3</v>
      </c>
      <c r="H1593" s="178">
        <v>748.04019861299196</v>
      </c>
      <c r="I1593" s="177">
        <v>0.99235834281631452</v>
      </c>
      <c r="J1593" s="178">
        <v>97889.787598691924</v>
      </c>
      <c r="K1593" s="178">
        <v>487578.83749692712</v>
      </c>
      <c r="L1593" s="178">
        <v>5942492.6860304317</v>
      </c>
      <c r="M1593" s="179">
        <v>60.705951374541954</v>
      </c>
      <c r="N1593" s="178">
        <v>5</v>
      </c>
      <c r="O1593" s="180">
        <f t="shared" si="106"/>
        <v>2.4999999999999649</v>
      </c>
    </row>
    <row r="1594" spans="2:15" x14ac:dyDescent="0.2">
      <c r="B1594" s="175" t="s">
        <v>55</v>
      </c>
      <c r="C1594" s="182" t="s">
        <v>18</v>
      </c>
      <c r="D1594" s="175" t="s">
        <v>122</v>
      </c>
      <c r="E1594" s="176" t="str">
        <f t="shared" si="104"/>
        <v>BATotal20-24</v>
      </c>
      <c r="F1594" s="177">
        <v>2.1099999999999999E-3</v>
      </c>
      <c r="G1594" s="177">
        <v>1.047780109678906E-2</v>
      </c>
      <c r="H1594" s="178">
        <v>1017.8319074525529</v>
      </c>
      <c r="I1594" s="177">
        <v>0.98952219890321091</v>
      </c>
      <c r="J1594" s="178">
        <v>97141.747400078937</v>
      </c>
      <c r="K1594" s="178">
        <v>483164.1572317633</v>
      </c>
      <c r="L1594" s="178">
        <v>5454913.8485335046</v>
      </c>
      <c r="M1594" s="179">
        <v>56.154166406616156</v>
      </c>
      <c r="N1594" s="178">
        <v>5</v>
      </c>
      <c r="O1594" s="180">
        <f t="shared" si="106"/>
        <v>2.4999999999999925</v>
      </c>
    </row>
    <row r="1595" spans="2:15" x14ac:dyDescent="0.2">
      <c r="B1595" s="175" t="s">
        <v>55</v>
      </c>
      <c r="C1595" s="182" t="s">
        <v>18</v>
      </c>
      <c r="D1595" s="175" t="s">
        <v>123</v>
      </c>
      <c r="E1595" s="176" t="str">
        <f t="shared" si="104"/>
        <v>BATotal25-29</v>
      </c>
      <c r="F1595" s="177">
        <v>2.1299999999999999E-3</v>
      </c>
      <c r="G1595" s="177">
        <v>1.0583196319633656E-2</v>
      </c>
      <c r="H1595" s="178">
        <v>1017.2982686703401</v>
      </c>
      <c r="I1595" s="177">
        <v>0.98941680368036633</v>
      </c>
      <c r="J1595" s="178">
        <v>96123.915492626387</v>
      </c>
      <c r="K1595" s="178">
        <v>478076.33179145609</v>
      </c>
      <c r="L1595" s="178">
        <v>4971749.6913017416</v>
      </c>
      <c r="M1595" s="179">
        <v>51.722296848000553</v>
      </c>
      <c r="N1595" s="178">
        <v>5</v>
      </c>
      <c r="O1595" s="180">
        <f t="shared" si="106"/>
        <v>2.5000000000000386</v>
      </c>
    </row>
    <row r="1596" spans="2:15" x14ac:dyDescent="0.2">
      <c r="B1596" s="175" t="s">
        <v>55</v>
      </c>
      <c r="C1596" s="182" t="s">
        <v>18</v>
      </c>
      <c r="D1596" s="175" t="s">
        <v>124</v>
      </c>
      <c r="E1596" s="176" t="str">
        <f t="shared" si="104"/>
        <v>BATotal30-34</v>
      </c>
      <c r="F1596" s="177">
        <v>2.3900000000000002E-3</v>
      </c>
      <c r="G1596" s="177">
        <v>1.1869565490797259E-2</v>
      </c>
      <c r="H1596" s="178">
        <v>1128.8742217479328</v>
      </c>
      <c r="I1596" s="177">
        <v>0.98813043450920279</v>
      </c>
      <c r="J1596" s="178">
        <v>95106.61722395604</v>
      </c>
      <c r="K1596" s="178">
        <v>472710.90056541038</v>
      </c>
      <c r="L1596" s="178">
        <v>4493673.3595102858</v>
      </c>
      <c r="M1596" s="179">
        <v>47.248798145439579</v>
      </c>
      <c r="N1596" s="178">
        <v>5</v>
      </c>
      <c r="O1596" s="180">
        <f t="shared" si="106"/>
        <v>2.499999999999988</v>
      </c>
    </row>
    <row r="1597" spans="2:15" x14ac:dyDescent="0.2">
      <c r="B1597" s="175" t="s">
        <v>55</v>
      </c>
      <c r="C1597" s="182" t="s">
        <v>18</v>
      </c>
      <c r="D1597" s="175" t="s">
        <v>125</v>
      </c>
      <c r="E1597" s="176" t="str">
        <f t="shared" si="104"/>
        <v>BATotal35-39</v>
      </c>
      <c r="F1597" s="177">
        <v>2.7200000000000002E-3</v>
      </c>
      <c r="G1597" s="177">
        <v>1.3506458606181097E-2</v>
      </c>
      <c r="H1597" s="178">
        <v>1269.3064957616491</v>
      </c>
      <c r="I1597" s="177">
        <v>0.98649354139381895</v>
      </c>
      <c r="J1597" s="178">
        <v>93977.74300220811</v>
      </c>
      <c r="K1597" s="178">
        <v>466715.44877163647</v>
      </c>
      <c r="L1597" s="178">
        <v>4020962.4589448757</v>
      </c>
      <c r="M1597" s="179">
        <v>42.786327171641041</v>
      </c>
      <c r="N1597" s="178">
        <v>5</v>
      </c>
      <c r="O1597" s="180">
        <f t="shared" si="106"/>
        <v>2.5000000000000249</v>
      </c>
    </row>
    <row r="1598" spans="2:15" x14ac:dyDescent="0.2">
      <c r="B1598" s="175" t="s">
        <v>55</v>
      </c>
      <c r="C1598" s="182" t="s">
        <v>18</v>
      </c>
      <c r="D1598" s="175" t="s">
        <v>126</v>
      </c>
      <c r="E1598" s="176" t="str">
        <f t="shared" si="104"/>
        <v>BATotal40-44</v>
      </c>
      <c r="F1598" s="177">
        <v>3.4399999999999999E-3</v>
      </c>
      <c r="G1598" s="177">
        <v>1.7071621447481374E-2</v>
      </c>
      <c r="H1598" s="178">
        <v>1582.6833330259167</v>
      </c>
      <c r="I1598" s="177">
        <v>0.98292837855251858</v>
      </c>
      <c r="J1598" s="178">
        <v>92708.436506446466</v>
      </c>
      <c r="K1598" s="178">
        <v>459585.47419966751</v>
      </c>
      <c r="L1598" s="178">
        <v>3554247.0101732393</v>
      </c>
      <c r="M1598" s="179">
        <v>38.33790261284468</v>
      </c>
      <c r="N1598" s="178">
        <v>5</v>
      </c>
      <c r="O1598" s="180">
        <f t="shared" si="106"/>
        <v>2.500000000000004</v>
      </c>
    </row>
    <row r="1599" spans="2:15" x14ac:dyDescent="0.2">
      <c r="B1599" s="175" t="s">
        <v>55</v>
      </c>
      <c r="C1599" s="182" t="s">
        <v>18</v>
      </c>
      <c r="D1599" s="175" t="s">
        <v>127</v>
      </c>
      <c r="E1599" s="176" t="str">
        <f t="shared" si="104"/>
        <v>BATotal45-49</v>
      </c>
      <c r="F1599" s="177">
        <v>5.0000000000000001E-3</v>
      </c>
      <c r="G1599" s="177">
        <v>2.4693327939487943E-2</v>
      </c>
      <c r="H1599" s="178">
        <v>2250.1981068441078</v>
      </c>
      <c r="I1599" s="177">
        <v>0.97530667206051203</v>
      </c>
      <c r="J1599" s="178">
        <v>91125.75317342054</v>
      </c>
      <c r="K1599" s="178">
        <v>450003.27059999242</v>
      </c>
      <c r="L1599" s="178">
        <v>3094661.5359735717</v>
      </c>
      <c r="M1599" s="179">
        <v>33.960339730571569</v>
      </c>
      <c r="N1599" s="178">
        <v>5</v>
      </c>
      <c r="O1599" s="180">
        <f t="shared" si="106"/>
        <v>2.4999999999999853</v>
      </c>
    </row>
    <row r="1600" spans="2:15" x14ac:dyDescent="0.2">
      <c r="B1600" s="175" t="s">
        <v>55</v>
      </c>
      <c r="C1600" s="182" t="s">
        <v>18</v>
      </c>
      <c r="D1600" s="175" t="s">
        <v>128</v>
      </c>
      <c r="E1600" s="176" t="str">
        <f t="shared" si="104"/>
        <v>BATotal50-54</v>
      </c>
      <c r="F1600" s="177">
        <v>7.0499999999999998E-3</v>
      </c>
      <c r="G1600" s="177">
        <v>3.4625498045787927E-2</v>
      </c>
      <c r="H1600" s="178">
        <v>3077.3603582760593</v>
      </c>
      <c r="I1600" s="177">
        <v>0.96537450195421204</v>
      </c>
      <c r="J1600" s="178">
        <v>88875.555066576431</v>
      </c>
      <c r="K1600" s="178">
        <v>436684.37443719199</v>
      </c>
      <c r="L1600" s="178">
        <v>2644658.2653735792</v>
      </c>
      <c r="M1600" s="179">
        <v>29.756869179522681</v>
      </c>
      <c r="N1600" s="178">
        <v>5</v>
      </c>
      <c r="O1600" s="180">
        <f t="shared" si="106"/>
        <v>2.5000000000000155</v>
      </c>
    </row>
    <row r="1601" spans="2:15" x14ac:dyDescent="0.2">
      <c r="B1601" s="175" t="s">
        <v>55</v>
      </c>
      <c r="C1601" s="182" t="s">
        <v>18</v>
      </c>
      <c r="D1601" s="175" t="s">
        <v>129</v>
      </c>
      <c r="E1601" s="176" t="str">
        <f t="shared" si="104"/>
        <v>BATotal55-59</v>
      </c>
      <c r="F1601" s="177">
        <v>9.8200000000000006E-3</v>
      </c>
      <c r="G1601" s="177">
        <v>4.7924436830429275E-2</v>
      </c>
      <c r="H1601" s="178">
        <v>4111.830162462812</v>
      </c>
      <c r="I1601" s="177">
        <v>0.95207556316957076</v>
      </c>
      <c r="J1601" s="178">
        <v>85798.194708300362</v>
      </c>
      <c r="K1601" s="178">
        <v>418711.39813534479</v>
      </c>
      <c r="L1601" s="178">
        <v>2207973.8909363872</v>
      </c>
      <c r="M1601" s="179">
        <v>25.734502904672208</v>
      </c>
      <c r="N1601" s="178">
        <v>5</v>
      </c>
      <c r="O1601" s="180">
        <f t="shared" si="106"/>
        <v>2.4999999999999938</v>
      </c>
    </row>
    <row r="1602" spans="2:15" x14ac:dyDescent="0.2">
      <c r="B1602" s="175" t="s">
        <v>55</v>
      </c>
      <c r="C1602" s="182" t="s">
        <v>18</v>
      </c>
      <c r="D1602" s="175" t="s">
        <v>130</v>
      </c>
      <c r="E1602" s="176" t="str">
        <f t="shared" si="104"/>
        <v>BATotal60-64</v>
      </c>
      <c r="F1602" s="177">
        <v>1.383E-2</v>
      </c>
      <c r="G1602" s="177">
        <v>6.6840330870727827E-2</v>
      </c>
      <c r="H1602" s="178">
        <v>5459.9436338706728</v>
      </c>
      <c r="I1602" s="177">
        <v>0.93315966912927217</v>
      </c>
      <c r="J1602" s="178">
        <v>81686.364545837554</v>
      </c>
      <c r="K1602" s="178">
        <v>394781.96364451107</v>
      </c>
      <c r="L1602" s="178">
        <v>1789262.4928010423</v>
      </c>
      <c r="M1602" s="179">
        <v>21.904053421266092</v>
      </c>
      <c r="N1602" s="178">
        <v>5</v>
      </c>
      <c r="O1602" s="180">
        <f t="shared" si="106"/>
        <v>2.499999999999996</v>
      </c>
    </row>
    <row r="1603" spans="2:15" x14ac:dyDescent="0.2">
      <c r="B1603" s="175" t="s">
        <v>55</v>
      </c>
      <c r="C1603" s="182" t="s">
        <v>18</v>
      </c>
      <c r="D1603" s="175" t="s">
        <v>131</v>
      </c>
      <c r="E1603" s="176" t="str">
        <f t="shared" si="104"/>
        <v>BATotal65-69</v>
      </c>
      <c r="F1603" s="177">
        <v>1.9470000000000001E-2</v>
      </c>
      <c r="G1603" s="177">
        <v>9.2812110113820873E-2</v>
      </c>
      <c r="H1603" s="178">
        <v>7074.7349712639279</v>
      </c>
      <c r="I1603" s="177">
        <v>0.90718788988617916</v>
      </c>
      <c r="J1603" s="178">
        <v>76226.420911966881</v>
      </c>
      <c r="K1603" s="178">
        <v>363445.26713167457</v>
      </c>
      <c r="L1603" s="178">
        <v>1394480.5291565312</v>
      </c>
      <c r="M1603" s="179">
        <v>18.293926337785198</v>
      </c>
      <c r="N1603" s="178">
        <v>5</v>
      </c>
      <c r="O1603" s="180">
        <f t="shared" si="106"/>
        <v>2.4999999999999942</v>
      </c>
    </row>
    <row r="1604" spans="2:15" x14ac:dyDescent="0.2">
      <c r="B1604" s="175" t="s">
        <v>55</v>
      </c>
      <c r="C1604" s="182" t="s">
        <v>18</v>
      </c>
      <c r="D1604" s="175" t="s">
        <v>132</v>
      </c>
      <c r="E1604" s="176" t="str">
        <f t="shared" si="104"/>
        <v>BATotal70-74</v>
      </c>
      <c r="F1604" s="177">
        <v>2.9899999999999999E-2</v>
      </c>
      <c r="G1604" s="177">
        <v>0.13912351308438239</v>
      </c>
      <c r="H1604" s="178">
        <v>9620.6254837784891</v>
      </c>
      <c r="I1604" s="177">
        <v>0.86087648691561758</v>
      </c>
      <c r="J1604" s="178">
        <v>69151.685940702955</v>
      </c>
      <c r="K1604" s="178">
        <v>321706.86599406856</v>
      </c>
      <c r="L1604" s="178">
        <v>1031035.2620248568</v>
      </c>
      <c r="M1604" s="179">
        <v>14.909763196648042</v>
      </c>
      <c r="N1604" s="178">
        <v>5</v>
      </c>
      <c r="O1604" s="180">
        <f t="shared" si="106"/>
        <v>2.5000000000000004</v>
      </c>
    </row>
    <row r="1605" spans="2:15" x14ac:dyDescent="0.2">
      <c r="B1605" s="175" t="s">
        <v>55</v>
      </c>
      <c r="C1605" s="182" t="s">
        <v>18</v>
      </c>
      <c r="D1605" s="175" t="s">
        <v>133</v>
      </c>
      <c r="E1605" s="176" t="str">
        <f t="shared" si="104"/>
        <v>BATotal75-79</v>
      </c>
      <c r="F1605" s="177">
        <v>4.5530000000000001E-2</v>
      </c>
      <c r="G1605" s="177">
        <v>0.20436756632627698</v>
      </c>
      <c r="H1605" s="178">
        <v>12166.217946404115</v>
      </c>
      <c r="I1605" s="177">
        <v>0.79563243367372305</v>
      </c>
      <c r="J1605" s="178">
        <v>59531.060456924461</v>
      </c>
      <c r="K1605" s="178">
        <v>267239.75741861202</v>
      </c>
      <c r="L1605" s="178">
        <v>709328.39603078819</v>
      </c>
      <c r="M1605" s="179">
        <v>11.915265587181077</v>
      </c>
      <c r="N1605" s="178">
        <v>5</v>
      </c>
      <c r="O1605" s="180">
        <f t="shared" si="106"/>
        <v>2.4999999999999973</v>
      </c>
    </row>
    <row r="1606" spans="2:15" x14ac:dyDescent="0.2">
      <c r="B1606" s="175" t="s">
        <v>55</v>
      </c>
      <c r="C1606" s="182" t="s">
        <v>18</v>
      </c>
      <c r="D1606" s="175" t="s">
        <v>134</v>
      </c>
      <c r="E1606" s="176" t="str">
        <f t="shared" si="104"/>
        <v>BATotal80-84</v>
      </c>
      <c r="F1606" s="177">
        <v>7.0230000000000001E-2</v>
      </c>
      <c r="G1606" s="177">
        <v>0.29870490067791455</v>
      </c>
      <c r="H1606" s="178">
        <v>14148.110577730045</v>
      </c>
      <c r="I1606" s="177">
        <v>0.70129509932208545</v>
      </c>
      <c r="J1606" s="178">
        <v>47364.84251052035</v>
      </c>
      <c r="K1606" s="178">
        <v>201453.93610827663</v>
      </c>
      <c r="L1606" s="178">
        <v>442088.63861217618</v>
      </c>
      <c r="M1606" s="179">
        <v>9.3336875027924453</v>
      </c>
      <c r="N1606" s="178">
        <v>5</v>
      </c>
      <c r="O1606" s="180">
        <f t="shared" si="106"/>
        <v>2.4999999999999996</v>
      </c>
    </row>
    <row r="1607" spans="2:15" x14ac:dyDescent="0.2">
      <c r="B1607" s="175" t="s">
        <v>55</v>
      </c>
      <c r="C1607" s="182" t="s">
        <v>18</v>
      </c>
      <c r="D1607" s="175" t="s">
        <v>135</v>
      </c>
      <c r="E1607" s="176" t="str">
        <f t="shared" si="104"/>
        <v>BATotal85-89</v>
      </c>
      <c r="F1607" s="177">
        <v>0.10332</v>
      </c>
      <c r="G1607" s="177">
        <v>0.41055080993551074</v>
      </c>
      <c r="H1607" s="178">
        <v>13637.156198417802</v>
      </c>
      <c r="I1607" s="177">
        <v>0.58944919006448926</v>
      </c>
      <c r="J1607" s="178">
        <v>33216.731932790302</v>
      </c>
      <c r="K1607" s="178">
        <v>131990.76916790701</v>
      </c>
      <c r="L1607" s="178">
        <v>240634.70250389952</v>
      </c>
      <c r="M1607" s="179">
        <v>7.2443822285344703</v>
      </c>
      <c r="N1607" s="178">
        <v>5</v>
      </c>
      <c r="O1607" s="180">
        <f t="shared" si="106"/>
        <v>2.5</v>
      </c>
    </row>
    <row r="1608" spans="2:15" x14ac:dyDescent="0.2">
      <c r="B1608" s="175" t="s">
        <v>55</v>
      </c>
      <c r="C1608" s="182" t="s">
        <v>18</v>
      </c>
      <c r="D1608" s="175" t="s">
        <v>8</v>
      </c>
      <c r="E1608" s="176" t="str">
        <f t="shared" si="104"/>
        <v>BATotal90+</v>
      </c>
      <c r="F1608" s="177">
        <v>0.18021999999999999</v>
      </c>
      <c r="G1608" s="177">
        <v>1</v>
      </c>
      <c r="H1608" s="178">
        <v>19579.575734372502</v>
      </c>
      <c r="I1608" s="177">
        <v>0</v>
      </c>
      <c r="J1608" s="178">
        <v>19579.575734372502</v>
      </c>
      <c r="K1608" s="178">
        <v>108643.93333599249</v>
      </c>
      <c r="L1608" s="178">
        <v>108643.93333599249</v>
      </c>
      <c r="M1608" s="179">
        <v>5.5488400162453457</v>
      </c>
      <c r="N1608" s="179" t="s">
        <v>19</v>
      </c>
      <c r="O1608" s="180">
        <f>K1608/H1608</f>
        <v>5.5488400162453457</v>
      </c>
    </row>
    <row r="1609" spans="2:15" ht="16" customHeight="1" x14ac:dyDescent="0.2">
      <c r="B1609" s="246" t="s">
        <v>14</v>
      </c>
      <c r="C1609" s="246" t="s">
        <v>17</v>
      </c>
      <c r="D1609" s="246" t="s">
        <v>0</v>
      </c>
      <c r="E1609" s="246" t="s">
        <v>137</v>
      </c>
      <c r="F1609" s="245" t="s">
        <v>1</v>
      </c>
      <c r="G1609" s="245" t="s">
        <v>2</v>
      </c>
      <c r="H1609" s="245" t="s">
        <v>82</v>
      </c>
      <c r="I1609" s="245" t="s">
        <v>3</v>
      </c>
      <c r="J1609" s="245" t="s">
        <v>4</v>
      </c>
      <c r="K1609" s="245" t="s">
        <v>5</v>
      </c>
      <c r="L1609" s="245" t="s">
        <v>6</v>
      </c>
      <c r="M1609" s="245" t="s">
        <v>7</v>
      </c>
      <c r="N1609" s="251" t="s">
        <v>9</v>
      </c>
      <c r="O1609" s="252" t="s">
        <v>141</v>
      </c>
    </row>
    <row r="1610" spans="2:15" ht="16" customHeight="1" x14ac:dyDescent="0.2">
      <c r="B1610" s="246"/>
      <c r="C1610" s="246"/>
      <c r="D1610" s="246"/>
      <c r="E1610" s="246"/>
      <c r="F1610" s="246"/>
      <c r="G1610" s="246"/>
      <c r="H1610" s="246"/>
      <c r="I1610" s="246"/>
      <c r="J1610" s="246"/>
      <c r="K1610" s="246"/>
      <c r="L1610" s="246"/>
      <c r="M1610" s="246"/>
      <c r="N1610" s="251"/>
      <c r="O1610" s="252"/>
    </row>
    <row r="1611" spans="2:15" x14ac:dyDescent="0.2">
      <c r="B1611" s="175" t="s">
        <v>57</v>
      </c>
      <c r="C1611" s="182" t="s">
        <v>18</v>
      </c>
      <c r="D1611" s="175">
        <v>0</v>
      </c>
      <c r="E1611" s="176" t="str">
        <f t="shared" si="104"/>
        <v>MGTotal0</v>
      </c>
      <c r="F1611" s="177">
        <v>9.6500000000000006E-3</v>
      </c>
      <c r="G1611" s="177">
        <v>9.5634287766750391E-3</v>
      </c>
      <c r="H1611" s="178">
        <v>956.3428776675039</v>
      </c>
      <c r="I1611" s="177">
        <v>0.99043657122332496</v>
      </c>
      <c r="J1611" s="178">
        <v>100000</v>
      </c>
      <c r="K1611" s="178">
        <v>99118.912017205846</v>
      </c>
      <c r="L1611" s="178">
        <v>7796465.9634745819</v>
      </c>
      <c r="M1611" s="179">
        <v>77.964659634745814</v>
      </c>
      <c r="N1611" s="178">
        <v>1</v>
      </c>
      <c r="O1611" s="180">
        <f t="shared" ref="O1611:O1629" si="107">(K1611-J1612*N1611)/H1611</f>
        <v>7.8690286330035109E-2</v>
      </c>
    </row>
    <row r="1612" spans="2:15" x14ac:dyDescent="0.2">
      <c r="B1612" s="175" t="s">
        <v>57</v>
      </c>
      <c r="C1612" s="182" t="s">
        <v>18</v>
      </c>
      <c r="D1612" s="181" t="s">
        <v>139</v>
      </c>
      <c r="E1612" s="176" t="str">
        <f t="shared" si="104"/>
        <v>MGTotal01-04</v>
      </c>
      <c r="F1612" s="177">
        <v>4.4999999999999999E-4</v>
      </c>
      <c r="G1612" s="177">
        <v>1.7821967287254337E-3</v>
      </c>
      <c r="H1612" s="178">
        <v>176.51528172442448</v>
      </c>
      <c r="I1612" s="177">
        <v>0.99821780327127452</v>
      </c>
      <c r="J1612" s="178">
        <v>99043.657122332501</v>
      </c>
      <c r="K1612" s="178">
        <v>395734.83350337757</v>
      </c>
      <c r="L1612" s="178">
        <v>7697347.0514573762</v>
      </c>
      <c r="M1612" s="179">
        <v>77.716708723205741</v>
      </c>
      <c r="N1612" s="178">
        <v>4</v>
      </c>
      <c r="O1612" s="180">
        <f t="shared" si="107"/>
        <v>1.5084594282377786</v>
      </c>
    </row>
    <row r="1613" spans="2:15" x14ac:dyDescent="0.2">
      <c r="B1613" s="175" t="s">
        <v>57</v>
      </c>
      <c r="C1613" s="182" t="s">
        <v>18</v>
      </c>
      <c r="D1613" s="181" t="s">
        <v>138</v>
      </c>
      <c r="E1613" s="176" t="str">
        <f t="shared" ref="E1613:E1674" si="108">_xlfn.CONCAT(B1613,C1613,D1613)</f>
        <v>MGTotal05-09</v>
      </c>
      <c r="F1613" s="177">
        <v>1.7000000000000001E-4</v>
      </c>
      <c r="G1613" s="177">
        <v>8.5198268524102878E-4</v>
      </c>
      <c r="H1613" s="178">
        <v>84.233092987466932</v>
      </c>
      <c r="I1613" s="177">
        <v>0.999148017314759</v>
      </c>
      <c r="J1613" s="178">
        <v>98867.141840608077</v>
      </c>
      <c r="K1613" s="178">
        <v>494125.12647057173</v>
      </c>
      <c r="L1613" s="178">
        <v>7301612.2179539986</v>
      </c>
      <c r="M1613" s="179">
        <v>73.852769302520485</v>
      </c>
      <c r="N1613" s="178">
        <v>5</v>
      </c>
      <c r="O1613" s="180">
        <f t="shared" si="107"/>
        <v>2.4999999999993268</v>
      </c>
    </row>
    <row r="1614" spans="2:15" x14ac:dyDescent="0.2">
      <c r="B1614" s="175" t="s">
        <v>57</v>
      </c>
      <c r="C1614" s="182" t="s">
        <v>18</v>
      </c>
      <c r="D1614" s="181" t="s">
        <v>120</v>
      </c>
      <c r="E1614" s="176" t="str">
        <f t="shared" si="108"/>
        <v>MGTotal10-14</v>
      </c>
      <c r="F1614" s="177">
        <v>2.3000000000000001E-4</v>
      </c>
      <c r="G1614" s="177">
        <v>1.1309044556761267E-3</v>
      </c>
      <c r="H1614" s="178">
        <v>111.71403164733239</v>
      </c>
      <c r="I1614" s="177">
        <v>0.9988690955443239</v>
      </c>
      <c r="J1614" s="178">
        <v>98782.908747620619</v>
      </c>
      <c r="K1614" s="178">
        <v>493635.25865898479</v>
      </c>
      <c r="L1614" s="178">
        <v>6807487.0914834272</v>
      </c>
      <c r="M1614" s="179">
        <v>68.913612463830177</v>
      </c>
      <c r="N1614" s="178">
        <v>5</v>
      </c>
      <c r="O1614" s="180">
        <f t="shared" si="107"/>
        <v>2.4999999999999916</v>
      </c>
    </row>
    <row r="1615" spans="2:15" x14ac:dyDescent="0.2">
      <c r="B1615" s="175" t="s">
        <v>57</v>
      </c>
      <c r="C1615" s="182" t="s">
        <v>18</v>
      </c>
      <c r="D1615" s="175" t="s">
        <v>121</v>
      </c>
      <c r="E1615" s="176" t="str">
        <f t="shared" si="108"/>
        <v>MGTotal15-19</v>
      </c>
      <c r="F1615" s="177">
        <v>6.9999999999999999E-4</v>
      </c>
      <c r="G1615" s="177">
        <v>3.4860860655709846E-3</v>
      </c>
      <c r="H1615" s="178">
        <v>343.97627697259588</v>
      </c>
      <c r="I1615" s="177">
        <v>0.99651391393442901</v>
      </c>
      <c r="J1615" s="178">
        <v>98671.194715973295</v>
      </c>
      <c r="K1615" s="178">
        <v>492496.03288743499</v>
      </c>
      <c r="L1615" s="178">
        <v>6313851.8328244425</v>
      </c>
      <c r="M1615" s="179">
        <v>63.988804949600258</v>
      </c>
      <c r="N1615" s="178">
        <v>5</v>
      </c>
      <c r="O1615" s="180">
        <f t="shared" si="107"/>
        <v>2.4999999999999369</v>
      </c>
    </row>
    <row r="1616" spans="2:15" x14ac:dyDescent="0.2">
      <c r="B1616" s="175" t="s">
        <v>57</v>
      </c>
      <c r="C1616" s="182" t="s">
        <v>18</v>
      </c>
      <c r="D1616" s="175" t="s">
        <v>122</v>
      </c>
      <c r="E1616" s="176" t="str">
        <f t="shared" si="108"/>
        <v>MGTotal20-24</v>
      </c>
      <c r="F1616" s="177">
        <v>1.0200000000000001E-3</v>
      </c>
      <c r="G1616" s="177">
        <v>5.0929760197543751E-3</v>
      </c>
      <c r="H1616" s="178">
        <v>500.77816559898082</v>
      </c>
      <c r="I1616" s="177">
        <v>0.99490702398024566</v>
      </c>
      <c r="J1616" s="178">
        <v>98327.218439000702</v>
      </c>
      <c r="K1616" s="178">
        <v>490384.14678100607</v>
      </c>
      <c r="L1616" s="178">
        <v>5821355.7999370079</v>
      </c>
      <c r="M1616" s="179">
        <v>59.203910090758896</v>
      </c>
      <c r="N1616" s="178">
        <v>5</v>
      </c>
      <c r="O1616" s="180">
        <f t="shared" si="107"/>
        <v>2.5000000000000058</v>
      </c>
    </row>
    <row r="1617" spans="2:15" x14ac:dyDescent="0.2">
      <c r="B1617" s="175" t="s">
        <v>57</v>
      </c>
      <c r="C1617" s="182" t="s">
        <v>18</v>
      </c>
      <c r="D1617" s="175" t="s">
        <v>123</v>
      </c>
      <c r="E1617" s="176" t="str">
        <f t="shared" si="108"/>
        <v>MGTotal25-29</v>
      </c>
      <c r="F1617" s="177">
        <v>1.01E-3</v>
      </c>
      <c r="G1617" s="177">
        <v>5.0558626280008045E-3</v>
      </c>
      <c r="H1617" s="178">
        <v>494.59704340864454</v>
      </c>
      <c r="I1617" s="177">
        <v>0.99494413737199916</v>
      </c>
      <c r="J1617" s="178">
        <v>97826.44027340172</v>
      </c>
      <c r="K1617" s="178">
        <v>487895.70875848696</v>
      </c>
      <c r="L1617" s="178">
        <v>5330971.6531560021</v>
      </c>
      <c r="M1617" s="179">
        <v>54.494180083188141</v>
      </c>
      <c r="N1617" s="178">
        <v>5</v>
      </c>
      <c r="O1617" s="180">
        <f t="shared" si="107"/>
        <v>2.4999999999999756</v>
      </c>
    </row>
    <row r="1618" spans="2:15" x14ac:dyDescent="0.2">
      <c r="B1618" s="175" t="s">
        <v>57</v>
      </c>
      <c r="C1618" s="182" t="s">
        <v>18</v>
      </c>
      <c r="D1618" s="175" t="s">
        <v>124</v>
      </c>
      <c r="E1618" s="176" t="str">
        <f t="shared" si="108"/>
        <v>MGTotal30-34</v>
      </c>
      <c r="F1618" s="177">
        <v>1.3699999999999999E-3</v>
      </c>
      <c r="G1618" s="177">
        <v>6.815069877055953E-3</v>
      </c>
      <c r="H1618" s="178">
        <v>663.32331287505815</v>
      </c>
      <c r="I1618" s="177">
        <v>0.99318493012294407</v>
      </c>
      <c r="J1618" s="178">
        <v>97331.843229993072</v>
      </c>
      <c r="K1618" s="178">
        <v>485000.90786777774</v>
      </c>
      <c r="L1618" s="178">
        <v>4843075.9443975147</v>
      </c>
      <c r="M1618" s="179">
        <v>49.758391330917561</v>
      </c>
      <c r="N1618" s="178">
        <v>5</v>
      </c>
      <c r="O1618" s="180">
        <f t="shared" si="107"/>
        <v>2.5000000000000435</v>
      </c>
    </row>
    <row r="1619" spans="2:15" x14ac:dyDescent="0.2">
      <c r="B1619" s="175" t="s">
        <v>57</v>
      </c>
      <c r="C1619" s="182" t="s">
        <v>18</v>
      </c>
      <c r="D1619" s="175" t="s">
        <v>125</v>
      </c>
      <c r="E1619" s="176" t="str">
        <f t="shared" si="108"/>
        <v>MGTotal35-39</v>
      </c>
      <c r="F1619" s="177">
        <v>1.7799999999999999E-3</v>
      </c>
      <c r="G1619" s="177">
        <v>8.8665076623133752E-3</v>
      </c>
      <c r="H1619" s="178">
        <v>857.11217254962003</v>
      </c>
      <c r="I1619" s="177">
        <v>0.99113349233768666</v>
      </c>
      <c r="J1619" s="178">
        <v>96668.519917118014</v>
      </c>
      <c r="K1619" s="178">
        <v>481199.81915421603</v>
      </c>
      <c r="L1619" s="178">
        <v>4358075.0365297366</v>
      </c>
      <c r="M1619" s="179">
        <v>45.082670555691529</v>
      </c>
      <c r="N1619" s="178">
        <v>5</v>
      </c>
      <c r="O1619" s="180">
        <f t="shared" si="107"/>
        <v>2.4999999999999818</v>
      </c>
    </row>
    <row r="1620" spans="2:15" x14ac:dyDescent="0.2">
      <c r="B1620" s="175" t="s">
        <v>57</v>
      </c>
      <c r="C1620" s="182" t="s">
        <v>18</v>
      </c>
      <c r="D1620" s="175" t="s">
        <v>126</v>
      </c>
      <c r="E1620" s="176" t="str">
        <f t="shared" si="108"/>
        <v>MGTotal40-44</v>
      </c>
      <c r="F1620" s="177">
        <v>2.6099999999999999E-3</v>
      </c>
      <c r="G1620" s="177">
        <v>1.2980853591644092E-2</v>
      </c>
      <c r="H1620" s="178">
        <v>1243.7138563415572</v>
      </c>
      <c r="I1620" s="177">
        <v>0.98701914640835586</v>
      </c>
      <c r="J1620" s="178">
        <v>95811.407744568394</v>
      </c>
      <c r="K1620" s="178">
        <v>475947.75408198807</v>
      </c>
      <c r="L1620" s="178">
        <v>3876875.2173755202</v>
      </c>
      <c r="M1620" s="179">
        <v>40.463607712676598</v>
      </c>
      <c r="N1620" s="178">
        <v>5</v>
      </c>
      <c r="O1620" s="180">
        <f t="shared" si="107"/>
        <v>2.5000000000000324</v>
      </c>
    </row>
    <row r="1621" spans="2:15" x14ac:dyDescent="0.2">
      <c r="B1621" s="175" t="s">
        <v>57</v>
      </c>
      <c r="C1621" s="182" t="s">
        <v>18</v>
      </c>
      <c r="D1621" s="175" t="s">
        <v>127</v>
      </c>
      <c r="E1621" s="176" t="str">
        <f t="shared" si="108"/>
        <v>MGTotal45-49</v>
      </c>
      <c r="F1621" s="177">
        <v>3.7599999999999999E-3</v>
      </c>
      <c r="G1621" s="177">
        <v>1.8608138198493839E-2</v>
      </c>
      <c r="H1621" s="178">
        <v>1759.728716984986</v>
      </c>
      <c r="I1621" s="177">
        <v>0.98139186180150617</v>
      </c>
      <c r="J1621" s="178">
        <v>94567.69388822683</v>
      </c>
      <c r="K1621" s="178">
        <v>468439.1476486717</v>
      </c>
      <c r="L1621" s="178">
        <v>3400927.4632935319</v>
      </c>
      <c r="M1621" s="179">
        <v>35.962888841439003</v>
      </c>
      <c r="N1621" s="178">
        <v>5</v>
      </c>
      <c r="O1621" s="180">
        <f t="shared" si="107"/>
        <v>2.5000000000000151</v>
      </c>
    </row>
    <row r="1622" spans="2:15" x14ac:dyDescent="0.2">
      <c r="B1622" s="175" t="s">
        <v>57</v>
      </c>
      <c r="C1622" s="182" t="s">
        <v>18</v>
      </c>
      <c r="D1622" s="175" t="s">
        <v>128</v>
      </c>
      <c r="E1622" s="176" t="str">
        <f t="shared" si="108"/>
        <v>MGTotal50-54</v>
      </c>
      <c r="F1622" s="177">
        <v>5.4200000000000003E-3</v>
      </c>
      <c r="G1622" s="177">
        <v>2.6752930259230704E-2</v>
      </c>
      <c r="H1622" s="178">
        <v>2482.885019727345</v>
      </c>
      <c r="I1622" s="177">
        <v>0.97324706974076924</v>
      </c>
      <c r="J1622" s="178">
        <v>92807.965171241842</v>
      </c>
      <c r="K1622" s="178">
        <v>457832.61330689082</v>
      </c>
      <c r="L1622" s="178">
        <v>2932488.3156448603</v>
      </c>
      <c r="M1622" s="179">
        <v>31.597377555192242</v>
      </c>
      <c r="N1622" s="178">
        <v>5</v>
      </c>
      <c r="O1622" s="180">
        <f t="shared" si="107"/>
        <v>2.5000000000000089</v>
      </c>
    </row>
    <row r="1623" spans="2:15" x14ac:dyDescent="0.2">
      <c r="B1623" s="175" t="s">
        <v>57</v>
      </c>
      <c r="C1623" s="182" t="s">
        <v>18</v>
      </c>
      <c r="D1623" s="175" t="s">
        <v>129</v>
      </c>
      <c r="E1623" s="176" t="str">
        <f t="shared" si="108"/>
        <v>MGTotal55-59</v>
      </c>
      <c r="F1623" s="177">
        <v>7.6899999999999998E-3</v>
      </c>
      <c r="G1623" s="177">
        <v>3.7714194082121177E-2</v>
      </c>
      <c r="H1623" s="178">
        <v>3406.5376033173684</v>
      </c>
      <c r="I1623" s="177">
        <v>0.96228580591787882</v>
      </c>
      <c r="J1623" s="178">
        <v>90325.080151514485</v>
      </c>
      <c r="K1623" s="178">
        <v>443109.05674927903</v>
      </c>
      <c r="L1623" s="178">
        <v>2474655.7023379696</v>
      </c>
      <c r="M1623" s="179">
        <v>27.397215681258125</v>
      </c>
      <c r="N1623" s="178">
        <v>5</v>
      </c>
      <c r="O1623" s="180">
        <f t="shared" si="107"/>
        <v>2.5000000000000138</v>
      </c>
    </row>
    <row r="1624" spans="2:15" x14ac:dyDescent="0.2">
      <c r="B1624" s="175" t="s">
        <v>57</v>
      </c>
      <c r="C1624" s="182" t="s">
        <v>18</v>
      </c>
      <c r="D1624" s="175" t="s">
        <v>130</v>
      </c>
      <c r="E1624" s="176" t="str">
        <f t="shared" si="108"/>
        <v>MGTotal60-64</v>
      </c>
      <c r="F1624" s="177">
        <v>1.091E-2</v>
      </c>
      <c r="G1624" s="177">
        <v>5.3117602452234597E-2</v>
      </c>
      <c r="H1624" s="178">
        <v>4616.9045888027722</v>
      </c>
      <c r="I1624" s="177">
        <v>0.94688239754776538</v>
      </c>
      <c r="J1624" s="178">
        <v>86918.542548197118</v>
      </c>
      <c r="K1624" s="178">
        <v>423050.45126897865</v>
      </c>
      <c r="L1624" s="178">
        <v>2031546.6455886906</v>
      </c>
      <c r="M1624" s="179">
        <v>23.372994829753154</v>
      </c>
      <c r="N1624" s="178">
        <v>5</v>
      </c>
      <c r="O1624" s="180">
        <f t="shared" si="107"/>
        <v>2.4999999999999956</v>
      </c>
    </row>
    <row r="1625" spans="2:15" x14ac:dyDescent="0.2">
      <c r="B1625" s="175" t="s">
        <v>57</v>
      </c>
      <c r="C1625" s="182" t="s">
        <v>18</v>
      </c>
      <c r="D1625" s="175" t="s">
        <v>131</v>
      </c>
      <c r="E1625" s="176" t="str">
        <f t="shared" si="108"/>
        <v>MGTotal65-69</v>
      </c>
      <c r="F1625" s="177">
        <v>1.6320000000000001E-2</v>
      </c>
      <c r="G1625" s="177">
        <v>7.8413263049669196E-2</v>
      </c>
      <c r="H1625" s="178">
        <v>6453.5399867286278</v>
      </c>
      <c r="I1625" s="177">
        <v>0.92158673695033078</v>
      </c>
      <c r="J1625" s="178">
        <v>82301.637959394342</v>
      </c>
      <c r="K1625" s="178">
        <v>395374.33983015013</v>
      </c>
      <c r="L1625" s="178">
        <v>1608496.194319712</v>
      </c>
      <c r="M1625" s="179">
        <v>19.543914728808989</v>
      </c>
      <c r="N1625" s="178">
        <v>5</v>
      </c>
      <c r="O1625" s="180">
        <f t="shared" si="107"/>
        <v>2.5000000000000062</v>
      </c>
    </row>
    <row r="1626" spans="2:15" x14ac:dyDescent="0.2">
      <c r="B1626" s="175" t="s">
        <v>57</v>
      </c>
      <c r="C1626" s="182" t="s">
        <v>18</v>
      </c>
      <c r="D1626" s="175" t="s">
        <v>132</v>
      </c>
      <c r="E1626" s="176" t="str">
        <f t="shared" si="108"/>
        <v>MGTotal70-74</v>
      </c>
      <c r="F1626" s="177">
        <v>2.5649999999999999E-2</v>
      </c>
      <c r="G1626" s="177">
        <v>0.1205133405267666</v>
      </c>
      <c r="H1626" s="178">
        <v>9140.7076592874182</v>
      </c>
      <c r="I1626" s="177">
        <v>0.87948665947323335</v>
      </c>
      <c r="J1626" s="178">
        <v>75848.09797266571</v>
      </c>
      <c r="K1626" s="178">
        <v>356388.72071511002</v>
      </c>
      <c r="L1626" s="178">
        <v>1213121.8544895619</v>
      </c>
      <c r="M1626" s="179">
        <v>15.994097240602516</v>
      </c>
      <c r="N1626" s="178">
        <v>5</v>
      </c>
      <c r="O1626" s="180">
        <f t="shared" si="107"/>
        <v>2.5000000000000018</v>
      </c>
    </row>
    <row r="1627" spans="2:15" x14ac:dyDescent="0.2">
      <c r="B1627" s="175" t="s">
        <v>57</v>
      </c>
      <c r="C1627" s="182" t="s">
        <v>18</v>
      </c>
      <c r="D1627" s="175" t="s">
        <v>133</v>
      </c>
      <c r="E1627" s="176" t="str">
        <f t="shared" si="108"/>
        <v>MGTotal75-79</v>
      </c>
      <c r="F1627" s="177">
        <v>4.0169999999999997E-2</v>
      </c>
      <c r="G1627" s="177">
        <v>0.18252105499851187</v>
      </c>
      <c r="H1627" s="178">
        <v>12175.503256195316</v>
      </c>
      <c r="I1627" s="177">
        <v>0.8174789450014881</v>
      </c>
      <c r="J1627" s="178">
        <v>66707.390313378288</v>
      </c>
      <c r="K1627" s="178">
        <v>303098.19342640316</v>
      </c>
      <c r="L1627" s="178">
        <v>856733.13377445191</v>
      </c>
      <c r="M1627" s="179">
        <v>12.843151707025068</v>
      </c>
      <c r="N1627" s="178">
        <v>5</v>
      </c>
      <c r="O1627" s="180">
        <f t="shared" si="107"/>
        <v>2.5000000000000004</v>
      </c>
    </row>
    <row r="1628" spans="2:15" x14ac:dyDescent="0.2">
      <c r="B1628" s="175" t="s">
        <v>57</v>
      </c>
      <c r="C1628" s="182" t="s">
        <v>18</v>
      </c>
      <c r="D1628" s="175" t="s">
        <v>134</v>
      </c>
      <c r="E1628" s="176" t="str">
        <f t="shared" si="108"/>
        <v>MGTotal80-84</v>
      </c>
      <c r="F1628" s="177">
        <v>6.3390000000000002E-2</v>
      </c>
      <c r="G1628" s="177">
        <v>0.27360835757701546</v>
      </c>
      <c r="H1628" s="178">
        <v>14920.380053291139</v>
      </c>
      <c r="I1628" s="177">
        <v>0.7263916424229846</v>
      </c>
      <c r="J1628" s="178">
        <v>54531.887057182968</v>
      </c>
      <c r="K1628" s="178">
        <v>235358.485152687</v>
      </c>
      <c r="L1628" s="178">
        <v>553634.94034804869</v>
      </c>
      <c r="M1628" s="179">
        <v>10.152499211470504</v>
      </c>
      <c r="N1628" s="178">
        <v>5</v>
      </c>
      <c r="O1628" s="180">
        <f t="shared" si="107"/>
        <v>2.4999999999999987</v>
      </c>
    </row>
    <row r="1629" spans="2:15" x14ac:dyDescent="0.2">
      <c r="B1629" s="175" t="s">
        <v>57</v>
      </c>
      <c r="C1629" s="182" t="s">
        <v>18</v>
      </c>
      <c r="D1629" s="175" t="s">
        <v>135</v>
      </c>
      <c r="E1629" s="176" t="str">
        <f t="shared" si="108"/>
        <v>MGTotal85-89</v>
      </c>
      <c r="F1629" s="177">
        <v>9.9640000000000006E-2</v>
      </c>
      <c r="G1629" s="177">
        <v>0.39885283427204993</v>
      </c>
      <c r="H1629" s="178">
        <v>15799.161838289416</v>
      </c>
      <c r="I1629" s="177">
        <v>0.60114716572795013</v>
      </c>
      <c r="J1629" s="178">
        <v>39611.507003891835</v>
      </c>
      <c r="K1629" s="178">
        <v>158559.63042373565</v>
      </c>
      <c r="L1629" s="178">
        <v>318276.45519536175</v>
      </c>
      <c r="M1629" s="179">
        <v>8.0349494192203057</v>
      </c>
      <c r="N1629" s="178">
        <v>5</v>
      </c>
      <c r="O1629" s="180">
        <f t="shared" si="107"/>
        <v>2.4999999999999996</v>
      </c>
    </row>
    <row r="1630" spans="2:15" x14ac:dyDescent="0.2">
      <c r="B1630" s="175" t="s">
        <v>57</v>
      </c>
      <c r="C1630" s="182" t="s">
        <v>18</v>
      </c>
      <c r="D1630" s="175" t="s">
        <v>8</v>
      </c>
      <c r="E1630" s="176" t="str">
        <f t="shared" si="108"/>
        <v>MGTotal90+</v>
      </c>
      <c r="F1630" s="177">
        <v>0.14909</v>
      </c>
      <c r="G1630" s="177">
        <v>1</v>
      </c>
      <c r="H1630" s="178">
        <v>23812.345165602423</v>
      </c>
      <c r="I1630" s="177">
        <v>0</v>
      </c>
      <c r="J1630" s="178">
        <v>23812.345165602423</v>
      </c>
      <c r="K1630" s="178">
        <v>159716.82477162607</v>
      </c>
      <c r="L1630" s="178">
        <v>159716.82477162607</v>
      </c>
      <c r="M1630" s="179">
        <v>6.707311844376477</v>
      </c>
      <c r="N1630" s="179" t="s">
        <v>19</v>
      </c>
      <c r="O1630" s="180">
        <f>K1630/H1630</f>
        <v>6.707311844376477</v>
      </c>
    </row>
    <row r="1631" spans="2:15" ht="16" customHeight="1" x14ac:dyDescent="0.2">
      <c r="B1631" s="246" t="s">
        <v>14</v>
      </c>
      <c r="C1631" s="246" t="s">
        <v>17</v>
      </c>
      <c r="D1631" s="246" t="s">
        <v>0</v>
      </c>
      <c r="E1631" s="246" t="s">
        <v>137</v>
      </c>
      <c r="F1631" s="245" t="s">
        <v>1</v>
      </c>
      <c r="G1631" s="245" t="s">
        <v>2</v>
      </c>
      <c r="H1631" s="245" t="s">
        <v>82</v>
      </c>
      <c r="I1631" s="245" t="s">
        <v>3</v>
      </c>
      <c r="J1631" s="245" t="s">
        <v>4</v>
      </c>
      <c r="K1631" s="245" t="s">
        <v>5</v>
      </c>
      <c r="L1631" s="245" t="s">
        <v>6</v>
      </c>
      <c r="M1631" s="245" t="s">
        <v>7</v>
      </c>
      <c r="N1631" s="251" t="s">
        <v>9</v>
      </c>
      <c r="O1631" s="252" t="s">
        <v>141</v>
      </c>
    </row>
    <row r="1632" spans="2:15" ht="16" customHeight="1" x14ac:dyDescent="0.2">
      <c r="B1632" s="246"/>
      <c r="C1632" s="246"/>
      <c r="D1632" s="246"/>
      <c r="E1632" s="246"/>
      <c r="F1632" s="246"/>
      <c r="G1632" s="246"/>
      <c r="H1632" s="246"/>
      <c r="I1632" s="246"/>
      <c r="J1632" s="246"/>
      <c r="K1632" s="246"/>
      <c r="L1632" s="246"/>
      <c r="M1632" s="246"/>
      <c r="N1632" s="251"/>
      <c r="O1632" s="252"/>
    </row>
    <row r="1633" spans="2:15" x14ac:dyDescent="0.2">
      <c r="B1633" s="175" t="s">
        <v>58</v>
      </c>
      <c r="C1633" s="182" t="s">
        <v>18</v>
      </c>
      <c r="D1633" s="175">
        <v>0</v>
      </c>
      <c r="E1633" s="176" t="str">
        <f t="shared" si="108"/>
        <v>ESTotal0</v>
      </c>
      <c r="F1633" s="177">
        <v>7.8499999999999993E-3</v>
      </c>
      <c r="G1633" s="177">
        <v>7.7921609605503695E-3</v>
      </c>
      <c r="H1633" s="178">
        <v>779.21609605503693</v>
      </c>
      <c r="I1633" s="177">
        <v>0.99220783903944965</v>
      </c>
      <c r="J1633" s="178">
        <v>100000</v>
      </c>
      <c r="K1633" s="178">
        <v>99277.960040478254</v>
      </c>
      <c r="L1633" s="178">
        <v>7906083.0863429811</v>
      </c>
      <c r="M1633" s="179">
        <v>79.060830863429814</v>
      </c>
      <c r="N1633" s="178">
        <v>1</v>
      </c>
      <c r="O1633" s="180">
        <f t="shared" ref="O1633:O1651" si="109">(K1633-J1634*N1633)/H1633</f>
        <v>7.3376482881655922E-2</v>
      </c>
    </row>
    <row r="1634" spans="2:15" x14ac:dyDescent="0.2">
      <c r="B1634" s="175" t="s">
        <v>58</v>
      </c>
      <c r="C1634" s="182" t="s">
        <v>18</v>
      </c>
      <c r="D1634" s="181" t="s">
        <v>139</v>
      </c>
      <c r="E1634" s="176" t="str">
        <f t="shared" si="108"/>
        <v>ESTotal01-04</v>
      </c>
      <c r="F1634" s="177">
        <v>4.0999999999999999E-4</v>
      </c>
      <c r="G1634" s="177">
        <v>1.6466218479016641E-3</v>
      </c>
      <c r="H1634" s="178">
        <v>163.37911054216553</v>
      </c>
      <c r="I1634" s="177">
        <v>0.99835337815209835</v>
      </c>
      <c r="J1634" s="178">
        <v>99220.783903944961</v>
      </c>
      <c r="K1634" s="178">
        <v>396476.54018904618</v>
      </c>
      <c r="L1634" s="178">
        <v>7806805.126302503</v>
      </c>
      <c r="M1634" s="179">
        <v>78.681147428347515</v>
      </c>
      <c r="N1634" s="178">
        <v>4</v>
      </c>
      <c r="O1634" s="180">
        <f t="shared" si="109"/>
        <v>1.5113377384392632</v>
      </c>
    </row>
    <row r="1635" spans="2:15" x14ac:dyDescent="0.2">
      <c r="B1635" s="175" t="s">
        <v>58</v>
      </c>
      <c r="C1635" s="182" t="s">
        <v>18</v>
      </c>
      <c r="D1635" s="181" t="s">
        <v>138</v>
      </c>
      <c r="E1635" s="176" t="str">
        <f t="shared" si="108"/>
        <v>ESTotal05-09</v>
      </c>
      <c r="F1635" s="177">
        <v>1.9000000000000001E-4</v>
      </c>
      <c r="G1635" s="177">
        <v>9.5210755680415953E-4</v>
      </c>
      <c r="H1635" s="178">
        <v>94.313303661207371</v>
      </c>
      <c r="I1635" s="177">
        <v>0.99904789244319581</v>
      </c>
      <c r="J1635" s="178">
        <v>99057.404793402791</v>
      </c>
      <c r="K1635" s="178">
        <v>495051.24070786091</v>
      </c>
      <c r="L1635" s="178">
        <v>7410328.5861134566</v>
      </c>
      <c r="M1635" s="179">
        <v>74.808426503487226</v>
      </c>
      <c r="N1635" s="178">
        <v>5</v>
      </c>
      <c r="O1635" s="180">
        <f t="shared" si="109"/>
        <v>2.4999999999999831</v>
      </c>
    </row>
    <row r="1636" spans="2:15" x14ac:dyDescent="0.2">
      <c r="B1636" s="175" t="s">
        <v>58</v>
      </c>
      <c r="C1636" s="182" t="s">
        <v>18</v>
      </c>
      <c r="D1636" s="181" t="s">
        <v>120</v>
      </c>
      <c r="E1636" s="176" t="str">
        <f t="shared" si="108"/>
        <v>ESTotal10-14</v>
      </c>
      <c r="F1636" s="177">
        <v>2.3000000000000001E-4</v>
      </c>
      <c r="G1636" s="177">
        <v>1.1536343459191589E-3</v>
      </c>
      <c r="H1636" s="178">
        <v>114.16722132090591</v>
      </c>
      <c r="I1636" s="177">
        <v>0.9988463656540808</v>
      </c>
      <c r="J1636" s="178">
        <v>98963.091489741579</v>
      </c>
      <c r="K1636" s="178">
        <v>494530.03939540562</v>
      </c>
      <c r="L1636" s="178">
        <v>6915277.3454055954</v>
      </c>
      <c r="M1636" s="179">
        <v>69.877337513475183</v>
      </c>
      <c r="N1636" s="178">
        <v>5</v>
      </c>
      <c r="O1636" s="180">
        <f t="shared" si="109"/>
        <v>2.5000000000000773</v>
      </c>
    </row>
    <row r="1637" spans="2:15" x14ac:dyDescent="0.2">
      <c r="B1637" s="175" t="s">
        <v>58</v>
      </c>
      <c r="C1637" s="182" t="s">
        <v>18</v>
      </c>
      <c r="D1637" s="175" t="s">
        <v>121</v>
      </c>
      <c r="E1637" s="176" t="str">
        <f t="shared" si="108"/>
        <v>ESTotal15-19</v>
      </c>
      <c r="F1637" s="177">
        <v>1.08E-3</v>
      </c>
      <c r="G1637" s="177">
        <v>5.4044935464454876E-3</v>
      </c>
      <c r="H1637" s="178">
        <v>534.22837328175819</v>
      </c>
      <c r="I1637" s="177">
        <v>0.99459550645355455</v>
      </c>
      <c r="J1637" s="178">
        <v>98848.924268420669</v>
      </c>
      <c r="K1637" s="178">
        <v>492909.05040889897</v>
      </c>
      <c r="L1637" s="178">
        <v>6420747.3060101895</v>
      </c>
      <c r="M1637" s="179">
        <v>64.955156098359581</v>
      </c>
      <c r="N1637" s="178">
        <v>5</v>
      </c>
      <c r="O1637" s="180">
        <f t="shared" si="109"/>
        <v>2.5000000000000746</v>
      </c>
    </row>
    <row r="1638" spans="2:15" x14ac:dyDescent="0.2">
      <c r="B1638" s="175" t="s">
        <v>58</v>
      </c>
      <c r="C1638" s="182" t="s">
        <v>18</v>
      </c>
      <c r="D1638" s="175" t="s">
        <v>122</v>
      </c>
      <c r="E1638" s="176" t="str">
        <f t="shared" si="108"/>
        <v>ESTotal20-24</v>
      </c>
      <c r="F1638" s="177">
        <v>1.3600000000000001E-3</v>
      </c>
      <c r="G1638" s="177">
        <v>6.7947091808472325E-3</v>
      </c>
      <c r="H1638" s="178">
        <v>668.01976681090412</v>
      </c>
      <c r="I1638" s="177">
        <v>0.99320529081915276</v>
      </c>
      <c r="J1638" s="178">
        <v>98314.69589513891</v>
      </c>
      <c r="K1638" s="178">
        <v>489903.43005866732</v>
      </c>
      <c r="L1638" s="178">
        <v>5927838.2556012906</v>
      </c>
      <c r="M1638" s="179">
        <v>60.294528723598361</v>
      </c>
      <c r="N1638" s="178">
        <v>5</v>
      </c>
      <c r="O1638" s="180">
        <f t="shared" si="109"/>
        <v>2.5000000000000178</v>
      </c>
    </row>
    <row r="1639" spans="2:15" x14ac:dyDescent="0.2">
      <c r="B1639" s="175" t="s">
        <v>58</v>
      </c>
      <c r="C1639" s="182" t="s">
        <v>18</v>
      </c>
      <c r="D1639" s="175" t="s">
        <v>123</v>
      </c>
      <c r="E1639" s="176" t="str">
        <f t="shared" si="108"/>
        <v>ESTotal25-29</v>
      </c>
      <c r="F1639" s="177">
        <v>1.23E-3</v>
      </c>
      <c r="G1639" s="177">
        <v>6.1301022715752815E-3</v>
      </c>
      <c r="H1639" s="178">
        <v>598.58411114603928</v>
      </c>
      <c r="I1639" s="177">
        <v>0.99386989772842471</v>
      </c>
      <c r="J1639" s="178">
        <v>97646.676128328007</v>
      </c>
      <c r="K1639" s="178">
        <v>486736.92036377493</v>
      </c>
      <c r="L1639" s="178">
        <v>5437934.8255426232</v>
      </c>
      <c r="M1639" s="179">
        <v>55.689912254627572</v>
      </c>
      <c r="N1639" s="178">
        <v>5</v>
      </c>
      <c r="O1639" s="180">
        <f t="shared" si="109"/>
        <v>2.5000000000000315</v>
      </c>
    </row>
    <row r="1640" spans="2:15" x14ac:dyDescent="0.2">
      <c r="B1640" s="175" t="s">
        <v>58</v>
      </c>
      <c r="C1640" s="182" t="s">
        <v>18</v>
      </c>
      <c r="D1640" s="175" t="s">
        <v>124</v>
      </c>
      <c r="E1640" s="176" t="str">
        <f t="shared" si="108"/>
        <v>ESTotal30-34</v>
      </c>
      <c r="F1640" s="177">
        <v>1.39E-3</v>
      </c>
      <c r="G1640" s="177">
        <v>6.9412222399896214E-3</v>
      </c>
      <c r="H1640" s="178">
        <v>673.63237465822272</v>
      </c>
      <c r="I1640" s="177">
        <v>0.99305877776001039</v>
      </c>
      <c r="J1640" s="178">
        <v>97048.09201718196</v>
      </c>
      <c r="K1640" s="178">
        <v>483556.37914926425</v>
      </c>
      <c r="L1640" s="178">
        <v>4951197.9051788487</v>
      </c>
      <c r="M1640" s="179">
        <v>51.017982963562638</v>
      </c>
      <c r="N1640" s="178">
        <v>5</v>
      </c>
      <c r="O1640" s="180">
        <f t="shared" si="109"/>
        <v>2.5000000000000124</v>
      </c>
    </row>
    <row r="1641" spans="2:15" x14ac:dyDescent="0.2">
      <c r="B1641" s="175" t="s">
        <v>58</v>
      </c>
      <c r="C1641" s="182" t="s">
        <v>18</v>
      </c>
      <c r="D1641" s="175" t="s">
        <v>125</v>
      </c>
      <c r="E1641" s="176" t="str">
        <f t="shared" si="108"/>
        <v>ESTotal35-39</v>
      </c>
      <c r="F1641" s="177">
        <v>1.6900000000000001E-3</v>
      </c>
      <c r="G1641" s="177">
        <v>8.4120312373523309E-3</v>
      </c>
      <c r="H1641" s="178">
        <v>810.70496499586125</v>
      </c>
      <c r="I1641" s="177">
        <v>0.99158796876264765</v>
      </c>
      <c r="J1641" s="178">
        <v>96374.45964252374</v>
      </c>
      <c r="K1641" s="178">
        <v>479845.53580012906</v>
      </c>
      <c r="L1641" s="178">
        <v>4467641.526029584</v>
      </c>
      <c r="M1641" s="179">
        <v>46.357111029220299</v>
      </c>
      <c r="N1641" s="178">
        <v>5</v>
      </c>
      <c r="O1641" s="180">
        <f t="shared" si="109"/>
        <v>2.5000000000000369</v>
      </c>
    </row>
    <row r="1642" spans="2:15" x14ac:dyDescent="0.2">
      <c r="B1642" s="175" t="s">
        <v>58</v>
      </c>
      <c r="C1642" s="182" t="s">
        <v>18</v>
      </c>
      <c r="D1642" s="175" t="s">
        <v>126</v>
      </c>
      <c r="E1642" s="176" t="str">
        <f t="shared" si="108"/>
        <v>ESTotal40-44</v>
      </c>
      <c r="F1642" s="177">
        <v>2.3700000000000001E-3</v>
      </c>
      <c r="G1642" s="177">
        <v>1.1804892814964068E-2</v>
      </c>
      <c r="H1642" s="178">
        <v>1128.1198809637376</v>
      </c>
      <c r="I1642" s="177">
        <v>0.98819510718503589</v>
      </c>
      <c r="J1642" s="178">
        <v>95563.754677527875</v>
      </c>
      <c r="K1642" s="178">
        <v>474998.47368523001</v>
      </c>
      <c r="L1642" s="178">
        <v>3987795.9902294548</v>
      </c>
      <c r="M1642" s="179">
        <v>41.729168173497875</v>
      </c>
      <c r="N1642" s="178">
        <v>5</v>
      </c>
      <c r="O1642" s="180">
        <f t="shared" si="109"/>
        <v>2.5000000000000173</v>
      </c>
    </row>
    <row r="1643" spans="2:15" x14ac:dyDescent="0.2">
      <c r="B1643" s="175" t="s">
        <v>58</v>
      </c>
      <c r="C1643" s="182" t="s">
        <v>18</v>
      </c>
      <c r="D1643" s="175" t="s">
        <v>127</v>
      </c>
      <c r="E1643" s="176" t="str">
        <f t="shared" si="108"/>
        <v>ESTotal45-49</v>
      </c>
      <c r="F1643" s="177">
        <v>3.3600000000000001E-3</v>
      </c>
      <c r="G1643" s="177">
        <v>1.6677352175451712E-2</v>
      </c>
      <c r="H1643" s="178">
        <v>1574.9363394146421</v>
      </c>
      <c r="I1643" s="177">
        <v>0.98332264782454826</v>
      </c>
      <c r="J1643" s="178">
        <v>94435.634796564133</v>
      </c>
      <c r="K1643" s="178">
        <v>468240.83313428401</v>
      </c>
      <c r="L1643" s="178">
        <v>3512797.5165442247</v>
      </c>
      <c r="M1643" s="179">
        <v>37.19779640504975</v>
      </c>
      <c r="N1643" s="178">
        <v>5</v>
      </c>
      <c r="O1643" s="180">
        <f t="shared" si="109"/>
        <v>2.499999999999984</v>
      </c>
    </row>
    <row r="1644" spans="2:15" x14ac:dyDescent="0.2">
      <c r="B1644" s="175" t="s">
        <v>58</v>
      </c>
      <c r="C1644" s="182" t="s">
        <v>18</v>
      </c>
      <c r="D1644" s="175" t="s">
        <v>128</v>
      </c>
      <c r="E1644" s="176" t="str">
        <f t="shared" si="108"/>
        <v>ESTotal50-54</v>
      </c>
      <c r="F1644" s="177">
        <v>4.7699999999999999E-3</v>
      </c>
      <c r="G1644" s="177">
        <v>2.3566954540232287E-2</v>
      </c>
      <c r="H1644" s="178">
        <v>2188.4438591138605</v>
      </c>
      <c r="I1644" s="177">
        <v>0.97643304545976772</v>
      </c>
      <c r="J1644" s="178">
        <v>92860.698457149483</v>
      </c>
      <c r="K1644" s="178">
        <v>458832.38263796276</v>
      </c>
      <c r="L1644" s="178">
        <v>3044556.6834099405</v>
      </c>
      <c r="M1644" s="179">
        <v>32.786278091746738</v>
      </c>
      <c r="N1644" s="178">
        <v>5</v>
      </c>
      <c r="O1644" s="180">
        <f t="shared" si="109"/>
        <v>2.5000000000000098</v>
      </c>
    </row>
    <row r="1645" spans="2:15" x14ac:dyDescent="0.2">
      <c r="B1645" s="175" t="s">
        <v>58</v>
      </c>
      <c r="C1645" s="182" t="s">
        <v>18</v>
      </c>
      <c r="D1645" s="175" t="s">
        <v>129</v>
      </c>
      <c r="E1645" s="176" t="str">
        <f t="shared" si="108"/>
        <v>ESTotal55-59</v>
      </c>
      <c r="F1645" s="177">
        <v>6.7400000000000003E-3</v>
      </c>
      <c r="G1645" s="177">
        <v>3.3130626761072493E-2</v>
      </c>
      <c r="H1645" s="178">
        <v>3004.0286246724572</v>
      </c>
      <c r="I1645" s="177">
        <v>0.96686937323892752</v>
      </c>
      <c r="J1645" s="178">
        <v>90672.254598035623</v>
      </c>
      <c r="K1645" s="178">
        <v>445851.20142849698</v>
      </c>
      <c r="L1645" s="178">
        <v>2585724.3007719778</v>
      </c>
      <c r="M1645" s="179">
        <v>28.517260458945248</v>
      </c>
      <c r="N1645" s="178">
        <v>5</v>
      </c>
      <c r="O1645" s="180">
        <f t="shared" si="109"/>
        <v>2.5000000000000071</v>
      </c>
    </row>
    <row r="1646" spans="2:15" x14ac:dyDescent="0.2">
      <c r="B1646" s="175" t="s">
        <v>58</v>
      </c>
      <c r="C1646" s="182" t="s">
        <v>18</v>
      </c>
      <c r="D1646" s="175" t="s">
        <v>130</v>
      </c>
      <c r="E1646" s="176" t="str">
        <f t="shared" si="108"/>
        <v>ESTotal60-64</v>
      </c>
      <c r="F1646" s="177">
        <v>9.8200000000000006E-3</v>
      </c>
      <c r="G1646" s="177">
        <v>4.7919015368003762E-2</v>
      </c>
      <c r="H1646" s="178">
        <v>4200.9750677032162</v>
      </c>
      <c r="I1646" s="177">
        <v>0.9520809846319962</v>
      </c>
      <c r="J1646" s="178">
        <v>87668.225973363165</v>
      </c>
      <c r="K1646" s="178">
        <v>427838.69219755777</v>
      </c>
      <c r="L1646" s="178">
        <v>2139873.099343481</v>
      </c>
      <c r="M1646" s="179">
        <v>24.408764698782125</v>
      </c>
      <c r="N1646" s="178">
        <v>5</v>
      </c>
      <c r="O1646" s="180">
        <f t="shared" si="109"/>
        <v>2.4999999999999862</v>
      </c>
    </row>
    <row r="1647" spans="2:15" x14ac:dyDescent="0.2">
      <c r="B1647" s="175" t="s">
        <v>58</v>
      </c>
      <c r="C1647" s="182" t="s">
        <v>18</v>
      </c>
      <c r="D1647" s="175" t="s">
        <v>131</v>
      </c>
      <c r="E1647" s="176" t="str">
        <f t="shared" si="108"/>
        <v>ESTotal65-69</v>
      </c>
      <c r="F1647" s="177">
        <v>1.511E-2</v>
      </c>
      <c r="G1647" s="177">
        <v>7.2787118320881458E-2</v>
      </c>
      <c r="H1647" s="178">
        <v>6075.340667588971</v>
      </c>
      <c r="I1647" s="177">
        <v>0.92721288167911853</v>
      </c>
      <c r="J1647" s="178">
        <v>83467.250905659952</v>
      </c>
      <c r="K1647" s="178">
        <v>402147.90285932733</v>
      </c>
      <c r="L1647" s="178">
        <v>1712034.4071459232</v>
      </c>
      <c r="M1647" s="179">
        <v>20.511450761460619</v>
      </c>
      <c r="N1647" s="178">
        <v>5</v>
      </c>
      <c r="O1647" s="180">
        <f t="shared" si="109"/>
        <v>2.4999999999999964</v>
      </c>
    </row>
    <row r="1648" spans="2:15" x14ac:dyDescent="0.2">
      <c r="B1648" s="175" t="s">
        <v>58</v>
      </c>
      <c r="C1648" s="182" t="s">
        <v>18</v>
      </c>
      <c r="D1648" s="175" t="s">
        <v>132</v>
      </c>
      <c r="E1648" s="176" t="str">
        <f t="shared" si="108"/>
        <v>ESTotal70-74</v>
      </c>
      <c r="F1648" s="177">
        <v>2.332E-2</v>
      </c>
      <c r="G1648" s="177">
        <v>0.11019210064318871</v>
      </c>
      <c r="H1648" s="178">
        <v>8527.9771619221447</v>
      </c>
      <c r="I1648" s="177">
        <v>0.88980789935681126</v>
      </c>
      <c r="J1648" s="178">
        <v>77391.910238070981</v>
      </c>
      <c r="K1648" s="178">
        <v>365639.60828554956</v>
      </c>
      <c r="L1648" s="178">
        <v>1309886.5042865959</v>
      </c>
      <c r="M1648" s="179">
        <v>16.925367267162123</v>
      </c>
      <c r="N1648" s="178">
        <v>5</v>
      </c>
      <c r="O1648" s="180">
        <f t="shared" si="109"/>
        <v>2.4999999999999996</v>
      </c>
    </row>
    <row r="1649" spans="2:15" x14ac:dyDescent="0.2">
      <c r="B1649" s="175" t="s">
        <v>58</v>
      </c>
      <c r="C1649" s="182" t="s">
        <v>18</v>
      </c>
      <c r="D1649" s="175" t="s">
        <v>133</v>
      </c>
      <c r="E1649" s="176" t="str">
        <f t="shared" si="108"/>
        <v>ESTotal75-79</v>
      </c>
      <c r="F1649" s="177">
        <v>3.6130000000000002E-2</v>
      </c>
      <c r="G1649" s="177">
        <v>0.16567208105041623</v>
      </c>
      <c r="H1649" s="178">
        <v>11408.83110204217</v>
      </c>
      <c r="I1649" s="177">
        <v>0.8343279189495838</v>
      </c>
      <c r="J1649" s="178">
        <v>68863.933076148838</v>
      </c>
      <c r="K1649" s="178">
        <v>315797.58762563876</v>
      </c>
      <c r="L1649" s="178">
        <v>944246.89600104629</v>
      </c>
      <c r="M1649" s="179">
        <v>13.711777033660137</v>
      </c>
      <c r="N1649" s="178">
        <v>5</v>
      </c>
      <c r="O1649" s="180">
        <f t="shared" si="109"/>
        <v>2.4999999999999969</v>
      </c>
    </row>
    <row r="1650" spans="2:15" x14ac:dyDescent="0.2">
      <c r="B1650" s="175" t="s">
        <v>58</v>
      </c>
      <c r="C1650" s="182" t="s">
        <v>18</v>
      </c>
      <c r="D1650" s="175" t="s">
        <v>134</v>
      </c>
      <c r="E1650" s="176" t="str">
        <f t="shared" si="108"/>
        <v>ESTotal80-84</v>
      </c>
      <c r="F1650" s="177">
        <v>5.7860000000000002E-2</v>
      </c>
      <c r="G1650" s="177">
        <v>0.25275357700933332</v>
      </c>
      <c r="H1650" s="178">
        <v>14521.98254139147</v>
      </c>
      <c r="I1650" s="177">
        <v>0.74724642299066668</v>
      </c>
      <c r="J1650" s="178">
        <v>57455.10197410667</v>
      </c>
      <c r="K1650" s="178">
        <v>250970.55351705468</v>
      </c>
      <c r="L1650" s="178">
        <v>628449.30837540759</v>
      </c>
      <c r="M1650" s="179">
        <v>10.938094038343737</v>
      </c>
      <c r="N1650" s="178">
        <v>5</v>
      </c>
      <c r="O1650" s="180">
        <f t="shared" si="109"/>
        <v>2.4999999999999987</v>
      </c>
    </row>
    <row r="1651" spans="2:15" x14ac:dyDescent="0.2">
      <c r="B1651" s="175" t="s">
        <v>58</v>
      </c>
      <c r="C1651" s="182" t="s">
        <v>18</v>
      </c>
      <c r="D1651" s="175" t="s">
        <v>135</v>
      </c>
      <c r="E1651" s="176" t="str">
        <f t="shared" si="108"/>
        <v>ESTotal85-89</v>
      </c>
      <c r="F1651" s="177">
        <v>9.1819999999999999E-2</v>
      </c>
      <c r="G1651" s="177">
        <v>0.37338131813041747</v>
      </c>
      <c r="H1651" s="178">
        <v>16030.424725237845</v>
      </c>
      <c r="I1651" s="177">
        <v>0.62661868186958247</v>
      </c>
      <c r="J1651" s="178">
        <v>42933.119432715204</v>
      </c>
      <c r="K1651" s="178">
        <v>174589.5353504814</v>
      </c>
      <c r="L1651" s="178">
        <v>377478.75485835294</v>
      </c>
      <c r="M1651" s="179">
        <v>8.7922508274745272</v>
      </c>
      <c r="N1651" s="178">
        <v>5</v>
      </c>
      <c r="O1651" s="180">
        <f t="shared" si="109"/>
        <v>2.5000000000000009</v>
      </c>
    </row>
    <row r="1652" spans="2:15" x14ac:dyDescent="0.2">
      <c r="B1652" s="175" t="s">
        <v>58</v>
      </c>
      <c r="C1652" s="182" t="s">
        <v>18</v>
      </c>
      <c r="D1652" s="175" t="s">
        <v>8</v>
      </c>
      <c r="E1652" s="176" t="str">
        <f t="shared" si="108"/>
        <v>ESTotal90+</v>
      </c>
      <c r="F1652" s="177">
        <v>0.1326</v>
      </c>
      <c r="G1652" s="177">
        <v>1</v>
      </c>
      <c r="H1652" s="178">
        <v>26902.694707477356</v>
      </c>
      <c r="I1652" s="177">
        <v>0</v>
      </c>
      <c r="J1652" s="178">
        <v>26902.694707477356</v>
      </c>
      <c r="K1652" s="178">
        <v>202889.21950787152</v>
      </c>
      <c r="L1652" s="178">
        <v>202889.21950787152</v>
      </c>
      <c r="M1652" s="179">
        <v>7.5415946883373106</v>
      </c>
      <c r="N1652" s="179" t="s">
        <v>19</v>
      </c>
      <c r="O1652" s="180">
        <f>K1652/H1652</f>
        <v>7.5415946883373106</v>
      </c>
    </row>
    <row r="1653" spans="2:15" ht="16" customHeight="1" x14ac:dyDescent="0.2">
      <c r="B1653" s="246" t="s">
        <v>14</v>
      </c>
      <c r="C1653" s="246" t="s">
        <v>17</v>
      </c>
      <c r="D1653" s="246" t="s">
        <v>0</v>
      </c>
      <c r="E1653" s="246" t="s">
        <v>137</v>
      </c>
      <c r="F1653" s="245" t="s">
        <v>1</v>
      </c>
      <c r="G1653" s="245" t="s">
        <v>2</v>
      </c>
      <c r="H1653" s="245" t="s">
        <v>82</v>
      </c>
      <c r="I1653" s="245" t="s">
        <v>3</v>
      </c>
      <c r="J1653" s="245" t="s">
        <v>4</v>
      </c>
      <c r="K1653" s="245" t="s">
        <v>5</v>
      </c>
      <c r="L1653" s="245" t="s">
        <v>6</v>
      </c>
      <c r="M1653" s="245" t="s">
        <v>7</v>
      </c>
      <c r="N1653" s="251" t="s">
        <v>9</v>
      </c>
      <c r="O1653" s="252" t="s">
        <v>141</v>
      </c>
    </row>
    <row r="1654" spans="2:15" ht="16" customHeight="1" x14ac:dyDescent="0.2">
      <c r="B1654" s="246"/>
      <c r="C1654" s="246"/>
      <c r="D1654" s="246"/>
      <c r="E1654" s="246"/>
      <c r="F1654" s="246"/>
      <c r="G1654" s="246"/>
      <c r="H1654" s="246"/>
      <c r="I1654" s="246"/>
      <c r="J1654" s="246"/>
      <c r="K1654" s="246"/>
      <c r="L1654" s="246"/>
      <c r="M1654" s="246"/>
      <c r="N1654" s="251"/>
      <c r="O1654" s="252"/>
    </row>
    <row r="1655" spans="2:15" x14ac:dyDescent="0.2">
      <c r="B1655" s="175" t="s">
        <v>59</v>
      </c>
      <c r="C1655" s="182" t="s">
        <v>18</v>
      </c>
      <c r="D1655" s="175">
        <v>0</v>
      </c>
      <c r="E1655" s="176" t="str">
        <f t="shared" si="108"/>
        <v>RJTotal0</v>
      </c>
      <c r="F1655" s="177">
        <v>1.052E-2</v>
      </c>
      <c r="G1655" s="177">
        <v>1.0421919501781387E-2</v>
      </c>
      <c r="H1655" s="178">
        <v>1042.1919501781388</v>
      </c>
      <c r="I1655" s="177">
        <v>0.9895780804982186</v>
      </c>
      <c r="J1655" s="178">
        <v>100000</v>
      </c>
      <c r="K1655" s="178">
        <v>99042.502569161254</v>
      </c>
      <c r="L1655" s="178">
        <v>7703444.2910140213</v>
      </c>
      <c r="M1655" s="179">
        <v>77.034442910140214</v>
      </c>
      <c r="N1655" s="178">
        <v>1</v>
      </c>
      <c r="O1655" s="180">
        <f t="shared" ref="O1655:O1673" si="110">(K1655-J1656*N1655)/H1655</f>
        <v>8.1265758505345093E-2</v>
      </c>
    </row>
    <row r="1656" spans="2:15" x14ac:dyDescent="0.2">
      <c r="B1656" s="175" t="s">
        <v>59</v>
      </c>
      <c r="C1656" s="182" t="s">
        <v>18</v>
      </c>
      <c r="D1656" s="181" t="s">
        <v>139</v>
      </c>
      <c r="E1656" s="176" t="str">
        <f t="shared" si="108"/>
        <v>RJTotal01-04</v>
      </c>
      <c r="F1656" s="177">
        <v>4.8999999999999998E-4</v>
      </c>
      <c r="G1656" s="177">
        <v>1.9631938836587293E-3</v>
      </c>
      <c r="H1656" s="178">
        <v>194.27336350368486</v>
      </c>
      <c r="I1656" s="177">
        <v>0.99803680611634127</v>
      </c>
      <c r="J1656" s="178">
        <v>98957.808049821862</v>
      </c>
      <c r="K1656" s="178">
        <v>395346.9212115492</v>
      </c>
      <c r="L1656" s="178">
        <v>7604401.7884448599</v>
      </c>
      <c r="M1656" s="179">
        <v>76.844889133117263</v>
      </c>
      <c r="N1656" s="178">
        <v>4</v>
      </c>
      <c r="O1656" s="180">
        <f t="shared" si="110"/>
        <v>1.5070643808096589</v>
      </c>
    </row>
    <row r="1657" spans="2:15" x14ac:dyDescent="0.2">
      <c r="B1657" s="175" t="s">
        <v>59</v>
      </c>
      <c r="C1657" s="182" t="s">
        <v>18</v>
      </c>
      <c r="D1657" s="181" t="s">
        <v>138</v>
      </c>
      <c r="E1657" s="176" t="str">
        <f t="shared" si="108"/>
        <v>RJTotal05-09</v>
      </c>
      <c r="F1657" s="177">
        <v>2.0000000000000001E-4</v>
      </c>
      <c r="G1657" s="177">
        <v>9.7509508552806145E-4</v>
      </c>
      <c r="H1657" s="178">
        <v>96.303837302009086</v>
      </c>
      <c r="I1657" s="177">
        <v>0.99902490491447193</v>
      </c>
      <c r="J1657" s="178">
        <v>98763.534686318177</v>
      </c>
      <c r="K1657" s="178">
        <v>493576.91383833584</v>
      </c>
      <c r="L1657" s="178">
        <v>7209054.8672333108</v>
      </c>
      <c r="M1657" s="179">
        <v>72.993082822824377</v>
      </c>
      <c r="N1657" s="178">
        <v>5</v>
      </c>
      <c r="O1657" s="180">
        <f t="shared" si="110"/>
        <v>2.4999999999997953</v>
      </c>
    </row>
    <row r="1658" spans="2:15" x14ac:dyDescent="0.2">
      <c r="B1658" s="175" t="s">
        <v>59</v>
      </c>
      <c r="C1658" s="182" t="s">
        <v>18</v>
      </c>
      <c r="D1658" s="181" t="s">
        <v>120</v>
      </c>
      <c r="E1658" s="176" t="str">
        <f t="shared" si="108"/>
        <v>RJTotal10-14</v>
      </c>
      <c r="F1658" s="177">
        <v>2.4000000000000001E-4</v>
      </c>
      <c r="G1658" s="177">
        <v>1.1770523454505482E-3</v>
      </c>
      <c r="H1658" s="178">
        <v>116.13649548994516</v>
      </c>
      <c r="I1658" s="177">
        <v>0.99882294765454949</v>
      </c>
      <c r="J1658" s="178">
        <v>98667.230849016167</v>
      </c>
      <c r="K1658" s="178">
        <v>493045.81300635595</v>
      </c>
      <c r="L1658" s="178">
        <v>6715477.9533949746</v>
      </c>
      <c r="M1658" s="179">
        <v>68.06188737242681</v>
      </c>
      <c r="N1658" s="178">
        <v>5</v>
      </c>
      <c r="O1658" s="180">
        <f t="shared" si="110"/>
        <v>2.4999999999996692</v>
      </c>
    </row>
    <row r="1659" spans="2:15" x14ac:dyDescent="0.2">
      <c r="B1659" s="175" t="s">
        <v>59</v>
      </c>
      <c r="C1659" s="182" t="s">
        <v>18</v>
      </c>
      <c r="D1659" s="175" t="s">
        <v>121</v>
      </c>
      <c r="E1659" s="176" t="str">
        <f t="shared" si="108"/>
        <v>RJTotal15-19</v>
      </c>
      <c r="F1659" s="177">
        <v>8.5999999999999998E-4</v>
      </c>
      <c r="G1659" s="177">
        <v>4.291848685644294E-3</v>
      </c>
      <c r="H1659" s="178">
        <v>422.96638476998828</v>
      </c>
      <c r="I1659" s="177">
        <v>0.99570815131435575</v>
      </c>
      <c r="J1659" s="178">
        <v>98551.094353526219</v>
      </c>
      <c r="K1659" s="178">
        <v>491698.05580570613</v>
      </c>
      <c r="L1659" s="178">
        <v>6222432.1403886182</v>
      </c>
      <c r="M1659" s="179">
        <v>63.139148085634382</v>
      </c>
      <c r="N1659" s="178">
        <v>5</v>
      </c>
      <c r="O1659" s="180">
        <f t="shared" si="110"/>
        <v>2.4999999999999281</v>
      </c>
    </row>
    <row r="1660" spans="2:15" x14ac:dyDescent="0.2">
      <c r="B1660" s="175" t="s">
        <v>59</v>
      </c>
      <c r="C1660" s="182" t="s">
        <v>18</v>
      </c>
      <c r="D1660" s="175" t="s">
        <v>122</v>
      </c>
      <c r="E1660" s="176" t="str">
        <f t="shared" si="108"/>
        <v>RJTotal20-24</v>
      </c>
      <c r="F1660" s="177">
        <v>1.17E-3</v>
      </c>
      <c r="G1660" s="177">
        <v>5.8518051313305782E-3</v>
      </c>
      <c r="H1660" s="178">
        <v>574.22668277543141</v>
      </c>
      <c r="I1660" s="177">
        <v>0.99414819486866945</v>
      </c>
      <c r="J1660" s="178">
        <v>98128.127968756235</v>
      </c>
      <c r="K1660" s="178">
        <v>489205.07313684263</v>
      </c>
      <c r="L1660" s="178">
        <v>5730734.0845829118</v>
      </c>
      <c r="M1660" s="179">
        <v>58.400523919171924</v>
      </c>
      <c r="N1660" s="178">
        <v>5</v>
      </c>
      <c r="O1660" s="180">
        <f t="shared" si="110"/>
        <v>2.4999999999999551</v>
      </c>
    </row>
    <row r="1661" spans="2:15" x14ac:dyDescent="0.2">
      <c r="B1661" s="175" t="s">
        <v>59</v>
      </c>
      <c r="C1661" s="182" t="s">
        <v>18</v>
      </c>
      <c r="D1661" s="175" t="s">
        <v>123</v>
      </c>
      <c r="E1661" s="176" t="str">
        <f t="shared" si="108"/>
        <v>RJTotal25-29</v>
      </c>
      <c r="F1661" s="177">
        <v>1.16E-3</v>
      </c>
      <c r="G1661" s="177">
        <v>5.7955950618398637E-3</v>
      </c>
      <c r="H1661" s="178">
        <v>565.38290855624393</v>
      </c>
      <c r="I1661" s="177">
        <v>0.99420440493816009</v>
      </c>
      <c r="J1661" s="178">
        <v>97553.901285980814</v>
      </c>
      <c r="K1661" s="178">
        <v>486356.04915851343</v>
      </c>
      <c r="L1661" s="178">
        <v>5241529.011446069</v>
      </c>
      <c r="M1661" s="179">
        <v>53.729568396044392</v>
      </c>
      <c r="N1661" s="178">
        <v>5</v>
      </c>
      <c r="O1661" s="180">
        <f t="shared" si="110"/>
        <v>2.4999999999999729</v>
      </c>
    </row>
    <row r="1662" spans="2:15" x14ac:dyDescent="0.2">
      <c r="B1662" s="175" t="s">
        <v>59</v>
      </c>
      <c r="C1662" s="182" t="s">
        <v>18</v>
      </c>
      <c r="D1662" s="175" t="s">
        <v>124</v>
      </c>
      <c r="E1662" s="176" t="str">
        <f t="shared" si="108"/>
        <v>RJTotal30-34</v>
      </c>
      <c r="F1662" s="177">
        <v>1.32E-3</v>
      </c>
      <c r="G1662" s="177">
        <v>6.5716742464577765E-3</v>
      </c>
      <c r="H1662" s="178">
        <v>637.37694842301778</v>
      </c>
      <c r="I1662" s="177">
        <v>0.99342832575354223</v>
      </c>
      <c r="J1662" s="178">
        <v>96988.518377424567</v>
      </c>
      <c r="K1662" s="178">
        <v>483349.14951606531</v>
      </c>
      <c r="L1662" s="178">
        <v>4755172.9622875554</v>
      </c>
      <c r="M1662" s="179">
        <v>49.028205006525681</v>
      </c>
      <c r="N1662" s="178">
        <v>5</v>
      </c>
      <c r="O1662" s="180">
        <f t="shared" si="110"/>
        <v>2.4999999999999631</v>
      </c>
    </row>
    <row r="1663" spans="2:15" x14ac:dyDescent="0.2">
      <c r="B1663" s="175" t="s">
        <v>59</v>
      </c>
      <c r="C1663" s="182" t="s">
        <v>18</v>
      </c>
      <c r="D1663" s="175" t="s">
        <v>125</v>
      </c>
      <c r="E1663" s="176" t="str">
        <f t="shared" si="108"/>
        <v>RJTotal35-39</v>
      </c>
      <c r="F1663" s="177">
        <v>1.67E-3</v>
      </c>
      <c r="G1663" s="177">
        <v>8.3231212582013381E-3</v>
      </c>
      <c r="H1663" s="178">
        <v>801.94223347968648</v>
      </c>
      <c r="I1663" s="177">
        <v>0.99167687874179866</v>
      </c>
      <c r="J1663" s="178">
        <v>96351.141429001553</v>
      </c>
      <c r="K1663" s="178">
        <v>479750.85156130855</v>
      </c>
      <c r="L1663" s="178">
        <v>4271823.8127714898</v>
      </c>
      <c r="M1663" s="179">
        <v>44.335995914685419</v>
      </c>
      <c r="N1663" s="178">
        <v>5</v>
      </c>
      <c r="O1663" s="180">
        <f t="shared" si="110"/>
        <v>2.499999999999964</v>
      </c>
    </row>
    <row r="1664" spans="2:15" x14ac:dyDescent="0.2">
      <c r="B1664" s="175" t="s">
        <v>59</v>
      </c>
      <c r="C1664" s="182" t="s">
        <v>18</v>
      </c>
      <c r="D1664" s="175" t="s">
        <v>126</v>
      </c>
      <c r="E1664" s="176" t="str">
        <f t="shared" si="108"/>
        <v>RJTotal40-44</v>
      </c>
      <c r="F1664" s="177">
        <v>2.4499999999999999E-3</v>
      </c>
      <c r="G1664" s="177">
        <v>1.2182201711648809E-2</v>
      </c>
      <c r="H1664" s="178">
        <v>1163.9996179863595</v>
      </c>
      <c r="I1664" s="177">
        <v>0.98781779828835115</v>
      </c>
      <c r="J1664" s="178">
        <v>95549.199195521869</v>
      </c>
      <c r="K1664" s="178">
        <v>474835.99693264341</v>
      </c>
      <c r="L1664" s="178">
        <v>3792072.9612101815</v>
      </c>
      <c r="M1664" s="179">
        <v>39.68712446716043</v>
      </c>
      <c r="N1664" s="178">
        <v>5</v>
      </c>
      <c r="O1664" s="180">
        <f t="shared" si="110"/>
        <v>2.4999999999999964</v>
      </c>
    </row>
    <row r="1665" spans="2:15" x14ac:dyDescent="0.2">
      <c r="B1665" s="175" t="s">
        <v>59</v>
      </c>
      <c r="C1665" s="182" t="s">
        <v>18</v>
      </c>
      <c r="D1665" s="175" t="s">
        <v>127</v>
      </c>
      <c r="E1665" s="176" t="str">
        <f t="shared" si="108"/>
        <v>RJTotal45-49</v>
      </c>
      <c r="F1665" s="177">
        <v>3.7699999999999999E-3</v>
      </c>
      <c r="G1665" s="177">
        <v>1.8658534894163359E-2</v>
      </c>
      <c r="H1665" s="178">
        <v>1761.089539810019</v>
      </c>
      <c r="I1665" s="177">
        <v>0.98134146510583664</v>
      </c>
      <c r="J1665" s="178">
        <v>94385.199577535503</v>
      </c>
      <c r="K1665" s="178">
        <v>467523.27403815242</v>
      </c>
      <c r="L1665" s="178">
        <v>3317236.964277538</v>
      </c>
      <c r="M1665" s="179">
        <v>35.145732372505037</v>
      </c>
      <c r="N1665" s="178">
        <v>5</v>
      </c>
      <c r="O1665" s="180">
        <f t="shared" si="110"/>
        <v>2.4999999999999929</v>
      </c>
    </row>
    <row r="1666" spans="2:15" x14ac:dyDescent="0.2">
      <c r="B1666" s="175" t="s">
        <v>59</v>
      </c>
      <c r="C1666" s="182" t="s">
        <v>18</v>
      </c>
      <c r="D1666" s="175" t="s">
        <v>128</v>
      </c>
      <c r="E1666" s="176" t="str">
        <f t="shared" si="108"/>
        <v>RJTotal50-54</v>
      </c>
      <c r="F1666" s="177">
        <v>5.9500000000000004E-3</v>
      </c>
      <c r="G1666" s="177">
        <v>2.9337871505479791E-2</v>
      </c>
      <c r="H1666" s="178">
        <v>2717.3942385962109</v>
      </c>
      <c r="I1666" s="177">
        <v>0.97066212849452016</v>
      </c>
      <c r="J1666" s="178">
        <v>92624.110037725477</v>
      </c>
      <c r="K1666" s="178">
        <v>456327.06459213683</v>
      </c>
      <c r="L1666" s="178">
        <v>2849713.6902393857</v>
      </c>
      <c r="M1666" s="179">
        <v>30.766435316665468</v>
      </c>
      <c r="N1666" s="178">
        <v>5</v>
      </c>
      <c r="O1666" s="180">
        <f t="shared" si="110"/>
        <v>2.4999999999999898</v>
      </c>
    </row>
    <row r="1667" spans="2:15" x14ac:dyDescent="0.2">
      <c r="B1667" s="175" t="s">
        <v>59</v>
      </c>
      <c r="C1667" s="182" t="s">
        <v>18</v>
      </c>
      <c r="D1667" s="175" t="s">
        <v>129</v>
      </c>
      <c r="E1667" s="176" t="str">
        <f t="shared" si="108"/>
        <v>RJTotal55-59</v>
      </c>
      <c r="F1667" s="177">
        <v>8.6199999999999992E-3</v>
      </c>
      <c r="G1667" s="177">
        <v>4.2205705779486041E-2</v>
      </c>
      <c r="H1667" s="178">
        <v>3794.576394617919</v>
      </c>
      <c r="I1667" s="177">
        <v>0.95779429422051399</v>
      </c>
      <c r="J1667" s="178">
        <v>89906.715799129262</v>
      </c>
      <c r="K1667" s="178">
        <v>440047.1380091015</v>
      </c>
      <c r="L1667" s="178">
        <v>2393386.6256472487</v>
      </c>
      <c r="M1667" s="179">
        <v>26.62077692832851</v>
      </c>
      <c r="N1667" s="178">
        <v>5</v>
      </c>
      <c r="O1667" s="180">
        <f t="shared" si="110"/>
        <v>2.5000000000000071</v>
      </c>
    </row>
    <row r="1668" spans="2:15" x14ac:dyDescent="0.2">
      <c r="B1668" s="175" t="s">
        <v>59</v>
      </c>
      <c r="C1668" s="182" t="s">
        <v>18</v>
      </c>
      <c r="D1668" s="175" t="s">
        <v>130</v>
      </c>
      <c r="E1668" s="176" t="str">
        <f t="shared" si="108"/>
        <v>RJTotal60-64</v>
      </c>
      <c r="F1668" s="177">
        <v>1.226E-2</v>
      </c>
      <c r="G1668" s="177">
        <v>5.9460667341993144E-2</v>
      </c>
      <c r="H1668" s="178">
        <v>5120.2852752389881</v>
      </c>
      <c r="I1668" s="177">
        <v>0.94053933265800682</v>
      </c>
      <c r="J1668" s="178">
        <v>86112.139404511341</v>
      </c>
      <c r="K1668" s="178">
        <v>417759.98383445921</v>
      </c>
      <c r="L1668" s="178">
        <v>1953339.4876381471</v>
      </c>
      <c r="M1668" s="179">
        <v>22.683671560665154</v>
      </c>
      <c r="N1668" s="178">
        <v>5</v>
      </c>
      <c r="O1668" s="180">
        <f t="shared" si="110"/>
        <v>2.4999999999999987</v>
      </c>
    </row>
    <row r="1669" spans="2:15" x14ac:dyDescent="0.2">
      <c r="B1669" s="175" t="s">
        <v>59</v>
      </c>
      <c r="C1669" s="182" t="s">
        <v>18</v>
      </c>
      <c r="D1669" s="175" t="s">
        <v>131</v>
      </c>
      <c r="E1669" s="176" t="str">
        <f t="shared" si="108"/>
        <v>RJTotal65-69</v>
      </c>
      <c r="F1669" s="177">
        <v>1.857E-2</v>
      </c>
      <c r="G1669" s="177">
        <v>8.8730270128126912E-2</v>
      </c>
      <c r="H1669" s="178">
        <v>7186.4290950681871</v>
      </c>
      <c r="I1669" s="177">
        <v>0.91126972987187305</v>
      </c>
      <c r="J1669" s="178">
        <v>80991.854129272353</v>
      </c>
      <c r="K1669" s="178">
        <v>386993.19790869131</v>
      </c>
      <c r="L1669" s="178">
        <v>1535579.5038036879</v>
      </c>
      <c r="M1669" s="179">
        <v>18.959678356699005</v>
      </c>
      <c r="N1669" s="178">
        <v>5</v>
      </c>
      <c r="O1669" s="180">
        <f t="shared" si="110"/>
        <v>2.5000000000000049</v>
      </c>
    </row>
    <row r="1670" spans="2:15" x14ac:dyDescent="0.2">
      <c r="B1670" s="175" t="s">
        <v>59</v>
      </c>
      <c r="C1670" s="182" t="s">
        <v>18</v>
      </c>
      <c r="D1670" s="175" t="s">
        <v>132</v>
      </c>
      <c r="E1670" s="176" t="str">
        <f t="shared" si="108"/>
        <v>RJTotal70-74</v>
      </c>
      <c r="F1670" s="177">
        <v>2.8119999999999999E-2</v>
      </c>
      <c r="G1670" s="177">
        <v>0.13136708535951266</v>
      </c>
      <c r="H1670" s="178">
        <v>9695.6035704634105</v>
      </c>
      <c r="I1670" s="177">
        <v>0.86863291464048731</v>
      </c>
      <c r="J1670" s="178">
        <v>73805.425034204163</v>
      </c>
      <c r="K1670" s="178">
        <v>344788.11624486226</v>
      </c>
      <c r="L1670" s="178">
        <v>1148586.3058949965</v>
      </c>
      <c r="M1670" s="179">
        <v>15.562356091882123</v>
      </c>
      <c r="N1670" s="178">
        <v>5</v>
      </c>
      <c r="O1670" s="180">
        <f t="shared" si="110"/>
        <v>2.4999999999999951</v>
      </c>
    </row>
    <row r="1671" spans="2:15" x14ac:dyDescent="0.2">
      <c r="B1671" s="175" t="s">
        <v>59</v>
      </c>
      <c r="C1671" s="182" t="s">
        <v>18</v>
      </c>
      <c r="D1671" s="175" t="s">
        <v>133</v>
      </c>
      <c r="E1671" s="176" t="str">
        <f t="shared" si="108"/>
        <v>RJTotal75-79</v>
      </c>
      <c r="F1671" s="177">
        <v>4.3639999999999998E-2</v>
      </c>
      <c r="G1671" s="177">
        <v>0.19673522348121825</v>
      </c>
      <c r="H1671" s="178">
        <v>12612.660053010039</v>
      </c>
      <c r="I1671" s="177">
        <v>0.8032647765187817</v>
      </c>
      <c r="J1671" s="178">
        <v>64109.821463740751</v>
      </c>
      <c r="K1671" s="178">
        <v>289017.45718617865</v>
      </c>
      <c r="L1671" s="178">
        <v>803798.1896501343</v>
      </c>
      <c r="M1671" s="179">
        <v>12.53783228993621</v>
      </c>
      <c r="N1671" s="178">
        <v>5</v>
      </c>
      <c r="O1671" s="180">
        <f t="shared" si="110"/>
        <v>2.5000000000000004</v>
      </c>
    </row>
    <row r="1672" spans="2:15" x14ac:dyDescent="0.2">
      <c r="B1672" s="175" t="s">
        <v>59</v>
      </c>
      <c r="C1672" s="182" t="s">
        <v>18</v>
      </c>
      <c r="D1672" s="175" t="s">
        <v>134</v>
      </c>
      <c r="E1672" s="176" t="str">
        <f t="shared" si="108"/>
        <v>RJTotal80-84</v>
      </c>
      <c r="F1672" s="177">
        <v>6.583E-2</v>
      </c>
      <c r="G1672" s="177">
        <v>0.28263068397989316</v>
      </c>
      <c r="H1672" s="178">
        <v>14554.677952537781</v>
      </c>
      <c r="I1672" s="177">
        <v>0.7173693160201069</v>
      </c>
      <c r="J1672" s="178">
        <v>51497.16141073071</v>
      </c>
      <c r="K1672" s="178">
        <v>221099.11217230911</v>
      </c>
      <c r="L1672" s="178">
        <v>514780.73246395565</v>
      </c>
      <c r="M1672" s="179">
        <v>9.9962933560195868</v>
      </c>
      <c r="N1672" s="178">
        <v>5</v>
      </c>
      <c r="O1672" s="180">
        <f t="shared" si="110"/>
        <v>2.4999999999999996</v>
      </c>
    </row>
    <row r="1673" spans="2:15" x14ac:dyDescent="0.2">
      <c r="B1673" s="175" t="s">
        <v>59</v>
      </c>
      <c r="C1673" s="182" t="s">
        <v>18</v>
      </c>
      <c r="D1673" s="175" t="s">
        <v>135</v>
      </c>
      <c r="E1673" s="176" t="str">
        <f t="shared" si="108"/>
        <v>RJTotal85-89</v>
      </c>
      <c r="F1673" s="177">
        <v>0.10340000000000001</v>
      </c>
      <c r="G1673" s="177">
        <v>0.4108044912510298</v>
      </c>
      <c r="H1673" s="178">
        <v>15176.138122592531</v>
      </c>
      <c r="I1673" s="177">
        <v>0.5891955087489702</v>
      </c>
      <c r="J1673" s="178">
        <v>36942.483458192932</v>
      </c>
      <c r="K1673" s="178">
        <v>146772.07198448334</v>
      </c>
      <c r="L1673" s="178">
        <v>293681.62029164657</v>
      </c>
      <c r="M1673" s="179">
        <v>7.9496989048936078</v>
      </c>
      <c r="N1673" s="178">
        <v>5</v>
      </c>
      <c r="O1673" s="180">
        <f t="shared" si="110"/>
        <v>2.5000000000000004</v>
      </c>
    </row>
    <row r="1674" spans="2:15" x14ac:dyDescent="0.2">
      <c r="B1674" s="175" t="s">
        <v>59</v>
      </c>
      <c r="C1674" s="182" t="s">
        <v>18</v>
      </c>
      <c r="D1674" s="175" t="s">
        <v>8</v>
      </c>
      <c r="E1674" s="176" t="str">
        <f t="shared" si="108"/>
        <v>RJTotal90+</v>
      </c>
      <c r="F1674" s="177">
        <v>0.14815999999999999</v>
      </c>
      <c r="G1674" s="177">
        <v>1</v>
      </c>
      <c r="H1674" s="178">
        <v>21766.345335600399</v>
      </c>
      <c r="I1674" s="177">
        <v>0</v>
      </c>
      <c r="J1674" s="178">
        <v>21766.345335600399</v>
      </c>
      <c r="K1674" s="178">
        <v>146909.54830716323</v>
      </c>
      <c r="L1674" s="178">
        <v>146909.54830716323</v>
      </c>
      <c r="M1674" s="179">
        <v>6.7493897593769345</v>
      </c>
      <c r="N1674" s="179" t="s">
        <v>19</v>
      </c>
      <c r="O1674" s="180">
        <f>K1674/H1674</f>
        <v>6.7493897593769345</v>
      </c>
    </row>
    <row r="1675" spans="2:15" ht="16" customHeight="1" x14ac:dyDescent="0.2">
      <c r="B1675" s="246" t="s">
        <v>14</v>
      </c>
      <c r="C1675" s="246" t="s">
        <v>17</v>
      </c>
      <c r="D1675" s="246" t="s">
        <v>0</v>
      </c>
      <c r="E1675" s="246" t="s">
        <v>137</v>
      </c>
      <c r="F1675" s="245" t="s">
        <v>1</v>
      </c>
      <c r="G1675" s="245" t="s">
        <v>2</v>
      </c>
      <c r="H1675" s="245" t="s">
        <v>82</v>
      </c>
      <c r="I1675" s="245" t="s">
        <v>3</v>
      </c>
      <c r="J1675" s="245" t="s">
        <v>4</v>
      </c>
      <c r="K1675" s="245" t="s">
        <v>5</v>
      </c>
      <c r="L1675" s="245" t="s">
        <v>6</v>
      </c>
      <c r="M1675" s="245" t="s">
        <v>7</v>
      </c>
      <c r="N1675" s="251" t="s">
        <v>9</v>
      </c>
      <c r="O1675" s="252" t="s">
        <v>141</v>
      </c>
    </row>
    <row r="1676" spans="2:15" ht="16" customHeight="1" x14ac:dyDescent="0.2">
      <c r="B1676" s="246"/>
      <c r="C1676" s="246"/>
      <c r="D1676" s="246"/>
      <c r="E1676" s="246"/>
      <c r="F1676" s="246"/>
      <c r="G1676" s="246"/>
      <c r="H1676" s="246"/>
      <c r="I1676" s="246"/>
      <c r="J1676" s="246"/>
      <c r="K1676" s="246"/>
      <c r="L1676" s="246"/>
      <c r="M1676" s="246"/>
      <c r="N1676" s="251"/>
      <c r="O1676" s="252"/>
    </row>
    <row r="1677" spans="2:15" x14ac:dyDescent="0.2">
      <c r="B1677" s="175" t="s">
        <v>13</v>
      </c>
      <c r="C1677" s="182" t="s">
        <v>18</v>
      </c>
      <c r="D1677" s="175">
        <v>0</v>
      </c>
      <c r="E1677" s="176" t="str">
        <f t="shared" ref="E1677:E1740" si="111">_xlfn.CONCAT(B1677,C1677,D1677)</f>
        <v>SPTotal0</v>
      </c>
      <c r="F1677" s="177">
        <v>9.0900000000000009E-3</v>
      </c>
      <c r="G1677" s="177">
        <v>9.0139361955026732E-3</v>
      </c>
      <c r="H1677" s="178">
        <v>901.39361955026732</v>
      </c>
      <c r="I1677" s="177">
        <v>0.99098606380449727</v>
      </c>
      <c r="J1677" s="178">
        <v>100000</v>
      </c>
      <c r="K1677" s="178">
        <v>99168.051375148207</v>
      </c>
      <c r="L1677" s="178">
        <v>7887002.1015698137</v>
      </c>
      <c r="M1677" s="179">
        <v>78.870021015698143</v>
      </c>
      <c r="N1677" s="178">
        <v>1</v>
      </c>
      <c r="O1677" s="180">
        <f t="shared" ref="O1677:O1695" si="112">(K1677-J1678*N1677)/H1677</f>
        <v>7.7041808586498034E-2</v>
      </c>
    </row>
    <row r="1678" spans="2:15" x14ac:dyDescent="0.2">
      <c r="B1678" s="175" t="s">
        <v>13</v>
      </c>
      <c r="C1678" s="182" t="s">
        <v>18</v>
      </c>
      <c r="D1678" s="181" t="s">
        <v>139</v>
      </c>
      <c r="E1678" s="176" t="str">
        <f t="shared" si="111"/>
        <v>SPTotal01-04</v>
      </c>
      <c r="F1678" s="177">
        <v>3.6999999999999999E-4</v>
      </c>
      <c r="G1678" s="177">
        <v>1.4600428379650554E-3</v>
      </c>
      <c r="H1678" s="178">
        <v>144.68821049809375</v>
      </c>
      <c r="I1678" s="177">
        <v>0.99853995716203492</v>
      </c>
      <c r="J1678" s="178">
        <v>99098.606380449724</v>
      </c>
      <c r="K1678" s="178">
        <v>396034.05817087193</v>
      </c>
      <c r="L1678" s="178">
        <v>7787834.0501946658</v>
      </c>
      <c r="M1678" s="179">
        <v>78.586716147110806</v>
      </c>
      <c r="N1678" s="178">
        <v>4</v>
      </c>
      <c r="O1678" s="180">
        <f t="shared" si="112"/>
        <v>1.5093523536823834</v>
      </c>
    </row>
    <row r="1679" spans="2:15" x14ac:dyDescent="0.2">
      <c r="B1679" s="175" t="s">
        <v>13</v>
      </c>
      <c r="C1679" s="182" t="s">
        <v>18</v>
      </c>
      <c r="D1679" s="181" t="s">
        <v>138</v>
      </c>
      <c r="E1679" s="176" t="str">
        <f t="shared" si="111"/>
        <v>SPTotal05-09</v>
      </c>
      <c r="F1679" s="177">
        <v>1.2999999999999999E-4</v>
      </c>
      <c r="G1679" s="177">
        <v>6.5087363588304452E-4</v>
      </c>
      <c r="H1679" s="178">
        <v>64.406496504149686</v>
      </c>
      <c r="I1679" s="177">
        <v>0.99934912636411699</v>
      </c>
      <c r="J1679" s="178">
        <v>98953.918169951634</v>
      </c>
      <c r="K1679" s="178">
        <v>494608.57460849779</v>
      </c>
      <c r="L1679" s="178">
        <v>7391799.992023794</v>
      </c>
      <c r="M1679" s="179">
        <v>74.699416948083922</v>
      </c>
      <c r="N1679" s="178">
        <v>5</v>
      </c>
      <c r="O1679" s="180">
        <f t="shared" si="112"/>
        <v>2.4999999999994467</v>
      </c>
    </row>
    <row r="1680" spans="2:15" x14ac:dyDescent="0.2">
      <c r="B1680" s="175" t="s">
        <v>13</v>
      </c>
      <c r="C1680" s="182" t="s">
        <v>18</v>
      </c>
      <c r="D1680" s="181" t="s">
        <v>120</v>
      </c>
      <c r="E1680" s="176" t="str">
        <f t="shared" si="111"/>
        <v>SPTotal10-14</v>
      </c>
      <c r="F1680" s="177">
        <v>1.8000000000000001E-4</v>
      </c>
      <c r="G1680" s="177">
        <v>8.7722670777041405E-4</v>
      </c>
      <c r="H1680" s="178">
        <v>86.748520758322272</v>
      </c>
      <c r="I1680" s="177">
        <v>0.99912277329222954</v>
      </c>
      <c r="J1680" s="178">
        <v>98889.511673447487</v>
      </c>
      <c r="K1680" s="178">
        <v>494230.68706534163</v>
      </c>
      <c r="L1680" s="178">
        <v>6897191.4174152957</v>
      </c>
      <c r="M1680" s="179">
        <v>69.746440251329901</v>
      </c>
      <c r="N1680" s="178">
        <v>5</v>
      </c>
      <c r="O1680" s="180">
        <f t="shared" si="112"/>
        <v>2.5000000000001927</v>
      </c>
    </row>
    <row r="1681" spans="2:15" x14ac:dyDescent="0.2">
      <c r="B1681" s="175" t="s">
        <v>13</v>
      </c>
      <c r="C1681" s="182" t="s">
        <v>18</v>
      </c>
      <c r="D1681" s="175" t="s">
        <v>121</v>
      </c>
      <c r="E1681" s="176" t="str">
        <f t="shared" si="111"/>
        <v>SPTotal15-19</v>
      </c>
      <c r="F1681" s="177">
        <v>5.1999999999999995E-4</v>
      </c>
      <c r="G1681" s="177">
        <v>2.5967280558434644E-3</v>
      </c>
      <c r="H1681" s="178">
        <v>256.5639070734448</v>
      </c>
      <c r="I1681" s="177">
        <v>0.99740327194415657</v>
      </c>
      <c r="J1681" s="178">
        <v>98802.763152689164</v>
      </c>
      <c r="K1681" s="178">
        <v>493372.40599576221</v>
      </c>
      <c r="L1681" s="178">
        <v>6402960.7303499542</v>
      </c>
      <c r="M1681" s="179">
        <v>64.805482418086413</v>
      </c>
      <c r="N1681" s="178">
        <v>5</v>
      </c>
      <c r="O1681" s="180">
        <f t="shared" si="112"/>
        <v>2.4999999999999356</v>
      </c>
    </row>
    <row r="1682" spans="2:15" x14ac:dyDescent="0.2">
      <c r="B1682" s="175" t="s">
        <v>13</v>
      </c>
      <c r="C1682" s="182" t="s">
        <v>18</v>
      </c>
      <c r="D1682" s="175" t="s">
        <v>122</v>
      </c>
      <c r="E1682" s="176" t="str">
        <f t="shared" si="111"/>
        <v>SPTotal20-24</v>
      </c>
      <c r="F1682" s="177">
        <v>7.3999999999999999E-4</v>
      </c>
      <c r="G1682" s="177">
        <v>3.6867619456815697E-3</v>
      </c>
      <c r="H1682" s="178">
        <v>363.31637727028982</v>
      </c>
      <c r="I1682" s="177">
        <v>0.99631323805431848</v>
      </c>
      <c r="J1682" s="178">
        <v>98546.199245615717</v>
      </c>
      <c r="K1682" s="178">
        <v>491822.70528490288</v>
      </c>
      <c r="L1682" s="178">
        <v>5909588.3243541922</v>
      </c>
      <c r="M1682" s="179">
        <v>59.967694031762548</v>
      </c>
      <c r="N1682" s="178">
        <v>5</v>
      </c>
      <c r="O1682" s="180">
        <f t="shared" si="112"/>
        <v>2.500000000000012</v>
      </c>
    </row>
    <row r="1683" spans="2:15" x14ac:dyDescent="0.2">
      <c r="B1683" s="175" t="s">
        <v>13</v>
      </c>
      <c r="C1683" s="182" t="s">
        <v>18</v>
      </c>
      <c r="D1683" s="175" t="s">
        <v>123</v>
      </c>
      <c r="E1683" s="176" t="str">
        <f t="shared" si="111"/>
        <v>SPTotal25-29</v>
      </c>
      <c r="F1683" s="177">
        <v>7.6000000000000004E-4</v>
      </c>
      <c r="G1683" s="177">
        <v>3.802655699360457E-3</v>
      </c>
      <c r="H1683" s="178">
        <v>373.35569911895391</v>
      </c>
      <c r="I1683" s="177">
        <v>0.99619734430063955</v>
      </c>
      <c r="J1683" s="178">
        <v>98182.882868345434</v>
      </c>
      <c r="K1683" s="178">
        <v>489981.02509392978</v>
      </c>
      <c r="L1683" s="178">
        <v>5417765.6190692894</v>
      </c>
      <c r="M1683" s="179">
        <v>55.180347742834506</v>
      </c>
      <c r="N1683" s="178">
        <v>5</v>
      </c>
      <c r="O1683" s="180">
        <f t="shared" si="112"/>
        <v>2.499999999999964</v>
      </c>
    </row>
    <row r="1684" spans="2:15" x14ac:dyDescent="0.2">
      <c r="B1684" s="175" t="s">
        <v>13</v>
      </c>
      <c r="C1684" s="182" t="s">
        <v>18</v>
      </c>
      <c r="D1684" s="175" t="s">
        <v>124</v>
      </c>
      <c r="E1684" s="176" t="str">
        <f t="shared" si="111"/>
        <v>SPTotal30-34</v>
      </c>
      <c r="F1684" s="177">
        <v>9.7999999999999997E-4</v>
      </c>
      <c r="G1684" s="177">
        <v>4.8873713007029241E-3</v>
      </c>
      <c r="H1684" s="178">
        <v>478.03147602220042</v>
      </c>
      <c r="I1684" s="177">
        <v>0.99511262869929706</v>
      </c>
      <c r="J1684" s="178">
        <v>97809.52716922648</v>
      </c>
      <c r="K1684" s="178">
        <v>487852.55715607689</v>
      </c>
      <c r="L1684" s="178">
        <v>4927784.5939753596</v>
      </c>
      <c r="M1684" s="179">
        <v>50.381437643078328</v>
      </c>
      <c r="N1684" s="178">
        <v>5</v>
      </c>
      <c r="O1684" s="180">
        <f t="shared" si="112"/>
        <v>2.4999999999999281</v>
      </c>
    </row>
    <row r="1685" spans="2:15" x14ac:dyDescent="0.2">
      <c r="B1685" s="175" t="s">
        <v>13</v>
      </c>
      <c r="C1685" s="182" t="s">
        <v>18</v>
      </c>
      <c r="D1685" s="175" t="s">
        <v>125</v>
      </c>
      <c r="E1685" s="176" t="str">
        <f t="shared" si="111"/>
        <v>SPTotal35-39</v>
      </c>
      <c r="F1685" s="177">
        <v>1.3600000000000001E-3</v>
      </c>
      <c r="G1685" s="177">
        <v>6.7682222022309828E-3</v>
      </c>
      <c r="H1685" s="178">
        <v>658.76119012709455</v>
      </c>
      <c r="I1685" s="177">
        <v>0.99323177779776906</v>
      </c>
      <c r="J1685" s="178">
        <v>97331.495693204284</v>
      </c>
      <c r="K1685" s="178">
        <v>485010.57549070369</v>
      </c>
      <c r="L1685" s="178">
        <v>4439932.0368192829</v>
      </c>
      <c r="M1685" s="179">
        <v>45.616601339552624</v>
      </c>
      <c r="N1685" s="178">
        <v>5</v>
      </c>
      <c r="O1685" s="180">
        <f t="shared" si="112"/>
        <v>2.4999999999999036</v>
      </c>
    </row>
    <row r="1686" spans="2:15" x14ac:dyDescent="0.2">
      <c r="B1686" s="175" t="s">
        <v>13</v>
      </c>
      <c r="C1686" s="182" t="s">
        <v>18</v>
      </c>
      <c r="D1686" s="175" t="s">
        <v>126</v>
      </c>
      <c r="E1686" s="176" t="str">
        <f t="shared" si="111"/>
        <v>SPTotal40-44</v>
      </c>
      <c r="F1686" s="177">
        <v>2.0500000000000002E-3</v>
      </c>
      <c r="G1686" s="177">
        <v>1.0193354377562426E-2</v>
      </c>
      <c r="H1686" s="178">
        <v>985.41944143787214</v>
      </c>
      <c r="I1686" s="177">
        <v>0.98980664562243759</v>
      </c>
      <c r="J1686" s="178">
        <v>96672.734503077198</v>
      </c>
      <c r="K1686" s="178">
        <v>480900.12391179131</v>
      </c>
      <c r="L1686" s="178">
        <v>3954921.4613285791</v>
      </c>
      <c r="M1686" s="179">
        <v>40.910412658314634</v>
      </c>
      <c r="N1686" s="178">
        <v>5</v>
      </c>
      <c r="O1686" s="180">
        <f t="shared" si="112"/>
        <v>2.5000000000000306</v>
      </c>
    </row>
    <row r="1687" spans="2:15" x14ac:dyDescent="0.2">
      <c r="B1687" s="175" t="s">
        <v>13</v>
      </c>
      <c r="C1687" s="182" t="s">
        <v>18</v>
      </c>
      <c r="D1687" s="175" t="s">
        <v>127</v>
      </c>
      <c r="E1687" s="176" t="str">
        <f t="shared" si="111"/>
        <v>SPTotal45-49</v>
      </c>
      <c r="F1687" s="177">
        <v>3.2399999999999998E-3</v>
      </c>
      <c r="G1687" s="177">
        <v>1.6064256447303679E-2</v>
      </c>
      <c r="H1687" s="178">
        <v>1537.145567904118</v>
      </c>
      <c r="I1687" s="177">
        <v>0.98393574355269631</v>
      </c>
      <c r="J1687" s="178">
        <v>95687.315061639325</v>
      </c>
      <c r="K1687" s="178">
        <v>474593.71138843632</v>
      </c>
      <c r="L1687" s="178">
        <v>3474021.3374167876</v>
      </c>
      <c r="M1687" s="179">
        <v>36.305975720803872</v>
      </c>
      <c r="N1687" s="178">
        <v>5</v>
      </c>
      <c r="O1687" s="180">
        <f t="shared" si="112"/>
        <v>2.5000000000000249</v>
      </c>
    </row>
    <row r="1688" spans="2:15" x14ac:dyDescent="0.2">
      <c r="B1688" s="175" t="s">
        <v>13</v>
      </c>
      <c r="C1688" s="182" t="s">
        <v>18</v>
      </c>
      <c r="D1688" s="175" t="s">
        <v>128</v>
      </c>
      <c r="E1688" s="176" t="str">
        <f t="shared" si="111"/>
        <v>SPTotal50-54</v>
      </c>
      <c r="F1688" s="177">
        <v>4.8599999999999997E-3</v>
      </c>
      <c r="G1688" s="177">
        <v>2.4031107997512232E-2</v>
      </c>
      <c r="H1688" s="178">
        <v>2262.5328910880321</v>
      </c>
      <c r="I1688" s="177">
        <v>0.97596889200248782</v>
      </c>
      <c r="J1688" s="178">
        <v>94150.1694937352</v>
      </c>
      <c r="K1688" s="178">
        <v>465094.51524095592</v>
      </c>
      <c r="L1688" s="178">
        <v>2999427.6260283515</v>
      </c>
      <c r="M1688" s="179">
        <v>31.857909998005209</v>
      </c>
      <c r="N1688" s="178">
        <v>5</v>
      </c>
      <c r="O1688" s="180">
        <f t="shared" si="112"/>
        <v>2.5000000000000187</v>
      </c>
    </row>
    <row r="1689" spans="2:15" x14ac:dyDescent="0.2">
      <c r="B1689" s="175" t="s">
        <v>13</v>
      </c>
      <c r="C1689" s="182" t="s">
        <v>18</v>
      </c>
      <c r="D1689" s="175" t="s">
        <v>129</v>
      </c>
      <c r="E1689" s="176" t="str">
        <f t="shared" si="111"/>
        <v>SPTotal55-59</v>
      </c>
      <c r="F1689" s="177">
        <v>7.1900000000000002E-3</v>
      </c>
      <c r="G1689" s="177">
        <v>3.5299894468382997E-2</v>
      </c>
      <c r="H1689" s="178">
        <v>3243.6238750225716</v>
      </c>
      <c r="I1689" s="177">
        <v>0.964700105531617</v>
      </c>
      <c r="J1689" s="178">
        <v>91887.636602647166</v>
      </c>
      <c r="K1689" s="178">
        <v>451329.12332567939</v>
      </c>
      <c r="L1689" s="178">
        <v>2534333.1107873954</v>
      </c>
      <c r="M1689" s="179">
        <v>27.580784580919175</v>
      </c>
      <c r="N1689" s="178">
        <v>5</v>
      </c>
      <c r="O1689" s="180">
        <f t="shared" si="112"/>
        <v>2.4999999999999933</v>
      </c>
    </row>
    <row r="1690" spans="2:15" x14ac:dyDescent="0.2">
      <c r="B1690" s="175" t="s">
        <v>13</v>
      </c>
      <c r="C1690" s="182" t="s">
        <v>18</v>
      </c>
      <c r="D1690" s="175" t="s">
        <v>130</v>
      </c>
      <c r="E1690" s="176" t="str">
        <f t="shared" si="111"/>
        <v>SPTotal60-64</v>
      </c>
      <c r="F1690" s="177">
        <v>1.065E-2</v>
      </c>
      <c r="G1690" s="177">
        <v>5.1883158481482818E-2</v>
      </c>
      <c r="H1690" s="178">
        <v>4599.1313607819266</v>
      </c>
      <c r="I1690" s="177">
        <v>0.94811684151851716</v>
      </c>
      <c r="J1690" s="178">
        <v>88644.012727624591</v>
      </c>
      <c r="K1690" s="178">
        <v>431722.23523616814</v>
      </c>
      <c r="L1690" s="178">
        <v>2083003.9874617162</v>
      </c>
      <c r="M1690" s="179">
        <v>23.498529944285554</v>
      </c>
      <c r="N1690" s="178">
        <v>5</v>
      </c>
      <c r="O1690" s="180">
        <f t="shared" si="112"/>
        <v>2.5000000000000062</v>
      </c>
    </row>
    <row r="1691" spans="2:15" x14ac:dyDescent="0.2">
      <c r="B1691" s="175" t="s">
        <v>13</v>
      </c>
      <c r="C1691" s="182" t="s">
        <v>18</v>
      </c>
      <c r="D1691" s="175" t="s">
        <v>131</v>
      </c>
      <c r="E1691" s="176" t="str">
        <f t="shared" si="111"/>
        <v>SPTotal65-69</v>
      </c>
      <c r="F1691" s="177">
        <v>1.6160000000000001E-2</v>
      </c>
      <c r="G1691" s="177">
        <v>7.7680773004369444E-2</v>
      </c>
      <c r="H1691" s="178">
        <v>6528.6713516368636</v>
      </c>
      <c r="I1691" s="177">
        <v>0.92231922699563051</v>
      </c>
      <c r="J1691" s="178">
        <v>84044.881366842659</v>
      </c>
      <c r="K1691" s="178">
        <v>403902.72845512116</v>
      </c>
      <c r="L1691" s="178">
        <v>1651281.752225548</v>
      </c>
      <c r="M1691" s="179">
        <v>19.647618336421505</v>
      </c>
      <c r="N1691" s="178">
        <v>5</v>
      </c>
      <c r="O1691" s="180">
        <f t="shared" si="112"/>
        <v>2.5000000000000049</v>
      </c>
    </row>
    <row r="1692" spans="2:15" x14ac:dyDescent="0.2">
      <c r="B1692" s="175" t="s">
        <v>13</v>
      </c>
      <c r="C1692" s="182" t="s">
        <v>18</v>
      </c>
      <c r="D1692" s="175" t="s">
        <v>132</v>
      </c>
      <c r="E1692" s="176" t="str">
        <f t="shared" si="111"/>
        <v>SPTotal70-74</v>
      </c>
      <c r="F1692" s="177">
        <v>2.5090000000000001E-2</v>
      </c>
      <c r="G1692" s="177">
        <v>0.11804086602823395</v>
      </c>
      <c r="H1692" s="178">
        <v>9150.080561421355</v>
      </c>
      <c r="I1692" s="177">
        <v>0.88195913397176606</v>
      </c>
      <c r="J1692" s="178">
        <v>77516.210015205797</v>
      </c>
      <c r="K1692" s="178">
        <v>364705.84867247561</v>
      </c>
      <c r="L1692" s="178">
        <v>1247379.0237704269</v>
      </c>
      <c r="M1692" s="179">
        <v>16.091847415214669</v>
      </c>
      <c r="N1692" s="178">
        <v>5</v>
      </c>
      <c r="O1692" s="180">
        <f t="shared" si="112"/>
        <v>2.500000000000004</v>
      </c>
    </row>
    <row r="1693" spans="2:15" x14ac:dyDescent="0.2">
      <c r="B1693" s="175" t="s">
        <v>13</v>
      </c>
      <c r="C1693" s="182" t="s">
        <v>18</v>
      </c>
      <c r="D1693" s="175" t="s">
        <v>133</v>
      </c>
      <c r="E1693" s="176" t="str">
        <f t="shared" si="111"/>
        <v>SPTotal75-79</v>
      </c>
      <c r="F1693" s="177">
        <v>3.9690000000000003E-2</v>
      </c>
      <c r="G1693" s="177">
        <v>0.18051786837895886</v>
      </c>
      <c r="H1693" s="178">
        <v>12341.307958317122</v>
      </c>
      <c r="I1693" s="177">
        <v>0.81948213162104111</v>
      </c>
      <c r="J1693" s="178">
        <v>68366.129453784437</v>
      </c>
      <c r="K1693" s="178">
        <v>310977.37737312936</v>
      </c>
      <c r="L1693" s="178">
        <v>882673.1750979512</v>
      </c>
      <c r="M1693" s="179">
        <v>12.910971882569994</v>
      </c>
      <c r="N1693" s="178">
        <v>5</v>
      </c>
      <c r="O1693" s="180">
        <f t="shared" si="112"/>
        <v>2.4999999999999969</v>
      </c>
    </row>
    <row r="1694" spans="2:15" x14ac:dyDescent="0.2">
      <c r="B1694" s="175" t="s">
        <v>13</v>
      </c>
      <c r="C1694" s="182" t="s">
        <v>18</v>
      </c>
      <c r="D1694" s="175" t="s">
        <v>134</v>
      </c>
      <c r="E1694" s="176" t="str">
        <f t="shared" si="111"/>
        <v>SPTotal80-84</v>
      </c>
      <c r="F1694" s="177">
        <v>6.207E-2</v>
      </c>
      <c r="G1694" s="177">
        <v>0.26867338342021357</v>
      </c>
      <c r="H1694" s="178">
        <v>15052.378346700714</v>
      </c>
      <c r="I1694" s="177">
        <v>0.73132661657978648</v>
      </c>
      <c r="J1694" s="178">
        <v>56024.821495467317</v>
      </c>
      <c r="K1694" s="178">
        <v>242493.16161058482</v>
      </c>
      <c r="L1694" s="178">
        <v>571695.79772482184</v>
      </c>
      <c r="M1694" s="179">
        <v>10.204330553218716</v>
      </c>
      <c r="N1694" s="178">
        <v>5</v>
      </c>
      <c r="O1694" s="180">
        <f t="shared" si="112"/>
        <v>2.4999999999999996</v>
      </c>
    </row>
    <row r="1695" spans="2:15" x14ac:dyDescent="0.2">
      <c r="B1695" s="175" t="s">
        <v>13</v>
      </c>
      <c r="C1695" s="182" t="s">
        <v>18</v>
      </c>
      <c r="D1695" s="175" t="s">
        <v>135</v>
      </c>
      <c r="E1695" s="176" t="str">
        <f t="shared" si="111"/>
        <v>SPTotal85-89</v>
      </c>
      <c r="F1695" s="177">
        <v>9.937E-2</v>
      </c>
      <c r="G1695" s="177">
        <v>0.39796816352759457</v>
      </c>
      <c r="H1695" s="178">
        <v>16305.727955153421</v>
      </c>
      <c r="I1695" s="177">
        <v>0.60203183647240543</v>
      </c>
      <c r="J1695" s="178">
        <v>40972.443148766608</v>
      </c>
      <c r="K1695" s="178">
        <v>164097.89585594949</v>
      </c>
      <c r="L1695" s="178">
        <v>329202.63611423702</v>
      </c>
      <c r="M1695" s="179">
        <v>8.0347328793388542</v>
      </c>
      <c r="N1695" s="178">
        <v>5</v>
      </c>
      <c r="O1695" s="180">
        <f t="shared" si="112"/>
        <v>2.5</v>
      </c>
    </row>
    <row r="1696" spans="2:15" x14ac:dyDescent="0.2">
      <c r="B1696" s="175" t="s">
        <v>13</v>
      </c>
      <c r="C1696" s="182" t="s">
        <v>18</v>
      </c>
      <c r="D1696" s="175" t="s">
        <v>8</v>
      </c>
      <c r="E1696" s="176" t="str">
        <f t="shared" si="111"/>
        <v>SPTotal90+</v>
      </c>
      <c r="F1696" s="177">
        <v>0.14940000000000001</v>
      </c>
      <c r="G1696" s="177">
        <v>1</v>
      </c>
      <c r="H1696" s="178">
        <v>24666.715193613189</v>
      </c>
      <c r="I1696" s="177">
        <v>0</v>
      </c>
      <c r="J1696" s="178">
        <v>24666.715193613189</v>
      </c>
      <c r="K1696" s="178">
        <v>165104.74025828752</v>
      </c>
      <c r="L1696" s="178">
        <v>165104.74025828752</v>
      </c>
      <c r="M1696" s="179">
        <v>6.6934222478490835</v>
      </c>
      <c r="N1696" s="179" t="s">
        <v>19</v>
      </c>
      <c r="O1696" s="180">
        <f>K1696/H1696</f>
        <v>6.6934222478490835</v>
      </c>
    </row>
    <row r="1697" spans="2:15" ht="16" customHeight="1" x14ac:dyDescent="0.2">
      <c r="B1697" s="246" t="s">
        <v>14</v>
      </c>
      <c r="C1697" s="246" t="s">
        <v>17</v>
      </c>
      <c r="D1697" s="246" t="s">
        <v>0</v>
      </c>
      <c r="E1697" s="246" t="s">
        <v>137</v>
      </c>
      <c r="F1697" s="245" t="s">
        <v>1</v>
      </c>
      <c r="G1697" s="245" t="s">
        <v>2</v>
      </c>
      <c r="H1697" s="245" t="s">
        <v>82</v>
      </c>
      <c r="I1697" s="245" t="s">
        <v>3</v>
      </c>
      <c r="J1697" s="245" t="s">
        <v>4</v>
      </c>
      <c r="K1697" s="245" t="s">
        <v>5</v>
      </c>
      <c r="L1697" s="245" t="s">
        <v>6</v>
      </c>
      <c r="M1697" s="245" t="s">
        <v>7</v>
      </c>
      <c r="N1697" s="251" t="s">
        <v>9</v>
      </c>
      <c r="O1697" s="252" t="s">
        <v>141</v>
      </c>
    </row>
    <row r="1698" spans="2:15" ht="16" customHeight="1" x14ac:dyDescent="0.2">
      <c r="B1698" s="246"/>
      <c r="C1698" s="246"/>
      <c r="D1698" s="246"/>
      <c r="E1698" s="246"/>
      <c r="F1698" s="246"/>
      <c r="G1698" s="246"/>
      <c r="H1698" s="246"/>
      <c r="I1698" s="246"/>
      <c r="J1698" s="246"/>
      <c r="K1698" s="246"/>
      <c r="L1698" s="246"/>
      <c r="M1698" s="246"/>
      <c r="N1698" s="251"/>
      <c r="O1698" s="252"/>
    </row>
    <row r="1699" spans="2:15" x14ac:dyDescent="0.2">
      <c r="B1699" s="175" t="s">
        <v>61</v>
      </c>
      <c r="C1699" s="182" t="s">
        <v>18</v>
      </c>
      <c r="D1699" s="175">
        <v>0</v>
      </c>
      <c r="E1699" s="176" t="str">
        <f t="shared" si="111"/>
        <v>PRTotal0</v>
      </c>
      <c r="F1699" s="177">
        <v>8.3099999999999997E-3</v>
      </c>
      <c r="G1699" s="177">
        <v>8.2469799071305007E-3</v>
      </c>
      <c r="H1699" s="178">
        <v>824.6979907130501</v>
      </c>
      <c r="I1699" s="177">
        <v>0.99175302009286948</v>
      </c>
      <c r="J1699" s="178">
        <v>100000</v>
      </c>
      <c r="K1699" s="178">
        <v>99236.940712099182</v>
      </c>
      <c r="L1699" s="178">
        <v>7793292.5840084683</v>
      </c>
      <c r="M1699" s="179">
        <v>77.932925840084678</v>
      </c>
      <c r="N1699" s="178">
        <v>1</v>
      </c>
      <c r="O1699" s="180">
        <f t="shared" ref="O1699:O1717" si="113">(K1699-J1700*N1699)/H1699</f>
        <v>7.4740939721396407E-2</v>
      </c>
    </row>
    <row r="1700" spans="2:15" x14ac:dyDescent="0.2">
      <c r="B1700" s="175" t="s">
        <v>61</v>
      </c>
      <c r="C1700" s="182" t="s">
        <v>18</v>
      </c>
      <c r="D1700" s="181" t="s">
        <v>139</v>
      </c>
      <c r="E1700" s="176" t="str">
        <f t="shared" si="111"/>
        <v>PRTotal01-04</v>
      </c>
      <c r="F1700" s="177">
        <v>3.6000000000000002E-4</v>
      </c>
      <c r="G1700" s="177">
        <v>1.445243636798259E-3</v>
      </c>
      <c r="H1700" s="178">
        <v>143.33247415646755</v>
      </c>
      <c r="I1700" s="177">
        <v>0.99855475636320179</v>
      </c>
      <c r="J1700" s="178">
        <v>99175.302009286941</v>
      </c>
      <c r="K1700" s="178">
        <v>396344.39598358044</v>
      </c>
      <c r="L1700" s="178">
        <v>7694055.6432963694</v>
      </c>
      <c r="M1700" s="179">
        <v>77.580360103928754</v>
      </c>
      <c r="N1700" s="178">
        <v>4</v>
      </c>
      <c r="O1700" s="180">
        <f t="shared" si="113"/>
        <v>1.5105986576506574</v>
      </c>
    </row>
    <row r="1701" spans="2:15" x14ac:dyDescent="0.2">
      <c r="B1701" s="175" t="s">
        <v>61</v>
      </c>
      <c r="C1701" s="182" t="s">
        <v>18</v>
      </c>
      <c r="D1701" s="181" t="s">
        <v>138</v>
      </c>
      <c r="E1701" s="176" t="str">
        <f t="shared" si="111"/>
        <v>PRTotal05-09</v>
      </c>
      <c r="F1701" s="177">
        <v>1.7000000000000001E-4</v>
      </c>
      <c r="G1701" s="177">
        <v>8.2750246330133635E-4</v>
      </c>
      <c r="H1701" s="178">
        <v>81.949198735903366</v>
      </c>
      <c r="I1701" s="177">
        <v>0.99917249753669868</v>
      </c>
      <c r="J1701" s="178">
        <v>99031.969535130484</v>
      </c>
      <c r="K1701" s="178">
        <v>494954.97467881266</v>
      </c>
      <c r="L1701" s="178">
        <v>7297711.2473127889</v>
      </c>
      <c r="M1701" s="179">
        <v>73.69045856170726</v>
      </c>
      <c r="N1701" s="178">
        <v>5</v>
      </c>
      <c r="O1701" s="180">
        <f t="shared" si="113"/>
        <v>2.500000000000643</v>
      </c>
    </row>
    <row r="1702" spans="2:15" x14ac:dyDescent="0.2">
      <c r="B1702" s="175" t="s">
        <v>61</v>
      </c>
      <c r="C1702" s="182" t="s">
        <v>18</v>
      </c>
      <c r="D1702" s="181" t="s">
        <v>120</v>
      </c>
      <c r="E1702" s="176" t="str">
        <f t="shared" si="111"/>
        <v>PRTotal10-14</v>
      </c>
      <c r="F1702" s="177">
        <v>2.2000000000000001E-4</v>
      </c>
      <c r="G1702" s="177">
        <v>1.0802571483890979E-3</v>
      </c>
      <c r="H1702" s="178">
        <v>106.89146680163685</v>
      </c>
      <c r="I1702" s="177">
        <v>0.99891974285161089</v>
      </c>
      <c r="J1702" s="178">
        <v>98950.020336394577</v>
      </c>
      <c r="K1702" s="178">
        <v>494482.87301496882</v>
      </c>
      <c r="L1702" s="178">
        <v>6802756.2726339763</v>
      </c>
      <c r="M1702" s="179">
        <v>68.749417630305132</v>
      </c>
      <c r="N1702" s="178">
        <v>5</v>
      </c>
      <c r="O1702" s="180">
        <f t="shared" si="113"/>
        <v>2.5000000000005445</v>
      </c>
    </row>
    <row r="1703" spans="2:15" x14ac:dyDescent="0.2">
      <c r="B1703" s="175" t="s">
        <v>61</v>
      </c>
      <c r="C1703" s="182" t="s">
        <v>18</v>
      </c>
      <c r="D1703" s="175" t="s">
        <v>121</v>
      </c>
      <c r="E1703" s="176" t="str">
        <f t="shared" si="111"/>
        <v>PRTotal15-19</v>
      </c>
      <c r="F1703" s="177">
        <v>9.2000000000000003E-4</v>
      </c>
      <c r="G1703" s="177">
        <v>4.6128042692488713E-3</v>
      </c>
      <c r="H1703" s="178">
        <v>455.94400683557467</v>
      </c>
      <c r="I1703" s="177">
        <v>0.99538719573075118</v>
      </c>
      <c r="J1703" s="178">
        <v>98843.12886959294</v>
      </c>
      <c r="K1703" s="178">
        <v>493075.78433087573</v>
      </c>
      <c r="L1703" s="178">
        <v>6308273.3996190075</v>
      </c>
      <c r="M1703" s="179">
        <v>63.821061431004722</v>
      </c>
      <c r="N1703" s="178">
        <v>5</v>
      </c>
      <c r="O1703" s="180">
        <f t="shared" si="113"/>
        <v>2.500000000000008</v>
      </c>
    </row>
    <row r="1704" spans="2:15" x14ac:dyDescent="0.2">
      <c r="B1704" s="175" t="s">
        <v>61</v>
      </c>
      <c r="C1704" s="182" t="s">
        <v>18</v>
      </c>
      <c r="D1704" s="175" t="s">
        <v>122</v>
      </c>
      <c r="E1704" s="176" t="str">
        <f t="shared" si="111"/>
        <v>PRTotal20-24</v>
      </c>
      <c r="F1704" s="177">
        <v>1.24E-3</v>
      </c>
      <c r="G1704" s="177">
        <v>6.1913858173683325E-3</v>
      </c>
      <c r="H1704" s="178">
        <v>609.15302097007225</v>
      </c>
      <c r="I1704" s="177">
        <v>0.99380861418263167</v>
      </c>
      <c r="J1704" s="178">
        <v>98387.184862757364</v>
      </c>
      <c r="K1704" s="178">
        <v>490413.04176136164</v>
      </c>
      <c r="L1704" s="178">
        <v>5815197.6152881319</v>
      </c>
      <c r="M1704" s="179">
        <v>59.105234318878928</v>
      </c>
      <c r="N1704" s="178">
        <v>5</v>
      </c>
      <c r="O1704" s="180">
        <f t="shared" si="113"/>
        <v>2.500000000000036</v>
      </c>
    </row>
    <row r="1705" spans="2:15" x14ac:dyDescent="0.2">
      <c r="B1705" s="175" t="s">
        <v>61</v>
      </c>
      <c r="C1705" s="182" t="s">
        <v>18</v>
      </c>
      <c r="D1705" s="175" t="s">
        <v>123</v>
      </c>
      <c r="E1705" s="176" t="str">
        <f t="shared" si="111"/>
        <v>PRTotal25-29</v>
      </c>
      <c r="F1705" s="177">
        <v>1.16E-3</v>
      </c>
      <c r="G1705" s="177">
        <v>5.7883612612375235E-3</v>
      </c>
      <c r="H1705" s="178">
        <v>565.97457171305064</v>
      </c>
      <c r="I1705" s="177">
        <v>0.9942116387387625</v>
      </c>
      <c r="J1705" s="178">
        <v>97778.031841787291</v>
      </c>
      <c r="K1705" s="178">
        <v>487475.22277965385</v>
      </c>
      <c r="L1705" s="178">
        <v>5324784.5735267699</v>
      </c>
      <c r="M1705" s="179">
        <v>54.45788254505571</v>
      </c>
      <c r="N1705" s="178">
        <v>5</v>
      </c>
      <c r="O1705" s="180">
        <f t="shared" si="113"/>
        <v>2.4999999999999392</v>
      </c>
    </row>
    <row r="1706" spans="2:15" x14ac:dyDescent="0.2">
      <c r="B1706" s="175" t="s">
        <v>61</v>
      </c>
      <c r="C1706" s="182" t="s">
        <v>18</v>
      </c>
      <c r="D1706" s="175" t="s">
        <v>124</v>
      </c>
      <c r="E1706" s="176" t="str">
        <f t="shared" si="111"/>
        <v>PRTotal30-34</v>
      </c>
      <c r="F1706" s="177">
        <v>1.2899999999999999E-3</v>
      </c>
      <c r="G1706" s="177">
        <v>6.410338038029202E-3</v>
      </c>
      <c r="H1706" s="178">
        <v>623.16214847343019</v>
      </c>
      <c r="I1706" s="177">
        <v>0.99358966196197085</v>
      </c>
      <c r="J1706" s="178">
        <v>97212.057270074249</v>
      </c>
      <c r="K1706" s="178">
        <v>484502.38097918767</v>
      </c>
      <c r="L1706" s="178">
        <v>4837309.3507471159</v>
      </c>
      <c r="M1706" s="179">
        <v>49.760384530368668</v>
      </c>
      <c r="N1706" s="178">
        <v>5</v>
      </c>
      <c r="O1706" s="180">
        <f t="shared" si="113"/>
        <v>2.4999999999999263</v>
      </c>
    </row>
    <row r="1707" spans="2:15" x14ac:dyDescent="0.2">
      <c r="B1707" s="175" t="s">
        <v>61</v>
      </c>
      <c r="C1707" s="182" t="s">
        <v>18</v>
      </c>
      <c r="D1707" s="175" t="s">
        <v>125</v>
      </c>
      <c r="E1707" s="176" t="str">
        <f t="shared" si="111"/>
        <v>PRTotal35-39</v>
      </c>
      <c r="F1707" s="177">
        <v>1.6299999999999999E-3</v>
      </c>
      <c r="G1707" s="177">
        <v>8.1374064233932508E-3</v>
      </c>
      <c r="H1707" s="178">
        <v>785.98309559097163</v>
      </c>
      <c r="I1707" s="177">
        <v>0.99186259357660678</v>
      </c>
      <c r="J1707" s="178">
        <v>96588.895121600828</v>
      </c>
      <c r="K1707" s="178">
        <v>480979.51786902669</v>
      </c>
      <c r="L1707" s="178">
        <v>4352806.9697679281</v>
      </c>
      <c r="M1707" s="179">
        <v>45.065294144714578</v>
      </c>
      <c r="N1707" s="178">
        <v>5</v>
      </c>
      <c r="O1707" s="180">
        <f t="shared" si="113"/>
        <v>2.499999999999952</v>
      </c>
    </row>
    <row r="1708" spans="2:15" x14ac:dyDescent="0.2">
      <c r="B1708" s="175" t="s">
        <v>61</v>
      </c>
      <c r="C1708" s="182" t="s">
        <v>18</v>
      </c>
      <c r="D1708" s="175" t="s">
        <v>126</v>
      </c>
      <c r="E1708" s="176" t="str">
        <f t="shared" si="111"/>
        <v>PRTotal40-44</v>
      </c>
      <c r="F1708" s="177">
        <v>2.2100000000000002E-3</v>
      </c>
      <c r="G1708" s="177">
        <v>1.1009317335933121E-2</v>
      </c>
      <c r="H1708" s="178">
        <v>1054.7246602008261</v>
      </c>
      <c r="I1708" s="177">
        <v>0.98899068266406687</v>
      </c>
      <c r="J1708" s="178">
        <v>95802.912026009857</v>
      </c>
      <c r="K1708" s="178">
        <v>476377.74847954721</v>
      </c>
      <c r="L1708" s="178">
        <v>3871827.4518989017</v>
      </c>
      <c r="M1708" s="179">
        <v>40.414506929055833</v>
      </c>
      <c r="N1708" s="178">
        <v>5</v>
      </c>
      <c r="O1708" s="180">
        <f t="shared" si="113"/>
        <v>2.4999999999999667</v>
      </c>
    </row>
    <row r="1709" spans="2:15" x14ac:dyDescent="0.2">
      <c r="B1709" s="175" t="s">
        <v>61</v>
      </c>
      <c r="C1709" s="182" t="s">
        <v>18</v>
      </c>
      <c r="D1709" s="175" t="s">
        <v>127</v>
      </c>
      <c r="E1709" s="176" t="str">
        <f t="shared" si="111"/>
        <v>PRTotal45-49</v>
      </c>
      <c r="F1709" s="177">
        <v>3.29E-3</v>
      </c>
      <c r="G1709" s="177">
        <v>1.6291692440084153E-2</v>
      </c>
      <c r="H1709" s="178">
        <v>1543.608327819228</v>
      </c>
      <c r="I1709" s="177">
        <v>0.9837083075599159</v>
      </c>
      <c r="J1709" s="178">
        <v>94748.187365809034</v>
      </c>
      <c r="K1709" s="178">
        <v>469881.91600949713</v>
      </c>
      <c r="L1709" s="178">
        <v>3395449.7034193547</v>
      </c>
      <c r="M1709" s="179">
        <v>35.836566353612817</v>
      </c>
      <c r="N1709" s="178">
        <v>5</v>
      </c>
      <c r="O1709" s="180">
        <f t="shared" si="113"/>
        <v>2.4999999999999885</v>
      </c>
    </row>
    <row r="1710" spans="2:15" x14ac:dyDescent="0.2">
      <c r="B1710" s="175" t="s">
        <v>61</v>
      </c>
      <c r="C1710" s="182" t="s">
        <v>18</v>
      </c>
      <c r="D1710" s="175" t="s">
        <v>128</v>
      </c>
      <c r="E1710" s="176" t="str">
        <f t="shared" si="111"/>
        <v>PRTotal50-54</v>
      </c>
      <c r="F1710" s="177">
        <v>4.9500000000000004E-3</v>
      </c>
      <c r="G1710" s="177">
        <v>2.4456611857020017E-2</v>
      </c>
      <c r="H1710" s="178">
        <v>2279.468212829061</v>
      </c>
      <c r="I1710" s="177">
        <v>0.97554338814298003</v>
      </c>
      <c r="J1710" s="178">
        <v>93204.57903798981</v>
      </c>
      <c r="K1710" s="178">
        <v>460324.22465787642</v>
      </c>
      <c r="L1710" s="178">
        <v>2925567.7874098578</v>
      </c>
      <c r="M1710" s="179">
        <v>31.388670144815613</v>
      </c>
      <c r="N1710" s="178">
        <v>5</v>
      </c>
      <c r="O1710" s="180">
        <f t="shared" si="113"/>
        <v>2.500000000000004</v>
      </c>
    </row>
    <row r="1711" spans="2:15" x14ac:dyDescent="0.2">
      <c r="B1711" s="175" t="s">
        <v>61</v>
      </c>
      <c r="C1711" s="182" t="s">
        <v>18</v>
      </c>
      <c r="D1711" s="175" t="s">
        <v>129</v>
      </c>
      <c r="E1711" s="176" t="str">
        <f t="shared" si="111"/>
        <v>PRTotal55-59</v>
      </c>
      <c r="F1711" s="177">
        <v>7.1900000000000002E-3</v>
      </c>
      <c r="G1711" s="177">
        <v>3.5300462327931104E-2</v>
      </c>
      <c r="H1711" s="178">
        <v>3209.6984493465475</v>
      </c>
      <c r="I1711" s="177">
        <v>0.96469953767206884</v>
      </c>
      <c r="J1711" s="178">
        <v>90925.110825160751</v>
      </c>
      <c r="K1711" s="178">
        <v>446601.30800243735</v>
      </c>
      <c r="L1711" s="178">
        <v>2465243.5627519814</v>
      </c>
      <c r="M1711" s="179">
        <v>27.112901379822134</v>
      </c>
      <c r="N1711" s="178">
        <v>5</v>
      </c>
      <c r="O1711" s="180">
        <f t="shared" si="113"/>
        <v>2.500000000000012</v>
      </c>
    </row>
    <row r="1712" spans="2:15" x14ac:dyDescent="0.2">
      <c r="B1712" s="175" t="s">
        <v>61</v>
      </c>
      <c r="C1712" s="182" t="s">
        <v>18</v>
      </c>
      <c r="D1712" s="175" t="s">
        <v>130</v>
      </c>
      <c r="E1712" s="176" t="str">
        <f t="shared" si="111"/>
        <v>PRTotal60-64</v>
      </c>
      <c r="F1712" s="177">
        <v>1.068E-2</v>
      </c>
      <c r="G1712" s="177">
        <v>5.199233309621417E-2</v>
      </c>
      <c r="H1712" s="178">
        <v>4560.5289379151181</v>
      </c>
      <c r="I1712" s="177">
        <v>0.9480076669037858</v>
      </c>
      <c r="J1712" s="178">
        <v>87715.412375814194</v>
      </c>
      <c r="K1712" s="178">
        <v>427175.73953428317</v>
      </c>
      <c r="L1712" s="178">
        <v>2018642.254749544</v>
      </c>
      <c r="M1712" s="179">
        <v>23.013541179065868</v>
      </c>
      <c r="N1712" s="178">
        <v>5</v>
      </c>
      <c r="O1712" s="180">
        <f t="shared" si="113"/>
        <v>2.5000000000000067</v>
      </c>
    </row>
    <row r="1713" spans="2:15" x14ac:dyDescent="0.2">
      <c r="B1713" s="175" t="s">
        <v>61</v>
      </c>
      <c r="C1713" s="182" t="s">
        <v>18</v>
      </c>
      <c r="D1713" s="175" t="s">
        <v>131</v>
      </c>
      <c r="E1713" s="176" t="str">
        <f t="shared" si="111"/>
        <v>PRTotal65-69</v>
      </c>
      <c r="F1713" s="177">
        <v>1.6899999999999998E-2</v>
      </c>
      <c r="G1713" s="177">
        <v>8.1073659672477427E-2</v>
      </c>
      <c r="H1713" s="178">
        <v>6741.6707199487591</v>
      </c>
      <c r="I1713" s="177">
        <v>0.91892634032752252</v>
      </c>
      <c r="J1713" s="178">
        <v>83154.883437899072</v>
      </c>
      <c r="K1713" s="178">
        <v>398920.24038962345</v>
      </c>
      <c r="L1713" s="178">
        <v>1591466.5152152609</v>
      </c>
      <c r="M1713" s="179">
        <v>19.138581517028818</v>
      </c>
      <c r="N1713" s="178">
        <v>5</v>
      </c>
      <c r="O1713" s="180">
        <f t="shared" si="113"/>
        <v>2.4999999999999916</v>
      </c>
    </row>
    <row r="1714" spans="2:15" x14ac:dyDescent="0.2">
      <c r="B1714" s="175" t="s">
        <v>61</v>
      </c>
      <c r="C1714" s="182" t="s">
        <v>18</v>
      </c>
      <c r="D1714" s="175" t="s">
        <v>132</v>
      </c>
      <c r="E1714" s="176" t="str">
        <f t="shared" si="111"/>
        <v>PRTotal70-74</v>
      </c>
      <c r="F1714" s="177">
        <v>2.6100000000000002E-2</v>
      </c>
      <c r="G1714" s="177">
        <v>0.12248603381422601</v>
      </c>
      <c r="H1714" s="178">
        <v>9359.5513568245078</v>
      </c>
      <c r="I1714" s="177">
        <v>0.87751396618577404</v>
      </c>
      <c r="J1714" s="178">
        <v>76413.212717950315</v>
      </c>
      <c r="K1714" s="178">
        <v>358667.18519769033</v>
      </c>
      <c r="L1714" s="178">
        <v>1192546.2748256375</v>
      </c>
      <c r="M1714" s="179">
        <v>15.606545418100122</v>
      </c>
      <c r="N1714" s="178">
        <v>5</v>
      </c>
      <c r="O1714" s="180">
        <f t="shared" si="113"/>
        <v>2.5000000000000009</v>
      </c>
    </row>
    <row r="1715" spans="2:15" x14ac:dyDescent="0.2">
      <c r="B1715" s="175" t="s">
        <v>61</v>
      </c>
      <c r="C1715" s="182" t="s">
        <v>18</v>
      </c>
      <c r="D1715" s="175" t="s">
        <v>133</v>
      </c>
      <c r="E1715" s="176" t="str">
        <f t="shared" si="111"/>
        <v>PRTotal75-79</v>
      </c>
      <c r="F1715" s="177">
        <v>4.1930000000000002E-2</v>
      </c>
      <c r="G1715" s="177">
        <v>0.18975798558005005</v>
      </c>
      <c r="H1715" s="178">
        <v>12723.96770565407</v>
      </c>
      <c r="I1715" s="177">
        <v>0.81024201441994992</v>
      </c>
      <c r="J1715" s="178">
        <v>67053.661361125807</v>
      </c>
      <c r="K1715" s="178">
        <v>303458.38754149387</v>
      </c>
      <c r="L1715" s="178">
        <v>833879.08962794719</v>
      </c>
      <c r="M1715" s="179">
        <v>12.435996375156726</v>
      </c>
      <c r="N1715" s="178">
        <v>5</v>
      </c>
      <c r="O1715" s="180">
        <f t="shared" si="113"/>
        <v>2.5000000000000009</v>
      </c>
    </row>
    <row r="1716" spans="2:15" x14ac:dyDescent="0.2">
      <c r="B1716" s="175" t="s">
        <v>61</v>
      </c>
      <c r="C1716" s="182" t="s">
        <v>18</v>
      </c>
      <c r="D1716" s="175" t="s">
        <v>134</v>
      </c>
      <c r="E1716" s="176" t="str">
        <f t="shared" si="111"/>
        <v>PRTotal80-84</v>
      </c>
      <c r="F1716" s="177">
        <v>6.4490000000000006E-2</v>
      </c>
      <c r="G1716" s="177">
        <v>0.27769277954672356</v>
      </c>
      <c r="H1716" s="178">
        <v>15086.963643109937</v>
      </c>
      <c r="I1716" s="177">
        <v>0.72230722045327644</v>
      </c>
      <c r="J1716" s="178">
        <v>54329.693655471732</v>
      </c>
      <c r="K1716" s="178">
        <v>233931.05916958384</v>
      </c>
      <c r="L1716" s="178">
        <v>530420.70208645333</v>
      </c>
      <c r="M1716" s="179">
        <v>9.7629982132806088</v>
      </c>
      <c r="N1716" s="178">
        <v>5</v>
      </c>
      <c r="O1716" s="180">
        <f t="shared" si="113"/>
        <v>2.5</v>
      </c>
    </row>
    <row r="1717" spans="2:15" x14ac:dyDescent="0.2">
      <c r="B1717" s="175" t="s">
        <v>61</v>
      </c>
      <c r="C1717" s="182" t="s">
        <v>18</v>
      </c>
      <c r="D1717" s="175" t="s">
        <v>135</v>
      </c>
      <c r="E1717" s="176" t="str">
        <f t="shared" si="111"/>
        <v>PRTotal85-89</v>
      </c>
      <c r="F1717" s="177">
        <v>0.10019</v>
      </c>
      <c r="G1717" s="177">
        <v>0.40060066202312167</v>
      </c>
      <c r="H1717" s="178">
        <v>15720.663622546761</v>
      </c>
      <c r="I1717" s="177">
        <v>0.59939933797687828</v>
      </c>
      <c r="J1717" s="178">
        <v>39242.730012361797</v>
      </c>
      <c r="K1717" s="178">
        <v>156911.99100544208</v>
      </c>
      <c r="L1717" s="178">
        <v>296489.64291686949</v>
      </c>
      <c r="M1717" s="179">
        <v>7.5552756605738871</v>
      </c>
      <c r="N1717" s="178">
        <v>5</v>
      </c>
      <c r="O1717" s="180">
        <f t="shared" si="113"/>
        <v>2.5</v>
      </c>
    </row>
    <row r="1718" spans="2:15" x14ac:dyDescent="0.2">
      <c r="B1718" s="175" t="s">
        <v>61</v>
      </c>
      <c r="C1718" s="182" t="s">
        <v>18</v>
      </c>
      <c r="D1718" s="175" t="s">
        <v>8</v>
      </c>
      <c r="E1718" s="176" t="str">
        <f t="shared" si="111"/>
        <v>PRTotal90+</v>
      </c>
      <c r="F1718" s="177">
        <v>0.16852</v>
      </c>
      <c r="G1718" s="177">
        <v>1</v>
      </c>
      <c r="H1718" s="178">
        <v>23522.066389815034</v>
      </c>
      <c r="I1718" s="177">
        <v>0</v>
      </c>
      <c r="J1718" s="178">
        <v>23522.066389815034</v>
      </c>
      <c r="K1718" s="178">
        <v>139577.65191142741</v>
      </c>
      <c r="L1718" s="178">
        <v>139577.65191142741</v>
      </c>
      <c r="M1718" s="179">
        <v>5.9339026426634014</v>
      </c>
      <c r="N1718" s="179" t="s">
        <v>19</v>
      </c>
      <c r="O1718" s="180">
        <f>K1718/H1718</f>
        <v>5.9339026426634014</v>
      </c>
    </row>
    <row r="1719" spans="2:15" ht="16" customHeight="1" x14ac:dyDescent="0.2">
      <c r="B1719" s="246" t="s">
        <v>14</v>
      </c>
      <c r="C1719" s="246" t="s">
        <v>17</v>
      </c>
      <c r="D1719" s="246" t="s">
        <v>0</v>
      </c>
      <c r="E1719" s="246" t="s">
        <v>137</v>
      </c>
      <c r="F1719" s="245" t="s">
        <v>1</v>
      </c>
      <c r="G1719" s="245" t="s">
        <v>2</v>
      </c>
      <c r="H1719" s="245" t="s">
        <v>82</v>
      </c>
      <c r="I1719" s="245" t="s">
        <v>3</v>
      </c>
      <c r="J1719" s="245" t="s">
        <v>4</v>
      </c>
      <c r="K1719" s="245" t="s">
        <v>5</v>
      </c>
      <c r="L1719" s="245" t="s">
        <v>6</v>
      </c>
      <c r="M1719" s="245" t="s">
        <v>7</v>
      </c>
      <c r="N1719" s="251" t="s">
        <v>9</v>
      </c>
      <c r="O1719" s="252" t="s">
        <v>141</v>
      </c>
    </row>
    <row r="1720" spans="2:15" ht="16" customHeight="1" x14ac:dyDescent="0.2">
      <c r="B1720" s="246"/>
      <c r="C1720" s="246"/>
      <c r="D1720" s="246"/>
      <c r="E1720" s="246"/>
      <c r="F1720" s="246"/>
      <c r="G1720" s="246"/>
      <c r="H1720" s="246"/>
      <c r="I1720" s="246"/>
      <c r="J1720" s="246"/>
      <c r="K1720" s="246"/>
      <c r="L1720" s="246"/>
      <c r="M1720" s="246"/>
      <c r="N1720" s="251"/>
      <c r="O1720" s="252"/>
    </row>
    <row r="1721" spans="2:15" x14ac:dyDescent="0.2">
      <c r="B1721" s="175" t="s">
        <v>62</v>
      </c>
      <c r="C1721" s="182" t="s">
        <v>18</v>
      </c>
      <c r="D1721" s="175">
        <v>0</v>
      </c>
      <c r="E1721" s="176" t="str">
        <f t="shared" si="111"/>
        <v>SCTotal0</v>
      </c>
      <c r="F1721" s="177">
        <v>8.43E-3</v>
      </c>
      <c r="G1721" s="177">
        <v>8.3637276080131759E-3</v>
      </c>
      <c r="H1721" s="178">
        <v>836.37276080131755</v>
      </c>
      <c r="I1721" s="177">
        <v>0.99163627239198682</v>
      </c>
      <c r="J1721" s="178">
        <v>100000</v>
      </c>
      <c r="K1721" s="178">
        <v>99226.431459089072</v>
      </c>
      <c r="L1721" s="178">
        <v>7994434.6880203011</v>
      </c>
      <c r="M1721" s="179">
        <v>79.944346880203014</v>
      </c>
      <c r="N1721" s="178">
        <v>1</v>
      </c>
      <c r="O1721" s="180">
        <f t="shared" ref="O1721:O1739" si="114">(K1721-J1722*N1721)/H1721</f>
        <v>7.5091182824048433E-2</v>
      </c>
    </row>
    <row r="1722" spans="2:15" x14ac:dyDescent="0.2">
      <c r="B1722" s="175" t="s">
        <v>62</v>
      </c>
      <c r="C1722" s="182" t="s">
        <v>18</v>
      </c>
      <c r="D1722" s="181" t="s">
        <v>139</v>
      </c>
      <c r="E1722" s="176" t="str">
        <f t="shared" si="111"/>
        <v>SCTotal01-04</v>
      </c>
      <c r="F1722" s="177">
        <v>3.3E-4</v>
      </c>
      <c r="G1722" s="177">
        <v>1.3244695227605766E-3</v>
      </c>
      <c r="H1722" s="178">
        <v>131.3392020447092</v>
      </c>
      <c r="I1722" s="177">
        <v>0.99867553047723945</v>
      </c>
      <c r="J1722" s="178">
        <v>99163.627239198686</v>
      </c>
      <c r="K1722" s="178">
        <v>396327.52805390302</v>
      </c>
      <c r="L1722" s="178">
        <v>7895208.2565612122</v>
      </c>
      <c r="M1722" s="179">
        <v>79.617985710795907</v>
      </c>
      <c r="N1722" s="178">
        <v>4</v>
      </c>
      <c r="O1722" s="180">
        <f t="shared" si="114"/>
        <v>1.5104089426367431</v>
      </c>
    </row>
    <row r="1723" spans="2:15" x14ac:dyDescent="0.2">
      <c r="B1723" s="175" t="s">
        <v>62</v>
      </c>
      <c r="C1723" s="182" t="s">
        <v>18</v>
      </c>
      <c r="D1723" s="181" t="s">
        <v>138</v>
      </c>
      <c r="E1723" s="176" t="str">
        <f t="shared" si="111"/>
        <v>SCTotal05-09</v>
      </c>
      <c r="F1723" s="177">
        <v>1.2E-4</v>
      </c>
      <c r="G1723" s="177">
        <v>5.7866601088730151E-4</v>
      </c>
      <c r="H1723" s="178">
        <v>57.306619067502126</v>
      </c>
      <c r="I1723" s="177">
        <v>0.9994213339891127</v>
      </c>
      <c r="J1723" s="178">
        <v>99032.28803715398</v>
      </c>
      <c r="K1723" s="178">
        <v>495018.17363810114</v>
      </c>
      <c r="L1723" s="178">
        <v>7498880.7285073092</v>
      </c>
      <c r="M1723" s="179">
        <v>75.7215740152742</v>
      </c>
      <c r="N1723" s="178">
        <v>5</v>
      </c>
      <c r="O1723" s="180">
        <f t="shared" si="114"/>
        <v>2.5000000000004912</v>
      </c>
    </row>
    <row r="1724" spans="2:15" x14ac:dyDescent="0.2">
      <c r="B1724" s="175" t="s">
        <v>62</v>
      </c>
      <c r="C1724" s="182" t="s">
        <v>18</v>
      </c>
      <c r="D1724" s="181" t="s">
        <v>120</v>
      </c>
      <c r="E1724" s="176" t="str">
        <f t="shared" si="111"/>
        <v>SCTotal10-14</v>
      </c>
      <c r="F1724" s="177">
        <v>1.6000000000000001E-4</v>
      </c>
      <c r="G1724" s="177">
        <v>7.7838757116603121E-4</v>
      </c>
      <c r="H1724" s="178">
        <v>77.040895392227398</v>
      </c>
      <c r="I1724" s="177">
        <v>0.99922161242883401</v>
      </c>
      <c r="J1724" s="178">
        <v>98974.981418086478</v>
      </c>
      <c r="K1724" s="178">
        <v>494682.30485195183</v>
      </c>
      <c r="L1724" s="178">
        <v>7003862.5548692085</v>
      </c>
      <c r="M1724" s="179">
        <v>70.763969384179518</v>
      </c>
      <c r="N1724" s="178">
        <v>5</v>
      </c>
      <c r="O1724" s="180">
        <f t="shared" si="114"/>
        <v>2.5000000000001981</v>
      </c>
    </row>
    <row r="1725" spans="2:15" x14ac:dyDescent="0.2">
      <c r="B1725" s="175" t="s">
        <v>62</v>
      </c>
      <c r="C1725" s="182" t="s">
        <v>18</v>
      </c>
      <c r="D1725" s="175" t="s">
        <v>121</v>
      </c>
      <c r="E1725" s="176" t="str">
        <f t="shared" si="111"/>
        <v>SCTotal15-19</v>
      </c>
      <c r="F1725" s="177">
        <v>5.2999999999999998E-4</v>
      </c>
      <c r="G1725" s="177">
        <v>2.6542846903554905E-3</v>
      </c>
      <c r="H1725" s="178">
        <v>262.50328943707524</v>
      </c>
      <c r="I1725" s="177">
        <v>0.99734571530964455</v>
      </c>
      <c r="J1725" s="178">
        <v>98897.940522694247</v>
      </c>
      <c r="K1725" s="178">
        <v>493833.44438987854</v>
      </c>
      <c r="L1725" s="178">
        <v>6509180.2500172565</v>
      </c>
      <c r="M1725" s="179">
        <v>65.817146601992036</v>
      </c>
      <c r="N1725" s="178">
        <v>5</v>
      </c>
      <c r="O1725" s="180">
        <f t="shared" si="114"/>
        <v>2.4999999999998659</v>
      </c>
    </row>
    <row r="1726" spans="2:15" x14ac:dyDescent="0.2">
      <c r="B1726" s="175" t="s">
        <v>62</v>
      </c>
      <c r="C1726" s="182" t="s">
        <v>18</v>
      </c>
      <c r="D1726" s="175" t="s">
        <v>122</v>
      </c>
      <c r="E1726" s="176" t="str">
        <f t="shared" si="111"/>
        <v>SCTotal20-24</v>
      </c>
      <c r="F1726" s="177">
        <v>7.7999999999999999E-4</v>
      </c>
      <c r="G1726" s="177">
        <v>3.8819017784382601E-3</v>
      </c>
      <c r="H1726" s="178">
        <v>382.89307921281642</v>
      </c>
      <c r="I1726" s="177">
        <v>0.99611809822156172</v>
      </c>
      <c r="J1726" s="178">
        <v>98635.43723325718</v>
      </c>
      <c r="K1726" s="178">
        <v>492219.95346825384</v>
      </c>
      <c r="L1726" s="178">
        <v>6015346.8056273777</v>
      </c>
      <c r="M1726" s="179">
        <v>60.985655605723487</v>
      </c>
      <c r="N1726" s="178">
        <v>5</v>
      </c>
      <c r="O1726" s="180">
        <f t="shared" si="114"/>
        <v>2.5000000000000244</v>
      </c>
    </row>
    <row r="1727" spans="2:15" x14ac:dyDescent="0.2">
      <c r="B1727" s="175" t="s">
        <v>62</v>
      </c>
      <c r="C1727" s="182" t="s">
        <v>18</v>
      </c>
      <c r="D1727" s="175" t="s">
        <v>123</v>
      </c>
      <c r="E1727" s="176" t="str">
        <f t="shared" si="111"/>
        <v>SCTotal25-29</v>
      </c>
      <c r="F1727" s="177">
        <v>7.2000000000000005E-4</v>
      </c>
      <c r="G1727" s="177">
        <v>3.5693659070060754E-3</v>
      </c>
      <c r="H1727" s="178">
        <v>350.69928138005503</v>
      </c>
      <c r="I1727" s="177">
        <v>0.99643063409299393</v>
      </c>
      <c r="J1727" s="178">
        <v>98252.544154044357</v>
      </c>
      <c r="K1727" s="178">
        <v>490385.97256677161</v>
      </c>
      <c r="L1727" s="178">
        <v>5523126.8521591239</v>
      </c>
      <c r="M1727" s="179">
        <v>56.21357594058572</v>
      </c>
      <c r="N1727" s="178">
        <v>5</v>
      </c>
      <c r="O1727" s="180">
        <f t="shared" si="114"/>
        <v>2.4999999999999369</v>
      </c>
    </row>
    <row r="1728" spans="2:15" x14ac:dyDescent="0.2">
      <c r="B1728" s="175" t="s">
        <v>62</v>
      </c>
      <c r="C1728" s="182" t="s">
        <v>18</v>
      </c>
      <c r="D1728" s="175" t="s">
        <v>124</v>
      </c>
      <c r="E1728" s="176" t="str">
        <f t="shared" si="111"/>
        <v>SCTotal30-34</v>
      </c>
      <c r="F1728" s="177">
        <v>9.2000000000000003E-4</v>
      </c>
      <c r="G1728" s="177">
        <v>4.5955928779845001E-3</v>
      </c>
      <c r="H1728" s="178">
        <v>449.91702103835939</v>
      </c>
      <c r="I1728" s="177">
        <v>0.9954044071220155</v>
      </c>
      <c r="J1728" s="178">
        <v>97901.844872664296</v>
      </c>
      <c r="K1728" s="178">
        <v>488384.4318107256</v>
      </c>
      <c r="L1728" s="178">
        <v>5032740.8795923525</v>
      </c>
      <c r="M1728" s="179">
        <v>51.405986129660477</v>
      </c>
      <c r="N1728" s="178">
        <v>5</v>
      </c>
      <c r="O1728" s="180">
        <f t="shared" si="114"/>
        <v>2.5000000000000031</v>
      </c>
    </row>
    <row r="1729" spans="2:15" x14ac:dyDescent="0.2">
      <c r="B1729" s="175" t="s">
        <v>62</v>
      </c>
      <c r="C1729" s="182" t="s">
        <v>18</v>
      </c>
      <c r="D1729" s="175" t="s">
        <v>125</v>
      </c>
      <c r="E1729" s="176" t="str">
        <f t="shared" si="111"/>
        <v>SCTotal35-39</v>
      </c>
      <c r="F1729" s="177">
        <v>1.2800000000000001E-3</v>
      </c>
      <c r="G1729" s="177">
        <v>6.3876835400241676E-3</v>
      </c>
      <c r="H1729" s="178">
        <v>622.49207548145375</v>
      </c>
      <c r="I1729" s="177">
        <v>0.99361231645997583</v>
      </c>
      <c r="J1729" s="178">
        <v>97451.927851625936</v>
      </c>
      <c r="K1729" s="178">
        <v>485703.40906942607</v>
      </c>
      <c r="L1729" s="178">
        <v>4544356.4477816271</v>
      </c>
      <c r="M1729" s="179">
        <v>46.63177576846477</v>
      </c>
      <c r="N1729" s="178">
        <v>5</v>
      </c>
      <c r="O1729" s="180">
        <f t="shared" si="114"/>
        <v>2.4999999999999933</v>
      </c>
    </row>
    <row r="1730" spans="2:15" x14ac:dyDescent="0.2">
      <c r="B1730" s="175" t="s">
        <v>62</v>
      </c>
      <c r="C1730" s="182" t="s">
        <v>18</v>
      </c>
      <c r="D1730" s="175" t="s">
        <v>126</v>
      </c>
      <c r="E1730" s="176" t="str">
        <f t="shared" si="111"/>
        <v>SCTotal40-44</v>
      </c>
      <c r="F1730" s="177">
        <v>1.83E-3</v>
      </c>
      <c r="G1730" s="177">
        <v>9.124625674919928E-3</v>
      </c>
      <c r="H1730" s="178">
        <v>883.53235577101816</v>
      </c>
      <c r="I1730" s="177">
        <v>0.9908753743250801</v>
      </c>
      <c r="J1730" s="178">
        <v>96829.435776144484</v>
      </c>
      <c r="K1730" s="178">
        <v>481938.34799129487</v>
      </c>
      <c r="L1730" s="178">
        <v>4058653.0387122012</v>
      </c>
      <c r="M1730" s="179">
        <v>41.915487849120737</v>
      </c>
      <c r="N1730" s="178">
        <v>5</v>
      </c>
      <c r="O1730" s="180">
        <f t="shared" si="114"/>
        <v>2.5000000000000266</v>
      </c>
    </row>
    <row r="1731" spans="2:15" x14ac:dyDescent="0.2">
      <c r="B1731" s="175" t="s">
        <v>62</v>
      </c>
      <c r="C1731" s="182" t="s">
        <v>18</v>
      </c>
      <c r="D1731" s="175" t="s">
        <v>127</v>
      </c>
      <c r="E1731" s="176" t="str">
        <f t="shared" si="111"/>
        <v>SCTotal45-49</v>
      </c>
      <c r="F1731" s="177">
        <v>2.7399999999999998E-3</v>
      </c>
      <c r="G1731" s="177">
        <v>1.3626263092895744E-2</v>
      </c>
      <c r="H1731" s="178">
        <v>1307.3841226915745</v>
      </c>
      <c r="I1731" s="177">
        <v>0.98637373690710428</v>
      </c>
      <c r="J1731" s="178">
        <v>95945.903420373463</v>
      </c>
      <c r="K1731" s="178">
        <v>476461.0567951384</v>
      </c>
      <c r="L1731" s="178">
        <v>3576714.6907209065</v>
      </c>
      <c r="M1731" s="179">
        <v>37.278451327411396</v>
      </c>
      <c r="N1731" s="178">
        <v>5</v>
      </c>
      <c r="O1731" s="180">
        <f t="shared" si="114"/>
        <v>2.500000000000016</v>
      </c>
    </row>
    <row r="1732" spans="2:15" x14ac:dyDescent="0.2">
      <c r="B1732" s="175" t="s">
        <v>62</v>
      </c>
      <c r="C1732" s="182" t="s">
        <v>18</v>
      </c>
      <c r="D1732" s="175" t="s">
        <v>128</v>
      </c>
      <c r="E1732" s="176" t="str">
        <f t="shared" si="111"/>
        <v>SCTotal50-54</v>
      </c>
      <c r="F1732" s="177">
        <v>4.2100000000000002E-3</v>
      </c>
      <c r="G1732" s="177">
        <v>2.0813139463653943E-2</v>
      </c>
      <c r="H1732" s="178">
        <v>1969.7247007763583</v>
      </c>
      <c r="I1732" s="177">
        <v>0.97918686053634607</v>
      </c>
      <c r="J1732" s="178">
        <v>94638.519297681894</v>
      </c>
      <c r="K1732" s="178">
        <v>468268.28473646857</v>
      </c>
      <c r="L1732" s="178">
        <v>3100253.6339257681</v>
      </c>
      <c r="M1732" s="179">
        <v>32.758898352731379</v>
      </c>
      <c r="N1732" s="178">
        <v>5</v>
      </c>
      <c r="O1732" s="180">
        <f t="shared" si="114"/>
        <v>2.4999999999999867</v>
      </c>
    </row>
    <row r="1733" spans="2:15" x14ac:dyDescent="0.2">
      <c r="B1733" s="175" t="s">
        <v>62</v>
      </c>
      <c r="C1733" s="182" t="s">
        <v>18</v>
      </c>
      <c r="D1733" s="175" t="s">
        <v>129</v>
      </c>
      <c r="E1733" s="176" t="str">
        <f t="shared" si="111"/>
        <v>SCTotal55-59</v>
      </c>
      <c r="F1733" s="177">
        <v>6.2899999999999996E-3</v>
      </c>
      <c r="G1733" s="177">
        <v>3.0968474964424689E-2</v>
      </c>
      <c r="H1733" s="178">
        <v>2869.8112454576831</v>
      </c>
      <c r="I1733" s="177">
        <v>0.96903152503557533</v>
      </c>
      <c r="J1733" s="178">
        <v>92668.794596905544</v>
      </c>
      <c r="K1733" s="178">
        <v>456169.44487088354</v>
      </c>
      <c r="L1733" s="178">
        <v>2631985.3491892996</v>
      </c>
      <c r="M1733" s="179">
        <v>28.402067391056672</v>
      </c>
      <c r="N1733" s="178">
        <v>5</v>
      </c>
      <c r="O1733" s="180">
        <f t="shared" si="114"/>
        <v>2.5000000000000044</v>
      </c>
    </row>
    <row r="1734" spans="2:15" x14ac:dyDescent="0.2">
      <c r="B1734" s="175" t="s">
        <v>62</v>
      </c>
      <c r="C1734" s="182" t="s">
        <v>18</v>
      </c>
      <c r="D1734" s="175" t="s">
        <v>130</v>
      </c>
      <c r="E1734" s="176" t="str">
        <f t="shared" si="111"/>
        <v>SCTotal60-64</v>
      </c>
      <c r="F1734" s="177">
        <v>9.4900000000000002E-3</v>
      </c>
      <c r="G1734" s="177">
        <v>4.6342591329892754E-2</v>
      </c>
      <c r="H1734" s="178">
        <v>4161.5175872959917</v>
      </c>
      <c r="I1734" s="177">
        <v>0.95365740867010729</v>
      </c>
      <c r="J1734" s="178">
        <v>89798.983351447867</v>
      </c>
      <c r="K1734" s="178">
        <v>438591.1227889994</v>
      </c>
      <c r="L1734" s="178">
        <v>2175815.904318416</v>
      </c>
      <c r="M1734" s="179">
        <v>24.229850084191789</v>
      </c>
      <c r="N1734" s="178">
        <v>5</v>
      </c>
      <c r="O1734" s="180">
        <f t="shared" si="114"/>
        <v>2.4999999999999987</v>
      </c>
    </row>
    <row r="1735" spans="2:15" x14ac:dyDescent="0.2">
      <c r="B1735" s="175" t="s">
        <v>62</v>
      </c>
      <c r="C1735" s="182" t="s">
        <v>18</v>
      </c>
      <c r="D1735" s="175" t="s">
        <v>131</v>
      </c>
      <c r="E1735" s="176" t="str">
        <f t="shared" si="111"/>
        <v>SCTotal65-69</v>
      </c>
      <c r="F1735" s="177">
        <v>1.4840000000000001E-2</v>
      </c>
      <c r="G1735" s="177">
        <v>7.1543426041007191E-2</v>
      </c>
      <c r="H1735" s="178">
        <v>6126.7976982368855</v>
      </c>
      <c r="I1735" s="177">
        <v>0.92845657395899284</v>
      </c>
      <c r="J1735" s="178">
        <v>85637.465764151886</v>
      </c>
      <c r="K1735" s="178">
        <v>412870.33457516722</v>
      </c>
      <c r="L1735" s="178">
        <v>1737224.7815294166</v>
      </c>
      <c r="M1735" s="179">
        <v>20.285803252443095</v>
      </c>
      <c r="N1735" s="178">
        <v>5</v>
      </c>
      <c r="O1735" s="180">
        <f t="shared" si="114"/>
        <v>2.5</v>
      </c>
    </row>
    <row r="1736" spans="2:15" x14ac:dyDescent="0.2">
      <c r="B1736" s="175" t="s">
        <v>62</v>
      </c>
      <c r="C1736" s="182" t="s">
        <v>18</v>
      </c>
      <c r="D1736" s="175" t="s">
        <v>132</v>
      </c>
      <c r="E1736" s="176" t="str">
        <f t="shared" si="111"/>
        <v>SCTotal70-74</v>
      </c>
      <c r="F1736" s="177">
        <v>2.3789999999999999E-2</v>
      </c>
      <c r="G1736" s="177">
        <v>0.11228604985898459</v>
      </c>
      <c r="H1736" s="178">
        <v>8927.9388387705058</v>
      </c>
      <c r="I1736" s="177">
        <v>0.8877139501410154</v>
      </c>
      <c r="J1736" s="178">
        <v>79510.668065915001</v>
      </c>
      <c r="K1736" s="178">
        <v>375233.4932326487</v>
      </c>
      <c r="L1736" s="178">
        <v>1324354.4469542494</v>
      </c>
      <c r="M1736" s="179">
        <v>16.656311400331195</v>
      </c>
      <c r="N1736" s="178">
        <v>5</v>
      </c>
      <c r="O1736" s="180">
        <f t="shared" si="114"/>
        <v>2.4999999999999973</v>
      </c>
    </row>
    <row r="1737" spans="2:15" x14ac:dyDescent="0.2">
      <c r="B1737" s="175" t="s">
        <v>62</v>
      </c>
      <c r="C1737" s="182" t="s">
        <v>18</v>
      </c>
      <c r="D1737" s="175" t="s">
        <v>133</v>
      </c>
      <c r="E1737" s="176" t="str">
        <f t="shared" si="111"/>
        <v>SCTotal75-79</v>
      </c>
      <c r="F1737" s="177">
        <v>3.7429999999999998E-2</v>
      </c>
      <c r="G1737" s="177">
        <v>0.17115676057684581</v>
      </c>
      <c r="H1737" s="178">
        <v>12080.711287190707</v>
      </c>
      <c r="I1737" s="177">
        <v>0.82884323942315419</v>
      </c>
      <c r="J1737" s="178">
        <v>70582.729227144489</v>
      </c>
      <c r="K1737" s="178">
        <v>322711.86791774567</v>
      </c>
      <c r="L1737" s="178">
        <v>949120.95372160082</v>
      </c>
      <c r="M1737" s="179">
        <v>13.446929073360213</v>
      </c>
      <c r="N1737" s="178">
        <v>5</v>
      </c>
      <c r="O1737" s="180">
        <f t="shared" si="114"/>
        <v>2.4999999999999978</v>
      </c>
    </row>
    <row r="1738" spans="2:15" x14ac:dyDescent="0.2">
      <c r="B1738" s="175" t="s">
        <v>62</v>
      </c>
      <c r="C1738" s="182" t="s">
        <v>18</v>
      </c>
      <c r="D1738" s="175" t="s">
        <v>134</v>
      </c>
      <c r="E1738" s="176" t="str">
        <f t="shared" si="111"/>
        <v>SCTotal80-84</v>
      </c>
      <c r="F1738" s="177">
        <v>6.0139999999999999E-2</v>
      </c>
      <c r="G1738" s="177">
        <v>0.26141086488848758</v>
      </c>
      <c r="H1738" s="178">
        <v>15293.063107405134</v>
      </c>
      <c r="I1738" s="177">
        <v>0.73858913511151236</v>
      </c>
      <c r="J1738" s="178">
        <v>58502.017939953781</v>
      </c>
      <c r="K1738" s="178">
        <v>254277.43193125608</v>
      </c>
      <c r="L1738" s="178">
        <v>626409.08580385521</v>
      </c>
      <c r="M1738" s="179">
        <v>10.707478269327373</v>
      </c>
      <c r="N1738" s="178">
        <v>5</v>
      </c>
      <c r="O1738" s="180">
        <f t="shared" si="114"/>
        <v>2.5000000000000004</v>
      </c>
    </row>
    <row r="1739" spans="2:15" x14ac:dyDescent="0.2">
      <c r="B1739" s="175" t="s">
        <v>62</v>
      </c>
      <c r="C1739" s="182" t="s">
        <v>18</v>
      </c>
      <c r="D1739" s="175" t="s">
        <v>135</v>
      </c>
      <c r="E1739" s="176" t="str">
        <f t="shared" si="111"/>
        <v>SCTotal85-89</v>
      </c>
      <c r="F1739" s="177">
        <v>9.3710000000000002E-2</v>
      </c>
      <c r="G1739" s="177">
        <v>0.37960797540962876</v>
      </c>
      <c r="H1739" s="178">
        <v>16402.463863549885</v>
      </c>
      <c r="I1739" s="177">
        <v>0.62039202459037124</v>
      </c>
      <c r="J1739" s="178">
        <v>43208.954832548647</v>
      </c>
      <c r="K1739" s="178">
        <v>175038.61450386851</v>
      </c>
      <c r="L1739" s="178">
        <v>372131.65387259907</v>
      </c>
      <c r="M1739" s="179">
        <v>8.6123734146024287</v>
      </c>
      <c r="N1739" s="178">
        <v>5</v>
      </c>
      <c r="O1739" s="180">
        <f t="shared" si="114"/>
        <v>2.4999999999999996</v>
      </c>
    </row>
    <row r="1740" spans="2:15" x14ac:dyDescent="0.2">
      <c r="B1740" s="175" t="s">
        <v>62</v>
      </c>
      <c r="C1740" s="182" t="s">
        <v>18</v>
      </c>
      <c r="D1740" s="175" t="s">
        <v>8</v>
      </c>
      <c r="E1740" s="176" t="str">
        <f t="shared" si="111"/>
        <v>SCTotal90+</v>
      </c>
      <c r="F1740" s="177">
        <v>0.13600999999999999</v>
      </c>
      <c r="G1740" s="177">
        <v>1</v>
      </c>
      <c r="H1740" s="178">
        <v>26806.490968998762</v>
      </c>
      <c r="I1740" s="177">
        <v>0</v>
      </c>
      <c r="J1740" s="178">
        <v>26806.490968998762</v>
      </c>
      <c r="K1740" s="178">
        <v>197093.03936873056</v>
      </c>
      <c r="L1740" s="178">
        <v>197093.03936873056</v>
      </c>
      <c r="M1740" s="179">
        <v>7.3524371241526998</v>
      </c>
      <c r="N1740" s="179" t="s">
        <v>19</v>
      </c>
      <c r="O1740" s="180">
        <f>K1740/H1740</f>
        <v>7.3524371241526998</v>
      </c>
    </row>
    <row r="1741" spans="2:15" ht="16" customHeight="1" x14ac:dyDescent="0.2">
      <c r="B1741" s="246" t="s">
        <v>14</v>
      </c>
      <c r="C1741" s="246" t="s">
        <v>17</v>
      </c>
      <c r="D1741" s="246" t="s">
        <v>0</v>
      </c>
      <c r="E1741" s="246" t="s">
        <v>137</v>
      </c>
      <c r="F1741" s="245" t="s">
        <v>1</v>
      </c>
      <c r="G1741" s="245" t="s">
        <v>2</v>
      </c>
      <c r="H1741" s="245" t="s">
        <v>82</v>
      </c>
      <c r="I1741" s="245" t="s">
        <v>3</v>
      </c>
      <c r="J1741" s="245" t="s">
        <v>4</v>
      </c>
      <c r="K1741" s="245" t="s">
        <v>5</v>
      </c>
      <c r="L1741" s="245" t="s">
        <v>6</v>
      </c>
      <c r="M1741" s="245" t="s">
        <v>7</v>
      </c>
      <c r="N1741" s="251" t="s">
        <v>9</v>
      </c>
      <c r="O1741" s="252" t="s">
        <v>141</v>
      </c>
    </row>
    <row r="1742" spans="2:15" ht="16" customHeight="1" x14ac:dyDescent="0.2">
      <c r="B1742" s="246"/>
      <c r="C1742" s="246"/>
      <c r="D1742" s="246"/>
      <c r="E1742" s="246"/>
      <c r="F1742" s="246"/>
      <c r="G1742" s="246"/>
      <c r="H1742" s="246"/>
      <c r="I1742" s="246"/>
      <c r="J1742" s="246"/>
      <c r="K1742" s="246"/>
      <c r="L1742" s="246"/>
      <c r="M1742" s="246"/>
      <c r="N1742" s="251"/>
      <c r="O1742" s="252"/>
    </row>
    <row r="1743" spans="2:15" x14ac:dyDescent="0.2">
      <c r="B1743" s="175" t="s">
        <v>63</v>
      </c>
      <c r="C1743" s="182" t="s">
        <v>18</v>
      </c>
      <c r="D1743" s="175">
        <v>0</v>
      </c>
      <c r="E1743" s="176" t="str">
        <f t="shared" ref="E1743:E1804" si="115">_xlfn.CONCAT(B1743,C1743,D1743)</f>
        <v>RSTotal0</v>
      </c>
      <c r="F1743" s="177">
        <v>8.9200000000000008E-3</v>
      </c>
      <c r="G1743" s="177">
        <v>8.8468628981611102E-3</v>
      </c>
      <c r="H1743" s="178">
        <v>884.68628981611107</v>
      </c>
      <c r="I1743" s="177">
        <v>0.99115313710183894</v>
      </c>
      <c r="J1743" s="178">
        <v>100000</v>
      </c>
      <c r="K1743" s="178">
        <v>99183.028119616371</v>
      </c>
      <c r="L1743" s="178">
        <v>7854668.1314093191</v>
      </c>
      <c r="M1743" s="179">
        <v>78.546681314093192</v>
      </c>
      <c r="N1743" s="178">
        <v>1</v>
      </c>
      <c r="O1743" s="180">
        <f t="shared" ref="O1743:O1761" si="116">(K1743-J1744*N1743)/H1743</f>
        <v>7.6540588694497314E-2</v>
      </c>
    </row>
    <row r="1744" spans="2:15" x14ac:dyDescent="0.2">
      <c r="B1744" s="175" t="s">
        <v>63</v>
      </c>
      <c r="C1744" s="182" t="s">
        <v>18</v>
      </c>
      <c r="D1744" s="181" t="s">
        <v>139</v>
      </c>
      <c r="E1744" s="176" t="str">
        <f t="shared" si="115"/>
        <v>RSTotal01-04</v>
      </c>
      <c r="F1744" s="177">
        <v>3.6000000000000002E-4</v>
      </c>
      <c r="G1744" s="177">
        <v>1.4221497761190032E-3</v>
      </c>
      <c r="H1744" s="178">
        <v>140.9568212029028</v>
      </c>
      <c r="I1744" s="177">
        <v>0.99857785022388101</v>
      </c>
      <c r="J1744" s="178">
        <v>99115.313710183895</v>
      </c>
      <c r="K1744" s="178">
        <v>396110.21933472063</v>
      </c>
      <c r="L1744" s="178">
        <v>7755485.1032897029</v>
      </c>
      <c r="M1744" s="179">
        <v>78.247092330928496</v>
      </c>
      <c r="N1744" s="178">
        <v>4</v>
      </c>
      <c r="O1744" s="180">
        <f t="shared" si="116"/>
        <v>1.5096238477904986</v>
      </c>
    </row>
    <row r="1745" spans="2:15" x14ac:dyDescent="0.2">
      <c r="B1745" s="175" t="s">
        <v>63</v>
      </c>
      <c r="C1745" s="182" t="s">
        <v>18</v>
      </c>
      <c r="D1745" s="181" t="s">
        <v>138</v>
      </c>
      <c r="E1745" s="176" t="str">
        <f t="shared" si="115"/>
        <v>RSTotal05-09</v>
      </c>
      <c r="F1745" s="177">
        <v>1.3999999999999999E-4</v>
      </c>
      <c r="G1745" s="177">
        <v>7.0351170551567884E-4</v>
      </c>
      <c r="H1745" s="178">
        <v>69.629618617284493</v>
      </c>
      <c r="I1745" s="177">
        <v>0.99929648829448436</v>
      </c>
      <c r="J1745" s="178">
        <v>98974.356888980998</v>
      </c>
      <c r="K1745" s="178">
        <v>494697.71039836179</v>
      </c>
      <c r="L1745" s="178">
        <v>7359374.8839549823</v>
      </c>
      <c r="M1745" s="179">
        <v>74.356379927883268</v>
      </c>
      <c r="N1745" s="178">
        <v>5</v>
      </c>
      <c r="O1745" s="180">
        <f t="shared" si="116"/>
        <v>2.5000000000000866</v>
      </c>
    </row>
    <row r="1746" spans="2:15" x14ac:dyDescent="0.2">
      <c r="B1746" s="175" t="s">
        <v>63</v>
      </c>
      <c r="C1746" s="182" t="s">
        <v>18</v>
      </c>
      <c r="D1746" s="181" t="s">
        <v>120</v>
      </c>
      <c r="E1746" s="176" t="str">
        <f t="shared" si="115"/>
        <v>RSTotal10-14</v>
      </c>
      <c r="F1746" s="177">
        <v>1.9000000000000001E-4</v>
      </c>
      <c r="G1746" s="177">
        <v>9.5336240537837217E-4</v>
      </c>
      <c r="H1746" s="178">
        <v>94.292048693765835</v>
      </c>
      <c r="I1746" s="177">
        <v>0.99904663759462164</v>
      </c>
      <c r="J1746" s="178">
        <v>98904.727270363714</v>
      </c>
      <c r="K1746" s="178">
        <v>494287.90623008413</v>
      </c>
      <c r="L1746" s="178">
        <v>6864677.1735566203</v>
      </c>
      <c r="M1746" s="179">
        <v>69.406967321101803</v>
      </c>
      <c r="N1746" s="178">
        <v>5</v>
      </c>
      <c r="O1746" s="180">
        <f t="shared" si="116"/>
        <v>2.4999999999996061</v>
      </c>
    </row>
    <row r="1747" spans="2:15" x14ac:dyDescent="0.2">
      <c r="B1747" s="175" t="s">
        <v>63</v>
      </c>
      <c r="C1747" s="182" t="s">
        <v>18</v>
      </c>
      <c r="D1747" s="175" t="s">
        <v>121</v>
      </c>
      <c r="E1747" s="176" t="str">
        <f t="shared" si="115"/>
        <v>RSTotal15-19</v>
      </c>
      <c r="F1747" s="177">
        <v>6.4000000000000005E-4</v>
      </c>
      <c r="G1747" s="177">
        <v>3.1845809184702836E-3</v>
      </c>
      <c r="H1747" s="178">
        <v>314.66982655267412</v>
      </c>
      <c r="I1747" s="177">
        <v>0.99681541908152971</v>
      </c>
      <c r="J1747" s="178">
        <v>98810.435221669948</v>
      </c>
      <c r="K1747" s="178">
        <v>493265.50154196803</v>
      </c>
      <c r="L1747" s="178">
        <v>6370389.2673265366</v>
      </c>
      <c r="M1747" s="179">
        <v>64.470814778168872</v>
      </c>
      <c r="N1747" s="178">
        <v>5</v>
      </c>
      <c r="O1747" s="180">
        <f t="shared" si="116"/>
        <v>2.4999999999999485</v>
      </c>
    </row>
    <row r="1748" spans="2:15" x14ac:dyDescent="0.2">
      <c r="B1748" s="175" t="s">
        <v>63</v>
      </c>
      <c r="C1748" s="182" t="s">
        <v>18</v>
      </c>
      <c r="D1748" s="175" t="s">
        <v>122</v>
      </c>
      <c r="E1748" s="176" t="str">
        <f t="shared" si="115"/>
        <v>RSTotal20-24</v>
      </c>
      <c r="F1748" s="177">
        <v>8.9999999999999998E-4</v>
      </c>
      <c r="G1748" s="177">
        <v>4.5108622562809409E-3</v>
      </c>
      <c r="H1748" s="178">
        <v>444.3008305243369</v>
      </c>
      <c r="I1748" s="177">
        <v>0.99548913774371905</v>
      </c>
      <c r="J1748" s="178">
        <v>98495.765395117269</v>
      </c>
      <c r="K1748" s="178">
        <v>491368.0748992755</v>
      </c>
      <c r="L1748" s="178">
        <v>5877123.7657845682</v>
      </c>
      <c r="M1748" s="179">
        <v>59.668796340719787</v>
      </c>
      <c r="N1748" s="178">
        <v>5</v>
      </c>
      <c r="O1748" s="180">
        <f t="shared" si="116"/>
        <v>2.5000000000000453</v>
      </c>
    </row>
    <row r="1749" spans="2:15" x14ac:dyDescent="0.2">
      <c r="B1749" s="175" t="s">
        <v>63</v>
      </c>
      <c r="C1749" s="182" t="s">
        <v>18</v>
      </c>
      <c r="D1749" s="175" t="s">
        <v>123</v>
      </c>
      <c r="E1749" s="176" t="str">
        <f t="shared" si="115"/>
        <v>RSTotal25-29</v>
      </c>
      <c r="F1749" s="177">
        <v>9.3999999999999997E-4</v>
      </c>
      <c r="G1749" s="177">
        <v>4.6739376925382511E-3</v>
      </c>
      <c r="H1749" s="178">
        <v>458.28643603702955</v>
      </c>
      <c r="I1749" s="177">
        <v>0.99532606230746179</v>
      </c>
      <c r="J1749" s="178">
        <v>98051.464564592927</v>
      </c>
      <c r="K1749" s="178">
        <v>489111.60673287208</v>
      </c>
      <c r="L1749" s="178">
        <v>5385755.6908852924</v>
      </c>
      <c r="M1749" s="179">
        <v>54.92784544117994</v>
      </c>
      <c r="N1749" s="178">
        <v>5</v>
      </c>
      <c r="O1749" s="180">
        <f t="shared" si="116"/>
        <v>2.500000000000079</v>
      </c>
    </row>
    <row r="1750" spans="2:15" x14ac:dyDescent="0.2">
      <c r="B1750" s="175" t="s">
        <v>63</v>
      </c>
      <c r="C1750" s="182" t="s">
        <v>18</v>
      </c>
      <c r="D1750" s="175" t="s">
        <v>124</v>
      </c>
      <c r="E1750" s="176" t="str">
        <f t="shared" si="115"/>
        <v>RSTotal30-34</v>
      </c>
      <c r="F1750" s="177">
        <v>1.1800000000000001E-3</v>
      </c>
      <c r="G1750" s="177">
        <v>5.8585760442407576E-3</v>
      </c>
      <c r="H1750" s="178">
        <v>571.75705546527865</v>
      </c>
      <c r="I1750" s="177">
        <v>0.99414142395575922</v>
      </c>
      <c r="J1750" s="178">
        <v>97593.178128555897</v>
      </c>
      <c r="K1750" s="178">
        <v>486536.49800411629</v>
      </c>
      <c r="L1750" s="178">
        <v>4896644.0841524201</v>
      </c>
      <c r="M1750" s="179">
        <v>50.174040625075776</v>
      </c>
      <c r="N1750" s="178">
        <v>5</v>
      </c>
      <c r="O1750" s="180">
        <f t="shared" si="116"/>
        <v>2.4999999999999694</v>
      </c>
    </row>
    <row r="1751" spans="2:15" x14ac:dyDescent="0.2">
      <c r="B1751" s="175" t="s">
        <v>63</v>
      </c>
      <c r="C1751" s="182" t="s">
        <v>18</v>
      </c>
      <c r="D1751" s="175" t="s">
        <v>125</v>
      </c>
      <c r="E1751" s="176" t="str">
        <f t="shared" si="115"/>
        <v>RSTotal35-39</v>
      </c>
      <c r="F1751" s="177">
        <v>1.4300000000000001E-3</v>
      </c>
      <c r="G1751" s="177">
        <v>7.1322984686682522E-3</v>
      </c>
      <c r="H1751" s="178">
        <v>691.98573294762195</v>
      </c>
      <c r="I1751" s="177">
        <v>0.99286770153133175</v>
      </c>
      <c r="J1751" s="178">
        <v>97021.42107309062</v>
      </c>
      <c r="K1751" s="178">
        <v>483377.14103308402</v>
      </c>
      <c r="L1751" s="178">
        <v>4410107.5861483039</v>
      </c>
      <c r="M1751" s="179">
        <v>45.454988572327451</v>
      </c>
      <c r="N1751" s="178">
        <v>5</v>
      </c>
      <c r="O1751" s="180">
        <f t="shared" si="116"/>
        <v>2.4999999999999782</v>
      </c>
    </row>
    <row r="1752" spans="2:15" x14ac:dyDescent="0.2">
      <c r="B1752" s="175" t="s">
        <v>63</v>
      </c>
      <c r="C1752" s="182" t="s">
        <v>18</v>
      </c>
      <c r="D1752" s="175" t="s">
        <v>126</v>
      </c>
      <c r="E1752" s="176" t="str">
        <f t="shared" si="115"/>
        <v>RSTotal40-44</v>
      </c>
      <c r="F1752" s="177">
        <v>2.1700000000000001E-3</v>
      </c>
      <c r="G1752" s="177">
        <v>1.0810945000538833E-2</v>
      </c>
      <c r="H1752" s="178">
        <v>1041.4122273952478</v>
      </c>
      <c r="I1752" s="177">
        <v>0.98918905499946119</v>
      </c>
      <c r="J1752" s="178">
        <v>96329.435340142998</v>
      </c>
      <c r="K1752" s="178">
        <v>479043.64613222692</v>
      </c>
      <c r="L1752" s="178">
        <v>3926730.4451152198</v>
      </c>
      <c r="M1752" s="179">
        <v>40.763557174915242</v>
      </c>
      <c r="N1752" s="178">
        <v>5</v>
      </c>
      <c r="O1752" s="180">
        <f t="shared" si="116"/>
        <v>2.4999999999999973</v>
      </c>
    </row>
    <row r="1753" spans="2:15" x14ac:dyDescent="0.2">
      <c r="B1753" s="175" t="s">
        <v>63</v>
      </c>
      <c r="C1753" s="182" t="s">
        <v>18</v>
      </c>
      <c r="D1753" s="175" t="s">
        <v>127</v>
      </c>
      <c r="E1753" s="176" t="str">
        <f t="shared" si="115"/>
        <v>RSTotal45-49</v>
      </c>
      <c r="F1753" s="177">
        <v>3.2599999999999999E-3</v>
      </c>
      <c r="G1753" s="177">
        <v>1.6151775724285628E-2</v>
      </c>
      <c r="H1753" s="178">
        <v>1539.0707785276472</v>
      </c>
      <c r="I1753" s="177">
        <v>0.98384822427571439</v>
      </c>
      <c r="J1753" s="178">
        <v>95288.02311274776</v>
      </c>
      <c r="K1753" s="178">
        <v>472592.43861741968</v>
      </c>
      <c r="L1753" s="178">
        <v>3447686.7989829928</v>
      </c>
      <c r="M1753" s="179">
        <v>36.181743375068052</v>
      </c>
      <c r="N1753" s="178">
        <v>5</v>
      </c>
      <c r="O1753" s="180">
        <f t="shared" si="116"/>
        <v>2.4999999999999987</v>
      </c>
    </row>
    <row r="1754" spans="2:15" x14ac:dyDescent="0.2">
      <c r="B1754" s="175" t="s">
        <v>63</v>
      </c>
      <c r="C1754" s="182" t="s">
        <v>18</v>
      </c>
      <c r="D1754" s="175" t="s">
        <v>128</v>
      </c>
      <c r="E1754" s="176" t="str">
        <f t="shared" si="115"/>
        <v>RSTotal50-54</v>
      </c>
      <c r="F1754" s="177">
        <v>4.79E-3</v>
      </c>
      <c r="G1754" s="177">
        <v>2.3667197992858408E-2</v>
      </c>
      <c r="H1754" s="178">
        <v>2218.7750165170328</v>
      </c>
      <c r="I1754" s="177">
        <v>0.97633280200714156</v>
      </c>
      <c r="J1754" s="178">
        <v>93748.952334220114</v>
      </c>
      <c r="K1754" s="178">
        <v>463197.824129808</v>
      </c>
      <c r="L1754" s="178">
        <v>2975094.3603655733</v>
      </c>
      <c r="M1754" s="179">
        <v>31.734694482336188</v>
      </c>
      <c r="N1754" s="178">
        <v>5</v>
      </c>
      <c r="O1754" s="180">
        <f t="shared" si="116"/>
        <v>2.499999999999996</v>
      </c>
    </row>
    <row r="1755" spans="2:15" x14ac:dyDescent="0.2">
      <c r="B1755" s="175" t="s">
        <v>63</v>
      </c>
      <c r="C1755" s="182" t="s">
        <v>18</v>
      </c>
      <c r="D1755" s="175" t="s">
        <v>129</v>
      </c>
      <c r="E1755" s="176" t="str">
        <f t="shared" si="115"/>
        <v>RSTotal55-59</v>
      </c>
      <c r="F1755" s="177">
        <v>7.2899999999999996E-3</v>
      </c>
      <c r="G1755" s="177">
        <v>3.5816656625471614E-2</v>
      </c>
      <c r="H1755" s="178">
        <v>3278.3049318567018</v>
      </c>
      <c r="I1755" s="177">
        <v>0.96418334337452838</v>
      </c>
      <c r="J1755" s="178">
        <v>91530.177317703085</v>
      </c>
      <c r="K1755" s="178">
        <v>449455.12425887363</v>
      </c>
      <c r="L1755" s="178">
        <v>2511896.5362357656</v>
      </c>
      <c r="M1755" s="179">
        <v>27.443370152304219</v>
      </c>
      <c r="N1755" s="178">
        <v>5</v>
      </c>
      <c r="O1755" s="180">
        <f t="shared" si="116"/>
        <v>2.4999999999999925</v>
      </c>
    </row>
    <row r="1756" spans="2:15" x14ac:dyDescent="0.2">
      <c r="B1756" s="175" t="s">
        <v>63</v>
      </c>
      <c r="C1756" s="182" t="s">
        <v>18</v>
      </c>
      <c r="D1756" s="175" t="s">
        <v>130</v>
      </c>
      <c r="E1756" s="176" t="str">
        <f t="shared" si="115"/>
        <v>RSTotal60-64</v>
      </c>
      <c r="F1756" s="177">
        <v>1.0659999999999999E-2</v>
      </c>
      <c r="G1756" s="177">
        <v>5.1893853782361159E-2</v>
      </c>
      <c r="H1756" s="178">
        <v>4579.729761610708</v>
      </c>
      <c r="I1756" s="177">
        <v>0.94810614621763889</v>
      </c>
      <c r="J1756" s="178">
        <v>88251.872385846378</v>
      </c>
      <c r="K1756" s="178">
        <v>429810.03752520512</v>
      </c>
      <c r="L1756" s="178">
        <v>2062441.4119768918</v>
      </c>
      <c r="M1756" s="179">
        <v>23.369945092605889</v>
      </c>
      <c r="N1756" s="178">
        <v>5</v>
      </c>
      <c r="O1756" s="180">
        <f t="shared" si="116"/>
        <v>2.500000000000004</v>
      </c>
    </row>
    <row r="1757" spans="2:15" x14ac:dyDescent="0.2">
      <c r="B1757" s="175" t="s">
        <v>63</v>
      </c>
      <c r="C1757" s="182" t="s">
        <v>18</v>
      </c>
      <c r="D1757" s="175" t="s">
        <v>131</v>
      </c>
      <c r="E1757" s="176" t="str">
        <f t="shared" si="115"/>
        <v>RSTotal65-69</v>
      </c>
      <c r="F1757" s="177">
        <v>1.6719999999999999E-2</v>
      </c>
      <c r="G1757" s="177">
        <v>8.0254054563799734E-2</v>
      </c>
      <c r="H1757" s="178">
        <v>6715.0286996354425</v>
      </c>
      <c r="I1757" s="177">
        <v>0.91974594543620025</v>
      </c>
      <c r="J1757" s="178">
        <v>83672.142624235668</v>
      </c>
      <c r="K1757" s="178">
        <v>401573.14137208974</v>
      </c>
      <c r="L1757" s="178">
        <v>1632631.3744516866</v>
      </c>
      <c r="M1757" s="179">
        <v>19.512245333356557</v>
      </c>
      <c r="N1757" s="178">
        <v>5</v>
      </c>
      <c r="O1757" s="180">
        <f t="shared" si="116"/>
        <v>2.4999999999999973</v>
      </c>
    </row>
    <row r="1758" spans="2:15" x14ac:dyDescent="0.2">
      <c r="B1758" s="175" t="s">
        <v>63</v>
      </c>
      <c r="C1758" s="182" t="s">
        <v>18</v>
      </c>
      <c r="D1758" s="175" t="s">
        <v>132</v>
      </c>
      <c r="E1758" s="176" t="str">
        <f t="shared" si="115"/>
        <v>RSTotal70-74</v>
      </c>
      <c r="F1758" s="177">
        <v>2.58E-2</v>
      </c>
      <c r="G1758" s="177">
        <v>0.12119258492357259</v>
      </c>
      <c r="H1758" s="178">
        <v>9326.6315647801639</v>
      </c>
      <c r="I1758" s="177">
        <v>0.87880741507642746</v>
      </c>
      <c r="J1758" s="178">
        <v>76957.113924600228</v>
      </c>
      <c r="K1758" s="178">
        <v>361468.99071105075</v>
      </c>
      <c r="L1758" s="178">
        <v>1231058.2330795969</v>
      </c>
      <c r="M1758" s="179">
        <v>15.996678803284421</v>
      </c>
      <c r="N1758" s="178">
        <v>5</v>
      </c>
      <c r="O1758" s="180">
        <f t="shared" si="116"/>
        <v>2.4999999999999996</v>
      </c>
    </row>
    <row r="1759" spans="2:15" x14ac:dyDescent="0.2">
      <c r="B1759" s="175" t="s">
        <v>63</v>
      </c>
      <c r="C1759" s="182" t="s">
        <v>18</v>
      </c>
      <c r="D1759" s="175" t="s">
        <v>133</v>
      </c>
      <c r="E1759" s="176" t="str">
        <f t="shared" si="115"/>
        <v>RSTotal75-79</v>
      </c>
      <c r="F1759" s="177">
        <v>4.0570000000000002E-2</v>
      </c>
      <c r="G1759" s="177">
        <v>0.18415376674832046</v>
      </c>
      <c r="H1759" s="178">
        <v>12454.408073566707</v>
      </c>
      <c r="I1759" s="177">
        <v>0.8158462332516796</v>
      </c>
      <c r="J1759" s="178">
        <v>67630.482359820075</v>
      </c>
      <c r="K1759" s="178">
        <v>307016.39161518362</v>
      </c>
      <c r="L1759" s="178">
        <v>869589.24236854608</v>
      </c>
      <c r="M1759" s="179">
        <v>12.857948250938064</v>
      </c>
      <c r="N1759" s="178">
        <v>5</v>
      </c>
      <c r="O1759" s="180">
        <f t="shared" si="116"/>
        <v>2.4999999999999969</v>
      </c>
    </row>
    <row r="1760" spans="2:15" x14ac:dyDescent="0.2">
      <c r="B1760" s="175" t="s">
        <v>63</v>
      </c>
      <c r="C1760" s="182" t="s">
        <v>18</v>
      </c>
      <c r="D1760" s="175" t="s">
        <v>134</v>
      </c>
      <c r="E1760" s="176" t="str">
        <f t="shared" si="115"/>
        <v>RSTotal80-84</v>
      </c>
      <c r="F1760" s="177">
        <v>6.3339999999999994E-2</v>
      </c>
      <c r="G1760" s="177">
        <v>0.27339593973767873</v>
      </c>
      <c r="H1760" s="178">
        <v>15084.914680526212</v>
      </c>
      <c r="I1760" s="177">
        <v>0.72660406026232127</v>
      </c>
      <c r="J1760" s="178">
        <v>55176.074286253373</v>
      </c>
      <c r="K1760" s="178">
        <v>238168.08472995134</v>
      </c>
      <c r="L1760" s="178">
        <v>562572.85075336252</v>
      </c>
      <c r="M1760" s="179">
        <v>10.195956454508446</v>
      </c>
      <c r="N1760" s="178">
        <v>5</v>
      </c>
      <c r="O1760" s="180">
        <f t="shared" si="116"/>
        <v>2.5000000000000013</v>
      </c>
    </row>
    <row r="1761" spans="2:15" x14ac:dyDescent="0.2">
      <c r="B1761" s="175" t="s">
        <v>63</v>
      </c>
      <c r="C1761" s="182" t="s">
        <v>18</v>
      </c>
      <c r="D1761" s="175" t="s">
        <v>135</v>
      </c>
      <c r="E1761" s="176" t="str">
        <f t="shared" si="115"/>
        <v>RSTotal85-89</v>
      </c>
      <c r="F1761" s="177">
        <v>0.10036</v>
      </c>
      <c r="G1761" s="177">
        <v>0.40114106887675738</v>
      </c>
      <c r="H1761" s="178">
        <v>16082.210616750071</v>
      </c>
      <c r="I1761" s="177">
        <v>0.59885893112324262</v>
      </c>
      <c r="J1761" s="178">
        <v>40091.15960572716</v>
      </c>
      <c r="K1761" s="178">
        <v>160250.27148676061</v>
      </c>
      <c r="L1761" s="178">
        <v>324404.76602341112</v>
      </c>
      <c r="M1761" s="179">
        <v>8.0916782955080393</v>
      </c>
      <c r="N1761" s="178">
        <v>5</v>
      </c>
      <c r="O1761" s="180">
        <f t="shared" si="116"/>
        <v>2.4999999999999991</v>
      </c>
    </row>
    <row r="1762" spans="2:15" x14ac:dyDescent="0.2">
      <c r="B1762" s="175" t="s">
        <v>63</v>
      </c>
      <c r="C1762" s="182" t="s">
        <v>18</v>
      </c>
      <c r="D1762" s="175" t="s">
        <v>8</v>
      </c>
      <c r="E1762" s="176" t="str">
        <f t="shared" si="115"/>
        <v>RSTotal90+</v>
      </c>
      <c r="F1762" s="177">
        <v>0.14626</v>
      </c>
      <c r="G1762" s="177">
        <v>1</v>
      </c>
      <c r="H1762" s="178">
        <v>24008.948988977088</v>
      </c>
      <c r="I1762" s="177">
        <v>0</v>
      </c>
      <c r="J1762" s="178">
        <v>24008.948988977088</v>
      </c>
      <c r="K1762" s="178">
        <v>164154.49453665051</v>
      </c>
      <c r="L1762" s="178">
        <v>164154.49453665051</v>
      </c>
      <c r="M1762" s="179">
        <v>6.8372211799865372</v>
      </c>
      <c r="N1762" s="179" t="s">
        <v>19</v>
      </c>
      <c r="O1762" s="180">
        <f>K1762/H1762</f>
        <v>6.8372211799865372</v>
      </c>
    </row>
    <row r="1763" spans="2:15" ht="16" customHeight="1" x14ac:dyDescent="0.2">
      <c r="B1763" s="246" t="s">
        <v>14</v>
      </c>
      <c r="C1763" s="246" t="s">
        <v>17</v>
      </c>
      <c r="D1763" s="246" t="s">
        <v>0</v>
      </c>
      <c r="E1763" s="246" t="s">
        <v>137</v>
      </c>
      <c r="F1763" s="245" t="s">
        <v>1</v>
      </c>
      <c r="G1763" s="245" t="s">
        <v>2</v>
      </c>
      <c r="H1763" s="245" t="s">
        <v>82</v>
      </c>
      <c r="I1763" s="245" t="s">
        <v>3</v>
      </c>
      <c r="J1763" s="245" t="s">
        <v>4</v>
      </c>
      <c r="K1763" s="245" t="s">
        <v>5</v>
      </c>
      <c r="L1763" s="245" t="s">
        <v>6</v>
      </c>
      <c r="M1763" s="245" t="s">
        <v>7</v>
      </c>
      <c r="N1763" s="251" t="s">
        <v>9</v>
      </c>
      <c r="O1763" s="252" t="s">
        <v>141</v>
      </c>
    </row>
    <row r="1764" spans="2:15" ht="16" customHeight="1" x14ac:dyDescent="0.2">
      <c r="B1764" s="246"/>
      <c r="C1764" s="246"/>
      <c r="D1764" s="246"/>
      <c r="E1764" s="246"/>
      <c r="F1764" s="246"/>
      <c r="G1764" s="246"/>
      <c r="H1764" s="246"/>
      <c r="I1764" s="246"/>
      <c r="J1764" s="246"/>
      <c r="K1764" s="246"/>
      <c r="L1764" s="246"/>
      <c r="M1764" s="246"/>
      <c r="N1764" s="251"/>
      <c r="O1764" s="252"/>
    </row>
    <row r="1765" spans="2:15" x14ac:dyDescent="0.2">
      <c r="B1765" s="175" t="s">
        <v>65</v>
      </c>
      <c r="C1765" s="182" t="s">
        <v>18</v>
      </c>
      <c r="D1765" s="175">
        <v>0</v>
      </c>
      <c r="E1765" s="176" t="str">
        <f t="shared" si="115"/>
        <v>MSTotal0</v>
      </c>
      <c r="F1765" s="177">
        <v>1.3010000000000001E-2</v>
      </c>
      <c r="G1765" s="177">
        <v>1.2856761609439368E-2</v>
      </c>
      <c r="H1765" s="178">
        <v>1285.6761609439368</v>
      </c>
      <c r="I1765" s="177">
        <v>0.98714323839056062</v>
      </c>
      <c r="J1765" s="178">
        <v>100000</v>
      </c>
      <c r="K1765" s="178">
        <v>98828.196542827834</v>
      </c>
      <c r="L1765" s="178">
        <v>7629528.5297331633</v>
      </c>
      <c r="M1765" s="179">
        <v>76.295285297331631</v>
      </c>
      <c r="N1765" s="178">
        <v>1</v>
      </c>
      <c r="O1765" s="180">
        <f t="shared" ref="O1765:O1783" si="117">(K1765-J1766*N1765)/H1765</f>
        <v>8.8570284828312862E-2</v>
      </c>
    </row>
    <row r="1766" spans="2:15" x14ac:dyDescent="0.2">
      <c r="B1766" s="175" t="s">
        <v>65</v>
      </c>
      <c r="C1766" s="182" t="s">
        <v>18</v>
      </c>
      <c r="D1766" s="181" t="s">
        <v>139</v>
      </c>
      <c r="E1766" s="176" t="str">
        <f t="shared" si="115"/>
        <v>MSTotal01-04</v>
      </c>
      <c r="F1766" s="177">
        <v>6.6E-4</v>
      </c>
      <c r="G1766" s="177">
        <v>2.6477140051843896E-3</v>
      </c>
      <c r="H1766" s="178">
        <v>261.36729774097597</v>
      </c>
      <c r="I1766" s="177">
        <v>0.99735228599481562</v>
      </c>
      <c r="J1766" s="178">
        <v>98714.323839056058</v>
      </c>
      <c r="K1766" s="178">
        <v>394204.68937932828</v>
      </c>
      <c r="L1766" s="178">
        <v>7530700.3331903359</v>
      </c>
      <c r="M1766" s="179">
        <v>76.287817616705738</v>
      </c>
      <c r="N1766" s="178">
        <v>4</v>
      </c>
      <c r="O1766" s="180">
        <f t="shared" si="117"/>
        <v>1.5031077623845703</v>
      </c>
    </row>
    <row r="1767" spans="2:15" x14ac:dyDescent="0.2">
      <c r="B1767" s="175" t="s">
        <v>65</v>
      </c>
      <c r="C1767" s="182" t="s">
        <v>18</v>
      </c>
      <c r="D1767" s="181" t="s">
        <v>138</v>
      </c>
      <c r="E1767" s="176" t="str">
        <f t="shared" si="115"/>
        <v>MSTotal05-09</v>
      </c>
      <c r="F1767" s="177">
        <v>2.5000000000000001E-4</v>
      </c>
      <c r="G1767" s="177">
        <v>1.2518880511925073E-3</v>
      </c>
      <c r="H1767" s="178">
        <v>123.25207989864755</v>
      </c>
      <c r="I1767" s="177">
        <v>0.99874811194880753</v>
      </c>
      <c r="J1767" s="178">
        <v>98452.956541315085</v>
      </c>
      <c r="K1767" s="178">
        <v>491956.65250682883</v>
      </c>
      <c r="L1767" s="178">
        <v>7136495.643811008</v>
      </c>
      <c r="M1767" s="179">
        <v>72.486351802103869</v>
      </c>
      <c r="N1767" s="178">
        <v>5</v>
      </c>
      <c r="O1767" s="180">
        <f t="shared" si="117"/>
        <v>2.4999999999996683</v>
      </c>
    </row>
    <row r="1768" spans="2:15" x14ac:dyDescent="0.2">
      <c r="B1768" s="175" t="s">
        <v>65</v>
      </c>
      <c r="C1768" s="182" t="s">
        <v>18</v>
      </c>
      <c r="D1768" s="181" t="s">
        <v>120</v>
      </c>
      <c r="E1768" s="176" t="str">
        <f t="shared" si="115"/>
        <v>MSTotal10-14</v>
      </c>
      <c r="F1768" s="177">
        <v>2.7E-4</v>
      </c>
      <c r="G1768" s="177">
        <v>1.33207822820287E-3</v>
      </c>
      <c r="H1768" s="178">
        <v>130.98285849867545</v>
      </c>
      <c r="I1768" s="177">
        <v>0.99866792177179708</v>
      </c>
      <c r="J1768" s="178">
        <v>98329.704461416448</v>
      </c>
      <c r="K1768" s="178">
        <v>491321.06516083551</v>
      </c>
      <c r="L1768" s="178">
        <v>6644538.9913041787</v>
      </c>
      <c r="M1768" s="179">
        <v>67.574076701424715</v>
      </c>
      <c r="N1768" s="178">
        <v>5</v>
      </c>
      <c r="O1768" s="180">
        <f t="shared" si="117"/>
        <v>2.4999999999999702</v>
      </c>
    </row>
    <row r="1769" spans="2:15" x14ac:dyDescent="0.2">
      <c r="B1769" s="175" t="s">
        <v>65</v>
      </c>
      <c r="C1769" s="182" t="s">
        <v>18</v>
      </c>
      <c r="D1769" s="175" t="s">
        <v>121</v>
      </c>
      <c r="E1769" s="176" t="str">
        <f t="shared" si="115"/>
        <v>MSTotal15-19</v>
      </c>
      <c r="F1769" s="177">
        <v>1.0200000000000001E-3</v>
      </c>
      <c r="G1769" s="177">
        <v>5.0880298505202237E-3</v>
      </c>
      <c r="H1769" s="178">
        <v>499.63802679857076</v>
      </c>
      <c r="I1769" s="177">
        <v>0.99491197014947974</v>
      </c>
      <c r="J1769" s="178">
        <v>98198.721602917765</v>
      </c>
      <c r="K1769" s="178">
        <v>489744.51294759236</v>
      </c>
      <c r="L1769" s="178">
        <v>6153217.9261433436</v>
      </c>
      <c r="M1769" s="179">
        <v>62.660876085789226</v>
      </c>
      <c r="N1769" s="178">
        <v>5</v>
      </c>
      <c r="O1769" s="180">
        <f t="shared" si="117"/>
        <v>2.5000000000000782</v>
      </c>
    </row>
    <row r="1770" spans="2:15" x14ac:dyDescent="0.2">
      <c r="B1770" s="175" t="s">
        <v>65</v>
      </c>
      <c r="C1770" s="182" t="s">
        <v>18</v>
      </c>
      <c r="D1770" s="175" t="s">
        <v>122</v>
      </c>
      <c r="E1770" s="176" t="str">
        <f t="shared" si="115"/>
        <v>MSTotal20-24</v>
      </c>
      <c r="F1770" s="177">
        <v>1.3799999999999999E-3</v>
      </c>
      <c r="G1770" s="177">
        <v>6.871230173842599E-3</v>
      </c>
      <c r="H1770" s="178">
        <v>671.312891025</v>
      </c>
      <c r="I1770" s="177">
        <v>0.99312876982615739</v>
      </c>
      <c r="J1770" s="178">
        <v>97699.083576119185</v>
      </c>
      <c r="K1770" s="178">
        <v>486817.13565303345</v>
      </c>
      <c r="L1770" s="178">
        <v>5663473.4131957516</v>
      </c>
      <c r="M1770" s="179">
        <v>57.968541831646078</v>
      </c>
      <c r="N1770" s="178">
        <v>5</v>
      </c>
      <c r="O1770" s="180">
        <f t="shared" si="117"/>
        <v>2.5000000000000115</v>
      </c>
    </row>
    <row r="1771" spans="2:15" x14ac:dyDescent="0.2">
      <c r="B1771" s="175" t="s">
        <v>65</v>
      </c>
      <c r="C1771" s="182" t="s">
        <v>18</v>
      </c>
      <c r="D1771" s="175" t="s">
        <v>123</v>
      </c>
      <c r="E1771" s="176" t="str">
        <f t="shared" si="115"/>
        <v>MSTotal25-29</v>
      </c>
      <c r="F1771" s="177">
        <v>1.3500000000000001E-3</v>
      </c>
      <c r="G1771" s="177">
        <v>6.7143982622418306E-3</v>
      </c>
      <c r="H1771" s="178">
        <v>651.4830948771953</v>
      </c>
      <c r="I1771" s="177">
        <v>0.99328560173775815</v>
      </c>
      <c r="J1771" s="178">
        <v>97027.77068509419</v>
      </c>
      <c r="K1771" s="178">
        <v>483510.14568827796</v>
      </c>
      <c r="L1771" s="178">
        <v>5176656.2775427178</v>
      </c>
      <c r="M1771" s="179">
        <v>53.352315950282645</v>
      </c>
      <c r="N1771" s="178">
        <v>5</v>
      </c>
      <c r="O1771" s="180">
        <f t="shared" si="117"/>
        <v>2.5000000000000724</v>
      </c>
    </row>
    <row r="1772" spans="2:15" x14ac:dyDescent="0.2">
      <c r="B1772" s="175" t="s">
        <v>65</v>
      </c>
      <c r="C1772" s="182" t="s">
        <v>18</v>
      </c>
      <c r="D1772" s="175" t="s">
        <v>124</v>
      </c>
      <c r="E1772" s="176" t="str">
        <f t="shared" si="115"/>
        <v>MSTotal30-34</v>
      </c>
      <c r="F1772" s="177">
        <v>1.6299999999999999E-3</v>
      </c>
      <c r="G1772" s="177">
        <v>8.117022505391128E-3</v>
      </c>
      <c r="H1772" s="178">
        <v>782.28849535583902</v>
      </c>
      <c r="I1772" s="177">
        <v>0.99188297749460885</v>
      </c>
      <c r="J1772" s="178">
        <v>96376.287590216991</v>
      </c>
      <c r="K1772" s="178">
        <v>479925.71671269537</v>
      </c>
      <c r="L1772" s="178">
        <v>4693146.1318544401</v>
      </c>
      <c r="M1772" s="179">
        <v>48.696066731780135</v>
      </c>
      <c r="N1772" s="178">
        <v>5</v>
      </c>
      <c r="O1772" s="180">
        <f t="shared" si="117"/>
        <v>2.5000000000000173</v>
      </c>
    </row>
    <row r="1773" spans="2:15" x14ac:dyDescent="0.2">
      <c r="B1773" s="175" t="s">
        <v>65</v>
      </c>
      <c r="C1773" s="182" t="s">
        <v>18</v>
      </c>
      <c r="D1773" s="175" t="s">
        <v>125</v>
      </c>
      <c r="E1773" s="176" t="str">
        <f t="shared" si="115"/>
        <v>MSTotal35-39</v>
      </c>
      <c r="F1773" s="177">
        <v>1.89E-3</v>
      </c>
      <c r="G1773" s="177">
        <v>9.4097244348323797E-3</v>
      </c>
      <c r="H1773" s="178">
        <v>899.51318910625935</v>
      </c>
      <c r="I1773" s="177">
        <v>0.99059027556516766</v>
      </c>
      <c r="J1773" s="178">
        <v>95593.999094861152</v>
      </c>
      <c r="K1773" s="178">
        <v>475721.21250154008</v>
      </c>
      <c r="L1773" s="178">
        <v>4213220.4151417445</v>
      </c>
      <c r="M1773" s="179">
        <v>44.074109829434207</v>
      </c>
      <c r="N1773" s="178">
        <v>5</v>
      </c>
      <c r="O1773" s="180">
        <f t="shared" si="117"/>
        <v>2.4999999999999694</v>
      </c>
    </row>
    <row r="1774" spans="2:15" x14ac:dyDescent="0.2">
      <c r="B1774" s="175" t="s">
        <v>65</v>
      </c>
      <c r="C1774" s="182" t="s">
        <v>18</v>
      </c>
      <c r="D1774" s="175" t="s">
        <v>126</v>
      </c>
      <c r="E1774" s="176" t="str">
        <f t="shared" si="115"/>
        <v>MSTotal40-44</v>
      </c>
      <c r="F1774" s="177">
        <v>2.8500000000000001E-3</v>
      </c>
      <c r="G1774" s="177">
        <v>1.4138551958195045E-2</v>
      </c>
      <c r="H1774" s="178">
        <v>1338.8429091330838</v>
      </c>
      <c r="I1774" s="177">
        <v>0.98586144804180498</v>
      </c>
      <c r="J1774" s="178">
        <v>94694.485905754889</v>
      </c>
      <c r="K1774" s="178">
        <v>470125.32225594175</v>
      </c>
      <c r="L1774" s="178">
        <v>3737499.2026402042</v>
      </c>
      <c r="M1774" s="179">
        <v>39.469026806481288</v>
      </c>
      <c r="N1774" s="178">
        <v>5</v>
      </c>
      <c r="O1774" s="180">
        <f t="shared" si="117"/>
        <v>2.5000000000000022</v>
      </c>
    </row>
    <row r="1775" spans="2:15" x14ac:dyDescent="0.2">
      <c r="B1775" s="175" t="s">
        <v>65</v>
      </c>
      <c r="C1775" s="182" t="s">
        <v>18</v>
      </c>
      <c r="D1775" s="175" t="s">
        <v>127</v>
      </c>
      <c r="E1775" s="176" t="str">
        <f t="shared" si="115"/>
        <v>MSTotal45-49</v>
      </c>
      <c r="F1775" s="177">
        <v>3.9300000000000003E-3</v>
      </c>
      <c r="G1775" s="177">
        <v>1.9468645514724315E-2</v>
      </c>
      <c r="H1775" s="178">
        <v>1817.5079203003856</v>
      </c>
      <c r="I1775" s="177">
        <v>0.98053135448527573</v>
      </c>
      <c r="J1775" s="178">
        <v>93355.642996621813</v>
      </c>
      <c r="K1775" s="178">
        <v>462234.44518235809</v>
      </c>
      <c r="L1775" s="178">
        <v>3267373.8803842627</v>
      </c>
      <c r="M1775" s="179">
        <v>34.999211354609777</v>
      </c>
      <c r="N1775" s="178">
        <v>5</v>
      </c>
      <c r="O1775" s="180">
        <f t="shared" si="117"/>
        <v>2.4999999999999902</v>
      </c>
    </row>
    <row r="1776" spans="2:15" x14ac:dyDescent="0.2">
      <c r="B1776" s="175" t="s">
        <v>65</v>
      </c>
      <c r="C1776" s="182" t="s">
        <v>18</v>
      </c>
      <c r="D1776" s="175" t="s">
        <v>128</v>
      </c>
      <c r="E1776" s="176" t="str">
        <f t="shared" si="115"/>
        <v>MSTotal50-54</v>
      </c>
      <c r="F1776" s="177">
        <v>5.6699999999999997E-3</v>
      </c>
      <c r="G1776" s="177">
        <v>2.7938471975941074E-2</v>
      </c>
      <c r="H1776" s="178">
        <v>2557.4356215597149</v>
      </c>
      <c r="I1776" s="177">
        <v>0.97206152802405887</v>
      </c>
      <c r="J1776" s="178">
        <v>91538.135076321429</v>
      </c>
      <c r="K1776" s="178">
        <v>451297.08632770786</v>
      </c>
      <c r="L1776" s="178">
        <v>2805139.4352019047</v>
      </c>
      <c r="M1776" s="179">
        <v>30.644489674855986</v>
      </c>
      <c r="N1776" s="178">
        <v>5</v>
      </c>
      <c r="O1776" s="180">
        <f t="shared" si="117"/>
        <v>2.5000000000000209</v>
      </c>
    </row>
    <row r="1777" spans="2:15" x14ac:dyDescent="0.2">
      <c r="B1777" s="175" t="s">
        <v>65</v>
      </c>
      <c r="C1777" s="182" t="s">
        <v>18</v>
      </c>
      <c r="D1777" s="175" t="s">
        <v>129</v>
      </c>
      <c r="E1777" s="176" t="str">
        <f t="shared" si="115"/>
        <v>MSTotal55-59</v>
      </c>
      <c r="F1777" s="177">
        <v>8.0499999999999999E-3</v>
      </c>
      <c r="G1777" s="177">
        <v>3.9447096658733229E-2</v>
      </c>
      <c r="H1777" s="178">
        <v>3510.030252153676</v>
      </c>
      <c r="I1777" s="177">
        <v>0.96055290334126675</v>
      </c>
      <c r="J1777" s="178">
        <v>88980.699454761707</v>
      </c>
      <c r="K1777" s="178">
        <v>436128.42164342431</v>
      </c>
      <c r="L1777" s="178">
        <v>2353842.3488741969</v>
      </c>
      <c r="M1777" s="179">
        <v>26.453403527929151</v>
      </c>
      <c r="N1777" s="178">
        <v>5</v>
      </c>
      <c r="O1777" s="180">
        <f t="shared" si="117"/>
        <v>2.499999999999988</v>
      </c>
    </row>
    <row r="1778" spans="2:15" x14ac:dyDescent="0.2">
      <c r="B1778" s="175" t="s">
        <v>65</v>
      </c>
      <c r="C1778" s="182" t="s">
        <v>18</v>
      </c>
      <c r="D1778" s="175" t="s">
        <v>130</v>
      </c>
      <c r="E1778" s="176" t="str">
        <f t="shared" si="115"/>
        <v>MSTotal60-64</v>
      </c>
      <c r="F1778" s="177">
        <v>1.2409999999999999E-2</v>
      </c>
      <c r="G1778" s="177">
        <v>6.0191735571299976E-2</v>
      </c>
      <c r="H1778" s="178">
        <v>5144.6279197454351</v>
      </c>
      <c r="I1778" s="177">
        <v>0.93980826442870002</v>
      </c>
      <c r="J1778" s="178">
        <v>85470.669202608027</v>
      </c>
      <c r="K1778" s="178">
        <v>414491.77621367655</v>
      </c>
      <c r="L1778" s="178">
        <v>1917713.9272307726</v>
      </c>
      <c r="M1778" s="179">
        <v>22.437099710601728</v>
      </c>
      <c r="N1778" s="178">
        <v>5</v>
      </c>
      <c r="O1778" s="180">
        <f t="shared" si="117"/>
        <v>2.4999999999999938</v>
      </c>
    </row>
    <row r="1779" spans="2:15" x14ac:dyDescent="0.2">
      <c r="B1779" s="175" t="s">
        <v>65</v>
      </c>
      <c r="C1779" s="182" t="s">
        <v>18</v>
      </c>
      <c r="D1779" s="175" t="s">
        <v>131</v>
      </c>
      <c r="E1779" s="176" t="str">
        <f t="shared" si="115"/>
        <v>MSTotal65-69</v>
      </c>
      <c r="F1779" s="177">
        <v>1.831E-2</v>
      </c>
      <c r="G1779" s="177">
        <v>8.7531633452079177E-2</v>
      </c>
      <c r="H1779" s="178">
        <v>7031.069602228109</v>
      </c>
      <c r="I1779" s="177">
        <v>0.91246836654792085</v>
      </c>
      <c r="J1779" s="178">
        <v>80326.041282862599</v>
      </c>
      <c r="K1779" s="178">
        <v>384052.53240874276</v>
      </c>
      <c r="L1779" s="178">
        <v>1503222.1510170959</v>
      </c>
      <c r="M1779" s="179">
        <v>18.714007649444632</v>
      </c>
      <c r="N1779" s="178">
        <v>5</v>
      </c>
      <c r="O1779" s="180">
        <f t="shared" si="117"/>
        <v>2.5000000000000036</v>
      </c>
    </row>
    <row r="1780" spans="2:15" x14ac:dyDescent="0.2">
      <c r="B1780" s="175" t="s">
        <v>65</v>
      </c>
      <c r="C1780" s="182" t="s">
        <v>18</v>
      </c>
      <c r="D1780" s="175" t="s">
        <v>132</v>
      </c>
      <c r="E1780" s="176" t="str">
        <f t="shared" si="115"/>
        <v>MSTotal70-74</v>
      </c>
      <c r="F1780" s="177">
        <v>2.8729999999999999E-2</v>
      </c>
      <c r="G1780" s="177">
        <v>0.13400610499135873</v>
      </c>
      <c r="H1780" s="178">
        <v>9821.9736703737708</v>
      </c>
      <c r="I1780" s="177">
        <v>0.86599389500864121</v>
      </c>
      <c r="J1780" s="178">
        <v>73294.971680634495</v>
      </c>
      <c r="K1780" s="178">
        <v>341919.92422723805</v>
      </c>
      <c r="L1780" s="178">
        <v>1119169.6186083532</v>
      </c>
      <c r="M1780" s="179">
        <v>15.269391514125555</v>
      </c>
      <c r="N1780" s="178">
        <v>5</v>
      </c>
      <c r="O1780" s="180">
        <f t="shared" si="117"/>
        <v>2.4999999999999982</v>
      </c>
    </row>
    <row r="1781" spans="2:15" x14ac:dyDescent="0.2">
      <c r="B1781" s="175" t="s">
        <v>65</v>
      </c>
      <c r="C1781" s="182" t="s">
        <v>18</v>
      </c>
      <c r="D1781" s="175" t="s">
        <v>133</v>
      </c>
      <c r="E1781" s="176" t="str">
        <f t="shared" si="115"/>
        <v>MSTotal75-79</v>
      </c>
      <c r="F1781" s="177">
        <v>4.2959999999999998E-2</v>
      </c>
      <c r="G1781" s="177">
        <v>0.19395764054237646</v>
      </c>
      <c r="H1781" s="178">
        <v>12311.072932221126</v>
      </c>
      <c r="I1781" s="177">
        <v>0.80604235945762359</v>
      </c>
      <c r="J1781" s="178">
        <v>63472.998010260722</v>
      </c>
      <c r="K1781" s="178">
        <v>286587.3077207508</v>
      </c>
      <c r="L1781" s="178">
        <v>777249.69438111503</v>
      </c>
      <c r="M1781" s="179">
        <v>12.245359739514255</v>
      </c>
      <c r="N1781" s="178">
        <v>5</v>
      </c>
      <c r="O1781" s="180">
        <f t="shared" si="117"/>
        <v>2.4999999999999969</v>
      </c>
    </row>
    <row r="1782" spans="2:15" x14ac:dyDescent="0.2">
      <c r="B1782" s="175" t="s">
        <v>65</v>
      </c>
      <c r="C1782" s="182" t="s">
        <v>18</v>
      </c>
      <c r="D1782" s="175" t="s">
        <v>134</v>
      </c>
      <c r="E1782" s="176" t="str">
        <f t="shared" si="115"/>
        <v>MSTotal80-84</v>
      </c>
      <c r="F1782" s="177">
        <v>6.6180000000000003E-2</v>
      </c>
      <c r="G1782" s="177">
        <v>0.28390668579945316</v>
      </c>
      <c r="H1782" s="178">
        <v>14525.212588026154</v>
      </c>
      <c r="I1782" s="177">
        <v>0.71609331420054678</v>
      </c>
      <c r="J1782" s="178">
        <v>51161.925078039603</v>
      </c>
      <c r="K1782" s="178">
        <v>219496.59392013261</v>
      </c>
      <c r="L1782" s="178">
        <v>490662.38666036422</v>
      </c>
      <c r="M1782" s="179">
        <v>9.590381634622517</v>
      </c>
      <c r="N1782" s="178">
        <v>5</v>
      </c>
      <c r="O1782" s="180">
        <f t="shared" si="117"/>
        <v>2.5</v>
      </c>
    </row>
    <row r="1783" spans="2:15" x14ac:dyDescent="0.2">
      <c r="B1783" s="175" t="s">
        <v>65</v>
      </c>
      <c r="C1783" s="182" t="s">
        <v>18</v>
      </c>
      <c r="D1783" s="175" t="s">
        <v>135</v>
      </c>
      <c r="E1783" s="176" t="str">
        <f t="shared" si="115"/>
        <v>MSTotal85-89</v>
      </c>
      <c r="F1783" s="177">
        <v>0.10231999999999999</v>
      </c>
      <c r="G1783" s="177">
        <v>0.40739470015252877</v>
      </c>
      <c r="H1783" s="178">
        <v>14925.602499443432</v>
      </c>
      <c r="I1783" s="177">
        <v>0.59260529984747123</v>
      </c>
      <c r="J1783" s="178">
        <v>36636.712490013444</v>
      </c>
      <c r="K1783" s="178">
        <v>145869.55620145865</v>
      </c>
      <c r="L1783" s="178">
        <v>271165.79274023161</v>
      </c>
      <c r="M1783" s="179">
        <v>7.4014772153518651</v>
      </c>
      <c r="N1783" s="178">
        <v>5</v>
      </c>
      <c r="O1783" s="180">
        <f t="shared" si="117"/>
        <v>2.5000000000000009</v>
      </c>
    </row>
    <row r="1784" spans="2:15" x14ac:dyDescent="0.2">
      <c r="B1784" s="175" t="s">
        <v>65</v>
      </c>
      <c r="C1784" s="182" t="s">
        <v>18</v>
      </c>
      <c r="D1784" s="175" t="s">
        <v>8</v>
      </c>
      <c r="E1784" s="176" t="str">
        <f t="shared" si="115"/>
        <v>MSTotal90+</v>
      </c>
      <c r="F1784" s="177">
        <v>0.17327999999999999</v>
      </c>
      <c r="G1784" s="177">
        <v>1</v>
      </c>
      <c r="H1784" s="178">
        <v>21711.10999057001</v>
      </c>
      <c r="I1784" s="177">
        <v>0</v>
      </c>
      <c r="J1784" s="178">
        <v>21711.10999057001</v>
      </c>
      <c r="K1784" s="178">
        <v>125296.23653877295</v>
      </c>
      <c r="L1784" s="178">
        <v>125296.23653877295</v>
      </c>
      <c r="M1784" s="179">
        <v>5.7710654403756436</v>
      </c>
      <c r="N1784" s="179" t="s">
        <v>19</v>
      </c>
      <c r="O1784" s="180">
        <f>K1784/H1784</f>
        <v>5.7710654403756436</v>
      </c>
    </row>
    <row r="1785" spans="2:15" ht="16" customHeight="1" x14ac:dyDescent="0.2">
      <c r="B1785" s="246" t="s">
        <v>14</v>
      </c>
      <c r="C1785" s="246" t="s">
        <v>17</v>
      </c>
      <c r="D1785" s="246" t="s">
        <v>0</v>
      </c>
      <c r="E1785" s="246" t="s">
        <v>137</v>
      </c>
      <c r="F1785" s="245" t="s">
        <v>1</v>
      </c>
      <c r="G1785" s="245" t="s">
        <v>2</v>
      </c>
      <c r="H1785" s="245" t="s">
        <v>82</v>
      </c>
      <c r="I1785" s="245" t="s">
        <v>3</v>
      </c>
      <c r="J1785" s="245" t="s">
        <v>4</v>
      </c>
      <c r="K1785" s="245" t="s">
        <v>5</v>
      </c>
      <c r="L1785" s="245" t="s">
        <v>6</v>
      </c>
      <c r="M1785" s="245" t="s">
        <v>7</v>
      </c>
      <c r="N1785" s="251" t="s">
        <v>9</v>
      </c>
      <c r="O1785" s="252" t="s">
        <v>141</v>
      </c>
    </row>
    <row r="1786" spans="2:15" ht="16" customHeight="1" x14ac:dyDescent="0.2">
      <c r="B1786" s="246"/>
      <c r="C1786" s="246"/>
      <c r="D1786" s="246"/>
      <c r="E1786" s="246"/>
      <c r="F1786" s="246"/>
      <c r="G1786" s="246"/>
      <c r="H1786" s="246"/>
      <c r="I1786" s="246"/>
      <c r="J1786" s="246"/>
      <c r="K1786" s="246"/>
      <c r="L1786" s="246"/>
      <c r="M1786" s="246"/>
      <c r="N1786" s="251"/>
      <c r="O1786" s="252"/>
    </row>
    <row r="1787" spans="2:15" x14ac:dyDescent="0.2">
      <c r="B1787" s="175" t="s">
        <v>66</v>
      </c>
      <c r="C1787" s="182" t="s">
        <v>18</v>
      </c>
      <c r="D1787" s="175">
        <v>0</v>
      </c>
      <c r="E1787" s="176" t="str">
        <f t="shared" si="115"/>
        <v>MTTotal0</v>
      </c>
      <c r="F1787" s="177">
        <v>1.5980000000000001E-2</v>
      </c>
      <c r="G1787" s="177">
        <v>1.5750045302401178E-2</v>
      </c>
      <c r="H1787" s="178">
        <v>1575.0045302401177</v>
      </c>
      <c r="I1787" s="177">
        <v>0.98424995469759879</v>
      </c>
      <c r="J1787" s="178">
        <v>100000</v>
      </c>
      <c r="K1787" s="178">
        <v>98578.164874380192</v>
      </c>
      <c r="L1787" s="178">
        <v>7493685.6243614731</v>
      </c>
      <c r="M1787" s="179">
        <v>74.936856243614727</v>
      </c>
      <c r="N1787" s="178">
        <v>1</v>
      </c>
      <c r="O1787" s="180">
        <f t="shared" ref="O1787:O1805" si="118">(K1787-J1788*N1787)/H1787</f>
        <v>9.7250135907207699E-2</v>
      </c>
    </row>
    <row r="1788" spans="2:15" x14ac:dyDescent="0.2">
      <c r="B1788" s="175" t="s">
        <v>66</v>
      </c>
      <c r="C1788" s="182" t="s">
        <v>18</v>
      </c>
      <c r="D1788" s="181" t="s">
        <v>139</v>
      </c>
      <c r="E1788" s="176" t="str">
        <f t="shared" si="115"/>
        <v>MTTotal01-04</v>
      </c>
      <c r="F1788" s="177">
        <v>6.4000000000000005E-4</v>
      </c>
      <c r="G1788" s="177">
        <v>2.5452750887280762E-3</v>
      </c>
      <c r="H1788" s="178">
        <v>250.51868907735354</v>
      </c>
      <c r="I1788" s="177">
        <v>0.99745472491127196</v>
      </c>
      <c r="J1788" s="178">
        <v>98424.995469759873</v>
      </c>
      <c r="K1788" s="178">
        <v>393073.28587374312</v>
      </c>
      <c r="L1788" s="178">
        <v>7395107.4594870927</v>
      </c>
      <c r="M1788" s="179">
        <v>75.134445515511018</v>
      </c>
      <c r="N1788" s="178">
        <v>4</v>
      </c>
      <c r="O1788" s="180">
        <f t="shared" si="118"/>
        <v>1.4984061763835652</v>
      </c>
    </row>
    <row r="1789" spans="2:15" x14ac:dyDescent="0.2">
      <c r="B1789" s="175" t="s">
        <v>66</v>
      </c>
      <c r="C1789" s="182" t="s">
        <v>18</v>
      </c>
      <c r="D1789" s="181" t="s">
        <v>138</v>
      </c>
      <c r="E1789" s="176" t="str">
        <f t="shared" si="115"/>
        <v>MTTotal05-09</v>
      </c>
      <c r="F1789" s="177">
        <v>2.4000000000000001E-4</v>
      </c>
      <c r="G1789" s="177">
        <v>1.2036848128828717E-3</v>
      </c>
      <c r="H1789" s="178">
        <v>118.17112671362968</v>
      </c>
      <c r="I1789" s="177">
        <v>0.99879631518711709</v>
      </c>
      <c r="J1789" s="178">
        <v>98174.476780682526</v>
      </c>
      <c r="K1789" s="178">
        <v>490576.95608662855</v>
      </c>
      <c r="L1789" s="178">
        <v>7002034.1736133499</v>
      </c>
      <c r="M1789" s="179">
        <v>71.322347754962692</v>
      </c>
      <c r="N1789" s="178">
        <v>5</v>
      </c>
      <c r="O1789" s="180">
        <f t="shared" si="118"/>
        <v>2.4999999999999436</v>
      </c>
    </row>
    <row r="1790" spans="2:15" x14ac:dyDescent="0.2">
      <c r="B1790" s="175" t="s">
        <v>66</v>
      </c>
      <c r="C1790" s="182" t="s">
        <v>18</v>
      </c>
      <c r="D1790" s="181" t="s">
        <v>120</v>
      </c>
      <c r="E1790" s="176" t="str">
        <f t="shared" si="115"/>
        <v>MTTotal10-14</v>
      </c>
      <c r="F1790" s="177">
        <v>3.2000000000000003E-4</v>
      </c>
      <c r="G1790" s="177">
        <v>1.5800417462724186E-3</v>
      </c>
      <c r="H1790" s="178">
        <v>154.93305641851904</v>
      </c>
      <c r="I1790" s="177">
        <v>0.99841995825372754</v>
      </c>
      <c r="J1790" s="178">
        <v>98056.305653968899</v>
      </c>
      <c r="K1790" s="178">
        <v>489894.19562879822</v>
      </c>
      <c r="L1790" s="178">
        <v>6511457.2175267218</v>
      </c>
      <c r="M1790" s="179">
        <v>66.405288003660033</v>
      </c>
      <c r="N1790" s="178">
        <v>5</v>
      </c>
      <c r="O1790" s="180">
        <f t="shared" si="118"/>
        <v>2.5000000000001421</v>
      </c>
    </row>
    <row r="1791" spans="2:15" x14ac:dyDescent="0.2">
      <c r="B1791" s="175" t="s">
        <v>66</v>
      </c>
      <c r="C1791" s="182" t="s">
        <v>18</v>
      </c>
      <c r="D1791" s="175" t="s">
        <v>121</v>
      </c>
      <c r="E1791" s="176" t="str">
        <f t="shared" si="115"/>
        <v>MTTotal15-19</v>
      </c>
      <c r="F1791" s="177">
        <v>1.08E-3</v>
      </c>
      <c r="G1791" s="177">
        <v>5.3641200269264862E-3</v>
      </c>
      <c r="H1791" s="178">
        <v>525.15471341411194</v>
      </c>
      <c r="I1791" s="177">
        <v>0.99463587997307357</v>
      </c>
      <c r="J1791" s="178">
        <v>97901.372597550377</v>
      </c>
      <c r="K1791" s="178">
        <v>488193.97620421665</v>
      </c>
      <c r="L1791" s="178">
        <v>6021563.0218979232</v>
      </c>
      <c r="M1791" s="179">
        <v>61.50642082058603</v>
      </c>
      <c r="N1791" s="178">
        <v>5</v>
      </c>
      <c r="O1791" s="180">
        <f t="shared" si="118"/>
        <v>2.5000000000000409</v>
      </c>
    </row>
    <row r="1792" spans="2:15" x14ac:dyDescent="0.2">
      <c r="B1792" s="175" t="s">
        <v>66</v>
      </c>
      <c r="C1792" s="182" t="s">
        <v>18</v>
      </c>
      <c r="D1792" s="175" t="s">
        <v>122</v>
      </c>
      <c r="E1792" s="176" t="str">
        <f t="shared" si="115"/>
        <v>MTTotal20-24</v>
      </c>
      <c r="F1792" s="177">
        <v>1.65E-3</v>
      </c>
      <c r="G1792" s="177">
        <v>8.2049588243056082E-3</v>
      </c>
      <c r="H1792" s="178">
        <v>798.96785820594948</v>
      </c>
      <c r="I1792" s="177">
        <v>0.99179504117569439</v>
      </c>
      <c r="J1792" s="178">
        <v>97376.217884136277</v>
      </c>
      <c r="K1792" s="178">
        <v>484883.66977516655</v>
      </c>
      <c r="L1792" s="178">
        <v>5533369.0456937067</v>
      </c>
      <c r="M1792" s="179">
        <v>56.824645338737859</v>
      </c>
      <c r="N1792" s="178">
        <v>5</v>
      </c>
      <c r="O1792" s="180">
        <f t="shared" si="118"/>
        <v>2.4999999999999867</v>
      </c>
    </row>
    <row r="1793" spans="2:15" x14ac:dyDescent="0.2">
      <c r="B1793" s="175" t="s">
        <v>66</v>
      </c>
      <c r="C1793" s="182" t="s">
        <v>18</v>
      </c>
      <c r="D1793" s="175" t="s">
        <v>123</v>
      </c>
      <c r="E1793" s="176" t="str">
        <f t="shared" si="115"/>
        <v>MTTotal25-29</v>
      </c>
      <c r="F1793" s="177">
        <v>1.5900000000000001E-3</v>
      </c>
      <c r="G1793" s="177">
        <v>7.9091164865784432E-3</v>
      </c>
      <c r="H1793" s="178">
        <v>763.84072040849401</v>
      </c>
      <c r="I1793" s="177">
        <v>0.99209088351342156</v>
      </c>
      <c r="J1793" s="178">
        <v>96577.250025930334</v>
      </c>
      <c r="K1793" s="178">
        <v>480976.64832863043</v>
      </c>
      <c r="L1793" s="178">
        <v>5048485.3759185402</v>
      </c>
      <c r="M1793" s="179">
        <v>52.274064280801703</v>
      </c>
      <c r="N1793" s="178">
        <v>5</v>
      </c>
      <c r="O1793" s="180">
        <f t="shared" si="118"/>
        <v>2.4999999999999529</v>
      </c>
    </row>
    <row r="1794" spans="2:15" x14ac:dyDescent="0.2">
      <c r="B1794" s="175" t="s">
        <v>66</v>
      </c>
      <c r="C1794" s="182" t="s">
        <v>18</v>
      </c>
      <c r="D1794" s="175" t="s">
        <v>124</v>
      </c>
      <c r="E1794" s="176" t="str">
        <f t="shared" si="115"/>
        <v>MTTotal30-34</v>
      </c>
      <c r="F1794" s="177">
        <v>1.9599999999999999E-3</v>
      </c>
      <c r="G1794" s="177">
        <v>9.73477465861298E-3</v>
      </c>
      <c r="H1794" s="178">
        <v>932.72194886270711</v>
      </c>
      <c r="I1794" s="177">
        <v>0.99026522534138706</v>
      </c>
      <c r="J1794" s="178">
        <v>95813.40930552184</v>
      </c>
      <c r="K1794" s="178">
        <v>476735.24165545247</v>
      </c>
      <c r="L1794" s="178">
        <v>4567508.7275899099</v>
      </c>
      <c r="M1794" s="179">
        <v>47.670871548108863</v>
      </c>
      <c r="N1794" s="178">
        <v>5</v>
      </c>
      <c r="O1794" s="180">
        <f t="shared" si="118"/>
        <v>2.4999999999999929</v>
      </c>
    </row>
    <row r="1795" spans="2:15" x14ac:dyDescent="0.2">
      <c r="B1795" s="175" t="s">
        <v>66</v>
      </c>
      <c r="C1795" s="182" t="s">
        <v>18</v>
      </c>
      <c r="D1795" s="175" t="s">
        <v>125</v>
      </c>
      <c r="E1795" s="176" t="str">
        <f t="shared" si="115"/>
        <v>MTTotal35-39</v>
      </c>
      <c r="F1795" s="177">
        <v>2.15E-3</v>
      </c>
      <c r="G1795" s="177">
        <v>1.0690832912806621E-2</v>
      </c>
      <c r="H1795" s="178">
        <v>1014.3535751822866</v>
      </c>
      <c r="I1795" s="177">
        <v>0.98930916708719341</v>
      </c>
      <c r="J1795" s="178">
        <v>94880.687356659138</v>
      </c>
      <c r="K1795" s="178">
        <v>471867.55284533999</v>
      </c>
      <c r="L1795" s="178">
        <v>4090773.4859344577</v>
      </c>
      <c r="M1795" s="179">
        <v>43.114922540106889</v>
      </c>
      <c r="N1795" s="178">
        <v>5</v>
      </c>
      <c r="O1795" s="180">
        <f t="shared" si="118"/>
        <v>2.5000000000000009</v>
      </c>
    </row>
    <row r="1796" spans="2:15" x14ac:dyDescent="0.2">
      <c r="B1796" s="175" t="s">
        <v>66</v>
      </c>
      <c r="C1796" s="182" t="s">
        <v>18</v>
      </c>
      <c r="D1796" s="175" t="s">
        <v>126</v>
      </c>
      <c r="E1796" s="176" t="str">
        <f t="shared" si="115"/>
        <v>MTTotal40-44</v>
      </c>
      <c r="F1796" s="177">
        <v>3.0599999999999998E-3</v>
      </c>
      <c r="G1796" s="177">
        <v>1.5179248301924795E-2</v>
      </c>
      <c r="H1796" s="178">
        <v>1424.8203876603886</v>
      </c>
      <c r="I1796" s="177">
        <v>0.98482075169807526</v>
      </c>
      <c r="J1796" s="178">
        <v>93866.33378147686</v>
      </c>
      <c r="K1796" s="178">
        <v>465769.61793823336</v>
      </c>
      <c r="L1796" s="178">
        <v>3618905.933089118</v>
      </c>
      <c r="M1796" s="179">
        <v>38.553822092530218</v>
      </c>
      <c r="N1796" s="178">
        <v>5</v>
      </c>
      <c r="O1796" s="180">
        <f t="shared" si="118"/>
        <v>2.4999999999999956</v>
      </c>
    </row>
    <row r="1797" spans="2:15" x14ac:dyDescent="0.2">
      <c r="B1797" s="175" t="s">
        <v>66</v>
      </c>
      <c r="C1797" s="182" t="s">
        <v>18</v>
      </c>
      <c r="D1797" s="175" t="s">
        <v>127</v>
      </c>
      <c r="E1797" s="176" t="str">
        <f t="shared" si="115"/>
        <v>MTTotal45-49</v>
      </c>
      <c r="F1797" s="177">
        <v>4.2900000000000004E-3</v>
      </c>
      <c r="G1797" s="177">
        <v>2.1237689203834367E-2</v>
      </c>
      <c r="H1797" s="178">
        <v>1963.2441309899662</v>
      </c>
      <c r="I1797" s="177">
        <v>0.9787623107961656</v>
      </c>
      <c r="J1797" s="178">
        <v>92441.51339381648</v>
      </c>
      <c r="K1797" s="178">
        <v>457299.45664160745</v>
      </c>
      <c r="L1797" s="178">
        <v>3153136.3151508844</v>
      </c>
      <c r="M1797" s="179">
        <v>34.109527196055204</v>
      </c>
      <c r="N1797" s="178">
        <v>5</v>
      </c>
      <c r="O1797" s="180">
        <f t="shared" si="118"/>
        <v>2.4999999999999867</v>
      </c>
    </row>
    <row r="1798" spans="2:15" x14ac:dyDescent="0.2">
      <c r="B1798" s="175" t="s">
        <v>66</v>
      </c>
      <c r="C1798" s="182" t="s">
        <v>18</v>
      </c>
      <c r="D1798" s="175" t="s">
        <v>128</v>
      </c>
      <c r="E1798" s="176" t="str">
        <f t="shared" si="115"/>
        <v>MTTotal50-54</v>
      </c>
      <c r="F1798" s="177">
        <v>6.1199999999999996E-3</v>
      </c>
      <c r="G1798" s="177">
        <v>3.0151787419566138E-2</v>
      </c>
      <c r="H1798" s="178">
        <v>2728.0815409030097</v>
      </c>
      <c r="I1798" s="177">
        <v>0.96984821258043385</v>
      </c>
      <c r="J1798" s="178">
        <v>90478.269262826507</v>
      </c>
      <c r="K1798" s="178">
        <v>445571.14246187505</v>
      </c>
      <c r="L1798" s="178">
        <v>2695836.858509277</v>
      </c>
      <c r="M1798" s="179">
        <v>29.795407012906647</v>
      </c>
      <c r="N1798" s="178">
        <v>5</v>
      </c>
      <c r="O1798" s="180">
        <f t="shared" si="118"/>
        <v>2.4999999999999973</v>
      </c>
    </row>
    <row r="1799" spans="2:15" x14ac:dyDescent="0.2">
      <c r="B1799" s="175" t="s">
        <v>66</v>
      </c>
      <c r="C1799" s="182" t="s">
        <v>18</v>
      </c>
      <c r="D1799" s="175" t="s">
        <v>129</v>
      </c>
      <c r="E1799" s="176" t="str">
        <f t="shared" si="115"/>
        <v>MTTotal55-59</v>
      </c>
      <c r="F1799" s="177">
        <v>8.8500000000000002E-3</v>
      </c>
      <c r="G1799" s="177">
        <v>4.3275935078745373E-2</v>
      </c>
      <c r="H1799" s="178">
        <v>3797.4714270016807</v>
      </c>
      <c r="I1799" s="177">
        <v>0.95672406492125461</v>
      </c>
      <c r="J1799" s="178">
        <v>87750.187721923503</v>
      </c>
      <c r="K1799" s="178">
        <v>429257.26004211331</v>
      </c>
      <c r="L1799" s="178">
        <v>2250265.716047402</v>
      </c>
      <c r="M1799" s="179">
        <v>25.643998884405757</v>
      </c>
      <c r="N1799" s="178">
        <v>5</v>
      </c>
      <c r="O1799" s="180">
        <f t="shared" si="118"/>
        <v>2.5000000000000044</v>
      </c>
    </row>
    <row r="1800" spans="2:15" x14ac:dyDescent="0.2">
      <c r="B1800" s="175" t="s">
        <v>66</v>
      </c>
      <c r="C1800" s="182" t="s">
        <v>18</v>
      </c>
      <c r="D1800" s="175" t="s">
        <v>130</v>
      </c>
      <c r="E1800" s="176" t="str">
        <f t="shared" si="115"/>
        <v>MTTotal60-64</v>
      </c>
      <c r="F1800" s="177">
        <v>1.333E-2</v>
      </c>
      <c r="G1800" s="177">
        <v>6.4493844001964132E-2</v>
      </c>
      <c r="H1800" s="178">
        <v>5414.4333882658402</v>
      </c>
      <c r="I1800" s="177">
        <v>0.93550615599803588</v>
      </c>
      <c r="J1800" s="178">
        <v>83952.716294921818</v>
      </c>
      <c r="K1800" s="178">
        <v>406227.49800394452</v>
      </c>
      <c r="L1800" s="178">
        <v>1821008.4560052885</v>
      </c>
      <c r="M1800" s="179">
        <v>21.69088191986754</v>
      </c>
      <c r="N1800" s="178">
        <v>5</v>
      </c>
      <c r="O1800" s="180">
        <f t="shared" si="118"/>
        <v>2.5000000000000049</v>
      </c>
    </row>
    <row r="1801" spans="2:15" x14ac:dyDescent="0.2">
      <c r="B1801" s="175" t="s">
        <v>66</v>
      </c>
      <c r="C1801" s="182" t="s">
        <v>18</v>
      </c>
      <c r="D1801" s="175" t="s">
        <v>131</v>
      </c>
      <c r="E1801" s="176" t="str">
        <f t="shared" si="115"/>
        <v>MTTotal65-69</v>
      </c>
      <c r="F1801" s="177">
        <v>1.9779999999999999E-2</v>
      </c>
      <c r="G1801" s="177">
        <v>9.4235439848249211E-2</v>
      </c>
      <c r="H1801" s="178">
        <v>7401.0896346349591</v>
      </c>
      <c r="I1801" s="177">
        <v>0.90576456015175077</v>
      </c>
      <c r="J1801" s="178">
        <v>78538.282906655979</v>
      </c>
      <c r="K1801" s="178">
        <v>374188.69044669252</v>
      </c>
      <c r="L1801" s="178">
        <v>1414780.958001344</v>
      </c>
      <c r="M1801" s="179">
        <v>18.013902337065787</v>
      </c>
      <c r="N1801" s="178">
        <v>5</v>
      </c>
      <c r="O1801" s="180">
        <f t="shared" si="118"/>
        <v>2.5000000000000049</v>
      </c>
    </row>
    <row r="1802" spans="2:15" x14ac:dyDescent="0.2">
      <c r="B1802" s="175" t="s">
        <v>66</v>
      </c>
      <c r="C1802" s="182" t="s">
        <v>18</v>
      </c>
      <c r="D1802" s="175" t="s">
        <v>132</v>
      </c>
      <c r="E1802" s="176" t="str">
        <f t="shared" si="115"/>
        <v>MTTotal70-74</v>
      </c>
      <c r="F1802" s="177">
        <v>3.1230000000000001E-2</v>
      </c>
      <c r="G1802" s="177">
        <v>0.14484716801374381</v>
      </c>
      <c r="H1802" s="178">
        <v>10304.020985898595</v>
      </c>
      <c r="I1802" s="177">
        <v>0.85515283198625625</v>
      </c>
      <c r="J1802" s="178">
        <v>71137.193272021017</v>
      </c>
      <c r="K1802" s="178">
        <v>329925.91389535862</v>
      </c>
      <c r="L1802" s="178">
        <v>1040592.2675546515</v>
      </c>
      <c r="M1802" s="179">
        <v>14.627963512357566</v>
      </c>
      <c r="N1802" s="178">
        <v>5</v>
      </c>
      <c r="O1802" s="180">
        <f t="shared" si="118"/>
        <v>2.4999999999999978</v>
      </c>
    </row>
    <row r="1803" spans="2:15" x14ac:dyDescent="0.2">
      <c r="B1803" s="175" t="s">
        <v>66</v>
      </c>
      <c r="C1803" s="182" t="s">
        <v>18</v>
      </c>
      <c r="D1803" s="175" t="s">
        <v>133</v>
      </c>
      <c r="E1803" s="176" t="str">
        <f t="shared" si="115"/>
        <v>MTTotal75-79</v>
      </c>
      <c r="F1803" s="177">
        <v>4.9079999999999999E-2</v>
      </c>
      <c r="G1803" s="177">
        <v>0.21858174232876718</v>
      </c>
      <c r="H1803" s="178">
        <v>13297.020789686712</v>
      </c>
      <c r="I1803" s="177">
        <v>0.78141825767123285</v>
      </c>
      <c r="J1803" s="178">
        <v>60833.172286122426</v>
      </c>
      <c r="K1803" s="178">
        <v>270923.30945639533</v>
      </c>
      <c r="L1803" s="178">
        <v>710666.3536592928</v>
      </c>
      <c r="M1803" s="179">
        <v>11.682217562430385</v>
      </c>
      <c r="N1803" s="178">
        <v>5</v>
      </c>
      <c r="O1803" s="180">
        <f t="shared" si="118"/>
        <v>2.4999999999999991</v>
      </c>
    </row>
    <row r="1804" spans="2:15" x14ac:dyDescent="0.2">
      <c r="B1804" s="175" t="s">
        <v>66</v>
      </c>
      <c r="C1804" s="182" t="s">
        <v>18</v>
      </c>
      <c r="D1804" s="175" t="s">
        <v>134</v>
      </c>
      <c r="E1804" s="176" t="str">
        <f t="shared" si="115"/>
        <v>MTTotal80-84</v>
      </c>
      <c r="F1804" s="177">
        <v>7.2010000000000005E-2</v>
      </c>
      <c r="G1804" s="177">
        <v>0.3051137867235732</v>
      </c>
      <c r="H1804" s="178">
        <v>14503.93518934295</v>
      </c>
      <c r="I1804" s="177">
        <v>0.69488621327642686</v>
      </c>
      <c r="J1804" s="178">
        <v>47536.151496435712</v>
      </c>
      <c r="K1804" s="178">
        <v>201420.91950882119</v>
      </c>
      <c r="L1804" s="178">
        <v>439743.04420289746</v>
      </c>
      <c r="M1804" s="179">
        <v>9.2507077321114153</v>
      </c>
      <c r="N1804" s="178">
        <v>5</v>
      </c>
      <c r="O1804" s="180">
        <f t="shared" si="118"/>
        <v>2.5000000000000004</v>
      </c>
    </row>
    <row r="1805" spans="2:15" x14ac:dyDescent="0.2">
      <c r="B1805" s="175" t="s">
        <v>66</v>
      </c>
      <c r="C1805" s="182" t="s">
        <v>18</v>
      </c>
      <c r="D1805" s="175" t="s">
        <v>135</v>
      </c>
      <c r="E1805" s="176" t="str">
        <f t="shared" ref="E1805:E1850" si="119">_xlfn.CONCAT(B1805,C1805,D1805)</f>
        <v>MTTotal85-89</v>
      </c>
      <c r="F1805" s="177">
        <v>0.11964</v>
      </c>
      <c r="G1805" s="177">
        <v>0.46046588232301222</v>
      </c>
      <c r="H1805" s="178">
        <v>15210.208626930062</v>
      </c>
      <c r="I1805" s="177">
        <v>0.53953411767698778</v>
      </c>
      <c r="J1805" s="178">
        <v>33032.216307092764</v>
      </c>
      <c r="K1805" s="178">
        <v>127135.55996813867</v>
      </c>
      <c r="L1805" s="178">
        <v>238322.12469407625</v>
      </c>
      <c r="M1805" s="179">
        <v>7.214839067365368</v>
      </c>
      <c r="N1805" s="178">
        <v>5</v>
      </c>
      <c r="O1805" s="180">
        <f t="shared" si="118"/>
        <v>2.5000000000000009</v>
      </c>
    </row>
    <row r="1806" spans="2:15" x14ac:dyDescent="0.2">
      <c r="B1806" s="175" t="s">
        <v>66</v>
      </c>
      <c r="C1806" s="182" t="s">
        <v>18</v>
      </c>
      <c r="D1806" s="175" t="s">
        <v>8</v>
      </c>
      <c r="E1806" s="176" t="str">
        <f t="shared" si="119"/>
        <v>MTTotal90+</v>
      </c>
      <c r="F1806" s="177">
        <v>0.16028999999999999</v>
      </c>
      <c r="G1806" s="177">
        <v>1</v>
      </c>
      <c r="H1806" s="178">
        <v>17822.0076801627</v>
      </c>
      <c r="I1806" s="177">
        <v>0</v>
      </c>
      <c r="J1806" s="178">
        <v>17822.0076801627</v>
      </c>
      <c r="K1806" s="178">
        <v>111186.56472593757</v>
      </c>
      <c r="L1806" s="178">
        <v>111186.56472593757</v>
      </c>
      <c r="M1806" s="179">
        <v>6.2387227478134788</v>
      </c>
      <c r="N1806" s="179" t="s">
        <v>19</v>
      </c>
      <c r="O1806" s="180">
        <f>K1806/H1806</f>
        <v>6.2387227478134788</v>
      </c>
    </row>
    <row r="1807" spans="2:15" ht="16" customHeight="1" x14ac:dyDescent="0.2">
      <c r="B1807" s="246" t="s">
        <v>14</v>
      </c>
      <c r="C1807" s="246" t="s">
        <v>17</v>
      </c>
      <c r="D1807" s="246" t="s">
        <v>0</v>
      </c>
      <c r="E1807" s="246" t="s">
        <v>137</v>
      </c>
      <c r="F1807" s="245" t="s">
        <v>1</v>
      </c>
      <c r="G1807" s="245" t="s">
        <v>2</v>
      </c>
      <c r="H1807" s="245" t="s">
        <v>82</v>
      </c>
      <c r="I1807" s="245" t="s">
        <v>3</v>
      </c>
      <c r="J1807" s="245" t="s">
        <v>4</v>
      </c>
      <c r="K1807" s="245" t="s">
        <v>5</v>
      </c>
      <c r="L1807" s="245" t="s">
        <v>6</v>
      </c>
      <c r="M1807" s="245" t="s">
        <v>7</v>
      </c>
      <c r="N1807" s="251" t="s">
        <v>9</v>
      </c>
      <c r="O1807" s="252" t="s">
        <v>141</v>
      </c>
    </row>
    <row r="1808" spans="2:15" ht="16" customHeight="1" x14ac:dyDescent="0.2">
      <c r="B1808" s="246"/>
      <c r="C1808" s="246"/>
      <c r="D1808" s="246"/>
      <c r="E1808" s="246"/>
      <c r="F1808" s="246"/>
      <c r="G1808" s="246"/>
      <c r="H1808" s="246"/>
      <c r="I1808" s="246"/>
      <c r="J1808" s="246"/>
      <c r="K1808" s="246"/>
      <c r="L1808" s="246"/>
      <c r="M1808" s="246"/>
      <c r="N1808" s="251"/>
      <c r="O1808" s="252"/>
    </row>
    <row r="1809" spans="2:15" x14ac:dyDescent="0.2">
      <c r="B1809" s="175" t="s">
        <v>67</v>
      </c>
      <c r="C1809" s="182" t="s">
        <v>18</v>
      </c>
      <c r="D1809" s="175">
        <v>0</v>
      </c>
      <c r="E1809" s="176" t="str">
        <f t="shared" si="119"/>
        <v>GOTotal0</v>
      </c>
      <c r="F1809" s="177">
        <v>1.3939999999999999E-2</v>
      </c>
      <c r="G1809" s="177">
        <v>1.3764556413223552E-2</v>
      </c>
      <c r="H1809" s="178">
        <v>1376.4556413223552</v>
      </c>
      <c r="I1809" s="177">
        <v>0.98623544358677639</v>
      </c>
      <c r="J1809" s="178">
        <v>100000</v>
      </c>
      <c r="K1809" s="178">
        <v>98749.206044719598</v>
      </c>
      <c r="L1809" s="178">
        <v>7466623.896532231</v>
      </c>
      <c r="M1809" s="179">
        <v>74.666238965322307</v>
      </c>
      <c r="N1809" s="178">
        <v>1</v>
      </c>
      <c r="O1809" s="180">
        <f t="shared" ref="O1809:O1827" si="120">(K1809-J1810*N1809)/H1809</f>
        <v>9.1293669239669251E-2</v>
      </c>
    </row>
    <row r="1810" spans="2:15" x14ac:dyDescent="0.2">
      <c r="B1810" s="175" t="s">
        <v>67</v>
      </c>
      <c r="C1810" s="182" t="s">
        <v>18</v>
      </c>
      <c r="D1810" s="181" t="s">
        <v>139</v>
      </c>
      <c r="E1810" s="176" t="str">
        <f t="shared" si="119"/>
        <v>GOTotal01-04</v>
      </c>
      <c r="F1810" s="177">
        <v>6.0999999999999997E-4</v>
      </c>
      <c r="G1810" s="177">
        <v>2.4241184401234007E-3</v>
      </c>
      <c r="H1810" s="178">
        <v>239.07515251019865</v>
      </c>
      <c r="I1810" s="177">
        <v>0.99757588155987664</v>
      </c>
      <c r="J1810" s="178">
        <v>98623.544358677638</v>
      </c>
      <c r="K1810" s="178">
        <v>393896.87986653176</v>
      </c>
      <c r="L1810" s="178">
        <v>7367874.6904875115</v>
      </c>
      <c r="M1810" s="179">
        <v>74.707056397119146</v>
      </c>
      <c r="N1810" s="178">
        <v>4</v>
      </c>
      <c r="O1810" s="180">
        <f t="shared" si="120"/>
        <v>1.5016325958285091</v>
      </c>
    </row>
    <row r="1811" spans="2:15" x14ac:dyDescent="0.2">
      <c r="B1811" s="175" t="s">
        <v>67</v>
      </c>
      <c r="C1811" s="182" t="s">
        <v>18</v>
      </c>
      <c r="D1811" s="181" t="s">
        <v>138</v>
      </c>
      <c r="E1811" s="176" t="str">
        <f t="shared" si="119"/>
        <v>GOTotal05-09</v>
      </c>
      <c r="F1811" s="177">
        <v>2.9999999999999997E-4</v>
      </c>
      <c r="G1811" s="177">
        <v>1.5054773488206155E-3</v>
      </c>
      <c r="H1811" s="178">
        <v>148.11558986562446</v>
      </c>
      <c r="I1811" s="177">
        <v>0.99849452265117944</v>
      </c>
      <c r="J1811" s="178">
        <v>98384.469206167443</v>
      </c>
      <c r="K1811" s="178">
        <v>491552.05705617316</v>
      </c>
      <c r="L1811" s="178">
        <v>6973977.8106209794</v>
      </c>
      <c r="M1811" s="179">
        <v>70.884946240923568</v>
      </c>
      <c r="N1811" s="178">
        <v>5</v>
      </c>
      <c r="O1811" s="180">
        <f t="shared" si="120"/>
        <v>2.499999999999583</v>
      </c>
    </row>
    <row r="1812" spans="2:15" x14ac:dyDescent="0.2">
      <c r="B1812" s="175" t="s">
        <v>67</v>
      </c>
      <c r="C1812" s="182" t="s">
        <v>18</v>
      </c>
      <c r="D1812" s="181" t="s">
        <v>120</v>
      </c>
      <c r="E1812" s="176" t="str">
        <f t="shared" si="119"/>
        <v>GOTotal10-14</v>
      </c>
      <c r="F1812" s="177">
        <v>3.4000000000000002E-4</v>
      </c>
      <c r="G1812" s="177">
        <v>1.7107992113919173E-3</v>
      </c>
      <c r="H1812" s="178">
        <v>168.06267629678669</v>
      </c>
      <c r="I1812" s="177">
        <v>0.99828920078860806</v>
      </c>
      <c r="J1812" s="178">
        <v>98236.353616301829</v>
      </c>
      <c r="K1812" s="178">
        <v>490761.61139076715</v>
      </c>
      <c r="L1812" s="178">
        <v>6482425.7535648067</v>
      </c>
      <c r="M1812" s="179">
        <v>65.988053454063476</v>
      </c>
      <c r="N1812" s="178">
        <v>5</v>
      </c>
      <c r="O1812" s="180">
        <f t="shared" si="120"/>
        <v>2.499999999999885</v>
      </c>
    </row>
    <row r="1813" spans="2:15" x14ac:dyDescent="0.2">
      <c r="B1813" s="175" t="s">
        <v>67</v>
      </c>
      <c r="C1813" s="182" t="s">
        <v>18</v>
      </c>
      <c r="D1813" s="175" t="s">
        <v>121</v>
      </c>
      <c r="E1813" s="176" t="str">
        <f t="shared" si="119"/>
        <v>GOTotal15-19</v>
      </c>
      <c r="F1813" s="177">
        <v>1.2099999999999999E-3</v>
      </c>
      <c r="G1813" s="177">
        <v>6.0363934699838176E-3</v>
      </c>
      <c r="H1813" s="178">
        <v>591.97879104271965</v>
      </c>
      <c r="I1813" s="177">
        <v>0.99396360653001614</v>
      </c>
      <c r="J1813" s="178">
        <v>98068.290940005041</v>
      </c>
      <c r="K1813" s="178">
        <v>488861.50772241841</v>
      </c>
      <c r="L1813" s="178">
        <v>5991664.14217404</v>
      </c>
      <c r="M1813" s="179">
        <v>61.096854903279016</v>
      </c>
      <c r="N1813" s="178">
        <v>5</v>
      </c>
      <c r="O1813" s="180">
        <f t="shared" si="120"/>
        <v>2.5000000000000995</v>
      </c>
    </row>
    <row r="1814" spans="2:15" x14ac:dyDescent="0.2">
      <c r="B1814" s="175" t="s">
        <v>67</v>
      </c>
      <c r="C1814" s="182" t="s">
        <v>18</v>
      </c>
      <c r="D1814" s="175" t="s">
        <v>122</v>
      </c>
      <c r="E1814" s="176" t="str">
        <f t="shared" si="119"/>
        <v>GOTotal20-24</v>
      </c>
      <c r="F1814" s="177">
        <v>1.83E-3</v>
      </c>
      <c r="G1814" s="177">
        <v>9.0945461753828595E-3</v>
      </c>
      <c r="H1814" s="178">
        <v>886.50282184477101</v>
      </c>
      <c r="I1814" s="177">
        <v>0.99090545382461714</v>
      </c>
      <c r="J1814" s="178">
        <v>97476.312148962315</v>
      </c>
      <c r="K1814" s="178">
        <v>485165.30369019962</v>
      </c>
      <c r="L1814" s="178">
        <v>5502802.6344516212</v>
      </c>
      <c r="M1814" s="179">
        <v>56.452716697388936</v>
      </c>
      <c r="N1814" s="178">
        <v>5</v>
      </c>
      <c r="O1814" s="180">
        <f t="shared" si="120"/>
        <v>2.499999999999996</v>
      </c>
    </row>
    <row r="1815" spans="2:15" x14ac:dyDescent="0.2">
      <c r="B1815" s="175" t="s">
        <v>67</v>
      </c>
      <c r="C1815" s="182" t="s">
        <v>18</v>
      </c>
      <c r="D1815" s="175" t="s">
        <v>123</v>
      </c>
      <c r="E1815" s="176" t="str">
        <f t="shared" si="119"/>
        <v>GOTotal25-29</v>
      </c>
      <c r="F1815" s="177">
        <v>1.7899999999999999E-3</v>
      </c>
      <c r="G1815" s="177">
        <v>8.8931567387072457E-3</v>
      </c>
      <c r="H1815" s="178">
        <v>858.98831370790333</v>
      </c>
      <c r="I1815" s="177">
        <v>0.99110684326129272</v>
      </c>
      <c r="J1815" s="178">
        <v>96589.809327117546</v>
      </c>
      <c r="K1815" s="178">
        <v>480801.57585131796</v>
      </c>
      <c r="L1815" s="178">
        <v>5017637.3307614215</v>
      </c>
      <c r="M1815" s="179">
        <v>51.947895598057897</v>
      </c>
      <c r="N1815" s="178">
        <v>5</v>
      </c>
      <c r="O1815" s="180">
        <f t="shared" si="120"/>
        <v>2.4999999999999774</v>
      </c>
    </row>
    <row r="1816" spans="2:15" x14ac:dyDescent="0.2">
      <c r="B1816" s="175" t="s">
        <v>67</v>
      </c>
      <c r="C1816" s="182" t="s">
        <v>18</v>
      </c>
      <c r="D1816" s="175" t="s">
        <v>124</v>
      </c>
      <c r="E1816" s="176" t="str">
        <f t="shared" si="119"/>
        <v>GOTotal30-34</v>
      </c>
      <c r="F1816" s="177">
        <v>1.98E-3</v>
      </c>
      <c r="G1816" s="177">
        <v>9.8557345339376993E-3</v>
      </c>
      <c r="H1816" s="178">
        <v>943.49755862407017</v>
      </c>
      <c r="I1816" s="177">
        <v>0.99014426546606227</v>
      </c>
      <c r="J1816" s="178">
        <v>95730.821013409644</v>
      </c>
      <c r="K1816" s="178">
        <v>476295.36117048806</v>
      </c>
      <c r="L1816" s="178">
        <v>4536835.754910104</v>
      </c>
      <c r="M1816" s="179">
        <v>47.391589321840243</v>
      </c>
      <c r="N1816" s="178">
        <v>5</v>
      </c>
      <c r="O1816" s="180">
        <f t="shared" si="120"/>
        <v>2.5000000000000466</v>
      </c>
    </row>
    <row r="1817" spans="2:15" x14ac:dyDescent="0.2">
      <c r="B1817" s="175" t="s">
        <v>67</v>
      </c>
      <c r="C1817" s="182" t="s">
        <v>18</v>
      </c>
      <c r="D1817" s="175" t="s">
        <v>125</v>
      </c>
      <c r="E1817" s="176" t="str">
        <f t="shared" si="119"/>
        <v>GOTotal35-39</v>
      </c>
      <c r="F1817" s="177">
        <v>2.32E-3</v>
      </c>
      <c r="G1817" s="177">
        <v>1.1540470739743231E-2</v>
      </c>
      <c r="H1817" s="178">
        <v>1093.8903328285301</v>
      </c>
      <c r="I1817" s="177">
        <v>0.98845952926025682</v>
      </c>
      <c r="J1817" s="178">
        <v>94787.323454785568</v>
      </c>
      <c r="K1817" s="178">
        <v>471201.89144185651</v>
      </c>
      <c r="L1817" s="178">
        <v>4060540.3937396156</v>
      </c>
      <c r="M1817" s="179">
        <v>42.838432880495155</v>
      </c>
      <c r="N1817" s="178">
        <v>5</v>
      </c>
      <c r="O1817" s="180">
        <f t="shared" si="120"/>
        <v>2.4999999999999512</v>
      </c>
    </row>
    <row r="1818" spans="2:15" x14ac:dyDescent="0.2">
      <c r="B1818" s="175" t="s">
        <v>67</v>
      </c>
      <c r="C1818" s="182" t="s">
        <v>18</v>
      </c>
      <c r="D1818" s="175" t="s">
        <v>126</v>
      </c>
      <c r="E1818" s="176" t="str">
        <f t="shared" si="119"/>
        <v>GOTotal40-44</v>
      </c>
      <c r="F1818" s="177">
        <v>2.9499999999999999E-3</v>
      </c>
      <c r="G1818" s="177">
        <v>1.4664193578882878E-2</v>
      </c>
      <c r="H1818" s="178">
        <v>1373.9386403704948</v>
      </c>
      <c r="I1818" s="177">
        <v>0.98533580642111707</v>
      </c>
      <c r="J1818" s="178">
        <v>93693.433121957045</v>
      </c>
      <c r="K1818" s="178">
        <v>465032.31900885899</v>
      </c>
      <c r="L1818" s="178">
        <v>3589338.5022977591</v>
      </c>
      <c r="M1818" s="179">
        <v>38.309392480320994</v>
      </c>
      <c r="N1818" s="178">
        <v>5</v>
      </c>
      <c r="O1818" s="180">
        <f t="shared" si="120"/>
        <v>2.5000000000000084</v>
      </c>
    </row>
    <row r="1819" spans="2:15" x14ac:dyDescent="0.2">
      <c r="B1819" s="175" t="s">
        <v>67</v>
      </c>
      <c r="C1819" s="182" t="s">
        <v>18</v>
      </c>
      <c r="D1819" s="175" t="s">
        <v>127</v>
      </c>
      <c r="E1819" s="176" t="str">
        <f t="shared" si="119"/>
        <v>GOTotal45-49</v>
      </c>
      <c r="F1819" s="177">
        <v>4.13E-3</v>
      </c>
      <c r="G1819" s="177">
        <v>2.0443075720739251E-2</v>
      </c>
      <c r="H1819" s="178">
        <v>1887.2944161874432</v>
      </c>
      <c r="I1819" s="177">
        <v>0.97955692427926078</v>
      </c>
      <c r="J1819" s="178">
        <v>92319.494481586546</v>
      </c>
      <c r="K1819" s="178">
        <v>456879.23636746412</v>
      </c>
      <c r="L1819" s="178">
        <v>3124306.1832889002</v>
      </c>
      <c r="M1819" s="179">
        <v>33.842323344957812</v>
      </c>
      <c r="N1819" s="178">
        <v>5</v>
      </c>
      <c r="O1819" s="180">
        <f t="shared" si="120"/>
        <v>2.5000000000000058</v>
      </c>
    </row>
    <row r="1820" spans="2:15" x14ac:dyDescent="0.2">
      <c r="B1820" s="175" t="s">
        <v>67</v>
      </c>
      <c r="C1820" s="182" t="s">
        <v>18</v>
      </c>
      <c r="D1820" s="175" t="s">
        <v>128</v>
      </c>
      <c r="E1820" s="176" t="str">
        <f t="shared" si="119"/>
        <v>GOTotal50-54</v>
      </c>
      <c r="F1820" s="177">
        <v>6.2199999999999998E-3</v>
      </c>
      <c r="G1820" s="177">
        <v>3.0643210623985586E-2</v>
      </c>
      <c r="H1820" s="178">
        <v>2771.1329537944275</v>
      </c>
      <c r="I1820" s="177">
        <v>0.96935678937601444</v>
      </c>
      <c r="J1820" s="178">
        <v>90432.200065399098</v>
      </c>
      <c r="K1820" s="178">
        <v>445233.1679425094</v>
      </c>
      <c r="L1820" s="178">
        <v>2667426.9469214361</v>
      </c>
      <c r="M1820" s="179">
        <v>29.496428760910341</v>
      </c>
      <c r="N1820" s="178">
        <v>5</v>
      </c>
      <c r="O1820" s="180">
        <f t="shared" si="120"/>
        <v>2.4999999999999907</v>
      </c>
    </row>
    <row r="1821" spans="2:15" x14ac:dyDescent="0.2">
      <c r="B1821" s="175" t="s">
        <v>67</v>
      </c>
      <c r="C1821" s="182" t="s">
        <v>18</v>
      </c>
      <c r="D1821" s="175" t="s">
        <v>129</v>
      </c>
      <c r="E1821" s="176" t="str">
        <f t="shared" si="119"/>
        <v>GOTotal55-59</v>
      </c>
      <c r="F1821" s="177">
        <v>9.4000000000000004E-3</v>
      </c>
      <c r="G1821" s="177">
        <v>4.5942731072526298E-2</v>
      </c>
      <c r="H1821" s="178">
        <v>4027.3888318391332</v>
      </c>
      <c r="I1821" s="177">
        <v>0.95405726892747367</v>
      </c>
      <c r="J1821" s="178">
        <v>87661.067111604672</v>
      </c>
      <c r="K1821" s="178">
        <v>428236.86347842554</v>
      </c>
      <c r="L1821" s="178">
        <v>2222193.7789789266</v>
      </c>
      <c r="M1821" s="179">
        <v>25.349837187696636</v>
      </c>
      <c r="N1821" s="178">
        <v>5</v>
      </c>
      <c r="O1821" s="180">
        <f t="shared" si="120"/>
        <v>2.5000000000000115</v>
      </c>
    </row>
    <row r="1822" spans="2:15" x14ac:dyDescent="0.2">
      <c r="B1822" s="175" t="s">
        <v>67</v>
      </c>
      <c r="C1822" s="182" t="s">
        <v>18</v>
      </c>
      <c r="D1822" s="175" t="s">
        <v>130</v>
      </c>
      <c r="E1822" s="176" t="str">
        <f t="shared" si="119"/>
        <v>GOTotal60-64</v>
      </c>
      <c r="F1822" s="177">
        <v>1.298E-2</v>
      </c>
      <c r="G1822" s="177">
        <v>6.2877139442776189E-2</v>
      </c>
      <c r="H1822" s="178">
        <v>5258.6464513090996</v>
      </c>
      <c r="I1822" s="177">
        <v>0.93712286055722382</v>
      </c>
      <c r="J1822" s="178">
        <v>83633.678279765532</v>
      </c>
      <c r="K1822" s="178">
        <v>405021.77527055488</v>
      </c>
      <c r="L1822" s="178">
        <v>1793956.9155005009</v>
      </c>
      <c r="M1822" s="179">
        <v>21.450173571219501</v>
      </c>
      <c r="N1822" s="178">
        <v>5</v>
      </c>
      <c r="O1822" s="180">
        <f t="shared" si="120"/>
        <v>2.4999999999999956</v>
      </c>
    </row>
    <row r="1823" spans="2:15" x14ac:dyDescent="0.2">
      <c r="B1823" s="175" t="s">
        <v>67</v>
      </c>
      <c r="C1823" s="182" t="s">
        <v>18</v>
      </c>
      <c r="D1823" s="175" t="s">
        <v>131</v>
      </c>
      <c r="E1823" s="176" t="str">
        <f t="shared" si="119"/>
        <v>GOTotal65-69</v>
      </c>
      <c r="F1823" s="177">
        <v>2.036E-2</v>
      </c>
      <c r="G1823" s="177">
        <v>9.6870216158976369E-2</v>
      </c>
      <c r="H1823" s="178">
        <v>7592.206274689227</v>
      </c>
      <c r="I1823" s="177">
        <v>0.9031297838410236</v>
      </c>
      <c r="J1823" s="178">
        <v>78375.031828456427</v>
      </c>
      <c r="K1823" s="178">
        <v>372894.64345555904</v>
      </c>
      <c r="L1823" s="178">
        <v>1388935.140229946</v>
      </c>
      <c r="M1823" s="179">
        <v>17.721653284556002</v>
      </c>
      <c r="N1823" s="178">
        <v>5</v>
      </c>
      <c r="O1823" s="180">
        <f t="shared" si="120"/>
        <v>2.4999999999999982</v>
      </c>
    </row>
    <row r="1824" spans="2:15" x14ac:dyDescent="0.2">
      <c r="B1824" s="175" t="s">
        <v>67</v>
      </c>
      <c r="C1824" s="182" t="s">
        <v>18</v>
      </c>
      <c r="D1824" s="175" t="s">
        <v>132</v>
      </c>
      <c r="E1824" s="176" t="str">
        <f t="shared" si="119"/>
        <v>GOTotal70-74</v>
      </c>
      <c r="F1824" s="177">
        <v>3.1820000000000001E-2</v>
      </c>
      <c r="G1824" s="177">
        <v>0.14737198523907361</v>
      </c>
      <c r="H1824" s="178">
        <v>10431.405522689702</v>
      </c>
      <c r="I1824" s="177">
        <v>0.85262801476092642</v>
      </c>
      <c r="J1824" s="178">
        <v>70782.825553767194</v>
      </c>
      <c r="K1824" s="178">
        <v>327835.6139621117</v>
      </c>
      <c r="L1824" s="178">
        <v>1016040.4967743871</v>
      </c>
      <c r="M1824" s="179">
        <v>14.354336505012713</v>
      </c>
      <c r="N1824" s="178">
        <v>5</v>
      </c>
      <c r="O1824" s="180">
        <f t="shared" si="120"/>
        <v>2.4999999999999969</v>
      </c>
    </row>
    <row r="1825" spans="2:15" x14ac:dyDescent="0.2">
      <c r="B1825" s="175" t="s">
        <v>67</v>
      </c>
      <c r="C1825" s="182" t="s">
        <v>18</v>
      </c>
      <c r="D1825" s="175" t="s">
        <v>133</v>
      </c>
      <c r="E1825" s="176" t="str">
        <f t="shared" si="119"/>
        <v>GOTotal75-79</v>
      </c>
      <c r="F1825" s="177">
        <v>4.9270000000000001E-2</v>
      </c>
      <c r="G1825" s="177">
        <v>0.21932015367149699</v>
      </c>
      <c r="H1825" s="178">
        <v>13236.282715508978</v>
      </c>
      <c r="I1825" s="177">
        <v>0.78067984632850296</v>
      </c>
      <c r="J1825" s="178">
        <v>60351.420031077498</v>
      </c>
      <c r="K1825" s="178">
        <v>268666.39336661506</v>
      </c>
      <c r="L1825" s="178">
        <v>688204.88281227543</v>
      </c>
      <c r="M1825" s="179">
        <v>11.403292291347737</v>
      </c>
      <c r="N1825" s="178">
        <v>5</v>
      </c>
      <c r="O1825" s="180">
        <f t="shared" si="120"/>
        <v>2.5000000000000031</v>
      </c>
    </row>
    <row r="1826" spans="2:15" x14ac:dyDescent="0.2">
      <c r="B1826" s="175" t="s">
        <v>67</v>
      </c>
      <c r="C1826" s="182" t="s">
        <v>18</v>
      </c>
      <c r="D1826" s="175" t="s">
        <v>134</v>
      </c>
      <c r="E1826" s="176" t="str">
        <f t="shared" si="119"/>
        <v>GOTotal80-84</v>
      </c>
      <c r="F1826" s="177">
        <v>7.6020000000000004E-2</v>
      </c>
      <c r="G1826" s="177">
        <v>0.31938830979593907</v>
      </c>
      <c r="H1826" s="178">
        <v>15048.024073023005</v>
      </c>
      <c r="I1826" s="177">
        <v>0.68061169020406087</v>
      </c>
      <c r="J1826" s="178">
        <v>47115.137315568514</v>
      </c>
      <c r="K1826" s="178">
        <v>197955.62639528504</v>
      </c>
      <c r="L1826" s="178">
        <v>419538.48944566038</v>
      </c>
      <c r="M1826" s="179">
        <v>8.9045371264795179</v>
      </c>
      <c r="N1826" s="178">
        <v>5</v>
      </c>
      <c r="O1826" s="180">
        <f t="shared" si="120"/>
        <v>2.4999999999999991</v>
      </c>
    </row>
    <row r="1827" spans="2:15" x14ac:dyDescent="0.2">
      <c r="B1827" s="175" t="s">
        <v>67</v>
      </c>
      <c r="C1827" s="182" t="s">
        <v>18</v>
      </c>
      <c r="D1827" s="175" t="s">
        <v>135</v>
      </c>
      <c r="E1827" s="176" t="str">
        <f t="shared" si="119"/>
        <v>GOTotal85-89</v>
      </c>
      <c r="F1827" s="177">
        <v>0.11157</v>
      </c>
      <c r="G1827" s="177">
        <v>0.43619330572255444</v>
      </c>
      <c r="H1827" s="178">
        <v>13987.460130245427</v>
      </c>
      <c r="I1827" s="177">
        <v>0.56380669427744556</v>
      </c>
      <c r="J1827" s="178">
        <v>32067.113242545507</v>
      </c>
      <c r="K1827" s="178">
        <v>125366.91588711398</v>
      </c>
      <c r="L1827" s="178">
        <v>221582.86305037531</v>
      </c>
      <c r="M1827" s="179">
        <v>6.9099722626852182</v>
      </c>
      <c r="N1827" s="178">
        <v>5</v>
      </c>
      <c r="O1827" s="180">
        <f t="shared" si="120"/>
        <v>2.4999999999999996</v>
      </c>
    </row>
    <row r="1828" spans="2:15" x14ac:dyDescent="0.2">
      <c r="B1828" s="175" t="s">
        <v>67</v>
      </c>
      <c r="C1828" s="182" t="s">
        <v>18</v>
      </c>
      <c r="D1828" s="175" t="s">
        <v>8</v>
      </c>
      <c r="E1828" s="176" t="str">
        <f t="shared" si="119"/>
        <v>GOTotal90+</v>
      </c>
      <c r="F1828" s="177">
        <v>0.18790999999999999</v>
      </c>
      <c r="G1828" s="177">
        <v>1</v>
      </c>
      <c r="H1828" s="178">
        <v>18079.653112300082</v>
      </c>
      <c r="I1828" s="177">
        <v>0</v>
      </c>
      <c r="J1828" s="178">
        <v>18079.653112300082</v>
      </c>
      <c r="K1828" s="178">
        <v>96215.947163261342</v>
      </c>
      <c r="L1828" s="178">
        <v>96215.947163261342</v>
      </c>
      <c r="M1828" s="179">
        <v>5.3217805986445059</v>
      </c>
      <c r="N1828" s="179" t="s">
        <v>19</v>
      </c>
      <c r="O1828" s="180">
        <f>K1828/H1828</f>
        <v>5.3217805986445059</v>
      </c>
    </row>
    <row r="1829" spans="2:15" ht="16" customHeight="1" x14ac:dyDescent="0.2">
      <c r="B1829" s="246" t="s">
        <v>14</v>
      </c>
      <c r="C1829" s="246" t="s">
        <v>17</v>
      </c>
      <c r="D1829" s="246" t="s">
        <v>0</v>
      </c>
      <c r="E1829" s="246" t="s">
        <v>137</v>
      </c>
      <c r="F1829" s="245" t="s">
        <v>1</v>
      </c>
      <c r="G1829" s="245" t="s">
        <v>2</v>
      </c>
      <c r="H1829" s="245" t="s">
        <v>82</v>
      </c>
      <c r="I1829" s="245" t="s">
        <v>3</v>
      </c>
      <c r="J1829" s="245" t="s">
        <v>4</v>
      </c>
      <c r="K1829" s="245" t="s">
        <v>5</v>
      </c>
      <c r="L1829" s="245" t="s">
        <v>6</v>
      </c>
      <c r="M1829" s="245" t="s">
        <v>7</v>
      </c>
      <c r="N1829" s="251" t="s">
        <v>9</v>
      </c>
      <c r="O1829" s="252" t="s">
        <v>141</v>
      </c>
    </row>
    <row r="1830" spans="2:15" ht="16" customHeight="1" x14ac:dyDescent="0.2">
      <c r="B1830" s="246"/>
      <c r="C1830" s="246"/>
      <c r="D1830" s="246"/>
      <c r="E1830" s="246"/>
      <c r="F1830" s="246"/>
      <c r="G1830" s="246"/>
      <c r="H1830" s="246"/>
      <c r="I1830" s="246"/>
      <c r="J1830" s="246"/>
      <c r="K1830" s="246"/>
      <c r="L1830" s="246"/>
      <c r="M1830" s="246"/>
      <c r="N1830" s="251"/>
      <c r="O1830" s="252"/>
    </row>
    <row r="1831" spans="2:15" x14ac:dyDescent="0.2">
      <c r="B1831" s="175" t="s">
        <v>68</v>
      </c>
      <c r="C1831" s="182" t="s">
        <v>18</v>
      </c>
      <c r="D1831" s="175">
        <v>0</v>
      </c>
      <c r="E1831" s="176" t="str">
        <f t="shared" si="119"/>
        <v>DFTotal0</v>
      </c>
      <c r="F1831" s="177">
        <v>0.01</v>
      </c>
      <c r="G1831" s="177">
        <v>9.906506901664067E-3</v>
      </c>
      <c r="H1831" s="178">
        <v>990.65069016640666</v>
      </c>
      <c r="I1831" s="177">
        <v>0.99009349309833594</v>
      </c>
      <c r="J1831" s="178">
        <v>100000</v>
      </c>
      <c r="K1831" s="178">
        <v>99088.323508039728</v>
      </c>
      <c r="L1831" s="178">
        <v>7885069.1880912697</v>
      </c>
      <c r="M1831" s="179">
        <v>78.850691880912692</v>
      </c>
      <c r="N1831" s="178">
        <v>1</v>
      </c>
      <c r="O1831" s="180">
        <f t="shared" ref="O1831:O1849" si="121">(K1831-J1832*N1831)/H1831</f>
        <v>7.9719520704995245E-2</v>
      </c>
    </row>
    <row r="1832" spans="2:15" x14ac:dyDescent="0.2">
      <c r="B1832" s="175" t="s">
        <v>68</v>
      </c>
      <c r="C1832" s="182" t="s">
        <v>18</v>
      </c>
      <c r="D1832" s="181" t="s">
        <v>139</v>
      </c>
      <c r="E1832" s="176" t="str">
        <f t="shared" si="119"/>
        <v>DFTotal01-04</v>
      </c>
      <c r="F1832" s="177">
        <v>3.5E-4</v>
      </c>
      <c r="G1832" s="177">
        <v>1.3828154977725993E-3</v>
      </c>
      <c r="H1832" s="178">
        <v>136.91166265001868</v>
      </c>
      <c r="I1832" s="177">
        <v>0.99861718450222736</v>
      </c>
      <c r="J1832" s="178">
        <v>99009.349309833589</v>
      </c>
      <c r="K1832" s="178">
        <v>395696.19994857511</v>
      </c>
      <c r="L1832" s="178">
        <v>7785980.8645832296</v>
      </c>
      <c r="M1832" s="179">
        <v>78.638844905628801</v>
      </c>
      <c r="N1832" s="178">
        <v>4</v>
      </c>
      <c r="O1832" s="180">
        <f t="shared" si="121"/>
        <v>1.5079019262848874</v>
      </c>
    </row>
    <row r="1833" spans="2:15" x14ac:dyDescent="0.2">
      <c r="B1833" s="175" t="s">
        <v>68</v>
      </c>
      <c r="C1833" s="182" t="s">
        <v>18</v>
      </c>
      <c r="D1833" s="181" t="s">
        <v>138</v>
      </c>
      <c r="E1833" s="176" t="str">
        <f t="shared" si="119"/>
        <v>DFTotal05-09</v>
      </c>
      <c r="F1833" s="177">
        <v>1.6000000000000001E-4</v>
      </c>
      <c r="G1833" s="177">
        <v>7.7827081131459359E-4</v>
      </c>
      <c r="H1833" s="178">
        <v>76.949532264325128</v>
      </c>
      <c r="I1833" s="177">
        <v>0.99922172918868546</v>
      </c>
      <c r="J1833" s="178">
        <v>98872.437647183571</v>
      </c>
      <c r="K1833" s="178">
        <v>494169.81440525706</v>
      </c>
      <c r="L1833" s="178">
        <v>7390284.6646346543</v>
      </c>
      <c r="M1833" s="179">
        <v>74.745650461316103</v>
      </c>
      <c r="N1833" s="178">
        <v>5</v>
      </c>
      <c r="O1833" s="180">
        <f t="shared" si="121"/>
        <v>2.4999999999994458</v>
      </c>
    </row>
    <row r="1834" spans="2:15" x14ac:dyDescent="0.2">
      <c r="B1834" s="175" t="s">
        <v>68</v>
      </c>
      <c r="C1834" s="182" t="s">
        <v>18</v>
      </c>
      <c r="D1834" s="181" t="s">
        <v>120</v>
      </c>
      <c r="E1834" s="176" t="str">
        <f t="shared" si="119"/>
        <v>DFTotal10-14</v>
      </c>
      <c r="F1834" s="177">
        <v>2.2000000000000001E-4</v>
      </c>
      <c r="G1834" s="177">
        <v>1.0763253375163124E-3</v>
      </c>
      <c r="H1834" s="178">
        <v>106.33608709037929</v>
      </c>
      <c r="I1834" s="177">
        <v>0.99892367466248366</v>
      </c>
      <c r="J1834" s="178">
        <v>98795.488114919252</v>
      </c>
      <c r="K1834" s="178">
        <v>493711.60035687027</v>
      </c>
      <c r="L1834" s="178">
        <v>6896114.8502293974</v>
      </c>
      <c r="M1834" s="179">
        <v>69.801920935982551</v>
      </c>
      <c r="N1834" s="178">
        <v>5</v>
      </c>
      <c r="O1834" s="180">
        <f t="shared" si="121"/>
        <v>2.5000000000000719</v>
      </c>
    </row>
    <row r="1835" spans="2:15" x14ac:dyDescent="0.2">
      <c r="B1835" s="175" t="s">
        <v>68</v>
      </c>
      <c r="C1835" s="182" t="s">
        <v>18</v>
      </c>
      <c r="D1835" s="175" t="s">
        <v>121</v>
      </c>
      <c r="E1835" s="176" t="str">
        <f t="shared" si="119"/>
        <v>DFTotal15-19</v>
      </c>
      <c r="F1835" s="177">
        <v>8.4999999999999995E-4</v>
      </c>
      <c r="G1835" s="177">
        <v>4.253154864543824E-3</v>
      </c>
      <c r="H1835" s="178">
        <v>419.74024702486531</v>
      </c>
      <c r="I1835" s="177">
        <v>0.99574684513545619</v>
      </c>
      <c r="J1835" s="178">
        <v>98689.152027828866</v>
      </c>
      <c r="K1835" s="178">
        <v>492396.40952158219</v>
      </c>
      <c r="L1835" s="178">
        <v>6402403.2498725271</v>
      </c>
      <c r="M1835" s="179">
        <v>64.874437750434268</v>
      </c>
      <c r="N1835" s="178">
        <v>5</v>
      </c>
      <c r="O1835" s="180">
        <f t="shared" si="121"/>
        <v>2.5000000000000586</v>
      </c>
    </row>
    <row r="1836" spans="2:15" x14ac:dyDescent="0.2">
      <c r="B1836" s="175" t="s">
        <v>68</v>
      </c>
      <c r="C1836" s="182" t="s">
        <v>18</v>
      </c>
      <c r="D1836" s="175" t="s">
        <v>122</v>
      </c>
      <c r="E1836" s="176" t="str">
        <f t="shared" si="119"/>
        <v>DFTotal20-24</v>
      </c>
      <c r="F1836" s="177">
        <v>1.0399999999999999E-3</v>
      </c>
      <c r="G1836" s="177">
        <v>5.1939793672250859E-3</v>
      </c>
      <c r="H1836" s="178">
        <v>510.4092972188418</v>
      </c>
      <c r="I1836" s="177">
        <v>0.9948060206327749</v>
      </c>
      <c r="J1836" s="178">
        <v>98269.411780804003</v>
      </c>
      <c r="K1836" s="178">
        <v>490071.03566097294</v>
      </c>
      <c r="L1836" s="178">
        <v>5910006.8403509445</v>
      </c>
      <c r="M1836" s="179">
        <v>60.140859024714423</v>
      </c>
      <c r="N1836" s="178">
        <v>5</v>
      </c>
      <c r="O1836" s="180">
        <f t="shared" si="121"/>
        <v>2.5000000000000351</v>
      </c>
    </row>
    <row r="1837" spans="2:15" x14ac:dyDescent="0.2">
      <c r="B1837" s="175" t="s">
        <v>68</v>
      </c>
      <c r="C1837" s="182" t="s">
        <v>18</v>
      </c>
      <c r="D1837" s="175" t="s">
        <v>123</v>
      </c>
      <c r="E1837" s="176" t="str">
        <f t="shared" si="119"/>
        <v>DFTotal25-29</v>
      </c>
      <c r="F1837" s="177">
        <v>9.8999999999999999E-4</v>
      </c>
      <c r="G1837" s="177">
        <v>4.9160216395034715E-3</v>
      </c>
      <c r="H1837" s="178">
        <v>480.58537166557829</v>
      </c>
      <c r="I1837" s="177">
        <v>0.99508397836049656</v>
      </c>
      <c r="J1837" s="178">
        <v>97759.002483585165</v>
      </c>
      <c r="K1837" s="178">
        <v>487593.5489887619</v>
      </c>
      <c r="L1837" s="178">
        <v>5419935.8046899717</v>
      </c>
      <c r="M1837" s="179">
        <v>55.441807577773105</v>
      </c>
      <c r="N1837" s="178">
        <v>5</v>
      </c>
      <c r="O1837" s="180">
        <f t="shared" si="121"/>
        <v>2.4999999999999227</v>
      </c>
    </row>
    <row r="1838" spans="2:15" x14ac:dyDescent="0.2">
      <c r="B1838" s="175" t="s">
        <v>68</v>
      </c>
      <c r="C1838" s="182" t="s">
        <v>18</v>
      </c>
      <c r="D1838" s="175" t="s">
        <v>124</v>
      </c>
      <c r="E1838" s="176" t="str">
        <f t="shared" si="119"/>
        <v>DFTotal30-34</v>
      </c>
      <c r="F1838" s="177">
        <v>1.15E-3</v>
      </c>
      <c r="G1838" s="177">
        <v>5.7124058527977363E-3</v>
      </c>
      <c r="H1838" s="178">
        <v>555.69379926102897</v>
      </c>
      <c r="I1838" s="177">
        <v>0.99428759414720225</v>
      </c>
      <c r="J1838" s="178">
        <v>97278.417111919596</v>
      </c>
      <c r="K1838" s="178">
        <v>485002.85106144543</v>
      </c>
      <c r="L1838" s="178">
        <v>4932342.2557012094</v>
      </c>
      <c r="M1838" s="179">
        <v>50.703356429273619</v>
      </c>
      <c r="N1838" s="178">
        <v>5</v>
      </c>
      <c r="O1838" s="180">
        <f t="shared" si="121"/>
        <v>2.5000000000000959</v>
      </c>
    </row>
    <row r="1839" spans="2:15" x14ac:dyDescent="0.2">
      <c r="B1839" s="175" t="s">
        <v>68</v>
      </c>
      <c r="C1839" s="182" t="s">
        <v>18</v>
      </c>
      <c r="D1839" s="175" t="s">
        <v>125</v>
      </c>
      <c r="E1839" s="176" t="str">
        <f t="shared" si="119"/>
        <v>DFTotal35-39</v>
      </c>
      <c r="F1839" s="177">
        <v>1.39E-3</v>
      </c>
      <c r="G1839" s="177">
        <v>6.9356754343689415E-3</v>
      </c>
      <c r="H1839" s="178">
        <v>670.83741602487009</v>
      </c>
      <c r="I1839" s="177">
        <v>0.9930643245656311</v>
      </c>
      <c r="J1839" s="178">
        <v>96722.723312658563</v>
      </c>
      <c r="K1839" s="178">
        <v>481936.52302323066</v>
      </c>
      <c r="L1839" s="178">
        <v>4447339.4046397638</v>
      </c>
      <c r="M1839" s="179">
        <v>45.980295553337868</v>
      </c>
      <c r="N1839" s="178">
        <v>5</v>
      </c>
      <c r="O1839" s="180">
        <f t="shared" si="121"/>
        <v>2.4999999999999449</v>
      </c>
    </row>
    <row r="1840" spans="2:15" x14ac:dyDescent="0.2">
      <c r="B1840" s="175" t="s">
        <v>68</v>
      </c>
      <c r="C1840" s="182" t="s">
        <v>18</v>
      </c>
      <c r="D1840" s="175" t="s">
        <v>126</v>
      </c>
      <c r="E1840" s="176" t="str">
        <f t="shared" si="119"/>
        <v>DFTotal40-44</v>
      </c>
      <c r="F1840" s="177">
        <v>1.9599999999999999E-3</v>
      </c>
      <c r="G1840" s="177">
        <v>9.73116880203421E-3</v>
      </c>
      <c r="H1840" s="178">
        <v>934.69711541387153</v>
      </c>
      <c r="I1840" s="177">
        <v>0.99026883119796583</v>
      </c>
      <c r="J1840" s="178">
        <v>96051.885896633699</v>
      </c>
      <c r="K1840" s="178">
        <v>477922.6866946338</v>
      </c>
      <c r="L1840" s="178">
        <v>3965402.8816165333</v>
      </c>
      <c r="M1840" s="179">
        <v>41.283966937243733</v>
      </c>
      <c r="N1840" s="178">
        <v>5</v>
      </c>
      <c r="O1840" s="180">
        <f t="shared" si="121"/>
        <v>2.4999999999999902</v>
      </c>
    </row>
    <row r="1841" spans="2:15" x14ac:dyDescent="0.2">
      <c r="B1841" s="175" t="s">
        <v>68</v>
      </c>
      <c r="C1841" s="182" t="s">
        <v>18</v>
      </c>
      <c r="D1841" s="175" t="s">
        <v>127</v>
      </c>
      <c r="E1841" s="176" t="str">
        <f t="shared" si="119"/>
        <v>DFTotal45-49</v>
      </c>
      <c r="F1841" s="177">
        <v>2.99E-3</v>
      </c>
      <c r="G1841" s="177">
        <v>1.4828993737786539E-2</v>
      </c>
      <c r="H1841" s="178">
        <v>1410.4921967925688</v>
      </c>
      <c r="I1841" s="177">
        <v>0.98517100626221343</v>
      </c>
      <c r="J1841" s="178">
        <v>95117.188781219826</v>
      </c>
      <c r="K1841" s="178">
        <v>472059.71341411769</v>
      </c>
      <c r="L1841" s="178">
        <v>3487480.1949218996</v>
      </c>
      <c r="M1841" s="179">
        <v>36.665089029738823</v>
      </c>
      <c r="N1841" s="178">
        <v>5</v>
      </c>
      <c r="O1841" s="180">
        <f t="shared" si="121"/>
        <v>2.5000000000000084</v>
      </c>
    </row>
    <row r="1842" spans="2:15" x14ac:dyDescent="0.2">
      <c r="B1842" s="175" t="s">
        <v>68</v>
      </c>
      <c r="C1842" s="182" t="s">
        <v>18</v>
      </c>
      <c r="D1842" s="175" t="s">
        <v>128</v>
      </c>
      <c r="E1842" s="176" t="str">
        <f t="shared" si="119"/>
        <v>DFTotal50-54</v>
      </c>
      <c r="F1842" s="177">
        <v>4.1700000000000001E-3</v>
      </c>
      <c r="G1842" s="177">
        <v>2.0658575755526098E-2</v>
      </c>
      <c r="H1842" s="178">
        <v>1935.8468901894889</v>
      </c>
      <c r="I1842" s="177">
        <v>0.9793414242444739</v>
      </c>
      <c r="J1842" s="178">
        <v>93706.696584427249</v>
      </c>
      <c r="K1842" s="178">
        <v>463693.86569666251</v>
      </c>
      <c r="L1842" s="178">
        <v>3015420.4815077819</v>
      </c>
      <c r="M1842" s="179">
        <v>32.179348877067369</v>
      </c>
      <c r="N1842" s="178">
        <v>5</v>
      </c>
      <c r="O1842" s="180">
        <f t="shared" si="121"/>
        <v>2.5000000000000124</v>
      </c>
    </row>
    <row r="1843" spans="2:15" x14ac:dyDescent="0.2">
      <c r="B1843" s="175" t="s">
        <v>68</v>
      </c>
      <c r="C1843" s="182" t="s">
        <v>18</v>
      </c>
      <c r="D1843" s="175" t="s">
        <v>129</v>
      </c>
      <c r="E1843" s="176" t="str">
        <f t="shared" si="119"/>
        <v>DFTotal55-59</v>
      </c>
      <c r="F1843" s="177">
        <v>6.13E-3</v>
      </c>
      <c r="G1843" s="177">
        <v>3.0211626262999197E-2</v>
      </c>
      <c r="H1843" s="178">
        <v>2772.5466128001854</v>
      </c>
      <c r="I1843" s="177">
        <v>0.96978837373700078</v>
      </c>
      <c r="J1843" s="178">
        <v>91770.849694237753</v>
      </c>
      <c r="K1843" s="178">
        <v>451922.88193918829</v>
      </c>
      <c r="L1843" s="178">
        <v>2551726.6158111193</v>
      </c>
      <c r="M1843" s="179">
        <v>27.80541560106467</v>
      </c>
      <c r="N1843" s="178">
        <v>5</v>
      </c>
      <c r="O1843" s="180">
        <f t="shared" si="121"/>
        <v>2.4999999999999849</v>
      </c>
    </row>
    <row r="1844" spans="2:15" x14ac:dyDescent="0.2">
      <c r="B1844" s="175" t="s">
        <v>68</v>
      </c>
      <c r="C1844" s="182" t="s">
        <v>18</v>
      </c>
      <c r="D1844" s="175" t="s">
        <v>130</v>
      </c>
      <c r="E1844" s="176" t="str">
        <f t="shared" si="119"/>
        <v>DFTotal60-64</v>
      </c>
      <c r="F1844" s="177">
        <v>9.2200000000000008E-3</v>
      </c>
      <c r="G1844" s="177">
        <v>4.5082723795549978E-2</v>
      </c>
      <c r="H1844" s="178">
        <v>4012.2859160930943</v>
      </c>
      <c r="I1844" s="177">
        <v>0.95491727620444999</v>
      </c>
      <c r="J1844" s="178">
        <v>88998.303081437567</v>
      </c>
      <c r="K1844" s="178">
        <v>434960.80061695509</v>
      </c>
      <c r="L1844" s="178">
        <v>2099803.7338719312</v>
      </c>
      <c r="M1844" s="179">
        <v>23.593750230838825</v>
      </c>
      <c r="N1844" s="178">
        <v>5</v>
      </c>
      <c r="O1844" s="180">
        <f t="shared" si="121"/>
        <v>2.5000000000000089</v>
      </c>
    </row>
    <row r="1845" spans="2:15" x14ac:dyDescent="0.2">
      <c r="B1845" s="175" t="s">
        <v>68</v>
      </c>
      <c r="C1845" s="182" t="s">
        <v>18</v>
      </c>
      <c r="D1845" s="175" t="s">
        <v>131</v>
      </c>
      <c r="E1845" s="176" t="str">
        <f t="shared" si="119"/>
        <v>DFTotal65-69</v>
      </c>
      <c r="F1845" s="177">
        <v>1.5100000000000001E-2</v>
      </c>
      <c r="G1845" s="177">
        <v>7.274590719496303E-2</v>
      </c>
      <c r="H1845" s="178">
        <v>6182.384917579684</v>
      </c>
      <c r="I1845" s="177">
        <v>0.92725409280503701</v>
      </c>
      <c r="J1845" s="178">
        <v>84986.01716534447</v>
      </c>
      <c r="K1845" s="178">
        <v>409474.12353277317</v>
      </c>
      <c r="L1845" s="178">
        <v>1664842.9332549761</v>
      </c>
      <c r="M1845" s="179">
        <v>19.58961001803323</v>
      </c>
      <c r="N1845" s="178">
        <v>5</v>
      </c>
      <c r="O1845" s="180">
        <f t="shared" si="121"/>
        <v>2.5</v>
      </c>
    </row>
    <row r="1846" spans="2:15" x14ac:dyDescent="0.2">
      <c r="B1846" s="175" t="s">
        <v>68</v>
      </c>
      <c r="C1846" s="182" t="s">
        <v>18</v>
      </c>
      <c r="D1846" s="175" t="s">
        <v>132</v>
      </c>
      <c r="E1846" s="176" t="str">
        <f t="shared" si="119"/>
        <v>DFTotal70-74</v>
      </c>
      <c r="F1846" s="177">
        <v>2.298E-2</v>
      </c>
      <c r="G1846" s="177">
        <v>0.10866546476289125</v>
      </c>
      <c r="H1846" s="178">
        <v>8563.2333232073252</v>
      </c>
      <c r="I1846" s="177">
        <v>0.8913345352371087</v>
      </c>
      <c r="J1846" s="178">
        <v>78803.632247764792</v>
      </c>
      <c r="K1846" s="178">
        <v>372610.07793080562</v>
      </c>
      <c r="L1846" s="178">
        <v>1255368.8097222028</v>
      </c>
      <c r="M1846" s="179">
        <v>15.930341964127047</v>
      </c>
      <c r="N1846" s="178">
        <v>5</v>
      </c>
      <c r="O1846" s="180">
        <f t="shared" si="121"/>
        <v>2.499999999999996</v>
      </c>
    </row>
    <row r="1847" spans="2:15" x14ac:dyDescent="0.2">
      <c r="B1847" s="175" t="s">
        <v>68</v>
      </c>
      <c r="C1847" s="182" t="s">
        <v>18</v>
      </c>
      <c r="D1847" s="175" t="s">
        <v>133</v>
      </c>
      <c r="E1847" s="176" t="str">
        <f t="shared" si="119"/>
        <v>DFTotal75-79</v>
      </c>
      <c r="F1847" s="177">
        <v>3.8530000000000002E-2</v>
      </c>
      <c r="G1847" s="177">
        <v>0.1757367239692037</v>
      </c>
      <c r="H1847" s="178">
        <v>12343.817597291707</v>
      </c>
      <c r="I1847" s="177">
        <v>0.8242632760307963</v>
      </c>
      <c r="J1847" s="178">
        <v>70240.398924557463</v>
      </c>
      <c r="K1847" s="178">
        <v>320342.45062955806</v>
      </c>
      <c r="L1847" s="178">
        <v>882758.73179139709</v>
      </c>
      <c r="M1847" s="179">
        <v>12.567678220898697</v>
      </c>
      <c r="N1847" s="178">
        <v>5</v>
      </c>
      <c r="O1847" s="180">
        <f t="shared" si="121"/>
        <v>2.5000000000000009</v>
      </c>
    </row>
    <row r="1848" spans="2:15" x14ac:dyDescent="0.2">
      <c r="B1848" s="175" t="s">
        <v>68</v>
      </c>
      <c r="C1848" s="182" t="s">
        <v>18</v>
      </c>
      <c r="D1848" s="175" t="s">
        <v>134</v>
      </c>
      <c r="E1848" s="176" t="str">
        <f t="shared" si="119"/>
        <v>DFTotal80-84</v>
      </c>
      <c r="F1848" s="177">
        <v>6.053E-2</v>
      </c>
      <c r="G1848" s="177">
        <v>0.26288541540900395</v>
      </c>
      <c r="H1848" s="178">
        <v>15220.166832979439</v>
      </c>
      <c r="I1848" s="177">
        <v>0.7371145845909961</v>
      </c>
      <c r="J1848" s="178">
        <v>57896.581327265754</v>
      </c>
      <c r="K1848" s="178">
        <v>251432.48955388018</v>
      </c>
      <c r="L1848" s="178">
        <v>562416.28116183903</v>
      </c>
      <c r="M1848" s="179">
        <v>9.7141535522232179</v>
      </c>
      <c r="N1848" s="178">
        <v>5</v>
      </c>
      <c r="O1848" s="180">
        <f t="shared" si="121"/>
        <v>2.4999999999999987</v>
      </c>
    </row>
    <row r="1849" spans="2:15" x14ac:dyDescent="0.2">
      <c r="B1849" s="175" t="s">
        <v>68</v>
      </c>
      <c r="C1849" s="182" t="s">
        <v>18</v>
      </c>
      <c r="D1849" s="175" t="s">
        <v>135</v>
      </c>
      <c r="E1849" s="176" t="str">
        <f t="shared" si="119"/>
        <v>DFTotal85-89</v>
      </c>
      <c r="F1849" s="177">
        <v>0.10076</v>
      </c>
      <c r="G1849" s="177">
        <v>0.4024182958651068</v>
      </c>
      <c r="H1849" s="178">
        <v>17173.769994423645</v>
      </c>
      <c r="I1849" s="177">
        <v>0.5975817041348932</v>
      </c>
      <c r="J1849" s="178">
        <v>42676.41449428632</v>
      </c>
      <c r="K1849" s="178">
        <v>170447.64748537249</v>
      </c>
      <c r="L1849" s="178">
        <v>310983.79160795885</v>
      </c>
      <c r="M1849" s="179">
        <v>7.2870177894067112</v>
      </c>
      <c r="N1849" s="178">
        <v>5</v>
      </c>
      <c r="O1849" s="180">
        <f t="shared" si="121"/>
        <v>2.5</v>
      </c>
    </row>
    <row r="1850" spans="2:15" x14ac:dyDescent="0.2">
      <c r="B1850" s="175" t="s">
        <v>68</v>
      </c>
      <c r="C1850" s="182" t="s">
        <v>18</v>
      </c>
      <c r="D1850" s="175" t="s">
        <v>8</v>
      </c>
      <c r="E1850" s="176" t="str">
        <f t="shared" si="119"/>
        <v>DFTotal90+</v>
      </c>
      <c r="F1850" s="177">
        <v>0.18146999999999999</v>
      </c>
      <c r="G1850" s="177">
        <v>1</v>
      </c>
      <c r="H1850" s="178">
        <v>25502.644499862676</v>
      </c>
      <c r="I1850" s="177">
        <v>0</v>
      </c>
      <c r="J1850" s="178">
        <v>25502.644499862676</v>
      </c>
      <c r="K1850" s="178">
        <v>140536.14412258632</v>
      </c>
      <c r="L1850" s="178">
        <v>140536.14412258632</v>
      </c>
      <c r="M1850" s="179">
        <v>5.5106498513651427</v>
      </c>
      <c r="N1850" s="179" t="s">
        <v>19</v>
      </c>
      <c r="O1850" s="180">
        <f>K1850/H1850</f>
        <v>5.5106498513651427</v>
      </c>
    </row>
  </sheetData>
  <mergeCells count="1176">
    <mergeCell ref="E1521:E1522"/>
    <mergeCell ref="E1543:E1544"/>
    <mergeCell ref="E1565:E1566"/>
    <mergeCell ref="E1587:E1588"/>
    <mergeCell ref="E795:E796"/>
    <mergeCell ref="E817:E818"/>
    <mergeCell ref="E839:E840"/>
    <mergeCell ref="E861:E862"/>
    <mergeCell ref="E883:E884"/>
    <mergeCell ref="E905:E906"/>
    <mergeCell ref="E927:E928"/>
    <mergeCell ref="E949:E950"/>
    <mergeCell ref="E971:E972"/>
    <mergeCell ref="E993:E994"/>
    <mergeCell ref="E1015:E1016"/>
    <mergeCell ref="E1037:E1038"/>
    <mergeCell ref="E1059:E1060"/>
    <mergeCell ref="E1081:E1082"/>
    <mergeCell ref="E1235:E1236"/>
    <mergeCell ref="E1257:E1258"/>
    <mergeCell ref="E1279:E1280"/>
    <mergeCell ref="E3:E4"/>
    <mergeCell ref="B25:B26"/>
    <mergeCell ref="C25:C26"/>
    <mergeCell ref="E25:E26"/>
    <mergeCell ref="E47:E48"/>
    <mergeCell ref="E69:E70"/>
    <mergeCell ref="E91:E92"/>
    <mergeCell ref="E113:E114"/>
    <mergeCell ref="E135:E136"/>
    <mergeCell ref="E157:E158"/>
    <mergeCell ref="E179:E180"/>
    <mergeCell ref="E201:E202"/>
    <mergeCell ref="E223:E224"/>
    <mergeCell ref="E245:E246"/>
    <mergeCell ref="E267:E268"/>
    <mergeCell ref="E289:E290"/>
    <mergeCell ref="E311:E312"/>
    <mergeCell ref="B289:B290"/>
    <mergeCell ref="C289:C290"/>
    <mergeCell ref="D267:D268"/>
    <mergeCell ref="B135:B136"/>
    <mergeCell ref="C135:C136"/>
    <mergeCell ref="B179:B180"/>
    <mergeCell ref="C179:C180"/>
    <mergeCell ref="D201:D202"/>
    <mergeCell ref="D47:D48"/>
    <mergeCell ref="C201:C202"/>
    <mergeCell ref="B311:B312"/>
    <mergeCell ref="C311:C312"/>
    <mergeCell ref="N1785:N1786"/>
    <mergeCell ref="O1785:O1786"/>
    <mergeCell ref="N1807:N1808"/>
    <mergeCell ref="O1807:O1808"/>
    <mergeCell ref="N1829:N1830"/>
    <mergeCell ref="O1829:O1830"/>
    <mergeCell ref="N1587:N1588"/>
    <mergeCell ref="O1587:O1588"/>
    <mergeCell ref="N1609:N1610"/>
    <mergeCell ref="O1609:O1610"/>
    <mergeCell ref="N1631:N1632"/>
    <mergeCell ref="O1631:O1632"/>
    <mergeCell ref="N1653:N1654"/>
    <mergeCell ref="O1653:O1654"/>
    <mergeCell ref="N1675:N1676"/>
    <mergeCell ref="O1675:O1676"/>
    <mergeCell ref="N1697:N1698"/>
    <mergeCell ref="O1697:O1698"/>
    <mergeCell ref="N1719:N1720"/>
    <mergeCell ref="O1719:O1720"/>
    <mergeCell ref="N1741:N1742"/>
    <mergeCell ref="O1741:O1742"/>
    <mergeCell ref="N1763:N1764"/>
    <mergeCell ref="O1763:O1764"/>
    <mergeCell ref="N1389:N1390"/>
    <mergeCell ref="O1389:O1390"/>
    <mergeCell ref="N1411:N1412"/>
    <mergeCell ref="O1411:O1412"/>
    <mergeCell ref="N1433:N1434"/>
    <mergeCell ref="O1433:O1434"/>
    <mergeCell ref="N1455:N1456"/>
    <mergeCell ref="O1455:O1456"/>
    <mergeCell ref="N1477:N1478"/>
    <mergeCell ref="O1477:O1478"/>
    <mergeCell ref="N1499:N1500"/>
    <mergeCell ref="O1499:O1500"/>
    <mergeCell ref="N1521:N1522"/>
    <mergeCell ref="O1521:O1522"/>
    <mergeCell ref="N1543:N1544"/>
    <mergeCell ref="O1543:O1544"/>
    <mergeCell ref="N1565:N1566"/>
    <mergeCell ref="O1565:O1566"/>
    <mergeCell ref="N1191:N1192"/>
    <mergeCell ref="O1191:O1192"/>
    <mergeCell ref="N1213:N1214"/>
    <mergeCell ref="O1213:O1214"/>
    <mergeCell ref="N1235:N1236"/>
    <mergeCell ref="O1235:O1236"/>
    <mergeCell ref="N1257:N1258"/>
    <mergeCell ref="O1257:O1258"/>
    <mergeCell ref="N1279:N1280"/>
    <mergeCell ref="O1279:O1280"/>
    <mergeCell ref="N1301:N1302"/>
    <mergeCell ref="O1301:O1302"/>
    <mergeCell ref="N1323:N1324"/>
    <mergeCell ref="O1323:O1324"/>
    <mergeCell ref="N1345:N1346"/>
    <mergeCell ref="O1345:O1346"/>
    <mergeCell ref="N1367:N1368"/>
    <mergeCell ref="O1367:O1368"/>
    <mergeCell ref="N993:N994"/>
    <mergeCell ref="O993:O994"/>
    <mergeCell ref="N1015:N1016"/>
    <mergeCell ref="O1015:O1016"/>
    <mergeCell ref="N1037:N1038"/>
    <mergeCell ref="O1037:O1038"/>
    <mergeCell ref="N1059:N1060"/>
    <mergeCell ref="O1059:O1060"/>
    <mergeCell ref="N1081:N1082"/>
    <mergeCell ref="O1081:O1082"/>
    <mergeCell ref="N1103:N1104"/>
    <mergeCell ref="O1103:O1104"/>
    <mergeCell ref="N1125:N1126"/>
    <mergeCell ref="O1125:O1126"/>
    <mergeCell ref="N1147:N1148"/>
    <mergeCell ref="O1147:O1148"/>
    <mergeCell ref="N1169:N1170"/>
    <mergeCell ref="O1169:O1170"/>
    <mergeCell ref="N795:N796"/>
    <mergeCell ref="O795:O796"/>
    <mergeCell ref="N817:N818"/>
    <mergeCell ref="O817:O818"/>
    <mergeCell ref="N839:N840"/>
    <mergeCell ref="O839:O840"/>
    <mergeCell ref="N861:N862"/>
    <mergeCell ref="O861:O862"/>
    <mergeCell ref="N883:N884"/>
    <mergeCell ref="O883:O884"/>
    <mergeCell ref="N905:N906"/>
    <mergeCell ref="O905:O906"/>
    <mergeCell ref="N927:N928"/>
    <mergeCell ref="O927:O928"/>
    <mergeCell ref="N949:N950"/>
    <mergeCell ref="O949:O950"/>
    <mergeCell ref="N971:N972"/>
    <mergeCell ref="O971:O972"/>
    <mergeCell ref="N597:N598"/>
    <mergeCell ref="O597:O598"/>
    <mergeCell ref="N619:N620"/>
    <mergeCell ref="O619:O620"/>
    <mergeCell ref="N641:N642"/>
    <mergeCell ref="O641:O642"/>
    <mergeCell ref="N663:N664"/>
    <mergeCell ref="O663:O664"/>
    <mergeCell ref="N685:N686"/>
    <mergeCell ref="O685:O686"/>
    <mergeCell ref="N707:N708"/>
    <mergeCell ref="O707:O708"/>
    <mergeCell ref="N729:N730"/>
    <mergeCell ref="O729:O730"/>
    <mergeCell ref="N751:N752"/>
    <mergeCell ref="O751:O752"/>
    <mergeCell ref="N773:N774"/>
    <mergeCell ref="O773:O774"/>
    <mergeCell ref="N399:N400"/>
    <mergeCell ref="O399:O400"/>
    <mergeCell ref="N421:N422"/>
    <mergeCell ref="O421:O422"/>
    <mergeCell ref="N443:N444"/>
    <mergeCell ref="O443:O444"/>
    <mergeCell ref="N465:N466"/>
    <mergeCell ref="O465:O466"/>
    <mergeCell ref="N487:N488"/>
    <mergeCell ref="O487:O488"/>
    <mergeCell ref="N509:N510"/>
    <mergeCell ref="O509:O510"/>
    <mergeCell ref="N531:N532"/>
    <mergeCell ref="O531:O532"/>
    <mergeCell ref="N553:N554"/>
    <mergeCell ref="O553:O554"/>
    <mergeCell ref="N575:N576"/>
    <mergeCell ref="O575:O576"/>
    <mergeCell ref="N201:N202"/>
    <mergeCell ref="O201:O202"/>
    <mergeCell ref="N223:N224"/>
    <mergeCell ref="O223:O224"/>
    <mergeCell ref="N245:N246"/>
    <mergeCell ref="O245:O246"/>
    <mergeCell ref="N267:N268"/>
    <mergeCell ref="O267:O268"/>
    <mergeCell ref="N289:N290"/>
    <mergeCell ref="O289:O290"/>
    <mergeCell ref="N311:N312"/>
    <mergeCell ref="O311:O312"/>
    <mergeCell ref="N333:N334"/>
    <mergeCell ref="O333:O334"/>
    <mergeCell ref="N355:N356"/>
    <mergeCell ref="O355:O356"/>
    <mergeCell ref="N377:N378"/>
    <mergeCell ref="O377:O378"/>
    <mergeCell ref="N3:N4"/>
    <mergeCell ref="O3:O4"/>
    <mergeCell ref="N25:N26"/>
    <mergeCell ref="O25:O26"/>
    <mergeCell ref="N47:N48"/>
    <mergeCell ref="O47:O48"/>
    <mergeCell ref="N69:N70"/>
    <mergeCell ref="O69:O70"/>
    <mergeCell ref="N91:N92"/>
    <mergeCell ref="O91:O92"/>
    <mergeCell ref="N113:N114"/>
    <mergeCell ref="O113:O114"/>
    <mergeCell ref="N135:N136"/>
    <mergeCell ref="O135:O136"/>
    <mergeCell ref="N157:N158"/>
    <mergeCell ref="O157:O158"/>
    <mergeCell ref="N179:N180"/>
    <mergeCell ref="O179:O180"/>
    <mergeCell ref="B1829:B1830"/>
    <mergeCell ref="C1191:C1192"/>
    <mergeCell ref="C1169:C1170"/>
    <mergeCell ref="B1631:B1632"/>
    <mergeCell ref="B1653:B1654"/>
    <mergeCell ref="B1675:B1676"/>
    <mergeCell ref="B1697:B1698"/>
    <mergeCell ref="B1719:B1720"/>
    <mergeCell ref="B1741:B1742"/>
    <mergeCell ref="C1433:C1434"/>
    <mergeCell ref="C817:C818"/>
    <mergeCell ref="C795:C796"/>
    <mergeCell ref="C1411:C1412"/>
    <mergeCell ref="C1389:C1390"/>
    <mergeCell ref="C1015:C1016"/>
    <mergeCell ref="C1235:C1236"/>
    <mergeCell ref="C839:C840"/>
    <mergeCell ref="C1543:C1544"/>
    <mergeCell ref="C905:C906"/>
    <mergeCell ref="C1521:C1522"/>
    <mergeCell ref="C883:C884"/>
    <mergeCell ref="C1499:C1500"/>
    <mergeCell ref="C1477:C1478"/>
    <mergeCell ref="C1279:C1280"/>
    <mergeCell ref="C1257:C1258"/>
    <mergeCell ref="C1059:C1060"/>
    <mergeCell ref="C1455:C1456"/>
    <mergeCell ref="C1367:C1368"/>
    <mergeCell ref="C1345:C1346"/>
    <mergeCell ref="C1323:C1324"/>
    <mergeCell ref="C1301:C1302"/>
    <mergeCell ref="C861:C862"/>
    <mergeCell ref="B1763:B1764"/>
    <mergeCell ref="B1785:B1786"/>
    <mergeCell ref="C927:C928"/>
    <mergeCell ref="B883:B884"/>
    <mergeCell ref="B1609:B1610"/>
    <mergeCell ref="B1367:B1368"/>
    <mergeCell ref="B927:B928"/>
    <mergeCell ref="C993:C994"/>
    <mergeCell ref="B1235:B1236"/>
    <mergeCell ref="B1477:B1478"/>
    <mergeCell ref="K1807:K1808"/>
    <mergeCell ref="B663:B664"/>
    <mergeCell ref="B1279:B1280"/>
    <mergeCell ref="B685:B686"/>
    <mergeCell ref="B1301:B1302"/>
    <mergeCell ref="B707:B708"/>
    <mergeCell ref="B1323:B1324"/>
    <mergeCell ref="C663:C664"/>
    <mergeCell ref="B1257:B1258"/>
    <mergeCell ref="C1807:C1808"/>
    <mergeCell ref="C1213:C1214"/>
    <mergeCell ref="C1125:C1126"/>
    <mergeCell ref="C1147:C1148"/>
    <mergeCell ref="C1741:C1742"/>
    <mergeCell ref="C1785:C1786"/>
    <mergeCell ref="C1719:C1720"/>
    <mergeCell ref="C1653:C1654"/>
    <mergeCell ref="B1807:B1808"/>
    <mergeCell ref="C729:C730"/>
    <mergeCell ref="C707:C708"/>
    <mergeCell ref="C685:C686"/>
    <mergeCell ref="C773:C774"/>
    <mergeCell ref="C1763:C1764"/>
    <mergeCell ref="C1829:C1830"/>
    <mergeCell ref="L1785:L1786"/>
    <mergeCell ref="M1697:M1698"/>
    <mergeCell ref="J1675:J1676"/>
    <mergeCell ref="L1653:L1654"/>
    <mergeCell ref="J1829:J1830"/>
    <mergeCell ref="K1829:K1830"/>
    <mergeCell ref="D1191:D1192"/>
    <mergeCell ref="I1785:I1786"/>
    <mergeCell ref="G1169:G1170"/>
    <mergeCell ref="H1169:H1170"/>
    <mergeCell ref="I1169:I1170"/>
    <mergeCell ref="J1169:J1170"/>
    <mergeCell ref="D1807:D1808"/>
    <mergeCell ref="F1807:F1808"/>
    <mergeCell ref="E1103:E1104"/>
    <mergeCell ref="E1125:E1126"/>
    <mergeCell ref="E1147:E1148"/>
    <mergeCell ref="E1169:E1170"/>
    <mergeCell ref="E1191:E1192"/>
    <mergeCell ref="E1213:E1214"/>
    <mergeCell ref="E1301:E1302"/>
    <mergeCell ref="E1323:E1324"/>
    <mergeCell ref="E1345:E1346"/>
    <mergeCell ref="E1367:E1368"/>
    <mergeCell ref="E1389:E1390"/>
    <mergeCell ref="E1411:E1412"/>
    <mergeCell ref="E1433:E1434"/>
    <mergeCell ref="E1455:E1456"/>
    <mergeCell ref="E1477:E1478"/>
    <mergeCell ref="E1499:E1500"/>
    <mergeCell ref="D1785:D1786"/>
    <mergeCell ref="F1785:F1786"/>
    <mergeCell ref="G1785:G1786"/>
    <mergeCell ref="H1785:H1786"/>
    <mergeCell ref="D1763:D1764"/>
    <mergeCell ref="F1763:F1764"/>
    <mergeCell ref="G1763:G1764"/>
    <mergeCell ref="H1763:H1764"/>
    <mergeCell ref="J1785:J1786"/>
    <mergeCell ref="K1785:K1786"/>
    <mergeCell ref="M1785:M1786"/>
    <mergeCell ref="D1697:D1698"/>
    <mergeCell ref="D1829:D1830"/>
    <mergeCell ref="F1829:F1830"/>
    <mergeCell ref="M1763:M1764"/>
    <mergeCell ref="M1587:M1588"/>
    <mergeCell ref="G1829:G1830"/>
    <mergeCell ref="H1829:H1830"/>
    <mergeCell ref="I1829:I1830"/>
    <mergeCell ref="E1609:E1610"/>
    <mergeCell ref="E1631:E1632"/>
    <mergeCell ref="E1653:E1654"/>
    <mergeCell ref="E1675:E1676"/>
    <mergeCell ref="E1697:E1698"/>
    <mergeCell ref="E1719:E1720"/>
    <mergeCell ref="E1741:E1742"/>
    <mergeCell ref="E1763:E1764"/>
    <mergeCell ref="E1785:E1786"/>
    <mergeCell ref="E1807:E1808"/>
    <mergeCell ref="E1829:E1830"/>
    <mergeCell ref="I1763:I1764"/>
    <mergeCell ref="J1763:J1764"/>
    <mergeCell ref="G1807:G1808"/>
    <mergeCell ref="H1807:H1808"/>
    <mergeCell ref="I1807:I1808"/>
    <mergeCell ref="J1807:J1808"/>
    <mergeCell ref="L1191:L1192"/>
    <mergeCell ref="M1191:M1192"/>
    <mergeCell ref="L1829:L1830"/>
    <mergeCell ref="M1829:M1830"/>
    <mergeCell ref="K1213:K1214"/>
    <mergeCell ref="L1213:L1214"/>
    <mergeCell ref="L1631:L1632"/>
    <mergeCell ref="M1521:M1522"/>
    <mergeCell ref="M1477:M1478"/>
    <mergeCell ref="L1433:L1434"/>
    <mergeCell ref="L1719:L1720"/>
    <mergeCell ref="M1213:M1214"/>
    <mergeCell ref="G1213:G1214"/>
    <mergeCell ref="H1213:H1214"/>
    <mergeCell ref="I1213:I1214"/>
    <mergeCell ref="K1719:K1720"/>
    <mergeCell ref="L1763:L1764"/>
    <mergeCell ref="J1213:J1214"/>
    <mergeCell ref="K1741:K1742"/>
    <mergeCell ref="L1741:L1742"/>
    <mergeCell ref="L1807:L1808"/>
    <mergeCell ref="M1807:M1808"/>
    <mergeCell ref="H1191:H1192"/>
    <mergeCell ref="I1191:I1192"/>
    <mergeCell ref="J1191:J1192"/>
    <mergeCell ref="K1191:K1192"/>
    <mergeCell ref="K1763:K1764"/>
    <mergeCell ref="J1741:J1742"/>
    <mergeCell ref="F1741:F1742"/>
    <mergeCell ref="G1741:G1742"/>
    <mergeCell ref="H1741:H1742"/>
    <mergeCell ref="K1675:K1676"/>
    <mergeCell ref="L1675:L1676"/>
    <mergeCell ref="L531:L532"/>
    <mergeCell ref="M531:M532"/>
    <mergeCell ref="D1147:D1148"/>
    <mergeCell ref="H575:H576"/>
    <mergeCell ref="I575:I576"/>
    <mergeCell ref="J575:J576"/>
    <mergeCell ref="I597:I598"/>
    <mergeCell ref="L575:L576"/>
    <mergeCell ref="M575:M576"/>
    <mergeCell ref="I1719:I1720"/>
    <mergeCell ref="J1719:J1720"/>
    <mergeCell ref="I1741:I1742"/>
    <mergeCell ref="L1103:L1104"/>
    <mergeCell ref="M1103:M1104"/>
    <mergeCell ref="G1125:G1126"/>
    <mergeCell ref="H1125:H1126"/>
    <mergeCell ref="I1125:I1126"/>
    <mergeCell ref="M1675:M1676"/>
    <mergeCell ref="M1719:M1720"/>
    <mergeCell ref="H1103:H1104"/>
    <mergeCell ref="L1147:L1148"/>
    <mergeCell ref="J1631:J1632"/>
    <mergeCell ref="J1587:J1588"/>
    <mergeCell ref="L1499:L1500"/>
    <mergeCell ref="L1477:L1478"/>
    <mergeCell ref="M1741:M1742"/>
    <mergeCell ref="F1631:F1632"/>
    <mergeCell ref="G1631:G1632"/>
    <mergeCell ref="H1631:H1632"/>
    <mergeCell ref="H1147:H1148"/>
    <mergeCell ref="B509:B510"/>
    <mergeCell ref="C509:C510"/>
    <mergeCell ref="B1125:B1126"/>
    <mergeCell ref="M1125:M1126"/>
    <mergeCell ref="D1741:D1742"/>
    <mergeCell ref="K597:K598"/>
    <mergeCell ref="D1213:D1214"/>
    <mergeCell ref="D1719:D1720"/>
    <mergeCell ref="F1719:F1720"/>
    <mergeCell ref="G1719:G1720"/>
    <mergeCell ref="H1719:H1720"/>
    <mergeCell ref="G597:G598"/>
    <mergeCell ref="H597:H598"/>
    <mergeCell ref="J1103:J1104"/>
    <mergeCell ref="K1103:K1104"/>
    <mergeCell ref="B773:B774"/>
    <mergeCell ref="B795:B796"/>
    <mergeCell ref="B729:B730"/>
    <mergeCell ref="B641:B642"/>
    <mergeCell ref="H509:H510"/>
    <mergeCell ref="F1697:F1698"/>
    <mergeCell ref="G1697:G1698"/>
    <mergeCell ref="H1697:H1698"/>
    <mergeCell ref="I1697:I1698"/>
    <mergeCell ref="K1169:K1170"/>
    <mergeCell ref="K1411:K1412"/>
    <mergeCell ref="J1499:J1500"/>
    <mergeCell ref="J1697:J1698"/>
    <mergeCell ref="K1697:K1698"/>
    <mergeCell ref="L1697:L1698"/>
    <mergeCell ref="F1059:F1060"/>
    <mergeCell ref="G1059:G1060"/>
    <mergeCell ref="L1059:L1060"/>
    <mergeCell ref="J1081:J1082"/>
    <mergeCell ref="K1081:K1082"/>
    <mergeCell ref="I1675:I1676"/>
    <mergeCell ref="D575:D576"/>
    <mergeCell ref="F575:F576"/>
    <mergeCell ref="M1653:M1654"/>
    <mergeCell ref="B487:B488"/>
    <mergeCell ref="C487:C488"/>
    <mergeCell ref="D509:D510"/>
    <mergeCell ref="F509:F510"/>
    <mergeCell ref="G509:G510"/>
    <mergeCell ref="J531:J532"/>
    <mergeCell ref="K1125:K1126"/>
    <mergeCell ref="L1125:L1126"/>
    <mergeCell ref="J509:J510"/>
    <mergeCell ref="K509:K510"/>
    <mergeCell ref="L509:L510"/>
    <mergeCell ref="L1037:L1038"/>
    <mergeCell ref="K861:K862"/>
    <mergeCell ref="L861:L862"/>
    <mergeCell ref="L905:L906"/>
    <mergeCell ref="D1081:D1082"/>
    <mergeCell ref="F1081:F1082"/>
    <mergeCell ref="D487:D488"/>
    <mergeCell ref="D531:D532"/>
    <mergeCell ref="F531:F532"/>
    <mergeCell ref="B553:B554"/>
    <mergeCell ref="C553:C554"/>
    <mergeCell ref="B531:B532"/>
    <mergeCell ref="B575:B576"/>
    <mergeCell ref="C575:C576"/>
    <mergeCell ref="J971:J972"/>
    <mergeCell ref="J1125:J1126"/>
    <mergeCell ref="J905:J906"/>
    <mergeCell ref="K905:K906"/>
    <mergeCell ref="B1169:B1170"/>
    <mergeCell ref="D1169:D1170"/>
    <mergeCell ref="F1169:F1170"/>
    <mergeCell ref="B861:B862"/>
    <mergeCell ref="B1147:B1148"/>
    <mergeCell ref="B1103:B1104"/>
    <mergeCell ref="B1059:B1060"/>
    <mergeCell ref="B1015:B1016"/>
    <mergeCell ref="B971:B972"/>
    <mergeCell ref="I1103:I1104"/>
    <mergeCell ref="J553:J554"/>
    <mergeCell ref="K553:K554"/>
    <mergeCell ref="F1147:F1148"/>
    <mergeCell ref="G1147:G1148"/>
    <mergeCell ref="C971:C972"/>
    <mergeCell ref="E531:E532"/>
    <mergeCell ref="E553:E554"/>
    <mergeCell ref="E575:E576"/>
    <mergeCell ref="E597:E598"/>
    <mergeCell ref="E619:E620"/>
    <mergeCell ref="E641:E642"/>
    <mergeCell ref="E663:E664"/>
    <mergeCell ref="E685:E686"/>
    <mergeCell ref="B1213:B1214"/>
    <mergeCell ref="C641:C642"/>
    <mergeCell ref="G1081:G1082"/>
    <mergeCell ref="H1081:H1082"/>
    <mergeCell ref="I1081:I1082"/>
    <mergeCell ref="G1675:G1676"/>
    <mergeCell ref="H1675:H1676"/>
    <mergeCell ref="B1455:B1456"/>
    <mergeCell ref="C1103:C1104"/>
    <mergeCell ref="C1081:C1082"/>
    <mergeCell ref="B817:B818"/>
    <mergeCell ref="B839:B840"/>
    <mergeCell ref="D1125:D1126"/>
    <mergeCell ref="F1213:F1214"/>
    <mergeCell ref="F1103:F1104"/>
    <mergeCell ref="G1103:G1104"/>
    <mergeCell ref="I1587:I1588"/>
    <mergeCell ref="I905:I906"/>
    <mergeCell ref="I1499:I1500"/>
    <mergeCell ref="F883:F884"/>
    <mergeCell ref="G883:G884"/>
    <mergeCell ref="F949:F950"/>
    <mergeCell ref="F971:F972"/>
    <mergeCell ref="I1565:I1566"/>
    <mergeCell ref="F1521:F1522"/>
    <mergeCell ref="G1521:G1522"/>
    <mergeCell ref="F839:F840"/>
    <mergeCell ref="G839:G840"/>
    <mergeCell ref="B905:B906"/>
    <mergeCell ref="B1345:B1346"/>
    <mergeCell ref="F1191:F1192"/>
    <mergeCell ref="G1191:G1192"/>
    <mergeCell ref="B597:B598"/>
    <mergeCell ref="C1697:C1698"/>
    <mergeCell ref="C1675:C1676"/>
    <mergeCell ref="B1499:B1500"/>
    <mergeCell ref="B1521:B1522"/>
    <mergeCell ref="B1543:B1544"/>
    <mergeCell ref="B1565:B1566"/>
    <mergeCell ref="B1587:B1588"/>
    <mergeCell ref="B1191:B1192"/>
    <mergeCell ref="B1389:B1390"/>
    <mergeCell ref="B1411:B1412"/>
    <mergeCell ref="B1433:B1434"/>
    <mergeCell ref="D1675:D1676"/>
    <mergeCell ref="F1675:F1676"/>
    <mergeCell ref="J1653:J1654"/>
    <mergeCell ref="K1653:K1654"/>
    <mergeCell ref="K1631:K1632"/>
    <mergeCell ref="F1015:F1016"/>
    <mergeCell ref="G1015:G1016"/>
    <mergeCell ref="K1059:K1060"/>
    <mergeCell ref="H1059:H1060"/>
    <mergeCell ref="I1059:I1060"/>
    <mergeCell ref="J1059:J1060"/>
    <mergeCell ref="G1037:G1038"/>
    <mergeCell ref="H1587:H1588"/>
    <mergeCell ref="H1499:H1500"/>
    <mergeCell ref="H1543:H1544"/>
    <mergeCell ref="D1103:D1104"/>
    <mergeCell ref="H1037:H1038"/>
    <mergeCell ref="I1037:I1038"/>
    <mergeCell ref="J1037:J1038"/>
    <mergeCell ref="K1037:K1038"/>
    <mergeCell ref="M487:M488"/>
    <mergeCell ref="B443:B444"/>
    <mergeCell ref="C443:C444"/>
    <mergeCell ref="D465:D466"/>
    <mergeCell ref="F465:F466"/>
    <mergeCell ref="G465:G466"/>
    <mergeCell ref="M1059:M1060"/>
    <mergeCell ref="M993:M994"/>
    <mergeCell ref="D1609:D1610"/>
    <mergeCell ref="F1609:F1610"/>
    <mergeCell ref="G1609:G1610"/>
    <mergeCell ref="H1609:H1610"/>
    <mergeCell ref="I1609:I1610"/>
    <mergeCell ref="G993:G994"/>
    <mergeCell ref="H993:H994"/>
    <mergeCell ref="G1587:G1588"/>
    <mergeCell ref="D993:D994"/>
    <mergeCell ref="F993:F994"/>
    <mergeCell ref="K1587:K1588"/>
    <mergeCell ref="L1587:L1588"/>
    <mergeCell ref="J1521:J1522"/>
    <mergeCell ref="K1521:K1522"/>
    <mergeCell ref="I1477:I1478"/>
    <mergeCell ref="K1455:K1456"/>
    <mergeCell ref="J1477:J1478"/>
    <mergeCell ref="K1477:K1478"/>
    <mergeCell ref="M509:M510"/>
    <mergeCell ref="J597:J598"/>
    <mergeCell ref="L597:L598"/>
    <mergeCell ref="M597:M598"/>
    <mergeCell ref="K575:K576"/>
    <mergeCell ref="I553:I554"/>
    <mergeCell ref="M1081:M1082"/>
    <mergeCell ref="H971:H972"/>
    <mergeCell ref="I971:I972"/>
    <mergeCell ref="C531:C532"/>
    <mergeCell ref="D553:D554"/>
    <mergeCell ref="M971:M972"/>
    <mergeCell ref="M1499:M1500"/>
    <mergeCell ref="I1521:I1522"/>
    <mergeCell ref="L1411:L1412"/>
    <mergeCell ref="L1389:L1390"/>
    <mergeCell ref="D1653:D1654"/>
    <mergeCell ref="F1653:F1654"/>
    <mergeCell ref="G1653:G1654"/>
    <mergeCell ref="H1653:H1654"/>
    <mergeCell ref="I1653:I1654"/>
    <mergeCell ref="I1631:I1632"/>
    <mergeCell ref="C597:C598"/>
    <mergeCell ref="G1565:G1566"/>
    <mergeCell ref="H1565:H1566"/>
    <mergeCell ref="G949:G950"/>
    <mergeCell ref="H949:H950"/>
    <mergeCell ref="F927:F928"/>
    <mergeCell ref="G927:G928"/>
    <mergeCell ref="D1631:D1632"/>
    <mergeCell ref="G531:G532"/>
    <mergeCell ref="H531:H532"/>
    <mergeCell ref="I531:I532"/>
    <mergeCell ref="L1455:L1456"/>
    <mergeCell ref="C1609:C1610"/>
    <mergeCell ref="C1587:C1588"/>
    <mergeCell ref="L1169:L1170"/>
    <mergeCell ref="E707:E708"/>
    <mergeCell ref="M1411:M1412"/>
    <mergeCell ref="K1499:K1500"/>
    <mergeCell ref="M1631:M1632"/>
    <mergeCell ref="L1081:L1082"/>
    <mergeCell ref="C1631:C1632"/>
    <mergeCell ref="C949:C950"/>
    <mergeCell ref="H553:H554"/>
    <mergeCell ref="D1587:D1588"/>
    <mergeCell ref="F1587:F1588"/>
    <mergeCell ref="J1565:J1566"/>
    <mergeCell ref="D949:D950"/>
    <mergeCell ref="I949:I950"/>
    <mergeCell ref="D927:D928"/>
    <mergeCell ref="G1499:G1500"/>
    <mergeCell ref="M1037:M1038"/>
    <mergeCell ref="M1015:M1016"/>
    <mergeCell ref="K1015:K1016"/>
    <mergeCell ref="J927:J928"/>
    <mergeCell ref="D597:D598"/>
    <mergeCell ref="F597:F598"/>
    <mergeCell ref="L553:L554"/>
    <mergeCell ref="M553:M554"/>
    <mergeCell ref="G575:G576"/>
    <mergeCell ref="M1169:M1170"/>
    <mergeCell ref="M1147:M1148"/>
    <mergeCell ref="M1609:M1610"/>
    <mergeCell ref="I993:I994"/>
    <mergeCell ref="J993:J994"/>
    <mergeCell ref="K993:K994"/>
    <mergeCell ref="L993:L994"/>
    <mergeCell ref="I1147:I1148"/>
    <mergeCell ref="J1147:J1148"/>
    <mergeCell ref="K1565:K1566"/>
    <mergeCell ref="L1565:L1566"/>
    <mergeCell ref="K1543:K1544"/>
    <mergeCell ref="L1543:L1544"/>
    <mergeCell ref="K971:K972"/>
    <mergeCell ref="L971:L972"/>
    <mergeCell ref="L1015:L1016"/>
    <mergeCell ref="J1609:J1610"/>
    <mergeCell ref="K1609:K1610"/>
    <mergeCell ref="L1609:L1610"/>
    <mergeCell ref="I1015:I1016"/>
    <mergeCell ref="J1015:J1016"/>
    <mergeCell ref="C1565:C1566"/>
    <mergeCell ref="M949:M950"/>
    <mergeCell ref="D1565:D1566"/>
    <mergeCell ref="F1565:F1566"/>
    <mergeCell ref="M1433:M1434"/>
    <mergeCell ref="D1345:D1346"/>
    <mergeCell ref="F1345:F1346"/>
    <mergeCell ref="G1345:G1346"/>
    <mergeCell ref="H1345:H1346"/>
    <mergeCell ref="G1323:G1324"/>
    <mergeCell ref="I1543:I1544"/>
    <mergeCell ref="J1543:J1544"/>
    <mergeCell ref="L1521:L1522"/>
    <mergeCell ref="J1455:J1456"/>
    <mergeCell ref="M1455:M1456"/>
    <mergeCell ref="M1345:M1346"/>
    <mergeCell ref="M1367:M1368"/>
    <mergeCell ref="M1389:M1390"/>
    <mergeCell ref="M1565:M1566"/>
    <mergeCell ref="D1521:D1522"/>
    <mergeCell ref="M927:M928"/>
    <mergeCell ref="D1543:D1544"/>
    <mergeCell ref="F1543:F1544"/>
    <mergeCell ref="G1543:G1544"/>
    <mergeCell ref="I773:I774"/>
    <mergeCell ref="K1323:K1324"/>
    <mergeCell ref="D421:D422"/>
    <mergeCell ref="F421:F422"/>
    <mergeCell ref="G421:G422"/>
    <mergeCell ref="H421:H422"/>
    <mergeCell ref="H1323:H1324"/>
    <mergeCell ref="I1323:I1324"/>
    <mergeCell ref="G751:G752"/>
    <mergeCell ref="J861:J862"/>
    <mergeCell ref="D1059:D1060"/>
    <mergeCell ref="G1433:G1434"/>
    <mergeCell ref="H1433:H1434"/>
    <mergeCell ref="I1433:I1434"/>
    <mergeCell ref="G817:G818"/>
    <mergeCell ref="J1367:J1368"/>
    <mergeCell ref="I729:I730"/>
    <mergeCell ref="D861:D862"/>
    <mergeCell ref="H773:H774"/>
    <mergeCell ref="M421:M422"/>
    <mergeCell ref="I487:I488"/>
    <mergeCell ref="J487:J488"/>
    <mergeCell ref="H1521:H1522"/>
    <mergeCell ref="K883:K884"/>
    <mergeCell ref="L883:L884"/>
    <mergeCell ref="M883:M884"/>
    <mergeCell ref="J1411:J1412"/>
    <mergeCell ref="M1543:M1544"/>
    <mergeCell ref="M1323:M1324"/>
    <mergeCell ref="M1279:M1280"/>
    <mergeCell ref="M707:M708"/>
    <mergeCell ref="M1301:M1302"/>
    <mergeCell ref="D1279:D1280"/>
    <mergeCell ref="F1279:F1280"/>
    <mergeCell ref="D707:D708"/>
    <mergeCell ref="K839:K840"/>
    <mergeCell ref="I377:I378"/>
    <mergeCell ref="M355:M356"/>
    <mergeCell ref="D751:D752"/>
    <mergeCell ref="F751:F752"/>
    <mergeCell ref="D377:D378"/>
    <mergeCell ref="F377:F378"/>
    <mergeCell ref="G377:G378"/>
    <mergeCell ref="H377:H378"/>
    <mergeCell ref="K399:K400"/>
    <mergeCell ref="D1301:D1302"/>
    <mergeCell ref="F1301:F1302"/>
    <mergeCell ref="D1257:D1258"/>
    <mergeCell ref="M377:M378"/>
    <mergeCell ref="M465:M466"/>
    <mergeCell ref="K443:K444"/>
    <mergeCell ref="J839:J840"/>
    <mergeCell ref="H685:H686"/>
    <mergeCell ref="I685:I686"/>
    <mergeCell ref="G729:G730"/>
    <mergeCell ref="H729:H730"/>
    <mergeCell ref="J773:J774"/>
    <mergeCell ref="H861:H862"/>
    <mergeCell ref="H1279:H1280"/>
    <mergeCell ref="K927:K928"/>
    <mergeCell ref="D1499:D1500"/>
    <mergeCell ref="F1499:F1500"/>
    <mergeCell ref="D905:D906"/>
    <mergeCell ref="F905:F906"/>
    <mergeCell ref="K949:K950"/>
    <mergeCell ref="L949:L950"/>
    <mergeCell ref="D971:D972"/>
    <mergeCell ref="D1015:D1016"/>
    <mergeCell ref="D1037:D1038"/>
    <mergeCell ref="F1037:F1038"/>
    <mergeCell ref="C377:C378"/>
    <mergeCell ref="B993:B994"/>
    <mergeCell ref="B1037:B1038"/>
    <mergeCell ref="C1037:C1038"/>
    <mergeCell ref="B751:B752"/>
    <mergeCell ref="C751:C752"/>
    <mergeCell ref="B355:B356"/>
    <mergeCell ref="C355:C356"/>
    <mergeCell ref="F1257:F1258"/>
    <mergeCell ref="D1477:D1478"/>
    <mergeCell ref="F1477:F1478"/>
    <mergeCell ref="G1477:G1478"/>
    <mergeCell ref="H1477:H1478"/>
    <mergeCell ref="L927:L928"/>
    <mergeCell ref="L685:L686"/>
    <mergeCell ref="F663:F664"/>
    <mergeCell ref="G663:G664"/>
    <mergeCell ref="C465:C466"/>
    <mergeCell ref="B1081:B1082"/>
    <mergeCell ref="B949:B950"/>
    <mergeCell ref="F487:F488"/>
    <mergeCell ref="G487:G488"/>
    <mergeCell ref="M839:M840"/>
    <mergeCell ref="F553:F554"/>
    <mergeCell ref="G553:G554"/>
    <mergeCell ref="C421:C422"/>
    <mergeCell ref="B465:B466"/>
    <mergeCell ref="H333:H334"/>
    <mergeCell ref="H905:H906"/>
    <mergeCell ref="D399:D400"/>
    <mergeCell ref="F399:F400"/>
    <mergeCell ref="G399:G400"/>
    <mergeCell ref="H399:H400"/>
    <mergeCell ref="G333:G334"/>
    <mergeCell ref="F333:F334"/>
    <mergeCell ref="K465:K466"/>
    <mergeCell ref="L465:L466"/>
    <mergeCell ref="G355:G356"/>
    <mergeCell ref="H355:H356"/>
    <mergeCell ref="H443:H444"/>
    <mergeCell ref="K355:K356"/>
    <mergeCell ref="I399:I400"/>
    <mergeCell ref="J399:J400"/>
    <mergeCell ref="M861:M862"/>
    <mergeCell ref="L795:L796"/>
    <mergeCell ref="B421:B422"/>
    <mergeCell ref="G707:G708"/>
    <mergeCell ref="D729:D730"/>
    <mergeCell ref="D333:D334"/>
    <mergeCell ref="M905:M906"/>
    <mergeCell ref="F729:F730"/>
    <mergeCell ref="J333:J334"/>
    <mergeCell ref="K333:K334"/>
    <mergeCell ref="L333:L334"/>
    <mergeCell ref="I267:I268"/>
    <mergeCell ref="D1411:D1412"/>
    <mergeCell ref="F1411:F1412"/>
    <mergeCell ref="G1411:G1412"/>
    <mergeCell ref="H1411:H1412"/>
    <mergeCell ref="I1411:I1412"/>
    <mergeCell ref="H795:H796"/>
    <mergeCell ref="I795:I796"/>
    <mergeCell ref="L1301:L1302"/>
    <mergeCell ref="L1235:L1236"/>
    <mergeCell ref="L355:L356"/>
    <mergeCell ref="D443:D444"/>
    <mergeCell ref="F443:F444"/>
    <mergeCell ref="G443:G444"/>
    <mergeCell ref="I355:I356"/>
    <mergeCell ref="J1389:J1390"/>
    <mergeCell ref="K1389:K1390"/>
    <mergeCell ref="L1367:L1368"/>
    <mergeCell ref="G685:G686"/>
    <mergeCell ref="H839:H840"/>
    <mergeCell ref="L817:L818"/>
    <mergeCell ref="J883:J884"/>
    <mergeCell ref="J795:J796"/>
    <mergeCell ref="K795:K796"/>
    <mergeCell ref="G1257:G1258"/>
    <mergeCell ref="G1301:G1302"/>
    <mergeCell ref="G861:G862"/>
    <mergeCell ref="J1323:J1324"/>
    <mergeCell ref="J707:J708"/>
    <mergeCell ref="F1323:F1324"/>
    <mergeCell ref="G1279:G1280"/>
    <mergeCell ref="K1235:K1236"/>
    <mergeCell ref="D1455:D1456"/>
    <mergeCell ref="F1455:F1456"/>
    <mergeCell ref="G1455:G1456"/>
    <mergeCell ref="H1455:H1456"/>
    <mergeCell ref="I1455:I1456"/>
    <mergeCell ref="L751:L752"/>
    <mergeCell ref="K685:K686"/>
    <mergeCell ref="D773:D774"/>
    <mergeCell ref="D1323:D1324"/>
    <mergeCell ref="J1345:J1346"/>
    <mergeCell ref="K1345:K1346"/>
    <mergeCell ref="L1345:L1346"/>
    <mergeCell ref="L1323:L1324"/>
    <mergeCell ref="L839:L840"/>
    <mergeCell ref="C399:C400"/>
    <mergeCell ref="H289:H290"/>
    <mergeCell ref="K311:K312"/>
    <mergeCell ref="L311:L312"/>
    <mergeCell ref="D355:D356"/>
    <mergeCell ref="F355:F356"/>
    <mergeCell ref="J421:J422"/>
    <mergeCell ref="K421:K422"/>
    <mergeCell ref="L421:L422"/>
    <mergeCell ref="I839:I840"/>
    <mergeCell ref="F707:F708"/>
    <mergeCell ref="J1433:J1434"/>
    <mergeCell ref="K1433:K1434"/>
    <mergeCell ref="H487:H488"/>
    <mergeCell ref="K487:K488"/>
    <mergeCell ref="L487:L488"/>
    <mergeCell ref="E355:E356"/>
    <mergeCell ref="E377:E378"/>
    <mergeCell ref="B223:B224"/>
    <mergeCell ref="C223:C224"/>
    <mergeCell ref="K1367:K1368"/>
    <mergeCell ref="D1433:D1434"/>
    <mergeCell ref="F1433:F1434"/>
    <mergeCell ref="H817:H818"/>
    <mergeCell ref="I817:I818"/>
    <mergeCell ref="D795:D796"/>
    <mergeCell ref="F795:F796"/>
    <mergeCell ref="J289:J290"/>
    <mergeCell ref="K289:K290"/>
    <mergeCell ref="D817:D818"/>
    <mergeCell ref="F817:F818"/>
    <mergeCell ref="H245:H246"/>
    <mergeCell ref="I245:I246"/>
    <mergeCell ref="H707:H708"/>
    <mergeCell ref="G795:G796"/>
    <mergeCell ref="J729:J730"/>
    <mergeCell ref="K729:K730"/>
    <mergeCell ref="J267:J268"/>
    <mergeCell ref="K619:K620"/>
    <mergeCell ref="D1235:D1236"/>
    <mergeCell ref="H641:H642"/>
    <mergeCell ref="I443:I444"/>
    <mergeCell ref="D289:D290"/>
    <mergeCell ref="K223:K224"/>
    <mergeCell ref="I421:I422"/>
    <mergeCell ref="D223:D224"/>
    <mergeCell ref="F223:F224"/>
    <mergeCell ref="G223:G224"/>
    <mergeCell ref="H223:H224"/>
    <mergeCell ref="I223:I224"/>
    <mergeCell ref="B157:B158"/>
    <mergeCell ref="C157:C158"/>
    <mergeCell ref="M773:M774"/>
    <mergeCell ref="D1389:D1390"/>
    <mergeCell ref="F1389:F1390"/>
    <mergeCell ref="G1389:G1390"/>
    <mergeCell ref="H1389:H1390"/>
    <mergeCell ref="I1389:I1390"/>
    <mergeCell ref="G773:G774"/>
    <mergeCell ref="I157:I158"/>
    <mergeCell ref="M333:M334"/>
    <mergeCell ref="J355:J356"/>
    <mergeCell ref="J377:J378"/>
    <mergeCell ref="K377:K378"/>
    <mergeCell ref="J685:J686"/>
    <mergeCell ref="M399:M400"/>
    <mergeCell ref="L443:L444"/>
    <mergeCell ref="M443:M444"/>
    <mergeCell ref="M663:M664"/>
    <mergeCell ref="L663:L664"/>
    <mergeCell ref="D1367:D1368"/>
    <mergeCell ref="F1367:F1368"/>
    <mergeCell ref="G1367:G1368"/>
    <mergeCell ref="H1367:H1368"/>
    <mergeCell ref="I1367:I1368"/>
    <mergeCell ref="H751:H752"/>
    <mergeCell ref="I751:I752"/>
    <mergeCell ref="I1345:I1346"/>
    <mergeCell ref="H1257:H1258"/>
    <mergeCell ref="H1301:H1302"/>
    <mergeCell ref="M795:M796"/>
    <mergeCell ref="F773:F774"/>
    <mergeCell ref="J1279:J1280"/>
    <mergeCell ref="J663:J664"/>
    <mergeCell ref="K663:K664"/>
    <mergeCell ref="I663:I664"/>
    <mergeCell ref="I883:I884"/>
    <mergeCell ref="I289:I290"/>
    <mergeCell ref="H883:H884"/>
    <mergeCell ref="I333:I334"/>
    <mergeCell ref="H927:H928"/>
    <mergeCell ref="H465:H466"/>
    <mergeCell ref="I465:I466"/>
    <mergeCell ref="D883:D884"/>
    <mergeCell ref="D839:D840"/>
    <mergeCell ref="G905:G906"/>
    <mergeCell ref="G971:G972"/>
    <mergeCell ref="H1015:H1016"/>
    <mergeCell ref="K531:K532"/>
    <mergeCell ref="K1147:K1148"/>
    <mergeCell ref="F1125:F1126"/>
    <mergeCell ref="E333:E334"/>
    <mergeCell ref="D663:D664"/>
    <mergeCell ref="F289:F290"/>
    <mergeCell ref="G289:G290"/>
    <mergeCell ref="E399:E400"/>
    <mergeCell ref="E421:E422"/>
    <mergeCell ref="E443:E444"/>
    <mergeCell ref="E465:E466"/>
    <mergeCell ref="E487:E488"/>
    <mergeCell ref="E509:E510"/>
    <mergeCell ref="E729:E730"/>
    <mergeCell ref="E751:E752"/>
    <mergeCell ref="E773:E774"/>
    <mergeCell ref="B377:B378"/>
    <mergeCell ref="L135:L136"/>
    <mergeCell ref="G135:G136"/>
    <mergeCell ref="H135:H136"/>
    <mergeCell ref="H201:H202"/>
    <mergeCell ref="I201:I202"/>
    <mergeCell ref="L1279:L1280"/>
    <mergeCell ref="I1301:I1302"/>
    <mergeCell ref="K1279:K1280"/>
    <mergeCell ref="J1301:J1302"/>
    <mergeCell ref="K1301:K1302"/>
    <mergeCell ref="K817:K818"/>
    <mergeCell ref="I1257:I1258"/>
    <mergeCell ref="J1257:J1258"/>
    <mergeCell ref="I861:I862"/>
    <mergeCell ref="I1279:I1280"/>
    <mergeCell ref="K179:K180"/>
    <mergeCell ref="L179:L180"/>
    <mergeCell ref="K1257:K1258"/>
    <mergeCell ref="L1257:L1258"/>
    <mergeCell ref="K707:K708"/>
    <mergeCell ref="L707:L708"/>
    <mergeCell ref="L729:L730"/>
    <mergeCell ref="K751:K752"/>
    <mergeCell ref="L773:L774"/>
    <mergeCell ref="D179:D180"/>
    <mergeCell ref="F179:F180"/>
    <mergeCell ref="G179:G180"/>
    <mergeCell ref="G157:G158"/>
    <mergeCell ref="H157:H158"/>
    <mergeCell ref="D135:D136"/>
    <mergeCell ref="F135:F136"/>
    <mergeCell ref="M1257:M1258"/>
    <mergeCell ref="M817:M818"/>
    <mergeCell ref="J223:J224"/>
    <mergeCell ref="K267:K268"/>
    <mergeCell ref="L267:L268"/>
    <mergeCell ref="M267:M268"/>
    <mergeCell ref="K773:K774"/>
    <mergeCell ref="J751:J752"/>
    <mergeCell ref="J817:J818"/>
    <mergeCell ref="J465:J466"/>
    <mergeCell ref="M135:M136"/>
    <mergeCell ref="I135:I136"/>
    <mergeCell ref="J949:J950"/>
    <mergeCell ref="M685:M686"/>
    <mergeCell ref="M751:M752"/>
    <mergeCell ref="F1235:F1236"/>
    <mergeCell ref="G1235:G1236"/>
    <mergeCell ref="H1235:H1236"/>
    <mergeCell ref="I1235:I1236"/>
    <mergeCell ref="J1235:J1236"/>
    <mergeCell ref="M179:M180"/>
    <mergeCell ref="F201:F202"/>
    <mergeCell ref="J201:J202"/>
    <mergeCell ref="L201:L202"/>
    <mergeCell ref="M201:M202"/>
    <mergeCell ref="L289:L290"/>
    <mergeCell ref="M289:M290"/>
    <mergeCell ref="M311:M312"/>
    <mergeCell ref="J245:J246"/>
    <mergeCell ref="I927:I928"/>
    <mergeCell ref="M729:M730"/>
    <mergeCell ref="M1235:M1236"/>
    <mergeCell ref="I179:I180"/>
    <mergeCell ref="J179:J180"/>
    <mergeCell ref="J113:J114"/>
    <mergeCell ref="J157:J158"/>
    <mergeCell ref="F861:F862"/>
    <mergeCell ref="I509:I510"/>
    <mergeCell ref="I641:I642"/>
    <mergeCell ref="J641:J642"/>
    <mergeCell ref="H663:H664"/>
    <mergeCell ref="M69:M70"/>
    <mergeCell ref="D685:D686"/>
    <mergeCell ref="F685:F686"/>
    <mergeCell ref="L91:L92"/>
    <mergeCell ref="M91:M92"/>
    <mergeCell ref="D113:D114"/>
    <mergeCell ref="F113:F114"/>
    <mergeCell ref="K641:K642"/>
    <mergeCell ref="L641:L642"/>
    <mergeCell ref="M641:M642"/>
    <mergeCell ref="I707:I708"/>
    <mergeCell ref="D311:D312"/>
    <mergeCell ref="F311:F312"/>
    <mergeCell ref="G311:G312"/>
    <mergeCell ref="H311:H312"/>
    <mergeCell ref="I311:I312"/>
    <mergeCell ref="J91:J92"/>
    <mergeCell ref="L223:L224"/>
    <mergeCell ref="M223:M224"/>
    <mergeCell ref="L399:L400"/>
    <mergeCell ref="F267:F268"/>
    <mergeCell ref="G267:G268"/>
    <mergeCell ref="H267:H268"/>
    <mergeCell ref="B91:B92"/>
    <mergeCell ref="C91:C92"/>
    <mergeCell ref="G113:G114"/>
    <mergeCell ref="H113:H114"/>
    <mergeCell ref="I113:I114"/>
    <mergeCell ref="C619:C620"/>
    <mergeCell ref="B245:B246"/>
    <mergeCell ref="C245:C246"/>
    <mergeCell ref="B267:B268"/>
    <mergeCell ref="C267:C268"/>
    <mergeCell ref="L619:L620"/>
    <mergeCell ref="M619:M620"/>
    <mergeCell ref="H619:H620"/>
    <mergeCell ref="I619:I620"/>
    <mergeCell ref="J619:J620"/>
    <mergeCell ref="B619:B620"/>
    <mergeCell ref="D91:D92"/>
    <mergeCell ref="F91:F92"/>
    <mergeCell ref="G91:G92"/>
    <mergeCell ref="H91:H92"/>
    <mergeCell ref="I91:I92"/>
    <mergeCell ref="B113:B114"/>
    <mergeCell ref="C113:C114"/>
    <mergeCell ref="D619:D620"/>
    <mergeCell ref="F619:F620"/>
    <mergeCell ref="G619:G620"/>
    <mergeCell ref="B333:B334"/>
    <mergeCell ref="C333:C334"/>
    <mergeCell ref="B399:B400"/>
    <mergeCell ref="B201:B202"/>
    <mergeCell ref="K135:K136"/>
    <mergeCell ref="H179:H180"/>
    <mergeCell ref="K157:K158"/>
    <mergeCell ref="L157:L158"/>
    <mergeCell ref="M157:M158"/>
    <mergeCell ref="D69:D70"/>
    <mergeCell ref="F69:F70"/>
    <mergeCell ref="G69:G70"/>
    <mergeCell ref="D641:D642"/>
    <mergeCell ref="G201:G202"/>
    <mergeCell ref="D245:D246"/>
    <mergeCell ref="F245:F246"/>
    <mergeCell ref="G245:G246"/>
    <mergeCell ref="J69:J70"/>
    <mergeCell ref="K69:K70"/>
    <mergeCell ref="L69:L70"/>
    <mergeCell ref="H47:H48"/>
    <mergeCell ref="I47:I48"/>
    <mergeCell ref="J47:J48"/>
    <mergeCell ref="F641:F642"/>
    <mergeCell ref="G641:G642"/>
    <mergeCell ref="K91:K92"/>
    <mergeCell ref="K201:K202"/>
    <mergeCell ref="K245:K246"/>
    <mergeCell ref="L245:L246"/>
    <mergeCell ref="M245:M246"/>
    <mergeCell ref="J443:J444"/>
    <mergeCell ref="J311:J312"/>
    <mergeCell ref="J135:J136"/>
    <mergeCell ref="D157:D158"/>
    <mergeCell ref="F157:F158"/>
    <mergeCell ref="L377:L378"/>
    <mergeCell ref="H69:H70"/>
    <mergeCell ref="I69:I70"/>
    <mergeCell ref="F25:F26"/>
    <mergeCell ref="G25:G26"/>
    <mergeCell ref="H25:H26"/>
    <mergeCell ref="I25:I26"/>
    <mergeCell ref="J25:J26"/>
    <mergeCell ref="L25:L26"/>
    <mergeCell ref="M25:M26"/>
    <mergeCell ref="K113:K114"/>
    <mergeCell ref="L113:L114"/>
    <mergeCell ref="M113:M114"/>
    <mergeCell ref="B3:B4"/>
    <mergeCell ref="C3:C4"/>
    <mergeCell ref="I3:I4"/>
    <mergeCell ref="L3:L4"/>
    <mergeCell ref="M3:M4"/>
    <mergeCell ref="B47:B48"/>
    <mergeCell ref="C47:C48"/>
    <mergeCell ref="K47:K48"/>
    <mergeCell ref="L47:L48"/>
    <mergeCell ref="D3:D4"/>
    <mergeCell ref="F3:F4"/>
    <mergeCell ref="G3:G4"/>
    <mergeCell ref="H3:H4"/>
    <mergeCell ref="K25:K26"/>
    <mergeCell ref="M47:M48"/>
    <mergeCell ref="K3:K4"/>
    <mergeCell ref="F47:F48"/>
    <mergeCell ref="G47:G48"/>
    <mergeCell ref="J3:J4"/>
    <mergeCell ref="D25:D26"/>
    <mergeCell ref="B69:B70"/>
    <mergeCell ref="C69:C70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BC416-BA84-FC47-A590-F564B7E76395}">
  <dimension ref="B2:Q1683"/>
  <sheetViews>
    <sheetView workbookViewId="0"/>
  </sheetViews>
  <sheetFormatPr baseColWidth="10" defaultRowHeight="16" x14ac:dyDescent="0.2"/>
  <cols>
    <col min="4" max="4" width="11" style="120" bestFit="1" customWidth="1"/>
    <col min="5" max="5" width="18" hidden="1" customWidth="1"/>
    <col min="6" max="6" width="15.1640625" customWidth="1"/>
    <col min="7" max="8" width="11" bestFit="1" customWidth="1"/>
    <col min="9" max="9" width="11" style="119" bestFit="1" customWidth="1"/>
    <col min="10" max="10" width="11" style="155" bestFit="1" customWidth="1"/>
    <col min="11" max="11" width="11" bestFit="1" customWidth="1"/>
    <col min="12" max="12" width="11" customWidth="1"/>
    <col min="13" max="14" width="11" bestFit="1" customWidth="1"/>
    <col min="15" max="15" width="12.1640625" bestFit="1" customWidth="1"/>
    <col min="16" max="16" width="11.5" bestFit="1" customWidth="1"/>
    <col min="17" max="17" width="11" bestFit="1" customWidth="1"/>
  </cols>
  <sheetData>
    <row r="2" spans="2:17" x14ac:dyDescent="0.2">
      <c r="B2" s="16" t="s">
        <v>1843</v>
      </c>
    </row>
    <row r="3" spans="2:17" s="174" customFormat="1" ht="25" customHeight="1" x14ac:dyDescent="0.2">
      <c r="B3" s="184" t="s">
        <v>14</v>
      </c>
      <c r="C3" s="127" t="s">
        <v>17</v>
      </c>
      <c r="D3" s="184" t="s">
        <v>1829</v>
      </c>
      <c r="E3" s="127" t="s">
        <v>137</v>
      </c>
      <c r="F3" s="128" t="s">
        <v>140</v>
      </c>
      <c r="G3" s="128" t="s">
        <v>82</v>
      </c>
      <c r="H3" s="128" t="s">
        <v>1</v>
      </c>
      <c r="I3" s="216" t="s">
        <v>9</v>
      </c>
      <c r="J3" s="128" t="s">
        <v>1834</v>
      </c>
      <c r="K3" s="128" t="s">
        <v>2</v>
      </c>
      <c r="L3" s="128" t="s">
        <v>3</v>
      </c>
      <c r="M3" s="128" t="s">
        <v>4</v>
      </c>
      <c r="N3" s="186" t="s">
        <v>1835</v>
      </c>
      <c r="O3" s="128" t="s">
        <v>5</v>
      </c>
      <c r="P3" s="128" t="s">
        <v>6</v>
      </c>
      <c r="Q3" s="185" t="s">
        <v>7</v>
      </c>
    </row>
    <row r="4" spans="2:17" x14ac:dyDescent="0.2">
      <c r="B4" s="192" t="s">
        <v>81</v>
      </c>
      <c r="C4" s="193" t="s">
        <v>18</v>
      </c>
      <c r="D4" s="194">
        <v>0</v>
      </c>
      <c r="E4" s="195" t="str">
        <f t="shared" ref="E4:E67" si="0">_xlfn.CONCAT(B4,C4,D4)</f>
        <v>BrazilTotal0</v>
      </c>
      <c r="F4" s="195">
        <f>VLOOKUP(E4,'Appendix 1b. Pop 2019'!$E$4:$F$1683,2,FALSE)</f>
        <v>2960946</v>
      </c>
      <c r="G4" s="195">
        <f>VLOOKUP(E4,'Appendix 2b. Deaths 2019'!$E$4:$F$1683,2,FALSE)</f>
        <v>35025</v>
      </c>
      <c r="H4" s="193">
        <f t="shared" ref="H4:H67" si="1">G4/F4</f>
        <v>1.1828989789074167E-2</v>
      </c>
      <c r="I4" s="196">
        <v>1</v>
      </c>
      <c r="J4" s="212">
        <f>VLOOKUP(E4,'Appendix 3. nax IBGE 2019'!$E$5:$O$1850,11,FALSE)</f>
        <v>8.5817929193663905E-2</v>
      </c>
      <c r="K4" s="193">
        <f t="shared" ref="K4:K22" si="2">(I4*H4)/(1+(I4-J4)*H4)</f>
        <v>1.170244133933903E-2</v>
      </c>
      <c r="L4" s="193">
        <f>1-K4</f>
        <v>0.98829755866066094</v>
      </c>
      <c r="M4" s="195">
        <v>100000</v>
      </c>
      <c r="N4" s="195">
        <f t="shared" ref="N4:N67" si="3">M4*K4</f>
        <v>1170.244133933903</v>
      </c>
      <c r="O4" s="195">
        <f t="shared" ref="O4:O22" si="4">M5*I4+N4*J4</f>
        <v>98930.183794291341</v>
      </c>
      <c r="P4" s="195">
        <f t="shared" ref="P4:P22" si="5">P5+O4</f>
        <v>7674488.826503152</v>
      </c>
      <c r="Q4" s="197">
        <f t="shared" ref="Q4:Q22" si="6">P4/M4</f>
        <v>76.74488826503152</v>
      </c>
    </row>
    <row r="5" spans="2:17" x14ac:dyDescent="0.2">
      <c r="B5" s="198" t="s">
        <v>81</v>
      </c>
      <c r="C5" s="190" t="s">
        <v>18</v>
      </c>
      <c r="D5" s="199" t="s">
        <v>139</v>
      </c>
      <c r="E5" s="189" t="str">
        <f t="shared" si="0"/>
        <v>BrazilTotal01-04</v>
      </c>
      <c r="F5" s="189">
        <f>VLOOKUP(E5,'Appendix 1b. Pop 2019'!$E$4:$F$1683,2,FALSE)</f>
        <v>11837386</v>
      </c>
      <c r="G5" s="189">
        <f>VLOOKUP(E5,'Appendix 2b. Deaths 2019'!$E$4:$F$1683,2,FALSE)</f>
        <v>5807</v>
      </c>
      <c r="H5" s="190">
        <f t="shared" si="1"/>
        <v>4.9056438642788196E-4</v>
      </c>
      <c r="I5" s="191">
        <v>4</v>
      </c>
      <c r="J5" s="213">
        <f>VLOOKUP(E5,'Appendix 3. nax IBGE 2019'!$E$5:$O$1850,11,FALSE)</f>
        <v>1.5045986216867109</v>
      </c>
      <c r="K5" s="190">
        <f t="shared" si="2"/>
        <v>1.959858375192006E-3</v>
      </c>
      <c r="L5" s="190">
        <f t="shared" ref="L5:L23" si="7">1-K5</f>
        <v>0.99804014162480803</v>
      </c>
      <c r="M5" s="189">
        <f t="shared" ref="M5:M23" si="8">M4-N4</f>
        <v>98829.755866066102</v>
      </c>
      <c r="N5" s="189">
        <f t="shared" si="3"/>
        <v>193.69232475229094</v>
      </c>
      <c r="O5" s="189">
        <f t="shared" si="4"/>
        <v>394835.68337010883</v>
      </c>
      <c r="P5" s="189">
        <f t="shared" si="5"/>
        <v>7575558.6427088603</v>
      </c>
      <c r="Q5" s="200">
        <f t="shared" si="6"/>
        <v>76.652609088453517</v>
      </c>
    </row>
    <row r="6" spans="2:17" x14ac:dyDescent="0.2">
      <c r="B6" s="198" t="s">
        <v>81</v>
      </c>
      <c r="C6" s="190" t="s">
        <v>18</v>
      </c>
      <c r="D6" s="199" t="s">
        <v>138</v>
      </c>
      <c r="E6" s="189" t="str">
        <f t="shared" si="0"/>
        <v>BrazilTotal05-09</v>
      </c>
      <c r="F6" s="189">
        <f>VLOOKUP(E6,'Appendix 1b. Pop 2019'!$E$4:$F$1683,2,FALSE)</f>
        <v>14542132</v>
      </c>
      <c r="G6" s="189">
        <f>VLOOKUP(E6,'Appendix 2b. Deaths 2019'!$E$4:$F$1683,2,FALSE)</f>
        <v>3159</v>
      </c>
      <c r="H6" s="190">
        <f t="shared" si="1"/>
        <v>2.1723087096169941E-4</v>
      </c>
      <c r="I6" s="191">
        <v>5</v>
      </c>
      <c r="J6" s="213">
        <f>VLOOKUP(E6,'Appendix 3. nax IBGE 2019'!$E$5:$O$1850,11,FALSE)</f>
        <v>2.500000000000028</v>
      </c>
      <c r="K6" s="190">
        <f t="shared" si="2"/>
        <v>1.0855648093359535E-3</v>
      </c>
      <c r="L6" s="190">
        <f t="shared" si="7"/>
        <v>0.99891443519066403</v>
      </c>
      <c r="M6" s="189">
        <f t="shared" si="8"/>
        <v>98636.063541313808</v>
      </c>
      <c r="N6" s="189">
        <f t="shared" si="3"/>
        <v>107.07583951187532</v>
      </c>
      <c r="O6" s="189">
        <f t="shared" si="4"/>
        <v>492912.62810778938</v>
      </c>
      <c r="P6" s="189">
        <f t="shared" si="5"/>
        <v>7180722.9593387516</v>
      </c>
      <c r="Q6" s="200">
        <f t="shared" si="6"/>
        <v>72.800177759842356</v>
      </c>
    </row>
    <row r="7" spans="2:17" x14ac:dyDescent="0.2">
      <c r="B7" s="198" t="s">
        <v>81</v>
      </c>
      <c r="C7" s="190" t="s">
        <v>18</v>
      </c>
      <c r="D7" s="199" t="s">
        <v>120</v>
      </c>
      <c r="E7" s="189" t="str">
        <f t="shared" si="0"/>
        <v>BrazilTotal10-14</v>
      </c>
      <c r="F7" s="189">
        <f>VLOOKUP(E7,'Appendix 1b. Pop 2019'!$E$4:$F$1683,2,FALSE)</f>
        <v>15009676</v>
      </c>
      <c r="G7" s="189">
        <f>VLOOKUP(E7,'Appendix 2b. Deaths 2019'!$E$4:$F$1683,2,FALSE)</f>
        <v>4222</v>
      </c>
      <c r="H7" s="190">
        <f t="shared" si="1"/>
        <v>2.8128521894809722E-4</v>
      </c>
      <c r="I7" s="191">
        <v>5</v>
      </c>
      <c r="J7" s="213">
        <f>VLOOKUP(E7,'Appendix 3. nax IBGE 2019'!$E$5:$O$1850,11,FALSE)</f>
        <v>2.4999999999997295</v>
      </c>
      <c r="K7" s="190">
        <f t="shared" si="2"/>
        <v>1.4054377725615536E-3</v>
      </c>
      <c r="L7" s="190">
        <f t="shared" si="7"/>
        <v>0.99859456222743848</v>
      </c>
      <c r="M7" s="189">
        <f t="shared" si="8"/>
        <v>98528.987701801932</v>
      </c>
      <c r="N7" s="189">
        <f t="shared" si="3"/>
        <v>138.47636100836522</v>
      </c>
      <c r="O7" s="189">
        <f t="shared" si="4"/>
        <v>492298.74760648876</v>
      </c>
      <c r="P7" s="189">
        <f t="shared" si="5"/>
        <v>6687810.3312309626</v>
      </c>
      <c r="Q7" s="200">
        <f t="shared" si="6"/>
        <v>67.876576094251845</v>
      </c>
    </row>
    <row r="8" spans="2:17" x14ac:dyDescent="0.2">
      <c r="B8" s="198" t="s">
        <v>81</v>
      </c>
      <c r="C8" s="190" t="s">
        <v>18</v>
      </c>
      <c r="D8" s="188" t="s">
        <v>121</v>
      </c>
      <c r="E8" s="189" t="str">
        <f t="shared" si="0"/>
        <v>BrazilTotal15-19</v>
      </c>
      <c r="F8" s="189">
        <f>VLOOKUP(E8,'Appendix 1b. Pop 2019'!$E$4:$F$1683,2,FALSE)</f>
        <v>16079464</v>
      </c>
      <c r="G8" s="189">
        <f>VLOOKUP(E8,'Appendix 2b. Deaths 2019'!$E$4:$F$1683,2,FALSE)</f>
        <v>16640</v>
      </c>
      <c r="H8" s="190">
        <f t="shared" si="1"/>
        <v>1.0348603659922993E-3</v>
      </c>
      <c r="I8" s="191">
        <v>5</v>
      </c>
      <c r="J8" s="213">
        <f>VLOOKUP(E8,'Appendix 3. nax IBGE 2019'!$E$5:$O$1850,11,FALSE)</f>
        <v>2.4999999999999449</v>
      </c>
      <c r="K8" s="190">
        <f t="shared" si="2"/>
        <v>5.1609496742894877E-3</v>
      </c>
      <c r="L8" s="190">
        <f t="shared" si="7"/>
        <v>0.99483905032571052</v>
      </c>
      <c r="M8" s="189">
        <f t="shared" si="8"/>
        <v>98390.511340793571</v>
      </c>
      <c r="N8" s="189">
        <f t="shared" si="3"/>
        <v>507.78847745744474</v>
      </c>
      <c r="O8" s="189">
        <f t="shared" si="4"/>
        <v>490683.08551032416</v>
      </c>
      <c r="P8" s="189">
        <f t="shared" si="5"/>
        <v>6195511.5836244738</v>
      </c>
      <c r="Q8" s="200">
        <f t="shared" si="6"/>
        <v>62.968588120913246</v>
      </c>
    </row>
    <row r="9" spans="2:17" x14ac:dyDescent="0.2">
      <c r="B9" s="198" t="s">
        <v>81</v>
      </c>
      <c r="C9" s="190" t="s">
        <v>18</v>
      </c>
      <c r="D9" s="188" t="s">
        <v>122</v>
      </c>
      <c r="E9" s="189" t="str">
        <f t="shared" si="0"/>
        <v>BrazilTotal20-24</v>
      </c>
      <c r="F9" s="189">
        <f>VLOOKUP(E9,'Appendix 1b. Pop 2019'!$E$4:$F$1683,2,FALSE)</f>
        <v>17319853</v>
      </c>
      <c r="G9" s="189">
        <f>VLOOKUP(E9,'Appendix 2b. Deaths 2019'!$E$4:$F$1683,2,FALSE)</f>
        <v>24899</v>
      </c>
      <c r="H9" s="190">
        <f t="shared" si="1"/>
        <v>1.437598806410193E-3</v>
      </c>
      <c r="I9" s="191">
        <v>5</v>
      </c>
      <c r="J9" s="213">
        <f>VLOOKUP(E9,'Appendix 3. nax IBGE 2019'!$E$5:$O$1850,11,FALSE)</f>
        <v>2.4999999999999756</v>
      </c>
      <c r="K9" s="190">
        <f t="shared" si="2"/>
        <v>7.1622529164412554E-3</v>
      </c>
      <c r="L9" s="190">
        <f t="shared" si="7"/>
        <v>0.99283774708355876</v>
      </c>
      <c r="M9" s="189">
        <f t="shared" si="8"/>
        <v>97882.722863336123</v>
      </c>
      <c r="N9" s="189">
        <f t="shared" si="3"/>
        <v>701.06081729714026</v>
      </c>
      <c r="O9" s="189">
        <f t="shared" si="4"/>
        <v>487660.96227343776</v>
      </c>
      <c r="P9" s="189">
        <f t="shared" si="5"/>
        <v>5704828.49811415</v>
      </c>
      <c r="Q9" s="200">
        <f t="shared" si="6"/>
        <v>58.282282421579474</v>
      </c>
    </row>
    <row r="10" spans="2:17" x14ac:dyDescent="0.2">
      <c r="B10" s="198" t="s">
        <v>81</v>
      </c>
      <c r="C10" s="190" t="s">
        <v>18</v>
      </c>
      <c r="D10" s="188" t="s">
        <v>123</v>
      </c>
      <c r="E10" s="189" t="str">
        <f t="shared" si="0"/>
        <v>BrazilTotal25-29</v>
      </c>
      <c r="F10" s="189">
        <f>VLOOKUP(E10,'Appendix 1b. Pop 2019'!$E$4:$F$1683,2,FALSE)</f>
        <v>17004904</v>
      </c>
      <c r="G10" s="189">
        <f>VLOOKUP(E10,'Appendix 2b. Deaths 2019'!$E$4:$F$1683,2,FALSE)</f>
        <v>23862</v>
      </c>
      <c r="H10" s="190">
        <f t="shared" si="1"/>
        <v>1.4032422647019941E-3</v>
      </c>
      <c r="I10" s="191">
        <v>5</v>
      </c>
      <c r="J10" s="213">
        <f>VLOOKUP(E10,'Appendix 3. nax IBGE 2019'!$E$5:$O$1850,11,FALSE)</f>
        <v>2.4999999999998841</v>
      </c>
      <c r="K10" s="190">
        <f t="shared" si="2"/>
        <v>6.9916837581328623E-3</v>
      </c>
      <c r="L10" s="190">
        <f t="shared" si="7"/>
        <v>0.99300831624186714</v>
      </c>
      <c r="M10" s="189">
        <f t="shared" si="8"/>
        <v>97181.662046038982</v>
      </c>
      <c r="N10" s="189">
        <f t="shared" si="3"/>
        <v>679.46344811564757</v>
      </c>
      <c r="O10" s="189">
        <f t="shared" si="4"/>
        <v>484209.6516099057</v>
      </c>
      <c r="P10" s="189">
        <f t="shared" si="5"/>
        <v>5217167.5358407125</v>
      </c>
      <c r="Q10" s="200">
        <f t="shared" si="6"/>
        <v>53.684691391356573</v>
      </c>
    </row>
    <row r="11" spans="2:17" x14ac:dyDescent="0.2">
      <c r="B11" s="198" t="s">
        <v>81</v>
      </c>
      <c r="C11" s="190" t="s">
        <v>18</v>
      </c>
      <c r="D11" s="188" t="s">
        <v>124</v>
      </c>
      <c r="E11" s="189" t="str">
        <f t="shared" si="0"/>
        <v>BrazilTotal30-34</v>
      </c>
      <c r="F11" s="189">
        <f>VLOOKUP(E11,'Appendix 1b. Pop 2019'!$E$4:$F$1683,2,FALSE)</f>
        <v>17258318</v>
      </c>
      <c r="G11" s="189">
        <f>VLOOKUP(E11,'Appendix 2b. Deaths 2019'!$E$4:$F$1683,2,FALSE)</f>
        <v>26880</v>
      </c>
      <c r="H11" s="190">
        <f t="shared" si="1"/>
        <v>1.5575098338088335E-3</v>
      </c>
      <c r="I11" s="191">
        <v>5</v>
      </c>
      <c r="J11" s="213">
        <f>VLOOKUP(E11,'Appendix 3. nax IBGE 2019'!$E$5:$O$1850,11,FALSE)</f>
        <v>2.4999999999999507</v>
      </c>
      <c r="K11" s="190">
        <f t="shared" si="2"/>
        <v>7.7573438208312136E-3</v>
      </c>
      <c r="L11" s="190">
        <f t="shared" si="7"/>
        <v>0.99224265617916874</v>
      </c>
      <c r="M11" s="189">
        <f t="shared" si="8"/>
        <v>96502.198597923329</v>
      </c>
      <c r="N11" s="189">
        <f t="shared" si="3"/>
        <v>748.60073399022713</v>
      </c>
      <c r="O11" s="189">
        <f t="shared" si="4"/>
        <v>480639.49115464103</v>
      </c>
      <c r="P11" s="189">
        <f t="shared" si="5"/>
        <v>4732957.8842308065</v>
      </c>
      <c r="Q11" s="200">
        <f t="shared" si="6"/>
        <v>49.045078277964301</v>
      </c>
    </row>
    <row r="12" spans="2:17" x14ac:dyDescent="0.2">
      <c r="B12" s="198" t="s">
        <v>81</v>
      </c>
      <c r="C12" s="190" t="s">
        <v>18</v>
      </c>
      <c r="D12" s="188" t="s">
        <v>125</v>
      </c>
      <c r="E12" s="189" t="str">
        <f t="shared" si="0"/>
        <v>BrazilTotal35-39</v>
      </c>
      <c r="F12" s="189">
        <f>VLOOKUP(E12,'Appendix 1b. Pop 2019'!$E$4:$F$1683,2,FALSE)</f>
        <v>16872342</v>
      </c>
      <c r="G12" s="189">
        <f>VLOOKUP(E12,'Appendix 2b. Deaths 2019'!$E$4:$F$1683,2,FALSE)</f>
        <v>32965</v>
      </c>
      <c r="H12" s="190">
        <f t="shared" si="1"/>
        <v>1.9537892249931869E-3</v>
      </c>
      <c r="I12" s="191">
        <v>5</v>
      </c>
      <c r="J12" s="213">
        <f>VLOOKUP(E12,'Appendix 3. nax IBGE 2019'!$E$5:$O$1850,11,FALSE)</f>
        <v>2.4999999999999729</v>
      </c>
      <c r="K12" s="190">
        <f t="shared" si="2"/>
        <v>9.721461906157353E-3</v>
      </c>
      <c r="L12" s="190">
        <f t="shared" si="7"/>
        <v>0.9902785380938427</v>
      </c>
      <c r="M12" s="189">
        <f t="shared" si="8"/>
        <v>95753.597863933101</v>
      </c>
      <c r="N12" s="189">
        <f t="shared" si="3"/>
        <v>930.86495401173568</v>
      </c>
      <c r="O12" s="189">
        <f t="shared" si="4"/>
        <v>476440.82693463616</v>
      </c>
      <c r="P12" s="189">
        <f t="shared" si="5"/>
        <v>4252318.3930761656</v>
      </c>
      <c r="Q12" s="200">
        <f t="shared" si="6"/>
        <v>44.408967265321522</v>
      </c>
    </row>
    <row r="13" spans="2:17" x14ac:dyDescent="0.2">
      <c r="B13" s="198" t="s">
        <v>81</v>
      </c>
      <c r="C13" s="190" t="s">
        <v>18</v>
      </c>
      <c r="D13" s="188" t="s">
        <v>126</v>
      </c>
      <c r="E13" s="189" t="str">
        <f t="shared" si="0"/>
        <v>BrazilTotal40-44</v>
      </c>
      <c r="F13" s="189">
        <f>VLOOKUP(E13,'Appendix 1b. Pop 2019'!$E$4:$F$1683,2,FALSE)</f>
        <v>15255513</v>
      </c>
      <c r="G13" s="189">
        <f>VLOOKUP(E13,'Appendix 2b. Deaths 2019'!$E$4:$F$1683,2,FALSE)</f>
        <v>39628</v>
      </c>
      <c r="H13" s="190">
        <f t="shared" si="1"/>
        <v>2.5976183167357269E-3</v>
      </c>
      <c r="I13" s="191">
        <v>5</v>
      </c>
      <c r="J13" s="213">
        <f>VLOOKUP(E13,'Appendix 3. nax IBGE 2019'!$E$5:$O$1850,11,FALSE)</f>
        <v>2.5000000000000089</v>
      </c>
      <c r="K13" s="190">
        <f t="shared" si="2"/>
        <v>1.2904290530065195E-2</v>
      </c>
      <c r="L13" s="190">
        <f t="shared" si="7"/>
        <v>0.98709570946993486</v>
      </c>
      <c r="M13" s="189">
        <f t="shared" si="8"/>
        <v>94822.732909921368</v>
      </c>
      <c r="N13" s="189">
        <f t="shared" si="3"/>
        <v>1223.6200943243996</v>
      </c>
      <c r="O13" s="189">
        <f t="shared" si="4"/>
        <v>471054.61431379581</v>
      </c>
      <c r="P13" s="189">
        <f t="shared" si="5"/>
        <v>3775877.5661415295</v>
      </c>
      <c r="Q13" s="200">
        <f t="shared" si="6"/>
        <v>39.820383259028141</v>
      </c>
    </row>
    <row r="14" spans="2:17" x14ac:dyDescent="0.2">
      <c r="B14" s="198" t="s">
        <v>81</v>
      </c>
      <c r="C14" s="190" t="s">
        <v>18</v>
      </c>
      <c r="D14" s="188" t="s">
        <v>127</v>
      </c>
      <c r="E14" s="189" t="str">
        <f t="shared" si="0"/>
        <v>BrazilTotal45-49</v>
      </c>
      <c r="F14" s="189">
        <f>VLOOKUP(E14,'Appendix 1b. Pop 2019'!$E$4:$F$1683,2,FALSE)</f>
        <v>13434076</v>
      </c>
      <c r="G14" s="189">
        <f>VLOOKUP(E14,'Appendix 2b. Deaths 2019'!$E$4:$F$1683,2,FALSE)</f>
        <v>49195</v>
      </c>
      <c r="H14" s="190">
        <f t="shared" si="1"/>
        <v>3.6619563563582637E-3</v>
      </c>
      <c r="I14" s="191">
        <v>5</v>
      </c>
      <c r="J14" s="213">
        <f>VLOOKUP(E14,'Appendix 3. nax IBGE 2019'!$E$5:$O$1850,11,FALSE)</f>
        <v>2.4999999999999933</v>
      </c>
      <c r="K14" s="190">
        <f t="shared" si="2"/>
        <v>1.8143678385809731E-2</v>
      </c>
      <c r="L14" s="190">
        <f t="shared" si="7"/>
        <v>0.98185632161419023</v>
      </c>
      <c r="M14" s="189">
        <f t="shared" si="8"/>
        <v>93599.112815596964</v>
      </c>
      <c r="N14" s="189">
        <f t="shared" si="3"/>
        <v>1698.2322001233133</v>
      </c>
      <c r="O14" s="189">
        <f t="shared" si="4"/>
        <v>463749.98357767652</v>
      </c>
      <c r="P14" s="189">
        <f t="shared" si="5"/>
        <v>3304822.9518277338</v>
      </c>
      <c r="Q14" s="200">
        <f t="shared" si="6"/>
        <v>35.308272187779025</v>
      </c>
    </row>
    <row r="15" spans="2:17" x14ac:dyDescent="0.2">
      <c r="B15" s="198" t="s">
        <v>81</v>
      </c>
      <c r="C15" s="190" t="s">
        <v>18</v>
      </c>
      <c r="D15" s="188" t="s">
        <v>128</v>
      </c>
      <c r="E15" s="189" t="str">
        <f t="shared" si="0"/>
        <v>BrazilTotal50-54</v>
      </c>
      <c r="F15" s="189">
        <f>VLOOKUP(E15,'Appendix 1b. Pop 2019'!$E$4:$F$1683,2,FALSE)</f>
        <v>12465329</v>
      </c>
      <c r="G15" s="189">
        <f>VLOOKUP(E15,'Appendix 2b. Deaths 2019'!$E$4:$F$1683,2,FALSE)</f>
        <v>67340</v>
      </c>
      <c r="H15" s="190">
        <f t="shared" si="1"/>
        <v>5.4021839295216355E-3</v>
      </c>
      <c r="I15" s="191">
        <v>5</v>
      </c>
      <c r="J15" s="213">
        <f>VLOOKUP(E15,'Appendix 3. nax IBGE 2019'!$E$5:$O$1850,11,FALSE)</f>
        <v>2.5000000000000027</v>
      </c>
      <c r="K15" s="190">
        <f t="shared" si="2"/>
        <v>2.6650985829226783E-2</v>
      </c>
      <c r="L15" s="190">
        <f t="shared" si="7"/>
        <v>0.97334901417077324</v>
      </c>
      <c r="M15" s="189">
        <f t="shared" si="8"/>
        <v>91900.880615473652</v>
      </c>
      <c r="N15" s="189">
        <f t="shared" si="3"/>
        <v>2449.2490669764506</v>
      </c>
      <c r="O15" s="189">
        <f t="shared" si="4"/>
        <v>453381.28040992713</v>
      </c>
      <c r="P15" s="189">
        <f t="shared" si="5"/>
        <v>2841072.9682500572</v>
      </c>
      <c r="Q15" s="200">
        <f t="shared" si="6"/>
        <v>30.914534759873632</v>
      </c>
    </row>
    <row r="16" spans="2:17" x14ac:dyDescent="0.2">
      <c r="B16" s="198" t="s">
        <v>81</v>
      </c>
      <c r="C16" s="190" t="s">
        <v>18</v>
      </c>
      <c r="D16" s="188" t="s">
        <v>129</v>
      </c>
      <c r="E16" s="189" t="str">
        <f t="shared" si="0"/>
        <v>BrazilTotal55-59</v>
      </c>
      <c r="F16" s="189">
        <f>VLOOKUP(E16,'Appendix 1b. Pop 2019'!$E$4:$F$1683,2,FALSE)</f>
        <v>11012111</v>
      </c>
      <c r="G16" s="189">
        <f>VLOOKUP(E16,'Appendix 2b. Deaths 2019'!$E$4:$F$1683,2,FALSE)</f>
        <v>87915</v>
      </c>
      <c r="H16" s="190">
        <f t="shared" si="1"/>
        <v>7.9834829125859704E-3</v>
      </c>
      <c r="I16" s="191">
        <v>5</v>
      </c>
      <c r="J16" s="213">
        <f>VLOOKUP(E16,'Appendix 3. nax IBGE 2019'!$E$5:$O$1850,11,FALSE)</f>
        <v>2.4999999999999898</v>
      </c>
      <c r="K16" s="190">
        <f t="shared" si="2"/>
        <v>3.9136304516996831E-2</v>
      </c>
      <c r="L16" s="190">
        <f t="shared" si="7"/>
        <v>0.96086369548300321</v>
      </c>
      <c r="M16" s="189">
        <f t="shared" si="8"/>
        <v>89451.6315484972</v>
      </c>
      <c r="N16" s="189">
        <f t="shared" si="3"/>
        <v>3500.8062918241872</v>
      </c>
      <c r="O16" s="189">
        <f t="shared" si="4"/>
        <v>438506.14201292553</v>
      </c>
      <c r="P16" s="189">
        <f t="shared" si="5"/>
        <v>2387691.6878401302</v>
      </c>
      <c r="Q16" s="200">
        <f t="shared" si="6"/>
        <v>26.692544859236207</v>
      </c>
    </row>
    <row r="17" spans="2:17" x14ac:dyDescent="0.2">
      <c r="B17" s="198" t="s">
        <v>81</v>
      </c>
      <c r="C17" s="190" t="s">
        <v>18</v>
      </c>
      <c r="D17" s="188" t="s">
        <v>130</v>
      </c>
      <c r="E17" s="189" t="str">
        <f t="shared" si="0"/>
        <v>BrazilTotal60-64</v>
      </c>
      <c r="F17" s="189">
        <f>VLOOKUP(E17,'Appendix 1b. Pop 2019'!$E$4:$F$1683,2,FALSE)</f>
        <v>9091910</v>
      </c>
      <c r="G17" s="189">
        <f>VLOOKUP(E17,'Appendix 2b. Deaths 2019'!$E$4:$F$1683,2,FALSE)</f>
        <v>109730</v>
      </c>
      <c r="H17" s="190">
        <f t="shared" si="1"/>
        <v>1.206897120627019E-2</v>
      </c>
      <c r="I17" s="191">
        <v>5</v>
      </c>
      <c r="J17" s="213">
        <f>VLOOKUP(E17,'Appendix 3. nax IBGE 2019'!$E$5:$O$1850,11,FALSE)</f>
        <v>2.5000000000000004</v>
      </c>
      <c r="K17" s="190">
        <f t="shared" si="2"/>
        <v>5.8577432661042567E-2</v>
      </c>
      <c r="L17" s="190">
        <f t="shared" si="7"/>
        <v>0.94142256733895746</v>
      </c>
      <c r="M17" s="189">
        <f t="shared" si="8"/>
        <v>85950.825256673008</v>
      </c>
      <c r="N17" s="189">
        <f t="shared" si="3"/>
        <v>5034.7786786338002</v>
      </c>
      <c r="O17" s="189">
        <f t="shared" si="4"/>
        <v>417167.17958678055</v>
      </c>
      <c r="P17" s="189">
        <f t="shared" si="5"/>
        <v>1949185.5458272046</v>
      </c>
      <c r="Q17" s="200">
        <f t="shared" si="6"/>
        <v>22.677915424388257</v>
      </c>
    </row>
    <row r="18" spans="2:17" x14ac:dyDescent="0.2">
      <c r="B18" s="198" t="s">
        <v>81</v>
      </c>
      <c r="C18" s="190" t="s">
        <v>18</v>
      </c>
      <c r="D18" s="188" t="s">
        <v>131</v>
      </c>
      <c r="E18" s="189" t="str">
        <f t="shared" si="0"/>
        <v>BrazilTotal65-69</v>
      </c>
      <c r="F18" s="189">
        <f>VLOOKUP(E18,'Appendix 1b. Pop 2019'!$E$4:$F$1683,2,FALSE)</f>
        <v>7081680</v>
      </c>
      <c r="G18" s="189">
        <f>VLOOKUP(E18,'Appendix 2b. Deaths 2019'!$E$4:$F$1683,2,FALSE)</f>
        <v>126854</v>
      </c>
      <c r="H18" s="190">
        <f t="shared" si="1"/>
        <v>1.7912981100529819E-2</v>
      </c>
      <c r="I18" s="191">
        <v>5</v>
      </c>
      <c r="J18" s="213">
        <f>VLOOKUP(E18,'Appendix 3. nax IBGE 2019'!$E$5:$O$1850,11,FALSE)</f>
        <v>2.5000000000000089</v>
      </c>
      <c r="K18" s="190">
        <f t="shared" si="2"/>
        <v>8.5725889889124163E-2</v>
      </c>
      <c r="L18" s="190">
        <f t="shared" si="7"/>
        <v>0.91427411011087578</v>
      </c>
      <c r="M18" s="189">
        <f t="shared" si="8"/>
        <v>80916.046578039211</v>
      </c>
      <c r="N18" s="189">
        <f t="shared" si="3"/>
        <v>6936.6000992122317</v>
      </c>
      <c r="O18" s="189">
        <f t="shared" si="4"/>
        <v>387238.73264216556</v>
      </c>
      <c r="P18" s="189">
        <f t="shared" si="5"/>
        <v>1532018.3662404241</v>
      </c>
      <c r="Q18" s="200">
        <f t="shared" si="6"/>
        <v>18.933430772138305</v>
      </c>
    </row>
    <row r="19" spans="2:17" x14ac:dyDescent="0.2">
      <c r="B19" s="198" t="s">
        <v>81</v>
      </c>
      <c r="C19" s="190" t="s">
        <v>18</v>
      </c>
      <c r="D19" s="188" t="s">
        <v>132</v>
      </c>
      <c r="E19" s="189" t="str">
        <f t="shared" si="0"/>
        <v>BrazilTotal70-74</v>
      </c>
      <c r="F19" s="189">
        <f>VLOOKUP(E19,'Appendix 1b. Pop 2019'!$E$4:$F$1683,2,FALSE)</f>
        <v>5174388</v>
      </c>
      <c r="G19" s="189">
        <f>VLOOKUP(E19,'Appendix 2b. Deaths 2019'!$E$4:$F$1683,2,FALSE)</f>
        <v>135763</v>
      </c>
      <c r="H19" s="190">
        <f t="shared" si="1"/>
        <v>2.6237499004713213E-2</v>
      </c>
      <c r="I19" s="191">
        <v>5</v>
      </c>
      <c r="J19" s="213">
        <f>VLOOKUP(E19,'Appendix 3. nax IBGE 2019'!$E$5:$O$1850,11,FALSE)</f>
        <v>2.4999999999999964</v>
      </c>
      <c r="K19" s="190">
        <f t="shared" si="2"/>
        <v>0.12311211034214091</v>
      </c>
      <c r="L19" s="190">
        <f t="shared" si="7"/>
        <v>0.87688788965785913</v>
      </c>
      <c r="M19" s="189">
        <f t="shared" si="8"/>
        <v>73979.446478826983</v>
      </c>
      <c r="N19" s="189">
        <f t="shared" si="3"/>
        <v>9107.7657779518559</v>
      </c>
      <c r="O19" s="189">
        <f t="shared" si="4"/>
        <v>347127.81794925529</v>
      </c>
      <c r="P19" s="189">
        <f t="shared" si="5"/>
        <v>1144779.6335982585</v>
      </c>
      <c r="Q19" s="200">
        <f t="shared" si="6"/>
        <v>15.474293037943937</v>
      </c>
    </row>
    <row r="20" spans="2:17" x14ac:dyDescent="0.2">
      <c r="B20" s="198" t="s">
        <v>81</v>
      </c>
      <c r="C20" s="190" t="s">
        <v>18</v>
      </c>
      <c r="D20" s="188" t="s">
        <v>133</v>
      </c>
      <c r="E20" s="189" t="str">
        <f t="shared" si="0"/>
        <v>BrazilTotal75-79</v>
      </c>
      <c r="F20" s="189">
        <f>VLOOKUP(E20,'Appendix 1b. Pop 2019'!$E$4:$F$1683,2,FALSE)</f>
        <v>3480536</v>
      </c>
      <c r="G20" s="189">
        <f>VLOOKUP(E20,'Appendix 2b. Deaths 2019'!$E$4:$F$1683,2,FALSE)</f>
        <v>145974</v>
      </c>
      <c r="H20" s="190">
        <f t="shared" si="1"/>
        <v>4.1940091985832068E-2</v>
      </c>
      <c r="I20" s="191">
        <v>5</v>
      </c>
      <c r="J20" s="213">
        <f>VLOOKUP(E20,'Appendix 3. nax IBGE 2019'!$E$5:$O$1850,11,FALSE)</f>
        <v>2.4999999999999978</v>
      </c>
      <c r="K20" s="190">
        <f t="shared" si="2"/>
        <v>0.18979989707372646</v>
      </c>
      <c r="L20" s="190">
        <f t="shared" si="7"/>
        <v>0.81020010292627354</v>
      </c>
      <c r="M20" s="189">
        <f t="shared" si="8"/>
        <v>64871.680700875128</v>
      </c>
      <c r="N20" s="189">
        <f t="shared" si="3"/>
        <v>12312.638320025746</v>
      </c>
      <c r="O20" s="189">
        <f t="shared" si="4"/>
        <v>293576.80770431121</v>
      </c>
      <c r="P20" s="189">
        <f t="shared" si="5"/>
        <v>797651.81564900326</v>
      </c>
      <c r="Q20" s="200">
        <f t="shared" si="6"/>
        <v>12.295840142126035</v>
      </c>
    </row>
    <row r="21" spans="2:17" x14ac:dyDescent="0.2">
      <c r="B21" s="198" t="s">
        <v>81</v>
      </c>
      <c r="C21" s="190" t="s">
        <v>18</v>
      </c>
      <c r="D21" s="188" t="s">
        <v>134</v>
      </c>
      <c r="E21" s="189" t="str">
        <f t="shared" si="0"/>
        <v>BrazilTotal80-84</v>
      </c>
      <c r="F21" s="189">
        <f>VLOOKUP(E21,'Appendix 1b. Pop 2019'!$E$4:$F$1683,2,FALSE)</f>
        <v>2283815</v>
      </c>
      <c r="G21" s="189">
        <f>VLOOKUP(E21,'Appendix 2b. Deaths 2019'!$E$4:$F$1683,2,FALSE)</f>
        <v>149684</v>
      </c>
      <c r="H21" s="190">
        <f t="shared" si="1"/>
        <v>6.5541210649724249E-2</v>
      </c>
      <c r="I21" s="191">
        <v>5</v>
      </c>
      <c r="J21" s="213">
        <f>VLOOKUP(E21,'Appendix 3. nax IBGE 2019'!$E$5:$O$1850,11,FALSE)</f>
        <v>2.5000000000000018</v>
      </c>
      <c r="K21" s="190">
        <f t="shared" si="2"/>
        <v>0.28156996266024586</v>
      </c>
      <c r="L21" s="190">
        <f t="shared" si="7"/>
        <v>0.71843003733975408</v>
      </c>
      <c r="M21" s="189">
        <f t="shared" si="8"/>
        <v>52559.04238084938</v>
      </c>
      <c r="N21" s="189">
        <f t="shared" si="3"/>
        <v>14799.04760063404</v>
      </c>
      <c r="O21" s="189">
        <f t="shared" si="4"/>
        <v>225797.59290266183</v>
      </c>
      <c r="P21" s="189">
        <f t="shared" si="5"/>
        <v>504075.00794469198</v>
      </c>
      <c r="Q21" s="200">
        <f t="shared" si="6"/>
        <v>9.5906429248101883</v>
      </c>
    </row>
    <row r="22" spans="2:17" x14ac:dyDescent="0.2">
      <c r="B22" s="198" t="s">
        <v>81</v>
      </c>
      <c r="C22" s="190" t="s">
        <v>18</v>
      </c>
      <c r="D22" s="188" t="s">
        <v>135</v>
      </c>
      <c r="E22" s="189" t="str">
        <f t="shared" si="0"/>
        <v>BrazilTotal85-89</v>
      </c>
      <c r="F22" s="189">
        <f>VLOOKUP(E22,'Appendix 1b. Pop 2019'!$E$4:$F$1683,2,FALSE)</f>
        <v>1208442</v>
      </c>
      <c r="G22" s="189">
        <f>VLOOKUP(E22,'Appendix 2b. Deaths 2019'!$E$4:$F$1683,2,FALSE)</f>
        <v>129547</v>
      </c>
      <c r="H22" s="190">
        <f t="shared" si="1"/>
        <v>0.10720166958778328</v>
      </c>
      <c r="I22" s="191">
        <v>5</v>
      </c>
      <c r="J22" s="213">
        <f>VLOOKUP(E22,'Appendix 3. nax IBGE 2019'!$E$5:$O$1850,11,FALSE)</f>
        <v>2.5000000000000004</v>
      </c>
      <c r="K22" s="190">
        <f t="shared" si="2"/>
        <v>0.42271812580943996</v>
      </c>
      <c r="L22" s="190">
        <f t="shared" si="7"/>
        <v>0.5772818741905601</v>
      </c>
      <c r="M22" s="189">
        <f t="shared" si="8"/>
        <v>37759.99478021534</v>
      </c>
      <c r="N22" s="189">
        <f t="shared" si="3"/>
        <v>15961.834224066864</v>
      </c>
      <c r="O22" s="189">
        <f t="shared" si="4"/>
        <v>148895.38834090956</v>
      </c>
      <c r="P22" s="189">
        <f t="shared" si="5"/>
        <v>278277.41504203016</v>
      </c>
      <c r="Q22" s="200">
        <f t="shared" si="6"/>
        <v>7.3696359510048426</v>
      </c>
    </row>
    <row r="23" spans="2:17" x14ac:dyDescent="0.2">
      <c r="B23" s="201" t="s">
        <v>81</v>
      </c>
      <c r="C23" s="202" t="s">
        <v>18</v>
      </c>
      <c r="D23" s="203" t="s">
        <v>8</v>
      </c>
      <c r="E23" s="204" t="str">
        <f t="shared" si="0"/>
        <v>BrazilTotal90+</v>
      </c>
      <c r="F23" s="204">
        <f>VLOOKUP(E23,'Appendix 1b. Pop 2019'!$E$4:$F$1683,2,FALSE)</f>
        <v>774304</v>
      </c>
      <c r="G23" s="204">
        <f>VLOOKUP(E23,'Appendix 2b. Deaths 2019'!$E$4:$F$1683,2,FALSE)</f>
        <v>130454</v>
      </c>
      <c r="H23" s="202">
        <f t="shared" si="1"/>
        <v>0.16847904698929619</v>
      </c>
      <c r="I23" s="205"/>
      <c r="J23" s="214">
        <f>VLOOKUP(E23,'Appendix 3. nax IBGE 2019'!$E$5:$O$1850,11,FALSE)</f>
        <v>6.1965697500208705</v>
      </c>
      <c r="K23" s="202">
        <v>1</v>
      </c>
      <c r="L23" s="202">
        <f t="shared" si="7"/>
        <v>0</v>
      </c>
      <c r="M23" s="204">
        <f t="shared" si="8"/>
        <v>21798.160556148476</v>
      </c>
      <c r="N23" s="204">
        <f t="shared" si="3"/>
        <v>21798.160556148476</v>
      </c>
      <c r="O23" s="204">
        <f>M23*Q23</f>
        <v>129382.02670112062</v>
      </c>
      <c r="P23" s="204">
        <f>O23</f>
        <v>129382.02670112062</v>
      </c>
      <c r="Q23" s="206">
        <f>1/H23</f>
        <v>5.9354561761233846</v>
      </c>
    </row>
    <row r="24" spans="2:17" x14ac:dyDescent="0.2">
      <c r="B24" s="207" t="s">
        <v>81</v>
      </c>
      <c r="C24" s="208" t="s">
        <v>69</v>
      </c>
      <c r="D24" s="194">
        <v>0</v>
      </c>
      <c r="E24" s="208" t="str">
        <f t="shared" si="0"/>
        <v>BrazilFemale0</v>
      </c>
      <c r="F24" s="195">
        <f>VLOOKUP(E24,'Appendix 1b. Pop 2019'!$E$4:$F$1683,2,FALSE)</f>
        <v>1445697</v>
      </c>
      <c r="G24" s="195">
        <f>VLOOKUP(E24,'Appendix 2b. Deaths 2019'!$E$4:$F$1683,2,FALSE)</f>
        <v>15624</v>
      </c>
      <c r="H24" s="193">
        <f t="shared" si="1"/>
        <v>1.0807243841551861E-2</v>
      </c>
      <c r="I24" s="196">
        <v>1</v>
      </c>
      <c r="J24" s="212">
        <f>VLOOKUP(E24,'Appendix 3. nax IBGE 2019'!$E$5:$O$1850,11,FALSE)</f>
        <v>8.2948947810572812E-2</v>
      </c>
      <c r="K24" s="193">
        <f t="shared" ref="K24:K42" si="9">(I24*H24)/(1+(I24-J24)*H24)</f>
        <v>1.0701186582182939E-2</v>
      </c>
      <c r="L24" s="193">
        <f>1-K24</f>
        <v>0.98929881341781711</v>
      </c>
      <c r="M24" s="195">
        <v>100000</v>
      </c>
      <c r="N24" s="195">
        <f t="shared" si="3"/>
        <v>1070.1186582182938</v>
      </c>
      <c r="O24" s="195">
        <f t="shared" ref="O24:O42" si="10">M25*I24+N24*J24</f>
        <v>99018.64655851337</v>
      </c>
      <c r="P24" s="195">
        <f t="shared" ref="P24:P42" si="11">P25+O24</f>
        <v>8014118.7943804525</v>
      </c>
      <c r="Q24" s="197">
        <f t="shared" ref="Q24:Q42" si="12">P24/M24</f>
        <v>80.141187943804525</v>
      </c>
    </row>
    <row r="25" spans="2:17" x14ac:dyDescent="0.2">
      <c r="B25" s="209" t="s">
        <v>81</v>
      </c>
      <c r="C25" s="187" t="s">
        <v>69</v>
      </c>
      <c r="D25" s="199" t="s">
        <v>139</v>
      </c>
      <c r="E25" s="187" t="str">
        <f t="shared" si="0"/>
        <v>BrazilFemale01-04</v>
      </c>
      <c r="F25" s="189">
        <f>VLOOKUP(E25,'Appendix 1b. Pop 2019'!$E$4:$F$1683,2,FALSE)</f>
        <v>5781412</v>
      </c>
      <c r="G25" s="189">
        <f>VLOOKUP(E25,'Appendix 2b. Deaths 2019'!$E$4:$F$1683,2,FALSE)</f>
        <v>2540</v>
      </c>
      <c r="H25" s="190">
        <f t="shared" si="1"/>
        <v>4.3933904035899882E-4</v>
      </c>
      <c r="I25" s="191">
        <v>4</v>
      </c>
      <c r="J25" s="213">
        <f>VLOOKUP(E25,'Appendix 3. nax IBGE 2019'!$E$5:$O$1850,11,FALSE)</f>
        <v>1.506152653269164</v>
      </c>
      <c r="K25" s="190">
        <f t="shared" si="9"/>
        <v>1.7554328311092701E-3</v>
      </c>
      <c r="L25" s="190">
        <f t="shared" ref="L25:L68" si="13">1-K25</f>
        <v>0.99824456716889076</v>
      </c>
      <c r="M25" s="189">
        <f t="shared" ref="M25:M43" si="14">M24-N24</f>
        <v>98929.8813417817</v>
      </c>
      <c r="N25" s="189">
        <f t="shared" si="3"/>
        <v>173.664761685108</v>
      </c>
      <c r="O25" s="189">
        <f t="shared" si="10"/>
        <v>395286.43196197774</v>
      </c>
      <c r="P25" s="189">
        <f t="shared" si="11"/>
        <v>7915100.1478219396</v>
      </c>
      <c r="Q25" s="200">
        <f t="shared" si="12"/>
        <v>80.007173166183748</v>
      </c>
    </row>
    <row r="26" spans="2:17" x14ac:dyDescent="0.2">
      <c r="B26" s="209" t="s">
        <v>81</v>
      </c>
      <c r="C26" s="187" t="s">
        <v>69</v>
      </c>
      <c r="D26" s="199" t="s">
        <v>138</v>
      </c>
      <c r="E26" s="187" t="str">
        <f t="shared" si="0"/>
        <v>BrazilFemale05-09</v>
      </c>
      <c r="F26" s="189">
        <f>VLOOKUP(E26,'Appendix 1b. Pop 2019'!$E$4:$F$1683,2,FALSE)</f>
        <v>7106623</v>
      </c>
      <c r="G26" s="189">
        <f>VLOOKUP(E26,'Appendix 2b. Deaths 2019'!$E$4:$F$1683,2,FALSE)</f>
        <v>1385</v>
      </c>
      <c r="H26" s="190">
        <f t="shared" si="1"/>
        <v>1.9488862712993218E-4</v>
      </c>
      <c r="I26" s="191">
        <v>5</v>
      </c>
      <c r="J26" s="213">
        <f>VLOOKUP(E26,'Appendix 3. nax IBGE 2019'!$E$5:$O$1850,11,FALSE)</f>
        <v>2.4999999999996749</v>
      </c>
      <c r="K26" s="190">
        <f t="shared" si="9"/>
        <v>9.7396859714274885E-4</v>
      </c>
      <c r="L26" s="190">
        <f t="shared" si="13"/>
        <v>0.99902603140285728</v>
      </c>
      <c r="M26" s="189">
        <f t="shared" si="14"/>
        <v>98756.216580096589</v>
      </c>
      <c r="N26" s="189">
        <f t="shared" si="3"/>
        <v>96.185453721642148</v>
      </c>
      <c r="O26" s="189">
        <f t="shared" si="10"/>
        <v>493540.61926617881</v>
      </c>
      <c r="P26" s="189">
        <f t="shared" si="11"/>
        <v>7519813.7158599617</v>
      </c>
      <c r="Q26" s="200">
        <f t="shared" si="12"/>
        <v>76.145218764643431</v>
      </c>
    </row>
    <row r="27" spans="2:17" x14ac:dyDescent="0.2">
      <c r="B27" s="209" t="s">
        <v>81</v>
      </c>
      <c r="C27" s="187" t="s">
        <v>69</v>
      </c>
      <c r="D27" s="199" t="s">
        <v>120</v>
      </c>
      <c r="E27" s="187" t="str">
        <f t="shared" si="0"/>
        <v>BrazilFemale10-14</v>
      </c>
      <c r="F27" s="189">
        <f>VLOOKUP(E27,'Appendix 1b. Pop 2019'!$E$4:$F$1683,2,FALSE)</f>
        <v>7343636</v>
      </c>
      <c r="G27" s="189">
        <f>VLOOKUP(E27,'Appendix 2b. Deaths 2019'!$E$4:$F$1683,2,FALSE)</f>
        <v>1705</v>
      </c>
      <c r="H27" s="190">
        <f t="shared" si="1"/>
        <v>2.321738168939746E-4</v>
      </c>
      <c r="I27" s="191">
        <v>5</v>
      </c>
      <c r="J27" s="213">
        <f>VLOOKUP(E27,'Appendix 3. nax IBGE 2019'!$E$5:$O$1850,11,FALSE)</f>
        <v>2.4999999999999662</v>
      </c>
      <c r="K27" s="190">
        <f t="shared" si="9"/>
        <v>1.1601956668290943E-3</v>
      </c>
      <c r="L27" s="190">
        <f t="shared" si="13"/>
        <v>0.99883980433317088</v>
      </c>
      <c r="M27" s="189">
        <f t="shared" si="14"/>
        <v>98660.031126374946</v>
      </c>
      <c r="N27" s="189">
        <f t="shared" si="3"/>
        <v>114.46494060204378</v>
      </c>
      <c r="O27" s="189">
        <f t="shared" si="10"/>
        <v>493013.99328036961</v>
      </c>
      <c r="P27" s="189">
        <f t="shared" si="11"/>
        <v>7026273.0965937832</v>
      </c>
      <c r="Q27" s="200">
        <f t="shared" si="12"/>
        <v>71.217016824105158</v>
      </c>
    </row>
    <row r="28" spans="2:17" x14ac:dyDescent="0.2">
      <c r="B28" s="209" t="s">
        <v>81</v>
      </c>
      <c r="C28" s="187" t="s">
        <v>69</v>
      </c>
      <c r="D28" s="188" t="s">
        <v>121</v>
      </c>
      <c r="E28" s="187" t="str">
        <f t="shared" si="0"/>
        <v>BrazilFemale15-19</v>
      </c>
      <c r="F28" s="189">
        <f>VLOOKUP(E28,'Appendix 1b. Pop 2019'!$E$4:$F$1683,2,FALSE)</f>
        <v>7894402</v>
      </c>
      <c r="G28" s="189">
        <f>VLOOKUP(E28,'Appendix 2b. Deaths 2019'!$E$4:$F$1683,2,FALSE)</f>
        <v>3371</v>
      </c>
      <c r="H28" s="190">
        <f t="shared" si="1"/>
        <v>4.270114443120581E-4</v>
      </c>
      <c r="I28" s="191">
        <v>5</v>
      </c>
      <c r="J28" s="213">
        <f>VLOOKUP(E28,'Appendix 3. nax IBGE 2019'!$E$5:$O$1850,11,FALSE)</f>
        <v>2.4999999999996887</v>
      </c>
      <c r="K28" s="190">
        <f t="shared" si="9"/>
        <v>2.1327804174441573E-3</v>
      </c>
      <c r="L28" s="190">
        <f t="shared" si="13"/>
        <v>0.99786721958255586</v>
      </c>
      <c r="M28" s="189">
        <f t="shared" si="14"/>
        <v>98545.566185772899</v>
      </c>
      <c r="N28" s="189">
        <f t="shared" si="3"/>
        <v>210.17605378696356</v>
      </c>
      <c r="O28" s="189">
        <f t="shared" si="10"/>
        <v>492202.39079439698</v>
      </c>
      <c r="P28" s="189">
        <f t="shared" si="11"/>
        <v>6533259.1033134134</v>
      </c>
      <c r="Q28" s="200">
        <f t="shared" si="12"/>
        <v>66.296834613515315</v>
      </c>
    </row>
    <row r="29" spans="2:17" x14ac:dyDescent="0.2">
      <c r="B29" s="209" t="s">
        <v>81</v>
      </c>
      <c r="C29" s="187" t="s">
        <v>69</v>
      </c>
      <c r="D29" s="188" t="s">
        <v>122</v>
      </c>
      <c r="E29" s="187" t="str">
        <f t="shared" si="0"/>
        <v>BrazilFemale20-24</v>
      </c>
      <c r="F29" s="189">
        <f>VLOOKUP(E29,'Appendix 1b. Pop 2019'!$E$4:$F$1683,2,FALSE)</f>
        <v>8575788</v>
      </c>
      <c r="G29" s="189">
        <f>VLOOKUP(E29,'Appendix 2b. Deaths 2019'!$E$4:$F$1683,2,FALSE)</f>
        <v>4614</v>
      </c>
      <c r="H29" s="190">
        <f t="shared" si="1"/>
        <v>5.3802635979340908E-4</v>
      </c>
      <c r="I29" s="191">
        <v>5</v>
      </c>
      <c r="J29" s="213">
        <f>VLOOKUP(E29,'Appendix 3. nax IBGE 2019'!$E$5:$O$1850,11,FALSE)</f>
        <v>2.5000000000001168</v>
      </c>
      <c r="K29" s="190">
        <f t="shared" si="9"/>
        <v>2.6865182548740747E-3</v>
      </c>
      <c r="L29" s="190">
        <f t="shared" si="13"/>
        <v>0.99731348174512591</v>
      </c>
      <c r="M29" s="189">
        <f t="shared" si="14"/>
        <v>98335.390131985929</v>
      </c>
      <c r="N29" s="189">
        <f t="shared" si="3"/>
        <v>264.17982068974413</v>
      </c>
      <c r="O29" s="189">
        <f t="shared" si="10"/>
        <v>491016.50110820524</v>
      </c>
      <c r="P29" s="189">
        <f t="shared" si="11"/>
        <v>6041056.7125190161</v>
      </c>
      <c r="Q29" s="200">
        <f t="shared" si="12"/>
        <v>61.433190069319899</v>
      </c>
    </row>
    <row r="30" spans="2:17" x14ac:dyDescent="0.2">
      <c r="B30" s="209" t="s">
        <v>81</v>
      </c>
      <c r="C30" s="187" t="s">
        <v>69</v>
      </c>
      <c r="D30" s="188" t="s">
        <v>123</v>
      </c>
      <c r="E30" s="187" t="str">
        <f t="shared" si="0"/>
        <v>BrazilFemale25-29</v>
      </c>
      <c r="F30" s="189">
        <f>VLOOKUP(E30,'Appendix 1b. Pop 2019'!$E$4:$F$1683,2,FALSE)</f>
        <v>8519370</v>
      </c>
      <c r="G30" s="189">
        <f>VLOOKUP(E30,'Appendix 2b. Deaths 2019'!$E$4:$F$1683,2,FALSE)</f>
        <v>5279</v>
      </c>
      <c r="H30" s="190">
        <f t="shared" si="1"/>
        <v>6.1964675791754552E-4</v>
      </c>
      <c r="I30" s="191">
        <v>5</v>
      </c>
      <c r="J30" s="213">
        <f>VLOOKUP(E30,'Appendix 3. nax IBGE 2019'!$E$5:$O$1850,11,FALSE)</f>
        <v>2.5000000000000955</v>
      </c>
      <c r="K30" s="190">
        <f t="shared" si="9"/>
        <v>3.0934416868076339E-3</v>
      </c>
      <c r="L30" s="190">
        <f t="shared" si="13"/>
        <v>0.99690655831319241</v>
      </c>
      <c r="M30" s="189">
        <f t="shared" si="14"/>
        <v>98071.210311296178</v>
      </c>
      <c r="N30" s="189">
        <f t="shared" si="3"/>
        <v>303.37757025264227</v>
      </c>
      <c r="O30" s="189">
        <f t="shared" si="10"/>
        <v>489597.60763084929</v>
      </c>
      <c r="P30" s="189">
        <f t="shared" si="11"/>
        <v>5550040.2114108112</v>
      </c>
      <c r="Q30" s="200">
        <f t="shared" si="12"/>
        <v>56.591941649276642</v>
      </c>
    </row>
    <row r="31" spans="2:17" x14ac:dyDescent="0.2">
      <c r="B31" s="209" t="s">
        <v>81</v>
      </c>
      <c r="C31" s="187" t="s">
        <v>69</v>
      </c>
      <c r="D31" s="188" t="s">
        <v>124</v>
      </c>
      <c r="E31" s="187" t="str">
        <f t="shared" si="0"/>
        <v>BrazilFemale30-34</v>
      </c>
      <c r="F31" s="189">
        <f>VLOOKUP(E31,'Appendix 1b. Pop 2019'!$E$4:$F$1683,2,FALSE)</f>
        <v>8708998</v>
      </c>
      <c r="G31" s="189">
        <f>VLOOKUP(E31,'Appendix 2b. Deaths 2019'!$E$4:$F$1683,2,FALSE)</f>
        <v>7237</v>
      </c>
      <c r="H31" s="190">
        <f t="shared" si="1"/>
        <v>8.3097963738193534E-4</v>
      </c>
      <c r="I31" s="191">
        <v>5</v>
      </c>
      <c r="J31" s="213">
        <f>VLOOKUP(E31,'Appendix 3. nax IBGE 2019'!$E$5:$O$1850,11,FALSE)</f>
        <v>2.4999999999999751</v>
      </c>
      <c r="K31" s="190">
        <f t="shared" si="9"/>
        <v>4.1462844919506687E-3</v>
      </c>
      <c r="L31" s="190">
        <f t="shared" si="13"/>
        <v>0.99585371550804935</v>
      </c>
      <c r="M31" s="189">
        <f t="shared" si="14"/>
        <v>97767.83274104353</v>
      </c>
      <c r="N31" s="189">
        <f t="shared" si="3"/>
        <v>405.37324870581563</v>
      </c>
      <c r="O31" s="189">
        <f t="shared" si="10"/>
        <v>487825.73058345309</v>
      </c>
      <c r="P31" s="189">
        <f t="shared" si="11"/>
        <v>5060442.6037799623</v>
      </c>
      <c r="Q31" s="200">
        <f t="shared" si="12"/>
        <v>51.759791149134863</v>
      </c>
    </row>
    <row r="32" spans="2:17" x14ac:dyDescent="0.2">
      <c r="B32" s="209" t="s">
        <v>81</v>
      </c>
      <c r="C32" s="187" t="s">
        <v>69</v>
      </c>
      <c r="D32" s="188" t="s">
        <v>125</v>
      </c>
      <c r="E32" s="187" t="str">
        <f t="shared" si="0"/>
        <v>BrazilFemale35-39</v>
      </c>
      <c r="F32" s="189">
        <f>VLOOKUP(E32,'Appendix 1b. Pop 2019'!$E$4:$F$1683,2,FALSE)</f>
        <v>8611601</v>
      </c>
      <c r="G32" s="189">
        <f>VLOOKUP(E32,'Appendix 2b. Deaths 2019'!$E$4:$F$1683,2,FALSE)</f>
        <v>10367</v>
      </c>
      <c r="H32" s="190">
        <f t="shared" si="1"/>
        <v>1.2038411905056911E-3</v>
      </c>
      <c r="I32" s="191">
        <v>5</v>
      </c>
      <c r="J32" s="213">
        <f>VLOOKUP(E32,'Appendix 3. nax IBGE 2019'!$E$5:$O$1850,11,FALSE)</f>
        <v>2.4999999999999112</v>
      </c>
      <c r="K32" s="190">
        <f t="shared" si="9"/>
        <v>6.0011448890094988E-3</v>
      </c>
      <c r="L32" s="190">
        <f t="shared" si="13"/>
        <v>0.99399885511099051</v>
      </c>
      <c r="M32" s="189">
        <f t="shared" si="14"/>
        <v>97362.459492337715</v>
      </c>
      <c r="N32" s="189">
        <f t="shared" si="3"/>
        <v>584.28622616383689</v>
      </c>
      <c r="O32" s="189">
        <f t="shared" si="10"/>
        <v>485351.58189627889</v>
      </c>
      <c r="P32" s="189">
        <f t="shared" si="11"/>
        <v>4572616.8731965097</v>
      </c>
      <c r="Q32" s="200">
        <f t="shared" si="12"/>
        <v>46.964886641512663</v>
      </c>
    </row>
    <row r="33" spans="2:17" x14ac:dyDescent="0.2">
      <c r="B33" s="209" t="s">
        <v>81</v>
      </c>
      <c r="C33" s="187" t="s">
        <v>69</v>
      </c>
      <c r="D33" s="188" t="s">
        <v>126</v>
      </c>
      <c r="E33" s="187" t="str">
        <f t="shared" si="0"/>
        <v>BrazilFemale40-44</v>
      </c>
      <c r="F33" s="189">
        <f>VLOOKUP(E33,'Appendix 1b. Pop 2019'!$E$4:$F$1683,2,FALSE)</f>
        <v>7854763</v>
      </c>
      <c r="G33" s="189">
        <f>VLOOKUP(E33,'Appendix 2b. Deaths 2019'!$E$4:$F$1683,2,FALSE)</f>
        <v>13756</v>
      </c>
      <c r="H33" s="190">
        <f t="shared" si="1"/>
        <v>1.751294087421861E-3</v>
      </c>
      <c r="I33" s="191">
        <v>5</v>
      </c>
      <c r="J33" s="213">
        <f>VLOOKUP(E33,'Appendix 3. nax IBGE 2019'!$E$5:$O$1850,11,FALSE)</f>
        <v>2.4999999999999996</v>
      </c>
      <c r="K33" s="190">
        <f t="shared" si="9"/>
        <v>8.7182996704462442E-3</v>
      </c>
      <c r="L33" s="190">
        <f t="shared" si="13"/>
        <v>0.99128170032955376</v>
      </c>
      <c r="M33" s="189">
        <f t="shared" si="14"/>
        <v>96778.173266173879</v>
      </c>
      <c r="N33" s="189">
        <f t="shared" si="3"/>
        <v>843.7411160928732</v>
      </c>
      <c r="O33" s="189">
        <f t="shared" si="10"/>
        <v>481781.51354063721</v>
      </c>
      <c r="P33" s="189">
        <f t="shared" si="11"/>
        <v>4087265.2913002307</v>
      </c>
      <c r="Q33" s="200">
        <f t="shared" si="12"/>
        <v>42.23333788352069</v>
      </c>
    </row>
    <row r="34" spans="2:17" x14ac:dyDescent="0.2">
      <c r="B34" s="209" t="s">
        <v>81</v>
      </c>
      <c r="C34" s="187" t="s">
        <v>69</v>
      </c>
      <c r="D34" s="188" t="s">
        <v>127</v>
      </c>
      <c r="E34" s="187" t="str">
        <f t="shared" si="0"/>
        <v>BrazilFemale45-49</v>
      </c>
      <c r="F34" s="189">
        <f>VLOOKUP(E34,'Appendix 1b. Pop 2019'!$E$4:$F$1683,2,FALSE)</f>
        <v>6961901</v>
      </c>
      <c r="G34" s="189">
        <f>VLOOKUP(E34,'Appendix 2b. Deaths 2019'!$E$4:$F$1683,2,FALSE)</f>
        <v>17872</v>
      </c>
      <c r="H34" s="190">
        <f t="shared" si="1"/>
        <v>2.5671149302467816E-3</v>
      </c>
      <c r="I34" s="191">
        <v>5</v>
      </c>
      <c r="J34" s="213">
        <f>VLOOKUP(E34,'Appendix 3. nax IBGE 2019'!$E$5:$O$1850,11,FALSE)</f>
        <v>2.5</v>
      </c>
      <c r="K34" s="190">
        <f t="shared" si="9"/>
        <v>1.2753723963228283E-2</v>
      </c>
      <c r="L34" s="190">
        <f t="shared" si="13"/>
        <v>0.98724627603677173</v>
      </c>
      <c r="M34" s="189">
        <f t="shared" si="14"/>
        <v>95934.432150081004</v>
      </c>
      <c r="N34" s="189">
        <f t="shared" si="3"/>
        <v>1223.521266211186</v>
      </c>
      <c r="O34" s="189">
        <f t="shared" si="10"/>
        <v>476613.35758487706</v>
      </c>
      <c r="P34" s="189">
        <f t="shared" si="11"/>
        <v>3605483.7777595934</v>
      </c>
      <c r="Q34" s="200">
        <f t="shared" si="12"/>
        <v>37.582791672953569</v>
      </c>
    </row>
    <row r="35" spans="2:17" x14ac:dyDescent="0.2">
      <c r="B35" s="209" t="s">
        <v>81</v>
      </c>
      <c r="C35" s="187" t="s">
        <v>69</v>
      </c>
      <c r="D35" s="188" t="s">
        <v>128</v>
      </c>
      <c r="E35" s="187" t="str">
        <f t="shared" si="0"/>
        <v>BrazilFemale50-54</v>
      </c>
      <c r="F35" s="189">
        <f>VLOOKUP(E35,'Appendix 1b. Pop 2019'!$E$4:$F$1683,2,FALSE)</f>
        <v>6500061</v>
      </c>
      <c r="G35" s="189">
        <f>VLOOKUP(E35,'Appendix 2b. Deaths 2019'!$E$4:$F$1683,2,FALSE)</f>
        <v>24735</v>
      </c>
      <c r="H35" s="190">
        <f t="shared" si="1"/>
        <v>3.8053489036487505E-3</v>
      </c>
      <c r="I35" s="191">
        <v>5</v>
      </c>
      <c r="J35" s="213">
        <f>VLOOKUP(E35,'Appendix 3. nax IBGE 2019'!$E$5:$O$1850,11,FALSE)</f>
        <v>2.5000000000000222</v>
      </c>
      <c r="K35" s="190">
        <f t="shared" si="9"/>
        <v>1.8847441788378775E-2</v>
      </c>
      <c r="L35" s="190">
        <f t="shared" si="13"/>
        <v>0.98115255821162117</v>
      </c>
      <c r="M35" s="189">
        <f t="shared" si="14"/>
        <v>94710.910883869816</v>
      </c>
      <c r="N35" s="189">
        <f t="shared" si="3"/>
        <v>1785.0583796080662</v>
      </c>
      <c r="O35" s="189">
        <f t="shared" si="10"/>
        <v>469091.90847032901</v>
      </c>
      <c r="P35" s="189">
        <f t="shared" si="11"/>
        <v>3128870.4201747165</v>
      </c>
      <c r="Q35" s="200">
        <f t="shared" si="12"/>
        <v>33.036008111158324</v>
      </c>
    </row>
    <row r="36" spans="2:17" x14ac:dyDescent="0.2">
      <c r="B36" s="209" t="s">
        <v>81</v>
      </c>
      <c r="C36" s="187" t="s">
        <v>69</v>
      </c>
      <c r="D36" s="188" t="s">
        <v>129</v>
      </c>
      <c r="E36" s="187" t="str">
        <f t="shared" si="0"/>
        <v>BrazilFemale55-59</v>
      </c>
      <c r="F36" s="189">
        <f>VLOOKUP(E36,'Appendix 1b. Pop 2019'!$E$4:$F$1683,2,FALSE)</f>
        <v>5825240</v>
      </c>
      <c r="G36" s="189">
        <f>VLOOKUP(E36,'Appendix 2b. Deaths 2019'!$E$4:$F$1683,2,FALSE)</f>
        <v>33465</v>
      </c>
      <c r="H36" s="190">
        <f t="shared" si="1"/>
        <v>5.7448276809195847E-3</v>
      </c>
      <c r="I36" s="191">
        <v>5</v>
      </c>
      <c r="J36" s="213">
        <f>VLOOKUP(E36,'Appendix 3. nax IBGE 2019'!$E$5:$O$1850,11,FALSE)</f>
        <v>2.4999999999999925</v>
      </c>
      <c r="K36" s="190">
        <f t="shared" si="9"/>
        <v>2.8317441352264657E-2</v>
      </c>
      <c r="L36" s="190">
        <f t="shared" si="13"/>
        <v>0.97168255864773534</v>
      </c>
      <c r="M36" s="189">
        <f t="shared" si="14"/>
        <v>92925.852504261755</v>
      </c>
      <c r="N36" s="189">
        <f t="shared" si="3"/>
        <v>2631.4223783986281</v>
      </c>
      <c r="O36" s="189">
        <f t="shared" si="10"/>
        <v>458050.70657531219</v>
      </c>
      <c r="P36" s="189">
        <f t="shared" si="11"/>
        <v>2659778.5117043876</v>
      </c>
      <c r="Q36" s="200">
        <f t="shared" si="12"/>
        <v>28.622589301318545</v>
      </c>
    </row>
    <row r="37" spans="2:17" x14ac:dyDescent="0.2">
      <c r="B37" s="209" t="s">
        <v>81</v>
      </c>
      <c r="C37" s="187" t="s">
        <v>69</v>
      </c>
      <c r="D37" s="188" t="s">
        <v>130</v>
      </c>
      <c r="E37" s="187" t="str">
        <f t="shared" si="0"/>
        <v>BrazilFemale60-64</v>
      </c>
      <c r="F37" s="189">
        <f>VLOOKUP(E37,'Appendix 1b. Pop 2019'!$E$4:$F$1683,2,FALSE)</f>
        <v>4877607</v>
      </c>
      <c r="G37" s="189">
        <f>VLOOKUP(E37,'Appendix 2b. Deaths 2019'!$E$4:$F$1683,2,FALSE)</f>
        <v>43379</v>
      </c>
      <c r="H37" s="190">
        <f t="shared" si="1"/>
        <v>8.8935004398673374E-3</v>
      </c>
      <c r="I37" s="191">
        <v>5</v>
      </c>
      <c r="J37" s="213">
        <f>VLOOKUP(E37,'Appendix 3. nax IBGE 2019'!$E$5:$O$1850,11,FALSE)</f>
        <v>2.5000000000000018</v>
      </c>
      <c r="K37" s="190">
        <f t="shared" si="9"/>
        <v>4.3500326761370139E-2</v>
      </c>
      <c r="L37" s="190">
        <f t="shared" si="13"/>
        <v>0.95649967323862983</v>
      </c>
      <c r="M37" s="189">
        <f t="shared" si="14"/>
        <v>90294.430125863131</v>
      </c>
      <c r="N37" s="189">
        <f t="shared" si="3"/>
        <v>3927.83721520675</v>
      </c>
      <c r="O37" s="189">
        <f t="shared" si="10"/>
        <v>441652.55759129877</v>
      </c>
      <c r="P37" s="189">
        <f t="shared" si="11"/>
        <v>2201727.8051290754</v>
      </c>
      <c r="Q37" s="200">
        <f t="shared" si="12"/>
        <v>24.383871763297524</v>
      </c>
    </row>
    <row r="38" spans="2:17" x14ac:dyDescent="0.2">
      <c r="B38" s="209" t="s">
        <v>81</v>
      </c>
      <c r="C38" s="187" t="s">
        <v>69</v>
      </c>
      <c r="D38" s="188" t="s">
        <v>131</v>
      </c>
      <c r="E38" s="187" t="str">
        <f t="shared" si="0"/>
        <v>BrazilFemale65-69</v>
      </c>
      <c r="F38" s="189">
        <f>VLOOKUP(E38,'Appendix 1b. Pop 2019'!$E$4:$F$1683,2,FALSE)</f>
        <v>3864254</v>
      </c>
      <c r="G38" s="189">
        <f>VLOOKUP(E38,'Appendix 2b. Deaths 2019'!$E$4:$F$1683,2,FALSE)</f>
        <v>52796</v>
      </c>
      <c r="H38" s="190">
        <f t="shared" si="1"/>
        <v>1.366266296159621E-2</v>
      </c>
      <c r="I38" s="191">
        <v>5</v>
      </c>
      <c r="J38" s="213">
        <f>VLOOKUP(E38,'Appendix 3. nax IBGE 2019'!$E$5:$O$1850,11,FALSE)</f>
        <v>2.5000000000000009</v>
      </c>
      <c r="K38" s="190">
        <f t="shared" si="9"/>
        <v>6.6057027548868386E-2</v>
      </c>
      <c r="L38" s="190">
        <f t="shared" si="13"/>
        <v>0.93394297245113167</v>
      </c>
      <c r="M38" s="189">
        <f t="shared" si="14"/>
        <v>86366.592910656385</v>
      </c>
      <c r="N38" s="189">
        <f t="shared" si="3"/>
        <v>5705.1204072011296</v>
      </c>
      <c r="O38" s="189">
        <f t="shared" si="10"/>
        <v>417570.16353527911</v>
      </c>
      <c r="P38" s="189">
        <f t="shared" si="11"/>
        <v>1760075.2475377768</v>
      </c>
      <c r="Q38" s="200">
        <f t="shared" si="12"/>
        <v>20.379121002938266</v>
      </c>
    </row>
    <row r="39" spans="2:17" x14ac:dyDescent="0.2">
      <c r="B39" s="209" t="s">
        <v>81</v>
      </c>
      <c r="C39" s="187" t="s">
        <v>69</v>
      </c>
      <c r="D39" s="188" t="s">
        <v>132</v>
      </c>
      <c r="E39" s="187" t="str">
        <f t="shared" si="0"/>
        <v>BrazilFemale70-74</v>
      </c>
      <c r="F39" s="189">
        <f>VLOOKUP(E39,'Appendix 1b. Pop 2019'!$E$4:$F$1683,2,FALSE)</f>
        <v>2877091</v>
      </c>
      <c r="G39" s="189">
        <f>VLOOKUP(E39,'Appendix 2b. Deaths 2019'!$E$4:$F$1683,2,FALSE)</f>
        <v>59661</v>
      </c>
      <c r="H39" s="190">
        <f t="shared" si="1"/>
        <v>2.0736570376119489E-2</v>
      </c>
      <c r="I39" s="191">
        <v>5</v>
      </c>
      <c r="J39" s="213">
        <f>VLOOKUP(E39,'Appendix 3. nax IBGE 2019'!$E$5:$O$1850,11,FALSE)</f>
        <v>2.500000000000004</v>
      </c>
      <c r="K39" s="190">
        <f t="shared" si="9"/>
        <v>9.8572702427944095E-2</v>
      </c>
      <c r="L39" s="190">
        <f t="shared" si="13"/>
        <v>0.90142729757205586</v>
      </c>
      <c r="M39" s="189">
        <f t="shared" si="14"/>
        <v>80661.472503455254</v>
      </c>
      <c r="N39" s="189">
        <f t="shared" si="3"/>
        <v>7951.0193264828895</v>
      </c>
      <c r="O39" s="189">
        <f t="shared" si="10"/>
        <v>383429.81420106906</v>
      </c>
      <c r="P39" s="189">
        <f t="shared" si="11"/>
        <v>1342505.0840024976</v>
      </c>
      <c r="Q39" s="200">
        <f t="shared" si="12"/>
        <v>16.643696703466322</v>
      </c>
    </row>
    <row r="40" spans="2:17" x14ac:dyDescent="0.2">
      <c r="B40" s="209" t="s">
        <v>81</v>
      </c>
      <c r="C40" s="187" t="s">
        <v>69</v>
      </c>
      <c r="D40" s="188" t="s">
        <v>133</v>
      </c>
      <c r="E40" s="187" t="str">
        <f t="shared" si="0"/>
        <v>BrazilFemale75-79</v>
      </c>
      <c r="F40" s="189">
        <f>VLOOKUP(E40,'Appendix 1b. Pop 2019'!$E$4:$F$1683,2,FALSE)</f>
        <v>1995878</v>
      </c>
      <c r="G40" s="189">
        <f>VLOOKUP(E40,'Appendix 2b. Deaths 2019'!$E$4:$F$1683,2,FALSE)</f>
        <v>69071</v>
      </c>
      <c r="H40" s="190">
        <f t="shared" si="1"/>
        <v>3.4606824665635874E-2</v>
      </c>
      <c r="I40" s="191">
        <v>5</v>
      </c>
      <c r="J40" s="213">
        <f>VLOOKUP(E40,'Appendix 3. nax IBGE 2019'!$E$5:$O$1850,11,FALSE)</f>
        <v>2.4999999999999982</v>
      </c>
      <c r="K40" s="190">
        <f t="shared" si="9"/>
        <v>0.15925578109483476</v>
      </c>
      <c r="L40" s="190">
        <f t="shared" si="13"/>
        <v>0.84074421890516526</v>
      </c>
      <c r="M40" s="189">
        <f t="shared" si="14"/>
        <v>72710.453176972369</v>
      </c>
      <c r="N40" s="189">
        <f t="shared" si="3"/>
        <v>11579.560014458144</v>
      </c>
      <c r="O40" s="189">
        <f t="shared" si="10"/>
        <v>334603.36584871646</v>
      </c>
      <c r="P40" s="189">
        <f t="shared" si="11"/>
        <v>959075.26980142843</v>
      </c>
      <c r="Q40" s="200">
        <f t="shared" si="12"/>
        <v>13.190335473045444</v>
      </c>
    </row>
    <row r="41" spans="2:17" x14ac:dyDescent="0.2">
      <c r="B41" s="209" t="s">
        <v>81</v>
      </c>
      <c r="C41" s="187" t="s">
        <v>69</v>
      </c>
      <c r="D41" s="188" t="s">
        <v>134</v>
      </c>
      <c r="E41" s="187" t="str">
        <f t="shared" si="0"/>
        <v>BrazilFemale80-84</v>
      </c>
      <c r="F41" s="189">
        <f>VLOOKUP(E41,'Appendix 1b. Pop 2019'!$E$4:$F$1683,2,FALSE)</f>
        <v>1364756</v>
      </c>
      <c r="G41" s="189">
        <f>VLOOKUP(E41,'Appendix 2b. Deaths 2019'!$E$4:$F$1683,2,FALSE)</f>
        <v>78043</v>
      </c>
      <c r="H41" s="190">
        <f t="shared" si="1"/>
        <v>5.7184580980043316E-2</v>
      </c>
      <c r="I41" s="191">
        <v>5</v>
      </c>
      <c r="J41" s="213">
        <f>VLOOKUP(E41,'Appendix 3. nax IBGE 2019'!$E$5:$O$1850,11,FALSE)</f>
        <v>2.5000000000000013</v>
      </c>
      <c r="K41" s="190">
        <f t="shared" si="9"/>
        <v>0.25015970948740068</v>
      </c>
      <c r="L41" s="190">
        <f t="shared" si="13"/>
        <v>0.74984029051259937</v>
      </c>
      <c r="M41" s="189">
        <f t="shared" si="14"/>
        <v>61130.893162514229</v>
      </c>
      <c r="N41" s="189">
        <f t="shared" si="3"/>
        <v>15292.486474239888</v>
      </c>
      <c r="O41" s="189">
        <f t="shared" si="10"/>
        <v>267423.24962697143</v>
      </c>
      <c r="P41" s="189">
        <f t="shared" si="11"/>
        <v>624471.90395271196</v>
      </c>
      <c r="Q41" s="200">
        <f t="shared" si="12"/>
        <v>10.21532439077205</v>
      </c>
    </row>
    <row r="42" spans="2:17" x14ac:dyDescent="0.2">
      <c r="B42" s="209" t="s">
        <v>81</v>
      </c>
      <c r="C42" s="187" t="s">
        <v>69</v>
      </c>
      <c r="D42" s="188" t="s">
        <v>135</v>
      </c>
      <c r="E42" s="187" t="str">
        <f t="shared" si="0"/>
        <v>BrazilFemale85-89</v>
      </c>
      <c r="F42" s="189">
        <f>VLOOKUP(E42,'Appendix 1b. Pop 2019'!$E$4:$F$1683,2,FALSE)</f>
        <v>756364</v>
      </c>
      <c r="G42" s="189">
        <f>VLOOKUP(E42,'Appendix 2b. Deaths 2019'!$E$4:$F$1683,2,FALSE)</f>
        <v>74140</v>
      </c>
      <c r="H42" s="190">
        <f t="shared" si="1"/>
        <v>9.8021587489621392E-2</v>
      </c>
      <c r="I42" s="191">
        <v>5</v>
      </c>
      <c r="J42" s="213">
        <f>VLOOKUP(E42,'Appendix 3. nax IBGE 2019'!$E$5:$O$1850,11,FALSE)</f>
        <v>2.5</v>
      </c>
      <c r="K42" s="190">
        <f t="shared" si="9"/>
        <v>0.39364393011041571</v>
      </c>
      <c r="L42" s="190">
        <f t="shared" si="13"/>
        <v>0.60635606988958424</v>
      </c>
      <c r="M42" s="189">
        <f t="shared" si="14"/>
        <v>45838.406688274343</v>
      </c>
      <c r="N42" s="189">
        <f t="shared" si="3"/>
        <v>18044.010558771879</v>
      </c>
      <c r="O42" s="189">
        <f t="shared" si="10"/>
        <v>184082.007044442</v>
      </c>
      <c r="P42" s="189">
        <f t="shared" si="11"/>
        <v>357048.65432574047</v>
      </c>
      <c r="Q42" s="200">
        <f t="shared" si="12"/>
        <v>7.7892902507249451</v>
      </c>
    </row>
    <row r="43" spans="2:17" x14ac:dyDescent="0.2">
      <c r="B43" s="210" t="s">
        <v>81</v>
      </c>
      <c r="C43" s="211" t="s">
        <v>69</v>
      </c>
      <c r="D43" s="203" t="s">
        <v>8</v>
      </c>
      <c r="E43" s="211" t="str">
        <f t="shared" si="0"/>
        <v>BrazilFemale90+</v>
      </c>
      <c r="F43" s="204">
        <f>VLOOKUP(E43,'Appendix 1b. Pop 2019'!$E$4:$F$1683,2,FALSE)</f>
        <v>521388</v>
      </c>
      <c r="G43" s="204">
        <f>VLOOKUP(E43,'Appendix 2b. Deaths 2019'!$E$4:$F$1683,2,FALSE)</f>
        <v>83783</v>
      </c>
      <c r="H43" s="202">
        <f t="shared" si="1"/>
        <v>0.16069222920358736</v>
      </c>
      <c r="I43" s="205"/>
      <c r="J43" s="214">
        <f>VLOOKUP(E43,'Appendix 3. nax IBGE 2019'!$E$5:$O$1850,11,FALSE)</f>
        <v>6.6772208770327923</v>
      </c>
      <c r="K43" s="202">
        <v>1</v>
      </c>
      <c r="L43" s="202">
        <f t="shared" si="13"/>
        <v>0</v>
      </c>
      <c r="M43" s="204">
        <f t="shared" si="14"/>
        <v>27794.396129502464</v>
      </c>
      <c r="N43" s="204">
        <f t="shared" si="3"/>
        <v>27794.396129502464</v>
      </c>
      <c r="O43" s="204">
        <f>M43*Q43</f>
        <v>172966.64728129847</v>
      </c>
      <c r="P43" s="204">
        <f>O43</f>
        <v>172966.64728129847</v>
      </c>
      <c r="Q43" s="206">
        <f>1/H43</f>
        <v>6.2230762803910098</v>
      </c>
    </row>
    <row r="44" spans="2:17" x14ac:dyDescent="0.2">
      <c r="B44" s="207" t="s">
        <v>81</v>
      </c>
      <c r="C44" s="208" t="s">
        <v>70</v>
      </c>
      <c r="D44" s="194">
        <v>0</v>
      </c>
      <c r="E44" s="208" t="str">
        <f t="shared" si="0"/>
        <v>BrazilMale0</v>
      </c>
      <c r="F44" s="195">
        <f>VLOOKUP(E44,'Appendix 1b. Pop 2019'!$E$4:$F$1683,2,FALSE)</f>
        <v>1515249</v>
      </c>
      <c r="G44" s="195">
        <f>VLOOKUP(E44,'Appendix 2b. Deaths 2019'!$E$4:$F$1683,2,FALSE)</f>
        <v>19401</v>
      </c>
      <c r="H44" s="193">
        <f t="shared" si="1"/>
        <v>1.2803836201178816E-2</v>
      </c>
      <c r="I44" s="196">
        <v>1</v>
      </c>
      <c r="J44" s="212">
        <f>VLOOKUP(E44,'Appendix 3. nax IBGE 2019'!$E$5:$O$1850,11,FALSE)</f>
        <v>7.943953313760245E-2</v>
      </c>
      <c r="K44" s="193">
        <f t="shared" ref="K44:K62" si="15">(I44*H44)/(1+(I44-J44)*H44)</f>
        <v>1.2654679224832091E-2</v>
      </c>
      <c r="L44" s="193">
        <f t="shared" si="13"/>
        <v>0.9873453207751679</v>
      </c>
      <c r="M44" s="195">
        <v>100000</v>
      </c>
      <c r="N44" s="195">
        <f t="shared" si="3"/>
        <v>1265.4679224832091</v>
      </c>
      <c r="O44" s="195">
        <f t="shared" ref="O44:O62" si="16">M45*I44+N44*J44</f>
        <v>98835.060258479469</v>
      </c>
      <c r="P44" s="195">
        <f t="shared" ref="P44:P62" si="17">P45+O44</f>
        <v>7332711.8206891855</v>
      </c>
      <c r="Q44" s="197">
        <f t="shared" ref="Q44:Q62" si="18">P44/M44</f>
        <v>73.327118206891853</v>
      </c>
    </row>
    <row r="45" spans="2:17" x14ac:dyDescent="0.2">
      <c r="B45" s="209" t="s">
        <v>81</v>
      </c>
      <c r="C45" s="187" t="s">
        <v>70</v>
      </c>
      <c r="D45" s="199" t="s">
        <v>139</v>
      </c>
      <c r="E45" s="187" t="str">
        <f t="shared" si="0"/>
        <v>BrazilMale01-04</v>
      </c>
      <c r="F45" s="189">
        <f>VLOOKUP(E45,'Appendix 1b. Pop 2019'!$E$4:$F$1683,2,FALSE)</f>
        <v>6055974</v>
      </c>
      <c r="G45" s="189">
        <f>VLOOKUP(E45,'Appendix 2b. Deaths 2019'!$E$4:$F$1683,2,FALSE)</f>
        <v>3267</v>
      </c>
      <c r="H45" s="190">
        <f t="shared" si="1"/>
        <v>5.3946730946995483E-4</v>
      </c>
      <c r="I45" s="191">
        <v>4</v>
      </c>
      <c r="J45" s="213">
        <f>VLOOKUP(E45,'Appendix 3. nax IBGE 2019'!$E$5:$O$1850,11,FALSE)</f>
        <v>1.6142873692716657</v>
      </c>
      <c r="K45" s="190">
        <f t="shared" si="15"/>
        <v>2.1550955997275186E-3</v>
      </c>
      <c r="L45" s="190">
        <f t="shared" si="13"/>
        <v>0.99784490440027251</v>
      </c>
      <c r="M45" s="189">
        <f t="shared" ref="M45:M63" si="19">M44-N44</f>
        <v>98734.532077516793</v>
      </c>
      <c r="N45" s="189">
        <f t="shared" si="3"/>
        <v>212.78235562141197</v>
      </c>
      <c r="O45" s="189">
        <f t="shared" si="16"/>
        <v>394430.49075666501</v>
      </c>
      <c r="P45" s="189">
        <f t="shared" si="17"/>
        <v>7233876.7604307057</v>
      </c>
      <c r="Q45" s="200">
        <f t="shared" si="18"/>
        <v>73.265924375388408</v>
      </c>
    </row>
    <row r="46" spans="2:17" x14ac:dyDescent="0.2">
      <c r="B46" s="209" t="s">
        <v>81</v>
      </c>
      <c r="C46" s="187" t="s">
        <v>70</v>
      </c>
      <c r="D46" s="199" t="s">
        <v>138</v>
      </c>
      <c r="E46" s="187" t="str">
        <f t="shared" si="0"/>
        <v>BrazilMale05-09</v>
      </c>
      <c r="F46" s="189">
        <f>VLOOKUP(E46,'Appendix 1b. Pop 2019'!$E$4:$F$1683,2,FALSE)</f>
        <v>7435509</v>
      </c>
      <c r="G46" s="189">
        <f>VLOOKUP(E46,'Appendix 2b. Deaths 2019'!$E$4:$F$1683,2,FALSE)</f>
        <v>1774</v>
      </c>
      <c r="H46" s="190">
        <f t="shared" si="1"/>
        <v>2.3858487697345267E-4</v>
      </c>
      <c r="I46" s="191">
        <v>5</v>
      </c>
      <c r="J46" s="213">
        <f>VLOOKUP(E46,'Appendix 3. nax IBGE 2019'!$E$5:$O$1850,11,FALSE)</f>
        <v>2.5000000000004201</v>
      </c>
      <c r="K46" s="190">
        <f t="shared" si="15"/>
        <v>1.1922132747235734E-3</v>
      </c>
      <c r="L46" s="190">
        <f t="shared" si="13"/>
        <v>0.99880778672527648</v>
      </c>
      <c r="M46" s="189">
        <f t="shared" si="19"/>
        <v>98521.749721895379</v>
      </c>
      <c r="N46" s="189">
        <f t="shared" si="3"/>
        <v>117.4589378674372</v>
      </c>
      <c r="O46" s="189">
        <f t="shared" si="16"/>
        <v>492315.10126480833</v>
      </c>
      <c r="P46" s="189">
        <f t="shared" si="17"/>
        <v>6839446.2696740404</v>
      </c>
      <c r="Q46" s="200">
        <f t="shared" si="18"/>
        <v>69.420674003255627</v>
      </c>
    </row>
    <row r="47" spans="2:17" x14ac:dyDescent="0.2">
      <c r="B47" s="209" t="s">
        <v>81</v>
      </c>
      <c r="C47" s="187" t="s">
        <v>70</v>
      </c>
      <c r="D47" s="199" t="s">
        <v>120</v>
      </c>
      <c r="E47" s="187" t="str">
        <f t="shared" si="0"/>
        <v>BrazilMale10-14</v>
      </c>
      <c r="F47" s="189">
        <f>VLOOKUP(E47,'Appendix 1b. Pop 2019'!$E$4:$F$1683,2,FALSE)</f>
        <v>7666040</v>
      </c>
      <c r="G47" s="189">
        <f>VLOOKUP(E47,'Appendix 2b. Deaths 2019'!$E$4:$F$1683,2,FALSE)</f>
        <v>2517</v>
      </c>
      <c r="H47" s="190">
        <f t="shared" si="1"/>
        <v>3.2833118533167059E-4</v>
      </c>
      <c r="I47" s="191">
        <v>5</v>
      </c>
      <c r="J47" s="213">
        <f>VLOOKUP(E47,'Appendix 3. nax IBGE 2019'!$E$5:$O$1850,11,FALSE)</f>
        <v>2.5000000000001568</v>
      </c>
      <c r="K47" s="190">
        <f t="shared" si="15"/>
        <v>1.6403095147401396E-3</v>
      </c>
      <c r="L47" s="190">
        <f t="shared" si="13"/>
        <v>0.99835969048525985</v>
      </c>
      <c r="M47" s="189">
        <f t="shared" si="19"/>
        <v>98404.290784027937</v>
      </c>
      <c r="N47" s="189">
        <f t="shared" si="3"/>
        <v>161.41349446429646</v>
      </c>
      <c r="O47" s="189">
        <f t="shared" si="16"/>
        <v>491617.92018397897</v>
      </c>
      <c r="P47" s="189">
        <f t="shared" si="17"/>
        <v>6347131.1684092321</v>
      </c>
      <c r="Q47" s="200">
        <f t="shared" si="18"/>
        <v>64.500552951898712</v>
      </c>
    </row>
    <row r="48" spans="2:17" x14ac:dyDescent="0.2">
      <c r="B48" s="209" t="s">
        <v>81</v>
      </c>
      <c r="C48" s="187" t="s">
        <v>70</v>
      </c>
      <c r="D48" s="188" t="s">
        <v>121</v>
      </c>
      <c r="E48" s="187" t="str">
        <f t="shared" si="0"/>
        <v>BrazilMale15-19</v>
      </c>
      <c r="F48" s="189">
        <f>VLOOKUP(E48,'Appendix 1b. Pop 2019'!$E$4:$F$1683,2,FALSE)</f>
        <v>8185062</v>
      </c>
      <c r="G48" s="189">
        <f>VLOOKUP(E48,'Appendix 2b. Deaths 2019'!$E$4:$F$1683,2,FALSE)</f>
        <v>13269</v>
      </c>
      <c r="H48" s="190">
        <f t="shared" si="1"/>
        <v>1.6211239450599152E-3</v>
      </c>
      <c r="I48" s="191">
        <v>5</v>
      </c>
      <c r="J48" s="213">
        <f>VLOOKUP(E48,'Appendix 3. nax IBGE 2019'!$E$5:$O$1850,11,FALSE)</f>
        <v>2.5000000000000249</v>
      </c>
      <c r="K48" s="190">
        <f t="shared" si="15"/>
        <v>8.0729017893076665E-3</v>
      </c>
      <c r="L48" s="190">
        <f t="shared" si="13"/>
        <v>0.99192709821069236</v>
      </c>
      <c r="M48" s="189">
        <f t="shared" si="19"/>
        <v>98242.877289563636</v>
      </c>
      <c r="N48" s="189">
        <f t="shared" si="3"/>
        <v>793.10509985765179</v>
      </c>
      <c r="O48" s="189">
        <f t="shared" si="16"/>
        <v>489231.62369817408</v>
      </c>
      <c r="P48" s="189">
        <f t="shared" si="17"/>
        <v>5855513.2482252531</v>
      </c>
      <c r="Q48" s="200">
        <f t="shared" si="18"/>
        <v>59.602420142546919</v>
      </c>
    </row>
    <row r="49" spans="2:17" x14ac:dyDescent="0.2">
      <c r="B49" s="209" t="s">
        <v>81</v>
      </c>
      <c r="C49" s="187" t="s">
        <v>70</v>
      </c>
      <c r="D49" s="188" t="s">
        <v>122</v>
      </c>
      <c r="E49" s="187" t="str">
        <f t="shared" si="0"/>
        <v>BrazilMale20-24</v>
      </c>
      <c r="F49" s="189">
        <f>VLOOKUP(E49,'Appendix 1b. Pop 2019'!$E$4:$F$1683,2,FALSE)</f>
        <v>8744065</v>
      </c>
      <c r="G49" s="189">
        <f>VLOOKUP(E49,'Appendix 2b. Deaths 2019'!$E$4:$F$1683,2,FALSE)</f>
        <v>20285</v>
      </c>
      <c r="H49" s="190">
        <f t="shared" si="1"/>
        <v>2.3198592416684917E-3</v>
      </c>
      <c r="I49" s="191">
        <v>5</v>
      </c>
      <c r="J49" s="213">
        <f>VLOOKUP(E49,'Appendix 3. nax IBGE 2019'!$E$5:$O$1850,11,FALSE)</f>
        <v>2.499999999999988</v>
      </c>
      <c r="K49" s="190">
        <f t="shared" si="15"/>
        <v>1.1532412275353184E-2</v>
      </c>
      <c r="L49" s="190">
        <f t="shared" si="13"/>
        <v>0.98846758772464682</v>
      </c>
      <c r="M49" s="189">
        <f t="shared" si="19"/>
        <v>97449.772189705982</v>
      </c>
      <c r="N49" s="189">
        <f t="shared" si="3"/>
        <v>1123.8309490309366</v>
      </c>
      <c r="O49" s="189">
        <f t="shared" si="16"/>
        <v>484439.28357595258</v>
      </c>
      <c r="P49" s="189">
        <f t="shared" si="17"/>
        <v>5366281.6245270791</v>
      </c>
      <c r="Q49" s="200">
        <f t="shared" si="18"/>
        <v>55.06715412408056</v>
      </c>
    </row>
    <row r="50" spans="2:17" x14ac:dyDescent="0.2">
      <c r="B50" s="209" t="s">
        <v>81</v>
      </c>
      <c r="C50" s="187" t="s">
        <v>70</v>
      </c>
      <c r="D50" s="188" t="s">
        <v>123</v>
      </c>
      <c r="E50" s="187" t="str">
        <f t="shared" si="0"/>
        <v>BrazilMale25-29</v>
      </c>
      <c r="F50" s="189">
        <f>VLOOKUP(E50,'Appendix 1b. Pop 2019'!$E$4:$F$1683,2,FALSE)</f>
        <v>8485534</v>
      </c>
      <c r="G50" s="189">
        <f>VLOOKUP(E50,'Appendix 2b. Deaths 2019'!$E$4:$F$1683,2,FALSE)</f>
        <v>18583</v>
      </c>
      <c r="H50" s="190">
        <f t="shared" si="1"/>
        <v>2.1899623523988E-3</v>
      </c>
      <c r="I50" s="191">
        <v>5</v>
      </c>
      <c r="J50" s="213">
        <f>VLOOKUP(E50,'Appendix 3. nax IBGE 2019'!$E$5:$O$1850,11,FALSE)</f>
        <v>2.5000000000000058</v>
      </c>
      <c r="K50" s="190">
        <f t="shared" si="15"/>
        <v>1.089018900218079E-2</v>
      </c>
      <c r="L50" s="190">
        <f t="shared" si="13"/>
        <v>0.98910981099781925</v>
      </c>
      <c r="M50" s="189">
        <f t="shared" si="19"/>
        <v>96325.941240675049</v>
      </c>
      <c r="N50" s="189">
        <f t="shared" si="3"/>
        <v>1049.0077059239125</v>
      </c>
      <c r="O50" s="189">
        <f t="shared" si="16"/>
        <v>479007.18693856546</v>
      </c>
      <c r="P50" s="189">
        <f t="shared" si="17"/>
        <v>4881842.3409511261</v>
      </c>
      <c r="Q50" s="200">
        <f t="shared" si="18"/>
        <v>50.680453033452388</v>
      </c>
    </row>
    <row r="51" spans="2:17" x14ac:dyDescent="0.2">
      <c r="B51" s="209" t="s">
        <v>81</v>
      </c>
      <c r="C51" s="187" t="s">
        <v>70</v>
      </c>
      <c r="D51" s="188" t="s">
        <v>124</v>
      </c>
      <c r="E51" s="187" t="str">
        <f t="shared" si="0"/>
        <v>BrazilMale30-34</v>
      </c>
      <c r="F51" s="189">
        <f>VLOOKUP(E51,'Appendix 1b. Pop 2019'!$E$4:$F$1683,2,FALSE)</f>
        <v>8549320</v>
      </c>
      <c r="G51" s="189">
        <f>VLOOKUP(E51,'Appendix 2b. Deaths 2019'!$E$4:$F$1683,2,FALSE)</f>
        <v>19643</v>
      </c>
      <c r="H51" s="190">
        <f t="shared" si="1"/>
        <v>2.2976096344504591E-3</v>
      </c>
      <c r="I51" s="191">
        <v>5</v>
      </c>
      <c r="J51" s="213">
        <f>VLOOKUP(E51,'Appendix 3. nax IBGE 2019'!$E$5:$O$1850,11,FALSE)</f>
        <v>2.5000000000000306</v>
      </c>
      <c r="K51" s="190">
        <f t="shared" si="15"/>
        <v>1.1422437416609026E-2</v>
      </c>
      <c r="L51" s="190">
        <f t="shared" si="13"/>
        <v>0.98857756258339102</v>
      </c>
      <c r="M51" s="189">
        <f t="shared" si="19"/>
        <v>95276.933534751137</v>
      </c>
      <c r="N51" s="189">
        <f t="shared" si="3"/>
        <v>1088.2948105471125</v>
      </c>
      <c r="O51" s="189">
        <f t="shared" si="16"/>
        <v>473663.93064738793</v>
      </c>
      <c r="P51" s="189">
        <f t="shared" si="17"/>
        <v>4402835.1540125608</v>
      </c>
      <c r="Q51" s="200">
        <f t="shared" si="18"/>
        <v>46.210924204510412</v>
      </c>
    </row>
    <row r="52" spans="2:17" x14ac:dyDescent="0.2">
      <c r="B52" s="209" t="s">
        <v>81</v>
      </c>
      <c r="C52" s="187" t="s">
        <v>70</v>
      </c>
      <c r="D52" s="188" t="s">
        <v>125</v>
      </c>
      <c r="E52" s="187" t="str">
        <f t="shared" si="0"/>
        <v>BrazilMale35-39</v>
      </c>
      <c r="F52" s="189">
        <f>VLOOKUP(E52,'Appendix 1b. Pop 2019'!$E$4:$F$1683,2,FALSE)</f>
        <v>8260741</v>
      </c>
      <c r="G52" s="189">
        <f>VLOOKUP(E52,'Appendix 2b. Deaths 2019'!$E$4:$F$1683,2,FALSE)</f>
        <v>22598</v>
      </c>
      <c r="H52" s="190">
        <f t="shared" si="1"/>
        <v>2.7355899428392681E-3</v>
      </c>
      <c r="I52" s="191">
        <v>5</v>
      </c>
      <c r="J52" s="213">
        <f>VLOOKUP(E52,'Appendix 3. nax IBGE 2019'!$E$5:$O$1850,11,FALSE)</f>
        <v>2.5000000000000315</v>
      </c>
      <c r="K52" s="190">
        <f t="shared" si="15"/>
        <v>1.3585041953841397E-2</v>
      </c>
      <c r="L52" s="190">
        <f t="shared" si="13"/>
        <v>0.98641495804615864</v>
      </c>
      <c r="M52" s="189">
        <f t="shared" si="19"/>
        <v>94188.638724204022</v>
      </c>
      <c r="N52" s="189">
        <f t="shared" si="3"/>
        <v>1279.5566086435222</v>
      </c>
      <c r="O52" s="189">
        <f t="shared" si="16"/>
        <v>467744.30209941132</v>
      </c>
      <c r="P52" s="189">
        <f t="shared" si="17"/>
        <v>3929171.2233651727</v>
      </c>
      <c r="Q52" s="200">
        <f t="shared" si="18"/>
        <v>41.715978451183183</v>
      </c>
    </row>
    <row r="53" spans="2:17" x14ac:dyDescent="0.2">
      <c r="B53" s="209" t="s">
        <v>81</v>
      </c>
      <c r="C53" s="187" t="s">
        <v>70</v>
      </c>
      <c r="D53" s="188" t="s">
        <v>126</v>
      </c>
      <c r="E53" s="187" t="str">
        <f t="shared" si="0"/>
        <v>BrazilMale40-44</v>
      </c>
      <c r="F53" s="189">
        <f>VLOOKUP(E53,'Appendix 1b. Pop 2019'!$E$4:$F$1683,2,FALSE)</f>
        <v>7400750</v>
      </c>
      <c r="G53" s="189">
        <f>VLOOKUP(E53,'Appendix 2b. Deaths 2019'!$E$4:$F$1683,2,FALSE)</f>
        <v>25872</v>
      </c>
      <c r="H53" s="190">
        <f t="shared" si="1"/>
        <v>3.4958619058879166E-3</v>
      </c>
      <c r="I53" s="191">
        <v>5</v>
      </c>
      <c r="J53" s="213">
        <f>VLOOKUP(E53,'Appendix 3. nax IBGE 2019'!$E$5:$O$1850,11,FALSE)</f>
        <v>2.4999999999999765</v>
      </c>
      <c r="K53" s="190">
        <f t="shared" si="15"/>
        <v>1.7327869928456901E-2</v>
      </c>
      <c r="L53" s="190">
        <f t="shared" si="13"/>
        <v>0.98267213007154308</v>
      </c>
      <c r="M53" s="189">
        <f t="shared" si="19"/>
        <v>92909.082115560494</v>
      </c>
      <c r="N53" s="189">
        <f t="shared" si="3"/>
        <v>1609.9164900707535</v>
      </c>
      <c r="O53" s="189">
        <f t="shared" si="16"/>
        <v>460520.61935262551</v>
      </c>
      <c r="P53" s="189">
        <f t="shared" si="17"/>
        <v>3461426.9212657614</v>
      </c>
      <c r="Q53" s="200">
        <f t="shared" si="18"/>
        <v>37.25606627951003</v>
      </c>
    </row>
    <row r="54" spans="2:17" x14ac:dyDescent="0.2">
      <c r="B54" s="209" t="s">
        <v>81</v>
      </c>
      <c r="C54" s="187" t="s">
        <v>70</v>
      </c>
      <c r="D54" s="188" t="s">
        <v>127</v>
      </c>
      <c r="E54" s="187" t="str">
        <f t="shared" si="0"/>
        <v>BrazilMale45-49</v>
      </c>
      <c r="F54" s="189">
        <f>VLOOKUP(E54,'Appendix 1b. Pop 2019'!$E$4:$F$1683,2,FALSE)</f>
        <v>6472175</v>
      </c>
      <c r="G54" s="189">
        <f>VLOOKUP(E54,'Appendix 2b. Deaths 2019'!$E$4:$F$1683,2,FALSE)</f>
        <v>31323</v>
      </c>
      <c r="H54" s="190">
        <f t="shared" si="1"/>
        <v>4.8396404608960662E-3</v>
      </c>
      <c r="I54" s="191">
        <v>5</v>
      </c>
      <c r="J54" s="213">
        <f>VLOOKUP(E54,'Appendix 3. nax IBGE 2019'!$E$5:$O$1850,11,FALSE)</f>
        <v>2.4999999999999916</v>
      </c>
      <c r="K54" s="190">
        <f t="shared" si="15"/>
        <v>2.3908925792870982E-2</v>
      </c>
      <c r="L54" s="190">
        <f t="shared" si="13"/>
        <v>0.97609107420712904</v>
      </c>
      <c r="M54" s="189">
        <f t="shared" si="19"/>
        <v>91299.165625489739</v>
      </c>
      <c r="N54" s="189">
        <f t="shared" si="3"/>
        <v>2182.8649758908714</v>
      </c>
      <c r="O54" s="189">
        <f t="shared" si="16"/>
        <v>451038.66568772151</v>
      </c>
      <c r="P54" s="189">
        <f t="shared" si="17"/>
        <v>3000906.3019131357</v>
      </c>
      <c r="Q54" s="200">
        <f t="shared" si="18"/>
        <v>32.86893457737488</v>
      </c>
    </row>
    <row r="55" spans="2:17" x14ac:dyDescent="0.2">
      <c r="B55" s="209" t="s">
        <v>81</v>
      </c>
      <c r="C55" s="187" t="s">
        <v>70</v>
      </c>
      <c r="D55" s="188" t="s">
        <v>128</v>
      </c>
      <c r="E55" s="187" t="str">
        <f t="shared" si="0"/>
        <v>BrazilMale50-54</v>
      </c>
      <c r="F55" s="189">
        <f>VLOOKUP(E55,'Appendix 1b. Pop 2019'!$E$4:$F$1683,2,FALSE)</f>
        <v>5965268</v>
      </c>
      <c r="G55" s="189">
        <f>VLOOKUP(E55,'Appendix 2b. Deaths 2019'!$E$4:$F$1683,2,FALSE)</f>
        <v>42605</v>
      </c>
      <c r="H55" s="190">
        <f t="shared" si="1"/>
        <v>7.1421770153495198E-3</v>
      </c>
      <c r="I55" s="191">
        <v>5</v>
      </c>
      <c r="J55" s="213">
        <f>VLOOKUP(E55,'Appendix 3. nax IBGE 2019'!$E$5:$O$1850,11,FALSE)</f>
        <v>2.5000000000000142</v>
      </c>
      <c r="K55" s="190">
        <f t="shared" si="15"/>
        <v>3.5084436929167649E-2</v>
      </c>
      <c r="L55" s="190">
        <f t="shared" si="13"/>
        <v>0.96491556307083237</v>
      </c>
      <c r="M55" s="189">
        <f t="shared" si="19"/>
        <v>89116.300649598867</v>
      </c>
      <c r="N55" s="189">
        <f t="shared" si="3"/>
        <v>3126.5952295015936</v>
      </c>
      <c r="O55" s="189">
        <f t="shared" si="16"/>
        <v>437765.0151742404</v>
      </c>
      <c r="P55" s="189">
        <f t="shared" si="17"/>
        <v>2549867.636225414</v>
      </c>
      <c r="Q55" s="200">
        <f t="shared" si="18"/>
        <v>28.612808404731414</v>
      </c>
    </row>
    <row r="56" spans="2:17" x14ac:dyDescent="0.2">
      <c r="B56" s="209" t="s">
        <v>81</v>
      </c>
      <c r="C56" s="187" t="s">
        <v>70</v>
      </c>
      <c r="D56" s="188" t="s">
        <v>129</v>
      </c>
      <c r="E56" s="187" t="str">
        <f t="shared" si="0"/>
        <v>BrazilMale55-59</v>
      </c>
      <c r="F56" s="189">
        <f>VLOOKUP(E56,'Appendix 1b. Pop 2019'!$E$4:$F$1683,2,FALSE)</f>
        <v>5186871</v>
      </c>
      <c r="G56" s="189">
        <f>VLOOKUP(E56,'Appendix 2b. Deaths 2019'!$E$4:$F$1683,2,FALSE)</f>
        <v>54450</v>
      </c>
      <c r="H56" s="190">
        <f t="shared" si="1"/>
        <v>1.0497658414870931E-2</v>
      </c>
      <c r="I56" s="191">
        <v>5</v>
      </c>
      <c r="J56" s="213">
        <f>VLOOKUP(E56,'Appendix 3. nax IBGE 2019'!$E$5:$O$1850,11,FALSE)</f>
        <v>2.5000000000000089</v>
      </c>
      <c r="K56" s="190">
        <f t="shared" si="15"/>
        <v>5.1146008751462531E-2</v>
      </c>
      <c r="L56" s="190">
        <f t="shared" si="13"/>
        <v>0.94885399124853742</v>
      </c>
      <c r="M56" s="189">
        <f t="shared" si="19"/>
        <v>85989.705420097278</v>
      </c>
      <c r="N56" s="189">
        <f t="shared" si="3"/>
        <v>4398.0302259519804</v>
      </c>
      <c r="O56" s="189">
        <f t="shared" si="16"/>
        <v>418953.45153560647</v>
      </c>
      <c r="P56" s="189">
        <f t="shared" si="17"/>
        <v>2112102.6210511737</v>
      </c>
      <c r="Q56" s="200">
        <f t="shared" si="18"/>
        <v>24.56227301550377</v>
      </c>
    </row>
    <row r="57" spans="2:17" x14ac:dyDescent="0.2">
      <c r="B57" s="209" t="s">
        <v>81</v>
      </c>
      <c r="C57" s="187" t="s">
        <v>70</v>
      </c>
      <c r="D57" s="188" t="s">
        <v>130</v>
      </c>
      <c r="E57" s="187" t="str">
        <f t="shared" si="0"/>
        <v>BrazilMale60-64</v>
      </c>
      <c r="F57" s="189">
        <f>VLOOKUP(E57,'Appendix 1b. Pop 2019'!$E$4:$F$1683,2,FALSE)</f>
        <v>4214303</v>
      </c>
      <c r="G57" s="189">
        <f>VLOOKUP(E57,'Appendix 2b. Deaths 2019'!$E$4:$F$1683,2,FALSE)</f>
        <v>66351</v>
      </c>
      <c r="H57" s="190">
        <f t="shared" si="1"/>
        <v>1.5744240506674532E-2</v>
      </c>
      <c r="I57" s="191">
        <v>5</v>
      </c>
      <c r="J57" s="213">
        <f>VLOOKUP(E57,'Appendix 3. nax IBGE 2019'!$E$5:$O$1850,11,FALSE)</f>
        <v>2.5</v>
      </c>
      <c r="K57" s="190">
        <f t="shared" si="15"/>
        <v>7.5740029434860051E-2</v>
      </c>
      <c r="L57" s="190">
        <f t="shared" si="13"/>
        <v>0.92425997056513998</v>
      </c>
      <c r="M57" s="189">
        <f t="shared" si="19"/>
        <v>81591.675194145297</v>
      </c>
      <c r="N57" s="189">
        <f t="shared" si="3"/>
        <v>6179.7558808441054</v>
      </c>
      <c r="O57" s="189">
        <f t="shared" si="16"/>
        <v>392508.98626861622</v>
      </c>
      <c r="P57" s="189">
        <f t="shared" si="17"/>
        <v>1693149.1695155674</v>
      </c>
      <c r="Q57" s="200">
        <f t="shared" si="18"/>
        <v>20.751494138179691</v>
      </c>
    </row>
    <row r="58" spans="2:17" x14ac:dyDescent="0.2">
      <c r="B58" s="209" t="s">
        <v>81</v>
      </c>
      <c r="C58" s="187" t="s">
        <v>70</v>
      </c>
      <c r="D58" s="188" t="s">
        <v>131</v>
      </c>
      <c r="E58" s="187" t="str">
        <f t="shared" si="0"/>
        <v>BrazilMale65-69</v>
      </c>
      <c r="F58" s="189">
        <f>VLOOKUP(E58,'Appendix 1b. Pop 2019'!$E$4:$F$1683,2,FALSE)</f>
        <v>3217426</v>
      </c>
      <c r="G58" s="189">
        <f>VLOOKUP(E58,'Appendix 2b. Deaths 2019'!$E$4:$F$1683,2,FALSE)</f>
        <v>74058</v>
      </c>
      <c r="H58" s="190">
        <f t="shared" si="1"/>
        <v>2.3017778808277177E-2</v>
      </c>
      <c r="I58" s="191">
        <v>5</v>
      </c>
      <c r="J58" s="213">
        <f>VLOOKUP(E58,'Appendix 3. nax IBGE 2019'!$E$5:$O$1850,11,FALSE)</f>
        <v>2.4999999999999978</v>
      </c>
      <c r="K58" s="190">
        <f t="shared" si="15"/>
        <v>0.10882653146694074</v>
      </c>
      <c r="L58" s="190">
        <f t="shared" si="13"/>
        <v>0.89117346853305923</v>
      </c>
      <c r="M58" s="189">
        <f t="shared" si="19"/>
        <v>75411.919313301187</v>
      </c>
      <c r="N58" s="189">
        <f t="shared" si="3"/>
        <v>8206.8176101313675</v>
      </c>
      <c r="O58" s="189">
        <f t="shared" si="16"/>
        <v>356542.55254117749</v>
      </c>
      <c r="P58" s="189">
        <f t="shared" si="17"/>
        <v>1300640.1832469511</v>
      </c>
      <c r="Q58" s="200">
        <f t="shared" si="18"/>
        <v>17.247143357317306</v>
      </c>
    </row>
    <row r="59" spans="2:17" x14ac:dyDescent="0.2">
      <c r="B59" s="209" t="s">
        <v>81</v>
      </c>
      <c r="C59" s="187" t="s">
        <v>70</v>
      </c>
      <c r="D59" s="188" t="s">
        <v>132</v>
      </c>
      <c r="E59" s="187" t="str">
        <f t="shared" si="0"/>
        <v>BrazilMale70-74</v>
      </c>
      <c r="F59" s="189">
        <f>VLOOKUP(E59,'Appendix 1b. Pop 2019'!$E$4:$F$1683,2,FALSE)</f>
        <v>2297297</v>
      </c>
      <c r="G59" s="189">
        <f>VLOOKUP(E59,'Appendix 2b. Deaths 2019'!$E$4:$F$1683,2,FALSE)</f>
        <v>76102</v>
      </c>
      <c r="H59" s="190">
        <f t="shared" si="1"/>
        <v>3.3126757228168581E-2</v>
      </c>
      <c r="I59" s="191">
        <v>5</v>
      </c>
      <c r="J59" s="213">
        <f>VLOOKUP(E59,'Appendix 3. nax IBGE 2019'!$E$5:$O$1850,11,FALSE)</f>
        <v>2.4999999999999987</v>
      </c>
      <c r="K59" s="190">
        <f t="shared" si="15"/>
        <v>0.15296564654728825</v>
      </c>
      <c r="L59" s="190">
        <f t="shared" si="13"/>
        <v>0.84703435345271172</v>
      </c>
      <c r="M59" s="189">
        <f t="shared" si="19"/>
        <v>67205.101703169814</v>
      </c>
      <c r="N59" s="189">
        <f t="shared" si="3"/>
        <v>10280.071833301634</v>
      </c>
      <c r="O59" s="189">
        <f t="shared" si="16"/>
        <v>310325.32893259497</v>
      </c>
      <c r="P59" s="189">
        <f t="shared" si="17"/>
        <v>944097.6307057736</v>
      </c>
      <c r="Q59" s="200">
        <f t="shared" si="18"/>
        <v>14.048005386192935</v>
      </c>
    </row>
    <row r="60" spans="2:17" x14ac:dyDescent="0.2">
      <c r="B60" s="209" t="s">
        <v>81</v>
      </c>
      <c r="C60" s="187" t="s">
        <v>70</v>
      </c>
      <c r="D60" s="188" t="s">
        <v>133</v>
      </c>
      <c r="E60" s="187" t="str">
        <f t="shared" si="0"/>
        <v>BrazilMale75-79</v>
      </c>
      <c r="F60" s="189">
        <f>VLOOKUP(E60,'Appendix 1b. Pop 2019'!$E$4:$F$1683,2,FALSE)</f>
        <v>1484658</v>
      </c>
      <c r="G60" s="189">
        <f>VLOOKUP(E60,'Appendix 2b. Deaths 2019'!$E$4:$F$1683,2,FALSE)</f>
        <v>76903</v>
      </c>
      <c r="H60" s="190">
        <f t="shared" si="1"/>
        <v>5.1798461329141121E-2</v>
      </c>
      <c r="I60" s="191">
        <v>5</v>
      </c>
      <c r="J60" s="213">
        <f>VLOOKUP(E60,'Appendix 3. nax IBGE 2019'!$E$5:$O$1850,11,FALSE)</f>
        <v>2.5</v>
      </c>
      <c r="K60" s="190">
        <f t="shared" si="15"/>
        <v>0.22929897183251036</v>
      </c>
      <c r="L60" s="190">
        <f t="shared" si="13"/>
        <v>0.77070102816748964</v>
      </c>
      <c r="M60" s="189">
        <f t="shared" si="19"/>
        <v>56925.02986986818</v>
      </c>
      <c r="N60" s="189">
        <f t="shared" si="3"/>
        <v>13052.850820695714</v>
      </c>
      <c r="O60" s="189">
        <f t="shared" si="16"/>
        <v>251993.02229760162</v>
      </c>
      <c r="P60" s="189">
        <f t="shared" si="17"/>
        <v>633772.30177317862</v>
      </c>
      <c r="Q60" s="200">
        <f t="shared" si="18"/>
        <v>11.133455761411026</v>
      </c>
    </row>
    <row r="61" spans="2:17" x14ac:dyDescent="0.2">
      <c r="B61" s="209" t="s">
        <v>81</v>
      </c>
      <c r="C61" s="187" t="s">
        <v>70</v>
      </c>
      <c r="D61" s="188" t="s">
        <v>134</v>
      </c>
      <c r="E61" s="187" t="str">
        <f t="shared" si="0"/>
        <v>BrazilMale80-84</v>
      </c>
      <c r="F61" s="189">
        <f>VLOOKUP(E61,'Appendix 1b. Pop 2019'!$E$4:$F$1683,2,FALSE)</f>
        <v>919059</v>
      </c>
      <c r="G61" s="189">
        <f>VLOOKUP(E61,'Appendix 2b. Deaths 2019'!$E$4:$F$1683,2,FALSE)</f>
        <v>71641</v>
      </c>
      <c r="H61" s="190">
        <f t="shared" si="1"/>
        <v>7.7950381857965587E-2</v>
      </c>
      <c r="I61" s="191">
        <v>5</v>
      </c>
      <c r="J61" s="213">
        <f>VLOOKUP(E61,'Appendix 3. nax IBGE 2019'!$E$5:$O$1850,11,FALSE)</f>
        <v>2.4999999999999982</v>
      </c>
      <c r="K61" s="190">
        <f t="shared" si="15"/>
        <v>0.32618608465148335</v>
      </c>
      <c r="L61" s="190">
        <f t="shared" si="13"/>
        <v>0.67381391534851665</v>
      </c>
      <c r="M61" s="189">
        <f t="shared" si="19"/>
        <v>43872.179049172468</v>
      </c>
      <c r="N61" s="189">
        <f t="shared" si="3"/>
        <v>14310.494309178404</v>
      </c>
      <c r="O61" s="189">
        <f t="shared" si="16"/>
        <v>183584.6594729163</v>
      </c>
      <c r="P61" s="189">
        <f t="shared" si="17"/>
        <v>381779.27947557706</v>
      </c>
      <c r="Q61" s="200">
        <f t="shared" si="18"/>
        <v>8.7020815411897878</v>
      </c>
    </row>
    <row r="62" spans="2:17" x14ac:dyDescent="0.2">
      <c r="B62" s="209" t="s">
        <v>81</v>
      </c>
      <c r="C62" s="187" t="s">
        <v>70</v>
      </c>
      <c r="D62" s="188" t="s">
        <v>135</v>
      </c>
      <c r="E62" s="187" t="str">
        <f t="shared" si="0"/>
        <v>BrazilMale85-89</v>
      </c>
      <c r="F62" s="189">
        <f>VLOOKUP(E62,'Appendix 1b. Pop 2019'!$E$4:$F$1683,2,FALSE)</f>
        <v>452078</v>
      </c>
      <c r="G62" s="189">
        <f>VLOOKUP(E62,'Appendix 2b. Deaths 2019'!$E$4:$F$1683,2,FALSE)</f>
        <v>55407</v>
      </c>
      <c r="H62" s="190">
        <f t="shared" si="1"/>
        <v>0.12256070855029441</v>
      </c>
      <c r="I62" s="191">
        <v>5</v>
      </c>
      <c r="J62" s="213">
        <f>VLOOKUP(E62,'Appendix 3. nax IBGE 2019'!$E$5:$O$1850,11,FALSE)</f>
        <v>2.5</v>
      </c>
      <c r="K62" s="190">
        <f t="shared" si="15"/>
        <v>0.46907739730492359</v>
      </c>
      <c r="L62" s="190">
        <f t="shared" si="13"/>
        <v>0.53092260269507641</v>
      </c>
      <c r="M62" s="189">
        <f t="shared" si="19"/>
        <v>29561.684739994063</v>
      </c>
      <c r="N62" s="189">
        <f t="shared" si="3"/>
        <v>13866.718137785092</v>
      </c>
      <c r="O62" s="189">
        <f t="shared" si="16"/>
        <v>113141.62835550759</v>
      </c>
      <c r="P62" s="189">
        <f t="shared" si="17"/>
        <v>198194.62000266073</v>
      </c>
      <c r="Q62" s="200">
        <f t="shared" si="18"/>
        <v>6.7044426508791908</v>
      </c>
    </row>
    <row r="63" spans="2:17" x14ac:dyDescent="0.2">
      <c r="B63" s="210" t="s">
        <v>81</v>
      </c>
      <c r="C63" s="211" t="s">
        <v>70</v>
      </c>
      <c r="D63" s="203" t="s">
        <v>8</v>
      </c>
      <c r="E63" s="211" t="str">
        <f t="shared" si="0"/>
        <v>BrazilMale90+</v>
      </c>
      <c r="F63" s="204">
        <f>VLOOKUP(E63,'Appendix 1b. Pop 2019'!$E$4:$F$1683,2,FALSE)</f>
        <v>252916</v>
      </c>
      <c r="G63" s="204">
        <f>VLOOKUP(E63,'Appendix 2b. Deaths 2019'!$E$4:$F$1683,2,FALSE)</f>
        <v>46671</v>
      </c>
      <c r="H63" s="202">
        <f t="shared" si="1"/>
        <v>0.18453162314760632</v>
      </c>
      <c r="I63" s="205"/>
      <c r="J63" s="214">
        <f>VLOOKUP(E63,'Appendix 3. nax IBGE 2019'!$E$5:$O$1850,11,FALSE)</f>
        <v>5.3760627054928536</v>
      </c>
      <c r="K63" s="202">
        <v>1</v>
      </c>
      <c r="L63" s="202">
        <f t="shared" si="13"/>
        <v>0</v>
      </c>
      <c r="M63" s="204">
        <f t="shared" si="19"/>
        <v>15694.966602208971</v>
      </c>
      <c r="N63" s="204">
        <f t="shared" si="3"/>
        <v>15694.966602208971</v>
      </c>
      <c r="O63" s="204">
        <f>M63*Q63</f>
        <v>85052.991647153132</v>
      </c>
      <c r="P63" s="204">
        <f>O63</f>
        <v>85052.991647153132</v>
      </c>
      <c r="Q63" s="206">
        <f>1/H63</f>
        <v>5.4191253669302135</v>
      </c>
    </row>
    <row r="64" spans="2:17" x14ac:dyDescent="0.2">
      <c r="B64" s="207" t="s">
        <v>12</v>
      </c>
      <c r="C64" s="208" t="s">
        <v>69</v>
      </c>
      <c r="D64" s="194">
        <v>0</v>
      </c>
      <c r="E64" s="208" t="str">
        <f t="shared" si="0"/>
        <v>ACFemale0</v>
      </c>
      <c r="F64" s="195">
        <f>VLOOKUP(E64,'Appendix 1b. Pop 2019'!$E$4:$F$1683,2,FALSE)</f>
        <v>8224</v>
      </c>
      <c r="G64" s="195">
        <f>VLOOKUP(E64,'Appendix 2b. Deaths 2019'!$E$4:$F$1683,2,FALSE)</f>
        <v>101</v>
      </c>
      <c r="H64" s="193">
        <f t="shared" si="1"/>
        <v>1.228112840466926E-2</v>
      </c>
      <c r="I64" s="196">
        <v>1</v>
      </c>
      <c r="J64" s="212">
        <f>VLOOKUP(E64,'Appendix 3. nax IBGE 2019'!$E$5:$O$1850,11,FALSE)</f>
        <v>9.1648472642300374E-2</v>
      </c>
      <c r="K64" s="193">
        <f t="shared" ref="K64:K82" si="20">(I64*H64)/(1+(I64-J64)*H64)</f>
        <v>1.2145636760948866E-2</v>
      </c>
      <c r="L64" s="193">
        <f t="shared" si="13"/>
        <v>0.98785436323905118</v>
      </c>
      <c r="M64" s="195">
        <v>100000</v>
      </c>
      <c r="N64" s="195">
        <f t="shared" si="3"/>
        <v>1214.5636760948867</v>
      </c>
      <c r="O64" s="195">
        <f t="shared" ref="O64:O82" si="21">M65*I64+N64*J64</f>
        <v>98896.749229746027</v>
      </c>
      <c r="P64" s="195">
        <f t="shared" ref="P64:P82" si="22">P65+O64</f>
        <v>7918321.1507474594</v>
      </c>
      <c r="Q64" s="197">
        <f t="shared" ref="Q64:Q82" si="23">P64/M64</f>
        <v>79.183211507474596</v>
      </c>
    </row>
    <row r="65" spans="2:17" x14ac:dyDescent="0.2">
      <c r="B65" s="209" t="s">
        <v>12</v>
      </c>
      <c r="C65" s="187" t="s">
        <v>69</v>
      </c>
      <c r="D65" s="199" t="s">
        <v>139</v>
      </c>
      <c r="E65" s="187" t="str">
        <f t="shared" si="0"/>
        <v>ACFemale01-04</v>
      </c>
      <c r="F65" s="189">
        <f>VLOOKUP(E65,'Appendix 1b. Pop 2019'!$E$4:$F$1683,2,FALSE)</f>
        <v>32572</v>
      </c>
      <c r="G65" s="189">
        <f>VLOOKUP(E65,'Appendix 2b. Deaths 2019'!$E$4:$F$1683,2,FALSE)</f>
        <v>24</v>
      </c>
      <c r="H65" s="190">
        <f t="shared" si="1"/>
        <v>7.368291784354661E-4</v>
      </c>
      <c r="I65" s="191">
        <v>4</v>
      </c>
      <c r="J65" s="213">
        <f>VLOOKUP(E65,'Appendix 3. nax IBGE 2019'!$E$5:$O$1850,11,FALSE)</f>
        <v>1.501440410652074</v>
      </c>
      <c r="K65" s="190">
        <f t="shared" si="20"/>
        <v>2.941900640508718E-3</v>
      </c>
      <c r="L65" s="190">
        <f t="shared" si="13"/>
        <v>0.9970580993594913</v>
      </c>
      <c r="M65" s="189">
        <f t="shared" ref="M65:M83" si="24">M64-N64</f>
        <v>98785.436323905116</v>
      </c>
      <c r="N65" s="189">
        <f t="shared" si="3"/>
        <v>290.61693839422963</v>
      </c>
      <c r="O65" s="189">
        <f t="shared" si="21"/>
        <v>394415.62155736861</v>
      </c>
      <c r="P65" s="189">
        <f t="shared" si="22"/>
        <v>7819424.4015177134</v>
      </c>
      <c r="Q65" s="200">
        <f t="shared" si="23"/>
        <v>79.155639662093478</v>
      </c>
    </row>
    <row r="66" spans="2:17" x14ac:dyDescent="0.2">
      <c r="B66" s="209" t="s">
        <v>12</v>
      </c>
      <c r="C66" s="187" t="s">
        <v>69</v>
      </c>
      <c r="D66" s="199" t="s">
        <v>138</v>
      </c>
      <c r="E66" s="187" t="str">
        <f t="shared" si="0"/>
        <v>ACFemale05-09</v>
      </c>
      <c r="F66" s="189">
        <f>VLOOKUP(E66,'Appendix 1b. Pop 2019'!$E$4:$F$1683,2,FALSE)</f>
        <v>41207</v>
      </c>
      <c r="G66" s="189">
        <f>VLOOKUP(E66,'Appendix 2b. Deaths 2019'!$E$4:$F$1683,2,FALSE)</f>
        <v>19</v>
      </c>
      <c r="H66" s="190">
        <f t="shared" si="1"/>
        <v>4.6108670856893246E-4</v>
      </c>
      <c r="I66" s="191">
        <v>5</v>
      </c>
      <c r="J66" s="213">
        <f>VLOOKUP(E66,'Appendix 3. nax IBGE 2019'!$E$5:$O$1850,11,FALSE)</f>
        <v>2.4999999999996936</v>
      </c>
      <c r="K66" s="190">
        <f t="shared" si="20"/>
        <v>2.3027790907658558E-3</v>
      </c>
      <c r="L66" s="190">
        <f t="shared" si="13"/>
        <v>0.99769722090923418</v>
      </c>
      <c r="M66" s="189">
        <f t="shared" si="24"/>
        <v>98494.819385510884</v>
      </c>
      <c r="N66" s="189">
        <f t="shared" si="3"/>
        <v>226.81181062971393</v>
      </c>
      <c r="O66" s="189">
        <f t="shared" si="21"/>
        <v>491907.06740098004</v>
      </c>
      <c r="P66" s="189">
        <f t="shared" si="22"/>
        <v>7425008.7799603445</v>
      </c>
      <c r="Q66" s="200">
        <f t="shared" si="23"/>
        <v>75.384764663598162</v>
      </c>
    </row>
    <row r="67" spans="2:17" x14ac:dyDescent="0.2">
      <c r="B67" s="209" t="s">
        <v>12</v>
      </c>
      <c r="C67" s="187" t="s">
        <v>69</v>
      </c>
      <c r="D67" s="199" t="s">
        <v>120</v>
      </c>
      <c r="E67" s="187" t="str">
        <f t="shared" si="0"/>
        <v>ACFemale10-14</v>
      </c>
      <c r="F67" s="189">
        <f>VLOOKUP(E67,'Appendix 1b. Pop 2019'!$E$4:$F$1683,2,FALSE)</f>
        <v>44941</v>
      </c>
      <c r="G67" s="189">
        <f>VLOOKUP(E67,'Appendix 2b. Deaths 2019'!$E$4:$F$1683,2,FALSE)</f>
        <v>15</v>
      </c>
      <c r="H67" s="190">
        <f t="shared" si="1"/>
        <v>3.3377094412674396E-4</v>
      </c>
      <c r="I67" s="191">
        <v>5</v>
      </c>
      <c r="J67" s="213">
        <f>VLOOKUP(E67,'Appendix 3. nax IBGE 2019'!$E$5:$O$1850,11,FALSE)</f>
        <v>2.4999999999996985</v>
      </c>
      <c r="K67" s="190">
        <f t="shared" si="20"/>
        <v>1.6674633435974965E-3</v>
      </c>
      <c r="L67" s="190">
        <f t="shared" si="13"/>
        <v>0.99833253665640254</v>
      </c>
      <c r="M67" s="189">
        <f t="shared" si="24"/>
        <v>98268.007574881165</v>
      </c>
      <c r="N67" s="189">
        <f t="shared" si="3"/>
        <v>163.85830047947545</v>
      </c>
      <c r="O67" s="189">
        <f t="shared" si="21"/>
        <v>490930.3921232071</v>
      </c>
      <c r="P67" s="189">
        <f t="shared" si="22"/>
        <v>6933101.7125593647</v>
      </c>
      <c r="Q67" s="200">
        <f t="shared" si="23"/>
        <v>70.552989560475979</v>
      </c>
    </row>
    <row r="68" spans="2:17" x14ac:dyDescent="0.2">
      <c r="B68" s="209" t="s">
        <v>12</v>
      </c>
      <c r="C68" s="187" t="s">
        <v>69</v>
      </c>
      <c r="D68" s="188" t="s">
        <v>121</v>
      </c>
      <c r="E68" s="187" t="str">
        <f t="shared" ref="E68:E131" si="25">_xlfn.CONCAT(B68,C68,D68)</f>
        <v>ACFemale15-19</v>
      </c>
      <c r="F68" s="189">
        <f>VLOOKUP(E68,'Appendix 1b. Pop 2019'!$E$4:$F$1683,2,FALSE)</f>
        <v>45423</v>
      </c>
      <c r="G68" s="189">
        <f>VLOOKUP(E68,'Appendix 2b. Deaths 2019'!$E$4:$F$1683,2,FALSE)</f>
        <v>26</v>
      </c>
      <c r="H68" s="190">
        <f t="shared" ref="H68:H131" si="26">G68/F68</f>
        <v>5.7239724368711887E-4</v>
      </c>
      <c r="I68" s="191">
        <v>5</v>
      </c>
      <c r="J68" s="213">
        <f>VLOOKUP(E68,'Appendix 3. nax IBGE 2019'!$E$5:$O$1850,11,FALSE)</f>
        <v>2.4999999999999387</v>
      </c>
      <c r="K68" s="190">
        <f t="shared" si="20"/>
        <v>2.85789658811115E-3</v>
      </c>
      <c r="L68" s="190">
        <f t="shared" si="13"/>
        <v>0.9971421034118888</v>
      </c>
      <c r="M68" s="189">
        <f t="shared" si="24"/>
        <v>98104.149274401687</v>
      </c>
      <c r="N68" s="189">
        <f t="shared" ref="N68:N131" si="27">M68*K68</f>
        <v>280.37151349085951</v>
      </c>
      <c r="O68" s="189">
        <f t="shared" si="21"/>
        <v>489819.81758828124</v>
      </c>
      <c r="P68" s="189">
        <f t="shared" si="22"/>
        <v>6442171.3204361573</v>
      </c>
      <c r="Q68" s="200">
        <f t="shared" si="23"/>
        <v>65.666654958875554</v>
      </c>
    </row>
    <row r="69" spans="2:17" x14ac:dyDescent="0.2">
      <c r="B69" s="209" t="s">
        <v>12</v>
      </c>
      <c r="C69" s="187" t="s">
        <v>69</v>
      </c>
      <c r="D69" s="188" t="s">
        <v>122</v>
      </c>
      <c r="E69" s="187" t="str">
        <f t="shared" si="25"/>
        <v>ACFemale20-24</v>
      </c>
      <c r="F69" s="189">
        <f>VLOOKUP(E69,'Appendix 1b. Pop 2019'!$E$4:$F$1683,2,FALSE)</f>
        <v>42454</v>
      </c>
      <c r="G69" s="189">
        <f>VLOOKUP(E69,'Appendix 2b. Deaths 2019'!$E$4:$F$1683,2,FALSE)</f>
        <v>20</v>
      </c>
      <c r="H69" s="190">
        <f t="shared" si="26"/>
        <v>4.7109812974042493E-4</v>
      </c>
      <c r="I69" s="191">
        <v>5</v>
      </c>
      <c r="J69" s="213">
        <f>VLOOKUP(E69,'Appendix 3. nax IBGE 2019'!$E$5:$O$1850,11,FALSE)</f>
        <v>2.5000000000000546</v>
      </c>
      <c r="K69" s="190">
        <f t="shared" si="20"/>
        <v>2.3527197440240915E-3</v>
      </c>
      <c r="L69" s="190">
        <f t="shared" ref="L69:L132" si="28">1-K69</f>
        <v>0.99764728025597593</v>
      </c>
      <c r="M69" s="189">
        <f t="shared" si="24"/>
        <v>97823.777760910831</v>
      </c>
      <c r="N69" s="189">
        <f t="shared" si="27"/>
        <v>230.15193337311976</v>
      </c>
      <c r="O69" s="189">
        <f t="shared" si="21"/>
        <v>488543.50897112134</v>
      </c>
      <c r="P69" s="189">
        <f t="shared" si="22"/>
        <v>5952351.5028478764</v>
      </c>
      <c r="Q69" s="200">
        <f t="shared" si="23"/>
        <v>60.847696123491588</v>
      </c>
    </row>
    <row r="70" spans="2:17" x14ac:dyDescent="0.2">
      <c r="B70" s="209" t="s">
        <v>12</v>
      </c>
      <c r="C70" s="187" t="s">
        <v>69</v>
      </c>
      <c r="D70" s="188" t="s">
        <v>123</v>
      </c>
      <c r="E70" s="187" t="str">
        <f t="shared" si="25"/>
        <v>ACFemale25-29</v>
      </c>
      <c r="F70" s="189">
        <f>VLOOKUP(E70,'Appendix 1b. Pop 2019'!$E$4:$F$1683,2,FALSE)</f>
        <v>37617</v>
      </c>
      <c r="G70" s="189">
        <f>VLOOKUP(E70,'Appendix 2b. Deaths 2019'!$E$4:$F$1683,2,FALSE)</f>
        <v>33</v>
      </c>
      <c r="H70" s="190">
        <f t="shared" si="26"/>
        <v>8.7726293962835957E-4</v>
      </c>
      <c r="I70" s="191">
        <v>5</v>
      </c>
      <c r="J70" s="213">
        <f>VLOOKUP(E70,'Appendix 3. nax IBGE 2019'!$E$5:$O$1850,11,FALSE)</f>
        <v>2.5000000000000133</v>
      </c>
      <c r="K70" s="190">
        <f t="shared" si="20"/>
        <v>4.3767158715632831E-3</v>
      </c>
      <c r="L70" s="190">
        <f t="shared" si="28"/>
        <v>0.9956232841284367</v>
      </c>
      <c r="M70" s="189">
        <f t="shared" si="24"/>
        <v>97593.625827537704</v>
      </c>
      <c r="N70" s="189">
        <f t="shared" si="27"/>
        <v>427.13957112279263</v>
      </c>
      <c r="O70" s="189">
        <f t="shared" si="21"/>
        <v>486900.28020988154</v>
      </c>
      <c r="P70" s="189">
        <f t="shared" si="22"/>
        <v>5463807.9938767552</v>
      </c>
      <c r="Q70" s="200">
        <f t="shared" si="23"/>
        <v>55.985295633263057</v>
      </c>
    </row>
    <row r="71" spans="2:17" x14ac:dyDescent="0.2">
      <c r="B71" s="209" t="s">
        <v>12</v>
      </c>
      <c r="C71" s="187" t="s">
        <v>69</v>
      </c>
      <c r="D71" s="188" t="s">
        <v>124</v>
      </c>
      <c r="E71" s="187" t="str">
        <f t="shared" si="25"/>
        <v>ACFemale30-34</v>
      </c>
      <c r="F71" s="189">
        <f>VLOOKUP(E71,'Appendix 1b. Pop 2019'!$E$4:$F$1683,2,FALSE)</f>
        <v>34826</v>
      </c>
      <c r="G71" s="189">
        <f>VLOOKUP(E71,'Appendix 2b. Deaths 2019'!$E$4:$F$1683,2,FALSE)</f>
        <v>33</v>
      </c>
      <c r="H71" s="190">
        <f t="shared" si="26"/>
        <v>9.4756790903348072E-4</v>
      </c>
      <c r="I71" s="191">
        <v>5</v>
      </c>
      <c r="J71" s="213">
        <f>VLOOKUP(E71,'Appendix 3. nax IBGE 2019'!$E$5:$O$1850,11,FALSE)</f>
        <v>2.5000000000000422</v>
      </c>
      <c r="K71" s="190">
        <f t="shared" si="20"/>
        <v>4.7266425082716241E-3</v>
      </c>
      <c r="L71" s="190">
        <f t="shared" si="28"/>
        <v>0.99527335749172841</v>
      </c>
      <c r="M71" s="189">
        <f t="shared" si="24"/>
        <v>97166.486256414908</v>
      </c>
      <c r="N71" s="189">
        <f t="shared" si="27"/>
        <v>459.27124431896124</v>
      </c>
      <c r="O71" s="189">
        <f t="shared" si="21"/>
        <v>484684.25317127712</v>
      </c>
      <c r="P71" s="189">
        <f t="shared" si="22"/>
        <v>4976907.713666874</v>
      </c>
      <c r="Q71" s="200">
        <f t="shared" si="23"/>
        <v>51.220414624577408</v>
      </c>
    </row>
    <row r="72" spans="2:17" x14ac:dyDescent="0.2">
      <c r="B72" s="209" t="s">
        <v>12</v>
      </c>
      <c r="C72" s="187" t="s">
        <v>69</v>
      </c>
      <c r="D72" s="188" t="s">
        <v>125</v>
      </c>
      <c r="E72" s="187" t="str">
        <f t="shared" si="25"/>
        <v>ACFemale35-39</v>
      </c>
      <c r="F72" s="189">
        <f>VLOOKUP(E72,'Appendix 1b. Pop 2019'!$E$4:$F$1683,2,FALSE)</f>
        <v>33374</v>
      </c>
      <c r="G72" s="189">
        <f>VLOOKUP(E72,'Appendix 2b. Deaths 2019'!$E$4:$F$1683,2,FALSE)</f>
        <v>44</v>
      </c>
      <c r="H72" s="190">
        <f t="shared" si="26"/>
        <v>1.3183915622940012E-3</v>
      </c>
      <c r="I72" s="191">
        <v>5</v>
      </c>
      <c r="J72" s="213">
        <f>VLOOKUP(E72,'Appendix 3. nax IBGE 2019'!$E$5:$O$1850,11,FALSE)</f>
        <v>2.4999999999999498</v>
      </c>
      <c r="K72" s="190">
        <f t="shared" si="20"/>
        <v>6.5703022339027601E-3</v>
      </c>
      <c r="L72" s="190">
        <f t="shared" si="28"/>
        <v>0.99342969776609724</v>
      </c>
      <c r="M72" s="189">
        <f t="shared" si="24"/>
        <v>96707.215012095941</v>
      </c>
      <c r="N72" s="189">
        <f t="shared" si="27"/>
        <v>635.39563082848849</v>
      </c>
      <c r="O72" s="189">
        <f t="shared" si="21"/>
        <v>481947.5859834085</v>
      </c>
      <c r="P72" s="189">
        <f t="shared" si="22"/>
        <v>4492223.4604955968</v>
      </c>
      <c r="Q72" s="200">
        <f t="shared" si="23"/>
        <v>46.451792246666585</v>
      </c>
    </row>
    <row r="73" spans="2:17" x14ac:dyDescent="0.2">
      <c r="B73" s="209" t="s">
        <v>12</v>
      </c>
      <c r="C73" s="187" t="s">
        <v>69</v>
      </c>
      <c r="D73" s="188" t="s">
        <v>126</v>
      </c>
      <c r="E73" s="187" t="str">
        <f t="shared" si="25"/>
        <v>ACFemale40-44</v>
      </c>
      <c r="F73" s="189">
        <f>VLOOKUP(E73,'Appendix 1b. Pop 2019'!$E$4:$F$1683,2,FALSE)</f>
        <v>28590</v>
      </c>
      <c r="G73" s="189">
        <f>VLOOKUP(E73,'Appendix 2b. Deaths 2019'!$E$4:$F$1683,2,FALSE)</f>
        <v>46</v>
      </c>
      <c r="H73" s="190">
        <f t="shared" si="26"/>
        <v>1.608954179783141E-3</v>
      </c>
      <c r="I73" s="191">
        <v>5</v>
      </c>
      <c r="J73" s="213">
        <f>VLOOKUP(E73,'Appendix 3. nax IBGE 2019'!$E$5:$O$1850,11,FALSE)</f>
        <v>2.4999999999999982</v>
      </c>
      <c r="K73" s="190">
        <f t="shared" si="20"/>
        <v>8.0125413690994608E-3</v>
      </c>
      <c r="L73" s="190">
        <f t="shared" si="28"/>
        <v>0.99198745863090054</v>
      </c>
      <c r="M73" s="189">
        <f t="shared" si="24"/>
        <v>96071.819381267458</v>
      </c>
      <c r="N73" s="189">
        <f t="shared" si="27"/>
        <v>769.77942719705686</v>
      </c>
      <c r="O73" s="189">
        <f t="shared" si="21"/>
        <v>478434.64833834465</v>
      </c>
      <c r="P73" s="189">
        <f t="shared" si="22"/>
        <v>4010275.8745121881</v>
      </c>
      <c r="Q73" s="200">
        <f t="shared" si="23"/>
        <v>41.74247870332443</v>
      </c>
    </row>
    <row r="74" spans="2:17" x14ac:dyDescent="0.2">
      <c r="B74" s="209" t="s">
        <v>12</v>
      </c>
      <c r="C74" s="187" t="s">
        <v>69</v>
      </c>
      <c r="D74" s="188" t="s">
        <v>127</v>
      </c>
      <c r="E74" s="187" t="str">
        <f t="shared" si="25"/>
        <v>ACFemale45-49</v>
      </c>
      <c r="F74" s="189">
        <f>VLOOKUP(E74,'Appendix 1b. Pop 2019'!$E$4:$F$1683,2,FALSE)</f>
        <v>22798</v>
      </c>
      <c r="G74" s="189">
        <f>VLOOKUP(E74,'Appendix 2b. Deaths 2019'!$E$4:$F$1683,2,FALSE)</f>
        <v>69</v>
      </c>
      <c r="H74" s="190">
        <f t="shared" si="26"/>
        <v>3.0265812790595667E-3</v>
      </c>
      <c r="I74" s="191">
        <v>5</v>
      </c>
      <c r="J74" s="213">
        <f>VLOOKUP(E74,'Appendix 3. nax IBGE 2019'!$E$5:$O$1850,11,FALSE)</f>
        <v>2.4999999999999862</v>
      </c>
      <c r="K74" s="190">
        <f t="shared" si="20"/>
        <v>1.501926383840143E-2</v>
      </c>
      <c r="L74" s="190">
        <f t="shared" si="28"/>
        <v>0.98498073616159854</v>
      </c>
      <c r="M74" s="189">
        <f t="shared" si="24"/>
        <v>95302.039954070395</v>
      </c>
      <c r="N74" s="189">
        <f t="shared" si="27"/>
        <v>1431.3664824080577</v>
      </c>
      <c r="O74" s="189">
        <f t="shared" si="21"/>
        <v>472931.78356433177</v>
      </c>
      <c r="P74" s="189">
        <f t="shared" si="22"/>
        <v>3531841.2261738437</v>
      </c>
      <c r="Q74" s="200">
        <f t="shared" si="23"/>
        <v>37.059450436485619</v>
      </c>
    </row>
    <row r="75" spans="2:17" x14ac:dyDescent="0.2">
      <c r="B75" s="209" t="s">
        <v>12</v>
      </c>
      <c r="C75" s="187" t="s">
        <v>69</v>
      </c>
      <c r="D75" s="188" t="s">
        <v>128</v>
      </c>
      <c r="E75" s="187" t="str">
        <f t="shared" si="25"/>
        <v>ACFemale50-54</v>
      </c>
      <c r="F75" s="189">
        <f>VLOOKUP(E75,'Appendix 1b. Pop 2019'!$E$4:$F$1683,2,FALSE)</f>
        <v>18800</v>
      </c>
      <c r="G75" s="189">
        <f>VLOOKUP(E75,'Appendix 2b. Deaths 2019'!$E$4:$F$1683,2,FALSE)</f>
        <v>62</v>
      </c>
      <c r="H75" s="190">
        <f t="shared" si="26"/>
        <v>3.2978723404255318E-3</v>
      </c>
      <c r="I75" s="191">
        <v>5</v>
      </c>
      <c r="J75" s="213">
        <f>VLOOKUP(E75,'Appendix 3. nax IBGE 2019'!$E$5:$O$1850,11,FALSE)</f>
        <v>2.5000000000000178</v>
      </c>
      <c r="K75" s="190">
        <f t="shared" si="20"/>
        <v>1.6354523872329201E-2</v>
      </c>
      <c r="L75" s="190">
        <f t="shared" si="28"/>
        <v>0.98364547612767084</v>
      </c>
      <c r="M75" s="189">
        <f t="shared" si="24"/>
        <v>93870.673471662332</v>
      </c>
      <c r="N75" s="189">
        <f t="shared" si="27"/>
        <v>1535.2101702039211</v>
      </c>
      <c r="O75" s="189">
        <f t="shared" si="21"/>
        <v>465515.34193280188</v>
      </c>
      <c r="P75" s="189">
        <f t="shared" si="22"/>
        <v>3058909.4426095118</v>
      </c>
      <c r="Q75" s="200">
        <f t="shared" si="23"/>
        <v>32.586422675799113</v>
      </c>
    </row>
    <row r="76" spans="2:17" x14ac:dyDescent="0.2">
      <c r="B76" s="209" t="s">
        <v>12</v>
      </c>
      <c r="C76" s="187" t="s">
        <v>69</v>
      </c>
      <c r="D76" s="188" t="s">
        <v>129</v>
      </c>
      <c r="E76" s="187" t="str">
        <f t="shared" si="25"/>
        <v>ACFemale55-59</v>
      </c>
      <c r="F76" s="189">
        <f>VLOOKUP(E76,'Appendix 1b. Pop 2019'!$E$4:$F$1683,2,FALSE)</f>
        <v>14442</v>
      </c>
      <c r="G76" s="189">
        <f>VLOOKUP(E76,'Appendix 2b. Deaths 2019'!$E$4:$F$1683,2,FALSE)</f>
        <v>97</v>
      </c>
      <c r="H76" s="190">
        <f t="shared" si="26"/>
        <v>6.7165212574435678E-3</v>
      </c>
      <c r="I76" s="191">
        <v>5</v>
      </c>
      <c r="J76" s="213">
        <f>VLOOKUP(E76,'Appendix 3. nax IBGE 2019'!$E$5:$O$1850,11,FALSE)</f>
        <v>2.4999999999999853</v>
      </c>
      <c r="K76" s="190">
        <f t="shared" si="20"/>
        <v>3.3028022745071328E-2</v>
      </c>
      <c r="L76" s="190">
        <f t="shared" si="28"/>
        <v>0.96697197725492867</v>
      </c>
      <c r="M76" s="189">
        <f t="shared" si="24"/>
        <v>92335.463301458411</v>
      </c>
      <c r="N76" s="189">
        <f t="shared" si="27"/>
        <v>3049.6577820972675</v>
      </c>
      <c r="O76" s="189">
        <f t="shared" si="21"/>
        <v>454053.17205204885</v>
      </c>
      <c r="P76" s="189">
        <f t="shared" si="22"/>
        <v>2593394.1006767098</v>
      </c>
      <c r="Q76" s="200">
        <f t="shared" si="23"/>
        <v>28.086652819510441</v>
      </c>
    </row>
    <row r="77" spans="2:17" x14ac:dyDescent="0.2">
      <c r="B77" s="209" t="s">
        <v>12</v>
      </c>
      <c r="C77" s="187" t="s">
        <v>69</v>
      </c>
      <c r="D77" s="188" t="s">
        <v>130</v>
      </c>
      <c r="E77" s="187" t="str">
        <f t="shared" si="25"/>
        <v>ACFemale60-64</v>
      </c>
      <c r="F77" s="189">
        <f>VLOOKUP(E77,'Appendix 1b. Pop 2019'!$E$4:$F$1683,2,FALSE)</f>
        <v>11511</v>
      </c>
      <c r="G77" s="189">
        <f>VLOOKUP(E77,'Appendix 2b. Deaths 2019'!$E$4:$F$1683,2,FALSE)</f>
        <v>111</v>
      </c>
      <c r="H77" s="190">
        <f t="shared" si="26"/>
        <v>9.6429502215272349E-3</v>
      </c>
      <c r="I77" s="191">
        <v>5</v>
      </c>
      <c r="J77" s="213">
        <f>VLOOKUP(E77,'Appendix 3. nax IBGE 2019'!$E$5:$O$1850,11,FALSE)</f>
        <v>2.5000000000000067</v>
      </c>
      <c r="K77" s="190">
        <f t="shared" si="20"/>
        <v>4.7079781142639027E-2</v>
      </c>
      <c r="L77" s="190">
        <f t="shared" si="28"/>
        <v>0.952920218857361</v>
      </c>
      <c r="M77" s="189">
        <f t="shared" si="24"/>
        <v>89285.805519361136</v>
      </c>
      <c r="N77" s="189">
        <f t="shared" si="27"/>
        <v>4203.5561829957542</v>
      </c>
      <c r="O77" s="189">
        <f t="shared" si="21"/>
        <v>435920.1371393163</v>
      </c>
      <c r="P77" s="189">
        <f t="shared" si="22"/>
        <v>2139340.9286246607</v>
      </c>
      <c r="Q77" s="200">
        <f t="shared" si="23"/>
        <v>23.960593917257725</v>
      </c>
    </row>
    <row r="78" spans="2:17" x14ac:dyDescent="0.2">
      <c r="B78" s="209" t="s">
        <v>12</v>
      </c>
      <c r="C78" s="187" t="s">
        <v>69</v>
      </c>
      <c r="D78" s="188" t="s">
        <v>131</v>
      </c>
      <c r="E78" s="187" t="str">
        <f t="shared" si="25"/>
        <v>ACFemale65-69</v>
      </c>
      <c r="F78" s="189">
        <f>VLOOKUP(E78,'Appendix 1b. Pop 2019'!$E$4:$F$1683,2,FALSE)</f>
        <v>8583</v>
      </c>
      <c r="G78" s="189">
        <f>VLOOKUP(E78,'Appendix 2b. Deaths 2019'!$E$4:$F$1683,2,FALSE)</f>
        <v>128</v>
      </c>
      <c r="H78" s="190">
        <f t="shared" si="26"/>
        <v>1.4913200512641268E-2</v>
      </c>
      <c r="I78" s="191">
        <v>5</v>
      </c>
      <c r="J78" s="213">
        <f>VLOOKUP(E78,'Appendix 3. nax IBGE 2019'!$E$5:$O$1850,11,FALSE)</f>
        <v>2.5000000000000009</v>
      </c>
      <c r="K78" s="190">
        <f t="shared" si="20"/>
        <v>7.1885881163652701E-2</v>
      </c>
      <c r="L78" s="190">
        <f t="shared" si="28"/>
        <v>0.92811411883634731</v>
      </c>
      <c r="M78" s="189">
        <f t="shared" si="24"/>
        <v>85082.249336365378</v>
      </c>
      <c r="N78" s="189">
        <f t="shared" si="27"/>
        <v>6116.2124649302305</v>
      </c>
      <c r="O78" s="189">
        <f t="shared" si="21"/>
        <v>410120.7155195013</v>
      </c>
      <c r="P78" s="189">
        <f t="shared" si="22"/>
        <v>1703420.7914853445</v>
      </c>
      <c r="Q78" s="200">
        <f t="shared" si="23"/>
        <v>20.020871624479703</v>
      </c>
    </row>
    <row r="79" spans="2:17" x14ac:dyDescent="0.2">
      <c r="B79" s="209" t="s">
        <v>12</v>
      </c>
      <c r="C79" s="187" t="s">
        <v>69</v>
      </c>
      <c r="D79" s="188" t="s">
        <v>132</v>
      </c>
      <c r="E79" s="187" t="str">
        <f t="shared" si="25"/>
        <v>ACFemale70-74</v>
      </c>
      <c r="F79" s="189">
        <f>VLOOKUP(E79,'Appendix 1b. Pop 2019'!$E$4:$F$1683,2,FALSE)</f>
        <v>6129</v>
      </c>
      <c r="G79" s="189">
        <f>VLOOKUP(E79,'Appendix 2b. Deaths 2019'!$E$4:$F$1683,2,FALSE)</f>
        <v>132</v>
      </c>
      <c r="H79" s="190">
        <f t="shared" si="26"/>
        <v>2.1536955457660302E-2</v>
      </c>
      <c r="I79" s="191">
        <v>5</v>
      </c>
      <c r="J79" s="213">
        <f>VLOOKUP(E79,'Appendix 3. nax IBGE 2019'!$E$5:$O$1850,11,FALSE)</f>
        <v>2.5000000000000004</v>
      </c>
      <c r="K79" s="190">
        <f t="shared" si="20"/>
        <v>0.10218300046446817</v>
      </c>
      <c r="L79" s="190">
        <f t="shared" si="28"/>
        <v>0.89781699953553185</v>
      </c>
      <c r="M79" s="189">
        <f t="shared" si="24"/>
        <v>78966.03687143515</v>
      </c>
      <c r="N79" s="189">
        <f t="shared" si="27"/>
        <v>8068.9865823110686</v>
      </c>
      <c r="O79" s="189">
        <f t="shared" si="21"/>
        <v>374657.71790139808</v>
      </c>
      <c r="P79" s="189">
        <f t="shared" si="22"/>
        <v>1293300.0759658432</v>
      </c>
      <c r="Q79" s="200">
        <f t="shared" si="23"/>
        <v>16.377928122079485</v>
      </c>
    </row>
    <row r="80" spans="2:17" x14ac:dyDescent="0.2">
      <c r="B80" s="209" t="s">
        <v>12</v>
      </c>
      <c r="C80" s="187" t="s">
        <v>69</v>
      </c>
      <c r="D80" s="188" t="s">
        <v>133</v>
      </c>
      <c r="E80" s="187" t="str">
        <f t="shared" si="25"/>
        <v>ACFemale75-79</v>
      </c>
      <c r="F80" s="189">
        <f>VLOOKUP(E80,'Appendix 1b. Pop 2019'!$E$4:$F$1683,2,FALSE)</f>
        <v>4420</v>
      </c>
      <c r="G80" s="189">
        <f>VLOOKUP(E80,'Appendix 2b. Deaths 2019'!$E$4:$F$1683,2,FALSE)</f>
        <v>162</v>
      </c>
      <c r="H80" s="190">
        <f t="shared" si="26"/>
        <v>3.6651583710407241E-2</v>
      </c>
      <c r="I80" s="191">
        <v>5</v>
      </c>
      <c r="J80" s="213">
        <f>VLOOKUP(E80,'Appendix 3. nax IBGE 2019'!$E$5:$O$1850,11,FALSE)</f>
        <v>2.4999999999999991</v>
      </c>
      <c r="K80" s="190">
        <f t="shared" si="20"/>
        <v>0.16787564766839377</v>
      </c>
      <c r="L80" s="190">
        <f t="shared" si="28"/>
        <v>0.8321243523316062</v>
      </c>
      <c r="M80" s="189">
        <f t="shared" si="24"/>
        <v>70897.050289124076</v>
      </c>
      <c r="N80" s="189">
        <f t="shared" si="27"/>
        <v>11901.888235065388</v>
      </c>
      <c r="O80" s="189">
        <f t="shared" si="21"/>
        <v>324730.53085795691</v>
      </c>
      <c r="P80" s="189">
        <f t="shared" si="22"/>
        <v>918642.3580644452</v>
      </c>
      <c r="Q80" s="200">
        <f t="shared" si="23"/>
        <v>12.957412957494636</v>
      </c>
    </row>
    <row r="81" spans="2:17" x14ac:dyDescent="0.2">
      <c r="B81" s="209" t="s">
        <v>12</v>
      </c>
      <c r="C81" s="187" t="s">
        <v>69</v>
      </c>
      <c r="D81" s="188" t="s">
        <v>134</v>
      </c>
      <c r="E81" s="187" t="str">
        <f t="shared" si="25"/>
        <v>ACFemale80-84</v>
      </c>
      <c r="F81" s="189">
        <f>VLOOKUP(E81,'Appendix 1b. Pop 2019'!$E$4:$F$1683,2,FALSE)</f>
        <v>2575</v>
      </c>
      <c r="G81" s="189">
        <f>VLOOKUP(E81,'Appendix 2b. Deaths 2019'!$E$4:$F$1683,2,FALSE)</f>
        <v>155</v>
      </c>
      <c r="H81" s="190">
        <f t="shared" si="26"/>
        <v>6.0194174757281553E-2</v>
      </c>
      <c r="I81" s="191">
        <v>5</v>
      </c>
      <c r="J81" s="213">
        <f>VLOOKUP(E81,'Appendix 3. nax IBGE 2019'!$E$5:$O$1850,11,FALSE)</f>
        <v>2.4999999999999991</v>
      </c>
      <c r="K81" s="190">
        <f t="shared" si="20"/>
        <v>0.26160337552742613</v>
      </c>
      <c r="L81" s="190">
        <f t="shared" si="28"/>
        <v>0.73839662447257393</v>
      </c>
      <c r="M81" s="189">
        <f t="shared" si="24"/>
        <v>58995.162054058688</v>
      </c>
      <c r="N81" s="189">
        <f t="shared" si="27"/>
        <v>15433.333533129275</v>
      </c>
      <c r="O81" s="189">
        <f t="shared" si="21"/>
        <v>256392.47643747024</v>
      </c>
      <c r="P81" s="189">
        <f t="shared" si="22"/>
        <v>593911.82720648823</v>
      </c>
      <c r="Q81" s="200">
        <f t="shared" si="23"/>
        <v>10.067127651285583</v>
      </c>
    </row>
    <row r="82" spans="2:17" x14ac:dyDescent="0.2">
      <c r="B82" s="209" t="s">
        <v>12</v>
      </c>
      <c r="C82" s="187" t="s">
        <v>69</v>
      </c>
      <c r="D82" s="188" t="s">
        <v>135</v>
      </c>
      <c r="E82" s="187" t="str">
        <f t="shared" si="25"/>
        <v>ACFemale85-89</v>
      </c>
      <c r="F82" s="189">
        <f>VLOOKUP(E82,'Appendix 1b. Pop 2019'!$E$4:$F$1683,2,FALSE)</f>
        <v>1351</v>
      </c>
      <c r="G82" s="189">
        <f>VLOOKUP(E82,'Appendix 2b. Deaths 2019'!$E$4:$F$1683,2,FALSE)</f>
        <v>123</v>
      </c>
      <c r="H82" s="190">
        <f t="shared" si="26"/>
        <v>9.1043671354552186E-2</v>
      </c>
      <c r="I82" s="191">
        <v>5</v>
      </c>
      <c r="J82" s="213">
        <f>VLOOKUP(E82,'Appendix 3. nax IBGE 2019'!$E$5:$O$1850,11,FALSE)</f>
        <v>2.5000000000000009</v>
      </c>
      <c r="K82" s="190">
        <f t="shared" si="20"/>
        <v>0.37081700331624962</v>
      </c>
      <c r="L82" s="190">
        <f t="shared" si="28"/>
        <v>0.62918299668375033</v>
      </c>
      <c r="M82" s="189">
        <f t="shared" si="24"/>
        <v>43561.828520929412</v>
      </c>
      <c r="N82" s="189">
        <f t="shared" si="27"/>
        <v>16153.46671110738</v>
      </c>
      <c r="O82" s="189">
        <f t="shared" si="21"/>
        <v>177425.47582687862</v>
      </c>
      <c r="P82" s="189">
        <f t="shared" si="22"/>
        <v>337519.35076901794</v>
      </c>
      <c r="Q82" s="200">
        <f t="shared" si="23"/>
        <v>7.7480528763124754</v>
      </c>
    </row>
    <row r="83" spans="2:17" x14ac:dyDescent="0.2">
      <c r="B83" s="210" t="s">
        <v>12</v>
      </c>
      <c r="C83" s="211" t="s">
        <v>69</v>
      </c>
      <c r="D83" s="203" t="s">
        <v>8</v>
      </c>
      <c r="E83" s="211" t="str">
        <f t="shared" si="25"/>
        <v>ACFemale90+</v>
      </c>
      <c r="F83" s="204">
        <f>VLOOKUP(E83,'Appendix 1b. Pop 2019'!$E$4:$F$1683,2,FALSE)</f>
        <v>882</v>
      </c>
      <c r="G83" s="204">
        <f>VLOOKUP(E83,'Appendix 2b. Deaths 2019'!$E$4:$F$1683,2,FALSE)</f>
        <v>151</v>
      </c>
      <c r="H83" s="202">
        <f t="shared" si="26"/>
        <v>0.1712018140589569</v>
      </c>
      <c r="I83" s="205"/>
      <c r="J83" s="214">
        <f>VLOOKUP(E83,'Appendix 3. nax IBGE 2019'!$E$5:$O$1850,11,FALSE)</f>
        <v>6.2970503917153886</v>
      </c>
      <c r="K83" s="202">
        <v>1</v>
      </c>
      <c r="L83" s="202">
        <f t="shared" si="28"/>
        <v>0</v>
      </c>
      <c r="M83" s="204">
        <f t="shared" si="24"/>
        <v>27408.361809822032</v>
      </c>
      <c r="N83" s="204">
        <f t="shared" si="27"/>
        <v>27408.361809822032</v>
      </c>
      <c r="O83" s="204">
        <f>M83*Q83</f>
        <v>160093.87494213929</v>
      </c>
      <c r="P83" s="204">
        <f>O83</f>
        <v>160093.87494213929</v>
      </c>
      <c r="Q83" s="206">
        <f>1/H83</f>
        <v>5.8410596026490067</v>
      </c>
    </row>
    <row r="84" spans="2:17" x14ac:dyDescent="0.2">
      <c r="B84" s="207" t="s">
        <v>12</v>
      </c>
      <c r="C84" s="208" t="s">
        <v>70</v>
      </c>
      <c r="D84" s="194">
        <v>0</v>
      </c>
      <c r="E84" s="208" t="str">
        <f t="shared" si="25"/>
        <v>ACMale0</v>
      </c>
      <c r="F84" s="195">
        <f>VLOOKUP(E84,'Appendix 1b. Pop 2019'!$E$4:$F$1683,2,FALSE)</f>
        <v>8616</v>
      </c>
      <c r="G84" s="195">
        <f>VLOOKUP(E84,'Appendix 2b. Deaths 2019'!$E$4:$F$1683,2,FALSE)</f>
        <v>157</v>
      </c>
      <c r="H84" s="193">
        <f t="shared" si="26"/>
        <v>1.8221912720519963E-2</v>
      </c>
      <c r="I84" s="196">
        <v>1</v>
      </c>
      <c r="J84" s="212">
        <f>VLOOKUP(E84,'Appendix 3. nax IBGE 2019'!$E$5:$O$1850,11,FALSE)</f>
        <v>9.0224105397522944E-2</v>
      </c>
      <c r="K84" s="193">
        <f t="shared" ref="K84:K102" si="29">(I84*H84)/(1+(I84-J84)*H84)</f>
        <v>1.7924758636047811E-2</v>
      </c>
      <c r="L84" s="193">
        <f t="shared" si="28"/>
        <v>0.98207524136395219</v>
      </c>
      <c r="M84" s="195">
        <v>100000</v>
      </c>
      <c r="N84" s="195">
        <f t="shared" si="27"/>
        <v>1792.4758636047811</v>
      </c>
      <c r="O84" s="195">
        <f t="shared" ref="O84:O102" si="30">M85*I84+N84*J84</f>
        <v>98369.24866763562</v>
      </c>
      <c r="P84" s="195">
        <f t="shared" ref="P84:P102" si="31">P85+O84</f>
        <v>7152435.3735906696</v>
      </c>
      <c r="Q84" s="197">
        <f t="shared" ref="Q84:Q102" si="32">P84/M84</f>
        <v>71.524353735906701</v>
      </c>
    </row>
    <row r="85" spans="2:17" x14ac:dyDescent="0.2">
      <c r="B85" s="209" t="s">
        <v>12</v>
      </c>
      <c r="C85" s="187" t="s">
        <v>70</v>
      </c>
      <c r="D85" s="199" t="s">
        <v>139</v>
      </c>
      <c r="E85" s="187" t="str">
        <f t="shared" si="25"/>
        <v>ACMale01-04</v>
      </c>
      <c r="F85" s="189">
        <f>VLOOKUP(E85,'Appendix 1b. Pop 2019'!$E$4:$F$1683,2,FALSE)</f>
        <v>34156</v>
      </c>
      <c r="G85" s="189">
        <f>VLOOKUP(E85,'Appendix 2b. Deaths 2019'!$E$4:$F$1683,2,FALSE)</f>
        <v>33</v>
      </c>
      <c r="H85" s="190">
        <f t="shared" si="26"/>
        <v>9.6615528750439161E-4</v>
      </c>
      <c r="I85" s="191">
        <v>4</v>
      </c>
      <c r="J85" s="213">
        <f>VLOOKUP(E85,'Appendix 3. nax IBGE 2019'!$E$5:$O$1850,11,FALSE)</f>
        <v>1.6029851375432893</v>
      </c>
      <c r="K85" s="190">
        <f t="shared" si="29"/>
        <v>3.8556917974021244E-3</v>
      </c>
      <c r="L85" s="190">
        <f t="shared" si="28"/>
        <v>0.99614430820259792</v>
      </c>
      <c r="M85" s="189">
        <f t="shared" ref="M85:M103" si="33">M84-N84</f>
        <v>98207.524136395223</v>
      </c>
      <c r="N85" s="189">
        <f t="shared" si="27"/>
        <v>378.65794525587023</v>
      </c>
      <c r="O85" s="189">
        <f t="shared" si="30"/>
        <v>391922.44782301527</v>
      </c>
      <c r="P85" s="189">
        <f t="shared" si="31"/>
        <v>7054066.1249230336</v>
      </c>
      <c r="Q85" s="200">
        <f t="shared" si="32"/>
        <v>71.828163747677976</v>
      </c>
    </row>
    <row r="86" spans="2:17" x14ac:dyDescent="0.2">
      <c r="B86" s="209" t="s">
        <v>12</v>
      </c>
      <c r="C86" s="187" t="s">
        <v>70</v>
      </c>
      <c r="D86" s="199" t="s">
        <v>138</v>
      </c>
      <c r="E86" s="187" t="str">
        <f t="shared" si="25"/>
        <v>ACMale05-09</v>
      </c>
      <c r="F86" s="189">
        <f>VLOOKUP(E86,'Appendix 1b. Pop 2019'!$E$4:$F$1683,2,FALSE)</f>
        <v>43093</v>
      </c>
      <c r="G86" s="189">
        <f>VLOOKUP(E86,'Appendix 2b. Deaths 2019'!$E$4:$F$1683,2,FALSE)</f>
        <v>19</v>
      </c>
      <c r="H86" s="190">
        <f t="shared" si="26"/>
        <v>4.4090687582670041E-4</v>
      </c>
      <c r="I86" s="191">
        <v>5</v>
      </c>
      <c r="J86" s="213">
        <f>VLOOKUP(E86,'Appendix 3. nax IBGE 2019'!$E$5:$O$1850,11,FALSE)</f>
        <v>2.5000000000002536</v>
      </c>
      <c r="K86" s="190">
        <f t="shared" si="29"/>
        <v>2.2021070687636909E-3</v>
      </c>
      <c r="L86" s="190">
        <f t="shared" si="28"/>
        <v>0.99779789293123633</v>
      </c>
      <c r="M86" s="189">
        <f t="shared" si="33"/>
        <v>97828.866191139357</v>
      </c>
      <c r="N86" s="189">
        <f t="shared" si="27"/>
        <v>215.42963776864525</v>
      </c>
      <c r="O86" s="189">
        <f t="shared" si="30"/>
        <v>488605.75686127529</v>
      </c>
      <c r="P86" s="189">
        <f t="shared" si="31"/>
        <v>6662143.6771000186</v>
      </c>
      <c r="Q86" s="200">
        <f t="shared" si="32"/>
        <v>68.099978426443499</v>
      </c>
    </row>
    <row r="87" spans="2:17" x14ac:dyDescent="0.2">
      <c r="B87" s="209" t="s">
        <v>12</v>
      </c>
      <c r="C87" s="187" t="s">
        <v>70</v>
      </c>
      <c r="D87" s="199" t="s">
        <v>120</v>
      </c>
      <c r="E87" s="187" t="str">
        <f t="shared" si="25"/>
        <v>ACMale10-14</v>
      </c>
      <c r="F87" s="189">
        <f>VLOOKUP(E87,'Appendix 1b. Pop 2019'!$E$4:$F$1683,2,FALSE)</f>
        <v>46560</v>
      </c>
      <c r="G87" s="189">
        <f>VLOOKUP(E87,'Appendix 2b. Deaths 2019'!$E$4:$F$1683,2,FALSE)</f>
        <v>12</v>
      </c>
      <c r="H87" s="190">
        <f t="shared" si="26"/>
        <v>2.577319587628866E-4</v>
      </c>
      <c r="I87" s="191">
        <v>5</v>
      </c>
      <c r="J87" s="213">
        <f>VLOOKUP(E87,'Appendix 3. nax IBGE 2019'!$E$5:$O$1850,11,FALSE)</f>
        <v>2.5000000000001856</v>
      </c>
      <c r="K87" s="190">
        <f t="shared" si="29"/>
        <v>1.28783000643915E-3</v>
      </c>
      <c r="L87" s="190">
        <f t="shared" si="28"/>
        <v>0.99871216999356083</v>
      </c>
      <c r="M87" s="189">
        <f t="shared" si="33"/>
        <v>97613.436553370717</v>
      </c>
      <c r="N87" s="189">
        <f t="shared" si="27"/>
        <v>125.70951262507496</v>
      </c>
      <c r="O87" s="189">
        <f t="shared" si="30"/>
        <v>487752.90898529091</v>
      </c>
      <c r="P87" s="189">
        <f t="shared" si="31"/>
        <v>6173537.9202387435</v>
      </c>
      <c r="Q87" s="200">
        <f t="shared" si="32"/>
        <v>63.244755417081599</v>
      </c>
    </row>
    <row r="88" spans="2:17" x14ac:dyDescent="0.2">
      <c r="B88" s="209" t="s">
        <v>12</v>
      </c>
      <c r="C88" s="187" t="s">
        <v>70</v>
      </c>
      <c r="D88" s="188" t="s">
        <v>121</v>
      </c>
      <c r="E88" s="187" t="str">
        <f t="shared" si="25"/>
        <v>ACMale15-19</v>
      </c>
      <c r="F88" s="189">
        <f>VLOOKUP(E88,'Appendix 1b. Pop 2019'!$E$4:$F$1683,2,FALSE)</f>
        <v>46891</v>
      </c>
      <c r="G88" s="189">
        <f>VLOOKUP(E88,'Appendix 2b. Deaths 2019'!$E$4:$F$1683,2,FALSE)</f>
        <v>77</v>
      </c>
      <c r="H88" s="190">
        <f t="shared" si="26"/>
        <v>1.6421061610970122E-3</v>
      </c>
      <c r="I88" s="191">
        <v>5</v>
      </c>
      <c r="J88" s="213">
        <f>VLOOKUP(E88,'Appendix 3. nax IBGE 2019'!$E$5:$O$1850,11,FALSE)</f>
        <v>2.5000000000000195</v>
      </c>
      <c r="K88" s="190">
        <f t="shared" si="29"/>
        <v>8.176962205443521E-3</v>
      </c>
      <c r="L88" s="190">
        <f t="shared" si="28"/>
        <v>0.99182303779455649</v>
      </c>
      <c r="M88" s="189">
        <f t="shared" si="33"/>
        <v>97487.727040745638</v>
      </c>
      <c r="N88" s="189">
        <f t="shared" si="27"/>
        <v>797.15345950677147</v>
      </c>
      <c r="O88" s="189">
        <f t="shared" si="30"/>
        <v>485445.75155496126</v>
      </c>
      <c r="P88" s="189">
        <f t="shared" si="31"/>
        <v>5685785.0112534529</v>
      </c>
      <c r="Q88" s="200">
        <f t="shared" si="32"/>
        <v>58.323085211300921</v>
      </c>
    </row>
    <row r="89" spans="2:17" x14ac:dyDescent="0.2">
      <c r="B89" s="209" t="s">
        <v>12</v>
      </c>
      <c r="C89" s="187" t="s">
        <v>70</v>
      </c>
      <c r="D89" s="188" t="s">
        <v>122</v>
      </c>
      <c r="E89" s="187" t="str">
        <f t="shared" si="25"/>
        <v>ACMale20-24</v>
      </c>
      <c r="F89" s="189">
        <f>VLOOKUP(E89,'Appendix 1b. Pop 2019'!$E$4:$F$1683,2,FALSE)</f>
        <v>43207</v>
      </c>
      <c r="G89" s="189">
        <f>VLOOKUP(E89,'Appendix 2b. Deaths 2019'!$E$4:$F$1683,2,FALSE)</f>
        <v>109</v>
      </c>
      <c r="H89" s="190">
        <f t="shared" si="26"/>
        <v>2.5227393709352651E-3</v>
      </c>
      <c r="I89" s="191">
        <v>5</v>
      </c>
      <c r="J89" s="213">
        <f>VLOOKUP(E89,'Appendix 3. nax IBGE 2019'!$E$5:$O$1850,11,FALSE)</f>
        <v>2.5000000000000191</v>
      </c>
      <c r="K89" s="190">
        <f t="shared" si="29"/>
        <v>1.2534642762681264E-2</v>
      </c>
      <c r="L89" s="190">
        <f t="shared" si="28"/>
        <v>0.98746535723731876</v>
      </c>
      <c r="M89" s="189">
        <f t="shared" si="33"/>
        <v>96690.573581238859</v>
      </c>
      <c r="N89" s="189">
        <f t="shared" si="27"/>
        <v>1211.9817983595758</v>
      </c>
      <c r="O89" s="189">
        <f t="shared" si="30"/>
        <v>480422.91341029544</v>
      </c>
      <c r="P89" s="189">
        <f t="shared" si="31"/>
        <v>5200339.2596984915</v>
      </c>
      <c r="Q89" s="200">
        <f t="shared" si="32"/>
        <v>53.783311724065804</v>
      </c>
    </row>
    <row r="90" spans="2:17" x14ac:dyDescent="0.2">
      <c r="B90" s="209" t="s">
        <v>12</v>
      </c>
      <c r="C90" s="187" t="s">
        <v>70</v>
      </c>
      <c r="D90" s="188" t="s">
        <v>123</v>
      </c>
      <c r="E90" s="187" t="str">
        <f t="shared" si="25"/>
        <v>ACMale25-29</v>
      </c>
      <c r="F90" s="189">
        <f>VLOOKUP(E90,'Appendix 1b. Pop 2019'!$E$4:$F$1683,2,FALSE)</f>
        <v>37173</v>
      </c>
      <c r="G90" s="189">
        <f>VLOOKUP(E90,'Appendix 2b. Deaths 2019'!$E$4:$F$1683,2,FALSE)</f>
        <v>99</v>
      </c>
      <c r="H90" s="190">
        <f t="shared" si="26"/>
        <v>2.6632233072391254E-3</v>
      </c>
      <c r="I90" s="191">
        <v>5</v>
      </c>
      <c r="J90" s="213">
        <f>VLOOKUP(E90,'Appendix 3. nax IBGE 2019'!$E$5:$O$1850,11,FALSE)</f>
        <v>2.5000000000000533</v>
      </c>
      <c r="K90" s="190">
        <f t="shared" si="29"/>
        <v>1.3228043452118494E-2</v>
      </c>
      <c r="L90" s="190">
        <f t="shared" si="28"/>
        <v>0.98677195654788152</v>
      </c>
      <c r="M90" s="189">
        <f t="shared" si="33"/>
        <v>95478.591782879288</v>
      </c>
      <c r="N90" s="189">
        <f t="shared" si="27"/>
        <v>1262.994960851011</v>
      </c>
      <c r="O90" s="189">
        <f t="shared" si="30"/>
        <v>474235.471512269</v>
      </c>
      <c r="P90" s="189">
        <f t="shared" si="31"/>
        <v>4719916.3462881958</v>
      </c>
      <c r="Q90" s="200">
        <f t="shared" si="32"/>
        <v>49.434289489956072</v>
      </c>
    </row>
    <row r="91" spans="2:17" x14ac:dyDescent="0.2">
      <c r="B91" s="209" t="s">
        <v>12</v>
      </c>
      <c r="C91" s="187" t="s">
        <v>70</v>
      </c>
      <c r="D91" s="188" t="s">
        <v>124</v>
      </c>
      <c r="E91" s="187" t="str">
        <f t="shared" si="25"/>
        <v>ACMale30-34</v>
      </c>
      <c r="F91" s="189">
        <f>VLOOKUP(E91,'Appendix 1b. Pop 2019'!$E$4:$F$1683,2,FALSE)</f>
        <v>34470</v>
      </c>
      <c r="G91" s="189">
        <f>VLOOKUP(E91,'Appendix 2b. Deaths 2019'!$E$4:$F$1683,2,FALSE)</f>
        <v>98</v>
      </c>
      <c r="H91" s="190">
        <f t="shared" si="26"/>
        <v>2.8430519292138093E-3</v>
      </c>
      <c r="I91" s="191">
        <v>5</v>
      </c>
      <c r="J91" s="213">
        <f>VLOOKUP(E91,'Appendix 3. nax IBGE 2019'!$E$5:$O$1850,11,FALSE)</f>
        <v>2.5000000000000075</v>
      </c>
      <c r="K91" s="190">
        <f t="shared" si="29"/>
        <v>1.4114935906668588E-2</v>
      </c>
      <c r="L91" s="190">
        <f t="shared" si="28"/>
        <v>0.98588506409333143</v>
      </c>
      <c r="M91" s="189">
        <f t="shared" si="33"/>
        <v>94215.596822028281</v>
      </c>
      <c r="N91" s="189">
        <f t="shared" si="27"/>
        <v>1329.8471105514579</v>
      </c>
      <c r="O91" s="189">
        <f t="shared" si="30"/>
        <v>467753.36633376277</v>
      </c>
      <c r="P91" s="189">
        <f t="shared" si="31"/>
        <v>4245680.8747759266</v>
      </c>
      <c r="Q91" s="200">
        <f t="shared" si="32"/>
        <v>45.063461019049193</v>
      </c>
    </row>
    <row r="92" spans="2:17" x14ac:dyDescent="0.2">
      <c r="B92" s="209" t="s">
        <v>12</v>
      </c>
      <c r="C92" s="187" t="s">
        <v>70</v>
      </c>
      <c r="D92" s="188" t="s">
        <v>125</v>
      </c>
      <c r="E92" s="187" t="str">
        <f t="shared" si="25"/>
        <v>ACMale35-39</v>
      </c>
      <c r="F92" s="189">
        <f>VLOOKUP(E92,'Appendix 1b. Pop 2019'!$E$4:$F$1683,2,FALSE)</f>
        <v>32280</v>
      </c>
      <c r="G92" s="189">
        <f>VLOOKUP(E92,'Appendix 2b. Deaths 2019'!$E$4:$F$1683,2,FALSE)</f>
        <v>103</v>
      </c>
      <c r="H92" s="190">
        <f t="shared" si="26"/>
        <v>3.1908302354399011E-3</v>
      </c>
      <c r="I92" s="191">
        <v>5</v>
      </c>
      <c r="J92" s="213">
        <f>VLOOKUP(E92,'Appendix 3. nax IBGE 2019'!$E$5:$O$1850,11,FALSE)</f>
        <v>2.5000000000000409</v>
      </c>
      <c r="K92" s="190">
        <f t="shared" si="29"/>
        <v>1.5827890895121016E-2</v>
      </c>
      <c r="L92" s="190">
        <f t="shared" si="28"/>
        <v>0.98417210910487896</v>
      </c>
      <c r="M92" s="189">
        <f t="shared" si="33"/>
        <v>92885.749711476819</v>
      </c>
      <c r="N92" s="189">
        <f t="shared" si="27"/>
        <v>1470.1855121447736</v>
      </c>
      <c r="O92" s="189">
        <f t="shared" si="30"/>
        <v>460753.2847770222</v>
      </c>
      <c r="P92" s="189">
        <f t="shared" si="31"/>
        <v>3777927.5084421635</v>
      </c>
      <c r="Q92" s="200">
        <f t="shared" si="32"/>
        <v>40.672842929913593</v>
      </c>
    </row>
    <row r="93" spans="2:17" x14ac:dyDescent="0.2">
      <c r="B93" s="209" t="s">
        <v>12</v>
      </c>
      <c r="C93" s="187" t="s">
        <v>70</v>
      </c>
      <c r="D93" s="188" t="s">
        <v>126</v>
      </c>
      <c r="E93" s="187" t="str">
        <f t="shared" si="25"/>
        <v>ACMale40-44</v>
      </c>
      <c r="F93" s="189">
        <f>VLOOKUP(E93,'Appendix 1b. Pop 2019'!$E$4:$F$1683,2,FALSE)</f>
        <v>27480</v>
      </c>
      <c r="G93" s="189">
        <f>VLOOKUP(E93,'Appendix 2b. Deaths 2019'!$E$4:$F$1683,2,FALSE)</f>
        <v>86</v>
      </c>
      <c r="H93" s="190">
        <f t="shared" si="26"/>
        <v>3.1295487627365356E-3</v>
      </c>
      <c r="I93" s="191">
        <v>5</v>
      </c>
      <c r="J93" s="213">
        <f>VLOOKUP(E93,'Appendix 3. nax IBGE 2019'!$E$5:$O$1850,11,FALSE)</f>
        <v>2.5000000000000275</v>
      </c>
      <c r="K93" s="190">
        <f t="shared" si="29"/>
        <v>1.552626827947283E-2</v>
      </c>
      <c r="L93" s="190">
        <f t="shared" si="28"/>
        <v>0.98447373172052721</v>
      </c>
      <c r="M93" s="189">
        <f t="shared" si="33"/>
        <v>91415.564199332046</v>
      </c>
      <c r="N93" s="189">
        <f t="shared" si="27"/>
        <v>1419.3425746782011</v>
      </c>
      <c r="O93" s="189">
        <f t="shared" si="30"/>
        <v>453529.46455996478</v>
      </c>
      <c r="P93" s="189">
        <f t="shared" si="31"/>
        <v>3317174.2236651415</v>
      </c>
      <c r="Q93" s="200">
        <f t="shared" si="32"/>
        <v>36.286755463566664</v>
      </c>
    </row>
    <row r="94" spans="2:17" x14ac:dyDescent="0.2">
      <c r="B94" s="209" t="s">
        <v>12</v>
      </c>
      <c r="C94" s="187" t="s">
        <v>70</v>
      </c>
      <c r="D94" s="188" t="s">
        <v>127</v>
      </c>
      <c r="E94" s="187" t="str">
        <f t="shared" si="25"/>
        <v>ACMale45-49</v>
      </c>
      <c r="F94" s="189">
        <f>VLOOKUP(E94,'Appendix 1b. Pop 2019'!$E$4:$F$1683,2,FALSE)</f>
        <v>22207</v>
      </c>
      <c r="G94" s="189">
        <f>VLOOKUP(E94,'Appendix 2b. Deaths 2019'!$E$4:$F$1683,2,FALSE)</f>
        <v>121</v>
      </c>
      <c r="H94" s="190">
        <f t="shared" si="26"/>
        <v>5.4487323816814516E-3</v>
      </c>
      <c r="I94" s="191">
        <v>5</v>
      </c>
      <c r="J94" s="213">
        <f>VLOOKUP(E94,'Appendix 3. nax IBGE 2019'!$E$5:$O$1850,11,FALSE)</f>
        <v>2.4999999999999778</v>
      </c>
      <c r="K94" s="190">
        <f t="shared" si="29"/>
        <v>2.6877540593971429E-2</v>
      </c>
      <c r="L94" s="190">
        <f t="shared" si="28"/>
        <v>0.97312245940602859</v>
      </c>
      <c r="M94" s="189">
        <f t="shared" si="33"/>
        <v>89996.221624653845</v>
      </c>
      <c r="N94" s="189">
        <f t="shared" si="27"/>
        <v>2418.877100020683</v>
      </c>
      <c r="O94" s="189">
        <f t="shared" si="30"/>
        <v>443933.91537321749</v>
      </c>
      <c r="P94" s="189">
        <f t="shared" si="31"/>
        <v>2863644.7591051767</v>
      </c>
      <c r="Q94" s="200">
        <f t="shared" si="32"/>
        <v>31.819610950430178</v>
      </c>
    </row>
    <row r="95" spans="2:17" x14ac:dyDescent="0.2">
      <c r="B95" s="209" t="s">
        <v>12</v>
      </c>
      <c r="C95" s="187" t="s">
        <v>70</v>
      </c>
      <c r="D95" s="188" t="s">
        <v>128</v>
      </c>
      <c r="E95" s="187" t="str">
        <f t="shared" si="25"/>
        <v>ACMale50-54</v>
      </c>
      <c r="F95" s="189">
        <f>VLOOKUP(E95,'Appendix 1b. Pop 2019'!$E$4:$F$1683,2,FALSE)</f>
        <v>18221</v>
      </c>
      <c r="G95" s="189">
        <f>VLOOKUP(E95,'Appendix 2b. Deaths 2019'!$E$4:$F$1683,2,FALSE)</f>
        <v>151</v>
      </c>
      <c r="H95" s="190">
        <f t="shared" si="26"/>
        <v>8.2871412106909608E-3</v>
      </c>
      <c r="I95" s="191">
        <v>5</v>
      </c>
      <c r="J95" s="213">
        <f>VLOOKUP(E95,'Appendix 3. nax IBGE 2019'!$E$5:$O$1850,11,FALSE)</f>
        <v>2.5000000000000031</v>
      </c>
      <c r="K95" s="190">
        <f t="shared" si="29"/>
        <v>4.0594671613302151E-2</v>
      </c>
      <c r="L95" s="190">
        <f t="shared" si="28"/>
        <v>0.9594053283866979</v>
      </c>
      <c r="M95" s="189">
        <f t="shared" si="33"/>
        <v>87577.344524633168</v>
      </c>
      <c r="N95" s="189">
        <f t="shared" si="27"/>
        <v>3555.1735417425089</v>
      </c>
      <c r="O95" s="189">
        <f t="shared" si="30"/>
        <v>428998.78876880958</v>
      </c>
      <c r="P95" s="189">
        <f t="shared" si="31"/>
        <v>2419710.8437319594</v>
      </c>
      <c r="Q95" s="200">
        <f t="shared" si="32"/>
        <v>27.629415539670301</v>
      </c>
    </row>
    <row r="96" spans="2:17" x14ac:dyDescent="0.2">
      <c r="B96" s="209" t="s">
        <v>12</v>
      </c>
      <c r="C96" s="187" t="s">
        <v>70</v>
      </c>
      <c r="D96" s="188" t="s">
        <v>129</v>
      </c>
      <c r="E96" s="187" t="str">
        <f t="shared" si="25"/>
        <v>ACMale55-59</v>
      </c>
      <c r="F96" s="189">
        <f>VLOOKUP(E96,'Appendix 1b. Pop 2019'!$E$4:$F$1683,2,FALSE)</f>
        <v>14051</v>
      </c>
      <c r="G96" s="189">
        <f>VLOOKUP(E96,'Appendix 2b. Deaths 2019'!$E$4:$F$1683,2,FALSE)</f>
        <v>147</v>
      </c>
      <c r="H96" s="190">
        <f t="shared" si="26"/>
        <v>1.046188883353498E-2</v>
      </c>
      <c r="I96" s="191">
        <v>5</v>
      </c>
      <c r="J96" s="213">
        <f>VLOOKUP(E96,'Appendix 3. nax IBGE 2019'!$E$5:$O$1850,11,FALSE)</f>
        <v>2.5000000000000009</v>
      </c>
      <c r="K96" s="190">
        <f t="shared" si="29"/>
        <v>5.0976176439990292E-2</v>
      </c>
      <c r="L96" s="190">
        <f t="shared" si="28"/>
        <v>0.94902382356000969</v>
      </c>
      <c r="M96" s="189">
        <f t="shared" si="33"/>
        <v>84022.170982890661</v>
      </c>
      <c r="N96" s="189">
        <f t="shared" si="27"/>
        <v>4283.1290128948667</v>
      </c>
      <c r="O96" s="189">
        <f t="shared" si="30"/>
        <v>409403.03238221619</v>
      </c>
      <c r="P96" s="189">
        <f t="shared" si="31"/>
        <v>1990712.0549631496</v>
      </c>
      <c r="Q96" s="200">
        <f t="shared" si="32"/>
        <v>23.692699577692608</v>
      </c>
    </row>
    <row r="97" spans="2:17" x14ac:dyDescent="0.2">
      <c r="B97" s="209" t="s">
        <v>12</v>
      </c>
      <c r="C97" s="187" t="s">
        <v>70</v>
      </c>
      <c r="D97" s="188" t="s">
        <v>130</v>
      </c>
      <c r="E97" s="187" t="str">
        <f t="shared" si="25"/>
        <v>ACMale60-64</v>
      </c>
      <c r="F97" s="189">
        <f>VLOOKUP(E97,'Appendix 1b. Pop 2019'!$E$4:$F$1683,2,FALSE)</f>
        <v>11039</v>
      </c>
      <c r="G97" s="189">
        <f>VLOOKUP(E97,'Appendix 2b. Deaths 2019'!$E$4:$F$1683,2,FALSE)</f>
        <v>194</v>
      </c>
      <c r="H97" s="190">
        <f t="shared" si="26"/>
        <v>1.7574055620980161E-2</v>
      </c>
      <c r="I97" s="191">
        <v>5</v>
      </c>
      <c r="J97" s="213">
        <f>VLOOKUP(E97,'Appendix 3. nax IBGE 2019'!$E$5:$O$1850,11,FALSE)</f>
        <v>2.4999999999999969</v>
      </c>
      <c r="K97" s="190">
        <f t="shared" si="29"/>
        <v>8.417216244359596E-2</v>
      </c>
      <c r="L97" s="190">
        <f t="shared" si="28"/>
        <v>0.91582783755640407</v>
      </c>
      <c r="M97" s="189">
        <f t="shared" si="33"/>
        <v>79739.0419699958</v>
      </c>
      <c r="N97" s="189">
        <f t="shared" si="27"/>
        <v>6711.8075937952026</v>
      </c>
      <c r="O97" s="189">
        <f t="shared" si="30"/>
        <v>381915.69086549093</v>
      </c>
      <c r="P97" s="189">
        <f t="shared" si="31"/>
        <v>1581309.0225809333</v>
      </c>
      <c r="Q97" s="200">
        <f t="shared" si="32"/>
        <v>19.83105118288163</v>
      </c>
    </row>
    <row r="98" spans="2:17" x14ac:dyDescent="0.2">
      <c r="B98" s="209" t="s">
        <v>12</v>
      </c>
      <c r="C98" s="187" t="s">
        <v>70</v>
      </c>
      <c r="D98" s="188" t="s">
        <v>131</v>
      </c>
      <c r="E98" s="187" t="str">
        <f t="shared" si="25"/>
        <v>ACMale65-69</v>
      </c>
      <c r="F98" s="189">
        <f>VLOOKUP(E98,'Appendix 1b. Pop 2019'!$E$4:$F$1683,2,FALSE)</f>
        <v>8284</v>
      </c>
      <c r="G98" s="189">
        <f>VLOOKUP(E98,'Appendix 2b. Deaths 2019'!$E$4:$F$1683,2,FALSE)</f>
        <v>197</v>
      </c>
      <c r="H98" s="190">
        <f t="shared" si="26"/>
        <v>2.3780782230806374E-2</v>
      </c>
      <c r="I98" s="191">
        <v>5</v>
      </c>
      <c r="J98" s="213">
        <f>VLOOKUP(E98,'Appendix 3. nax IBGE 2019'!$E$5:$O$1850,11,FALSE)</f>
        <v>2.5000000000000027</v>
      </c>
      <c r="K98" s="190">
        <f t="shared" si="29"/>
        <v>0.11223152737423803</v>
      </c>
      <c r="L98" s="190">
        <f t="shared" si="28"/>
        <v>0.88776847262576197</v>
      </c>
      <c r="M98" s="189">
        <f t="shared" si="33"/>
        <v>73027.234376200591</v>
      </c>
      <c r="N98" s="189">
        <f t="shared" si="27"/>
        <v>8195.9580539574526</v>
      </c>
      <c r="O98" s="189">
        <f t="shared" si="30"/>
        <v>344646.27674610936</v>
      </c>
      <c r="P98" s="189">
        <f t="shared" si="31"/>
        <v>1199393.3317154425</v>
      </c>
      <c r="Q98" s="200">
        <f t="shared" si="32"/>
        <v>16.4239183088429</v>
      </c>
    </row>
    <row r="99" spans="2:17" x14ac:dyDescent="0.2">
      <c r="B99" s="209" t="s">
        <v>12</v>
      </c>
      <c r="C99" s="187" t="s">
        <v>70</v>
      </c>
      <c r="D99" s="188" t="s">
        <v>132</v>
      </c>
      <c r="E99" s="187" t="str">
        <f t="shared" si="25"/>
        <v>ACMale70-74</v>
      </c>
      <c r="F99" s="189">
        <f>VLOOKUP(E99,'Appendix 1b. Pop 2019'!$E$4:$F$1683,2,FALSE)</f>
        <v>5776</v>
      </c>
      <c r="G99" s="189">
        <f>VLOOKUP(E99,'Appendix 2b. Deaths 2019'!$E$4:$F$1683,2,FALSE)</f>
        <v>206</v>
      </c>
      <c r="H99" s="190">
        <f t="shared" si="26"/>
        <v>3.5664819944598337E-2</v>
      </c>
      <c r="I99" s="191">
        <v>5</v>
      </c>
      <c r="J99" s="213">
        <f>VLOOKUP(E99,'Appendix 3. nax IBGE 2019'!$E$5:$O$1850,11,FALSE)</f>
        <v>2.4999999999999991</v>
      </c>
      <c r="K99" s="190">
        <f t="shared" si="29"/>
        <v>0.16372595771737403</v>
      </c>
      <c r="L99" s="190">
        <f t="shared" si="28"/>
        <v>0.83627404228262603</v>
      </c>
      <c r="M99" s="189">
        <f t="shared" si="33"/>
        <v>64831.276322243139</v>
      </c>
      <c r="N99" s="189">
        <f t="shared" si="27"/>
        <v>10614.562805898971</v>
      </c>
      <c r="O99" s="189">
        <f t="shared" si="30"/>
        <v>297619.97459646832</v>
      </c>
      <c r="P99" s="189">
        <f t="shared" si="31"/>
        <v>854747.05496933311</v>
      </c>
      <c r="Q99" s="200">
        <f t="shared" si="32"/>
        <v>13.184177505943618</v>
      </c>
    </row>
    <row r="100" spans="2:17" x14ac:dyDescent="0.2">
      <c r="B100" s="209" t="s">
        <v>12</v>
      </c>
      <c r="C100" s="187" t="s">
        <v>70</v>
      </c>
      <c r="D100" s="188" t="s">
        <v>133</v>
      </c>
      <c r="E100" s="187" t="str">
        <f t="shared" si="25"/>
        <v>ACMale75-79</v>
      </c>
      <c r="F100" s="189">
        <f>VLOOKUP(E100,'Appendix 1b. Pop 2019'!$E$4:$F$1683,2,FALSE)</f>
        <v>3696</v>
      </c>
      <c r="G100" s="189">
        <f>VLOOKUP(E100,'Appendix 2b. Deaths 2019'!$E$4:$F$1683,2,FALSE)</f>
        <v>230</v>
      </c>
      <c r="H100" s="190">
        <f t="shared" si="26"/>
        <v>6.2229437229437232E-2</v>
      </c>
      <c r="I100" s="191">
        <v>5</v>
      </c>
      <c r="J100" s="213">
        <f>VLOOKUP(E100,'Appendix 3. nax IBGE 2019'!$E$5:$O$1850,11,FALSE)</f>
        <v>2.5</v>
      </c>
      <c r="K100" s="190">
        <f t="shared" si="29"/>
        <v>0.2692577850620464</v>
      </c>
      <c r="L100" s="190">
        <f t="shared" si="28"/>
        <v>0.73074221493795366</v>
      </c>
      <c r="M100" s="189">
        <f t="shared" si="33"/>
        <v>54216.713516344171</v>
      </c>
      <c r="N100" s="189">
        <f t="shared" si="27"/>
        <v>14598.272194754345</v>
      </c>
      <c r="O100" s="189">
        <f t="shared" si="30"/>
        <v>234587.88709483496</v>
      </c>
      <c r="P100" s="189">
        <f t="shared" si="31"/>
        <v>557127.08037286473</v>
      </c>
      <c r="Q100" s="200">
        <f t="shared" si="32"/>
        <v>10.275928661830696</v>
      </c>
    </row>
    <row r="101" spans="2:17" x14ac:dyDescent="0.2">
      <c r="B101" s="209" t="s">
        <v>12</v>
      </c>
      <c r="C101" s="187" t="s">
        <v>70</v>
      </c>
      <c r="D101" s="188" t="s">
        <v>134</v>
      </c>
      <c r="E101" s="187" t="str">
        <f t="shared" si="25"/>
        <v>ACMale80-84</v>
      </c>
      <c r="F101" s="189">
        <f>VLOOKUP(E101,'Appendix 1b. Pop 2019'!$E$4:$F$1683,2,FALSE)</f>
        <v>2151</v>
      </c>
      <c r="G101" s="189">
        <f>VLOOKUP(E101,'Appendix 2b. Deaths 2019'!$E$4:$F$1683,2,FALSE)</f>
        <v>179</v>
      </c>
      <c r="H101" s="190">
        <f t="shared" si="26"/>
        <v>8.3217108321710836E-2</v>
      </c>
      <c r="I101" s="191">
        <v>5</v>
      </c>
      <c r="J101" s="213">
        <f>VLOOKUP(E101,'Appendix 3. nax IBGE 2019'!$E$5:$O$1850,11,FALSE)</f>
        <v>2.5</v>
      </c>
      <c r="K101" s="190">
        <f t="shared" si="29"/>
        <v>0.34442947854531458</v>
      </c>
      <c r="L101" s="190">
        <f t="shared" si="28"/>
        <v>0.65557052145468542</v>
      </c>
      <c r="M101" s="189">
        <f t="shared" si="33"/>
        <v>39618.441321589824</v>
      </c>
      <c r="N101" s="189">
        <f t="shared" si="27"/>
        <v>13645.759085173328</v>
      </c>
      <c r="O101" s="189">
        <f t="shared" si="30"/>
        <v>163977.8088950158</v>
      </c>
      <c r="P101" s="189">
        <f t="shared" si="31"/>
        <v>322539.19327802979</v>
      </c>
      <c r="Q101" s="200">
        <f t="shared" si="32"/>
        <v>8.1411378771800411</v>
      </c>
    </row>
    <row r="102" spans="2:17" x14ac:dyDescent="0.2">
      <c r="B102" s="209" t="s">
        <v>12</v>
      </c>
      <c r="C102" s="187" t="s">
        <v>70</v>
      </c>
      <c r="D102" s="188" t="s">
        <v>135</v>
      </c>
      <c r="E102" s="187" t="str">
        <f t="shared" si="25"/>
        <v>ACMale85-89</v>
      </c>
      <c r="F102" s="189">
        <f>VLOOKUP(E102,'Appendix 1b. Pop 2019'!$E$4:$F$1683,2,FALSE)</f>
        <v>1148</v>
      </c>
      <c r="G102" s="189">
        <f>VLOOKUP(E102,'Appendix 2b. Deaths 2019'!$E$4:$F$1683,2,FALSE)</f>
        <v>144</v>
      </c>
      <c r="H102" s="190">
        <f t="shared" si="26"/>
        <v>0.12543554006968641</v>
      </c>
      <c r="I102" s="191">
        <v>5</v>
      </c>
      <c r="J102" s="213">
        <f>VLOOKUP(E102,'Appendix 3. nax IBGE 2019'!$E$5:$O$1850,11,FALSE)</f>
        <v>2.5000000000000009</v>
      </c>
      <c r="K102" s="190">
        <f t="shared" si="29"/>
        <v>0.4774535809018568</v>
      </c>
      <c r="L102" s="190">
        <f t="shared" si="28"/>
        <v>0.52254641909814326</v>
      </c>
      <c r="M102" s="189">
        <f t="shared" si="33"/>
        <v>25972.682236416498</v>
      </c>
      <c r="N102" s="189">
        <f t="shared" si="27"/>
        <v>12400.750139403104</v>
      </c>
      <c r="O102" s="189">
        <f t="shared" si="30"/>
        <v>98861.535833574744</v>
      </c>
      <c r="P102" s="189">
        <f t="shared" si="31"/>
        <v>158561.38438301402</v>
      </c>
      <c r="Q102" s="200">
        <f t="shared" si="32"/>
        <v>6.1049291305267612</v>
      </c>
    </row>
    <row r="103" spans="2:17" x14ac:dyDescent="0.2">
      <c r="B103" s="210" t="s">
        <v>12</v>
      </c>
      <c r="C103" s="211" t="s">
        <v>70</v>
      </c>
      <c r="D103" s="203" t="s">
        <v>8</v>
      </c>
      <c r="E103" s="211" t="str">
        <f t="shared" si="25"/>
        <v>ACMale90+</v>
      </c>
      <c r="F103" s="204">
        <f>VLOOKUP(E103,'Appendix 1b. Pop 2019'!$E$4:$F$1683,2,FALSE)</f>
        <v>717</v>
      </c>
      <c r="G103" s="204">
        <f>VLOOKUP(E103,'Appendix 2b. Deaths 2019'!$E$4:$F$1683,2,FALSE)</f>
        <v>163</v>
      </c>
      <c r="H103" s="202">
        <f t="shared" si="26"/>
        <v>0.22733612273361228</v>
      </c>
      <c r="I103" s="205"/>
      <c r="J103" s="214">
        <f>VLOOKUP(E103,'Appendix 3. nax IBGE 2019'!$E$5:$O$1850,11,FALSE)</f>
        <v>5.5153083625242427</v>
      </c>
      <c r="K103" s="202">
        <v>1</v>
      </c>
      <c r="L103" s="202">
        <f t="shared" si="28"/>
        <v>0</v>
      </c>
      <c r="M103" s="204">
        <f t="shared" si="33"/>
        <v>13571.932097013394</v>
      </c>
      <c r="N103" s="204">
        <f t="shared" si="27"/>
        <v>13571.932097013394</v>
      </c>
      <c r="O103" s="204">
        <f>M103*Q103</f>
        <v>59699.848549439281</v>
      </c>
      <c r="P103" s="204">
        <f>O103</f>
        <v>59699.848549439281</v>
      </c>
      <c r="Q103" s="206">
        <f>1/H103</f>
        <v>4.3987730061349692</v>
      </c>
    </row>
    <row r="104" spans="2:17" x14ac:dyDescent="0.2">
      <c r="B104" s="207" t="s">
        <v>53</v>
      </c>
      <c r="C104" s="208" t="s">
        <v>69</v>
      </c>
      <c r="D104" s="194">
        <v>0</v>
      </c>
      <c r="E104" s="208" t="str">
        <f t="shared" si="25"/>
        <v>ALFemale0</v>
      </c>
      <c r="F104" s="195">
        <f>VLOOKUP(E104,'Appendix 1b. Pop 2019'!$E$4:$F$1683,2,FALSE)</f>
        <v>24838</v>
      </c>
      <c r="G104" s="195">
        <f>VLOOKUP(E104,'Appendix 2b. Deaths 2019'!$E$4:$F$1683,2,FALSE)</f>
        <v>286</v>
      </c>
      <c r="H104" s="193">
        <f t="shared" si="26"/>
        <v>1.1514614703277236E-2</v>
      </c>
      <c r="I104" s="196">
        <v>1</v>
      </c>
      <c r="J104" s="212">
        <f>VLOOKUP(E104,'Appendix 3. nax IBGE 2019'!$E$5:$O$1850,11,FALSE)</f>
        <v>9.7332118095088849E-2</v>
      </c>
      <c r="K104" s="193">
        <f t="shared" ref="K104:K122" si="34">(I104*H104)/(1+(I104-J104)*H104)</f>
        <v>1.1396164419154106E-2</v>
      </c>
      <c r="L104" s="193">
        <f t="shared" si="28"/>
        <v>0.98860383558084586</v>
      </c>
      <c r="M104" s="195">
        <v>100000</v>
      </c>
      <c r="N104" s="195">
        <f t="shared" si="27"/>
        <v>1139.6164419154106</v>
      </c>
      <c r="O104" s="195">
        <f t="shared" ref="O104:O122" si="35">M105*I104+N104*J104</f>
        <v>98971.304840192213</v>
      </c>
      <c r="P104" s="195">
        <f t="shared" ref="P104:P122" si="36">P105+O104</f>
        <v>7818192.3418765925</v>
      </c>
      <c r="Q104" s="197">
        <f t="shared" ref="Q104:Q122" si="37">P104/M104</f>
        <v>78.181923418765919</v>
      </c>
    </row>
    <row r="105" spans="2:17" x14ac:dyDescent="0.2">
      <c r="B105" s="209" t="s">
        <v>53</v>
      </c>
      <c r="C105" s="187" t="s">
        <v>69</v>
      </c>
      <c r="D105" s="199" t="s">
        <v>139</v>
      </c>
      <c r="E105" s="187" t="str">
        <f t="shared" si="25"/>
        <v>ALFemale01-04</v>
      </c>
      <c r="F105" s="189">
        <f>VLOOKUP(E105,'Appendix 1b. Pop 2019'!$E$4:$F$1683,2,FALSE)</f>
        <v>99118</v>
      </c>
      <c r="G105" s="189">
        <f>VLOOKUP(E105,'Appendix 2b. Deaths 2019'!$E$4:$F$1683,2,FALSE)</f>
        <v>54</v>
      </c>
      <c r="H105" s="190">
        <f t="shared" si="26"/>
        <v>5.4480518170261713E-4</v>
      </c>
      <c r="I105" s="191">
        <v>4</v>
      </c>
      <c r="J105" s="213">
        <f>VLOOKUP(E105,'Appendix 3. nax IBGE 2019'!$E$5:$O$1850,11,FALSE)</f>
        <v>1.4983617693651856</v>
      </c>
      <c r="K105" s="190">
        <f t="shared" si="34"/>
        <v>2.1762546973775687E-3</v>
      </c>
      <c r="L105" s="190">
        <f t="shared" si="28"/>
        <v>0.99782374530262241</v>
      </c>
      <c r="M105" s="189">
        <f t="shared" ref="M105:M123" si="38">M104-N104</f>
        <v>98860.383558084592</v>
      </c>
      <c r="N105" s="189">
        <f t="shared" si="27"/>
        <v>215.14537410282975</v>
      </c>
      <c r="O105" s="189">
        <f t="shared" si="35"/>
        <v>394903.31833933853</v>
      </c>
      <c r="P105" s="189">
        <f t="shared" si="36"/>
        <v>7719221.0370364003</v>
      </c>
      <c r="Q105" s="200">
        <f t="shared" si="37"/>
        <v>78.082046207124378</v>
      </c>
    </row>
    <row r="106" spans="2:17" x14ac:dyDescent="0.2">
      <c r="B106" s="209" t="s">
        <v>53</v>
      </c>
      <c r="C106" s="187" t="s">
        <v>69</v>
      </c>
      <c r="D106" s="199" t="s">
        <v>138</v>
      </c>
      <c r="E106" s="187" t="str">
        <f t="shared" si="25"/>
        <v>ALFemale05-09</v>
      </c>
      <c r="F106" s="189">
        <f>VLOOKUP(E106,'Appendix 1b. Pop 2019'!$E$4:$F$1683,2,FALSE)</f>
        <v>129193</v>
      </c>
      <c r="G106" s="189">
        <f>VLOOKUP(E106,'Appendix 2b. Deaths 2019'!$E$4:$F$1683,2,FALSE)</f>
        <v>32</v>
      </c>
      <c r="H106" s="190">
        <f t="shared" si="26"/>
        <v>2.4769143839062488E-4</v>
      </c>
      <c r="I106" s="191">
        <v>5</v>
      </c>
      <c r="J106" s="213">
        <f>VLOOKUP(E106,'Appendix 3. nax IBGE 2019'!$E$5:$O$1850,11,FALSE)</f>
        <v>2.4999999999997535</v>
      </c>
      <c r="K106" s="190">
        <f t="shared" si="34"/>
        <v>1.2376907784301442E-3</v>
      </c>
      <c r="L106" s="190">
        <f t="shared" si="28"/>
        <v>0.99876230922156983</v>
      </c>
      <c r="M106" s="189">
        <f t="shared" si="38"/>
        <v>98645.238183981768</v>
      </c>
      <c r="N106" s="189">
        <f t="shared" si="27"/>
        <v>122.09230163635938</v>
      </c>
      <c r="O106" s="189">
        <f t="shared" si="35"/>
        <v>492920.96016581793</v>
      </c>
      <c r="P106" s="189">
        <f t="shared" si="36"/>
        <v>7324317.7186970618</v>
      </c>
      <c r="Q106" s="200">
        <f t="shared" si="37"/>
        <v>74.249075307989884</v>
      </c>
    </row>
    <row r="107" spans="2:17" x14ac:dyDescent="0.2">
      <c r="B107" s="209" t="s">
        <v>53</v>
      </c>
      <c r="C107" s="187" t="s">
        <v>69</v>
      </c>
      <c r="D107" s="199" t="s">
        <v>120</v>
      </c>
      <c r="E107" s="187" t="str">
        <f t="shared" si="25"/>
        <v>ALFemale10-14</v>
      </c>
      <c r="F107" s="189">
        <f>VLOOKUP(E107,'Appendix 1b. Pop 2019'!$E$4:$F$1683,2,FALSE)</f>
        <v>140773</v>
      </c>
      <c r="G107" s="189">
        <f>VLOOKUP(E107,'Appendix 2b. Deaths 2019'!$E$4:$F$1683,2,FALSE)</f>
        <v>30</v>
      </c>
      <c r="H107" s="190">
        <f t="shared" si="26"/>
        <v>2.1310904789981032E-4</v>
      </c>
      <c r="I107" s="191">
        <v>5</v>
      </c>
      <c r="J107" s="213">
        <f>VLOOKUP(E107,'Appendix 3. nax IBGE 2019'!$E$5:$O$1850,11,FALSE)</f>
        <v>2.5000000000000315</v>
      </c>
      <c r="K107" s="190">
        <f t="shared" si="34"/>
        <v>1.0649778484607521E-3</v>
      </c>
      <c r="L107" s="190">
        <f t="shared" si="28"/>
        <v>0.99893502215153929</v>
      </c>
      <c r="M107" s="189">
        <f t="shared" si="38"/>
        <v>98523.145882345416</v>
      </c>
      <c r="N107" s="189">
        <f t="shared" si="27"/>
        <v>104.92496792536502</v>
      </c>
      <c r="O107" s="189">
        <f t="shared" si="35"/>
        <v>492353.41699191363</v>
      </c>
      <c r="P107" s="189">
        <f t="shared" si="36"/>
        <v>6831396.7585312435</v>
      </c>
      <c r="Q107" s="200">
        <f t="shared" si="37"/>
        <v>69.33798852392691</v>
      </c>
    </row>
    <row r="108" spans="2:17" x14ac:dyDescent="0.2">
      <c r="B108" s="209" t="s">
        <v>53</v>
      </c>
      <c r="C108" s="187" t="s">
        <v>69</v>
      </c>
      <c r="D108" s="188" t="s">
        <v>121</v>
      </c>
      <c r="E108" s="187" t="str">
        <f t="shared" si="25"/>
        <v>ALFemale15-19</v>
      </c>
      <c r="F108" s="189">
        <f>VLOOKUP(E108,'Appendix 1b. Pop 2019'!$E$4:$F$1683,2,FALSE)</f>
        <v>154905</v>
      </c>
      <c r="G108" s="189">
        <f>VLOOKUP(E108,'Appendix 2b. Deaths 2019'!$E$4:$F$1683,2,FALSE)</f>
        <v>72</v>
      </c>
      <c r="H108" s="190">
        <f t="shared" si="26"/>
        <v>4.6480100706884864E-4</v>
      </c>
      <c r="I108" s="191">
        <v>5</v>
      </c>
      <c r="J108" s="213">
        <f>VLOOKUP(E108,'Appendix 3. nax IBGE 2019'!$E$5:$O$1850,11,FALSE)</f>
        <v>2.499999999999809</v>
      </c>
      <c r="K108" s="190">
        <f t="shared" si="34"/>
        <v>2.3213076699874261E-3</v>
      </c>
      <c r="L108" s="190">
        <f t="shared" si="28"/>
        <v>0.99767869233001261</v>
      </c>
      <c r="M108" s="189">
        <f t="shared" si="38"/>
        <v>98418.220914420046</v>
      </c>
      <c r="N108" s="189">
        <f t="shared" si="27"/>
        <v>228.45897107516018</v>
      </c>
      <c r="O108" s="189">
        <f t="shared" si="35"/>
        <v>491519.95714441227</v>
      </c>
      <c r="P108" s="189">
        <f t="shared" si="36"/>
        <v>6339043.3415393298</v>
      </c>
      <c r="Q108" s="200">
        <f t="shared" si="37"/>
        <v>64.409245388122486</v>
      </c>
    </row>
    <row r="109" spans="2:17" x14ac:dyDescent="0.2">
      <c r="B109" s="209" t="s">
        <v>53</v>
      </c>
      <c r="C109" s="187" t="s">
        <v>69</v>
      </c>
      <c r="D109" s="188" t="s">
        <v>122</v>
      </c>
      <c r="E109" s="187" t="str">
        <f t="shared" si="25"/>
        <v>ALFemale20-24</v>
      </c>
      <c r="F109" s="189">
        <f>VLOOKUP(E109,'Appendix 1b. Pop 2019'!$E$4:$F$1683,2,FALSE)</f>
        <v>158074</v>
      </c>
      <c r="G109" s="189">
        <f>VLOOKUP(E109,'Appendix 2b. Deaths 2019'!$E$4:$F$1683,2,FALSE)</f>
        <v>100</v>
      </c>
      <c r="H109" s="190">
        <f t="shared" si="26"/>
        <v>6.326151043182307E-4</v>
      </c>
      <c r="I109" s="191">
        <v>5</v>
      </c>
      <c r="J109" s="213">
        <f>VLOOKUP(E109,'Appendix 3. nax IBGE 2019'!$E$5:$O$1850,11,FALSE)</f>
        <v>2.4999999999999232</v>
      </c>
      <c r="K109" s="190">
        <f t="shared" si="34"/>
        <v>3.1580808974002676E-3</v>
      </c>
      <c r="L109" s="190">
        <f t="shared" si="28"/>
        <v>0.99684191910259978</v>
      </c>
      <c r="M109" s="189">
        <f t="shared" si="38"/>
        <v>98189.761943344885</v>
      </c>
      <c r="N109" s="189">
        <f t="shared" si="27"/>
        <v>310.09121151355725</v>
      </c>
      <c r="O109" s="189">
        <f t="shared" si="35"/>
        <v>490173.58168794052</v>
      </c>
      <c r="P109" s="189">
        <f t="shared" si="36"/>
        <v>5847523.3843949176</v>
      </c>
      <c r="Q109" s="200">
        <f t="shared" si="37"/>
        <v>59.553290166534026</v>
      </c>
    </row>
    <row r="110" spans="2:17" x14ac:dyDescent="0.2">
      <c r="B110" s="209" t="s">
        <v>53</v>
      </c>
      <c r="C110" s="187" t="s">
        <v>69</v>
      </c>
      <c r="D110" s="188" t="s">
        <v>123</v>
      </c>
      <c r="E110" s="187" t="str">
        <f t="shared" si="25"/>
        <v>ALFemale25-29</v>
      </c>
      <c r="F110" s="189">
        <f>VLOOKUP(E110,'Appendix 1b. Pop 2019'!$E$4:$F$1683,2,FALSE)</f>
        <v>142512</v>
      </c>
      <c r="G110" s="189">
        <f>VLOOKUP(E110,'Appendix 2b. Deaths 2019'!$E$4:$F$1683,2,FALSE)</f>
        <v>92</v>
      </c>
      <c r="H110" s="190">
        <f t="shared" si="26"/>
        <v>6.4555967216795777E-4</v>
      </c>
      <c r="I110" s="191">
        <v>5</v>
      </c>
      <c r="J110" s="213">
        <f>VLOOKUP(E110,'Appendix 3. nax IBGE 2019'!$E$5:$O$1850,11,FALSE)</f>
        <v>2.5000000000001332</v>
      </c>
      <c r="K110" s="190">
        <f t="shared" si="34"/>
        <v>3.2225974135152938E-3</v>
      </c>
      <c r="L110" s="190">
        <f t="shared" si="28"/>
        <v>0.99677740258648473</v>
      </c>
      <c r="M110" s="189">
        <f t="shared" si="38"/>
        <v>97879.670731831327</v>
      </c>
      <c r="N110" s="189">
        <f t="shared" si="27"/>
        <v>315.42677373612827</v>
      </c>
      <c r="O110" s="189">
        <f t="shared" si="35"/>
        <v>488609.78672481637</v>
      </c>
      <c r="P110" s="189">
        <f t="shared" si="36"/>
        <v>5357349.8027069774</v>
      </c>
      <c r="Q110" s="200">
        <f t="shared" si="37"/>
        <v>54.734039894606227</v>
      </c>
    </row>
    <row r="111" spans="2:17" x14ac:dyDescent="0.2">
      <c r="B111" s="209" t="s">
        <v>53</v>
      </c>
      <c r="C111" s="187" t="s">
        <v>69</v>
      </c>
      <c r="D111" s="188" t="s">
        <v>124</v>
      </c>
      <c r="E111" s="187" t="str">
        <f t="shared" si="25"/>
        <v>ALFemale30-34</v>
      </c>
      <c r="F111" s="189">
        <f>VLOOKUP(E111,'Appendix 1b. Pop 2019'!$E$4:$F$1683,2,FALSE)</f>
        <v>138717</v>
      </c>
      <c r="G111" s="189">
        <f>VLOOKUP(E111,'Appendix 2b. Deaths 2019'!$E$4:$F$1683,2,FALSE)</f>
        <v>99</v>
      </c>
      <c r="H111" s="190">
        <f t="shared" si="26"/>
        <v>7.1368325439564008E-4</v>
      </c>
      <c r="I111" s="191">
        <v>5</v>
      </c>
      <c r="J111" s="213">
        <f>VLOOKUP(E111,'Appendix 3. nax IBGE 2019'!$E$5:$O$1850,11,FALSE)</f>
        <v>2.4999999999999858</v>
      </c>
      <c r="K111" s="190">
        <f t="shared" si="34"/>
        <v>3.5620608140928081E-3</v>
      </c>
      <c r="L111" s="190">
        <f t="shared" si="28"/>
        <v>0.99643793918590717</v>
      </c>
      <c r="M111" s="189">
        <f t="shared" si="38"/>
        <v>97564.243958095205</v>
      </c>
      <c r="N111" s="189">
        <f t="shared" si="27"/>
        <v>347.52977025972194</v>
      </c>
      <c r="O111" s="189">
        <f t="shared" si="35"/>
        <v>486952.39536482672</v>
      </c>
      <c r="P111" s="189">
        <f t="shared" si="36"/>
        <v>4868740.0159821613</v>
      </c>
      <c r="Q111" s="200">
        <f t="shared" si="37"/>
        <v>49.902913387750253</v>
      </c>
    </row>
    <row r="112" spans="2:17" x14ac:dyDescent="0.2">
      <c r="B112" s="209" t="s">
        <v>53</v>
      </c>
      <c r="C112" s="187" t="s">
        <v>69</v>
      </c>
      <c r="D112" s="188" t="s">
        <v>125</v>
      </c>
      <c r="E112" s="187" t="str">
        <f t="shared" si="25"/>
        <v>ALFemale35-39</v>
      </c>
      <c r="F112" s="189">
        <f>VLOOKUP(E112,'Appendix 1b. Pop 2019'!$E$4:$F$1683,2,FALSE)</f>
        <v>134377</v>
      </c>
      <c r="G112" s="189">
        <f>VLOOKUP(E112,'Appendix 2b. Deaths 2019'!$E$4:$F$1683,2,FALSE)</f>
        <v>171</v>
      </c>
      <c r="H112" s="190">
        <f t="shared" si="26"/>
        <v>1.2725391994165669E-3</v>
      </c>
      <c r="I112" s="191">
        <v>5</v>
      </c>
      <c r="J112" s="213">
        <f>VLOOKUP(E112,'Appendix 3. nax IBGE 2019'!$E$5:$O$1850,11,FALSE)</f>
        <v>2.4999999999999702</v>
      </c>
      <c r="K112" s="190">
        <f t="shared" si="34"/>
        <v>6.3425182393762819E-3</v>
      </c>
      <c r="L112" s="190">
        <f t="shared" si="28"/>
        <v>0.99365748176062374</v>
      </c>
      <c r="M112" s="189">
        <f t="shared" si="38"/>
        <v>97216.714187835489</v>
      </c>
      <c r="N112" s="189">
        <f t="shared" si="27"/>
        <v>616.5987829085775</v>
      </c>
      <c r="O112" s="189">
        <f t="shared" si="35"/>
        <v>484542.073981906</v>
      </c>
      <c r="P112" s="189">
        <f t="shared" si="36"/>
        <v>4381787.6206173347</v>
      </c>
      <c r="Q112" s="200">
        <f t="shared" si="37"/>
        <v>45.072369059410342</v>
      </c>
    </row>
    <row r="113" spans="2:17" x14ac:dyDescent="0.2">
      <c r="B113" s="209" t="s">
        <v>53</v>
      </c>
      <c r="C113" s="187" t="s">
        <v>69</v>
      </c>
      <c r="D113" s="188" t="s">
        <v>126</v>
      </c>
      <c r="E113" s="187" t="str">
        <f t="shared" si="25"/>
        <v>ALFemale40-44</v>
      </c>
      <c r="F113" s="189">
        <f>VLOOKUP(E113,'Appendix 1b. Pop 2019'!$E$4:$F$1683,2,FALSE)</f>
        <v>122555</v>
      </c>
      <c r="G113" s="189">
        <f>VLOOKUP(E113,'Appendix 2b. Deaths 2019'!$E$4:$F$1683,2,FALSE)</f>
        <v>245</v>
      </c>
      <c r="H113" s="190">
        <f t="shared" si="26"/>
        <v>1.9991024438007427E-3</v>
      </c>
      <c r="I113" s="191">
        <v>5</v>
      </c>
      <c r="J113" s="213">
        <f>VLOOKUP(E113,'Appendix 3. nax IBGE 2019'!$E$5:$O$1850,11,FALSE)</f>
        <v>2.5000000000000266</v>
      </c>
      <c r="K113" s="190">
        <f t="shared" si="34"/>
        <v>9.9458055087583985E-3</v>
      </c>
      <c r="L113" s="190">
        <f t="shared" si="28"/>
        <v>0.99005419449124155</v>
      </c>
      <c r="M113" s="189">
        <f t="shared" si="38"/>
        <v>96600.11540492691</v>
      </c>
      <c r="N113" s="189">
        <f t="shared" si="27"/>
        <v>960.7659599410191</v>
      </c>
      <c r="O113" s="189">
        <f t="shared" si="35"/>
        <v>480598.66212478199</v>
      </c>
      <c r="P113" s="189">
        <f t="shared" si="36"/>
        <v>3897245.5466354284</v>
      </c>
      <c r="Q113" s="200">
        <f t="shared" si="37"/>
        <v>40.34410859965346</v>
      </c>
    </row>
    <row r="114" spans="2:17" x14ac:dyDescent="0.2">
      <c r="B114" s="209" t="s">
        <v>53</v>
      </c>
      <c r="C114" s="187" t="s">
        <v>69</v>
      </c>
      <c r="D114" s="188" t="s">
        <v>127</v>
      </c>
      <c r="E114" s="187" t="str">
        <f t="shared" si="25"/>
        <v>ALFemale45-49</v>
      </c>
      <c r="F114" s="189">
        <f>VLOOKUP(E114,'Appendix 1b. Pop 2019'!$E$4:$F$1683,2,FALSE)</f>
        <v>106313</v>
      </c>
      <c r="G114" s="189">
        <f>VLOOKUP(E114,'Appendix 2b. Deaths 2019'!$E$4:$F$1683,2,FALSE)</f>
        <v>305</v>
      </c>
      <c r="H114" s="190">
        <f t="shared" si="26"/>
        <v>2.8688871539698812E-3</v>
      </c>
      <c r="I114" s="191">
        <v>5</v>
      </c>
      <c r="J114" s="213">
        <f>VLOOKUP(E114,'Appendix 3. nax IBGE 2019'!$E$5:$O$1850,11,FALSE)</f>
        <v>2.5000000000000027</v>
      </c>
      <c r="K114" s="190">
        <f t="shared" si="34"/>
        <v>1.4242286984417535E-2</v>
      </c>
      <c r="L114" s="190">
        <f t="shared" si="28"/>
        <v>0.98575771301558246</v>
      </c>
      <c r="M114" s="189">
        <f t="shared" si="38"/>
        <v>95639.349444985884</v>
      </c>
      <c r="N114" s="189">
        <f t="shared" si="27"/>
        <v>1362.1230617984829</v>
      </c>
      <c r="O114" s="189">
        <f t="shared" si="35"/>
        <v>474791.43957043323</v>
      </c>
      <c r="P114" s="189">
        <f t="shared" si="36"/>
        <v>3416646.8845106466</v>
      </c>
      <c r="Q114" s="200">
        <f t="shared" si="37"/>
        <v>35.724279852781585</v>
      </c>
    </row>
    <row r="115" spans="2:17" x14ac:dyDescent="0.2">
      <c r="B115" s="209" t="s">
        <v>53</v>
      </c>
      <c r="C115" s="187" t="s">
        <v>69</v>
      </c>
      <c r="D115" s="188" t="s">
        <v>128</v>
      </c>
      <c r="E115" s="187" t="str">
        <f t="shared" si="25"/>
        <v>ALFemale50-54</v>
      </c>
      <c r="F115" s="189">
        <f>VLOOKUP(E115,'Appendix 1b. Pop 2019'!$E$4:$F$1683,2,FALSE)</f>
        <v>95676</v>
      </c>
      <c r="G115" s="189">
        <f>VLOOKUP(E115,'Appendix 2b. Deaths 2019'!$E$4:$F$1683,2,FALSE)</f>
        <v>471</v>
      </c>
      <c r="H115" s="190">
        <f t="shared" si="26"/>
        <v>4.9228646682553615E-3</v>
      </c>
      <c r="I115" s="191">
        <v>5</v>
      </c>
      <c r="J115" s="213">
        <f>VLOOKUP(E115,'Appendix 3. nax IBGE 2019'!$E$5:$O$1850,11,FALSE)</f>
        <v>2.4999999999999858</v>
      </c>
      <c r="K115" s="190">
        <f t="shared" si="34"/>
        <v>2.4315073797023332E-2</v>
      </c>
      <c r="L115" s="190">
        <f t="shared" si="28"/>
        <v>0.97568492620297664</v>
      </c>
      <c r="M115" s="189">
        <f t="shared" si="38"/>
        <v>94277.226383187401</v>
      </c>
      <c r="N115" s="189">
        <f t="shared" si="27"/>
        <v>2292.3577168858769</v>
      </c>
      <c r="O115" s="189">
        <f t="shared" si="35"/>
        <v>465655.23762372229</v>
      </c>
      <c r="P115" s="189">
        <f t="shared" si="36"/>
        <v>2941855.4449402131</v>
      </c>
      <c r="Q115" s="200">
        <f t="shared" si="37"/>
        <v>31.204306255077086</v>
      </c>
    </row>
    <row r="116" spans="2:17" x14ac:dyDescent="0.2">
      <c r="B116" s="209" t="s">
        <v>53</v>
      </c>
      <c r="C116" s="187" t="s">
        <v>69</v>
      </c>
      <c r="D116" s="188" t="s">
        <v>129</v>
      </c>
      <c r="E116" s="187" t="str">
        <f t="shared" si="25"/>
        <v>ALFemale55-59</v>
      </c>
      <c r="F116" s="189">
        <f>VLOOKUP(E116,'Appendix 1b. Pop 2019'!$E$4:$F$1683,2,FALSE)</f>
        <v>77969</v>
      </c>
      <c r="G116" s="189">
        <f>VLOOKUP(E116,'Appendix 2b. Deaths 2019'!$E$4:$F$1683,2,FALSE)</f>
        <v>540</v>
      </c>
      <c r="H116" s="190">
        <f t="shared" si="26"/>
        <v>6.9258294963382887E-3</v>
      </c>
      <c r="I116" s="191">
        <v>5</v>
      </c>
      <c r="J116" s="213">
        <f>VLOOKUP(E116,'Appendix 3. nax IBGE 2019'!$E$5:$O$1850,11,FALSE)</f>
        <v>2.4999999999999987</v>
      </c>
      <c r="K116" s="190">
        <f t="shared" si="34"/>
        <v>3.4039763486680363E-2</v>
      </c>
      <c r="L116" s="190">
        <f t="shared" si="28"/>
        <v>0.96596023651331964</v>
      </c>
      <c r="M116" s="189">
        <f t="shared" si="38"/>
        <v>91984.868666301525</v>
      </c>
      <c r="N116" s="189">
        <f t="shared" si="27"/>
        <v>3131.1431737542594</v>
      </c>
      <c r="O116" s="189">
        <f t="shared" si="35"/>
        <v>452096.48539712199</v>
      </c>
      <c r="P116" s="189">
        <f t="shared" si="36"/>
        <v>2476200.2073164908</v>
      </c>
      <c r="Q116" s="200">
        <f t="shared" si="37"/>
        <v>26.919647146527282</v>
      </c>
    </row>
    <row r="117" spans="2:17" x14ac:dyDescent="0.2">
      <c r="B117" s="209" t="s">
        <v>53</v>
      </c>
      <c r="C117" s="187" t="s">
        <v>69</v>
      </c>
      <c r="D117" s="188" t="s">
        <v>130</v>
      </c>
      <c r="E117" s="187" t="str">
        <f t="shared" si="25"/>
        <v>ALFemale60-64</v>
      </c>
      <c r="F117" s="189">
        <f>VLOOKUP(E117,'Appendix 1b. Pop 2019'!$E$4:$F$1683,2,FALSE)</f>
        <v>64063</v>
      </c>
      <c r="G117" s="189">
        <f>VLOOKUP(E117,'Appendix 2b. Deaths 2019'!$E$4:$F$1683,2,FALSE)</f>
        <v>718</v>
      </c>
      <c r="H117" s="190">
        <f t="shared" si="26"/>
        <v>1.1207717403181244E-2</v>
      </c>
      <c r="I117" s="191">
        <v>5</v>
      </c>
      <c r="J117" s="213">
        <f>VLOOKUP(E117,'Appendix 3. nax IBGE 2019'!$E$5:$O$1850,11,FALSE)</f>
        <v>2.4999999999999889</v>
      </c>
      <c r="K117" s="190">
        <f t="shared" si="34"/>
        <v>5.4511221112089642E-2</v>
      </c>
      <c r="L117" s="190">
        <f t="shared" si="28"/>
        <v>0.94548877888791039</v>
      </c>
      <c r="M117" s="189">
        <f t="shared" si="38"/>
        <v>88853.725492547266</v>
      </c>
      <c r="N117" s="189">
        <f t="shared" si="27"/>
        <v>4843.5250769571603</v>
      </c>
      <c r="O117" s="189">
        <f t="shared" si="35"/>
        <v>432159.81477034336</v>
      </c>
      <c r="P117" s="189">
        <f t="shared" si="36"/>
        <v>2024103.721919369</v>
      </c>
      <c r="Q117" s="200">
        <f t="shared" si="37"/>
        <v>22.780178441579736</v>
      </c>
    </row>
    <row r="118" spans="2:17" x14ac:dyDescent="0.2">
      <c r="B118" s="209" t="s">
        <v>53</v>
      </c>
      <c r="C118" s="187" t="s">
        <v>69</v>
      </c>
      <c r="D118" s="188" t="s">
        <v>131</v>
      </c>
      <c r="E118" s="187" t="str">
        <f t="shared" si="25"/>
        <v>ALFemale65-69</v>
      </c>
      <c r="F118" s="189">
        <f>VLOOKUP(E118,'Appendix 1b. Pop 2019'!$E$4:$F$1683,2,FALSE)</f>
        <v>51636</v>
      </c>
      <c r="G118" s="189">
        <f>VLOOKUP(E118,'Appendix 2b. Deaths 2019'!$E$4:$F$1683,2,FALSE)</f>
        <v>897</v>
      </c>
      <c r="H118" s="190">
        <f t="shared" si="26"/>
        <v>1.7371601208459216E-2</v>
      </c>
      <c r="I118" s="191">
        <v>5</v>
      </c>
      <c r="J118" s="213">
        <f>VLOOKUP(E118,'Appendix 3. nax IBGE 2019'!$E$5:$O$1850,11,FALSE)</f>
        <v>2.5000000000000004</v>
      </c>
      <c r="K118" s="190">
        <f t="shared" si="34"/>
        <v>8.3242851972493676E-2</v>
      </c>
      <c r="L118" s="190">
        <f t="shared" si="28"/>
        <v>0.9167571480275063</v>
      </c>
      <c r="M118" s="189">
        <f t="shared" si="38"/>
        <v>84010.200415590109</v>
      </c>
      <c r="N118" s="189">
        <f t="shared" si="27"/>
        <v>6993.248677374494</v>
      </c>
      <c r="O118" s="189">
        <f t="shared" si="35"/>
        <v>402567.88038451434</v>
      </c>
      <c r="P118" s="189">
        <f t="shared" si="36"/>
        <v>1591943.9071490255</v>
      </c>
      <c r="Q118" s="200">
        <f t="shared" si="37"/>
        <v>18.949412086554219</v>
      </c>
    </row>
    <row r="119" spans="2:17" x14ac:dyDescent="0.2">
      <c r="B119" s="209" t="s">
        <v>53</v>
      </c>
      <c r="C119" s="187" t="s">
        <v>69</v>
      </c>
      <c r="D119" s="188" t="s">
        <v>132</v>
      </c>
      <c r="E119" s="187" t="str">
        <f t="shared" si="25"/>
        <v>ALFemale70-74</v>
      </c>
      <c r="F119" s="189">
        <f>VLOOKUP(E119,'Appendix 1b. Pop 2019'!$E$4:$F$1683,2,FALSE)</f>
        <v>37665</v>
      </c>
      <c r="G119" s="189">
        <f>VLOOKUP(E119,'Appendix 2b. Deaths 2019'!$E$4:$F$1683,2,FALSE)</f>
        <v>978</v>
      </c>
      <c r="H119" s="190">
        <f t="shared" si="26"/>
        <v>2.5965750696933493E-2</v>
      </c>
      <c r="I119" s="191">
        <v>5</v>
      </c>
      <c r="J119" s="213">
        <f>VLOOKUP(E119,'Appendix 3. nax IBGE 2019'!$E$5:$O$1850,11,FALSE)</f>
        <v>2.5</v>
      </c>
      <c r="K119" s="190">
        <f t="shared" si="34"/>
        <v>0.12191473448017952</v>
      </c>
      <c r="L119" s="190">
        <f t="shared" si="28"/>
        <v>0.87808526551982047</v>
      </c>
      <c r="M119" s="189">
        <f t="shared" si="38"/>
        <v>77016.951738215619</v>
      </c>
      <c r="N119" s="189">
        <f t="shared" si="27"/>
        <v>9389.501221637358</v>
      </c>
      <c r="O119" s="189">
        <f t="shared" si="35"/>
        <v>361611.00563698472</v>
      </c>
      <c r="P119" s="189">
        <f t="shared" si="36"/>
        <v>1189376.0267645111</v>
      </c>
      <c r="Q119" s="200">
        <f t="shared" si="37"/>
        <v>15.4430420825698</v>
      </c>
    </row>
    <row r="120" spans="2:17" x14ac:dyDescent="0.2">
      <c r="B120" s="209" t="s">
        <v>53</v>
      </c>
      <c r="C120" s="187" t="s">
        <v>69</v>
      </c>
      <c r="D120" s="188" t="s">
        <v>133</v>
      </c>
      <c r="E120" s="187" t="str">
        <f t="shared" si="25"/>
        <v>ALFemale75-79</v>
      </c>
      <c r="F120" s="189">
        <f>VLOOKUP(E120,'Appendix 1b. Pop 2019'!$E$4:$F$1683,2,FALSE)</f>
        <v>26317</v>
      </c>
      <c r="G120" s="189">
        <f>VLOOKUP(E120,'Appendix 2b. Deaths 2019'!$E$4:$F$1683,2,FALSE)</f>
        <v>1065</v>
      </c>
      <c r="H120" s="190">
        <f t="shared" si="26"/>
        <v>4.0468138465630583E-2</v>
      </c>
      <c r="I120" s="191">
        <v>5</v>
      </c>
      <c r="J120" s="213">
        <f>VLOOKUP(E120,'Appendix 3. nax IBGE 2019'!$E$5:$O$1850,11,FALSE)</f>
        <v>2.4999999999999987</v>
      </c>
      <c r="K120" s="190">
        <f t="shared" si="34"/>
        <v>0.18375058230818336</v>
      </c>
      <c r="L120" s="190">
        <f t="shared" si="28"/>
        <v>0.81624941769181669</v>
      </c>
      <c r="M120" s="189">
        <f t="shared" si="38"/>
        <v>67627.450516578261</v>
      </c>
      <c r="N120" s="189">
        <f t="shared" si="27"/>
        <v>12426.583412439111</v>
      </c>
      <c r="O120" s="189">
        <f t="shared" si="35"/>
        <v>307070.79405179352</v>
      </c>
      <c r="P120" s="189">
        <f t="shared" si="36"/>
        <v>827765.0211275263</v>
      </c>
      <c r="Q120" s="200">
        <f t="shared" si="37"/>
        <v>12.240074330831193</v>
      </c>
    </row>
    <row r="121" spans="2:17" x14ac:dyDescent="0.2">
      <c r="B121" s="209" t="s">
        <v>53</v>
      </c>
      <c r="C121" s="187" t="s">
        <v>69</v>
      </c>
      <c r="D121" s="188" t="s">
        <v>134</v>
      </c>
      <c r="E121" s="187" t="str">
        <f t="shared" si="25"/>
        <v>ALFemale80-84</v>
      </c>
      <c r="F121" s="189">
        <f>VLOOKUP(E121,'Appendix 1b. Pop 2019'!$E$4:$F$1683,2,FALSE)</f>
        <v>16807</v>
      </c>
      <c r="G121" s="189">
        <f>VLOOKUP(E121,'Appendix 2b. Deaths 2019'!$E$4:$F$1683,2,FALSE)</f>
        <v>1098</v>
      </c>
      <c r="H121" s="190">
        <f t="shared" si="26"/>
        <v>6.5329922056286072E-2</v>
      </c>
      <c r="I121" s="191">
        <v>5</v>
      </c>
      <c r="J121" s="213">
        <f>VLOOKUP(E121,'Appendix 3. nax IBGE 2019'!$E$5:$O$1850,11,FALSE)</f>
        <v>2.5000000000000018</v>
      </c>
      <c r="K121" s="190">
        <f t="shared" si="34"/>
        <v>0.2807896890343699</v>
      </c>
      <c r="L121" s="190">
        <f t="shared" si="28"/>
        <v>0.71921031096563004</v>
      </c>
      <c r="M121" s="189">
        <f t="shared" si="38"/>
        <v>55200.86710413915</v>
      </c>
      <c r="N121" s="189">
        <f t="shared" si="27"/>
        <v>15499.834308598811</v>
      </c>
      <c r="O121" s="189">
        <f t="shared" si="35"/>
        <v>237254.74974919876</v>
      </c>
      <c r="P121" s="189">
        <f t="shared" si="36"/>
        <v>520694.22707573278</v>
      </c>
      <c r="Q121" s="200">
        <f t="shared" si="37"/>
        <v>9.4327182595414225</v>
      </c>
    </row>
    <row r="122" spans="2:17" x14ac:dyDescent="0.2">
      <c r="B122" s="209" t="s">
        <v>53</v>
      </c>
      <c r="C122" s="187" t="s">
        <v>69</v>
      </c>
      <c r="D122" s="188" t="s">
        <v>135</v>
      </c>
      <c r="E122" s="187" t="str">
        <f t="shared" si="25"/>
        <v>ALFemale85-89</v>
      </c>
      <c r="F122" s="189">
        <f>VLOOKUP(E122,'Appendix 1b. Pop 2019'!$E$4:$F$1683,2,FALSE)</f>
        <v>8756</v>
      </c>
      <c r="G122" s="189">
        <f>VLOOKUP(E122,'Appendix 2b. Deaths 2019'!$E$4:$F$1683,2,FALSE)</f>
        <v>925</v>
      </c>
      <c r="H122" s="190">
        <f t="shared" si="26"/>
        <v>0.10564184559159434</v>
      </c>
      <c r="I122" s="191">
        <v>5</v>
      </c>
      <c r="J122" s="213">
        <f>VLOOKUP(E122,'Appendix 3. nax IBGE 2019'!$E$5:$O$1850,11,FALSE)</f>
        <v>2.5000000000000004</v>
      </c>
      <c r="K122" s="190">
        <f t="shared" si="34"/>
        <v>0.41785246420020788</v>
      </c>
      <c r="L122" s="190">
        <f t="shared" si="28"/>
        <v>0.58214753579979206</v>
      </c>
      <c r="M122" s="189">
        <f t="shared" si="38"/>
        <v>39701.032795540341</v>
      </c>
      <c r="N122" s="189">
        <f t="shared" si="27"/>
        <v>16589.174384909798</v>
      </c>
      <c r="O122" s="189">
        <f t="shared" si="35"/>
        <v>157032.22801542722</v>
      </c>
      <c r="P122" s="189">
        <f t="shared" si="36"/>
        <v>283439.47732653399</v>
      </c>
      <c r="Q122" s="200">
        <f t="shared" si="37"/>
        <v>7.139347703779964</v>
      </c>
    </row>
    <row r="123" spans="2:17" x14ac:dyDescent="0.2">
      <c r="B123" s="210" t="s">
        <v>53</v>
      </c>
      <c r="C123" s="211" t="s">
        <v>69</v>
      </c>
      <c r="D123" s="203" t="s">
        <v>8</v>
      </c>
      <c r="E123" s="211" t="str">
        <f t="shared" si="25"/>
        <v>ALFemale90+</v>
      </c>
      <c r="F123" s="204">
        <f>VLOOKUP(E123,'Appendix 1b. Pop 2019'!$E$4:$F$1683,2,FALSE)</f>
        <v>5535</v>
      </c>
      <c r="G123" s="204">
        <f>VLOOKUP(E123,'Appendix 2b. Deaths 2019'!$E$4:$F$1683,2,FALSE)</f>
        <v>1012</v>
      </c>
      <c r="H123" s="202">
        <f t="shared" si="26"/>
        <v>0.18283649503161697</v>
      </c>
      <c r="I123" s="205"/>
      <c r="J123" s="214">
        <f>VLOOKUP(E123,'Appendix 3. nax IBGE 2019'!$E$5:$O$1850,11,FALSE)</f>
        <v>5.7747046447106714</v>
      </c>
      <c r="K123" s="202">
        <v>1</v>
      </c>
      <c r="L123" s="202">
        <f t="shared" si="28"/>
        <v>0</v>
      </c>
      <c r="M123" s="204">
        <f t="shared" si="38"/>
        <v>23111.858410630542</v>
      </c>
      <c r="N123" s="204">
        <f t="shared" si="27"/>
        <v>23111.858410630542</v>
      </c>
      <c r="O123" s="204">
        <f>M123*Q123</f>
        <v>126407.24931110677</v>
      </c>
      <c r="P123" s="204">
        <f>O123</f>
        <v>126407.24931110677</v>
      </c>
      <c r="Q123" s="206">
        <f>1/H123</f>
        <v>5.4693675889328066</v>
      </c>
    </row>
    <row r="124" spans="2:17" x14ac:dyDescent="0.2">
      <c r="B124" s="207" t="s">
        <v>53</v>
      </c>
      <c r="C124" s="208" t="s">
        <v>70</v>
      </c>
      <c r="D124" s="194">
        <v>0</v>
      </c>
      <c r="E124" s="208" t="str">
        <f t="shared" si="25"/>
        <v>ALMale0</v>
      </c>
      <c r="F124" s="195">
        <f>VLOOKUP(E124,'Appendix 1b. Pop 2019'!$E$4:$F$1683,2,FALSE)</f>
        <v>26047</v>
      </c>
      <c r="G124" s="195">
        <f>VLOOKUP(E124,'Appendix 2b. Deaths 2019'!$E$4:$F$1683,2,FALSE)</f>
        <v>367</v>
      </c>
      <c r="H124" s="193">
        <f t="shared" si="26"/>
        <v>1.4089914385533843E-2</v>
      </c>
      <c r="I124" s="196">
        <v>1</v>
      </c>
      <c r="J124" s="212">
        <f>VLOOKUP(E124,'Appendix 3. nax IBGE 2019'!$E$5:$O$1850,11,FALSE)</f>
        <v>9.1161185582975687E-2</v>
      </c>
      <c r="K124" s="193">
        <f t="shared" ref="K124:K142" si="39">(I124*H124)/(1+(I124-J124)*H124)</f>
        <v>1.3911767784539989E-2</v>
      </c>
      <c r="L124" s="193">
        <f t="shared" si="28"/>
        <v>0.98608823221546005</v>
      </c>
      <c r="M124" s="195">
        <v>100000</v>
      </c>
      <c r="N124" s="195">
        <f t="shared" si="27"/>
        <v>1391.1767784539988</v>
      </c>
      <c r="O124" s="195">
        <f t="shared" ref="O124:O142" si="40">M125*I124+N124*J124</f>
        <v>98735.644546025374</v>
      </c>
      <c r="P124" s="195">
        <f t="shared" ref="P124:P142" si="41">P125+O124</f>
        <v>7144249.69725563</v>
      </c>
      <c r="Q124" s="197">
        <f t="shared" ref="Q124:Q142" si="42">P124/M124</f>
        <v>71.442496972556299</v>
      </c>
    </row>
    <row r="125" spans="2:17" x14ac:dyDescent="0.2">
      <c r="B125" s="209" t="s">
        <v>53</v>
      </c>
      <c r="C125" s="187" t="s">
        <v>70</v>
      </c>
      <c r="D125" s="199" t="s">
        <v>139</v>
      </c>
      <c r="E125" s="187" t="str">
        <f t="shared" si="25"/>
        <v>ALMale01-04</v>
      </c>
      <c r="F125" s="189">
        <f>VLOOKUP(E125,'Appendix 1b. Pop 2019'!$E$4:$F$1683,2,FALSE)</f>
        <v>103813</v>
      </c>
      <c r="G125" s="189">
        <f>VLOOKUP(E125,'Appendix 2b. Deaths 2019'!$E$4:$F$1683,2,FALSE)</f>
        <v>68</v>
      </c>
      <c r="H125" s="190">
        <f t="shared" si="26"/>
        <v>6.5502393727182528E-4</v>
      </c>
      <c r="I125" s="191">
        <v>4</v>
      </c>
      <c r="J125" s="213">
        <f>VLOOKUP(E125,'Appendix 3. nax IBGE 2019'!$E$5:$O$1850,11,FALSE)</f>
        <v>1.6020030775090361</v>
      </c>
      <c r="K125" s="190">
        <f t="shared" si="39"/>
        <v>2.6159867000490533E-3</v>
      </c>
      <c r="L125" s="190">
        <f t="shared" si="28"/>
        <v>0.99738401329995097</v>
      </c>
      <c r="M125" s="189">
        <f t="shared" ref="M125:M143" si="43">M124-N124</f>
        <v>98608.823221546001</v>
      </c>
      <c r="N125" s="189">
        <f t="shared" si="27"/>
        <v>257.9593700550526</v>
      </c>
      <c r="O125" s="189">
        <f t="shared" si="40"/>
        <v>393816.70711066428</v>
      </c>
      <c r="P125" s="189">
        <f t="shared" si="41"/>
        <v>7045514.0527096046</v>
      </c>
      <c r="Q125" s="200">
        <f t="shared" si="42"/>
        <v>71.449124150689201</v>
      </c>
    </row>
    <row r="126" spans="2:17" x14ac:dyDescent="0.2">
      <c r="B126" s="209" t="s">
        <v>53</v>
      </c>
      <c r="C126" s="187" t="s">
        <v>70</v>
      </c>
      <c r="D126" s="199" t="s">
        <v>138</v>
      </c>
      <c r="E126" s="187" t="str">
        <f t="shared" si="25"/>
        <v>ALMale05-09</v>
      </c>
      <c r="F126" s="189">
        <f>VLOOKUP(E126,'Appendix 1b. Pop 2019'!$E$4:$F$1683,2,FALSE)</f>
        <v>134997</v>
      </c>
      <c r="G126" s="189">
        <f>VLOOKUP(E126,'Appendix 2b. Deaths 2019'!$E$4:$F$1683,2,FALSE)</f>
        <v>41</v>
      </c>
      <c r="H126" s="190">
        <f t="shared" si="26"/>
        <v>3.0371045282487759E-4</v>
      </c>
      <c r="I126" s="191">
        <v>5</v>
      </c>
      <c r="J126" s="213">
        <f>VLOOKUP(E126,'Appendix 3. nax IBGE 2019'!$E$5:$O$1850,11,FALSE)</f>
        <v>2.5000000000000311</v>
      </c>
      <c r="K126" s="190">
        <f t="shared" si="39"/>
        <v>1.5174001384165004E-3</v>
      </c>
      <c r="L126" s="190">
        <f t="shared" si="28"/>
        <v>0.9984825998615835</v>
      </c>
      <c r="M126" s="189">
        <f t="shared" si="43"/>
        <v>98350.863851490954</v>
      </c>
      <c r="N126" s="189">
        <f t="shared" si="27"/>
        <v>149.23761442163476</v>
      </c>
      <c r="O126" s="189">
        <f t="shared" si="40"/>
        <v>491381.22522140067</v>
      </c>
      <c r="P126" s="189">
        <f t="shared" si="41"/>
        <v>6651697.3455989407</v>
      </c>
      <c r="Q126" s="200">
        <f t="shared" si="42"/>
        <v>67.632322534990166</v>
      </c>
    </row>
    <row r="127" spans="2:17" x14ac:dyDescent="0.2">
      <c r="B127" s="209" t="s">
        <v>53</v>
      </c>
      <c r="C127" s="187" t="s">
        <v>70</v>
      </c>
      <c r="D127" s="199" t="s">
        <v>120</v>
      </c>
      <c r="E127" s="187" t="str">
        <f t="shared" si="25"/>
        <v>ALMale10-14</v>
      </c>
      <c r="F127" s="189">
        <f>VLOOKUP(E127,'Appendix 1b. Pop 2019'!$E$4:$F$1683,2,FALSE)</f>
        <v>146392</v>
      </c>
      <c r="G127" s="189">
        <f>VLOOKUP(E127,'Appendix 2b. Deaths 2019'!$E$4:$F$1683,2,FALSE)</f>
        <v>64</v>
      </c>
      <c r="H127" s="190">
        <f t="shared" si="26"/>
        <v>4.3718235969178644E-4</v>
      </c>
      <c r="I127" s="191">
        <v>5</v>
      </c>
      <c r="J127" s="213">
        <f>VLOOKUP(E127,'Appendix 3. nax IBGE 2019'!$E$5:$O$1850,11,FALSE)</f>
        <v>2.4999999999999467</v>
      </c>
      <c r="K127" s="190">
        <f t="shared" si="39"/>
        <v>2.1835253015994325E-3</v>
      </c>
      <c r="L127" s="190">
        <f t="shared" si="28"/>
        <v>0.99781647469840051</v>
      </c>
      <c r="M127" s="189">
        <f t="shared" si="43"/>
        <v>98201.626237069315</v>
      </c>
      <c r="N127" s="189">
        <f t="shared" si="27"/>
        <v>214.42573554685151</v>
      </c>
      <c r="O127" s="189">
        <f t="shared" si="40"/>
        <v>490472.06684647943</v>
      </c>
      <c r="P127" s="189">
        <f t="shared" si="41"/>
        <v>6160316.1203775397</v>
      </c>
      <c r="Q127" s="200">
        <f t="shared" si="42"/>
        <v>62.731304525506253</v>
      </c>
    </row>
    <row r="128" spans="2:17" x14ac:dyDescent="0.2">
      <c r="B128" s="209" t="s">
        <v>53</v>
      </c>
      <c r="C128" s="187" t="s">
        <v>70</v>
      </c>
      <c r="D128" s="188" t="s">
        <v>121</v>
      </c>
      <c r="E128" s="187" t="str">
        <f t="shared" si="25"/>
        <v>ALMale15-19</v>
      </c>
      <c r="F128" s="189">
        <f>VLOOKUP(E128,'Appendix 1b. Pop 2019'!$E$4:$F$1683,2,FALSE)</f>
        <v>157817</v>
      </c>
      <c r="G128" s="189">
        <f>VLOOKUP(E128,'Appendix 2b. Deaths 2019'!$E$4:$F$1683,2,FALSE)</f>
        <v>309</v>
      </c>
      <c r="H128" s="190">
        <f t="shared" si="26"/>
        <v>1.9579639709283538E-3</v>
      </c>
      <c r="I128" s="191">
        <v>5</v>
      </c>
      <c r="J128" s="213">
        <f>VLOOKUP(E128,'Appendix 3. nax IBGE 2019'!$E$5:$O$1850,11,FALSE)</f>
        <v>2.500000000000052</v>
      </c>
      <c r="K128" s="190">
        <f t="shared" si="39"/>
        <v>9.7421329911501087E-3</v>
      </c>
      <c r="L128" s="190">
        <f t="shared" si="28"/>
        <v>0.99025786700884988</v>
      </c>
      <c r="M128" s="189">
        <f t="shared" si="43"/>
        <v>97987.200501522457</v>
      </c>
      <c r="N128" s="189">
        <f t="shared" si="27"/>
        <v>954.60433871632245</v>
      </c>
      <c r="O128" s="189">
        <f t="shared" si="40"/>
        <v>487549.49166082154</v>
      </c>
      <c r="P128" s="189">
        <f t="shared" si="41"/>
        <v>5669844.05353106</v>
      </c>
      <c r="Q128" s="200">
        <f t="shared" si="42"/>
        <v>57.863108901074952</v>
      </c>
    </row>
    <row r="129" spans="2:17" x14ac:dyDescent="0.2">
      <c r="B129" s="209" t="s">
        <v>53</v>
      </c>
      <c r="C129" s="187" t="s">
        <v>70</v>
      </c>
      <c r="D129" s="188" t="s">
        <v>122</v>
      </c>
      <c r="E129" s="187" t="str">
        <f t="shared" si="25"/>
        <v>ALMale20-24</v>
      </c>
      <c r="F129" s="189">
        <f>VLOOKUP(E129,'Appendix 1b. Pop 2019'!$E$4:$F$1683,2,FALSE)</f>
        <v>156233</v>
      </c>
      <c r="G129" s="189">
        <f>VLOOKUP(E129,'Appendix 2b. Deaths 2019'!$E$4:$F$1683,2,FALSE)</f>
        <v>442</v>
      </c>
      <c r="H129" s="190">
        <f t="shared" si="26"/>
        <v>2.8291078069293939E-3</v>
      </c>
      <c r="I129" s="191">
        <v>5</v>
      </c>
      <c r="J129" s="213">
        <f>VLOOKUP(E129,'Appendix 3. nax IBGE 2019'!$E$5:$O$1850,11,FALSE)</f>
        <v>2.5000000000000071</v>
      </c>
      <c r="K129" s="190">
        <f t="shared" si="39"/>
        <v>1.4046193545106715E-2</v>
      </c>
      <c r="L129" s="190">
        <f t="shared" si="28"/>
        <v>0.98595380645489328</v>
      </c>
      <c r="M129" s="189">
        <f t="shared" si="43"/>
        <v>97032.596162806134</v>
      </c>
      <c r="N129" s="189">
        <f t="shared" si="27"/>
        <v>1362.9386258869542</v>
      </c>
      <c r="O129" s="189">
        <f t="shared" si="40"/>
        <v>481755.63424931333</v>
      </c>
      <c r="P129" s="189">
        <f t="shared" si="41"/>
        <v>5182294.5618702387</v>
      </c>
      <c r="Q129" s="200">
        <f t="shared" si="42"/>
        <v>53.407769829997399</v>
      </c>
    </row>
    <row r="130" spans="2:17" x14ac:dyDescent="0.2">
      <c r="B130" s="209" t="s">
        <v>53</v>
      </c>
      <c r="C130" s="187" t="s">
        <v>70</v>
      </c>
      <c r="D130" s="188" t="s">
        <v>123</v>
      </c>
      <c r="E130" s="187" t="str">
        <f t="shared" si="25"/>
        <v>ALMale25-29</v>
      </c>
      <c r="F130" s="189">
        <f>VLOOKUP(E130,'Appendix 1b. Pop 2019'!$E$4:$F$1683,2,FALSE)</f>
        <v>132032</v>
      </c>
      <c r="G130" s="189">
        <f>VLOOKUP(E130,'Appendix 2b. Deaths 2019'!$E$4:$F$1683,2,FALSE)</f>
        <v>348</v>
      </c>
      <c r="H130" s="190">
        <f t="shared" si="26"/>
        <v>2.6357246728065924E-3</v>
      </c>
      <c r="I130" s="191">
        <v>5</v>
      </c>
      <c r="J130" s="213">
        <f>VLOOKUP(E130,'Appendix 3. nax IBGE 2019'!$E$5:$O$1850,11,FALSE)</f>
        <v>2.5000000000000049</v>
      </c>
      <c r="K130" s="190">
        <f t="shared" si="39"/>
        <v>1.3092353764427926E-2</v>
      </c>
      <c r="L130" s="190">
        <f t="shared" si="28"/>
        <v>0.98690764623557203</v>
      </c>
      <c r="M130" s="189">
        <f t="shared" si="43"/>
        <v>95669.657536919185</v>
      </c>
      <c r="N130" s="189">
        <f t="shared" si="27"/>
        <v>1252.5410009950144</v>
      </c>
      <c r="O130" s="189">
        <f t="shared" si="40"/>
        <v>475216.93518210837</v>
      </c>
      <c r="P130" s="189">
        <f t="shared" si="41"/>
        <v>4700538.927620925</v>
      </c>
      <c r="Q130" s="200">
        <f t="shared" si="42"/>
        <v>49.133017182662897</v>
      </c>
    </row>
    <row r="131" spans="2:17" x14ac:dyDescent="0.2">
      <c r="B131" s="209" t="s">
        <v>53</v>
      </c>
      <c r="C131" s="187" t="s">
        <v>70</v>
      </c>
      <c r="D131" s="188" t="s">
        <v>124</v>
      </c>
      <c r="E131" s="187" t="str">
        <f t="shared" si="25"/>
        <v>ALMale30-34</v>
      </c>
      <c r="F131" s="189">
        <f>VLOOKUP(E131,'Appendix 1b. Pop 2019'!$E$4:$F$1683,2,FALSE)</f>
        <v>121298</v>
      </c>
      <c r="G131" s="189">
        <f>VLOOKUP(E131,'Appendix 2b. Deaths 2019'!$E$4:$F$1683,2,FALSE)</f>
        <v>354</v>
      </c>
      <c r="H131" s="190">
        <f t="shared" si="26"/>
        <v>2.9184322907220236E-3</v>
      </c>
      <c r="I131" s="191">
        <v>5</v>
      </c>
      <c r="J131" s="213">
        <f>VLOOKUP(E131,'Appendix 3. nax IBGE 2019'!$E$5:$O$1850,11,FALSE)</f>
        <v>2.5000000000000284</v>
      </c>
      <c r="K131" s="190">
        <f t="shared" si="39"/>
        <v>1.4486467020780306E-2</v>
      </c>
      <c r="L131" s="190">
        <f t="shared" si="28"/>
        <v>0.98551353297921973</v>
      </c>
      <c r="M131" s="189">
        <f t="shared" si="43"/>
        <v>94417.116535924171</v>
      </c>
      <c r="N131" s="189">
        <f t="shared" si="27"/>
        <v>1367.7704448948364</v>
      </c>
      <c r="O131" s="189">
        <f t="shared" si="40"/>
        <v>468666.15656738385</v>
      </c>
      <c r="P131" s="189">
        <f t="shared" si="41"/>
        <v>4225321.9924388165</v>
      </c>
      <c r="Q131" s="200">
        <f t="shared" si="42"/>
        <v>44.75165253358643</v>
      </c>
    </row>
    <row r="132" spans="2:17" x14ac:dyDescent="0.2">
      <c r="B132" s="209" t="s">
        <v>53</v>
      </c>
      <c r="C132" s="187" t="s">
        <v>70</v>
      </c>
      <c r="D132" s="188" t="s">
        <v>125</v>
      </c>
      <c r="E132" s="187" t="str">
        <f t="shared" ref="E132:E195" si="44">_xlfn.CONCAT(B132,C132,D132)</f>
        <v>ALMale35-39</v>
      </c>
      <c r="F132" s="189">
        <f>VLOOKUP(E132,'Appendix 1b. Pop 2019'!$E$4:$F$1683,2,FALSE)</f>
        <v>117938</v>
      </c>
      <c r="G132" s="189">
        <f>VLOOKUP(E132,'Appendix 2b. Deaths 2019'!$E$4:$F$1683,2,FALSE)</f>
        <v>387</v>
      </c>
      <c r="H132" s="190">
        <f t="shared" ref="H132:H195" si="45">G132/F132</f>
        <v>3.2813851345622276E-3</v>
      </c>
      <c r="I132" s="191">
        <v>5</v>
      </c>
      <c r="J132" s="213">
        <f>VLOOKUP(E132,'Appendix 3. nax IBGE 2019'!$E$5:$O$1850,11,FALSE)</f>
        <v>2.5</v>
      </c>
      <c r="K132" s="190">
        <f t="shared" si="39"/>
        <v>1.6273427217412147E-2</v>
      </c>
      <c r="L132" s="190">
        <f t="shared" si="28"/>
        <v>0.9837265727825879</v>
      </c>
      <c r="M132" s="189">
        <f t="shared" si="43"/>
        <v>93049.346091029336</v>
      </c>
      <c r="N132" s="189">
        <f t="shared" ref="N132:N195" si="46">M132*K132</f>
        <v>1514.2317612401594</v>
      </c>
      <c r="O132" s="189">
        <f t="shared" si="40"/>
        <v>461461.15105204633</v>
      </c>
      <c r="P132" s="189">
        <f t="shared" si="41"/>
        <v>3756655.8358714329</v>
      </c>
      <c r="Q132" s="200">
        <f t="shared" si="42"/>
        <v>40.372726877589557</v>
      </c>
    </row>
    <row r="133" spans="2:17" x14ac:dyDescent="0.2">
      <c r="B133" s="209" t="s">
        <v>53</v>
      </c>
      <c r="C133" s="187" t="s">
        <v>70</v>
      </c>
      <c r="D133" s="188" t="s">
        <v>126</v>
      </c>
      <c r="E133" s="187" t="str">
        <f t="shared" si="44"/>
        <v>ALMale40-44</v>
      </c>
      <c r="F133" s="189">
        <f>VLOOKUP(E133,'Appendix 1b. Pop 2019'!$E$4:$F$1683,2,FALSE)</f>
        <v>106407</v>
      </c>
      <c r="G133" s="189">
        <f>VLOOKUP(E133,'Appendix 2b. Deaths 2019'!$E$4:$F$1683,2,FALSE)</f>
        <v>432</v>
      </c>
      <c r="H133" s="190">
        <f t="shared" si="45"/>
        <v>4.0598832783557475E-3</v>
      </c>
      <c r="I133" s="191">
        <v>5</v>
      </c>
      <c r="J133" s="213">
        <f>VLOOKUP(E133,'Appendix 3. nax IBGE 2019'!$E$5:$O$1850,11,FALSE)</f>
        <v>2.5000000000000062</v>
      </c>
      <c r="K133" s="190">
        <f t="shared" si="39"/>
        <v>2.0095453403667422E-2</v>
      </c>
      <c r="L133" s="190">
        <f t="shared" ref="L133:L196" si="47">1-K133</f>
        <v>0.97990454659633253</v>
      </c>
      <c r="M133" s="189">
        <f t="shared" si="43"/>
        <v>91535.114329789183</v>
      </c>
      <c r="N133" s="189">
        <f t="shared" si="46"/>
        <v>1839.4396248136486</v>
      </c>
      <c r="O133" s="189">
        <f t="shared" si="40"/>
        <v>453076.97258691187</v>
      </c>
      <c r="P133" s="189">
        <f t="shared" si="41"/>
        <v>3295194.6848193863</v>
      </c>
      <c r="Q133" s="200">
        <f t="shared" si="42"/>
        <v>35.999241481768692</v>
      </c>
    </row>
    <row r="134" spans="2:17" x14ac:dyDescent="0.2">
      <c r="B134" s="209" t="s">
        <v>53</v>
      </c>
      <c r="C134" s="187" t="s">
        <v>70</v>
      </c>
      <c r="D134" s="188" t="s">
        <v>127</v>
      </c>
      <c r="E134" s="187" t="str">
        <f t="shared" si="44"/>
        <v>ALMale45-49</v>
      </c>
      <c r="F134" s="189">
        <f>VLOOKUP(E134,'Appendix 1b. Pop 2019'!$E$4:$F$1683,2,FALSE)</f>
        <v>90625</v>
      </c>
      <c r="G134" s="189">
        <f>VLOOKUP(E134,'Appendix 2b. Deaths 2019'!$E$4:$F$1683,2,FALSE)</f>
        <v>516</v>
      </c>
      <c r="H134" s="190">
        <f t="shared" si="45"/>
        <v>5.6937931034482759E-3</v>
      </c>
      <c r="I134" s="191">
        <v>5</v>
      </c>
      <c r="J134" s="213">
        <f>VLOOKUP(E134,'Appendix 3. nax IBGE 2019'!$E$5:$O$1850,11,FALSE)</f>
        <v>2.4999999999999964</v>
      </c>
      <c r="K134" s="190">
        <f t="shared" si="39"/>
        <v>2.8069411956699125E-2</v>
      </c>
      <c r="L134" s="190">
        <f t="shared" si="47"/>
        <v>0.9719305880433009</v>
      </c>
      <c r="M134" s="189">
        <f t="shared" si="43"/>
        <v>89695.674704975536</v>
      </c>
      <c r="N134" s="189">
        <f t="shared" si="46"/>
        <v>2517.7048440280355</v>
      </c>
      <c r="O134" s="189">
        <f t="shared" si="40"/>
        <v>442184.11141480762</v>
      </c>
      <c r="P134" s="189">
        <f t="shared" si="41"/>
        <v>2842117.7122324742</v>
      </c>
      <c r="Q134" s="200">
        <f t="shared" si="42"/>
        <v>31.686229258887757</v>
      </c>
    </row>
    <row r="135" spans="2:17" x14ac:dyDescent="0.2">
      <c r="B135" s="209" t="s">
        <v>53</v>
      </c>
      <c r="C135" s="187" t="s">
        <v>70</v>
      </c>
      <c r="D135" s="188" t="s">
        <v>128</v>
      </c>
      <c r="E135" s="187" t="str">
        <f t="shared" si="44"/>
        <v>ALMale50-54</v>
      </c>
      <c r="F135" s="189">
        <f>VLOOKUP(E135,'Appendix 1b. Pop 2019'!$E$4:$F$1683,2,FALSE)</f>
        <v>81398</v>
      </c>
      <c r="G135" s="189">
        <f>VLOOKUP(E135,'Appendix 2b. Deaths 2019'!$E$4:$F$1683,2,FALSE)</f>
        <v>649</v>
      </c>
      <c r="H135" s="190">
        <f t="shared" si="45"/>
        <v>7.9731688739281062E-3</v>
      </c>
      <c r="I135" s="191">
        <v>5</v>
      </c>
      <c r="J135" s="213">
        <f>VLOOKUP(E135,'Appendix 3. nax IBGE 2019'!$E$5:$O$1850,11,FALSE)</f>
        <v>2.499999999999996</v>
      </c>
      <c r="K135" s="190">
        <f t="shared" si="39"/>
        <v>3.908673159039032E-2</v>
      </c>
      <c r="L135" s="190">
        <f t="shared" si="47"/>
        <v>0.96091326840960967</v>
      </c>
      <c r="M135" s="189">
        <f t="shared" si="43"/>
        <v>87177.969860947502</v>
      </c>
      <c r="N135" s="189">
        <f t="shared" si="46"/>
        <v>3407.5019085499921</v>
      </c>
      <c r="O135" s="189">
        <f t="shared" si="40"/>
        <v>427371.09453336254</v>
      </c>
      <c r="P135" s="189">
        <f t="shared" si="41"/>
        <v>2399933.6008176664</v>
      </c>
      <c r="Q135" s="200">
        <f t="shared" si="42"/>
        <v>27.529129258752647</v>
      </c>
    </row>
    <row r="136" spans="2:17" x14ac:dyDescent="0.2">
      <c r="B136" s="209" t="s">
        <v>53</v>
      </c>
      <c r="C136" s="187" t="s">
        <v>70</v>
      </c>
      <c r="D136" s="188" t="s">
        <v>129</v>
      </c>
      <c r="E136" s="187" t="str">
        <f t="shared" si="44"/>
        <v>ALMale55-59</v>
      </c>
      <c r="F136" s="189">
        <f>VLOOKUP(E136,'Appendix 1b. Pop 2019'!$E$4:$F$1683,2,FALSE)</f>
        <v>66148</v>
      </c>
      <c r="G136" s="189">
        <f>VLOOKUP(E136,'Appendix 2b. Deaths 2019'!$E$4:$F$1683,2,FALSE)</f>
        <v>780</v>
      </c>
      <c r="H136" s="190">
        <f t="shared" si="45"/>
        <v>1.1791739735139384E-2</v>
      </c>
      <c r="I136" s="191">
        <v>5</v>
      </c>
      <c r="J136" s="213">
        <f>VLOOKUP(E136,'Appendix 3. nax IBGE 2019'!$E$5:$O$1850,11,FALSE)</f>
        <v>2.4999999999999956</v>
      </c>
      <c r="K136" s="190">
        <f t="shared" si="39"/>
        <v>5.7270404417163495E-2</v>
      </c>
      <c r="L136" s="190">
        <f t="shared" si="47"/>
        <v>0.94272959558283653</v>
      </c>
      <c r="M136" s="189">
        <f t="shared" si="43"/>
        <v>83770.467952397506</v>
      </c>
      <c r="N136" s="189">
        <f t="shared" si="46"/>
        <v>4797.5685778488396</v>
      </c>
      <c r="O136" s="189">
        <f t="shared" si="40"/>
        <v>406858.41831736546</v>
      </c>
      <c r="P136" s="189">
        <f t="shared" si="41"/>
        <v>1972562.5062843037</v>
      </c>
      <c r="Q136" s="200">
        <f t="shared" si="42"/>
        <v>23.547230360527657</v>
      </c>
    </row>
    <row r="137" spans="2:17" x14ac:dyDescent="0.2">
      <c r="B137" s="209" t="s">
        <v>53</v>
      </c>
      <c r="C137" s="187" t="s">
        <v>70</v>
      </c>
      <c r="D137" s="188" t="s">
        <v>130</v>
      </c>
      <c r="E137" s="187" t="str">
        <f t="shared" si="44"/>
        <v>ALMale60-64</v>
      </c>
      <c r="F137" s="189">
        <f>VLOOKUP(E137,'Appendix 1b. Pop 2019'!$E$4:$F$1683,2,FALSE)</f>
        <v>52021</v>
      </c>
      <c r="G137" s="189">
        <f>VLOOKUP(E137,'Appendix 2b. Deaths 2019'!$E$4:$F$1683,2,FALSE)</f>
        <v>861</v>
      </c>
      <c r="H137" s="190">
        <f t="shared" si="45"/>
        <v>1.6551008246669614E-2</v>
      </c>
      <c r="I137" s="191">
        <v>5</v>
      </c>
      <c r="J137" s="213">
        <f>VLOOKUP(E137,'Appendix 3. nax IBGE 2019'!$E$5:$O$1850,11,FALSE)</f>
        <v>2.499999999999988</v>
      </c>
      <c r="K137" s="190">
        <f t="shared" si="39"/>
        <v>7.9466898022095653E-2</v>
      </c>
      <c r="L137" s="190">
        <f t="shared" si="47"/>
        <v>0.92053310197790439</v>
      </c>
      <c r="M137" s="189">
        <f t="shared" si="43"/>
        <v>78972.899374548666</v>
      </c>
      <c r="N137" s="189">
        <f t="shared" si="46"/>
        <v>6275.7313411064806</v>
      </c>
      <c r="O137" s="189">
        <f t="shared" si="40"/>
        <v>379175.16851997701</v>
      </c>
      <c r="P137" s="189">
        <f t="shared" si="41"/>
        <v>1565704.0879669383</v>
      </c>
      <c r="Q137" s="200">
        <f t="shared" si="42"/>
        <v>19.825840261241975</v>
      </c>
    </row>
    <row r="138" spans="2:17" x14ac:dyDescent="0.2">
      <c r="B138" s="209" t="s">
        <v>53</v>
      </c>
      <c r="C138" s="187" t="s">
        <v>70</v>
      </c>
      <c r="D138" s="188" t="s">
        <v>131</v>
      </c>
      <c r="E138" s="187" t="str">
        <f t="shared" si="44"/>
        <v>ALMale65-69</v>
      </c>
      <c r="F138" s="189">
        <f>VLOOKUP(E138,'Appendix 1b. Pop 2019'!$E$4:$F$1683,2,FALSE)</f>
        <v>40652</v>
      </c>
      <c r="G138" s="189">
        <f>VLOOKUP(E138,'Appendix 2b. Deaths 2019'!$E$4:$F$1683,2,FALSE)</f>
        <v>1019</v>
      </c>
      <c r="H138" s="190">
        <f t="shared" si="45"/>
        <v>2.506641739643806E-2</v>
      </c>
      <c r="I138" s="191">
        <v>5</v>
      </c>
      <c r="J138" s="213">
        <f>VLOOKUP(E138,'Appendix 3. nax IBGE 2019'!$E$5:$O$1850,11,FALSE)</f>
        <v>2.5000000000000044</v>
      </c>
      <c r="K138" s="190">
        <f t="shared" si="39"/>
        <v>0.11794117987476709</v>
      </c>
      <c r="L138" s="190">
        <f t="shared" si="47"/>
        <v>0.88205882012523296</v>
      </c>
      <c r="M138" s="189">
        <f t="shared" si="43"/>
        <v>72697.168033442184</v>
      </c>
      <c r="N138" s="189">
        <f t="shared" si="46"/>
        <v>8573.9897714183717</v>
      </c>
      <c r="O138" s="189">
        <f t="shared" si="40"/>
        <v>342050.86573866504</v>
      </c>
      <c r="P138" s="189">
        <f t="shared" si="41"/>
        <v>1186528.9194469613</v>
      </c>
      <c r="Q138" s="200">
        <f t="shared" si="42"/>
        <v>16.321528768509026</v>
      </c>
    </row>
    <row r="139" spans="2:17" x14ac:dyDescent="0.2">
      <c r="B139" s="209" t="s">
        <v>53</v>
      </c>
      <c r="C139" s="187" t="s">
        <v>70</v>
      </c>
      <c r="D139" s="188" t="s">
        <v>132</v>
      </c>
      <c r="E139" s="187" t="str">
        <f t="shared" si="44"/>
        <v>ALMale70-74</v>
      </c>
      <c r="F139" s="189">
        <f>VLOOKUP(E139,'Appendix 1b. Pop 2019'!$E$4:$F$1683,2,FALSE)</f>
        <v>29750</v>
      </c>
      <c r="G139" s="189">
        <f>VLOOKUP(E139,'Appendix 2b. Deaths 2019'!$E$4:$F$1683,2,FALSE)</f>
        <v>1107</v>
      </c>
      <c r="H139" s="190">
        <f t="shared" si="45"/>
        <v>3.7210084033613443E-2</v>
      </c>
      <c r="I139" s="191">
        <v>5</v>
      </c>
      <c r="J139" s="213">
        <f>VLOOKUP(E139,'Appendix 3. nax IBGE 2019'!$E$5:$O$1850,11,FALSE)</f>
        <v>2.4999999999999973</v>
      </c>
      <c r="K139" s="190">
        <f t="shared" si="39"/>
        <v>0.17021603751825939</v>
      </c>
      <c r="L139" s="190">
        <f t="shared" si="47"/>
        <v>0.82978396248174058</v>
      </c>
      <c r="M139" s="189">
        <f t="shared" si="43"/>
        <v>64123.178262023808</v>
      </c>
      <c r="N139" s="189">
        <f t="shared" si="46"/>
        <v>10914.793316838679</v>
      </c>
      <c r="O139" s="189">
        <f t="shared" si="40"/>
        <v>293328.90801802231</v>
      </c>
      <c r="P139" s="189">
        <f t="shared" si="41"/>
        <v>844478.05370829627</v>
      </c>
      <c r="Q139" s="200">
        <f t="shared" si="42"/>
        <v>13.169622538944367</v>
      </c>
    </row>
    <row r="140" spans="2:17" x14ac:dyDescent="0.2">
      <c r="B140" s="209" t="s">
        <v>53</v>
      </c>
      <c r="C140" s="187" t="s">
        <v>70</v>
      </c>
      <c r="D140" s="188" t="s">
        <v>133</v>
      </c>
      <c r="E140" s="187" t="str">
        <f t="shared" si="44"/>
        <v>ALMale75-79</v>
      </c>
      <c r="F140" s="189">
        <f>VLOOKUP(E140,'Appendix 1b. Pop 2019'!$E$4:$F$1683,2,FALSE)</f>
        <v>18990</v>
      </c>
      <c r="G140" s="189">
        <f>VLOOKUP(E140,'Appendix 2b. Deaths 2019'!$E$4:$F$1683,2,FALSE)</f>
        <v>1055</v>
      </c>
      <c r="H140" s="190">
        <f t="shared" si="45"/>
        <v>5.5555555555555552E-2</v>
      </c>
      <c r="I140" s="191">
        <v>5</v>
      </c>
      <c r="J140" s="213">
        <f>VLOOKUP(E140,'Appendix 3. nax IBGE 2019'!$E$5:$O$1850,11,FALSE)</f>
        <v>2.5</v>
      </c>
      <c r="K140" s="190">
        <f t="shared" si="39"/>
        <v>0.24390243902439027</v>
      </c>
      <c r="L140" s="190">
        <f t="shared" si="47"/>
        <v>0.75609756097560976</v>
      </c>
      <c r="M140" s="189">
        <f t="shared" si="43"/>
        <v>53208.384945185127</v>
      </c>
      <c r="N140" s="189">
        <f t="shared" si="46"/>
        <v>12977.6548646793</v>
      </c>
      <c r="O140" s="189">
        <f t="shared" si="40"/>
        <v>233597.78756422739</v>
      </c>
      <c r="P140" s="189">
        <f t="shared" si="41"/>
        <v>551149.14569027396</v>
      </c>
      <c r="Q140" s="200">
        <f t="shared" si="42"/>
        <v>10.358313755586899</v>
      </c>
    </row>
    <row r="141" spans="2:17" x14ac:dyDescent="0.2">
      <c r="B141" s="209" t="s">
        <v>53</v>
      </c>
      <c r="C141" s="187" t="s">
        <v>70</v>
      </c>
      <c r="D141" s="188" t="s">
        <v>134</v>
      </c>
      <c r="E141" s="187" t="str">
        <f t="shared" si="44"/>
        <v>ALMale80-84</v>
      </c>
      <c r="F141" s="189">
        <f>VLOOKUP(E141,'Appendix 1b. Pop 2019'!$E$4:$F$1683,2,FALSE)</f>
        <v>10688</v>
      </c>
      <c r="G141" s="189">
        <f>VLOOKUP(E141,'Appendix 2b. Deaths 2019'!$E$4:$F$1683,2,FALSE)</f>
        <v>931</v>
      </c>
      <c r="H141" s="190">
        <f t="shared" si="45"/>
        <v>8.7107035928143714E-2</v>
      </c>
      <c r="I141" s="191">
        <v>5</v>
      </c>
      <c r="J141" s="213">
        <f>VLOOKUP(E141,'Appendix 3. nax IBGE 2019'!$E$5:$O$1850,11,FALSE)</f>
        <v>2.5000000000000004</v>
      </c>
      <c r="K141" s="190">
        <f t="shared" si="39"/>
        <v>0.35765049364219587</v>
      </c>
      <c r="L141" s="190">
        <f t="shared" si="47"/>
        <v>0.64234950635780419</v>
      </c>
      <c r="M141" s="189">
        <f t="shared" si="43"/>
        <v>40230.730080505826</v>
      </c>
      <c r="N141" s="189">
        <f t="shared" si="46"/>
        <v>14388.540472878847</v>
      </c>
      <c r="O141" s="189">
        <f t="shared" si="40"/>
        <v>165182.299220332</v>
      </c>
      <c r="P141" s="189">
        <f t="shared" si="41"/>
        <v>317551.35812604654</v>
      </c>
      <c r="Q141" s="200">
        <f t="shared" si="42"/>
        <v>7.8932536767439627</v>
      </c>
    </row>
    <row r="142" spans="2:17" x14ac:dyDescent="0.2">
      <c r="B142" s="209" t="s">
        <v>53</v>
      </c>
      <c r="C142" s="187" t="s">
        <v>70</v>
      </c>
      <c r="D142" s="188" t="s">
        <v>135</v>
      </c>
      <c r="E142" s="187" t="str">
        <f t="shared" si="44"/>
        <v>ALMale85-89</v>
      </c>
      <c r="F142" s="189">
        <f>VLOOKUP(E142,'Appendix 1b. Pop 2019'!$E$4:$F$1683,2,FALSE)</f>
        <v>4927</v>
      </c>
      <c r="G142" s="189">
        <f>VLOOKUP(E142,'Appendix 2b. Deaths 2019'!$E$4:$F$1683,2,FALSE)</f>
        <v>715</v>
      </c>
      <c r="H142" s="190">
        <f t="shared" si="45"/>
        <v>0.14511873350923482</v>
      </c>
      <c r="I142" s="191">
        <v>5</v>
      </c>
      <c r="J142" s="213">
        <f>VLOOKUP(E142,'Appendix 3. nax IBGE 2019'!$E$5:$O$1850,11,FALSE)</f>
        <v>2.4999999999999996</v>
      </c>
      <c r="K142" s="190">
        <f t="shared" si="39"/>
        <v>0.53242981606969986</v>
      </c>
      <c r="L142" s="190">
        <f t="shared" si="47"/>
        <v>0.46757018393030014</v>
      </c>
      <c r="M142" s="189">
        <f t="shared" si="43"/>
        <v>25842.189607626977</v>
      </c>
      <c r="N142" s="189">
        <f t="shared" si="46"/>
        <v>13759.152259627141</v>
      </c>
      <c r="O142" s="189">
        <f t="shared" si="40"/>
        <v>94813.06738906703</v>
      </c>
      <c r="P142" s="189">
        <f t="shared" si="41"/>
        <v>152369.05890571454</v>
      </c>
      <c r="Q142" s="200">
        <f t="shared" si="42"/>
        <v>5.8961357849005509</v>
      </c>
    </row>
    <row r="143" spans="2:17" x14ac:dyDescent="0.2">
      <c r="B143" s="210" t="s">
        <v>53</v>
      </c>
      <c r="C143" s="211" t="s">
        <v>70</v>
      </c>
      <c r="D143" s="203" t="s">
        <v>8</v>
      </c>
      <c r="E143" s="211" t="str">
        <f t="shared" si="44"/>
        <v>ALMale90+</v>
      </c>
      <c r="F143" s="204">
        <f>VLOOKUP(E143,'Appendix 1b. Pop 2019'!$E$4:$F$1683,2,FALSE)</f>
        <v>2939</v>
      </c>
      <c r="G143" s="204">
        <f>VLOOKUP(E143,'Appendix 2b. Deaths 2019'!$E$4:$F$1683,2,FALSE)</f>
        <v>617</v>
      </c>
      <c r="H143" s="202">
        <f t="shared" si="45"/>
        <v>0.20993535216059883</v>
      </c>
      <c r="I143" s="205"/>
      <c r="J143" s="214">
        <f>VLOOKUP(E143,'Appendix 3. nax IBGE 2019'!$E$5:$O$1850,11,FALSE)</f>
        <v>4.8871959513574952</v>
      </c>
      <c r="K143" s="202">
        <v>1</v>
      </c>
      <c r="L143" s="202">
        <f t="shared" si="47"/>
        <v>0</v>
      </c>
      <c r="M143" s="204">
        <f t="shared" si="43"/>
        <v>12083.037347999836</v>
      </c>
      <c r="N143" s="204">
        <f t="shared" si="46"/>
        <v>12083.037347999836</v>
      </c>
      <c r="O143" s="204">
        <f>M143*Q143</f>
        <v>57555.991516647526</v>
      </c>
      <c r="P143" s="204">
        <f>O143</f>
        <v>57555.991516647526</v>
      </c>
      <c r="Q143" s="206">
        <f>1/H143</f>
        <v>4.7633711507293359</v>
      </c>
    </row>
    <row r="144" spans="2:17" x14ac:dyDescent="0.2">
      <c r="B144" s="207" t="s">
        <v>15</v>
      </c>
      <c r="C144" s="208" t="s">
        <v>69</v>
      </c>
      <c r="D144" s="194">
        <v>0</v>
      </c>
      <c r="E144" s="208" t="str">
        <f t="shared" si="44"/>
        <v>AMFemale0</v>
      </c>
      <c r="F144" s="195">
        <f>VLOOKUP(E144,'Appendix 1b. Pop 2019'!$E$4:$F$1683,2,FALSE)</f>
        <v>39788</v>
      </c>
      <c r="G144" s="195">
        <f>VLOOKUP(E144,'Appendix 2b. Deaths 2019'!$E$4:$F$1683,2,FALSE)</f>
        <v>515</v>
      </c>
      <c r="H144" s="193">
        <f t="shared" si="45"/>
        <v>1.2943601085754498E-2</v>
      </c>
      <c r="I144" s="196">
        <v>1</v>
      </c>
      <c r="J144" s="212">
        <f>VLOOKUP(E144,'Appendix 3. nax IBGE 2019'!$E$5:$O$1850,11,FALSE)</f>
        <v>9.4026012740617851E-2</v>
      </c>
      <c r="K144" s="193">
        <f t="shared" ref="K144:K162" si="48">(I144*H144)/(1+(I144-J144)*H144)</f>
        <v>1.2793576369550193E-2</v>
      </c>
      <c r="L144" s="193">
        <f t="shared" si="47"/>
        <v>0.98720642363044986</v>
      </c>
      <c r="M144" s="195">
        <v>100000</v>
      </c>
      <c r="N144" s="195">
        <f t="shared" si="46"/>
        <v>1279.3576369550194</v>
      </c>
      <c r="O144" s="195">
        <f t="shared" ref="O144:O162" si="49">M145*I144+N144*J144</f>
        <v>98840.93526051713</v>
      </c>
      <c r="P144" s="195">
        <f t="shared" ref="P144:P162" si="50">P145+O144</f>
        <v>7921227.2719226666</v>
      </c>
      <c r="Q144" s="197">
        <f t="shared" ref="Q144:Q162" si="51">P144/M144</f>
        <v>79.212272719226661</v>
      </c>
    </row>
    <row r="145" spans="2:17" x14ac:dyDescent="0.2">
      <c r="B145" s="209" t="s">
        <v>15</v>
      </c>
      <c r="C145" s="187" t="s">
        <v>69</v>
      </c>
      <c r="D145" s="199" t="s">
        <v>139</v>
      </c>
      <c r="E145" s="187" t="str">
        <f t="shared" si="44"/>
        <v>AMFemale01-04</v>
      </c>
      <c r="F145" s="189">
        <f>VLOOKUP(E145,'Appendix 1b. Pop 2019'!$E$4:$F$1683,2,FALSE)</f>
        <v>158883</v>
      </c>
      <c r="G145" s="189">
        <f>VLOOKUP(E145,'Appendix 2b. Deaths 2019'!$E$4:$F$1683,2,FALSE)</f>
        <v>111</v>
      </c>
      <c r="H145" s="190">
        <f t="shared" si="45"/>
        <v>6.9862729178074437E-4</v>
      </c>
      <c r="I145" s="191">
        <v>4</v>
      </c>
      <c r="J145" s="213">
        <f>VLOOKUP(E145,'Appendix 3. nax IBGE 2019'!$E$5:$O$1850,11,FALSE)</f>
        <v>1.5001525764322374</v>
      </c>
      <c r="K145" s="190">
        <f t="shared" si="48"/>
        <v>2.7896371728239767E-3</v>
      </c>
      <c r="L145" s="190">
        <f t="shared" si="47"/>
        <v>0.99721036282717601</v>
      </c>
      <c r="M145" s="189">
        <f t="shared" ref="M145:M163" si="52">M144-N144</f>
        <v>98720.642363044986</v>
      </c>
      <c r="N145" s="189">
        <f t="shared" si="46"/>
        <v>275.3947736610117</v>
      </c>
      <c r="O145" s="189">
        <f t="shared" si="49"/>
        <v>394194.12453677942</v>
      </c>
      <c r="P145" s="189">
        <f t="shared" si="50"/>
        <v>7822386.3366621491</v>
      </c>
      <c r="Q145" s="200">
        <f t="shared" si="51"/>
        <v>79.237595597234233</v>
      </c>
    </row>
    <row r="146" spans="2:17" x14ac:dyDescent="0.2">
      <c r="B146" s="209" t="s">
        <v>15</v>
      </c>
      <c r="C146" s="187" t="s">
        <v>69</v>
      </c>
      <c r="D146" s="199" t="s">
        <v>138</v>
      </c>
      <c r="E146" s="187" t="str">
        <f t="shared" si="44"/>
        <v>AMFemale05-09</v>
      </c>
      <c r="F146" s="189">
        <f>VLOOKUP(E146,'Appendix 1b. Pop 2019'!$E$4:$F$1683,2,FALSE)</f>
        <v>196959</v>
      </c>
      <c r="G146" s="189">
        <f>VLOOKUP(E146,'Appendix 2b. Deaths 2019'!$E$4:$F$1683,2,FALSE)</f>
        <v>49</v>
      </c>
      <c r="H146" s="190">
        <f t="shared" si="45"/>
        <v>2.4878274158581225E-4</v>
      </c>
      <c r="I146" s="191">
        <v>5</v>
      </c>
      <c r="J146" s="213">
        <f>VLOOKUP(E146,'Appendix 3. nax IBGE 2019'!$E$5:$O$1850,11,FALSE)</f>
        <v>2.4999999999996767</v>
      </c>
      <c r="K146" s="190">
        <f t="shared" si="48"/>
        <v>1.2431405281571326E-3</v>
      </c>
      <c r="L146" s="190">
        <f t="shared" si="47"/>
        <v>0.99875685947184289</v>
      </c>
      <c r="M146" s="189">
        <f t="shared" si="52"/>
        <v>98445.247589383973</v>
      </c>
      <c r="N146" s="189">
        <f t="shared" si="46"/>
        <v>122.38127708282647</v>
      </c>
      <c r="O146" s="189">
        <f t="shared" si="49"/>
        <v>491920.28475421277</v>
      </c>
      <c r="P146" s="189">
        <f t="shared" si="50"/>
        <v>7428192.2121253693</v>
      </c>
      <c r="Q146" s="200">
        <f t="shared" si="51"/>
        <v>75.455061508996621</v>
      </c>
    </row>
    <row r="147" spans="2:17" x14ac:dyDescent="0.2">
      <c r="B147" s="209" t="s">
        <v>15</v>
      </c>
      <c r="C147" s="187" t="s">
        <v>69</v>
      </c>
      <c r="D147" s="199" t="s">
        <v>120</v>
      </c>
      <c r="E147" s="187" t="str">
        <f t="shared" si="44"/>
        <v>AMFemale10-14</v>
      </c>
      <c r="F147" s="189">
        <f>VLOOKUP(E147,'Appendix 1b. Pop 2019'!$E$4:$F$1683,2,FALSE)</f>
        <v>194097</v>
      </c>
      <c r="G147" s="189">
        <f>VLOOKUP(E147,'Appendix 2b. Deaths 2019'!$E$4:$F$1683,2,FALSE)</f>
        <v>51</v>
      </c>
      <c r="H147" s="190">
        <f t="shared" si="45"/>
        <v>2.6275522032798035E-4</v>
      </c>
      <c r="I147" s="191">
        <v>5</v>
      </c>
      <c r="J147" s="213">
        <f>VLOOKUP(E147,'Appendix 3. nax IBGE 2019'!$E$5:$O$1850,11,FALSE)</f>
        <v>2.5000000000002554</v>
      </c>
      <c r="K147" s="190">
        <f t="shared" si="48"/>
        <v>1.3129136643420373E-3</v>
      </c>
      <c r="L147" s="190">
        <f t="shared" si="47"/>
        <v>0.99868708633565795</v>
      </c>
      <c r="M147" s="189">
        <f t="shared" si="52"/>
        <v>98322.86631230115</v>
      </c>
      <c r="N147" s="189">
        <f t="shared" si="46"/>
        <v>129.08943469869556</v>
      </c>
      <c r="O147" s="189">
        <f t="shared" si="49"/>
        <v>491291.60797475907</v>
      </c>
      <c r="P147" s="189">
        <f t="shared" si="50"/>
        <v>6936271.9273711564</v>
      </c>
      <c r="Q147" s="200">
        <f t="shared" si="51"/>
        <v>70.545867787657869</v>
      </c>
    </row>
    <row r="148" spans="2:17" x14ac:dyDescent="0.2">
      <c r="B148" s="209" t="s">
        <v>15</v>
      </c>
      <c r="C148" s="187" t="s">
        <v>69</v>
      </c>
      <c r="D148" s="188" t="s">
        <v>121</v>
      </c>
      <c r="E148" s="187" t="str">
        <f t="shared" si="44"/>
        <v>AMFemale15-19</v>
      </c>
      <c r="F148" s="189">
        <f>VLOOKUP(E148,'Appendix 1b. Pop 2019'!$E$4:$F$1683,2,FALSE)</f>
        <v>192235</v>
      </c>
      <c r="G148" s="189">
        <f>VLOOKUP(E148,'Appendix 2b. Deaths 2019'!$E$4:$F$1683,2,FALSE)</f>
        <v>119</v>
      </c>
      <c r="H148" s="190">
        <f t="shared" si="45"/>
        <v>6.1903399485005331E-4</v>
      </c>
      <c r="I148" s="191">
        <v>5</v>
      </c>
      <c r="J148" s="213">
        <f>VLOOKUP(E148,'Appendix 3. nax IBGE 2019'!$E$5:$O$1850,11,FALSE)</f>
        <v>2.4999999999999338</v>
      </c>
      <c r="K148" s="190">
        <f t="shared" si="48"/>
        <v>3.0903873372028095E-3</v>
      </c>
      <c r="L148" s="190">
        <f t="shared" si="47"/>
        <v>0.99690961266279721</v>
      </c>
      <c r="M148" s="189">
        <f t="shared" si="52"/>
        <v>98193.77687760246</v>
      </c>
      <c r="N148" s="189">
        <f t="shared" si="46"/>
        <v>303.45680465466069</v>
      </c>
      <c r="O148" s="189">
        <f t="shared" si="49"/>
        <v>490210.24237637559</v>
      </c>
      <c r="P148" s="189">
        <f t="shared" si="50"/>
        <v>6444980.3193963971</v>
      </c>
      <c r="Q148" s="200">
        <f t="shared" si="51"/>
        <v>65.635323585016991</v>
      </c>
    </row>
    <row r="149" spans="2:17" x14ac:dyDescent="0.2">
      <c r="B149" s="209" t="s">
        <v>15</v>
      </c>
      <c r="C149" s="187" t="s">
        <v>69</v>
      </c>
      <c r="D149" s="188" t="s">
        <v>122</v>
      </c>
      <c r="E149" s="187" t="str">
        <f t="shared" si="44"/>
        <v>AMFemale20-24</v>
      </c>
      <c r="F149" s="189">
        <f>VLOOKUP(E149,'Appendix 1b. Pop 2019'!$E$4:$F$1683,2,FALSE)</f>
        <v>199799</v>
      </c>
      <c r="G149" s="189">
        <f>VLOOKUP(E149,'Appendix 2b. Deaths 2019'!$E$4:$F$1683,2,FALSE)</f>
        <v>121</v>
      </c>
      <c r="H149" s="190">
        <f t="shared" si="45"/>
        <v>6.0560863667986323E-4</v>
      </c>
      <c r="I149" s="191">
        <v>5</v>
      </c>
      <c r="J149" s="213">
        <f>VLOOKUP(E149,'Appendix 3. nax IBGE 2019'!$E$5:$O$1850,11,FALSE)</f>
        <v>2.500000000000095</v>
      </c>
      <c r="K149" s="190">
        <f t="shared" si="48"/>
        <v>3.0234655912124596E-3</v>
      </c>
      <c r="L149" s="190">
        <f t="shared" si="47"/>
        <v>0.99697653440878753</v>
      </c>
      <c r="M149" s="189">
        <f t="shared" si="52"/>
        <v>97890.320072947798</v>
      </c>
      <c r="N149" s="189">
        <f t="shared" si="46"/>
        <v>295.96801445333199</v>
      </c>
      <c r="O149" s="189">
        <f t="shared" si="49"/>
        <v>488711.6803286057</v>
      </c>
      <c r="P149" s="189">
        <f t="shared" si="50"/>
        <v>5954770.0770200212</v>
      </c>
      <c r="Q149" s="200">
        <f t="shared" si="51"/>
        <v>60.831041032275003</v>
      </c>
    </row>
    <row r="150" spans="2:17" x14ac:dyDescent="0.2">
      <c r="B150" s="209" t="s">
        <v>15</v>
      </c>
      <c r="C150" s="187" t="s">
        <v>69</v>
      </c>
      <c r="D150" s="188" t="s">
        <v>123</v>
      </c>
      <c r="E150" s="187" t="str">
        <f t="shared" si="44"/>
        <v>AMFemale25-29</v>
      </c>
      <c r="F150" s="189">
        <f>VLOOKUP(E150,'Appendix 1b. Pop 2019'!$E$4:$F$1683,2,FALSE)</f>
        <v>183132</v>
      </c>
      <c r="G150" s="189">
        <f>VLOOKUP(E150,'Appendix 2b. Deaths 2019'!$E$4:$F$1683,2,FALSE)</f>
        <v>138</v>
      </c>
      <c r="H150" s="190">
        <f t="shared" si="45"/>
        <v>7.5355481292182689E-4</v>
      </c>
      <c r="I150" s="191">
        <v>5</v>
      </c>
      <c r="J150" s="213">
        <f>VLOOKUP(E150,'Appendix 3. nax IBGE 2019'!$E$5:$O$1850,11,FALSE)</f>
        <v>2.5000000000000409</v>
      </c>
      <c r="K150" s="190">
        <f t="shared" si="48"/>
        <v>3.7606893507088086E-3</v>
      </c>
      <c r="L150" s="190">
        <f t="shared" si="47"/>
        <v>0.99623931064929117</v>
      </c>
      <c r="M150" s="189">
        <f t="shared" si="52"/>
        <v>97594.352058494464</v>
      </c>
      <c r="N150" s="189">
        <f t="shared" si="46"/>
        <v>367.02204047570643</v>
      </c>
      <c r="O150" s="189">
        <f t="shared" si="49"/>
        <v>487054.20519128302</v>
      </c>
      <c r="P150" s="189">
        <f t="shared" si="50"/>
        <v>5466058.3966914155</v>
      </c>
      <c r="Q150" s="200">
        <f t="shared" si="51"/>
        <v>56.007937768932173</v>
      </c>
    </row>
    <row r="151" spans="2:17" x14ac:dyDescent="0.2">
      <c r="B151" s="209" t="s">
        <v>15</v>
      </c>
      <c r="C151" s="187" t="s">
        <v>69</v>
      </c>
      <c r="D151" s="188" t="s">
        <v>124</v>
      </c>
      <c r="E151" s="187" t="str">
        <f t="shared" si="44"/>
        <v>AMFemale30-34</v>
      </c>
      <c r="F151" s="189">
        <f>VLOOKUP(E151,'Appendix 1b. Pop 2019'!$E$4:$F$1683,2,FALSE)</f>
        <v>169975</v>
      </c>
      <c r="G151" s="189">
        <f>VLOOKUP(E151,'Appendix 2b. Deaths 2019'!$E$4:$F$1683,2,FALSE)</f>
        <v>154</v>
      </c>
      <c r="H151" s="190">
        <f t="shared" si="45"/>
        <v>9.0601559052801888E-4</v>
      </c>
      <c r="I151" s="191">
        <v>5</v>
      </c>
      <c r="J151" s="213">
        <f>VLOOKUP(E151,'Appendix 3. nax IBGE 2019'!$E$5:$O$1850,11,FALSE)</f>
        <v>2.500000000000012</v>
      </c>
      <c r="K151" s="190">
        <f t="shared" si="48"/>
        <v>4.5198403381075366E-3</v>
      </c>
      <c r="L151" s="190">
        <f t="shared" si="47"/>
        <v>0.99548015966189252</v>
      </c>
      <c r="M151" s="189">
        <f t="shared" si="52"/>
        <v>97227.330018018751</v>
      </c>
      <c r="N151" s="189">
        <f t="shared" si="46"/>
        <v>439.4520081819349</v>
      </c>
      <c r="O151" s="189">
        <f t="shared" si="49"/>
        <v>485038.02006963891</v>
      </c>
      <c r="P151" s="189">
        <f t="shared" si="50"/>
        <v>4979004.191500132</v>
      </c>
      <c r="Q151" s="200">
        <f t="shared" si="51"/>
        <v>51.209924108554588</v>
      </c>
    </row>
    <row r="152" spans="2:17" x14ac:dyDescent="0.2">
      <c r="B152" s="209" t="s">
        <v>15</v>
      </c>
      <c r="C152" s="187" t="s">
        <v>69</v>
      </c>
      <c r="D152" s="188" t="s">
        <v>125</v>
      </c>
      <c r="E152" s="187" t="str">
        <f t="shared" si="44"/>
        <v>AMFemale35-39</v>
      </c>
      <c r="F152" s="189">
        <f>VLOOKUP(E152,'Appendix 1b. Pop 2019'!$E$4:$F$1683,2,FALSE)</f>
        <v>159243</v>
      </c>
      <c r="G152" s="189">
        <f>VLOOKUP(E152,'Appendix 2b. Deaths 2019'!$E$4:$F$1683,2,FALSE)</f>
        <v>186</v>
      </c>
      <c r="H152" s="190">
        <f t="shared" si="45"/>
        <v>1.1680262240726436E-3</v>
      </c>
      <c r="I152" s="191">
        <v>5</v>
      </c>
      <c r="J152" s="213">
        <f>VLOOKUP(E152,'Appendix 3. nax IBGE 2019'!$E$5:$O$1850,11,FALSE)</f>
        <v>2.5000000000000107</v>
      </c>
      <c r="K152" s="190">
        <f t="shared" si="48"/>
        <v>5.8231272071530542E-3</v>
      </c>
      <c r="L152" s="190">
        <f t="shared" si="47"/>
        <v>0.99417687279284694</v>
      </c>
      <c r="M152" s="189">
        <f t="shared" si="52"/>
        <v>96787.878009836815</v>
      </c>
      <c r="N152" s="189">
        <f t="shared" si="46"/>
        <v>563.60812576169155</v>
      </c>
      <c r="O152" s="189">
        <f t="shared" si="49"/>
        <v>482530.36973477987</v>
      </c>
      <c r="P152" s="189">
        <f t="shared" si="50"/>
        <v>4493966.1714304928</v>
      </c>
      <c r="Q152" s="200">
        <f t="shared" si="51"/>
        <v>46.431084799418358</v>
      </c>
    </row>
    <row r="153" spans="2:17" x14ac:dyDescent="0.2">
      <c r="B153" s="209" t="s">
        <v>15</v>
      </c>
      <c r="C153" s="187" t="s">
        <v>69</v>
      </c>
      <c r="D153" s="188" t="s">
        <v>126</v>
      </c>
      <c r="E153" s="187" t="str">
        <f t="shared" si="44"/>
        <v>AMFemale40-44</v>
      </c>
      <c r="F153" s="189">
        <f>VLOOKUP(E153,'Appendix 1b. Pop 2019'!$E$4:$F$1683,2,FALSE)</f>
        <v>137089</v>
      </c>
      <c r="G153" s="189">
        <f>VLOOKUP(E153,'Appendix 2b. Deaths 2019'!$E$4:$F$1683,2,FALSE)</f>
        <v>270</v>
      </c>
      <c r="H153" s="190">
        <f t="shared" si="45"/>
        <v>1.9695234482708314E-3</v>
      </c>
      <c r="I153" s="191">
        <v>5</v>
      </c>
      <c r="J153" s="213">
        <f>VLOOKUP(E153,'Appendix 3. nax IBGE 2019'!$E$5:$O$1850,11,FALSE)</f>
        <v>2.500000000000032</v>
      </c>
      <c r="K153" s="190">
        <f t="shared" si="48"/>
        <v>9.7993670334775417E-3</v>
      </c>
      <c r="L153" s="190">
        <f t="shared" si="47"/>
        <v>0.9902006329665225</v>
      </c>
      <c r="M153" s="189">
        <f t="shared" si="52"/>
        <v>96224.269884075125</v>
      </c>
      <c r="N153" s="189">
        <f t="shared" si="46"/>
        <v>942.93693812245158</v>
      </c>
      <c r="O153" s="189">
        <f t="shared" si="49"/>
        <v>478764.00707506953</v>
      </c>
      <c r="P153" s="189">
        <f t="shared" si="50"/>
        <v>4011435.8016957128</v>
      </c>
      <c r="Q153" s="200">
        <f t="shared" si="51"/>
        <v>41.688399470616254</v>
      </c>
    </row>
    <row r="154" spans="2:17" x14ac:dyDescent="0.2">
      <c r="B154" s="209" t="s">
        <v>15</v>
      </c>
      <c r="C154" s="187" t="s">
        <v>69</v>
      </c>
      <c r="D154" s="188" t="s">
        <v>127</v>
      </c>
      <c r="E154" s="187" t="str">
        <f t="shared" si="44"/>
        <v>AMFemale45-49</v>
      </c>
      <c r="F154" s="189">
        <f>VLOOKUP(E154,'Appendix 1b. Pop 2019'!$E$4:$F$1683,2,FALSE)</f>
        <v>109920</v>
      </c>
      <c r="G154" s="189">
        <f>VLOOKUP(E154,'Appendix 2b. Deaths 2019'!$E$4:$F$1683,2,FALSE)</f>
        <v>282</v>
      </c>
      <c r="H154" s="190">
        <f t="shared" si="45"/>
        <v>2.5655021834061135E-3</v>
      </c>
      <c r="I154" s="191">
        <v>5</v>
      </c>
      <c r="J154" s="213">
        <f>VLOOKUP(E154,'Appendix 3. nax IBGE 2019'!$E$5:$O$1850,11,FALSE)</f>
        <v>2.5000000000000053</v>
      </c>
      <c r="K154" s="190">
        <f t="shared" si="48"/>
        <v>1.2745762711864407E-2</v>
      </c>
      <c r="L154" s="190">
        <f t="shared" si="47"/>
        <v>0.98725423728813555</v>
      </c>
      <c r="M154" s="189">
        <f t="shared" si="52"/>
        <v>95281.332945952672</v>
      </c>
      <c r="N154" s="189">
        <f t="shared" si="46"/>
        <v>1214.4332605992611</v>
      </c>
      <c r="O154" s="189">
        <f t="shared" si="49"/>
        <v>473370.58157826518</v>
      </c>
      <c r="P154" s="189">
        <f t="shared" si="50"/>
        <v>3532671.7946206434</v>
      </c>
      <c r="Q154" s="200">
        <f t="shared" si="51"/>
        <v>37.076221389813199</v>
      </c>
    </row>
    <row r="155" spans="2:17" x14ac:dyDescent="0.2">
      <c r="B155" s="209" t="s">
        <v>15</v>
      </c>
      <c r="C155" s="187" t="s">
        <v>69</v>
      </c>
      <c r="D155" s="188" t="s">
        <v>128</v>
      </c>
      <c r="E155" s="187" t="str">
        <f t="shared" si="44"/>
        <v>AMFemale50-54</v>
      </c>
      <c r="F155" s="189">
        <f>VLOOKUP(E155,'Appendix 1b. Pop 2019'!$E$4:$F$1683,2,FALSE)</f>
        <v>88045</v>
      </c>
      <c r="G155" s="189">
        <f>VLOOKUP(E155,'Appendix 2b. Deaths 2019'!$E$4:$F$1683,2,FALSE)</f>
        <v>325</v>
      </c>
      <c r="H155" s="190">
        <f t="shared" si="45"/>
        <v>3.6912942245442672E-3</v>
      </c>
      <c r="I155" s="191">
        <v>5</v>
      </c>
      <c r="J155" s="213">
        <f>VLOOKUP(E155,'Appendix 3. nax IBGE 2019'!$E$5:$O$1850,11,FALSE)</f>
        <v>2.5000000000000138</v>
      </c>
      <c r="K155" s="190">
        <f t="shared" si="48"/>
        <v>1.8287707846833413E-2</v>
      </c>
      <c r="L155" s="190">
        <f t="shared" si="47"/>
        <v>0.98171229215316658</v>
      </c>
      <c r="M155" s="189">
        <f t="shared" si="52"/>
        <v>94066.899685353404</v>
      </c>
      <c r="N155" s="189">
        <f t="shared" si="46"/>
        <v>1720.267979503129</v>
      </c>
      <c r="O155" s="189">
        <f t="shared" si="49"/>
        <v>466033.82847800921</v>
      </c>
      <c r="P155" s="189">
        <f t="shared" si="50"/>
        <v>3059301.2130423784</v>
      </c>
      <c r="Q155" s="200">
        <f t="shared" si="51"/>
        <v>32.522611282773298</v>
      </c>
    </row>
    <row r="156" spans="2:17" x14ac:dyDescent="0.2">
      <c r="B156" s="209" t="s">
        <v>15</v>
      </c>
      <c r="C156" s="187" t="s">
        <v>69</v>
      </c>
      <c r="D156" s="188" t="s">
        <v>129</v>
      </c>
      <c r="E156" s="187" t="str">
        <f t="shared" si="44"/>
        <v>AMFemale55-59</v>
      </c>
      <c r="F156" s="189">
        <f>VLOOKUP(E156,'Appendix 1b. Pop 2019'!$E$4:$F$1683,2,FALSE)</f>
        <v>71117</v>
      </c>
      <c r="G156" s="189">
        <f>VLOOKUP(E156,'Appendix 2b. Deaths 2019'!$E$4:$F$1683,2,FALSE)</f>
        <v>418</v>
      </c>
      <c r="H156" s="190">
        <f t="shared" si="45"/>
        <v>5.8776382580817523E-3</v>
      </c>
      <c r="I156" s="191">
        <v>5</v>
      </c>
      <c r="J156" s="213">
        <f>VLOOKUP(E156,'Appendix 3. nax IBGE 2019'!$E$5:$O$1850,11,FALSE)</f>
        <v>2.4999999999999907</v>
      </c>
      <c r="K156" s="190">
        <f t="shared" si="48"/>
        <v>2.8962611901000523E-2</v>
      </c>
      <c r="L156" s="190">
        <f t="shared" si="47"/>
        <v>0.97103738809899953</v>
      </c>
      <c r="M156" s="189">
        <f t="shared" si="52"/>
        <v>92346.631705850275</v>
      </c>
      <c r="N156" s="189">
        <f t="shared" si="46"/>
        <v>2674.5996544611717</v>
      </c>
      <c r="O156" s="189">
        <f t="shared" si="49"/>
        <v>455046.65939309844</v>
      </c>
      <c r="P156" s="189">
        <f t="shared" si="50"/>
        <v>2593267.384564369</v>
      </c>
      <c r="Q156" s="200">
        <f t="shared" si="51"/>
        <v>28.081883839842121</v>
      </c>
    </row>
    <row r="157" spans="2:17" x14ac:dyDescent="0.2">
      <c r="B157" s="209" t="s">
        <v>15</v>
      </c>
      <c r="C157" s="187" t="s">
        <v>69</v>
      </c>
      <c r="D157" s="188" t="s">
        <v>130</v>
      </c>
      <c r="E157" s="187" t="str">
        <f t="shared" si="44"/>
        <v>AMFemale60-64</v>
      </c>
      <c r="F157" s="189">
        <f>VLOOKUP(E157,'Appendix 1b. Pop 2019'!$E$4:$F$1683,2,FALSE)</f>
        <v>55182</v>
      </c>
      <c r="G157" s="189">
        <f>VLOOKUP(E157,'Appendix 2b. Deaths 2019'!$E$4:$F$1683,2,FALSE)</f>
        <v>470</v>
      </c>
      <c r="H157" s="190">
        <f t="shared" si="45"/>
        <v>8.5172701243159E-3</v>
      </c>
      <c r="I157" s="191">
        <v>5</v>
      </c>
      <c r="J157" s="213">
        <f>VLOOKUP(E157,'Appendix 3. nax IBGE 2019'!$E$5:$O$1850,11,FALSE)</f>
        <v>2.5000000000000018</v>
      </c>
      <c r="K157" s="190">
        <f t="shared" si="48"/>
        <v>4.1698458044253602E-2</v>
      </c>
      <c r="L157" s="190">
        <f t="shared" si="47"/>
        <v>0.95830154195574635</v>
      </c>
      <c r="M157" s="189">
        <f t="shared" si="52"/>
        <v>89672.032051389106</v>
      </c>
      <c r="N157" s="189">
        <f t="shared" si="46"/>
        <v>3739.1854662378128</v>
      </c>
      <c r="O157" s="189">
        <f t="shared" si="49"/>
        <v>439012.19659135095</v>
      </c>
      <c r="P157" s="189">
        <f t="shared" si="50"/>
        <v>2138220.7251712708</v>
      </c>
      <c r="Q157" s="200">
        <f t="shared" si="51"/>
        <v>23.844900982570604</v>
      </c>
    </row>
    <row r="158" spans="2:17" x14ac:dyDescent="0.2">
      <c r="B158" s="209" t="s">
        <v>15</v>
      </c>
      <c r="C158" s="187" t="s">
        <v>69</v>
      </c>
      <c r="D158" s="188" t="s">
        <v>131</v>
      </c>
      <c r="E158" s="187" t="str">
        <f t="shared" si="44"/>
        <v>AMFemale65-69</v>
      </c>
      <c r="F158" s="189">
        <f>VLOOKUP(E158,'Appendix 1b. Pop 2019'!$E$4:$F$1683,2,FALSE)</f>
        <v>40281</v>
      </c>
      <c r="G158" s="189">
        <f>VLOOKUP(E158,'Appendix 2b. Deaths 2019'!$E$4:$F$1683,2,FALSE)</f>
        <v>603</v>
      </c>
      <c r="H158" s="190">
        <f t="shared" si="45"/>
        <v>1.4969836895806957E-2</v>
      </c>
      <c r="I158" s="191">
        <v>5</v>
      </c>
      <c r="J158" s="213">
        <f>VLOOKUP(E158,'Appendix 3. nax IBGE 2019'!$E$5:$O$1850,11,FALSE)</f>
        <v>2.499999999999996</v>
      </c>
      <c r="K158" s="190">
        <f t="shared" si="48"/>
        <v>7.2149036218098275E-2</v>
      </c>
      <c r="L158" s="190">
        <f t="shared" si="47"/>
        <v>0.92785096378190168</v>
      </c>
      <c r="M158" s="189">
        <f t="shared" si="52"/>
        <v>85932.846585151288</v>
      </c>
      <c r="N158" s="189">
        <f t="shared" si="46"/>
        <v>6199.972060596363</v>
      </c>
      <c r="O158" s="189">
        <f t="shared" si="49"/>
        <v>414164.30277426552</v>
      </c>
      <c r="P158" s="189">
        <f t="shared" si="50"/>
        <v>1699208.5285799196</v>
      </c>
      <c r="Q158" s="200">
        <f t="shared" si="51"/>
        <v>19.773679054099127</v>
      </c>
    </row>
    <row r="159" spans="2:17" x14ac:dyDescent="0.2">
      <c r="B159" s="209" t="s">
        <v>15</v>
      </c>
      <c r="C159" s="187" t="s">
        <v>69</v>
      </c>
      <c r="D159" s="188" t="s">
        <v>132</v>
      </c>
      <c r="E159" s="187" t="str">
        <f t="shared" si="44"/>
        <v>AMFemale70-74</v>
      </c>
      <c r="F159" s="189">
        <f>VLOOKUP(E159,'Appendix 1b. Pop 2019'!$E$4:$F$1683,2,FALSE)</f>
        <v>27458</v>
      </c>
      <c r="G159" s="189">
        <f>VLOOKUP(E159,'Appendix 2b. Deaths 2019'!$E$4:$F$1683,2,FALSE)</f>
        <v>622</v>
      </c>
      <c r="H159" s="190">
        <f t="shared" si="45"/>
        <v>2.2652778789423848E-2</v>
      </c>
      <c r="I159" s="191">
        <v>5</v>
      </c>
      <c r="J159" s="213">
        <f>VLOOKUP(E159,'Appendix 3. nax IBGE 2019'!$E$5:$O$1850,11,FALSE)</f>
        <v>2.5000000000000009</v>
      </c>
      <c r="K159" s="190">
        <f t="shared" si="48"/>
        <v>0.10719332712921793</v>
      </c>
      <c r="L159" s="190">
        <f t="shared" si="47"/>
        <v>0.89280667287078208</v>
      </c>
      <c r="M159" s="189">
        <f t="shared" si="52"/>
        <v>79732.874524554922</v>
      </c>
      <c r="N159" s="189">
        <f t="shared" si="46"/>
        <v>8546.8321018635033</v>
      </c>
      <c r="O159" s="189">
        <f t="shared" si="49"/>
        <v>377297.29236811586</v>
      </c>
      <c r="P159" s="189">
        <f t="shared" si="50"/>
        <v>1285044.225805654</v>
      </c>
      <c r="Q159" s="200">
        <f t="shared" si="51"/>
        <v>16.116868148406031</v>
      </c>
    </row>
    <row r="160" spans="2:17" x14ac:dyDescent="0.2">
      <c r="B160" s="209" t="s">
        <v>15</v>
      </c>
      <c r="C160" s="187" t="s">
        <v>69</v>
      </c>
      <c r="D160" s="188" t="s">
        <v>133</v>
      </c>
      <c r="E160" s="187" t="str">
        <f t="shared" si="44"/>
        <v>AMFemale75-79</v>
      </c>
      <c r="F160" s="189">
        <f>VLOOKUP(E160,'Appendix 1b. Pop 2019'!$E$4:$F$1683,2,FALSE)</f>
        <v>18539</v>
      </c>
      <c r="G160" s="189">
        <f>VLOOKUP(E160,'Appendix 2b. Deaths 2019'!$E$4:$F$1683,2,FALSE)</f>
        <v>677</v>
      </c>
      <c r="H160" s="190">
        <f t="shared" si="45"/>
        <v>3.6517611521657049E-2</v>
      </c>
      <c r="I160" s="191">
        <v>5</v>
      </c>
      <c r="J160" s="213">
        <f>VLOOKUP(E160,'Appendix 3. nax IBGE 2019'!$E$5:$O$1850,11,FALSE)</f>
        <v>2.4999999999999982</v>
      </c>
      <c r="K160" s="190">
        <f t="shared" si="48"/>
        <v>0.16731334799693548</v>
      </c>
      <c r="L160" s="190">
        <f t="shared" si="47"/>
        <v>0.83268665200306446</v>
      </c>
      <c r="M160" s="189">
        <f t="shared" si="52"/>
        <v>71186.042422691418</v>
      </c>
      <c r="N160" s="189">
        <f t="shared" si="46"/>
        <v>11910.375088392382</v>
      </c>
      <c r="O160" s="189">
        <f t="shared" si="49"/>
        <v>326154.27439247619</v>
      </c>
      <c r="P160" s="189">
        <f t="shared" si="50"/>
        <v>907746.9334375381</v>
      </c>
      <c r="Q160" s="200">
        <f t="shared" si="51"/>
        <v>12.751754452754669</v>
      </c>
    </row>
    <row r="161" spans="2:17" x14ac:dyDescent="0.2">
      <c r="B161" s="209" t="s">
        <v>15</v>
      </c>
      <c r="C161" s="187" t="s">
        <v>69</v>
      </c>
      <c r="D161" s="188" t="s">
        <v>134</v>
      </c>
      <c r="E161" s="187" t="str">
        <f t="shared" si="44"/>
        <v>AMFemale80-84</v>
      </c>
      <c r="F161" s="189">
        <f>VLOOKUP(E161,'Appendix 1b. Pop 2019'!$E$4:$F$1683,2,FALSE)</f>
        <v>11480</v>
      </c>
      <c r="G161" s="189">
        <f>VLOOKUP(E161,'Appendix 2b. Deaths 2019'!$E$4:$F$1683,2,FALSE)</f>
        <v>725</v>
      </c>
      <c r="H161" s="190">
        <f t="shared" si="45"/>
        <v>6.3153310104529611E-2</v>
      </c>
      <c r="I161" s="191">
        <v>5</v>
      </c>
      <c r="J161" s="213">
        <f>VLOOKUP(E161,'Appendix 3. nax IBGE 2019'!$E$5:$O$1850,11,FALSE)</f>
        <v>2.5</v>
      </c>
      <c r="K161" s="190">
        <f t="shared" si="48"/>
        <v>0.27271017491066391</v>
      </c>
      <c r="L161" s="190">
        <f t="shared" si="47"/>
        <v>0.72728982508933604</v>
      </c>
      <c r="M161" s="189">
        <f t="shared" si="52"/>
        <v>59275.66733429904</v>
      </c>
      <c r="N161" s="189">
        <f t="shared" si="46"/>
        <v>16165.077606683019</v>
      </c>
      <c r="O161" s="189">
        <f t="shared" si="49"/>
        <v>255965.64265478766</v>
      </c>
      <c r="P161" s="189">
        <f t="shared" si="50"/>
        <v>581592.65904506191</v>
      </c>
      <c r="Q161" s="200">
        <f t="shared" si="51"/>
        <v>9.8116594076458661</v>
      </c>
    </row>
    <row r="162" spans="2:17" x14ac:dyDescent="0.2">
      <c r="B162" s="209" t="s">
        <v>15</v>
      </c>
      <c r="C162" s="187" t="s">
        <v>69</v>
      </c>
      <c r="D162" s="188" t="s">
        <v>135</v>
      </c>
      <c r="E162" s="187" t="str">
        <f t="shared" si="44"/>
        <v>AMFemale85-89</v>
      </c>
      <c r="F162" s="189">
        <f>VLOOKUP(E162,'Appendix 1b. Pop 2019'!$E$4:$F$1683,2,FALSE)</f>
        <v>6091</v>
      </c>
      <c r="G162" s="189">
        <f>VLOOKUP(E162,'Appendix 2b. Deaths 2019'!$E$4:$F$1683,2,FALSE)</f>
        <v>586</v>
      </c>
      <c r="H162" s="190">
        <f t="shared" si="45"/>
        <v>9.6207519290756854E-2</v>
      </c>
      <c r="I162" s="191">
        <v>5</v>
      </c>
      <c r="J162" s="213">
        <f>VLOOKUP(E162,'Appendix 3. nax IBGE 2019'!$E$5:$O$1850,11,FALSE)</f>
        <v>2.4999999999999991</v>
      </c>
      <c r="K162" s="190">
        <f t="shared" si="48"/>
        <v>0.38777130757014294</v>
      </c>
      <c r="L162" s="190">
        <f t="shared" si="47"/>
        <v>0.612228692429857</v>
      </c>
      <c r="M162" s="189">
        <f t="shared" si="52"/>
        <v>43110.589727616025</v>
      </c>
      <c r="N162" s="189">
        <f t="shared" si="46"/>
        <v>16717.049748797639</v>
      </c>
      <c r="O162" s="189">
        <f t="shared" si="49"/>
        <v>173760.32426608601</v>
      </c>
      <c r="P162" s="189">
        <f t="shared" si="50"/>
        <v>325627.01639027422</v>
      </c>
      <c r="Q162" s="200">
        <f t="shared" si="51"/>
        <v>7.5532953375880689</v>
      </c>
    </row>
    <row r="163" spans="2:17" x14ac:dyDescent="0.2">
      <c r="B163" s="210" t="s">
        <v>15</v>
      </c>
      <c r="C163" s="211" t="s">
        <v>69</v>
      </c>
      <c r="D163" s="203" t="s">
        <v>8</v>
      </c>
      <c r="E163" s="211" t="str">
        <f t="shared" si="44"/>
        <v>AMFemale90+</v>
      </c>
      <c r="F163" s="204">
        <f>VLOOKUP(E163,'Appendix 1b. Pop 2019'!$E$4:$F$1683,2,FALSE)</f>
        <v>4022</v>
      </c>
      <c r="G163" s="204">
        <f>VLOOKUP(E163,'Appendix 2b. Deaths 2019'!$E$4:$F$1683,2,FALSE)</f>
        <v>699</v>
      </c>
      <c r="H163" s="202">
        <f t="shared" si="45"/>
        <v>0.17379413227250123</v>
      </c>
      <c r="I163" s="205"/>
      <c r="J163" s="214">
        <f>VLOOKUP(E163,'Appendix 3. nax IBGE 2019'!$E$5:$O$1850,11,FALSE)</f>
        <v>5.928933552055117</v>
      </c>
      <c r="K163" s="202">
        <v>1</v>
      </c>
      <c r="L163" s="202">
        <f t="shared" si="47"/>
        <v>0</v>
      </c>
      <c r="M163" s="204">
        <f t="shared" si="52"/>
        <v>26393.539978818386</v>
      </c>
      <c r="N163" s="204">
        <f t="shared" si="46"/>
        <v>26393.539978818386</v>
      </c>
      <c r="O163" s="204">
        <f>M163*Q163</f>
        <v>151866.69212418821</v>
      </c>
      <c r="P163" s="204">
        <f>O163</f>
        <v>151866.69212418821</v>
      </c>
      <c r="Q163" s="206">
        <f>1/H163</f>
        <v>5.7539341917024327</v>
      </c>
    </row>
    <row r="164" spans="2:17" x14ac:dyDescent="0.2">
      <c r="B164" s="207" t="s">
        <v>15</v>
      </c>
      <c r="C164" s="208" t="s">
        <v>70</v>
      </c>
      <c r="D164" s="194">
        <v>0</v>
      </c>
      <c r="E164" s="208" t="str">
        <f t="shared" si="44"/>
        <v>AMMale0</v>
      </c>
      <c r="F164" s="195">
        <f>VLOOKUP(E164,'Appendix 1b. Pop 2019'!$E$4:$F$1683,2,FALSE)</f>
        <v>41633</v>
      </c>
      <c r="G164" s="195">
        <f>VLOOKUP(E164,'Appendix 2b. Deaths 2019'!$E$4:$F$1683,2,FALSE)</f>
        <v>717</v>
      </c>
      <c r="H164" s="193">
        <f t="shared" si="45"/>
        <v>1.7221915307568517E-2</v>
      </c>
      <c r="I164" s="196">
        <v>1</v>
      </c>
      <c r="J164" s="212">
        <f>VLOOKUP(E164,'Appendix 3. nax IBGE 2019'!$E$5:$O$1850,11,FALSE)</f>
        <v>9.6037090494289698E-2</v>
      </c>
      <c r="K164" s="193">
        <f t="shared" ref="K164:K182" si="53">(I164*H164)/(1+(I164-J164)*H164)</f>
        <v>1.6957914951091939E-2</v>
      </c>
      <c r="L164" s="193">
        <f t="shared" si="47"/>
        <v>0.98304208504890811</v>
      </c>
      <c r="M164" s="195">
        <v>100000</v>
      </c>
      <c r="N164" s="195">
        <f t="shared" si="46"/>
        <v>1695.7914951091939</v>
      </c>
      <c r="O164" s="195">
        <f t="shared" ref="O164:O182" si="54">M165*I164+N164*J164</f>
        <v>98467.067386166047</v>
      </c>
      <c r="P164" s="195">
        <f t="shared" ref="P164:P182" si="55">P165+O164</f>
        <v>7193893.1589223053</v>
      </c>
      <c r="Q164" s="197">
        <f t="shared" ref="Q164:Q182" si="56">P164/M164</f>
        <v>71.93893158922306</v>
      </c>
    </row>
    <row r="165" spans="2:17" x14ac:dyDescent="0.2">
      <c r="B165" s="209" t="s">
        <v>15</v>
      </c>
      <c r="C165" s="187" t="s">
        <v>70</v>
      </c>
      <c r="D165" s="199" t="s">
        <v>139</v>
      </c>
      <c r="E165" s="187" t="str">
        <f t="shared" si="44"/>
        <v>AMMale01-04</v>
      </c>
      <c r="F165" s="189">
        <f>VLOOKUP(E165,'Appendix 1b. Pop 2019'!$E$4:$F$1683,2,FALSE)</f>
        <v>166243</v>
      </c>
      <c r="G165" s="189">
        <f>VLOOKUP(E165,'Appendix 2b. Deaths 2019'!$E$4:$F$1683,2,FALSE)</f>
        <v>131</v>
      </c>
      <c r="H165" s="190">
        <f t="shared" si="45"/>
        <v>7.880031038900886E-4</v>
      </c>
      <c r="I165" s="191">
        <v>4</v>
      </c>
      <c r="J165" s="213">
        <f>VLOOKUP(E165,'Appendix 3. nax IBGE 2019'!$E$5:$O$1850,11,FALSE)</f>
        <v>1.5968931291619339</v>
      </c>
      <c r="K165" s="190">
        <f t="shared" si="53"/>
        <v>3.1460548709058649E-3</v>
      </c>
      <c r="L165" s="190">
        <f t="shared" si="47"/>
        <v>0.99685394512909409</v>
      </c>
      <c r="M165" s="189">
        <f t="shared" ref="M165:M183" si="57">M164-N164</f>
        <v>98304.208504890805</v>
      </c>
      <c r="N165" s="189">
        <f t="shared" si="46"/>
        <v>309.27043399735749</v>
      </c>
      <c r="O165" s="189">
        <f t="shared" si="54"/>
        <v>392473.62411467708</v>
      </c>
      <c r="P165" s="189">
        <f t="shared" si="55"/>
        <v>7095426.0915361391</v>
      </c>
      <c r="Q165" s="200">
        <f t="shared" si="56"/>
        <v>72.178253601249736</v>
      </c>
    </row>
    <row r="166" spans="2:17" x14ac:dyDescent="0.2">
      <c r="B166" s="209" t="s">
        <v>15</v>
      </c>
      <c r="C166" s="187" t="s">
        <v>70</v>
      </c>
      <c r="D166" s="199" t="s">
        <v>138</v>
      </c>
      <c r="E166" s="187" t="str">
        <f t="shared" si="44"/>
        <v>AMMale05-09</v>
      </c>
      <c r="F166" s="189">
        <f>VLOOKUP(E166,'Appendix 1b. Pop 2019'!$E$4:$F$1683,2,FALSE)</f>
        <v>206028</v>
      </c>
      <c r="G166" s="189">
        <f>VLOOKUP(E166,'Appendix 2b. Deaths 2019'!$E$4:$F$1683,2,FALSE)</f>
        <v>61</v>
      </c>
      <c r="H166" s="190">
        <f t="shared" si="45"/>
        <v>2.9607626147902229E-4</v>
      </c>
      <c r="I166" s="191">
        <v>5</v>
      </c>
      <c r="J166" s="213">
        <f>VLOOKUP(E166,'Appendix 3. nax IBGE 2019'!$E$5:$O$1850,11,FALSE)</f>
        <v>2.4999999999998614</v>
      </c>
      <c r="K166" s="190">
        <f t="shared" si="53"/>
        <v>1.4792863534621361E-3</v>
      </c>
      <c r="L166" s="190">
        <f t="shared" si="47"/>
        <v>0.99852071364653783</v>
      </c>
      <c r="M166" s="189">
        <f t="shared" si="57"/>
        <v>97994.938070893448</v>
      </c>
      <c r="N166" s="189">
        <f t="shared" si="46"/>
        <v>144.96257459663983</v>
      </c>
      <c r="O166" s="189">
        <f t="shared" si="54"/>
        <v>489612.28391797567</v>
      </c>
      <c r="P166" s="189">
        <f t="shared" si="55"/>
        <v>6702952.4674214618</v>
      </c>
      <c r="Q166" s="200">
        <f t="shared" si="56"/>
        <v>68.401007229294621</v>
      </c>
    </row>
    <row r="167" spans="2:17" x14ac:dyDescent="0.2">
      <c r="B167" s="209" t="s">
        <v>15</v>
      </c>
      <c r="C167" s="187" t="s">
        <v>70</v>
      </c>
      <c r="D167" s="199" t="s">
        <v>120</v>
      </c>
      <c r="E167" s="187" t="str">
        <f t="shared" si="44"/>
        <v>AMMale10-14</v>
      </c>
      <c r="F167" s="189">
        <f>VLOOKUP(E167,'Appendix 1b. Pop 2019'!$E$4:$F$1683,2,FALSE)</f>
        <v>202671</v>
      </c>
      <c r="G167" s="189">
        <f>VLOOKUP(E167,'Appendix 2b. Deaths 2019'!$E$4:$F$1683,2,FALSE)</f>
        <v>106</v>
      </c>
      <c r="H167" s="190">
        <f t="shared" si="45"/>
        <v>5.2301513290011891E-4</v>
      </c>
      <c r="I167" s="191">
        <v>5</v>
      </c>
      <c r="J167" s="213">
        <f>VLOOKUP(E167,'Appendix 3. nax IBGE 2019'!$E$5:$O$1850,11,FALSE)</f>
        <v>2.4999999999998299</v>
      </c>
      <c r="K167" s="190">
        <f t="shared" si="53"/>
        <v>2.6116608191745173E-3</v>
      </c>
      <c r="L167" s="190">
        <f t="shared" si="47"/>
        <v>0.99738833918082548</v>
      </c>
      <c r="M167" s="189">
        <f t="shared" si="57"/>
        <v>97849.975496296815</v>
      </c>
      <c r="N167" s="189">
        <f t="shared" si="46"/>
        <v>255.55094716086498</v>
      </c>
      <c r="O167" s="189">
        <f t="shared" si="54"/>
        <v>488611.00011358189</v>
      </c>
      <c r="P167" s="189">
        <f t="shared" si="55"/>
        <v>6213340.1835034862</v>
      </c>
      <c r="Q167" s="200">
        <f t="shared" si="56"/>
        <v>63.498638114003754</v>
      </c>
    </row>
    <row r="168" spans="2:17" x14ac:dyDescent="0.2">
      <c r="B168" s="209" t="s">
        <v>15</v>
      </c>
      <c r="C168" s="187" t="s">
        <v>70</v>
      </c>
      <c r="D168" s="188" t="s">
        <v>121</v>
      </c>
      <c r="E168" s="187" t="str">
        <f t="shared" si="44"/>
        <v>AMMale15-19</v>
      </c>
      <c r="F168" s="189">
        <f>VLOOKUP(E168,'Appendix 1b. Pop 2019'!$E$4:$F$1683,2,FALSE)</f>
        <v>199615</v>
      </c>
      <c r="G168" s="189">
        <f>VLOOKUP(E168,'Appendix 2b. Deaths 2019'!$E$4:$F$1683,2,FALSE)</f>
        <v>388</v>
      </c>
      <c r="H168" s="190">
        <f t="shared" si="45"/>
        <v>1.9437417027778473E-3</v>
      </c>
      <c r="I168" s="191">
        <v>5</v>
      </c>
      <c r="J168" s="213">
        <f>VLOOKUP(E168,'Appendix 3. nax IBGE 2019'!$E$5:$O$1850,11,FALSE)</f>
        <v>2.4999999999999991</v>
      </c>
      <c r="K168" s="190">
        <f t="shared" si="53"/>
        <v>9.6717102475259858E-3</v>
      </c>
      <c r="L168" s="190">
        <f t="shared" si="47"/>
        <v>0.990328289752474</v>
      </c>
      <c r="M168" s="189">
        <f t="shared" si="57"/>
        <v>97594.424549135947</v>
      </c>
      <c r="N168" s="189">
        <f t="shared" si="46"/>
        <v>943.90499601327974</v>
      </c>
      <c r="O168" s="189">
        <f t="shared" si="54"/>
        <v>485612.36025564652</v>
      </c>
      <c r="P168" s="189">
        <f t="shared" si="55"/>
        <v>5724729.183389904</v>
      </c>
      <c r="Q168" s="200">
        <f t="shared" si="56"/>
        <v>58.65836301445345</v>
      </c>
    </row>
    <row r="169" spans="2:17" x14ac:dyDescent="0.2">
      <c r="B169" s="209" t="s">
        <v>15</v>
      </c>
      <c r="C169" s="187" t="s">
        <v>70</v>
      </c>
      <c r="D169" s="188" t="s">
        <v>122</v>
      </c>
      <c r="E169" s="187" t="str">
        <f t="shared" si="44"/>
        <v>AMMale20-24</v>
      </c>
      <c r="F169" s="189">
        <f>VLOOKUP(E169,'Appendix 1b. Pop 2019'!$E$4:$F$1683,2,FALSE)</f>
        <v>202263</v>
      </c>
      <c r="G169" s="189">
        <f>VLOOKUP(E169,'Appendix 2b. Deaths 2019'!$E$4:$F$1683,2,FALSE)</f>
        <v>633</v>
      </c>
      <c r="H169" s="190">
        <f t="shared" si="45"/>
        <v>3.1295887038163181E-3</v>
      </c>
      <c r="I169" s="191">
        <v>5</v>
      </c>
      <c r="J169" s="213">
        <f>VLOOKUP(E169,'Appendix 3. nax IBGE 2019'!$E$5:$O$1850,11,FALSE)</f>
        <v>2.4999999999999747</v>
      </c>
      <c r="K169" s="190">
        <f t="shared" si="53"/>
        <v>1.5526464896208155E-2</v>
      </c>
      <c r="L169" s="190">
        <f t="shared" si="47"/>
        <v>0.98447353510379187</v>
      </c>
      <c r="M169" s="189">
        <f t="shared" si="57"/>
        <v>96650.519553122664</v>
      </c>
      <c r="N169" s="189">
        <f t="shared" si="46"/>
        <v>1500.640899041839</v>
      </c>
      <c r="O169" s="189">
        <f t="shared" si="54"/>
        <v>479500.99551800865</v>
      </c>
      <c r="P169" s="189">
        <f t="shared" si="55"/>
        <v>5239116.8231342575</v>
      </c>
      <c r="Q169" s="200">
        <f t="shared" si="56"/>
        <v>54.206814897199251</v>
      </c>
    </row>
    <row r="170" spans="2:17" x14ac:dyDescent="0.2">
      <c r="B170" s="209" t="s">
        <v>15</v>
      </c>
      <c r="C170" s="187" t="s">
        <v>70</v>
      </c>
      <c r="D170" s="188" t="s">
        <v>123</v>
      </c>
      <c r="E170" s="187" t="str">
        <f t="shared" si="44"/>
        <v>AMMale25-29</v>
      </c>
      <c r="F170" s="189">
        <f>VLOOKUP(E170,'Appendix 1b. Pop 2019'!$E$4:$F$1683,2,FALSE)</f>
        <v>180486</v>
      </c>
      <c r="G170" s="189">
        <f>VLOOKUP(E170,'Appendix 2b. Deaths 2019'!$E$4:$F$1683,2,FALSE)</f>
        <v>577</v>
      </c>
      <c r="H170" s="190">
        <f t="shared" si="45"/>
        <v>3.1969238611305032E-3</v>
      </c>
      <c r="I170" s="191">
        <v>5</v>
      </c>
      <c r="J170" s="213">
        <f>VLOOKUP(E170,'Appendix 3. nax IBGE 2019'!$E$5:$O$1850,11,FALSE)</f>
        <v>2.500000000000004</v>
      </c>
      <c r="K170" s="190">
        <f t="shared" si="53"/>
        <v>1.5857878232382501E-2</v>
      </c>
      <c r="L170" s="190">
        <f t="shared" si="47"/>
        <v>0.98414212176761751</v>
      </c>
      <c r="M170" s="189">
        <f t="shared" si="57"/>
        <v>95149.878654080821</v>
      </c>
      <c r="N170" s="189">
        <f t="shared" si="46"/>
        <v>1508.8751895223847</v>
      </c>
      <c r="O170" s="189">
        <f t="shared" si="54"/>
        <v>471977.2052965982</v>
      </c>
      <c r="P170" s="189">
        <f t="shared" si="55"/>
        <v>4759615.8276162492</v>
      </c>
      <c r="Q170" s="200">
        <f t="shared" si="56"/>
        <v>50.022300553003568</v>
      </c>
    </row>
    <row r="171" spans="2:17" x14ac:dyDescent="0.2">
      <c r="B171" s="209" t="s">
        <v>15</v>
      </c>
      <c r="C171" s="187" t="s">
        <v>70</v>
      </c>
      <c r="D171" s="188" t="s">
        <v>124</v>
      </c>
      <c r="E171" s="187" t="str">
        <f t="shared" si="44"/>
        <v>AMMale30-34</v>
      </c>
      <c r="F171" s="189">
        <f>VLOOKUP(E171,'Appendix 1b. Pop 2019'!$E$4:$F$1683,2,FALSE)</f>
        <v>168980</v>
      </c>
      <c r="G171" s="189">
        <f>VLOOKUP(E171,'Appendix 2b. Deaths 2019'!$E$4:$F$1683,2,FALSE)</f>
        <v>489</v>
      </c>
      <c r="H171" s="190">
        <f t="shared" si="45"/>
        <v>2.8938335897739378E-3</v>
      </c>
      <c r="I171" s="191">
        <v>5</v>
      </c>
      <c r="J171" s="213">
        <f>VLOOKUP(E171,'Appendix 3. nax IBGE 2019'!$E$5:$O$1850,11,FALSE)</f>
        <v>2.500000000000008</v>
      </c>
      <c r="K171" s="190">
        <f t="shared" si="53"/>
        <v>1.4365241403622157E-2</v>
      </c>
      <c r="L171" s="190">
        <f t="shared" si="47"/>
        <v>0.98563475859637784</v>
      </c>
      <c r="M171" s="189">
        <f t="shared" si="57"/>
        <v>93641.003464558438</v>
      </c>
      <c r="N171" s="189">
        <f t="shared" si="46"/>
        <v>1345.1756200458008</v>
      </c>
      <c r="O171" s="189">
        <f t="shared" si="54"/>
        <v>464842.07827267773</v>
      </c>
      <c r="P171" s="189">
        <f t="shared" si="55"/>
        <v>4287638.6223196508</v>
      </c>
      <c r="Q171" s="200">
        <f t="shared" si="56"/>
        <v>45.788046514713514</v>
      </c>
    </row>
    <row r="172" spans="2:17" x14ac:dyDescent="0.2">
      <c r="B172" s="209" t="s">
        <v>15</v>
      </c>
      <c r="C172" s="187" t="s">
        <v>70</v>
      </c>
      <c r="D172" s="188" t="s">
        <v>125</v>
      </c>
      <c r="E172" s="187" t="str">
        <f t="shared" si="44"/>
        <v>AMMale35-39</v>
      </c>
      <c r="F172" s="189">
        <f>VLOOKUP(E172,'Appendix 1b. Pop 2019'!$E$4:$F$1683,2,FALSE)</f>
        <v>157255</v>
      </c>
      <c r="G172" s="189">
        <f>VLOOKUP(E172,'Appendix 2b. Deaths 2019'!$E$4:$F$1683,2,FALSE)</f>
        <v>462</v>
      </c>
      <c r="H172" s="190">
        <f t="shared" si="45"/>
        <v>2.9379034052971287E-3</v>
      </c>
      <c r="I172" s="191">
        <v>5</v>
      </c>
      <c r="J172" s="213">
        <f>VLOOKUP(E172,'Appendix 3. nax IBGE 2019'!$E$5:$O$1850,11,FALSE)</f>
        <v>2.4999999999999916</v>
      </c>
      <c r="K172" s="190">
        <f t="shared" si="53"/>
        <v>1.4582412726469285E-2</v>
      </c>
      <c r="L172" s="190">
        <f t="shared" si="47"/>
        <v>0.98541758727353068</v>
      </c>
      <c r="M172" s="189">
        <f t="shared" si="57"/>
        <v>92295.827844512634</v>
      </c>
      <c r="N172" s="189">
        <f t="shared" si="46"/>
        <v>1345.8958545598393</v>
      </c>
      <c r="O172" s="189">
        <f t="shared" si="54"/>
        <v>458114.39958616358</v>
      </c>
      <c r="P172" s="189">
        <f t="shared" si="55"/>
        <v>3822796.5440469729</v>
      </c>
      <c r="Q172" s="200">
        <f t="shared" si="56"/>
        <v>41.418952874956567</v>
      </c>
    </row>
    <row r="173" spans="2:17" x14ac:dyDescent="0.2">
      <c r="B173" s="209" t="s">
        <v>15</v>
      </c>
      <c r="C173" s="187" t="s">
        <v>70</v>
      </c>
      <c r="D173" s="188" t="s">
        <v>126</v>
      </c>
      <c r="E173" s="187" t="str">
        <f t="shared" si="44"/>
        <v>AMMale40-44</v>
      </c>
      <c r="F173" s="189">
        <f>VLOOKUP(E173,'Appendix 1b. Pop 2019'!$E$4:$F$1683,2,FALSE)</f>
        <v>135074</v>
      </c>
      <c r="G173" s="189">
        <f>VLOOKUP(E173,'Appendix 2b. Deaths 2019'!$E$4:$F$1683,2,FALSE)</f>
        <v>458</v>
      </c>
      <c r="H173" s="190">
        <f t="shared" si="45"/>
        <v>3.3907339680471446E-3</v>
      </c>
      <c r="I173" s="191">
        <v>5</v>
      </c>
      <c r="J173" s="213">
        <f>VLOOKUP(E173,'Appendix 3. nax IBGE 2019'!$E$5:$O$1850,11,FALSE)</f>
        <v>2.4999999999999951</v>
      </c>
      <c r="K173" s="190">
        <f t="shared" si="53"/>
        <v>1.6811164375013763E-2</v>
      </c>
      <c r="L173" s="190">
        <f t="shared" si="47"/>
        <v>0.98318883562498627</v>
      </c>
      <c r="M173" s="189">
        <f t="shared" si="57"/>
        <v>90949.931989952791</v>
      </c>
      <c r="N173" s="189">
        <f t="shared" si="46"/>
        <v>1528.974256579419</v>
      </c>
      <c r="O173" s="189">
        <f t="shared" si="54"/>
        <v>450927.22430831543</v>
      </c>
      <c r="P173" s="189">
        <f t="shared" si="55"/>
        <v>3364682.1444608094</v>
      </c>
      <c r="Q173" s="200">
        <f t="shared" si="56"/>
        <v>36.994883567724983</v>
      </c>
    </row>
    <row r="174" spans="2:17" x14ac:dyDescent="0.2">
      <c r="B174" s="209" t="s">
        <v>15</v>
      </c>
      <c r="C174" s="187" t="s">
        <v>70</v>
      </c>
      <c r="D174" s="188" t="s">
        <v>127</v>
      </c>
      <c r="E174" s="187" t="str">
        <f t="shared" si="44"/>
        <v>AMMale45-49</v>
      </c>
      <c r="F174" s="189">
        <f>VLOOKUP(E174,'Appendix 1b. Pop 2019'!$E$4:$F$1683,2,FALSE)</f>
        <v>109714</v>
      </c>
      <c r="G174" s="189">
        <f>VLOOKUP(E174,'Appendix 2b. Deaths 2019'!$E$4:$F$1683,2,FALSE)</f>
        <v>463</v>
      </c>
      <c r="H174" s="190">
        <f t="shared" si="45"/>
        <v>4.2200630730809194E-3</v>
      </c>
      <c r="I174" s="191">
        <v>5</v>
      </c>
      <c r="J174" s="213">
        <f>VLOOKUP(E174,'Appendix 3. nax IBGE 2019'!$E$5:$O$1850,11,FALSE)</f>
        <v>2.5000000000000187</v>
      </c>
      <c r="K174" s="190">
        <f t="shared" si="53"/>
        <v>2.088002777990737E-2</v>
      </c>
      <c r="L174" s="190">
        <f t="shared" si="47"/>
        <v>0.97911997222009262</v>
      </c>
      <c r="M174" s="189">
        <f t="shared" si="57"/>
        <v>89420.957733373376</v>
      </c>
      <c r="N174" s="189">
        <f t="shared" si="46"/>
        <v>1867.112081578759</v>
      </c>
      <c r="O174" s="189">
        <f t="shared" si="54"/>
        <v>442437.00846292003</v>
      </c>
      <c r="P174" s="189">
        <f t="shared" si="55"/>
        <v>2913754.9201524938</v>
      </c>
      <c r="Q174" s="200">
        <f t="shared" si="56"/>
        <v>32.584698196148175</v>
      </c>
    </row>
    <row r="175" spans="2:17" x14ac:dyDescent="0.2">
      <c r="B175" s="209" t="s">
        <v>15</v>
      </c>
      <c r="C175" s="187" t="s">
        <v>70</v>
      </c>
      <c r="D175" s="188" t="s">
        <v>128</v>
      </c>
      <c r="E175" s="187" t="str">
        <f t="shared" si="44"/>
        <v>AMMale50-54</v>
      </c>
      <c r="F175" s="189">
        <f>VLOOKUP(E175,'Appendix 1b. Pop 2019'!$E$4:$F$1683,2,FALSE)</f>
        <v>91197</v>
      </c>
      <c r="G175" s="189">
        <f>VLOOKUP(E175,'Appendix 2b. Deaths 2019'!$E$4:$F$1683,2,FALSE)</f>
        <v>550</v>
      </c>
      <c r="H175" s="190">
        <f t="shared" si="45"/>
        <v>6.0309001392589668E-3</v>
      </c>
      <c r="I175" s="191">
        <v>5</v>
      </c>
      <c r="J175" s="213">
        <f>VLOOKUP(E175,'Appendix 3. nax IBGE 2019'!$E$5:$O$1850,11,FALSE)</f>
        <v>2.4999999999999925</v>
      </c>
      <c r="K175" s="190">
        <f t="shared" si="53"/>
        <v>2.9706606749341051E-2</v>
      </c>
      <c r="L175" s="190">
        <f t="shared" si="47"/>
        <v>0.970293393250659</v>
      </c>
      <c r="M175" s="189">
        <f t="shared" si="57"/>
        <v>87553.845651794618</v>
      </c>
      <c r="N175" s="189">
        <f t="shared" si="46"/>
        <v>2600.9276621703666</v>
      </c>
      <c r="O175" s="189">
        <f t="shared" si="54"/>
        <v>431266.90910354716</v>
      </c>
      <c r="P175" s="189">
        <f t="shared" si="55"/>
        <v>2471317.9116895739</v>
      </c>
      <c r="Q175" s="200">
        <f t="shared" si="56"/>
        <v>28.2262634301423</v>
      </c>
    </row>
    <row r="176" spans="2:17" x14ac:dyDescent="0.2">
      <c r="B176" s="209" t="s">
        <v>15</v>
      </c>
      <c r="C176" s="187" t="s">
        <v>70</v>
      </c>
      <c r="D176" s="188" t="s">
        <v>129</v>
      </c>
      <c r="E176" s="187" t="str">
        <f t="shared" si="44"/>
        <v>AMMale55-59</v>
      </c>
      <c r="F176" s="189">
        <f>VLOOKUP(E176,'Appendix 1b. Pop 2019'!$E$4:$F$1683,2,FALSE)</f>
        <v>71683</v>
      </c>
      <c r="G176" s="189">
        <f>VLOOKUP(E176,'Appendix 2b. Deaths 2019'!$E$4:$F$1683,2,FALSE)</f>
        <v>687</v>
      </c>
      <c r="H176" s="190">
        <f t="shared" si="45"/>
        <v>9.5838622825495587E-3</v>
      </c>
      <c r="I176" s="191">
        <v>5</v>
      </c>
      <c r="J176" s="213">
        <f>VLOOKUP(E176,'Appendix 3. nax IBGE 2019'!$E$5:$O$1850,11,FALSE)</f>
        <v>2.5000000000000036</v>
      </c>
      <c r="K176" s="190">
        <f t="shared" si="53"/>
        <v>4.6798046334834233E-2</v>
      </c>
      <c r="L176" s="190">
        <f t="shared" si="47"/>
        <v>0.9532019536651658</v>
      </c>
      <c r="M176" s="189">
        <f t="shared" si="57"/>
        <v>84952.917989624257</v>
      </c>
      <c r="N176" s="189">
        <f t="shared" si="46"/>
        <v>3975.6305923578084</v>
      </c>
      <c r="O176" s="189">
        <f t="shared" si="54"/>
        <v>414825.51346722682</v>
      </c>
      <c r="P176" s="189">
        <f t="shared" si="55"/>
        <v>2040051.0025860267</v>
      </c>
      <c r="Q176" s="200">
        <f t="shared" si="56"/>
        <v>24.01390147464021</v>
      </c>
    </row>
    <row r="177" spans="2:17" x14ac:dyDescent="0.2">
      <c r="B177" s="209" t="s">
        <v>15</v>
      </c>
      <c r="C177" s="187" t="s">
        <v>70</v>
      </c>
      <c r="D177" s="188" t="s">
        <v>130</v>
      </c>
      <c r="E177" s="187" t="str">
        <f t="shared" si="44"/>
        <v>AMMale60-64</v>
      </c>
      <c r="F177" s="189">
        <f>VLOOKUP(E177,'Appendix 1b. Pop 2019'!$E$4:$F$1683,2,FALSE)</f>
        <v>53827</v>
      </c>
      <c r="G177" s="189">
        <f>VLOOKUP(E177,'Appendix 2b. Deaths 2019'!$E$4:$F$1683,2,FALSE)</f>
        <v>835</v>
      </c>
      <c r="H177" s="190">
        <f t="shared" si="45"/>
        <v>1.55126609322459E-2</v>
      </c>
      <c r="I177" s="191">
        <v>5</v>
      </c>
      <c r="J177" s="213">
        <f>VLOOKUP(E177,'Appendix 3. nax IBGE 2019'!$E$5:$O$1850,11,FALSE)</f>
        <v>2.5000000000000022</v>
      </c>
      <c r="K177" s="190">
        <f t="shared" si="53"/>
        <v>7.4667572812061281E-2</v>
      </c>
      <c r="L177" s="190">
        <f t="shared" si="47"/>
        <v>0.92533242718793873</v>
      </c>
      <c r="M177" s="189">
        <f t="shared" si="57"/>
        <v>80977.287397266453</v>
      </c>
      <c r="N177" s="189">
        <f t="shared" si="46"/>
        <v>6046.3775028586051</v>
      </c>
      <c r="O177" s="189">
        <f t="shared" si="54"/>
        <v>389770.49322918575</v>
      </c>
      <c r="P177" s="189">
        <f t="shared" si="55"/>
        <v>1625225.4891187998</v>
      </c>
      <c r="Q177" s="200">
        <f t="shared" si="56"/>
        <v>20.070139928812463</v>
      </c>
    </row>
    <row r="178" spans="2:17" x14ac:dyDescent="0.2">
      <c r="B178" s="209" t="s">
        <v>15</v>
      </c>
      <c r="C178" s="187" t="s">
        <v>70</v>
      </c>
      <c r="D178" s="188" t="s">
        <v>131</v>
      </c>
      <c r="E178" s="187" t="str">
        <f t="shared" si="44"/>
        <v>AMMale65-69</v>
      </c>
      <c r="F178" s="189">
        <f>VLOOKUP(E178,'Appendix 1b. Pop 2019'!$E$4:$F$1683,2,FALSE)</f>
        <v>38020</v>
      </c>
      <c r="G178" s="189">
        <f>VLOOKUP(E178,'Appendix 2b. Deaths 2019'!$E$4:$F$1683,2,FALSE)</f>
        <v>904</v>
      </c>
      <c r="H178" s="190">
        <f t="shared" si="45"/>
        <v>2.3776959495002629E-2</v>
      </c>
      <c r="I178" s="191">
        <v>5</v>
      </c>
      <c r="J178" s="213">
        <f>VLOOKUP(E178,'Appendix 3. nax IBGE 2019'!$E$5:$O$1850,11,FALSE)</f>
        <v>2.5000000000000022</v>
      </c>
      <c r="K178" s="190">
        <f t="shared" si="53"/>
        <v>0.11221449851042702</v>
      </c>
      <c r="L178" s="190">
        <f t="shared" si="47"/>
        <v>0.88778550148957303</v>
      </c>
      <c r="M178" s="189">
        <f t="shared" si="57"/>
        <v>74930.909894407843</v>
      </c>
      <c r="N178" s="189">
        <f t="shared" si="46"/>
        <v>8408.33447673097</v>
      </c>
      <c r="O178" s="189">
        <f t="shared" si="54"/>
        <v>353633.71328021178</v>
      </c>
      <c r="P178" s="189">
        <f t="shared" si="55"/>
        <v>1235454.9958896141</v>
      </c>
      <c r="Q178" s="200">
        <f t="shared" si="56"/>
        <v>16.487921975465255</v>
      </c>
    </row>
    <row r="179" spans="2:17" x14ac:dyDescent="0.2">
      <c r="B179" s="209" t="s">
        <v>15</v>
      </c>
      <c r="C179" s="187" t="s">
        <v>70</v>
      </c>
      <c r="D179" s="188" t="s">
        <v>132</v>
      </c>
      <c r="E179" s="187" t="str">
        <f t="shared" si="44"/>
        <v>AMMale70-74</v>
      </c>
      <c r="F179" s="189">
        <f>VLOOKUP(E179,'Appendix 1b. Pop 2019'!$E$4:$F$1683,2,FALSE)</f>
        <v>24854</v>
      </c>
      <c r="G179" s="189">
        <f>VLOOKUP(E179,'Appendix 2b. Deaths 2019'!$E$4:$F$1683,2,FALSE)</f>
        <v>896</v>
      </c>
      <c r="H179" s="190">
        <f t="shared" si="45"/>
        <v>3.6050535125130762E-2</v>
      </c>
      <c r="I179" s="191">
        <v>5</v>
      </c>
      <c r="J179" s="213">
        <f>VLOOKUP(E179,'Appendix 3. nax IBGE 2019'!$E$5:$O$1850,11,FALSE)</f>
        <v>2.5000000000000004</v>
      </c>
      <c r="K179" s="190">
        <f t="shared" si="53"/>
        <v>0.16535026205063849</v>
      </c>
      <c r="L179" s="190">
        <f t="shared" si="47"/>
        <v>0.83464973794936148</v>
      </c>
      <c r="M179" s="189">
        <f t="shared" si="57"/>
        <v>66522.575417676868</v>
      </c>
      <c r="N179" s="189">
        <f t="shared" si="46"/>
        <v>10999.525277596233</v>
      </c>
      <c r="O179" s="189">
        <f t="shared" si="54"/>
        <v>305114.06389439374</v>
      </c>
      <c r="P179" s="189">
        <f t="shared" si="55"/>
        <v>881821.28260940232</v>
      </c>
      <c r="Q179" s="200">
        <f t="shared" si="56"/>
        <v>13.255970278851805</v>
      </c>
    </row>
    <row r="180" spans="2:17" x14ac:dyDescent="0.2">
      <c r="B180" s="209" t="s">
        <v>15</v>
      </c>
      <c r="C180" s="187" t="s">
        <v>70</v>
      </c>
      <c r="D180" s="188" t="s">
        <v>133</v>
      </c>
      <c r="E180" s="187" t="str">
        <f t="shared" si="44"/>
        <v>AMMale75-79</v>
      </c>
      <c r="F180" s="189">
        <f>VLOOKUP(E180,'Appendix 1b. Pop 2019'!$E$4:$F$1683,2,FALSE)</f>
        <v>16094</v>
      </c>
      <c r="G180" s="189">
        <f>VLOOKUP(E180,'Appendix 2b. Deaths 2019'!$E$4:$F$1683,2,FALSE)</f>
        <v>896</v>
      </c>
      <c r="H180" s="190">
        <f t="shared" si="45"/>
        <v>5.5672921585684106E-2</v>
      </c>
      <c r="I180" s="191">
        <v>5</v>
      </c>
      <c r="J180" s="213">
        <f>VLOOKUP(E180,'Appendix 3. nax IBGE 2019'!$E$5:$O$1850,11,FALSE)</f>
        <v>2.5</v>
      </c>
      <c r="K180" s="190">
        <f t="shared" si="53"/>
        <v>0.24435475073633689</v>
      </c>
      <c r="L180" s="190">
        <f t="shared" si="47"/>
        <v>0.75564524926366317</v>
      </c>
      <c r="M180" s="189">
        <f t="shared" si="57"/>
        <v>55523.050140080639</v>
      </c>
      <c r="N180" s="189">
        <f t="shared" si="46"/>
        <v>13567.32107710054</v>
      </c>
      <c r="O180" s="189">
        <f t="shared" si="54"/>
        <v>243696.94800765184</v>
      </c>
      <c r="P180" s="189">
        <f t="shared" si="55"/>
        <v>576707.21871500858</v>
      </c>
      <c r="Q180" s="200">
        <f t="shared" si="56"/>
        <v>10.386807231591527</v>
      </c>
    </row>
    <row r="181" spans="2:17" x14ac:dyDescent="0.2">
      <c r="B181" s="209" t="s">
        <v>15</v>
      </c>
      <c r="C181" s="187" t="s">
        <v>70</v>
      </c>
      <c r="D181" s="188" t="s">
        <v>134</v>
      </c>
      <c r="E181" s="187" t="str">
        <f t="shared" si="44"/>
        <v>AMMale80-84</v>
      </c>
      <c r="F181" s="189">
        <f>VLOOKUP(E181,'Appendix 1b. Pop 2019'!$E$4:$F$1683,2,FALSE)</f>
        <v>8960</v>
      </c>
      <c r="G181" s="189">
        <f>VLOOKUP(E181,'Appendix 2b. Deaths 2019'!$E$4:$F$1683,2,FALSE)</f>
        <v>783</v>
      </c>
      <c r="H181" s="190">
        <f t="shared" si="45"/>
        <v>8.7388392857142852E-2</v>
      </c>
      <c r="I181" s="191">
        <v>5</v>
      </c>
      <c r="J181" s="213">
        <f>VLOOKUP(E181,'Appendix 3. nax IBGE 2019'!$E$5:$O$1850,11,FALSE)</f>
        <v>2.5000000000000004</v>
      </c>
      <c r="K181" s="190">
        <f t="shared" si="53"/>
        <v>0.35859858026104874</v>
      </c>
      <c r="L181" s="190">
        <f t="shared" si="47"/>
        <v>0.64140141973895126</v>
      </c>
      <c r="M181" s="189">
        <f t="shared" si="57"/>
        <v>41955.729062980099</v>
      </c>
      <c r="N181" s="189">
        <f t="shared" si="46"/>
        <v>15045.264875801884</v>
      </c>
      <c r="O181" s="189">
        <f t="shared" si="54"/>
        <v>172165.48312539578</v>
      </c>
      <c r="P181" s="189">
        <f t="shared" si="55"/>
        <v>333010.2707073568</v>
      </c>
      <c r="Q181" s="200">
        <f t="shared" si="56"/>
        <v>7.9371823144217633</v>
      </c>
    </row>
    <row r="182" spans="2:17" x14ac:dyDescent="0.2">
      <c r="B182" s="209" t="s">
        <v>15</v>
      </c>
      <c r="C182" s="187" t="s">
        <v>70</v>
      </c>
      <c r="D182" s="188" t="s">
        <v>135</v>
      </c>
      <c r="E182" s="187" t="str">
        <f t="shared" si="44"/>
        <v>AMMale85-89</v>
      </c>
      <c r="F182" s="189">
        <f>VLOOKUP(E182,'Appendix 1b. Pop 2019'!$E$4:$F$1683,2,FALSE)</f>
        <v>4373</v>
      </c>
      <c r="G182" s="189">
        <f>VLOOKUP(E182,'Appendix 2b. Deaths 2019'!$E$4:$F$1683,2,FALSE)</f>
        <v>575</v>
      </c>
      <c r="H182" s="190">
        <f t="shared" si="45"/>
        <v>0.13148868053967527</v>
      </c>
      <c r="I182" s="191">
        <v>5</v>
      </c>
      <c r="J182" s="213">
        <f>VLOOKUP(E182,'Appendix 3. nax IBGE 2019'!$E$5:$O$1850,11,FALSE)</f>
        <v>2.5000000000000004</v>
      </c>
      <c r="K182" s="190">
        <f t="shared" si="53"/>
        <v>0.49479390758110325</v>
      </c>
      <c r="L182" s="190">
        <f t="shared" si="47"/>
        <v>0.5052060924188968</v>
      </c>
      <c r="M182" s="189">
        <f t="shared" si="57"/>
        <v>26910.464187178215</v>
      </c>
      <c r="N182" s="189">
        <f t="shared" si="46"/>
        <v>13315.133729995247</v>
      </c>
      <c r="O182" s="189">
        <f t="shared" si="54"/>
        <v>101264.48661090297</v>
      </c>
      <c r="P182" s="189">
        <f t="shared" si="55"/>
        <v>160844.78758196102</v>
      </c>
      <c r="Q182" s="200">
        <f t="shared" si="56"/>
        <v>5.9770350471545299</v>
      </c>
    </row>
    <row r="183" spans="2:17" x14ac:dyDescent="0.2">
      <c r="B183" s="210" t="s">
        <v>15</v>
      </c>
      <c r="C183" s="211" t="s">
        <v>70</v>
      </c>
      <c r="D183" s="203" t="s">
        <v>8</v>
      </c>
      <c r="E183" s="211" t="str">
        <f t="shared" si="44"/>
        <v>AMMale90+</v>
      </c>
      <c r="F183" s="204">
        <f>VLOOKUP(E183,'Appendix 1b. Pop 2019'!$E$4:$F$1683,2,FALSE)</f>
        <v>2292</v>
      </c>
      <c r="G183" s="204">
        <f>VLOOKUP(E183,'Appendix 2b. Deaths 2019'!$E$4:$F$1683,2,FALSE)</f>
        <v>523</v>
      </c>
      <c r="H183" s="202">
        <f t="shared" si="45"/>
        <v>0.2281849912739965</v>
      </c>
      <c r="I183" s="205"/>
      <c r="J183" s="214">
        <f>VLOOKUP(E183,'Appendix 3. nax IBGE 2019'!$E$5:$O$1850,11,FALSE)</f>
        <v>4.8358715888094963</v>
      </c>
      <c r="K183" s="202">
        <v>1</v>
      </c>
      <c r="L183" s="202">
        <f t="shared" si="47"/>
        <v>0</v>
      </c>
      <c r="M183" s="204">
        <f t="shared" si="57"/>
        <v>13595.330457182969</v>
      </c>
      <c r="N183" s="204">
        <f t="shared" si="46"/>
        <v>13595.330457182969</v>
      </c>
      <c r="O183" s="204">
        <f>M183*Q183</f>
        <v>59580.300971058059</v>
      </c>
      <c r="P183" s="204">
        <f>O183</f>
        <v>59580.300971058059</v>
      </c>
      <c r="Q183" s="206">
        <f>1/H183</f>
        <v>4.3824091778202678</v>
      </c>
    </row>
    <row r="184" spans="2:17" x14ac:dyDescent="0.2">
      <c r="B184" s="207" t="s">
        <v>44</v>
      </c>
      <c r="C184" s="208" t="s">
        <v>69</v>
      </c>
      <c r="D184" s="194">
        <v>0</v>
      </c>
      <c r="E184" s="208" t="str">
        <f t="shared" si="44"/>
        <v>APFemale0</v>
      </c>
      <c r="F184" s="195">
        <f>VLOOKUP(E184,'Appendix 1b. Pop 2019'!$E$4:$F$1683,2,FALSE)</f>
        <v>7767</v>
      </c>
      <c r="G184" s="195">
        <f>VLOOKUP(E184,'Appendix 2b. Deaths 2019'!$E$4:$F$1683,2,FALSE)</f>
        <v>130</v>
      </c>
      <c r="H184" s="193">
        <f t="shared" si="45"/>
        <v>1.6737479078151152E-2</v>
      </c>
      <c r="I184" s="196">
        <v>1</v>
      </c>
      <c r="J184" s="212">
        <f>VLOOKUP(E184,'Appendix 3. nax IBGE 2019'!$E$5:$O$1850,11,FALSE)</f>
        <v>0.11662203012297692</v>
      </c>
      <c r="K184" s="193">
        <f t="shared" ref="K184:K202" si="58">(I184*H184)/(1+(I184-J184)*H184)</f>
        <v>1.6493612436828897E-2</v>
      </c>
      <c r="L184" s="193">
        <f t="shared" si="47"/>
        <v>0.9835063875631711</v>
      </c>
      <c r="M184" s="195">
        <v>100000</v>
      </c>
      <c r="N184" s="195">
        <f t="shared" si="46"/>
        <v>1649.3612436828898</v>
      </c>
      <c r="O184" s="195">
        <f t="shared" ref="O184:O202" si="59">M185*I184+N184*J184</f>
        <v>98542.99061296157</v>
      </c>
      <c r="P184" s="195">
        <f t="shared" ref="P184:P202" si="60">P185+O184</f>
        <v>7876559.3895781329</v>
      </c>
      <c r="Q184" s="197">
        <f t="shared" ref="Q184:Q202" si="61">P184/M184</f>
        <v>78.765593895781322</v>
      </c>
    </row>
    <row r="185" spans="2:17" x14ac:dyDescent="0.2">
      <c r="B185" s="209" t="s">
        <v>44</v>
      </c>
      <c r="C185" s="187" t="s">
        <v>69</v>
      </c>
      <c r="D185" s="199" t="s">
        <v>139</v>
      </c>
      <c r="E185" s="187" t="str">
        <f t="shared" si="44"/>
        <v>APFemale01-04</v>
      </c>
      <c r="F185" s="189">
        <f>VLOOKUP(E185,'Appendix 1b. Pop 2019'!$E$4:$F$1683,2,FALSE)</f>
        <v>31627</v>
      </c>
      <c r="G185" s="189">
        <f>VLOOKUP(E185,'Appendix 2b. Deaths 2019'!$E$4:$F$1683,2,FALSE)</f>
        <v>28</v>
      </c>
      <c r="H185" s="190">
        <f t="shared" si="45"/>
        <v>8.8531950548581908E-4</v>
      </c>
      <c r="I185" s="191">
        <v>4</v>
      </c>
      <c r="J185" s="213">
        <f>VLOOKUP(E185,'Appendix 3. nax IBGE 2019'!$E$5:$O$1850,11,FALSE)</f>
        <v>1.4879130670167204</v>
      </c>
      <c r="K185" s="190">
        <f t="shared" si="58"/>
        <v>3.5334196980850371E-3</v>
      </c>
      <c r="L185" s="190">
        <f t="shared" si="47"/>
        <v>0.99646658030191493</v>
      </c>
      <c r="M185" s="189">
        <f t="shared" ref="M185:M203" si="62">M184-N184</f>
        <v>98350.638756317116</v>
      </c>
      <c r="N185" s="189">
        <f t="shared" si="46"/>
        <v>347.51408430081659</v>
      </c>
      <c r="O185" s="189">
        <f t="shared" si="59"/>
        <v>392529.56943506876</v>
      </c>
      <c r="P185" s="189">
        <f t="shared" si="60"/>
        <v>7778016.3989651715</v>
      </c>
      <c r="Q185" s="200">
        <f t="shared" si="61"/>
        <v>79.08455397261551</v>
      </c>
    </row>
    <row r="186" spans="2:17" x14ac:dyDescent="0.2">
      <c r="B186" s="209" t="s">
        <v>44</v>
      </c>
      <c r="C186" s="187" t="s">
        <v>69</v>
      </c>
      <c r="D186" s="199" t="s">
        <v>138</v>
      </c>
      <c r="E186" s="187" t="str">
        <f t="shared" si="44"/>
        <v>APFemale05-09</v>
      </c>
      <c r="F186" s="189">
        <f>VLOOKUP(E186,'Appendix 1b. Pop 2019'!$E$4:$F$1683,2,FALSE)</f>
        <v>39214</v>
      </c>
      <c r="G186" s="189">
        <f>VLOOKUP(E186,'Appendix 2b. Deaths 2019'!$E$4:$F$1683,2,FALSE)</f>
        <v>13</v>
      </c>
      <c r="H186" s="190">
        <f t="shared" si="45"/>
        <v>3.3151425511296985E-4</v>
      </c>
      <c r="I186" s="191">
        <v>5</v>
      </c>
      <c r="J186" s="213">
        <f>VLOOKUP(E186,'Appendix 3. nax IBGE 2019'!$E$5:$O$1850,11,FALSE)</f>
        <v>2.5000000000001181</v>
      </c>
      <c r="K186" s="190">
        <f t="shared" si="58"/>
        <v>1.6561986419171134E-3</v>
      </c>
      <c r="L186" s="190">
        <f t="shared" si="47"/>
        <v>0.99834380135808287</v>
      </c>
      <c r="M186" s="189">
        <f t="shared" si="62"/>
        <v>98003.124672016304</v>
      </c>
      <c r="N186" s="189">
        <f t="shared" si="46"/>
        <v>162.31264198542695</v>
      </c>
      <c r="O186" s="189">
        <f t="shared" si="59"/>
        <v>489609.84175511799</v>
      </c>
      <c r="P186" s="189">
        <f t="shared" si="60"/>
        <v>7385486.8295301031</v>
      </c>
      <c r="Q186" s="200">
        <f t="shared" si="61"/>
        <v>75.359707705717128</v>
      </c>
    </row>
    <row r="187" spans="2:17" x14ac:dyDescent="0.2">
      <c r="B187" s="209" t="s">
        <v>44</v>
      </c>
      <c r="C187" s="187" t="s">
        <v>69</v>
      </c>
      <c r="D187" s="199" t="s">
        <v>120</v>
      </c>
      <c r="E187" s="187" t="str">
        <f t="shared" si="44"/>
        <v>APFemale10-14</v>
      </c>
      <c r="F187" s="189">
        <f>VLOOKUP(E187,'Appendix 1b. Pop 2019'!$E$4:$F$1683,2,FALSE)</f>
        <v>39421</v>
      </c>
      <c r="G187" s="189">
        <f>VLOOKUP(E187,'Appendix 2b. Deaths 2019'!$E$4:$F$1683,2,FALSE)</f>
        <v>14</v>
      </c>
      <c r="H187" s="190">
        <f t="shared" si="45"/>
        <v>3.5514066106897337E-4</v>
      </c>
      <c r="I187" s="191">
        <v>5</v>
      </c>
      <c r="J187" s="213">
        <f>VLOOKUP(E187,'Appendix 3. nax IBGE 2019'!$E$5:$O$1850,11,FALSE)</f>
        <v>2.5000000000001497</v>
      </c>
      <c r="K187" s="190">
        <f t="shared" si="58"/>
        <v>1.7741281427412813E-3</v>
      </c>
      <c r="L187" s="190">
        <f t="shared" si="47"/>
        <v>0.99822587185725875</v>
      </c>
      <c r="M187" s="189">
        <f t="shared" si="62"/>
        <v>97840.81203003088</v>
      </c>
      <c r="N187" s="189">
        <f t="shared" si="46"/>
        <v>173.5821381311375</v>
      </c>
      <c r="O187" s="189">
        <f t="shared" si="59"/>
        <v>488770.10480482655</v>
      </c>
      <c r="P187" s="189">
        <f t="shared" si="60"/>
        <v>6895876.9877749849</v>
      </c>
      <c r="Q187" s="200">
        <f t="shared" si="61"/>
        <v>70.480578039953215</v>
      </c>
    </row>
    <row r="188" spans="2:17" x14ac:dyDescent="0.2">
      <c r="B188" s="209" t="s">
        <v>44</v>
      </c>
      <c r="C188" s="187" t="s">
        <v>69</v>
      </c>
      <c r="D188" s="188" t="s">
        <v>121</v>
      </c>
      <c r="E188" s="187" t="str">
        <f t="shared" si="44"/>
        <v>APFemale15-19</v>
      </c>
      <c r="F188" s="189">
        <f>VLOOKUP(E188,'Appendix 1b. Pop 2019'!$E$4:$F$1683,2,FALSE)</f>
        <v>42175</v>
      </c>
      <c r="G188" s="189">
        <f>VLOOKUP(E188,'Appendix 2b. Deaths 2019'!$E$4:$F$1683,2,FALSE)</f>
        <v>20</v>
      </c>
      <c r="H188" s="190">
        <f t="shared" si="45"/>
        <v>4.7421458209839952E-4</v>
      </c>
      <c r="I188" s="191">
        <v>5</v>
      </c>
      <c r="J188" s="213">
        <f>VLOOKUP(E188,'Appendix 3. nax IBGE 2019'!$E$5:$O$1850,11,FALSE)</f>
        <v>2.4999999999998899</v>
      </c>
      <c r="K188" s="190">
        <f t="shared" si="58"/>
        <v>2.368265245707519E-3</v>
      </c>
      <c r="L188" s="190">
        <f t="shared" si="47"/>
        <v>0.99763173475429245</v>
      </c>
      <c r="M188" s="189">
        <f t="shared" si="62"/>
        <v>97667.22989189974</v>
      </c>
      <c r="N188" s="189">
        <f t="shared" si="46"/>
        <v>231.30190619751269</v>
      </c>
      <c r="O188" s="189">
        <f t="shared" si="59"/>
        <v>487757.89469400491</v>
      </c>
      <c r="P188" s="189">
        <f t="shared" si="60"/>
        <v>6407106.882970158</v>
      </c>
      <c r="Q188" s="200">
        <f t="shared" si="61"/>
        <v>65.60139864785441</v>
      </c>
    </row>
    <row r="189" spans="2:17" x14ac:dyDescent="0.2">
      <c r="B189" s="209" t="s">
        <v>44</v>
      </c>
      <c r="C189" s="187" t="s">
        <v>69</v>
      </c>
      <c r="D189" s="188" t="s">
        <v>122</v>
      </c>
      <c r="E189" s="187" t="str">
        <f t="shared" si="44"/>
        <v>APFemale20-24</v>
      </c>
      <c r="F189" s="189">
        <f>VLOOKUP(E189,'Appendix 1b. Pop 2019'!$E$4:$F$1683,2,FALSE)</f>
        <v>41774</v>
      </c>
      <c r="G189" s="189">
        <f>VLOOKUP(E189,'Appendix 2b. Deaths 2019'!$E$4:$F$1683,2,FALSE)</f>
        <v>28</v>
      </c>
      <c r="H189" s="190">
        <f t="shared" si="45"/>
        <v>6.7027337578398041E-4</v>
      </c>
      <c r="I189" s="191">
        <v>5</v>
      </c>
      <c r="J189" s="213">
        <f>VLOOKUP(E189,'Appendix 3. nax IBGE 2019'!$E$5:$O$1850,11,FALSE)</f>
        <v>2.5000000000000488</v>
      </c>
      <c r="K189" s="190">
        <f t="shared" si="58"/>
        <v>3.3457604435522411E-3</v>
      </c>
      <c r="L189" s="190">
        <f t="shared" si="47"/>
        <v>0.99665423955644772</v>
      </c>
      <c r="M189" s="189">
        <f t="shared" si="62"/>
        <v>97435.927985702234</v>
      </c>
      <c r="N189" s="189">
        <f t="shared" si="46"/>
        <v>325.99727363536732</v>
      </c>
      <c r="O189" s="189">
        <f t="shared" si="59"/>
        <v>486364.64674442279</v>
      </c>
      <c r="P189" s="189">
        <f t="shared" si="60"/>
        <v>5919348.9882761529</v>
      </c>
      <c r="Q189" s="200">
        <f t="shared" si="61"/>
        <v>60.751194252953177</v>
      </c>
    </row>
    <row r="190" spans="2:17" x14ac:dyDescent="0.2">
      <c r="B190" s="209" t="s">
        <v>44</v>
      </c>
      <c r="C190" s="187" t="s">
        <v>69</v>
      </c>
      <c r="D190" s="188" t="s">
        <v>123</v>
      </c>
      <c r="E190" s="187" t="str">
        <f t="shared" si="44"/>
        <v>APFemale25-29</v>
      </c>
      <c r="F190" s="189">
        <f>VLOOKUP(E190,'Appendix 1b. Pop 2019'!$E$4:$F$1683,2,FALSE)</f>
        <v>39267</v>
      </c>
      <c r="G190" s="189">
        <f>VLOOKUP(E190,'Appendix 2b. Deaths 2019'!$E$4:$F$1683,2,FALSE)</f>
        <v>24</v>
      </c>
      <c r="H190" s="190">
        <f t="shared" si="45"/>
        <v>6.1120024448009784E-4</v>
      </c>
      <c r="I190" s="191">
        <v>5</v>
      </c>
      <c r="J190" s="213">
        <f>VLOOKUP(E190,'Appendix 3. nax IBGE 2019'!$E$5:$O$1850,11,FALSE)</f>
        <v>2.4999999999999956</v>
      </c>
      <c r="K190" s="190">
        <f t="shared" si="58"/>
        <v>3.0513387748874821E-3</v>
      </c>
      <c r="L190" s="190">
        <f t="shared" si="47"/>
        <v>0.9969486612251125</v>
      </c>
      <c r="M190" s="189">
        <f t="shared" si="62"/>
        <v>97109.930712066867</v>
      </c>
      <c r="N190" s="189">
        <f t="shared" si="46"/>
        <v>296.31529700836637</v>
      </c>
      <c r="O190" s="189">
        <f t="shared" si="59"/>
        <v>484808.86531781347</v>
      </c>
      <c r="P190" s="189">
        <f t="shared" si="60"/>
        <v>5432984.3415317303</v>
      </c>
      <c r="Q190" s="200">
        <f t="shared" si="61"/>
        <v>55.94674305391743</v>
      </c>
    </row>
    <row r="191" spans="2:17" x14ac:dyDescent="0.2">
      <c r="B191" s="209" t="s">
        <v>44</v>
      </c>
      <c r="C191" s="187" t="s">
        <v>69</v>
      </c>
      <c r="D191" s="188" t="s">
        <v>124</v>
      </c>
      <c r="E191" s="187" t="str">
        <f t="shared" si="44"/>
        <v>APFemale30-34</v>
      </c>
      <c r="F191" s="189">
        <f>VLOOKUP(E191,'Appendix 1b. Pop 2019'!$E$4:$F$1683,2,FALSE)</f>
        <v>36724</v>
      </c>
      <c r="G191" s="189">
        <f>VLOOKUP(E191,'Appendix 2b. Deaths 2019'!$E$4:$F$1683,2,FALSE)</f>
        <v>26</v>
      </c>
      <c r="H191" s="190">
        <f t="shared" si="45"/>
        <v>7.0798387975166109E-4</v>
      </c>
      <c r="I191" s="191">
        <v>5</v>
      </c>
      <c r="J191" s="213">
        <f>VLOOKUP(E191,'Appendix 3. nax IBGE 2019'!$E$5:$O$1850,11,FALSE)</f>
        <v>2.4999999999999933</v>
      </c>
      <c r="K191" s="190">
        <f t="shared" si="58"/>
        <v>3.5336649541982657E-3</v>
      </c>
      <c r="L191" s="190">
        <f t="shared" si="47"/>
        <v>0.99646633504580173</v>
      </c>
      <c r="M191" s="189">
        <f t="shared" si="62"/>
        <v>96813.615415058506</v>
      </c>
      <c r="N191" s="189">
        <f t="shared" si="46"/>
        <v>342.10687988142121</v>
      </c>
      <c r="O191" s="189">
        <f t="shared" si="59"/>
        <v>483212.80987558898</v>
      </c>
      <c r="P191" s="189">
        <f t="shared" si="60"/>
        <v>4948175.4762139171</v>
      </c>
      <c r="Q191" s="200">
        <f t="shared" si="61"/>
        <v>51.110326321356162</v>
      </c>
    </row>
    <row r="192" spans="2:17" x14ac:dyDescent="0.2">
      <c r="B192" s="209" t="s">
        <v>44</v>
      </c>
      <c r="C192" s="187" t="s">
        <v>69</v>
      </c>
      <c r="D192" s="188" t="s">
        <v>125</v>
      </c>
      <c r="E192" s="187" t="str">
        <f t="shared" si="44"/>
        <v>APFemale35-39</v>
      </c>
      <c r="F192" s="189">
        <f>VLOOKUP(E192,'Appendix 1b. Pop 2019'!$E$4:$F$1683,2,FALSE)</f>
        <v>33581</v>
      </c>
      <c r="G192" s="189">
        <f>VLOOKUP(E192,'Appendix 2b. Deaths 2019'!$E$4:$F$1683,2,FALSE)</f>
        <v>39</v>
      </c>
      <c r="H192" s="190">
        <f t="shared" si="45"/>
        <v>1.1613710133706559E-3</v>
      </c>
      <c r="I192" s="191">
        <v>5</v>
      </c>
      <c r="J192" s="213">
        <f>VLOOKUP(E192,'Appendix 3. nax IBGE 2019'!$E$5:$O$1850,11,FALSE)</f>
        <v>2.5000000000000449</v>
      </c>
      <c r="K192" s="190">
        <f t="shared" si="58"/>
        <v>5.790044093412711E-3</v>
      </c>
      <c r="L192" s="190">
        <f t="shared" si="47"/>
        <v>0.99420995590658734</v>
      </c>
      <c r="M192" s="189">
        <f t="shared" si="62"/>
        <v>96471.508535177083</v>
      </c>
      <c r="N192" s="189">
        <f t="shared" si="46"/>
        <v>558.57428817671598</v>
      </c>
      <c r="O192" s="189">
        <f t="shared" si="59"/>
        <v>480961.10695544363</v>
      </c>
      <c r="P192" s="189">
        <f t="shared" si="60"/>
        <v>4464962.6663383283</v>
      </c>
      <c r="Q192" s="200">
        <f t="shared" si="61"/>
        <v>46.282708067224199</v>
      </c>
    </row>
    <row r="193" spans="2:17" x14ac:dyDescent="0.2">
      <c r="B193" s="209" t="s">
        <v>44</v>
      </c>
      <c r="C193" s="187" t="s">
        <v>69</v>
      </c>
      <c r="D193" s="188" t="s">
        <v>126</v>
      </c>
      <c r="E193" s="187" t="str">
        <f t="shared" si="44"/>
        <v>APFemale40-44</v>
      </c>
      <c r="F193" s="189">
        <f>VLOOKUP(E193,'Appendix 1b. Pop 2019'!$E$4:$F$1683,2,FALSE)</f>
        <v>28170</v>
      </c>
      <c r="G193" s="189">
        <f>VLOOKUP(E193,'Appendix 2b. Deaths 2019'!$E$4:$F$1683,2,FALSE)</f>
        <v>54</v>
      </c>
      <c r="H193" s="190">
        <f t="shared" si="45"/>
        <v>1.9169329073482429E-3</v>
      </c>
      <c r="I193" s="191">
        <v>5</v>
      </c>
      <c r="J193" s="213">
        <f>VLOOKUP(E193,'Appendix 3. nax IBGE 2019'!$E$5:$O$1850,11,FALSE)</f>
        <v>2.4999999999999982</v>
      </c>
      <c r="K193" s="190">
        <f t="shared" si="58"/>
        <v>9.5389507154213047E-3</v>
      </c>
      <c r="L193" s="190">
        <f t="shared" si="47"/>
        <v>0.99046104928457868</v>
      </c>
      <c r="M193" s="189">
        <f t="shared" si="62"/>
        <v>95912.934247000361</v>
      </c>
      <c r="N193" s="189">
        <f t="shared" si="46"/>
        <v>914.90875275358064</v>
      </c>
      <c r="O193" s="189">
        <f t="shared" si="59"/>
        <v>477277.39935311791</v>
      </c>
      <c r="P193" s="189">
        <f t="shared" si="60"/>
        <v>3984001.5593828848</v>
      </c>
      <c r="Q193" s="200">
        <f t="shared" si="61"/>
        <v>41.537688223812033</v>
      </c>
    </row>
    <row r="194" spans="2:17" x14ac:dyDescent="0.2">
      <c r="B194" s="209" t="s">
        <v>44</v>
      </c>
      <c r="C194" s="187" t="s">
        <v>69</v>
      </c>
      <c r="D194" s="188" t="s">
        <v>127</v>
      </c>
      <c r="E194" s="187" t="str">
        <f t="shared" si="44"/>
        <v>APFemale45-49</v>
      </c>
      <c r="F194" s="189">
        <f>VLOOKUP(E194,'Appendix 1b. Pop 2019'!$E$4:$F$1683,2,FALSE)</f>
        <v>22813</v>
      </c>
      <c r="G194" s="189">
        <f>VLOOKUP(E194,'Appendix 2b. Deaths 2019'!$E$4:$F$1683,2,FALSE)</f>
        <v>53</v>
      </c>
      <c r="H194" s="190">
        <f t="shared" si="45"/>
        <v>2.3232367509753212E-3</v>
      </c>
      <c r="I194" s="191">
        <v>5</v>
      </c>
      <c r="J194" s="213">
        <f>VLOOKUP(E194,'Appendix 3. nax IBGE 2019'!$E$5:$O$1850,11,FALSE)</f>
        <v>2.4999999999999742</v>
      </c>
      <c r="K194" s="190">
        <f t="shared" si="58"/>
        <v>1.1549105489093723E-2</v>
      </c>
      <c r="L194" s="190">
        <f t="shared" si="47"/>
        <v>0.98845089451090629</v>
      </c>
      <c r="M194" s="189">
        <f t="shared" si="62"/>
        <v>94998.025494246787</v>
      </c>
      <c r="N194" s="189">
        <f t="shared" si="46"/>
        <v>1097.1422176886711</v>
      </c>
      <c r="O194" s="189">
        <f t="shared" si="59"/>
        <v>472247.27192701225</v>
      </c>
      <c r="P194" s="189">
        <f t="shared" si="60"/>
        <v>3506724.1600297666</v>
      </c>
      <c r="Q194" s="200">
        <f t="shared" si="61"/>
        <v>36.913653118423376</v>
      </c>
    </row>
    <row r="195" spans="2:17" x14ac:dyDescent="0.2">
      <c r="B195" s="209" t="s">
        <v>44</v>
      </c>
      <c r="C195" s="187" t="s">
        <v>69</v>
      </c>
      <c r="D195" s="188" t="s">
        <v>128</v>
      </c>
      <c r="E195" s="187" t="str">
        <f t="shared" si="44"/>
        <v>APFemale50-54</v>
      </c>
      <c r="F195" s="189">
        <f>VLOOKUP(E195,'Appendix 1b. Pop 2019'!$E$4:$F$1683,2,FALSE)</f>
        <v>17436</v>
      </c>
      <c r="G195" s="189">
        <f>VLOOKUP(E195,'Appendix 2b. Deaths 2019'!$E$4:$F$1683,2,FALSE)</f>
        <v>73</v>
      </c>
      <c r="H195" s="190">
        <f t="shared" si="45"/>
        <v>4.1867400779995413E-3</v>
      </c>
      <c r="I195" s="191">
        <v>5</v>
      </c>
      <c r="J195" s="213">
        <f>VLOOKUP(E195,'Appendix 3. nax IBGE 2019'!$E$5:$O$1850,11,FALSE)</f>
        <v>2.4999999999999929</v>
      </c>
      <c r="K195" s="190">
        <f t="shared" si="58"/>
        <v>2.0716860118625308E-2</v>
      </c>
      <c r="L195" s="190">
        <f t="shared" si="47"/>
        <v>0.97928313988137472</v>
      </c>
      <c r="M195" s="189">
        <f t="shared" si="62"/>
        <v>93900.883276558117</v>
      </c>
      <c r="N195" s="189">
        <f t="shared" si="46"/>
        <v>1945.331463855817</v>
      </c>
      <c r="O195" s="189">
        <f t="shared" si="59"/>
        <v>464641.08772315102</v>
      </c>
      <c r="P195" s="189">
        <f t="shared" si="60"/>
        <v>3034476.8881027545</v>
      </c>
      <c r="Q195" s="200">
        <f t="shared" si="61"/>
        <v>32.315743816440715</v>
      </c>
    </row>
    <row r="196" spans="2:17" x14ac:dyDescent="0.2">
      <c r="B196" s="209" t="s">
        <v>44</v>
      </c>
      <c r="C196" s="187" t="s">
        <v>69</v>
      </c>
      <c r="D196" s="188" t="s">
        <v>129</v>
      </c>
      <c r="E196" s="187" t="str">
        <f t="shared" ref="E196:E259" si="63">_xlfn.CONCAT(B196,C196,D196)</f>
        <v>APFemale55-59</v>
      </c>
      <c r="F196" s="189">
        <f>VLOOKUP(E196,'Appendix 1b. Pop 2019'!$E$4:$F$1683,2,FALSE)</f>
        <v>13267</v>
      </c>
      <c r="G196" s="189">
        <f>VLOOKUP(E196,'Appendix 2b. Deaths 2019'!$E$4:$F$1683,2,FALSE)</f>
        <v>80</v>
      </c>
      <c r="H196" s="190">
        <f t="shared" ref="H196:H259" si="64">G196/F196</f>
        <v>6.0299992462500944E-3</v>
      </c>
      <c r="I196" s="191">
        <v>5</v>
      </c>
      <c r="J196" s="213">
        <f>VLOOKUP(E196,'Appendix 3. nax IBGE 2019'!$E$5:$O$1850,11,FALSE)</f>
        <v>2.5000000000000062</v>
      </c>
      <c r="K196" s="190">
        <f t="shared" si="58"/>
        <v>2.9702235093190761E-2</v>
      </c>
      <c r="L196" s="190">
        <f t="shared" si="47"/>
        <v>0.97029776490680919</v>
      </c>
      <c r="M196" s="189">
        <f t="shared" si="62"/>
        <v>91955.551812702295</v>
      </c>
      <c r="N196" s="189">
        <f t="shared" ref="N196:N259" si="65">M196*K196</f>
        <v>2731.2854180649674</v>
      </c>
      <c r="O196" s="189">
        <f t="shared" si="59"/>
        <v>452949.54551834904</v>
      </c>
      <c r="P196" s="189">
        <f t="shared" si="60"/>
        <v>2569835.8003796036</v>
      </c>
      <c r="Q196" s="200">
        <f t="shared" si="61"/>
        <v>27.946499691654495</v>
      </c>
    </row>
    <row r="197" spans="2:17" x14ac:dyDescent="0.2">
      <c r="B197" s="209" t="s">
        <v>44</v>
      </c>
      <c r="C197" s="187" t="s">
        <v>69</v>
      </c>
      <c r="D197" s="188" t="s">
        <v>130</v>
      </c>
      <c r="E197" s="187" t="str">
        <f t="shared" si="63"/>
        <v>APFemale60-64</v>
      </c>
      <c r="F197" s="189">
        <f>VLOOKUP(E197,'Appendix 1b. Pop 2019'!$E$4:$F$1683,2,FALSE)</f>
        <v>10170</v>
      </c>
      <c r="G197" s="189">
        <f>VLOOKUP(E197,'Appendix 2b. Deaths 2019'!$E$4:$F$1683,2,FALSE)</f>
        <v>91</v>
      </c>
      <c r="H197" s="190">
        <f t="shared" si="64"/>
        <v>8.9478859390363808E-3</v>
      </c>
      <c r="I197" s="191">
        <v>5</v>
      </c>
      <c r="J197" s="213">
        <f>VLOOKUP(E197,'Appendix 3. nax IBGE 2019'!$E$5:$O$1850,11,FALSE)</f>
        <v>2.5000000000000018</v>
      </c>
      <c r="K197" s="190">
        <f t="shared" si="58"/>
        <v>4.3760519355614327E-2</v>
      </c>
      <c r="L197" s="190">
        <f t="shared" ref="L197:L260" si="66">1-K197</f>
        <v>0.95623948064438569</v>
      </c>
      <c r="M197" s="189">
        <f t="shared" si="62"/>
        <v>89224.266394637321</v>
      </c>
      <c r="N197" s="189">
        <f t="shared" si="65"/>
        <v>3904.5002365530154</v>
      </c>
      <c r="O197" s="189">
        <f t="shared" si="59"/>
        <v>436360.08138180414</v>
      </c>
      <c r="P197" s="189">
        <f t="shared" si="60"/>
        <v>2116886.2548612547</v>
      </c>
      <c r="Q197" s="200">
        <f t="shared" si="61"/>
        <v>23.725454300720219</v>
      </c>
    </row>
    <row r="198" spans="2:17" x14ac:dyDescent="0.2">
      <c r="B198" s="209" t="s">
        <v>44</v>
      </c>
      <c r="C198" s="187" t="s">
        <v>69</v>
      </c>
      <c r="D198" s="188" t="s">
        <v>131</v>
      </c>
      <c r="E198" s="187" t="str">
        <f t="shared" si="63"/>
        <v>APFemale65-69</v>
      </c>
      <c r="F198" s="189">
        <f>VLOOKUP(E198,'Appendix 1b. Pop 2019'!$E$4:$F$1683,2,FALSE)</f>
        <v>7005</v>
      </c>
      <c r="G198" s="189">
        <f>VLOOKUP(E198,'Appendix 2b. Deaths 2019'!$E$4:$F$1683,2,FALSE)</f>
        <v>106</v>
      </c>
      <c r="H198" s="190">
        <f t="shared" si="64"/>
        <v>1.5132048536759457E-2</v>
      </c>
      <c r="I198" s="191">
        <v>5</v>
      </c>
      <c r="J198" s="213">
        <f>VLOOKUP(E198,'Appendix 3. nax IBGE 2019'!$E$5:$O$1850,11,FALSE)</f>
        <v>2.5000000000000009</v>
      </c>
      <c r="K198" s="190">
        <f t="shared" si="58"/>
        <v>7.2902338376891335E-2</v>
      </c>
      <c r="L198" s="190">
        <f t="shared" si="66"/>
        <v>0.92709766162310869</v>
      </c>
      <c r="M198" s="189">
        <f t="shared" si="62"/>
        <v>85319.766158084312</v>
      </c>
      <c r="N198" s="189">
        <f t="shared" si="65"/>
        <v>6220.0104626939046</v>
      </c>
      <c r="O198" s="189">
        <f t="shared" si="59"/>
        <v>411048.80463368684</v>
      </c>
      <c r="P198" s="189">
        <f t="shared" si="60"/>
        <v>1680526.1734794506</v>
      </c>
      <c r="Q198" s="200">
        <f t="shared" si="61"/>
        <v>19.696797695925419</v>
      </c>
    </row>
    <row r="199" spans="2:17" x14ac:dyDescent="0.2">
      <c r="B199" s="209" t="s">
        <v>44</v>
      </c>
      <c r="C199" s="187" t="s">
        <v>69</v>
      </c>
      <c r="D199" s="188" t="s">
        <v>132</v>
      </c>
      <c r="E199" s="187" t="str">
        <f t="shared" si="63"/>
        <v>APFemale70-74</v>
      </c>
      <c r="F199" s="189">
        <f>VLOOKUP(E199,'Appendix 1b. Pop 2019'!$E$4:$F$1683,2,FALSE)</f>
        <v>4476</v>
      </c>
      <c r="G199" s="189">
        <f>VLOOKUP(E199,'Appendix 2b. Deaths 2019'!$E$4:$F$1683,2,FALSE)</f>
        <v>111</v>
      </c>
      <c r="H199" s="190">
        <f t="shared" si="64"/>
        <v>2.4798927613941018E-2</v>
      </c>
      <c r="I199" s="191">
        <v>5</v>
      </c>
      <c r="J199" s="213">
        <f>VLOOKUP(E199,'Appendix 3. nax IBGE 2019'!$E$5:$O$1850,11,FALSE)</f>
        <v>2.5000000000000013</v>
      </c>
      <c r="K199" s="190">
        <f t="shared" si="58"/>
        <v>0.11675607447144208</v>
      </c>
      <c r="L199" s="190">
        <f t="shared" si="66"/>
        <v>0.8832439255285579</v>
      </c>
      <c r="M199" s="189">
        <f t="shared" si="62"/>
        <v>79099.755695390413</v>
      </c>
      <c r="N199" s="189">
        <f t="shared" si="65"/>
        <v>9235.3769666438784</v>
      </c>
      <c r="O199" s="189">
        <f t="shared" si="59"/>
        <v>372410.33606034244</v>
      </c>
      <c r="P199" s="189">
        <f t="shared" si="60"/>
        <v>1269477.3688457638</v>
      </c>
      <c r="Q199" s="200">
        <f t="shared" si="61"/>
        <v>16.049068137889879</v>
      </c>
    </row>
    <row r="200" spans="2:17" x14ac:dyDescent="0.2">
      <c r="B200" s="209" t="s">
        <v>44</v>
      </c>
      <c r="C200" s="187" t="s">
        <v>69</v>
      </c>
      <c r="D200" s="188" t="s">
        <v>133</v>
      </c>
      <c r="E200" s="187" t="str">
        <f t="shared" si="63"/>
        <v>APFemale75-79</v>
      </c>
      <c r="F200" s="189">
        <f>VLOOKUP(E200,'Appendix 1b. Pop 2019'!$E$4:$F$1683,2,FALSE)</f>
        <v>3361</v>
      </c>
      <c r="G200" s="189">
        <f>VLOOKUP(E200,'Appendix 2b. Deaths 2019'!$E$4:$F$1683,2,FALSE)</f>
        <v>118</v>
      </c>
      <c r="H200" s="190">
        <f t="shared" si="64"/>
        <v>3.5108598631359712E-2</v>
      </c>
      <c r="I200" s="191">
        <v>5</v>
      </c>
      <c r="J200" s="213">
        <f>VLOOKUP(E200,'Appendix 3. nax IBGE 2019'!$E$5:$O$1850,11,FALSE)</f>
        <v>2.5000000000000022</v>
      </c>
      <c r="K200" s="190">
        <f t="shared" si="58"/>
        <v>0.1613785557986871</v>
      </c>
      <c r="L200" s="190">
        <f t="shared" si="66"/>
        <v>0.8386214442013129</v>
      </c>
      <c r="M200" s="189">
        <f t="shared" si="62"/>
        <v>69864.378728746538</v>
      </c>
      <c r="N200" s="189">
        <f t="shared" si="65"/>
        <v>11274.612541017632</v>
      </c>
      <c r="O200" s="189">
        <f t="shared" si="59"/>
        <v>321135.36229118862</v>
      </c>
      <c r="P200" s="189">
        <f t="shared" si="60"/>
        <v>897067.03278542147</v>
      </c>
      <c r="Q200" s="200">
        <f t="shared" si="61"/>
        <v>12.84012037476707</v>
      </c>
    </row>
    <row r="201" spans="2:17" x14ac:dyDescent="0.2">
      <c r="B201" s="209" t="s">
        <v>44</v>
      </c>
      <c r="C201" s="187" t="s">
        <v>69</v>
      </c>
      <c r="D201" s="188" t="s">
        <v>134</v>
      </c>
      <c r="E201" s="187" t="str">
        <f t="shared" si="63"/>
        <v>APFemale80-84</v>
      </c>
      <c r="F201" s="189">
        <f>VLOOKUP(E201,'Appendix 1b. Pop 2019'!$E$4:$F$1683,2,FALSE)</f>
        <v>2033</v>
      </c>
      <c r="G201" s="189">
        <f>VLOOKUP(E201,'Appendix 2b. Deaths 2019'!$E$4:$F$1683,2,FALSE)</f>
        <v>126</v>
      </c>
      <c r="H201" s="190">
        <f t="shared" si="64"/>
        <v>6.1977373339891784E-2</v>
      </c>
      <c r="I201" s="191">
        <v>5</v>
      </c>
      <c r="J201" s="213">
        <f>VLOOKUP(E201,'Appendix 3. nax IBGE 2019'!$E$5:$O$1850,11,FALSE)</f>
        <v>2.4999999999999996</v>
      </c>
      <c r="K201" s="190">
        <f t="shared" si="58"/>
        <v>0.26831345826235092</v>
      </c>
      <c r="L201" s="190">
        <f t="shared" si="66"/>
        <v>0.73168654173764902</v>
      </c>
      <c r="M201" s="189">
        <f t="shared" si="62"/>
        <v>58589.766187728907</v>
      </c>
      <c r="N201" s="189">
        <f t="shared" si="65"/>
        <v>15720.422784612099</v>
      </c>
      <c r="O201" s="189">
        <f t="shared" si="59"/>
        <v>253647.77397711427</v>
      </c>
      <c r="P201" s="189">
        <f t="shared" si="60"/>
        <v>575931.67049423279</v>
      </c>
      <c r="Q201" s="200">
        <f t="shared" si="61"/>
        <v>9.8299021820444885</v>
      </c>
    </row>
    <row r="202" spans="2:17" x14ac:dyDescent="0.2">
      <c r="B202" s="209" t="s">
        <v>44</v>
      </c>
      <c r="C202" s="187" t="s">
        <v>69</v>
      </c>
      <c r="D202" s="188" t="s">
        <v>135</v>
      </c>
      <c r="E202" s="187" t="str">
        <f t="shared" si="63"/>
        <v>APFemale85-89</v>
      </c>
      <c r="F202" s="189">
        <f>VLOOKUP(E202,'Appendix 1b. Pop 2019'!$E$4:$F$1683,2,FALSE)</f>
        <v>1106</v>
      </c>
      <c r="G202" s="189">
        <f>VLOOKUP(E202,'Appendix 2b. Deaths 2019'!$E$4:$F$1683,2,FALSE)</f>
        <v>115</v>
      </c>
      <c r="H202" s="190">
        <f t="shared" si="64"/>
        <v>0.10397830018083183</v>
      </c>
      <c r="I202" s="191">
        <v>5</v>
      </c>
      <c r="J202" s="213">
        <f>VLOOKUP(E202,'Appendix 3. nax IBGE 2019'!$E$5:$O$1850,11,FALSE)</f>
        <v>2.5000000000000009</v>
      </c>
      <c r="K202" s="190">
        <f t="shared" si="58"/>
        <v>0.41263006817366349</v>
      </c>
      <c r="L202" s="190">
        <f t="shared" si="66"/>
        <v>0.58736993182633657</v>
      </c>
      <c r="M202" s="189">
        <f t="shared" si="62"/>
        <v>42869.343403116807</v>
      </c>
      <c r="N202" s="189">
        <f t="shared" si="65"/>
        <v>17689.18009098828</v>
      </c>
      <c r="O202" s="189">
        <f t="shared" si="59"/>
        <v>170123.76678811334</v>
      </c>
      <c r="P202" s="189">
        <f t="shared" si="60"/>
        <v>322283.89651711856</v>
      </c>
      <c r="Q202" s="200">
        <f t="shared" si="61"/>
        <v>7.5178174176021315</v>
      </c>
    </row>
    <row r="203" spans="2:17" x14ac:dyDescent="0.2">
      <c r="B203" s="210" t="s">
        <v>44</v>
      </c>
      <c r="C203" s="211" t="s">
        <v>69</v>
      </c>
      <c r="D203" s="203" t="s">
        <v>8</v>
      </c>
      <c r="E203" s="211" t="str">
        <f t="shared" si="63"/>
        <v>APFemale90+</v>
      </c>
      <c r="F203" s="204">
        <f>VLOOKUP(E203,'Appendix 1b. Pop 2019'!$E$4:$F$1683,2,FALSE)</f>
        <v>846</v>
      </c>
      <c r="G203" s="204">
        <f>VLOOKUP(E203,'Appendix 2b. Deaths 2019'!$E$4:$F$1683,2,FALSE)</f>
        <v>140</v>
      </c>
      <c r="H203" s="202">
        <f t="shared" si="64"/>
        <v>0.16548463356973994</v>
      </c>
      <c r="I203" s="205"/>
      <c r="J203" s="214">
        <f>VLOOKUP(E203,'Appendix 3. nax IBGE 2019'!$E$5:$O$1850,11,FALSE)</f>
        <v>7.421780624832846</v>
      </c>
      <c r="K203" s="202">
        <v>1</v>
      </c>
      <c r="L203" s="202">
        <f t="shared" si="66"/>
        <v>0</v>
      </c>
      <c r="M203" s="204">
        <f t="shared" si="62"/>
        <v>25180.163312128527</v>
      </c>
      <c r="N203" s="204">
        <f t="shared" si="65"/>
        <v>25180.163312128527</v>
      </c>
      <c r="O203" s="204">
        <f>M203*Q203</f>
        <v>152160.12972900525</v>
      </c>
      <c r="P203" s="204">
        <f>O203</f>
        <v>152160.12972900525</v>
      </c>
      <c r="Q203" s="206">
        <f>1/H203</f>
        <v>6.0428571428571436</v>
      </c>
    </row>
    <row r="204" spans="2:17" x14ac:dyDescent="0.2">
      <c r="B204" s="207" t="s">
        <v>44</v>
      </c>
      <c r="C204" s="208" t="s">
        <v>70</v>
      </c>
      <c r="D204" s="194">
        <v>0</v>
      </c>
      <c r="E204" s="208" t="str">
        <f t="shared" si="63"/>
        <v>APMale0</v>
      </c>
      <c r="F204" s="195">
        <f>VLOOKUP(E204,'Appendix 1b. Pop 2019'!$E$4:$F$1683,2,FALSE)</f>
        <v>8147</v>
      </c>
      <c r="G204" s="195">
        <f>VLOOKUP(E204,'Appendix 2b. Deaths 2019'!$E$4:$F$1683,2,FALSE)</f>
        <v>158</v>
      </c>
      <c r="H204" s="193">
        <f t="shared" si="64"/>
        <v>1.9393641831348962E-2</v>
      </c>
      <c r="I204" s="196">
        <v>1</v>
      </c>
      <c r="J204" s="212">
        <f>VLOOKUP(E204,'Appendix 3. nax IBGE 2019'!$E$5:$O$1850,11,FALSE)</f>
        <v>0.10860748706447551</v>
      </c>
      <c r="K204" s="193">
        <f t="shared" ref="K204:K222" si="67">(I204*H204)/(1+(I204-J204)*H204)</f>
        <v>1.9064074556829701E-2</v>
      </c>
      <c r="L204" s="193">
        <f t="shared" si="66"/>
        <v>0.98093592544317032</v>
      </c>
      <c r="M204" s="195">
        <v>100000</v>
      </c>
      <c r="N204" s="195">
        <f t="shared" si="65"/>
        <v>1906.4074556829701</v>
      </c>
      <c r="O204" s="195">
        <f t="shared" ref="O204:O222" si="68">M205*I204+N204*J204</f>
        <v>98300.642667399734</v>
      </c>
      <c r="P204" s="195">
        <f t="shared" ref="P204:P222" si="69">P205+O204</f>
        <v>7245951.4013188714</v>
      </c>
      <c r="Q204" s="197">
        <f t="shared" ref="Q204:Q222" si="70">P204/M204</f>
        <v>72.459514013188709</v>
      </c>
    </row>
    <row r="205" spans="2:17" x14ac:dyDescent="0.2">
      <c r="B205" s="209" t="s">
        <v>44</v>
      </c>
      <c r="C205" s="187" t="s">
        <v>70</v>
      </c>
      <c r="D205" s="199" t="s">
        <v>139</v>
      </c>
      <c r="E205" s="187" t="str">
        <f t="shared" si="63"/>
        <v>APMale01-04</v>
      </c>
      <c r="F205" s="189">
        <f>VLOOKUP(E205,'Appendix 1b. Pop 2019'!$E$4:$F$1683,2,FALSE)</f>
        <v>33157</v>
      </c>
      <c r="G205" s="189">
        <f>VLOOKUP(E205,'Appendix 2b. Deaths 2019'!$E$4:$F$1683,2,FALSE)</f>
        <v>30</v>
      </c>
      <c r="H205" s="190">
        <f t="shared" si="64"/>
        <v>9.0478631963084716E-4</v>
      </c>
      <c r="I205" s="191">
        <v>4</v>
      </c>
      <c r="J205" s="213">
        <f>VLOOKUP(E205,'Appendix 3. nax IBGE 2019'!$E$5:$O$1850,11,FALSE)</f>
        <v>1.5837193535563356</v>
      </c>
      <c r="K205" s="190">
        <f t="shared" si="67"/>
        <v>3.6112502992963896E-3</v>
      </c>
      <c r="L205" s="190">
        <f t="shared" si="66"/>
        <v>0.99638874970070357</v>
      </c>
      <c r="M205" s="189">
        <f t="shared" ref="M205:M223" si="71">M204-N204</f>
        <v>98093.592544317027</v>
      </c>
      <c r="N205" s="189">
        <f t="shared" si="65"/>
        <v>354.24051543472297</v>
      </c>
      <c r="O205" s="189">
        <f t="shared" si="68"/>
        <v>391518.42567563697</v>
      </c>
      <c r="P205" s="189">
        <f t="shared" si="69"/>
        <v>7147650.7586514717</v>
      </c>
      <c r="Q205" s="200">
        <f t="shared" si="70"/>
        <v>72.865623260992137</v>
      </c>
    </row>
    <row r="206" spans="2:17" x14ac:dyDescent="0.2">
      <c r="B206" s="209" t="s">
        <v>44</v>
      </c>
      <c r="C206" s="187" t="s">
        <v>70</v>
      </c>
      <c r="D206" s="199" t="s">
        <v>138</v>
      </c>
      <c r="E206" s="187" t="str">
        <f t="shared" si="63"/>
        <v>APMale05-09</v>
      </c>
      <c r="F206" s="189">
        <f>VLOOKUP(E206,'Appendix 1b. Pop 2019'!$E$4:$F$1683,2,FALSE)</f>
        <v>41051</v>
      </c>
      <c r="G206" s="189">
        <f>VLOOKUP(E206,'Appendix 2b. Deaths 2019'!$E$4:$F$1683,2,FALSE)</f>
        <v>16</v>
      </c>
      <c r="H206" s="190">
        <f t="shared" si="64"/>
        <v>3.8975908016857078E-4</v>
      </c>
      <c r="I206" s="191">
        <v>5</v>
      </c>
      <c r="J206" s="213">
        <f>VLOOKUP(E206,'Appendix 3. nax IBGE 2019'!$E$5:$O$1850,11,FALSE)</f>
        <v>2.4999999999998401</v>
      </c>
      <c r="K206" s="190">
        <f t="shared" si="67"/>
        <v>1.9468983475700271E-3</v>
      </c>
      <c r="L206" s="190">
        <f t="shared" si="66"/>
        <v>0.99805310165243</v>
      </c>
      <c r="M206" s="189">
        <f t="shared" si="71"/>
        <v>97739.352028882306</v>
      </c>
      <c r="N206" s="189">
        <f t="shared" si="65"/>
        <v>190.28858295759613</v>
      </c>
      <c r="O206" s="189">
        <f t="shared" si="68"/>
        <v>488221.03868701751</v>
      </c>
      <c r="P206" s="189">
        <f t="shared" si="69"/>
        <v>6756132.3329758346</v>
      </c>
      <c r="Q206" s="200">
        <f t="shared" si="70"/>
        <v>69.123973023469347</v>
      </c>
    </row>
    <row r="207" spans="2:17" x14ac:dyDescent="0.2">
      <c r="B207" s="209" t="s">
        <v>44</v>
      </c>
      <c r="C207" s="187" t="s">
        <v>70</v>
      </c>
      <c r="D207" s="199" t="s">
        <v>120</v>
      </c>
      <c r="E207" s="187" t="str">
        <f t="shared" si="63"/>
        <v>APMale10-14</v>
      </c>
      <c r="F207" s="189">
        <f>VLOOKUP(E207,'Appendix 1b. Pop 2019'!$E$4:$F$1683,2,FALSE)</f>
        <v>40935</v>
      </c>
      <c r="G207" s="189">
        <f>VLOOKUP(E207,'Appendix 2b. Deaths 2019'!$E$4:$F$1683,2,FALSE)</f>
        <v>17</v>
      </c>
      <c r="H207" s="190">
        <f t="shared" si="64"/>
        <v>4.1529253694882128E-4</v>
      </c>
      <c r="I207" s="191">
        <v>5</v>
      </c>
      <c r="J207" s="213">
        <f>VLOOKUP(E207,'Appendix 3. nax IBGE 2019'!$E$5:$O$1850,11,FALSE)</f>
        <v>2.5000000000001643</v>
      </c>
      <c r="K207" s="190">
        <f t="shared" si="67"/>
        <v>2.0743090720517355E-3</v>
      </c>
      <c r="L207" s="190">
        <f t="shared" si="66"/>
        <v>0.99792569092794825</v>
      </c>
      <c r="M207" s="189">
        <f t="shared" si="71"/>
        <v>97549.063445924709</v>
      </c>
      <c r="N207" s="189">
        <f t="shared" si="65"/>
        <v>202.34690727603197</v>
      </c>
      <c r="O207" s="189">
        <f t="shared" si="68"/>
        <v>487239.44996143354</v>
      </c>
      <c r="P207" s="189">
        <f t="shared" si="69"/>
        <v>6267911.2942888169</v>
      </c>
      <c r="Q207" s="200">
        <f t="shared" si="70"/>
        <v>64.253936151456415</v>
      </c>
    </row>
    <row r="208" spans="2:17" x14ac:dyDescent="0.2">
      <c r="B208" s="209" t="s">
        <v>44</v>
      </c>
      <c r="C208" s="187" t="s">
        <v>70</v>
      </c>
      <c r="D208" s="188" t="s">
        <v>121</v>
      </c>
      <c r="E208" s="187" t="str">
        <f t="shared" si="63"/>
        <v>APMale15-19</v>
      </c>
      <c r="F208" s="189">
        <f>VLOOKUP(E208,'Appendix 1b. Pop 2019'!$E$4:$F$1683,2,FALSE)</f>
        <v>42893</v>
      </c>
      <c r="G208" s="189">
        <f>VLOOKUP(E208,'Appendix 2b. Deaths 2019'!$E$4:$F$1683,2,FALSE)</f>
        <v>136</v>
      </c>
      <c r="H208" s="190">
        <f t="shared" si="64"/>
        <v>3.1706805306227124E-3</v>
      </c>
      <c r="I208" s="191">
        <v>5</v>
      </c>
      <c r="J208" s="213">
        <f>VLOOKUP(E208,'Appendix 3. nax IBGE 2019'!$E$5:$O$1850,11,FALSE)</f>
        <v>2.5000000000000551</v>
      </c>
      <c r="K208" s="190">
        <f t="shared" si="67"/>
        <v>1.5728725741910116E-2</v>
      </c>
      <c r="L208" s="190">
        <f t="shared" si="66"/>
        <v>0.98427127425808991</v>
      </c>
      <c r="M208" s="189">
        <f t="shared" si="71"/>
        <v>97346.716538648674</v>
      </c>
      <c r="N208" s="189">
        <f t="shared" si="65"/>
        <v>1531.1398063118706</v>
      </c>
      <c r="O208" s="189">
        <f t="shared" si="68"/>
        <v>482905.73317746376</v>
      </c>
      <c r="P208" s="189">
        <f t="shared" si="69"/>
        <v>5780671.8443273837</v>
      </c>
      <c r="Q208" s="200">
        <f t="shared" si="70"/>
        <v>59.382299166015905</v>
      </c>
    </row>
    <row r="209" spans="2:17" x14ac:dyDescent="0.2">
      <c r="B209" s="209" t="s">
        <v>44</v>
      </c>
      <c r="C209" s="187" t="s">
        <v>70</v>
      </c>
      <c r="D209" s="188" t="s">
        <v>122</v>
      </c>
      <c r="E209" s="187" t="str">
        <f t="shared" si="63"/>
        <v>APMale20-24</v>
      </c>
      <c r="F209" s="189">
        <f>VLOOKUP(E209,'Appendix 1b. Pop 2019'!$E$4:$F$1683,2,FALSE)</f>
        <v>41338</v>
      </c>
      <c r="G209" s="189">
        <f>VLOOKUP(E209,'Appendix 2b. Deaths 2019'!$E$4:$F$1683,2,FALSE)</f>
        <v>155</v>
      </c>
      <c r="H209" s="190">
        <f t="shared" si="64"/>
        <v>3.7495766606995985E-3</v>
      </c>
      <c r="I209" s="191">
        <v>5</v>
      </c>
      <c r="J209" s="213">
        <f>VLOOKUP(E209,'Appendix 3. nax IBGE 2019'!$E$5:$O$1850,11,FALSE)</f>
        <v>2.4999999999999805</v>
      </c>
      <c r="K209" s="190">
        <f t="shared" si="67"/>
        <v>1.8573773831350129E-2</v>
      </c>
      <c r="L209" s="190">
        <f t="shared" si="66"/>
        <v>0.98142622616864983</v>
      </c>
      <c r="M209" s="189">
        <f t="shared" si="71"/>
        <v>95815.576732336805</v>
      </c>
      <c r="N209" s="189">
        <f t="shared" si="65"/>
        <v>1779.6568517467977</v>
      </c>
      <c r="O209" s="189">
        <f t="shared" si="68"/>
        <v>474628.74153231701</v>
      </c>
      <c r="P209" s="189">
        <f t="shared" si="69"/>
        <v>5297766.1111499202</v>
      </c>
      <c r="Q209" s="200">
        <f t="shared" si="70"/>
        <v>55.291282397113378</v>
      </c>
    </row>
    <row r="210" spans="2:17" x14ac:dyDescent="0.2">
      <c r="B210" s="209" t="s">
        <v>44</v>
      </c>
      <c r="C210" s="187" t="s">
        <v>70</v>
      </c>
      <c r="D210" s="188" t="s">
        <v>123</v>
      </c>
      <c r="E210" s="187" t="str">
        <f t="shared" si="63"/>
        <v>APMale25-29</v>
      </c>
      <c r="F210" s="189">
        <f>VLOOKUP(E210,'Appendix 1b. Pop 2019'!$E$4:$F$1683,2,FALSE)</f>
        <v>38799</v>
      </c>
      <c r="G210" s="189">
        <f>VLOOKUP(E210,'Appendix 2b. Deaths 2019'!$E$4:$F$1683,2,FALSE)</f>
        <v>96</v>
      </c>
      <c r="H210" s="190">
        <f t="shared" si="64"/>
        <v>2.4742905744993427E-3</v>
      </c>
      <c r="I210" s="191">
        <v>5</v>
      </c>
      <c r="J210" s="213">
        <f>VLOOKUP(E210,'Appendix 3. nax IBGE 2019'!$E$5:$O$1850,11,FALSE)</f>
        <v>2.499999999999976</v>
      </c>
      <c r="K210" s="190">
        <f t="shared" si="67"/>
        <v>1.2295396910781525E-2</v>
      </c>
      <c r="L210" s="190">
        <f t="shared" si="66"/>
        <v>0.98770460308921848</v>
      </c>
      <c r="M210" s="189">
        <f t="shared" si="71"/>
        <v>94035.919880590009</v>
      </c>
      <c r="N210" s="189">
        <f t="shared" si="65"/>
        <v>1156.2089588023055</v>
      </c>
      <c r="O210" s="189">
        <f t="shared" si="68"/>
        <v>467289.07700594427</v>
      </c>
      <c r="P210" s="189">
        <f t="shared" si="69"/>
        <v>4823137.3696176028</v>
      </c>
      <c r="Q210" s="200">
        <f t="shared" si="70"/>
        <v>51.290372612318627</v>
      </c>
    </row>
    <row r="211" spans="2:17" x14ac:dyDescent="0.2">
      <c r="B211" s="209" t="s">
        <v>44</v>
      </c>
      <c r="C211" s="187" t="s">
        <v>70</v>
      </c>
      <c r="D211" s="188" t="s">
        <v>124</v>
      </c>
      <c r="E211" s="187" t="str">
        <f t="shared" si="63"/>
        <v>APMale30-34</v>
      </c>
      <c r="F211" s="189">
        <f>VLOOKUP(E211,'Appendix 1b. Pop 2019'!$E$4:$F$1683,2,FALSE)</f>
        <v>35922</v>
      </c>
      <c r="G211" s="189">
        <f>VLOOKUP(E211,'Appendix 2b. Deaths 2019'!$E$4:$F$1683,2,FALSE)</f>
        <v>89</v>
      </c>
      <c r="H211" s="190">
        <f t="shared" si="64"/>
        <v>2.4775903346138856E-3</v>
      </c>
      <c r="I211" s="191">
        <v>5</v>
      </c>
      <c r="J211" s="213">
        <f>VLOOKUP(E211,'Appendix 3. nax IBGE 2019'!$E$5:$O$1850,11,FALSE)</f>
        <v>2.4999999999999885</v>
      </c>
      <c r="K211" s="190">
        <f t="shared" si="67"/>
        <v>1.2311693342002239E-2</v>
      </c>
      <c r="L211" s="190">
        <f t="shared" si="66"/>
        <v>0.98768830665799778</v>
      </c>
      <c r="M211" s="189">
        <f t="shared" si="71"/>
        <v>92879.7109217877</v>
      </c>
      <c r="N211" s="189">
        <f t="shared" si="65"/>
        <v>1143.5065185628664</v>
      </c>
      <c r="O211" s="189">
        <f t="shared" si="68"/>
        <v>461539.78831253137</v>
      </c>
      <c r="P211" s="189">
        <f t="shared" si="69"/>
        <v>4355848.2926116586</v>
      </c>
      <c r="Q211" s="200">
        <f t="shared" si="70"/>
        <v>46.89773740014801</v>
      </c>
    </row>
    <row r="212" spans="2:17" x14ac:dyDescent="0.2">
      <c r="B212" s="209" t="s">
        <v>44</v>
      </c>
      <c r="C212" s="187" t="s">
        <v>70</v>
      </c>
      <c r="D212" s="188" t="s">
        <v>125</v>
      </c>
      <c r="E212" s="187" t="str">
        <f t="shared" si="63"/>
        <v>APMale35-39</v>
      </c>
      <c r="F212" s="189">
        <f>VLOOKUP(E212,'Appendix 1b. Pop 2019'!$E$4:$F$1683,2,FALSE)</f>
        <v>32017</v>
      </c>
      <c r="G212" s="189">
        <f>VLOOKUP(E212,'Appendix 2b. Deaths 2019'!$E$4:$F$1683,2,FALSE)</f>
        <v>72</v>
      </c>
      <c r="H212" s="190">
        <f t="shared" si="64"/>
        <v>2.2488053221725959E-3</v>
      </c>
      <c r="I212" s="191">
        <v>5</v>
      </c>
      <c r="J212" s="213">
        <f>VLOOKUP(E212,'Appendix 3. nax IBGE 2019'!$E$5:$O$1850,11,FALSE)</f>
        <v>2.4999999999999893</v>
      </c>
      <c r="K212" s="190">
        <f t="shared" si="67"/>
        <v>1.1181165947137932E-2</v>
      </c>
      <c r="L212" s="190">
        <f t="shared" si="66"/>
        <v>0.98881883405286208</v>
      </c>
      <c r="M212" s="189">
        <f t="shared" si="71"/>
        <v>91736.204403224838</v>
      </c>
      <c r="N212" s="189">
        <f t="shared" si="65"/>
        <v>1025.7177247930224</v>
      </c>
      <c r="O212" s="189">
        <f t="shared" si="68"/>
        <v>456116.72770414158</v>
      </c>
      <c r="P212" s="189">
        <f t="shared" si="69"/>
        <v>3894308.504299127</v>
      </c>
      <c r="Q212" s="200">
        <f t="shared" si="70"/>
        <v>42.451162326073181</v>
      </c>
    </row>
    <row r="213" spans="2:17" x14ac:dyDescent="0.2">
      <c r="B213" s="209" t="s">
        <v>44</v>
      </c>
      <c r="C213" s="187" t="s">
        <v>70</v>
      </c>
      <c r="D213" s="188" t="s">
        <v>126</v>
      </c>
      <c r="E213" s="187" t="str">
        <f t="shared" si="63"/>
        <v>APMale40-44</v>
      </c>
      <c r="F213" s="189">
        <f>VLOOKUP(E213,'Appendix 1b. Pop 2019'!$E$4:$F$1683,2,FALSE)</f>
        <v>27015</v>
      </c>
      <c r="G213" s="189">
        <f>VLOOKUP(E213,'Appendix 2b. Deaths 2019'!$E$4:$F$1683,2,FALSE)</f>
        <v>78</v>
      </c>
      <c r="H213" s="190">
        <f t="shared" si="64"/>
        <v>2.8872848417545809E-3</v>
      </c>
      <c r="I213" s="191">
        <v>5</v>
      </c>
      <c r="J213" s="213">
        <f>VLOOKUP(E213,'Appendix 3. nax IBGE 2019'!$E$5:$O$1850,11,FALSE)</f>
        <v>2.4999999999999911</v>
      </c>
      <c r="K213" s="190">
        <f t="shared" si="67"/>
        <v>1.4332965821389196E-2</v>
      </c>
      <c r="L213" s="190">
        <f t="shared" si="66"/>
        <v>0.98566703417861079</v>
      </c>
      <c r="M213" s="189">
        <f t="shared" si="71"/>
        <v>90710.486678431815</v>
      </c>
      <c r="N213" s="189">
        <f t="shared" si="65"/>
        <v>1300.1503052035432</v>
      </c>
      <c r="O213" s="189">
        <f t="shared" si="68"/>
        <v>450302.05762915022</v>
      </c>
      <c r="P213" s="189">
        <f t="shared" si="69"/>
        <v>3438191.7765949853</v>
      </c>
      <c r="Q213" s="200">
        <f t="shared" si="70"/>
        <v>37.902914012393701</v>
      </c>
    </row>
    <row r="214" spans="2:17" x14ac:dyDescent="0.2">
      <c r="B214" s="209" t="s">
        <v>44</v>
      </c>
      <c r="C214" s="187" t="s">
        <v>70</v>
      </c>
      <c r="D214" s="188" t="s">
        <v>127</v>
      </c>
      <c r="E214" s="187" t="str">
        <f t="shared" si="63"/>
        <v>APMale45-49</v>
      </c>
      <c r="F214" s="189">
        <f>VLOOKUP(E214,'Appendix 1b. Pop 2019'!$E$4:$F$1683,2,FALSE)</f>
        <v>22665</v>
      </c>
      <c r="G214" s="189">
        <f>VLOOKUP(E214,'Appendix 2b. Deaths 2019'!$E$4:$F$1683,2,FALSE)</f>
        <v>91</v>
      </c>
      <c r="H214" s="190">
        <f t="shared" si="64"/>
        <v>4.0150011030222806E-3</v>
      </c>
      <c r="I214" s="191">
        <v>5</v>
      </c>
      <c r="J214" s="213">
        <f>VLOOKUP(E214,'Appendix 3. nax IBGE 2019'!$E$5:$O$1850,11,FALSE)</f>
        <v>2.5000000000000102</v>
      </c>
      <c r="K214" s="190">
        <f t="shared" si="67"/>
        <v>1.9875505078082341E-2</v>
      </c>
      <c r="L214" s="190">
        <f t="shared" si="66"/>
        <v>0.98012449492191767</v>
      </c>
      <c r="M214" s="189">
        <f t="shared" si="71"/>
        <v>89410.336373228274</v>
      </c>
      <c r="N214" s="189">
        <f t="shared" si="65"/>
        <v>1777.0755946191489</v>
      </c>
      <c r="O214" s="189">
        <f t="shared" si="68"/>
        <v>442608.99287959351</v>
      </c>
      <c r="P214" s="189">
        <f t="shared" si="69"/>
        <v>2987889.7189658349</v>
      </c>
      <c r="Q214" s="200">
        <f t="shared" si="70"/>
        <v>33.417721486846851</v>
      </c>
    </row>
    <row r="215" spans="2:17" x14ac:dyDescent="0.2">
      <c r="B215" s="209" t="s">
        <v>44</v>
      </c>
      <c r="C215" s="187" t="s">
        <v>70</v>
      </c>
      <c r="D215" s="188" t="s">
        <v>128</v>
      </c>
      <c r="E215" s="187" t="str">
        <f t="shared" si="63"/>
        <v>APMale50-54</v>
      </c>
      <c r="F215" s="189">
        <f>VLOOKUP(E215,'Appendix 1b. Pop 2019'!$E$4:$F$1683,2,FALSE)</f>
        <v>18014</v>
      </c>
      <c r="G215" s="189">
        <f>VLOOKUP(E215,'Appendix 2b. Deaths 2019'!$E$4:$F$1683,2,FALSE)</f>
        <v>108</v>
      </c>
      <c r="H215" s="190">
        <f t="shared" si="64"/>
        <v>5.9953369601421121E-3</v>
      </c>
      <c r="I215" s="191">
        <v>5</v>
      </c>
      <c r="J215" s="213">
        <f>VLOOKUP(E215,'Appendix 3. nax IBGE 2019'!$E$5:$O$1850,11,FALSE)</f>
        <v>2.5000000000000111</v>
      </c>
      <c r="K215" s="190">
        <f t="shared" si="67"/>
        <v>2.9534018814263843E-2</v>
      </c>
      <c r="L215" s="190">
        <f t="shared" si="66"/>
        <v>0.97046598118573613</v>
      </c>
      <c r="M215" s="189">
        <f t="shared" si="71"/>
        <v>87633.260778609125</v>
      </c>
      <c r="N215" s="189">
        <f t="shared" si="65"/>
        <v>2588.1623725907316</v>
      </c>
      <c r="O215" s="189">
        <f t="shared" si="68"/>
        <v>431695.89796156884</v>
      </c>
      <c r="P215" s="189">
        <f t="shared" si="69"/>
        <v>2545280.7260862412</v>
      </c>
      <c r="Q215" s="200">
        <f t="shared" si="70"/>
        <v>29.044688095270928</v>
      </c>
    </row>
    <row r="216" spans="2:17" x14ac:dyDescent="0.2">
      <c r="B216" s="209" t="s">
        <v>44</v>
      </c>
      <c r="C216" s="187" t="s">
        <v>70</v>
      </c>
      <c r="D216" s="188" t="s">
        <v>129</v>
      </c>
      <c r="E216" s="187" t="str">
        <f t="shared" si="63"/>
        <v>APMale55-59</v>
      </c>
      <c r="F216" s="189">
        <f>VLOOKUP(E216,'Appendix 1b. Pop 2019'!$E$4:$F$1683,2,FALSE)</f>
        <v>13818</v>
      </c>
      <c r="G216" s="189">
        <f>VLOOKUP(E216,'Appendix 2b. Deaths 2019'!$E$4:$F$1683,2,FALSE)</f>
        <v>141</v>
      </c>
      <c r="H216" s="190">
        <f t="shared" si="64"/>
        <v>1.020408163265306E-2</v>
      </c>
      <c r="I216" s="191">
        <v>5</v>
      </c>
      <c r="J216" s="213">
        <f>VLOOKUP(E216,'Appendix 3. nax IBGE 2019'!$E$5:$O$1850,11,FALSE)</f>
        <v>2.5000000000000049</v>
      </c>
      <c r="K216" s="190">
        <f t="shared" si="67"/>
        <v>4.9751243781094523E-2</v>
      </c>
      <c r="L216" s="190">
        <f t="shared" si="66"/>
        <v>0.95024875621890548</v>
      </c>
      <c r="M216" s="189">
        <f t="shared" si="71"/>
        <v>85045.098406018398</v>
      </c>
      <c r="N216" s="189">
        <f t="shared" si="65"/>
        <v>4231.0994231849945</v>
      </c>
      <c r="O216" s="189">
        <f t="shared" si="68"/>
        <v>414647.74347212957</v>
      </c>
      <c r="P216" s="189">
        <f t="shared" si="69"/>
        <v>2113584.8281246722</v>
      </c>
      <c r="Q216" s="200">
        <f t="shared" si="70"/>
        <v>24.852517872741974</v>
      </c>
    </row>
    <row r="217" spans="2:17" x14ac:dyDescent="0.2">
      <c r="B217" s="209" t="s">
        <v>44</v>
      </c>
      <c r="C217" s="187" t="s">
        <v>70</v>
      </c>
      <c r="D217" s="188" t="s">
        <v>130</v>
      </c>
      <c r="E217" s="187" t="str">
        <f t="shared" si="63"/>
        <v>APMale60-64</v>
      </c>
      <c r="F217" s="189">
        <f>VLOOKUP(E217,'Appendix 1b. Pop 2019'!$E$4:$F$1683,2,FALSE)</f>
        <v>10469</v>
      </c>
      <c r="G217" s="189">
        <f>VLOOKUP(E217,'Appendix 2b. Deaths 2019'!$E$4:$F$1683,2,FALSE)</f>
        <v>164</v>
      </c>
      <c r="H217" s="190">
        <f t="shared" si="64"/>
        <v>1.5665297545133249E-2</v>
      </c>
      <c r="I217" s="191">
        <v>5</v>
      </c>
      <c r="J217" s="213">
        <f>VLOOKUP(E217,'Appendix 3. nax IBGE 2019'!$E$5:$O$1850,11,FALSE)</f>
        <v>2.4999999999999982</v>
      </c>
      <c r="K217" s="190">
        <f t="shared" si="67"/>
        <v>7.5374574869013694E-2</v>
      </c>
      <c r="L217" s="190">
        <f t="shared" si="66"/>
        <v>0.92462542513098633</v>
      </c>
      <c r="M217" s="189">
        <f t="shared" si="71"/>
        <v>80813.998982833407</v>
      </c>
      <c r="N217" s="189">
        <f t="shared" si="65"/>
        <v>6091.3208167959729</v>
      </c>
      <c r="O217" s="189">
        <f t="shared" si="68"/>
        <v>388841.69287217711</v>
      </c>
      <c r="P217" s="189">
        <f t="shared" si="69"/>
        <v>1698937.0846525428</v>
      </c>
      <c r="Q217" s="200">
        <f t="shared" si="70"/>
        <v>21.022806766602812</v>
      </c>
    </row>
    <row r="218" spans="2:17" x14ac:dyDescent="0.2">
      <c r="B218" s="209" t="s">
        <v>44</v>
      </c>
      <c r="C218" s="187" t="s">
        <v>70</v>
      </c>
      <c r="D218" s="188" t="s">
        <v>131</v>
      </c>
      <c r="E218" s="187" t="str">
        <f t="shared" si="63"/>
        <v>APMale65-69</v>
      </c>
      <c r="F218" s="189">
        <f>VLOOKUP(E218,'Appendix 1b. Pop 2019'!$E$4:$F$1683,2,FALSE)</f>
        <v>6956</v>
      </c>
      <c r="G218" s="189">
        <f>VLOOKUP(E218,'Appendix 2b. Deaths 2019'!$E$4:$F$1683,2,FALSE)</f>
        <v>160</v>
      </c>
      <c r="H218" s="190">
        <f t="shared" si="64"/>
        <v>2.3001725129384705E-2</v>
      </c>
      <c r="I218" s="191">
        <v>5</v>
      </c>
      <c r="J218" s="213">
        <f>VLOOKUP(E218,'Appendix 3. nax IBGE 2019'!$E$5:$O$1850,11,FALSE)</f>
        <v>2.499999999999996</v>
      </c>
      <c r="K218" s="190">
        <f t="shared" si="67"/>
        <v>0.10875475802066339</v>
      </c>
      <c r="L218" s="190">
        <f t="shared" si="66"/>
        <v>0.89124524197933663</v>
      </c>
      <c r="M218" s="189">
        <f t="shared" si="71"/>
        <v>74722.67816603744</v>
      </c>
      <c r="N218" s="189">
        <f t="shared" si="65"/>
        <v>8126.4467826033097</v>
      </c>
      <c r="O218" s="189">
        <f t="shared" si="68"/>
        <v>353297.27387367893</v>
      </c>
      <c r="P218" s="189">
        <f t="shared" si="69"/>
        <v>1310095.3917803657</v>
      </c>
      <c r="Q218" s="200">
        <f t="shared" si="70"/>
        <v>17.532768149306289</v>
      </c>
    </row>
    <row r="219" spans="2:17" x14ac:dyDescent="0.2">
      <c r="B219" s="209" t="s">
        <v>44</v>
      </c>
      <c r="C219" s="187" t="s">
        <v>70</v>
      </c>
      <c r="D219" s="188" t="s">
        <v>132</v>
      </c>
      <c r="E219" s="187" t="str">
        <f t="shared" si="63"/>
        <v>APMale70-74</v>
      </c>
      <c r="F219" s="189">
        <f>VLOOKUP(E219,'Appendix 1b. Pop 2019'!$E$4:$F$1683,2,FALSE)</f>
        <v>4355</v>
      </c>
      <c r="G219" s="189">
        <f>VLOOKUP(E219,'Appendix 2b. Deaths 2019'!$E$4:$F$1683,2,FALSE)</f>
        <v>162</v>
      </c>
      <c r="H219" s="190">
        <f t="shared" si="64"/>
        <v>3.7198622273249139E-2</v>
      </c>
      <c r="I219" s="191">
        <v>5</v>
      </c>
      <c r="J219" s="213">
        <f>VLOOKUP(E219,'Appendix 3. nax IBGE 2019'!$E$5:$O$1850,11,FALSE)</f>
        <v>2.5000000000000018</v>
      </c>
      <c r="K219" s="190">
        <f t="shared" si="67"/>
        <v>0.17016806722689076</v>
      </c>
      <c r="L219" s="190">
        <f t="shared" si="66"/>
        <v>0.82983193277310918</v>
      </c>
      <c r="M219" s="189">
        <f t="shared" si="71"/>
        <v>66596.231383434133</v>
      </c>
      <c r="N219" s="189">
        <f t="shared" si="65"/>
        <v>11332.551979113792</v>
      </c>
      <c r="O219" s="189">
        <f t="shared" si="68"/>
        <v>304649.77696938615</v>
      </c>
      <c r="P219" s="189">
        <f t="shared" si="69"/>
        <v>956798.11790668685</v>
      </c>
      <c r="Q219" s="200">
        <f t="shared" si="70"/>
        <v>14.36715108393793</v>
      </c>
    </row>
    <row r="220" spans="2:17" x14ac:dyDescent="0.2">
      <c r="B220" s="209" t="s">
        <v>44</v>
      </c>
      <c r="C220" s="187" t="s">
        <v>70</v>
      </c>
      <c r="D220" s="188" t="s">
        <v>133</v>
      </c>
      <c r="E220" s="187" t="str">
        <f t="shared" si="63"/>
        <v>APMale75-79</v>
      </c>
      <c r="F220" s="189">
        <f>VLOOKUP(E220,'Appendix 1b. Pop 2019'!$E$4:$F$1683,2,FALSE)</f>
        <v>2975</v>
      </c>
      <c r="G220" s="189">
        <f>VLOOKUP(E220,'Appendix 2b. Deaths 2019'!$E$4:$F$1683,2,FALSE)</f>
        <v>151</v>
      </c>
      <c r="H220" s="190">
        <f t="shared" si="64"/>
        <v>5.0756302521008406E-2</v>
      </c>
      <c r="I220" s="191">
        <v>5</v>
      </c>
      <c r="J220" s="213">
        <f>VLOOKUP(E220,'Appendix 3. nax IBGE 2019'!$E$5:$O$1850,11,FALSE)</f>
        <v>2.5000000000000004</v>
      </c>
      <c r="K220" s="190">
        <f t="shared" si="67"/>
        <v>0.22520507084265473</v>
      </c>
      <c r="L220" s="190">
        <f t="shared" si="66"/>
        <v>0.77479492915734527</v>
      </c>
      <c r="M220" s="189">
        <f t="shared" si="71"/>
        <v>55263.679404320341</v>
      </c>
      <c r="N220" s="189">
        <f t="shared" si="65"/>
        <v>12445.660835275721</v>
      </c>
      <c r="O220" s="189">
        <f t="shared" si="68"/>
        <v>245204.24493341241</v>
      </c>
      <c r="P220" s="189">
        <f t="shared" si="69"/>
        <v>652148.3409373007</v>
      </c>
      <c r="Q220" s="200">
        <f t="shared" si="70"/>
        <v>11.800668141656848</v>
      </c>
    </row>
    <row r="221" spans="2:17" x14ac:dyDescent="0.2">
      <c r="B221" s="209" t="s">
        <v>44</v>
      </c>
      <c r="C221" s="187" t="s">
        <v>70</v>
      </c>
      <c r="D221" s="188" t="s">
        <v>134</v>
      </c>
      <c r="E221" s="187" t="str">
        <f t="shared" si="63"/>
        <v>APMale80-84</v>
      </c>
      <c r="F221" s="189">
        <f>VLOOKUP(E221,'Appendix 1b. Pop 2019'!$E$4:$F$1683,2,FALSE)</f>
        <v>1637</v>
      </c>
      <c r="G221" s="189">
        <f>VLOOKUP(E221,'Appendix 2b. Deaths 2019'!$E$4:$F$1683,2,FALSE)</f>
        <v>122</v>
      </c>
      <c r="H221" s="190">
        <f t="shared" si="64"/>
        <v>7.4526572999389126E-2</v>
      </c>
      <c r="I221" s="191">
        <v>5</v>
      </c>
      <c r="J221" s="213">
        <f>VLOOKUP(E221,'Appendix 3. nax IBGE 2019'!$E$5:$O$1850,11,FALSE)</f>
        <v>2.5000000000000009</v>
      </c>
      <c r="K221" s="190">
        <f t="shared" si="67"/>
        <v>0.31410916580844495</v>
      </c>
      <c r="L221" s="190">
        <f t="shared" si="66"/>
        <v>0.68589083419155505</v>
      </c>
      <c r="M221" s="189">
        <f t="shared" si="71"/>
        <v>42818.018569044623</v>
      </c>
      <c r="N221" s="189">
        <f t="shared" si="65"/>
        <v>13449.532094293112</v>
      </c>
      <c r="O221" s="189">
        <f t="shared" si="68"/>
        <v>180466.26260949031</v>
      </c>
      <c r="P221" s="189">
        <f t="shared" si="69"/>
        <v>406944.09600388829</v>
      </c>
      <c r="Q221" s="200">
        <f t="shared" si="70"/>
        <v>9.504038477345361</v>
      </c>
    </row>
    <row r="222" spans="2:17" x14ac:dyDescent="0.2">
      <c r="B222" s="209" t="s">
        <v>44</v>
      </c>
      <c r="C222" s="187" t="s">
        <v>70</v>
      </c>
      <c r="D222" s="188" t="s">
        <v>135</v>
      </c>
      <c r="E222" s="187" t="str">
        <f t="shared" si="63"/>
        <v>APMale85-89</v>
      </c>
      <c r="F222" s="189">
        <f>VLOOKUP(E222,'Appendix 1b. Pop 2019'!$E$4:$F$1683,2,FALSE)</f>
        <v>820</v>
      </c>
      <c r="G222" s="189">
        <f>VLOOKUP(E222,'Appendix 2b. Deaths 2019'!$E$4:$F$1683,2,FALSE)</f>
        <v>98</v>
      </c>
      <c r="H222" s="190">
        <f t="shared" si="64"/>
        <v>0.11951219512195121</v>
      </c>
      <c r="I222" s="191">
        <v>5</v>
      </c>
      <c r="J222" s="213">
        <f>VLOOKUP(E222,'Appendix 3. nax IBGE 2019'!$E$5:$O$1850,11,FALSE)</f>
        <v>2.4999999999999996</v>
      </c>
      <c r="K222" s="190">
        <f t="shared" si="67"/>
        <v>0.460093896713615</v>
      </c>
      <c r="L222" s="190">
        <f t="shared" si="66"/>
        <v>0.539906103286385</v>
      </c>
      <c r="M222" s="189">
        <f t="shared" si="71"/>
        <v>29368.486474751509</v>
      </c>
      <c r="N222" s="189">
        <f t="shared" si="65"/>
        <v>13512.261382749521</v>
      </c>
      <c r="O222" s="189">
        <f t="shared" si="68"/>
        <v>113061.77891688375</v>
      </c>
      <c r="P222" s="189">
        <f t="shared" si="69"/>
        <v>226477.83339439798</v>
      </c>
      <c r="Q222" s="200">
        <f t="shared" si="70"/>
        <v>7.711593635889411</v>
      </c>
    </row>
    <row r="223" spans="2:17" x14ac:dyDescent="0.2">
      <c r="B223" s="210" t="s">
        <v>44</v>
      </c>
      <c r="C223" s="211" t="s">
        <v>70</v>
      </c>
      <c r="D223" s="203" t="s">
        <v>8</v>
      </c>
      <c r="E223" s="211" t="str">
        <f t="shared" si="63"/>
        <v>APMale90+</v>
      </c>
      <c r="F223" s="204">
        <f>VLOOKUP(E223,'Appendix 1b. Pop 2019'!$E$4:$F$1683,2,FALSE)</f>
        <v>515</v>
      </c>
      <c r="G223" s="204">
        <f>VLOOKUP(E223,'Appendix 2b. Deaths 2019'!$E$4:$F$1683,2,FALSE)</f>
        <v>72</v>
      </c>
      <c r="H223" s="202">
        <f t="shared" si="64"/>
        <v>0.13980582524271845</v>
      </c>
      <c r="I223" s="205"/>
      <c r="J223" s="214">
        <f>VLOOKUP(E223,'Appendix 3. nax IBGE 2019'!$E$5:$O$1850,11,FALSE)</f>
        <v>5.876889175347725</v>
      </c>
      <c r="K223" s="202">
        <v>1</v>
      </c>
      <c r="L223" s="202">
        <f t="shared" si="66"/>
        <v>0</v>
      </c>
      <c r="M223" s="204">
        <f t="shared" si="71"/>
        <v>15856.225092001989</v>
      </c>
      <c r="N223" s="204">
        <f t="shared" si="65"/>
        <v>15856.225092001989</v>
      </c>
      <c r="O223" s="204">
        <f>M223*Q223</f>
        <v>113416.05447751422</v>
      </c>
      <c r="P223" s="204">
        <f>O223</f>
        <v>113416.05447751422</v>
      </c>
      <c r="Q223" s="206">
        <f>1/H223</f>
        <v>7.1527777777777777</v>
      </c>
    </row>
    <row r="224" spans="2:17" x14ac:dyDescent="0.2">
      <c r="B224" s="207" t="s">
        <v>55</v>
      </c>
      <c r="C224" s="208" t="s">
        <v>69</v>
      </c>
      <c r="D224" s="194">
        <v>0</v>
      </c>
      <c r="E224" s="208" t="str">
        <f t="shared" si="63"/>
        <v>BAFemale0</v>
      </c>
      <c r="F224" s="195">
        <f>VLOOKUP(E224,'Appendix 1b. Pop 2019'!$E$4:$F$1683,2,FALSE)</f>
        <v>100945</v>
      </c>
      <c r="G224" s="195">
        <f>VLOOKUP(E224,'Appendix 2b. Deaths 2019'!$E$4:$F$1683,2,FALSE)</f>
        <v>1269</v>
      </c>
      <c r="H224" s="193">
        <f t="shared" si="64"/>
        <v>1.2571202139779088E-2</v>
      </c>
      <c r="I224" s="196">
        <v>1</v>
      </c>
      <c r="J224" s="212">
        <f>VLOOKUP(E224,'Appendix 3. nax IBGE 2019'!$E$5:$O$1850,11,FALSE)</f>
        <v>9.4544417682061635E-2</v>
      </c>
      <c r="K224" s="193">
        <f t="shared" ref="K224:K242" si="72">(I224*H224)/(1+(I224-J224)*H224)</f>
        <v>1.2429718812578252E-2</v>
      </c>
      <c r="L224" s="193">
        <f t="shared" si="66"/>
        <v>0.98757028118742174</v>
      </c>
      <c r="M224" s="195">
        <v>100000</v>
      </c>
      <c r="N224" s="195">
        <f t="shared" si="65"/>
        <v>1242.9718812578253</v>
      </c>
      <c r="O224" s="195">
        <f t="shared" ref="O224:O242" si="73">M225*I224+N224*J224</f>
        <v>98874.544171450878</v>
      </c>
      <c r="P224" s="195">
        <f t="shared" ref="P224:P242" si="74">P225+O224</f>
        <v>8049234.6274273815</v>
      </c>
      <c r="Q224" s="197">
        <f t="shared" ref="Q224:Q242" si="75">P224/M224</f>
        <v>80.492346274273814</v>
      </c>
    </row>
    <row r="225" spans="2:17" x14ac:dyDescent="0.2">
      <c r="B225" s="209" t="s">
        <v>55</v>
      </c>
      <c r="C225" s="187" t="s">
        <v>69</v>
      </c>
      <c r="D225" s="199" t="s">
        <v>139</v>
      </c>
      <c r="E225" s="187" t="str">
        <f t="shared" si="63"/>
        <v>BAFemale01-04</v>
      </c>
      <c r="F225" s="189">
        <f>VLOOKUP(E225,'Appendix 1b. Pop 2019'!$E$4:$F$1683,2,FALSE)</f>
        <v>401572</v>
      </c>
      <c r="G225" s="189">
        <f>VLOOKUP(E225,'Appendix 2b. Deaths 2019'!$E$4:$F$1683,2,FALSE)</f>
        <v>184</v>
      </c>
      <c r="H225" s="190">
        <f t="shared" si="64"/>
        <v>4.5819927684201091E-4</v>
      </c>
      <c r="I225" s="191">
        <v>4</v>
      </c>
      <c r="J225" s="213">
        <f>VLOOKUP(E225,'Appendix 3. nax IBGE 2019'!$E$5:$O$1850,11,FALSE)</f>
        <v>1.4998717737555285</v>
      </c>
      <c r="K225" s="190">
        <f t="shared" si="72"/>
        <v>1.8306999363412485E-3</v>
      </c>
      <c r="L225" s="190">
        <f t="shared" si="66"/>
        <v>0.99816930006365878</v>
      </c>
      <c r="M225" s="189">
        <f t="shared" ref="M225:M243" si="76">M224-N224</f>
        <v>98757.028118742179</v>
      </c>
      <c r="N225" s="189">
        <f t="shared" si="65"/>
        <v>180.7944850902322</v>
      </c>
      <c r="O225" s="189">
        <f t="shared" si="73"/>
        <v>394576.10307964531</v>
      </c>
      <c r="P225" s="189">
        <f t="shared" si="74"/>
        <v>7950360.0832559308</v>
      </c>
      <c r="Q225" s="200">
        <f t="shared" si="75"/>
        <v>80.504245973225125</v>
      </c>
    </row>
    <row r="226" spans="2:17" x14ac:dyDescent="0.2">
      <c r="B226" s="209" t="s">
        <v>55</v>
      </c>
      <c r="C226" s="187" t="s">
        <v>69</v>
      </c>
      <c r="D226" s="199" t="s">
        <v>138</v>
      </c>
      <c r="E226" s="187" t="str">
        <f t="shared" si="63"/>
        <v>BAFemale05-09</v>
      </c>
      <c r="F226" s="189">
        <f>VLOOKUP(E226,'Appendix 1b. Pop 2019'!$E$4:$F$1683,2,FALSE)</f>
        <v>509553</v>
      </c>
      <c r="G226" s="189">
        <f>VLOOKUP(E226,'Appendix 2b. Deaths 2019'!$E$4:$F$1683,2,FALSE)</f>
        <v>107</v>
      </c>
      <c r="H226" s="190">
        <f t="shared" si="64"/>
        <v>2.0998796984808253E-4</v>
      </c>
      <c r="I226" s="191">
        <v>5</v>
      </c>
      <c r="J226" s="213">
        <f>VLOOKUP(E226,'Appendix 3. nax IBGE 2019'!$E$5:$O$1850,11,FALSE)</f>
        <v>2.4999999999997691</v>
      </c>
      <c r="K226" s="190">
        <f t="shared" si="72"/>
        <v>1.0493889516015932E-3</v>
      </c>
      <c r="L226" s="190">
        <f t="shared" si="66"/>
        <v>0.99895061104839844</v>
      </c>
      <c r="M226" s="189">
        <f t="shared" si="76"/>
        <v>98576.233633651951</v>
      </c>
      <c r="N226" s="189">
        <f t="shared" si="65"/>
        <v>103.44481046565173</v>
      </c>
      <c r="O226" s="189">
        <f t="shared" si="73"/>
        <v>492622.55614209565</v>
      </c>
      <c r="P226" s="189">
        <f t="shared" si="74"/>
        <v>7555783.9801762858</v>
      </c>
      <c r="Q226" s="200">
        <f t="shared" si="75"/>
        <v>76.649144541843128</v>
      </c>
    </row>
    <row r="227" spans="2:17" x14ac:dyDescent="0.2">
      <c r="B227" s="209" t="s">
        <v>55</v>
      </c>
      <c r="C227" s="187" t="s">
        <v>69</v>
      </c>
      <c r="D227" s="199" t="s">
        <v>120</v>
      </c>
      <c r="E227" s="187" t="str">
        <f t="shared" si="63"/>
        <v>BAFemale10-14</v>
      </c>
      <c r="F227" s="189">
        <f>VLOOKUP(E227,'Appendix 1b. Pop 2019'!$E$4:$F$1683,2,FALSE)</f>
        <v>555724</v>
      </c>
      <c r="G227" s="189">
        <f>VLOOKUP(E227,'Appendix 2b. Deaths 2019'!$E$4:$F$1683,2,FALSE)</f>
        <v>141</v>
      </c>
      <c r="H227" s="190">
        <f t="shared" si="64"/>
        <v>2.5372307116482281E-4</v>
      </c>
      <c r="I227" s="191">
        <v>5</v>
      </c>
      <c r="J227" s="213">
        <f>VLOOKUP(E227,'Appendix 3. nax IBGE 2019'!$E$5:$O$1850,11,FALSE)</f>
        <v>2.5000000000001577</v>
      </c>
      <c r="K227" s="190">
        <f t="shared" si="72"/>
        <v>1.267811173462644E-3</v>
      </c>
      <c r="L227" s="190">
        <f t="shared" si="66"/>
        <v>0.99873218882653736</v>
      </c>
      <c r="M227" s="189">
        <f t="shared" si="76"/>
        <v>98472.788823186303</v>
      </c>
      <c r="N227" s="189">
        <f t="shared" si="65"/>
        <v>124.84490195206295</v>
      </c>
      <c r="O227" s="189">
        <f t="shared" si="73"/>
        <v>492051.83186105138</v>
      </c>
      <c r="P227" s="189">
        <f t="shared" si="74"/>
        <v>7063161.4240341904</v>
      </c>
      <c r="Q227" s="200">
        <f t="shared" si="75"/>
        <v>71.727037574984422</v>
      </c>
    </row>
    <row r="228" spans="2:17" x14ac:dyDescent="0.2">
      <c r="B228" s="209" t="s">
        <v>55</v>
      </c>
      <c r="C228" s="187" t="s">
        <v>69</v>
      </c>
      <c r="D228" s="188" t="s">
        <v>121</v>
      </c>
      <c r="E228" s="187" t="str">
        <f t="shared" si="63"/>
        <v>BAFemale15-19</v>
      </c>
      <c r="F228" s="189">
        <f>VLOOKUP(E228,'Appendix 1b. Pop 2019'!$E$4:$F$1683,2,FALSE)</f>
        <v>604276</v>
      </c>
      <c r="G228" s="189">
        <f>VLOOKUP(E228,'Appendix 2b. Deaths 2019'!$E$4:$F$1683,2,FALSE)</f>
        <v>276</v>
      </c>
      <c r="H228" s="190">
        <f t="shared" si="64"/>
        <v>4.5674493112418831E-4</v>
      </c>
      <c r="I228" s="191">
        <v>5</v>
      </c>
      <c r="J228" s="213">
        <f>VLOOKUP(E228,'Appendix 3. nax IBGE 2019'!$E$5:$O$1850,11,FALSE)</f>
        <v>2.5000000000000999</v>
      </c>
      <c r="K228" s="190">
        <f t="shared" si="72"/>
        <v>2.28111993070685E-3</v>
      </c>
      <c r="L228" s="190">
        <f t="shared" si="66"/>
        <v>0.9977188800692931</v>
      </c>
      <c r="M228" s="189">
        <f t="shared" si="76"/>
        <v>98347.94392123424</v>
      </c>
      <c r="N228" s="189">
        <f t="shared" si="65"/>
        <v>224.34345502276702</v>
      </c>
      <c r="O228" s="189">
        <f t="shared" si="73"/>
        <v>491178.86096861429</v>
      </c>
      <c r="P228" s="189">
        <f t="shared" si="74"/>
        <v>6571109.5921731386</v>
      </c>
      <c r="Q228" s="200">
        <f t="shared" si="75"/>
        <v>66.814915799722939</v>
      </c>
    </row>
    <row r="229" spans="2:17" x14ac:dyDescent="0.2">
      <c r="B229" s="209" t="s">
        <v>55</v>
      </c>
      <c r="C229" s="187" t="s">
        <v>69</v>
      </c>
      <c r="D229" s="188" t="s">
        <v>122</v>
      </c>
      <c r="E229" s="187" t="str">
        <f t="shared" si="63"/>
        <v>BAFemale20-24</v>
      </c>
      <c r="F229" s="189">
        <f>VLOOKUP(E229,'Appendix 1b. Pop 2019'!$E$4:$F$1683,2,FALSE)</f>
        <v>632187</v>
      </c>
      <c r="G229" s="189">
        <f>VLOOKUP(E229,'Appendix 2b. Deaths 2019'!$E$4:$F$1683,2,FALSE)</f>
        <v>339</v>
      </c>
      <c r="H229" s="190">
        <f t="shared" si="64"/>
        <v>5.3623374096588511E-4</v>
      </c>
      <c r="I229" s="191">
        <v>5</v>
      </c>
      <c r="J229" s="213">
        <f>VLOOKUP(E229,'Appendix 3. nax IBGE 2019'!$E$5:$O$1850,11,FALSE)</f>
        <v>2.4999999999998668</v>
      </c>
      <c r="K229" s="190">
        <f t="shared" si="72"/>
        <v>2.677579184072906E-3</v>
      </c>
      <c r="L229" s="190">
        <f t="shared" si="66"/>
        <v>0.99732242081592715</v>
      </c>
      <c r="M229" s="189">
        <f t="shared" si="76"/>
        <v>98123.600466211472</v>
      </c>
      <c r="N229" s="189">
        <f t="shared" si="65"/>
        <v>262.73371007461435</v>
      </c>
      <c r="O229" s="189">
        <f t="shared" si="73"/>
        <v>489961.16805587086</v>
      </c>
      <c r="P229" s="189">
        <f t="shared" si="74"/>
        <v>6079930.7312045246</v>
      </c>
      <c r="Q229" s="200">
        <f t="shared" si="75"/>
        <v>61.961961264335464</v>
      </c>
    </row>
    <row r="230" spans="2:17" x14ac:dyDescent="0.2">
      <c r="B230" s="209" t="s">
        <v>55</v>
      </c>
      <c r="C230" s="187" t="s">
        <v>69</v>
      </c>
      <c r="D230" s="188" t="s">
        <v>123</v>
      </c>
      <c r="E230" s="187" t="str">
        <f t="shared" si="63"/>
        <v>BAFemale25-29</v>
      </c>
      <c r="F230" s="189">
        <f>VLOOKUP(E230,'Appendix 1b. Pop 2019'!$E$4:$F$1683,2,FALSE)</f>
        <v>614713</v>
      </c>
      <c r="G230" s="189">
        <f>VLOOKUP(E230,'Appendix 2b. Deaths 2019'!$E$4:$F$1683,2,FALSE)</f>
        <v>418</v>
      </c>
      <c r="H230" s="190">
        <f t="shared" si="64"/>
        <v>6.7999212640695742E-4</v>
      </c>
      <c r="I230" s="191">
        <v>5</v>
      </c>
      <c r="J230" s="213">
        <f>VLOOKUP(E230,'Appendix 3. nax IBGE 2019'!$E$5:$O$1850,11,FALSE)</f>
        <v>2.4999999999999765</v>
      </c>
      <c r="K230" s="190">
        <f t="shared" si="72"/>
        <v>3.3941905748686987E-3</v>
      </c>
      <c r="L230" s="190">
        <f t="shared" si="66"/>
        <v>0.99660580942513133</v>
      </c>
      <c r="M230" s="189">
        <f t="shared" si="76"/>
        <v>97860.866756136864</v>
      </c>
      <c r="N230" s="189">
        <f t="shared" si="65"/>
        <v>332.15843159216132</v>
      </c>
      <c r="O230" s="189">
        <f t="shared" si="73"/>
        <v>488473.93770170392</v>
      </c>
      <c r="P230" s="189">
        <f t="shared" si="74"/>
        <v>5589969.5631486541</v>
      </c>
      <c r="Q230" s="200">
        <f t="shared" si="75"/>
        <v>57.121602826986063</v>
      </c>
    </row>
    <row r="231" spans="2:17" x14ac:dyDescent="0.2">
      <c r="B231" s="209" t="s">
        <v>55</v>
      </c>
      <c r="C231" s="187" t="s">
        <v>69</v>
      </c>
      <c r="D231" s="188" t="s">
        <v>124</v>
      </c>
      <c r="E231" s="187" t="str">
        <f t="shared" si="63"/>
        <v>BAFemale30-34</v>
      </c>
      <c r="F231" s="189">
        <f>VLOOKUP(E231,'Appendix 1b. Pop 2019'!$E$4:$F$1683,2,FALSE)</f>
        <v>630364</v>
      </c>
      <c r="G231" s="189">
        <f>VLOOKUP(E231,'Appendix 2b. Deaths 2019'!$E$4:$F$1683,2,FALSE)</f>
        <v>572</v>
      </c>
      <c r="H231" s="190">
        <f t="shared" si="64"/>
        <v>9.0741222531743563E-4</v>
      </c>
      <c r="I231" s="191">
        <v>5</v>
      </c>
      <c r="J231" s="213">
        <f>VLOOKUP(E231,'Appendix 3. nax IBGE 2019'!$E$5:$O$1850,11,FALSE)</f>
        <v>2.5000000000000844</v>
      </c>
      <c r="K231" s="190">
        <f t="shared" si="72"/>
        <v>4.5267919606707258E-3</v>
      </c>
      <c r="L231" s="190">
        <f t="shared" si="66"/>
        <v>0.99547320803932926</v>
      </c>
      <c r="M231" s="189">
        <f t="shared" si="76"/>
        <v>97528.708324544699</v>
      </c>
      <c r="N231" s="189">
        <f t="shared" si="65"/>
        <v>441.49217277814904</v>
      </c>
      <c r="O231" s="189">
        <f t="shared" si="73"/>
        <v>486539.81119077816</v>
      </c>
      <c r="P231" s="189">
        <f t="shared" si="74"/>
        <v>5101495.6254469501</v>
      </c>
      <c r="Q231" s="200">
        <f t="shared" si="75"/>
        <v>52.307630369416827</v>
      </c>
    </row>
    <row r="232" spans="2:17" x14ac:dyDescent="0.2">
      <c r="B232" s="209" t="s">
        <v>55</v>
      </c>
      <c r="C232" s="187" t="s">
        <v>69</v>
      </c>
      <c r="D232" s="188" t="s">
        <v>125</v>
      </c>
      <c r="E232" s="187" t="str">
        <f t="shared" si="63"/>
        <v>BAFemale35-39</v>
      </c>
      <c r="F232" s="189">
        <f>VLOOKUP(E232,'Appendix 1b. Pop 2019'!$E$4:$F$1683,2,FALSE)</f>
        <v>645431</v>
      </c>
      <c r="G232" s="189">
        <f>VLOOKUP(E232,'Appendix 2b. Deaths 2019'!$E$4:$F$1683,2,FALSE)</f>
        <v>821</v>
      </c>
      <c r="H232" s="190">
        <f t="shared" si="64"/>
        <v>1.2720182327777873E-3</v>
      </c>
      <c r="I232" s="191">
        <v>5</v>
      </c>
      <c r="J232" s="213">
        <f>VLOOKUP(E232,'Appendix 3. nax IBGE 2019'!$E$5:$O$1850,11,FALSE)</f>
        <v>2.4999999999999383</v>
      </c>
      <c r="K232" s="190">
        <f t="shared" si="72"/>
        <v>6.3399298978275113E-3</v>
      </c>
      <c r="L232" s="190">
        <f t="shared" si="66"/>
        <v>0.9936600701021725</v>
      </c>
      <c r="M232" s="189">
        <f t="shared" si="76"/>
        <v>97087.216151766552</v>
      </c>
      <c r="N232" s="189">
        <f t="shared" si="65"/>
        <v>615.52614437742682</v>
      </c>
      <c r="O232" s="189">
        <f t="shared" si="73"/>
        <v>483897.26539788919</v>
      </c>
      <c r="P232" s="189">
        <f t="shared" si="74"/>
        <v>4614955.8142561717</v>
      </c>
      <c r="Q232" s="200">
        <f t="shared" si="75"/>
        <v>47.534124441698708</v>
      </c>
    </row>
    <row r="233" spans="2:17" x14ac:dyDescent="0.2">
      <c r="B233" s="209" t="s">
        <v>55</v>
      </c>
      <c r="C233" s="187" t="s">
        <v>69</v>
      </c>
      <c r="D233" s="188" t="s">
        <v>126</v>
      </c>
      <c r="E233" s="187" t="str">
        <f t="shared" si="63"/>
        <v>BAFemale40-44</v>
      </c>
      <c r="F233" s="189">
        <f>VLOOKUP(E233,'Appendix 1b. Pop 2019'!$E$4:$F$1683,2,FALSE)</f>
        <v>571225</v>
      </c>
      <c r="G233" s="189">
        <f>VLOOKUP(E233,'Appendix 2b. Deaths 2019'!$E$4:$F$1683,2,FALSE)</f>
        <v>1147</v>
      </c>
      <c r="H233" s="190">
        <f t="shared" si="64"/>
        <v>2.0079653376515382E-3</v>
      </c>
      <c r="I233" s="191">
        <v>5</v>
      </c>
      <c r="J233" s="213">
        <f>VLOOKUP(E233,'Appendix 3. nax IBGE 2019'!$E$5:$O$1850,11,FALSE)</f>
        <v>2.4999999999999964</v>
      </c>
      <c r="K233" s="190">
        <f t="shared" si="72"/>
        <v>9.9896793635172038E-3</v>
      </c>
      <c r="L233" s="190">
        <f t="shared" si="66"/>
        <v>0.99001032063648275</v>
      </c>
      <c r="M233" s="189">
        <f t="shared" si="76"/>
        <v>96471.69000738913</v>
      </c>
      <c r="N233" s="189">
        <f t="shared" si="65"/>
        <v>963.72125083044398</v>
      </c>
      <c r="O233" s="189">
        <f t="shared" si="73"/>
        <v>479949.14690986951</v>
      </c>
      <c r="P233" s="189">
        <f t="shared" si="74"/>
        <v>4131058.5488582822</v>
      </c>
      <c r="Q233" s="200">
        <f t="shared" si="75"/>
        <v>42.821459316633394</v>
      </c>
    </row>
    <row r="234" spans="2:17" x14ac:dyDescent="0.2">
      <c r="B234" s="209" t="s">
        <v>55</v>
      </c>
      <c r="C234" s="187" t="s">
        <v>69</v>
      </c>
      <c r="D234" s="188" t="s">
        <v>127</v>
      </c>
      <c r="E234" s="187" t="str">
        <f t="shared" si="63"/>
        <v>BAFemale45-49</v>
      </c>
      <c r="F234" s="189">
        <f>VLOOKUP(E234,'Appendix 1b. Pop 2019'!$E$4:$F$1683,2,FALSE)</f>
        <v>483478</v>
      </c>
      <c r="G234" s="189">
        <f>VLOOKUP(E234,'Appendix 2b. Deaths 2019'!$E$4:$F$1683,2,FALSE)</f>
        <v>1214</v>
      </c>
      <c r="H234" s="190">
        <f t="shared" si="64"/>
        <v>2.5109725778629018E-3</v>
      </c>
      <c r="I234" s="191">
        <v>5</v>
      </c>
      <c r="J234" s="213">
        <f>VLOOKUP(E234,'Appendix 3. nax IBGE 2019'!$E$5:$O$1850,11,FALSE)</f>
        <v>2.4999999999999987</v>
      </c>
      <c r="K234" s="190">
        <f t="shared" si="72"/>
        <v>1.2476542250669562E-2</v>
      </c>
      <c r="L234" s="190">
        <f t="shared" si="66"/>
        <v>0.98752345774933048</v>
      </c>
      <c r="M234" s="189">
        <f t="shared" si="76"/>
        <v>95507.968756558679</v>
      </c>
      <c r="N234" s="189">
        <f t="shared" si="65"/>
        <v>1191.6092074668329</v>
      </c>
      <c r="O234" s="189">
        <f t="shared" si="73"/>
        <v>474560.82076412631</v>
      </c>
      <c r="P234" s="189">
        <f t="shared" si="74"/>
        <v>3651109.4019484129</v>
      </c>
      <c r="Q234" s="200">
        <f t="shared" si="75"/>
        <v>38.22832219638935</v>
      </c>
    </row>
    <row r="235" spans="2:17" x14ac:dyDescent="0.2">
      <c r="B235" s="209" t="s">
        <v>55</v>
      </c>
      <c r="C235" s="187" t="s">
        <v>69</v>
      </c>
      <c r="D235" s="188" t="s">
        <v>128</v>
      </c>
      <c r="E235" s="187" t="str">
        <f t="shared" si="63"/>
        <v>BAFemale50-54</v>
      </c>
      <c r="F235" s="189">
        <f>VLOOKUP(E235,'Appendix 1b. Pop 2019'!$E$4:$F$1683,2,FALSE)</f>
        <v>441199</v>
      </c>
      <c r="G235" s="189">
        <f>VLOOKUP(E235,'Appendix 2b. Deaths 2019'!$E$4:$F$1683,2,FALSE)</f>
        <v>1730</v>
      </c>
      <c r="H235" s="190">
        <f t="shared" si="64"/>
        <v>3.9211330941366597E-3</v>
      </c>
      <c r="I235" s="191">
        <v>5</v>
      </c>
      <c r="J235" s="213">
        <f>VLOOKUP(E235,'Appendix 3. nax IBGE 2019'!$E$5:$O$1850,11,FALSE)</f>
        <v>2.4999999999999964</v>
      </c>
      <c r="K235" s="190">
        <f t="shared" si="72"/>
        <v>1.9415340138802851E-2</v>
      </c>
      <c r="L235" s="190">
        <f t="shared" si="66"/>
        <v>0.98058465986119714</v>
      </c>
      <c r="M235" s="189">
        <f t="shared" si="76"/>
        <v>94316.359549091852</v>
      </c>
      <c r="N235" s="189">
        <f t="shared" si="65"/>
        <v>1831.1842012992445</v>
      </c>
      <c r="O235" s="189">
        <f t="shared" si="73"/>
        <v>467003.83724221116</v>
      </c>
      <c r="P235" s="189">
        <f t="shared" si="74"/>
        <v>3176548.5811842866</v>
      </c>
      <c r="Q235" s="200">
        <f t="shared" si="75"/>
        <v>33.679720001606789</v>
      </c>
    </row>
    <row r="236" spans="2:17" x14ac:dyDescent="0.2">
      <c r="B236" s="209" t="s">
        <v>55</v>
      </c>
      <c r="C236" s="187" t="s">
        <v>69</v>
      </c>
      <c r="D236" s="188" t="s">
        <v>129</v>
      </c>
      <c r="E236" s="187" t="str">
        <f t="shared" si="63"/>
        <v>BAFemale55-59</v>
      </c>
      <c r="F236" s="189">
        <f>VLOOKUP(E236,'Appendix 1b. Pop 2019'!$E$4:$F$1683,2,FALSE)</f>
        <v>374825</v>
      </c>
      <c r="G236" s="189">
        <f>VLOOKUP(E236,'Appendix 2b. Deaths 2019'!$E$4:$F$1683,2,FALSE)</f>
        <v>2129</v>
      </c>
      <c r="H236" s="190">
        <f t="shared" si="64"/>
        <v>5.6799839925298469E-3</v>
      </c>
      <c r="I236" s="191">
        <v>5</v>
      </c>
      <c r="J236" s="213">
        <f>VLOOKUP(E236,'Appendix 3. nax IBGE 2019'!$E$5:$O$1850,11,FALSE)</f>
        <v>2.5000000000000071</v>
      </c>
      <c r="K236" s="190">
        <f t="shared" si="72"/>
        <v>2.8002288585351739E-2</v>
      </c>
      <c r="L236" s="190">
        <f t="shared" si="66"/>
        <v>0.9719977114146483</v>
      </c>
      <c r="M236" s="189">
        <f t="shared" si="76"/>
        <v>92485.17534779261</v>
      </c>
      <c r="N236" s="189">
        <f t="shared" si="65"/>
        <v>2589.7965699557471</v>
      </c>
      <c r="O236" s="189">
        <f t="shared" si="73"/>
        <v>455951.38531407365</v>
      </c>
      <c r="P236" s="189">
        <f t="shared" si="74"/>
        <v>2709544.7439420754</v>
      </c>
      <c r="Q236" s="200">
        <f t="shared" si="75"/>
        <v>29.297070949509159</v>
      </c>
    </row>
    <row r="237" spans="2:17" x14ac:dyDescent="0.2">
      <c r="B237" s="209" t="s">
        <v>55</v>
      </c>
      <c r="C237" s="187" t="s">
        <v>69</v>
      </c>
      <c r="D237" s="188" t="s">
        <v>130</v>
      </c>
      <c r="E237" s="187" t="str">
        <f t="shared" si="63"/>
        <v>BAFemale60-64</v>
      </c>
      <c r="F237" s="189">
        <f>VLOOKUP(E237,'Appendix 1b. Pop 2019'!$E$4:$F$1683,2,FALSE)</f>
        <v>313389</v>
      </c>
      <c r="G237" s="189">
        <f>VLOOKUP(E237,'Appendix 2b. Deaths 2019'!$E$4:$F$1683,2,FALSE)</f>
        <v>2658</v>
      </c>
      <c r="H237" s="190">
        <f t="shared" si="64"/>
        <v>8.4814719087140909E-3</v>
      </c>
      <c r="I237" s="191">
        <v>5</v>
      </c>
      <c r="J237" s="213">
        <f>VLOOKUP(E237,'Appendix 3. nax IBGE 2019'!$E$5:$O$1850,11,FALSE)</f>
        <v>2.5000000000000004</v>
      </c>
      <c r="K237" s="190">
        <f t="shared" si="72"/>
        <v>4.1526837773486577E-2</v>
      </c>
      <c r="L237" s="190">
        <f t="shared" si="66"/>
        <v>0.95847316222651346</v>
      </c>
      <c r="M237" s="189">
        <f t="shared" si="76"/>
        <v>89895.378777836857</v>
      </c>
      <c r="N237" s="189">
        <f t="shared" si="65"/>
        <v>3733.0708110933592</v>
      </c>
      <c r="O237" s="189">
        <f t="shared" si="73"/>
        <v>440144.21686145087</v>
      </c>
      <c r="P237" s="189">
        <f t="shared" si="74"/>
        <v>2253593.358628002</v>
      </c>
      <c r="Q237" s="200">
        <f t="shared" si="75"/>
        <v>25.0690679461669</v>
      </c>
    </row>
    <row r="238" spans="2:17" x14ac:dyDescent="0.2">
      <c r="B238" s="209" t="s">
        <v>55</v>
      </c>
      <c r="C238" s="187" t="s">
        <v>69</v>
      </c>
      <c r="D238" s="188" t="s">
        <v>131</v>
      </c>
      <c r="E238" s="187" t="str">
        <f t="shared" si="63"/>
        <v>BAFemale65-69</v>
      </c>
      <c r="F238" s="189">
        <f>VLOOKUP(E238,'Appendix 1b. Pop 2019'!$E$4:$F$1683,2,FALSE)</f>
        <v>246145</v>
      </c>
      <c r="G238" s="189">
        <f>VLOOKUP(E238,'Appendix 2b. Deaths 2019'!$E$4:$F$1683,2,FALSE)</f>
        <v>3182</v>
      </c>
      <c r="H238" s="190">
        <f t="shared" si="64"/>
        <v>1.2927339576266022E-2</v>
      </c>
      <c r="I238" s="191">
        <v>5</v>
      </c>
      <c r="J238" s="213">
        <f>VLOOKUP(E238,'Appendix 3. nax IBGE 2019'!$E$5:$O$1850,11,FALSE)</f>
        <v>2.5000000000000044</v>
      </c>
      <c r="K238" s="190">
        <f t="shared" si="72"/>
        <v>6.2613144431326248E-2</v>
      </c>
      <c r="L238" s="190">
        <f t="shared" si="66"/>
        <v>0.93738685556867374</v>
      </c>
      <c r="M238" s="189">
        <f t="shared" si="76"/>
        <v>86162.307966743494</v>
      </c>
      <c r="N238" s="189">
        <f t="shared" si="65"/>
        <v>5394.8930332581231</v>
      </c>
      <c r="O238" s="189">
        <f t="shared" si="73"/>
        <v>417324.30725057219</v>
      </c>
      <c r="P238" s="189">
        <f t="shared" si="74"/>
        <v>1813449.1417665512</v>
      </c>
      <c r="Q238" s="200">
        <f t="shared" si="75"/>
        <v>21.046896079739383</v>
      </c>
    </row>
    <row r="239" spans="2:17" x14ac:dyDescent="0.2">
      <c r="B239" s="209" t="s">
        <v>55</v>
      </c>
      <c r="C239" s="187" t="s">
        <v>69</v>
      </c>
      <c r="D239" s="188" t="s">
        <v>132</v>
      </c>
      <c r="E239" s="187" t="str">
        <f t="shared" si="63"/>
        <v>BAFemale70-74</v>
      </c>
      <c r="F239" s="189">
        <f>VLOOKUP(E239,'Appendix 1b. Pop 2019'!$E$4:$F$1683,2,FALSE)</f>
        <v>191278</v>
      </c>
      <c r="G239" s="189">
        <f>VLOOKUP(E239,'Appendix 2b. Deaths 2019'!$E$4:$F$1683,2,FALSE)</f>
        <v>3533</v>
      </c>
      <c r="H239" s="190">
        <f t="shared" si="64"/>
        <v>1.8470498436830164E-2</v>
      </c>
      <c r="I239" s="191">
        <v>5</v>
      </c>
      <c r="J239" s="213">
        <f>VLOOKUP(E239,'Appendix 3. nax IBGE 2019'!$E$5:$O$1850,11,FALSE)</f>
        <v>2.4999999999999947</v>
      </c>
      <c r="K239" s="190">
        <f t="shared" si="72"/>
        <v>8.8276227384370118E-2</v>
      </c>
      <c r="L239" s="190">
        <f t="shared" si="66"/>
        <v>0.91172377261562987</v>
      </c>
      <c r="M239" s="189">
        <f t="shared" si="76"/>
        <v>80767.414933485372</v>
      </c>
      <c r="N239" s="189">
        <f t="shared" si="65"/>
        <v>7129.8426859161254</v>
      </c>
      <c r="O239" s="189">
        <f t="shared" si="73"/>
        <v>386012.46795263648</v>
      </c>
      <c r="P239" s="189">
        <f t="shared" si="74"/>
        <v>1396124.834515979</v>
      </c>
      <c r="Q239" s="200">
        <f t="shared" si="75"/>
        <v>17.285743708223592</v>
      </c>
    </row>
    <row r="240" spans="2:17" x14ac:dyDescent="0.2">
      <c r="B240" s="209" t="s">
        <v>55</v>
      </c>
      <c r="C240" s="187" t="s">
        <v>69</v>
      </c>
      <c r="D240" s="188" t="s">
        <v>133</v>
      </c>
      <c r="E240" s="187" t="str">
        <f t="shared" si="63"/>
        <v>BAFemale75-79</v>
      </c>
      <c r="F240" s="189">
        <f>VLOOKUP(E240,'Appendix 1b. Pop 2019'!$E$4:$F$1683,2,FALSE)</f>
        <v>138873</v>
      </c>
      <c r="G240" s="189">
        <f>VLOOKUP(E240,'Appendix 2b. Deaths 2019'!$E$4:$F$1683,2,FALSE)</f>
        <v>4354</v>
      </c>
      <c r="H240" s="190">
        <f t="shared" si="64"/>
        <v>3.135238671303997E-2</v>
      </c>
      <c r="I240" s="191">
        <v>5</v>
      </c>
      <c r="J240" s="213">
        <f>VLOOKUP(E240,'Appendix 3. nax IBGE 2019'!$E$5:$O$1850,11,FALSE)</f>
        <v>2.499999999999996</v>
      </c>
      <c r="K240" s="190">
        <f t="shared" si="72"/>
        <v>0.14536786014770495</v>
      </c>
      <c r="L240" s="190">
        <f t="shared" si="66"/>
        <v>0.85463213985229503</v>
      </c>
      <c r="M240" s="189">
        <f t="shared" si="76"/>
        <v>73637.572247569246</v>
      </c>
      <c r="N240" s="189">
        <f t="shared" si="65"/>
        <v>10704.536304101166</v>
      </c>
      <c r="O240" s="189">
        <f t="shared" si="73"/>
        <v>341426.52047759324</v>
      </c>
      <c r="P240" s="189">
        <f t="shared" si="74"/>
        <v>1010112.3665633425</v>
      </c>
      <c r="Q240" s="200">
        <f t="shared" si="75"/>
        <v>13.717350202249314</v>
      </c>
    </row>
    <row r="241" spans="2:17" x14ac:dyDescent="0.2">
      <c r="B241" s="209" t="s">
        <v>55</v>
      </c>
      <c r="C241" s="187" t="s">
        <v>69</v>
      </c>
      <c r="D241" s="188" t="s">
        <v>134</v>
      </c>
      <c r="E241" s="187" t="str">
        <f t="shared" si="63"/>
        <v>BAFemale80-84</v>
      </c>
      <c r="F241" s="189">
        <f>VLOOKUP(E241,'Appendix 1b. Pop 2019'!$E$4:$F$1683,2,FALSE)</f>
        <v>94276</v>
      </c>
      <c r="G241" s="189">
        <f>VLOOKUP(E241,'Appendix 2b. Deaths 2019'!$E$4:$F$1683,2,FALSE)</f>
        <v>4766</v>
      </c>
      <c r="H241" s="190">
        <f t="shared" si="64"/>
        <v>5.0553693410836265E-2</v>
      </c>
      <c r="I241" s="191">
        <v>5</v>
      </c>
      <c r="J241" s="213">
        <f>VLOOKUP(E241,'Appendix 3. nax IBGE 2019'!$E$5:$O$1850,11,FALSE)</f>
        <v>2.4999999999999982</v>
      </c>
      <c r="K241" s="190">
        <f t="shared" si="72"/>
        <v>0.22440696480869371</v>
      </c>
      <c r="L241" s="190">
        <f t="shared" si="66"/>
        <v>0.77559303519130629</v>
      </c>
      <c r="M241" s="189">
        <f t="shared" si="76"/>
        <v>62933.035943468079</v>
      </c>
      <c r="N241" s="189">
        <f t="shared" si="65"/>
        <v>14122.611582270098</v>
      </c>
      <c r="O241" s="189">
        <f t="shared" si="73"/>
        <v>279358.65076166514</v>
      </c>
      <c r="P241" s="189">
        <f t="shared" si="74"/>
        <v>668685.84608574933</v>
      </c>
      <c r="Q241" s="200">
        <f t="shared" si="75"/>
        <v>10.625354967562998</v>
      </c>
    </row>
    <row r="242" spans="2:17" x14ac:dyDescent="0.2">
      <c r="B242" s="209" t="s">
        <v>55</v>
      </c>
      <c r="C242" s="187" t="s">
        <v>69</v>
      </c>
      <c r="D242" s="188" t="s">
        <v>135</v>
      </c>
      <c r="E242" s="187" t="str">
        <f t="shared" si="63"/>
        <v>BAFemale85-89</v>
      </c>
      <c r="F242" s="189">
        <f>VLOOKUP(E242,'Appendix 1b. Pop 2019'!$E$4:$F$1683,2,FALSE)</f>
        <v>52519</v>
      </c>
      <c r="G242" s="189">
        <f>VLOOKUP(E242,'Appendix 2b. Deaths 2019'!$E$4:$F$1683,2,FALSE)</f>
        <v>4516</v>
      </c>
      <c r="H242" s="190">
        <f t="shared" si="64"/>
        <v>8.5987928178373543E-2</v>
      </c>
      <c r="I242" s="191">
        <v>5</v>
      </c>
      <c r="J242" s="213">
        <f>VLOOKUP(E242,'Appendix 3. nax IBGE 2019'!$E$5:$O$1850,11,FALSE)</f>
        <v>2.4999999999999978</v>
      </c>
      <c r="K242" s="190">
        <f t="shared" si="72"/>
        <v>0.35386857653309089</v>
      </c>
      <c r="L242" s="190">
        <f t="shared" si="66"/>
        <v>0.64613142346690911</v>
      </c>
      <c r="M242" s="189">
        <f t="shared" si="76"/>
        <v>48810.424361197984</v>
      </c>
      <c r="N242" s="189">
        <f t="shared" si="65"/>
        <v>17272.475388673232</v>
      </c>
      <c r="O242" s="189">
        <f t="shared" si="73"/>
        <v>200870.93333430678</v>
      </c>
      <c r="P242" s="189">
        <f t="shared" si="74"/>
        <v>389327.1953240842</v>
      </c>
      <c r="Q242" s="200">
        <f t="shared" si="75"/>
        <v>7.9763124459450756</v>
      </c>
    </row>
    <row r="243" spans="2:17" x14ac:dyDescent="0.2">
      <c r="B243" s="210" t="s">
        <v>55</v>
      </c>
      <c r="C243" s="211" t="s">
        <v>69</v>
      </c>
      <c r="D243" s="203" t="s">
        <v>8</v>
      </c>
      <c r="E243" s="211" t="str">
        <f t="shared" si="63"/>
        <v>BAFemale90+</v>
      </c>
      <c r="F243" s="204">
        <f>VLOOKUP(E243,'Appendix 1b. Pop 2019'!$E$4:$F$1683,2,FALSE)</f>
        <v>37377</v>
      </c>
      <c r="G243" s="204">
        <f>VLOOKUP(E243,'Appendix 2b. Deaths 2019'!$E$4:$F$1683,2,FALSE)</f>
        <v>6255</v>
      </c>
      <c r="H243" s="202">
        <f t="shared" si="64"/>
        <v>0.16734890440645317</v>
      </c>
      <c r="I243" s="205"/>
      <c r="J243" s="214">
        <f>VLOOKUP(E243,'Appendix 3. nax IBGE 2019'!$E$5:$O$1850,11,FALSE)</f>
        <v>5.9233296230751558</v>
      </c>
      <c r="K243" s="202">
        <v>1</v>
      </c>
      <c r="L243" s="202">
        <f t="shared" si="66"/>
        <v>0</v>
      </c>
      <c r="M243" s="204">
        <f t="shared" si="76"/>
        <v>31537.948972524751</v>
      </c>
      <c r="N243" s="204">
        <f t="shared" si="65"/>
        <v>31537.948972524751</v>
      </c>
      <c r="O243" s="204">
        <f>M243*Q243</f>
        <v>188456.26198977741</v>
      </c>
      <c r="P243" s="204">
        <f>O243</f>
        <v>188456.26198977741</v>
      </c>
      <c r="Q243" s="206">
        <f>1/H243</f>
        <v>5.9755395683453241</v>
      </c>
    </row>
    <row r="244" spans="2:17" x14ac:dyDescent="0.2">
      <c r="B244" s="207" t="s">
        <v>55</v>
      </c>
      <c r="C244" s="208" t="s">
        <v>70</v>
      </c>
      <c r="D244" s="194">
        <v>0</v>
      </c>
      <c r="E244" s="208" t="str">
        <f t="shared" si="63"/>
        <v>BAMale0</v>
      </c>
      <c r="F244" s="195">
        <f>VLOOKUP(E244,'Appendix 1b. Pop 2019'!$E$4:$F$1683,2,FALSE)</f>
        <v>105866</v>
      </c>
      <c r="G244" s="195">
        <f>VLOOKUP(E244,'Appendix 2b. Deaths 2019'!$E$4:$F$1683,2,FALSE)</f>
        <v>1666</v>
      </c>
      <c r="H244" s="193">
        <f t="shared" si="64"/>
        <v>1.5736874917348345E-2</v>
      </c>
      <c r="I244" s="196">
        <v>1</v>
      </c>
      <c r="J244" s="212">
        <f>VLOOKUP(E244,'Appendix 3. nax IBGE 2019'!$E$5:$O$1850,11,FALSE)</f>
        <v>8.8417581019089364E-2</v>
      </c>
      <c r="K244" s="193">
        <f t="shared" ref="K244:K262" si="77">(I244*H244)/(1+(I244-J244)*H244)</f>
        <v>1.5514314955924613E-2</v>
      </c>
      <c r="L244" s="193">
        <f t="shared" si="66"/>
        <v>0.98448568504407541</v>
      </c>
      <c r="M244" s="195">
        <v>100000</v>
      </c>
      <c r="N244" s="195">
        <f t="shared" si="65"/>
        <v>1551.4314955924613</v>
      </c>
      <c r="O244" s="195">
        <f t="shared" ref="O244:O262" si="78">M245*I244+N244*J244</f>
        <v>98585.742324364648</v>
      </c>
      <c r="P244" s="195">
        <f t="shared" ref="P244:P262" si="79">P245+O244</f>
        <v>7208491.5599871464</v>
      </c>
      <c r="Q244" s="197">
        <f t="shared" ref="Q244:Q262" si="80">P244/M244</f>
        <v>72.084915599871465</v>
      </c>
    </row>
    <row r="245" spans="2:17" x14ac:dyDescent="0.2">
      <c r="B245" s="209" t="s">
        <v>55</v>
      </c>
      <c r="C245" s="187" t="s">
        <v>70</v>
      </c>
      <c r="D245" s="199" t="s">
        <v>139</v>
      </c>
      <c r="E245" s="187" t="str">
        <f t="shared" si="63"/>
        <v>BAMale01-04</v>
      </c>
      <c r="F245" s="189">
        <f>VLOOKUP(E245,'Appendix 1b. Pop 2019'!$E$4:$F$1683,2,FALSE)</f>
        <v>420864</v>
      </c>
      <c r="G245" s="189">
        <f>VLOOKUP(E245,'Appendix 2b. Deaths 2019'!$E$4:$F$1683,2,FALSE)</f>
        <v>226</v>
      </c>
      <c r="H245" s="190">
        <f t="shared" si="64"/>
        <v>5.3699057177615571E-4</v>
      </c>
      <c r="I245" s="191">
        <v>4</v>
      </c>
      <c r="J245" s="213">
        <f>VLOOKUP(E245,'Appendix 3. nax IBGE 2019'!$E$5:$O$1850,11,FALSE)</f>
        <v>1.6048783750920896</v>
      </c>
      <c r="K245" s="190">
        <f t="shared" si="77"/>
        <v>2.1452032174023535E-3</v>
      </c>
      <c r="L245" s="190">
        <f t="shared" si="66"/>
        <v>0.9978547967825977</v>
      </c>
      <c r="M245" s="189">
        <f t="shared" ref="M245:M263" si="81">M244-N244</f>
        <v>98448.568504407536</v>
      </c>
      <c r="N245" s="189">
        <f t="shared" si="65"/>
        <v>211.19218590431106</v>
      </c>
      <c r="O245" s="189">
        <f t="shared" si="78"/>
        <v>393288.44304615917</v>
      </c>
      <c r="P245" s="189">
        <f t="shared" si="79"/>
        <v>7109905.817662782</v>
      </c>
      <c r="Q245" s="200">
        <f t="shared" si="80"/>
        <v>72.219494154904567</v>
      </c>
    </row>
    <row r="246" spans="2:17" x14ac:dyDescent="0.2">
      <c r="B246" s="209" t="s">
        <v>55</v>
      </c>
      <c r="C246" s="187" t="s">
        <v>70</v>
      </c>
      <c r="D246" s="199" t="s">
        <v>138</v>
      </c>
      <c r="E246" s="187" t="str">
        <f t="shared" si="63"/>
        <v>BAMale05-09</v>
      </c>
      <c r="F246" s="189">
        <f>VLOOKUP(E246,'Appendix 1b. Pop 2019'!$E$4:$F$1683,2,FALSE)</f>
        <v>533188</v>
      </c>
      <c r="G246" s="189">
        <f>VLOOKUP(E246,'Appendix 2b. Deaths 2019'!$E$4:$F$1683,2,FALSE)</f>
        <v>144</v>
      </c>
      <c r="H246" s="190">
        <f t="shared" si="64"/>
        <v>2.7007359505465238E-4</v>
      </c>
      <c r="I246" s="191">
        <v>5</v>
      </c>
      <c r="J246" s="213">
        <f>VLOOKUP(E246,'Appendix 3. nax IBGE 2019'!$E$5:$O$1850,11,FALSE)</f>
        <v>2.5000000000001492</v>
      </c>
      <c r="K246" s="190">
        <f t="shared" si="77"/>
        <v>1.3494568436204426E-3</v>
      </c>
      <c r="L246" s="190">
        <f t="shared" si="66"/>
        <v>0.99865054315637958</v>
      </c>
      <c r="M246" s="189">
        <f t="shared" si="81"/>
        <v>98237.376318503229</v>
      </c>
      <c r="N246" s="189">
        <f t="shared" si="65"/>
        <v>132.56709977232097</v>
      </c>
      <c r="O246" s="189">
        <f t="shared" si="78"/>
        <v>490855.46384308534</v>
      </c>
      <c r="P246" s="189">
        <f t="shared" si="79"/>
        <v>6716617.3746166229</v>
      </c>
      <c r="Q246" s="200">
        <f t="shared" si="80"/>
        <v>68.371302515654961</v>
      </c>
    </row>
    <row r="247" spans="2:17" x14ac:dyDescent="0.2">
      <c r="B247" s="209" t="s">
        <v>55</v>
      </c>
      <c r="C247" s="187" t="s">
        <v>70</v>
      </c>
      <c r="D247" s="199" t="s">
        <v>120</v>
      </c>
      <c r="E247" s="187" t="str">
        <f t="shared" si="63"/>
        <v>BAMale10-14</v>
      </c>
      <c r="F247" s="189">
        <f>VLOOKUP(E247,'Appendix 1b. Pop 2019'!$E$4:$F$1683,2,FALSE)</f>
        <v>579699</v>
      </c>
      <c r="G247" s="189">
        <f>VLOOKUP(E247,'Appendix 2b. Deaths 2019'!$E$4:$F$1683,2,FALSE)</f>
        <v>237</v>
      </c>
      <c r="H247" s="190">
        <f t="shared" si="64"/>
        <v>4.0883285981172988E-4</v>
      </c>
      <c r="I247" s="191">
        <v>5</v>
      </c>
      <c r="J247" s="213">
        <f>VLOOKUP(E247,'Appendix 3. nax IBGE 2019'!$E$5:$O$1850,11,FALSE)</f>
        <v>2.4999999999999982</v>
      </c>
      <c r="K247" s="190">
        <f t="shared" si="77"/>
        <v>2.0420771284776706E-3</v>
      </c>
      <c r="L247" s="190">
        <f t="shared" si="66"/>
        <v>0.9979579228715223</v>
      </c>
      <c r="M247" s="189">
        <f t="shared" si="81"/>
        <v>98104.809218730908</v>
      </c>
      <c r="N247" s="189">
        <f t="shared" si="65"/>
        <v>200.33758709923572</v>
      </c>
      <c r="O247" s="189">
        <f t="shared" si="78"/>
        <v>490023.20212590648</v>
      </c>
      <c r="P247" s="189">
        <f t="shared" si="79"/>
        <v>6225761.9107735381</v>
      </c>
      <c r="Q247" s="200">
        <f t="shared" si="80"/>
        <v>63.46031311159075</v>
      </c>
    </row>
    <row r="248" spans="2:17" x14ac:dyDescent="0.2">
      <c r="B248" s="209" t="s">
        <v>55</v>
      </c>
      <c r="C248" s="187" t="s">
        <v>70</v>
      </c>
      <c r="D248" s="188" t="s">
        <v>121</v>
      </c>
      <c r="E248" s="187" t="str">
        <f t="shared" si="63"/>
        <v>BAMale15-19</v>
      </c>
      <c r="F248" s="189">
        <f>VLOOKUP(E248,'Appendix 1b. Pop 2019'!$E$4:$F$1683,2,FALSE)</f>
        <v>624715</v>
      </c>
      <c r="G248" s="189">
        <f>VLOOKUP(E248,'Appendix 2b. Deaths 2019'!$E$4:$F$1683,2,FALSE)</f>
        <v>1554</v>
      </c>
      <c r="H248" s="190">
        <f t="shared" si="64"/>
        <v>2.4875343156479353E-3</v>
      </c>
      <c r="I248" s="191">
        <v>5</v>
      </c>
      <c r="J248" s="213">
        <f>VLOOKUP(E248,'Appendix 3. nax IBGE 2019'!$E$5:$O$1850,11,FALSE)</f>
        <v>2.5000000000000271</v>
      </c>
      <c r="K248" s="190">
        <f t="shared" si="77"/>
        <v>1.2360801781737193E-2</v>
      </c>
      <c r="L248" s="190">
        <f t="shared" si="66"/>
        <v>0.98763919821826285</v>
      </c>
      <c r="M248" s="189">
        <f t="shared" si="81"/>
        <v>97904.471631631677</v>
      </c>
      <c r="N248" s="189">
        <f t="shared" si="65"/>
        <v>1210.1777673843114</v>
      </c>
      <c r="O248" s="189">
        <f t="shared" si="78"/>
        <v>486496.91373969766</v>
      </c>
      <c r="P248" s="189">
        <f t="shared" si="79"/>
        <v>5735738.7086476311</v>
      </c>
      <c r="Q248" s="200">
        <f t="shared" si="80"/>
        <v>58.585053502239496</v>
      </c>
    </row>
    <row r="249" spans="2:17" x14ac:dyDescent="0.2">
      <c r="B249" s="209" t="s">
        <v>55</v>
      </c>
      <c r="C249" s="187" t="s">
        <v>70</v>
      </c>
      <c r="D249" s="188" t="s">
        <v>122</v>
      </c>
      <c r="E249" s="187" t="str">
        <f t="shared" si="63"/>
        <v>BAMale20-24</v>
      </c>
      <c r="F249" s="189">
        <f>VLOOKUP(E249,'Appendix 1b. Pop 2019'!$E$4:$F$1683,2,FALSE)</f>
        <v>640526</v>
      </c>
      <c r="G249" s="189">
        <f>VLOOKUP(E249,'Appendix 2b. Deaths 2019'!$E$4:$F$1683,2,FALSE)</f>
        <v>2330</v>
      </c>
      <c r="H249" s="190">
        <f t="shared" si="64"/>
        <v>3.6376353184726304E-3</v>
      </c>
      <c r="I249" s="191">
        <v>5</v>
      </c>
      <c r="J249" s="213">
        <f>VLOOKUP(E249,'Appendix 3. nax IBGE 2019'!$E$5:$O$1850,11,FALSE)</f>
        <v>2.4999999999999969</v>
      </c>
      <c r="K249" s="190">
        <f t="shared" si="77"/>
        <v>1.802426235899689E-2</v>
      </c>
      <c r="L249" s="190">
        <f t="shared" si="66"/>
        <v>0.9819757376410031</v>
      </c>
      <c r="M249" s="189">
        <f t="shared" si="81"/>
        <v>96694.29386424736</v>
      </c>
      <c r="N249" s="189">
        <f t="shared" si="65"/>
        <v>1742.8433212271377</v>
      </c>
      <c r="O249" s="189">
        <f t="shared" si="78"/>
        <v>479114.36101816897</v>
      </c>
      <c r="P249" s="189">
        <f t="shared" si="79"/>
        <v>5249241.7949079331</v>
      </c>
      <c r="Q249" s="200">
        <f t="shared" si="80"/>
        <v>54.286986182220168</v>
      </c>
    </row>
    <row r="250" spans="2:17" x14ac:dyDescent="0.2">
      <c r="B250" s="209" t="s">
        <v>55</v>
      </c>
      <c r="C250" s="187" t="s">
        <v>70</v>
      </c>
      <c r="D250" s="188" t="s">
        <v>123</v>
      </c>
      <c r="E250" s="187" t="str">
        <f t="shared" si="63"/>
        <v>BAMale25-29</v>
      </c>
      <c r="F250" s="189">
        <f>VLOOKUP(E250,'Appendix 1b. Pop 2019'!$E$4:$F$1683,2,FALSE)</f>
        <v>590157</v>
      </c>
      <c r="G250" s="189">
        <f>VLOOKUP(E250,'Appendix 2b. Deaths 2019'!$E$4:$F$1683,2,FALSE)</f>
        <v>1820</v>
      </c>
      <c r="H250" s="190">
        <f t="shared" si="64"/>
        <v>3.0839251250091076E-3</v>
      </c>
      <c r="I250" s="191">
        <v>5</v>
      </c>
      <c r="J250" s="213">
        <f>VLOOKUP(E250,'Appendix 3. nax IBGE 2019'!$E$5:$O$1850,11,FALSE)</f>
        <v>2.4999999999999836</v>
      </c>
      <c r="K250" s="190">
        <f t="shared" si="77"/>
        <v>1.5301652746646667E-2</v>
      </c>
      <c r="L250" s="190">
        <f t="shared" si="66"/>
        <v>0.98469834725335337</v>
      </c>
      <c r="M250" s="189">
        <f t="shared" si="81"/>
        <v>94951.450543020226</v>
      </c>
      <c r="N250" s="189">
        <f t="shared" si="65"/>
        <v>1452.9141239996907</v>
      </c>
      <c r="O250" s="189">
        <f t="shared" si="78"/>
        <v>471124.96740510181</v>
      </c>
      <c r="P250" s="189">
        <f t="shared" si="79"/>
        <v>4770127.4338897644</v>
      </c>
      <c r="Q250" s="200">
        <f t="shared" si="80"/>
        <v>50.237541465767642</v>
      </c>
    </row>
    <row r="251" spans="2:17" x14ac:dyDescent="0.2">
      <c r="B251" s="209" t="s">
        <v>55</v>
      </c>
      <c r="C251" s="187" t="s">
        <v>70</v>
      </c>
      <c r="D251" s="188" t="s">
        <v>124</v>
      </c>
      <c r="E251" s="187" t="str">
        <f t="shared" si="63"/>
        <v>BAMale30-34</v>
      </c>
      <c r="F251" s="189">
        <f>VLOOKUP(E251,'Appendix 1b. Pop 2019'!$E$4:$F$1683,2,FALSE)</f>
        <v>585613</v>
      </c>
      <c r="G251" s="189">
        <f>VLOOKUP(E251,'Appendix 2b. Deaths 2019'!$E$4:$F$1683,2,FALSE)</f>
        <v>1842</v>
      </c>
      <c r="H251" s="190">
        <f t="shared" si="64"/>
        <v>3.1454219766296173E-3</v>
      </c>
      <c r="I251" s="191">
        <v>5</v>
      </c>
      <c r="J251" s="213">
        <f>VLOOKUP(E251,'Appendix 3. nax IBGE 2019'!$E$5:$O$1850,11,FALSE)</f>
        <v>2.499999999999992</v>
      </c>
      <c r="K251" s="190">
        <f t="shared" si="77"/>
        <v>1.5604403796563304E-2</v>
      </c>
      <c r="L251" s="190">
        <f t="shared" si="66"/>
        <v>0.98439559620343675</v>
      </c>
      <c r="M251" s="189">
        <f t="shared" si="81"/>
        <v>93498.536419020529</v>
      </c>
      <c r="N251" s="189">
        <f t="shared" si="65"/>
        <v>1458.9889166700764</v>
      </c>
      <c r="O251" s="189">
        <f t="shared" si="78"/>
        <v>463845.20980342745</v>
      </c>
      <c r="P251" s="189">
        <f t="shared" si="79"/>
        <v>4299002.4664846621</v>
      </c>
      <c r="Q251" s="200">
        <f t="shared" si="80"/>
        <v>45.979355732568564</v>
      </c>
    </row>
    <row r="252" spans="2:17" x14ac:dyDescent="0.2">
      <c r="B252" s="209" t="s">
        <v>55</v>
      </c>
      <c r="C252" s="187" t="s">
        <v>70</v>
      </c>
      <c r="D252" s="188" t="s">
        <v>125</v>
      </c>
      <c r="E252" s="187" t="str">
        <f t="shared" si="63"/>
        <v>BAMale35-39</v>
      </c>
      <c r="F252" s="189">
        <f>VLOOKUP(E252,'Appendix 1b. Pop 2019'!$E$4:$F$1683,2,FALSE)</f>
        <v>596499</v>
      </c>
      <c r="G252" s="189">
        <f>VLOOKUP(E252,'Appendix 2b. Deaths 2019'!$E$4:$F$1683,2,FALSE)</f>
        <v>2008</v>
      </c>
      <c r="H252" s="190">
        <f t="shared" si="64"/>
        <v>3.3663090801493382E-3</v>
      </c>
      <c r="I252" s="191">
        <v>5</v>
      </c>
      <c r="J252" s="213">
        <f>VLOOKUP(E252,'Appendix 3. nax IBGE 2019'!$E$5:$O$1850,11,FALSE)</f>
        <v>2.4999999999999925</v>
      </c>
      <c r="K252" s="190">
        <f t="shared" si="77"/>
        <v>1.6691077089834236E-2</v>
      </c>
      <c r="L252" s="190">
        <f t="shared" si="66"/>
        <v>0.98330892291016581</v>
      </c>
      <c r="M252" s="189">
        <f t="shared" si="81"/>
        <v>92039.547502350455</v>
      </c>
      <c r="N252" s="189">
        <f t="shared" si="65"/>
        <v>1536.2391826751916</v>
      </c>
      <c r="O252" s="189">
        <f t="shared" si="78"/>
        <v>456357.13955506432</v>
      </c>
      <c r="P252" s="189">
        <f t="shared" si="79"/>
        <v>3835157.256681235</v>
      </c>
      <c r="Q252" s="200">
        <f t="shared" si="80"/>
        <v>41.668580091436183</v>
      </c>
    </row>
    <row r="253" spans="2:17" x14ac:dyDescent="0.2">
      <c r="B253" s="209" t="s">
        <v>55</v>
      </c>
      <c r="C253" s="187" t="s">
        <v>70</v>
      </c>
      <c r="D253" s="188" t="s">
        <v>126</v>
      </c>
      <c r="E253" s="187" t="str">
        <f t="shared" si="63"/>
        <v>BAMale40-44</v>
      </c>
      <c r="F253" s="189">
        <f>VLOOKUP(E253,'Appendix 1b. Pop 2019'!$E$4:$F$1683,2,FALSE)</f>
        <v>528542</v>
      </c>
      <c r="G253" s="189">
        <f>VLOOKUP(E253,'Appendix 2b. Deaths 2019'!$E$4:$F$1683,2,FALSE)</f>
        <v>2087</v>
      </c>
      <c r="H253" s="190">
        <f t="shared" si="64"/>
        <v>3.9485982192522069E-3</v>
      </c>
      <c r="I253" s="191">
        <v>5</v>
      </c>
      <c r="J253" s="213">
        <f>VLOOKUP(E253,'Appendix 3. nax IBGE 2019'!$E$5:$O$1850,11,FALSE)</f>
        <v>2.4999999999999813</v>
      </c>
      <c r="K253" s="190">
        <f t="shared" si="77"/>
        <v>1.9550003325467743E-2</v>
      </c>
      <c r="L253" s="190">
        <f t="shared" si="66"/>
        <v>0.98044999667453225</v>
      </c>
      <c r="M253" s="189">
        <f t="shared" si="81"/>
        <v>90503.30831967527</v>
      </c>
      <c r="N253" s="189">
        <f t="shared" si="65"/>
        <v>1769.3399786154839</v>
      </c>
      <c r="O253" s="189">
        <f t="shared" si="78"/>
        <v>448093.19165183767</v>
      </c>
      <c r="P253" s="189">
        <f t="shared" si="79"/>
        <v>3378800.1171261705</v>
      </c>
      <c r="Q253" s="200">
        <f t="shared" si="80"/>
        <v>37.333443162006766</v>
      </c>
    </row>
    <row r="254" spans="2:17" x14ac:dyDescent="0.2">
      <c r="B254" s="209" t="s">
        <v>55</v>
      </c>
      <c r="C254" s="187" t="s">
        <v>70</v>
      </c>
      <c r="D254" s="188" t="s">
        <v>127</v>
      </c>
      <c r="E254" s="187" t="str">
        <f t="shared" si="63"/>
        <v>BAMale45-49</v>
      </c>
      <c r="F254" s="189">
        <f>VLOOKUP(E254,'Appendix 1b. Pop 2019'!$E$4:$F$1683,2,FALSE)</f>
        <v>443929</v>
      </c>
      <c r="G254" s="189">
        <f>VLOOKUP(E254,'Appendix 2b. Deaths 2019'!$E$4:$F$1683,2,FALSE)</f>
        <v>2357</v>
      </c>
      <c r="H254" s="190">
        <f t="shared" si="64"/>
        <v>5.3094075854472223E-3</v>
      </c>
      <c r="I254" s="191">
        <v>5</v>
      </c>
      <c r="J254" s="213">
        <f>VLOOKUP(E254,'Appendix 3. nax IBGE 2019'!$E$5:$O$1850,11,FALSE)</f>
        <v>2.5000000000000009</v>
      </c>
      <c r="K254" s="190">
        <f t="shared" si="77"/>
        <v>2.6199281270459503E-2</v>
      </c>
      <c r="L254" s="190">
        <f t="shared" si="66"/>
        <v>0.97380071872954055</v>
      </c>
      <c r="M254" s="189">
        <f t="shared" si="81"/>
        <v>88733.968341059794</v>
      </c>
      <c r="N254" s="189">
        <f t="shared" si="65"/>
        <v>2324.7661948114742</v>
      </c>
      <c r="O254" s="189">
        <f t="shared" si="78"/>
        <v>437857.92621827032</v>
      </c>
      <c r="P254" s="189">
        <f t="shared" si="79"/>
        <v>2930706.9254743326</v>
      </c>
      <c r="Q254" s="200">
        <f t="shared" si="80"/>
        <v>33.028015992813536</v>
      </c>
    </row>
    <row r="255" spans="2:17" x14ac:dyDescent="0.2">
      <c r="B255" s="209" t="s">
        <v>55</v>
      </c>
      <c r="C255" s="187" t="s">
        <v>70</v>
      </c>
      <c r="D255" s="188" t="s">
        <v>128</v>
      </c>
      <c r="E255" s="187" t="str">
        <f t="shared" si="63"/>
        <v>BAMale50-54</v>
      </c>
      <c r="F255" s="189">
        <f>VLOOKUP(E255,'Appendix 1b. Pop 2019'!$E$4:$F$1683,2,FALSE)</f>
        <v>402759</v>
      </c>
      <c r="G255" s="189">
        <f>VLOOKUP(E255,'Appendix 2b. Deaths 2019'!$E$4:$F$1683,2,FALSE)</f>
        <v>3028</v>
      </c>
      <c r="H255" s="190">
        <f t="shared" si="64"/>
        <v>7.5181436044880435E-3</v>
      </c>
      <c r="I255" s="191">
        <v>5</v>
      </c>
      <c r="J255" s="213">
        <f>VLOOKUP(E255,'Appendix 3. nax IBGE 2019'!$E$5:$O$1850,11,FALSE)</f>
        <v>2.5000000000000009</v>
      </c>
      <c r="K255" s="190">
        <f t="shared" si="77"/>
        <v>3.6897221497871217E-2</v>
      </c>
      <c r="L255" s="190">
        <f t="shared" si="66"/>
        <v>0.96310277850212878</v>
      </c>
      <c r="M255" s="189">
        <f t="shared" si="81"/>
        <v>86409.202146248324</v>
      </c>
      <c r="N255" s="189">
        <f t="shared" si="65"/>
        <v>3188.2594710444532</v>
      </c>
      <c r="O255" s="189">
        <f t="shared" si="78"/>
        <v>424075.36205363052</v>
      </c>
      <c r="P255" s="189">
        <f t="shared" si="79"/>
        <v>2492848.9992560623</v>
      </c>
      <c r="Q255" s="200">
        <f t="shared" si="80"/>
        <v>28.849346335091646</v>
      </c>
    </row>
    <row r="256" spans="2:17" x14ac:dyDescent="0.2">
      <c r="B256" s="209" t="s">
        <v>55</v>
      </c>
      <c r="C256" s="187" t="s">
        <v>70</v>
      </c>
      <c r="D256" s="188" t="s">
        <v>129</v>
      </c>
      <c r="E256" s="187" t="str">
        <f t="shared" si="63"/>
        <v>BAMale55-59</v>
      </c>
      <c r="F256" s="189">
        <f>VLOOKUP(E256,'Appendix 1b. Pop 2019'!$E$4:$F$1683,2,FALSE)</f>
        <v>335745</v>
      </c>
      <c r="G256" s="189">
        <f>VLOOKUP(E256,'Appendix 2b. Deaths 2019'!$E$4:$F$1683,2,FALSE)</f>
        <v>3600</v>
      </c>
      <c r="H256" s="190">
        <f t="shared" si="64"/>
        <v>1.0722423267658491E-2</v>
      </c>
      <c r="I256" s="191">
        <v>5</v>
      </c>
      <c r="J256" s="213">
        <f>VLOOKUP(E256,'Appendix 3. nax IBGE 2019'!$E$5:$O$1850,11,FALSE)</f>
        <v>2.4999999999999885</v>
      </c>
      <c r="K256" s="190">
        <f t="shared" si="77"/>
        <v>5.2212504894922331E-2</v>
      </c>
      <c r="L256" s="190">
        <f t="shared" si="66"/>
        <v>0.94778749510507765</v>
      </c>
      <c r="M256" s="189">
        <f t="shared" si="81"/>
        <v>83220.942675203871</v>
      </c>
      <c r="N256" s="189">
        <f t="shared" si="65"/>
        <v>4345.1738767891329</v>
      </c>
      <c r="O256" s="189">
        <f t="shared" si="78"/>
        <v>405241.77868404647</v>
      </c>
      <c r="P256" s="189">
        <f t="shared" si="79"/>
        <v>2068773.6372024319</v>
      </c>
      <c r="Q256" s="200">
        <f t="shared" si="80"/>
        <v>24.858810423194523</v>
      </c>
    </row>
    <row r="257" spans="2:17" x14ac:dyDescent="0.2">
      <c r="B257" s="209" t="s">
        <v>55</v>
      </c>
      <c r="C257" s="187" t="s">
        <v>70</v>
      </c>
      <c r="D257" s="188" t="s">
        <v>130</v>
      </c>
      <c r="E257" s="187" t="str">
        <f t="shared" si="63"/>
        <v>BAMale60-64</v>
      </c>
      <c r="F257" s="189">
        <f>VLOOKUP(E257,'Appendix 1b. Pop 2019'!$E$4:$F$1683,2,FALSE)</f>
        <v>270848</v>
      </c>
      <c r="G257" s="189">
        <f>VLOOKUP(E257,'Appendix 2b. Deaths 2019'!$E$4:$F$1683,2,FALSE)</f>
        <v>4183</v>
      </c>
      <c r="H257" s="190">
        <f t="shared" si="64"/>
        <v>1.5444086720226843E-2</v>
      </c>
      <c r="I257" s="191">
        <v>5</v>
      </c>
      <c r="J257" s="213">
        <f>VLOOKUP(E257,'Appendix 3. nax IBGE 2019'!$E$5:$O$1850,11,FALSE)</f>
        <v>2.4999999999999929</v>
      </c>
      <c r="K257" s="190">
        <f t="shared" si="77"/>
        <v>7.4349772755953919E-2</v>
      </c>
      <c r="L257" s="190">
        <f t="shared" si="66"/>
        <v>0.92565022724404611</v>
      </c>
      <c r="M257" s="189">
        <f t="shared" si="81"/>
        <v>78875.768798414734</v>
      </c>
      <c r="N257" s="189">
        <f t="shared" si="65"/>
        <v>5864.3954861132961</v>
      </c>
      <c r="O257" s="189">
        <f t="shared" si="78"/>
        <v>379717.85527679045</v>
      </c>
      <c r="P257" s="189">
        <f t="shared" si="79"/>
        <v>1663531.8585183853</v>
      </c>
      <c r="Q257" s="200">
        <f t="shared" si="80"/>
        <v>21.090531146135966</v>
      </c>
    </row>
    <row r="258" spans="2:17" x14ac:dyDescent="0.2">
      <c r="B258" s="209" t="s">
        <v>55</v>
      </c>
      <c r="C258" s="187" t="s">
        <v>70</v>
      </c>
      <c r="D258" s="188" t="s">
        <v>131</v>
      </c>
      <c r="E258" s="187" t="str">
        <f t="shared" si="63"/>
        <v>BAMale65-69</v>
      </c>
      <c r="F258" s="189">
        <f>VLOOKUP(E258,'Appendix 1b. Pop 2019'!$E$4:$F$1683,2,FALSE)</f>
        <v>204893</v>
      </c>
      <c r="G258" s="189">
        <f>VLOOKUP(E258,'Appendix 2b. Deaths 2019'!$E$4:$F$1683,2,FALSE)</f>
        <v>4493</v>
      </c>
      <c r="H258" s="190">
        <f t="shared" si="64"/>
        <v>2.1928518787855126E-2</v>
      </c>
      <c r="I258" s="191">
        <v>5</v>
      </c>
      <c r="J258" s="213">
        <f>VLOOKUP(E258,'Appendix 3. nax IBGE 2019'!$E$5:$O$1850,11,FALSE)</f>
        <v>2.5000000000000018</v>
      </c>
      <c r="K258" s="190">
        <f t="shared" si="77"/>
        <v>0.10394423610356021</v>
      </c>
      <c r="L258" s="190">
        <f t="shared" si="66"/>
        <v>0.89605576389643982</v>
      </c>
      <c r="M258" s="189">
        <f t="shared" si="81"/>
        <v>73011.373312301439</v>
      </c>
      <c r="N258" s="189">
        <f t="shared" si="65"/>
        <v>7589.1114258190355</v>
      </c>
      <c r="O258" s="189">
        <f t="shared" si="78"/>
        <v>346084.08799695963</v>
      </c>
      <c r="P258" s="189">
        <f t="shared" si="79"/>
        <v>1283814.0032415949</v>
      </c>
      <c r="Q258" s="200">
        <f t="shared" si="80"/>
        <v>17.583753667393207</v>
      </c>
    </row>
    <row r="259" spans="2:17" x14ac:dyDescent="0.2">
      <c r="B259" s="209" t="s">
        <v>55</v>
      </c>
      <c r="C259" s="187" t="s">
        <v>70</v>
      </c>
      <c r="D259" s="188" t="s">
        <v>132</v>
      </c>
      <c r="E259" s="187" t="str">
        <f t="shared" si="63"/>
        <v>BAMale70-74</v>
      </c>
      <c r="F259" s="189">
        <f>VLOOKUP(E259,'Appendix 1b. Pop 2019'!$E$4:$F$1683,2,FALSE)</f>
        <v>154736</v>
      </c>
      <c r="G259" s="189">
        <f>VLOOKUP(E259,'Appendix 2b. Deaths 2019'!$E$4:$F$1683,2,FALSE)</f>
        <v>4704</v>
      </c>
      <c r="H259" s="190">
        <f t="shared" si="64"/>
        <v>3.0400165443077241E-2</v>
      </c>
      <c r="I259" s="191">
        <v>5</v>
      </c>
      <c r="J259" s="213">
        <f>VLOOKUP(E259,'Appendix 3. nax IBGE 2019'!$E$5:$O$1850,11,FALSE)</f>
        <v>2.500000000000004</v>
      </c>
      <c r="K259" s="190">
        <f t="shared" si="77"/>
        <v>0.14126465500672691</v>
      </c>
      <c r="L259" s="190">
        <f t="shared" si="66"/>
        <v>0.85873534499327309</v>
      </c>
      <c r="M259" s="189">
        <f t="shared" si="81"/>
        <v>65422.261886482403</v>
      </c>
      <c r="N259" s="189">
        <f t="shared" si="65"/>
        <v>9241.8532551536755</v>
      </c>
      <c r="O259" s="189">
        <f t="shared" si="78"/>
        <v>304006.67629452783</v>
      </c>
      <c r="P259" s="189">
        <f t="shared" si="79"/>
        <v>937729.91524463531</v>
      </c>
      <c r="Q259" s="200">
        <f t="shared" si="80"/>
        <v>14.333498845878175</v>
      </c>
    </row>
    <row r="260" spans="2:17" x14ac:dyDescent="0.2">
      <c r="B260" s="209" t="s">
        <v>55</v>
      </c>
      <c r="C260" s="187" t="s">
        <v>70</v>
      </c>
      <c r="D260" s="188" t="s">
        <v>133</v>
      </c>
      <c r="E260" s="187" t="str">
        <f t="shared" ref="E260:E323" si="82">_xlfn.CONCAT(B260,C260,D260)</f>
        <v>BAMale75-79</v>
      </c>
      <c r="F260" s="189">
        <f>VLOOKUP(E260,'Appendix 1b. Pop 2019'!$E$4:$F$1683,2,FALSE)</f>
        <v>102896</v>
      </c>
      <c r="G260" s="189">
        <f>VLOOKUP(E260,'Appendix 2b. Deaths 2019'!$E$4:$F$1683,2,FALSE)</f>
        <v>5008</v>
      </c>
      <c r="H260" s="190">
        <f t="shared" ref="H260:H323" si="83">G260/F260</f>
        <v>4.8670502254703776E-2</v>
      </c>
      <c r="I260" s="191">
        <v>5</v>
      </c>
      <c r="J260" s="213">
        <f>VLOOKUP(E260,'Appendix 3. nax IBGE 2019'!$E$5:$O$1850,11,FALSE)</f>
        <v>2.5</v>
      </c>
      <c r="K260" s="190">
        <f t="shared" si="77"/>
        <v>0.21695432175781518</v>
      </c>
      <c r="L260" s="190">
        <f t="shared" si="66"/>
        <v>0.78304567824218485</v>
      </c>
      <c r="M260" s="189">
        <f t="shared" si="81"/>
        <v>56180.408631328726</v>
      </c>
      <c r="N260" s="189">
        <f t="shared" ref="N260:N323" si="84">M260*K260</f>
        <v>12188.58245068683</v>
      </c>
      <c r="O260" s="189">
        <f t="shared" si="78"/>
        <v>250430.58702992654</v>
      </c>
      <c r="P260" s="189">
        <f t="shared" si="79"/>
        <v>633723.23895010748</v>
      </c>
      <c r="Q260" s="200">
        <f t="shared" si="80"/>
        <v>11.280146485027787</v>
      </c>
    </row>
    <row r="261" spans="2:17" x14ac:dyDescent="0.2">
      <c r="B261" s="209" t="s">
        <v>55</v>
      </c>
      <c r="C261" s="187" t="s">
        <v>70</v>
      </c>
      <c r="D261" s="188" t="s">
        <v>134</v>
      </c>
      <c r="E261" s="187" t="str">
        <f t="shared" si="82"/>
        <v>BAMale80-84</v>
      </c>
      <c r="F261" s="189">
        <f>VLOOKUP(E261,'Appendix 1b. Pop 2019'!$E$4:$F$1683,2,FALSE)</f>
        <v>62432</v>
      </c>
      <c r="G261" s="189">
        <f>VLOOKUP(E261,'Appendix 2b. Deaths 2019'!$E$4:$F$1683,2,FALSE)</f>
        <v>4375</v>
      </c>
      <c r="H261" s="190">
        <f t="shared" si="83"/>
        <v>7.0076242952332141E-2</v>
      </c>
      <c r="I261" s="191">
        <v>5</v>
      </c>
      <c r="J261" s="213">
        <f>VLOOKUP(E261,'Appendix 3. nax IBGE 2019'!$E$5:$O$1850,11,FALSE)</f>
        <v>2.5000000000000013</v>
      </c>
      <c r="K261" s="190">
        <f t="shared" si="77"/>
        <v>0.2981484131689599</v>
      </c>
      <c r="L261" s="190">
        <f t="shared" ref="L261:L324" si="85">1-K261</f>
        <v>0.7018515868310401</v>
      </c>
      <c r="M261" s="189">
        <f t="shared" si="81"/>
        <v>43991.826180641896</v>
      </c>
      <c r="N261" s="189">
        <f t="shared" si="84"/>
        <v>13116.093168163086</v>
      </c>
      <c r="O261" s="189">
        <f t="shared" si="78"/>
        <v>187168.89798280178</v>
      </c>
      <c r="P261" s="189">
        <f t="shared" si="79"/>
        <v>383292.651920181</v>
      </c>
      <c r="Q261" s="200">
        <f t="shared" si="80"/>
        <v>8.7128152022214653</v>
      </c>
    </row>
    <row r="262" spans="2:17" x14ac:dyDescent="0.2">
      <c r="B262" s="209" t="s">
        <v>55</v>
      </c>
      <c r="C262" s="187" t="s">
        <v>70</v>
      </c>
      <c r="D262" s="188" t="s">
        <v>135</v>
      </c>
      <c r="E262" s="187" t="str">
        <f t="shared" si="82"/>
        <v>BAMale85-89</v>
      </c>
      <c r="F262" s="189">
        <f>VLOOKUP(E262,'Appendix 1b. Pop 2019'!$E$4:$F$1683,2,FALSE)</f>
        <v>30356</v>
      </c>
      <c r="G262" s="189">
        <f>VLOOKUP(E262,'Appendix 2b. Deaths 2019'!$E$4:$F$1683,2,FALSE)</f>
        <v>3726</v>
      </c>
      <c r="H262" s="190">
        <f t="shared" si="83"/>
        <v>0.12274344445908551</v>
      </c>
      <c r="I262" s="191">
        <v>5</v>
      </c>
      <c r="J262" s="213">
        <f>VLOOKUP(E262,'Appendix 3. nax IBGE 2019'!$E$5:$O$1850,11,FALSE)</f>
        <v>2.5000000000000004</v>
      </c>
      <c r="K262" s="190">
        <f t="shared" si="77"/>
        <v>0.46961256333341733</v>
      </c>
      <c r="L262" s="190">
        <f t="shared" si="85"/>
        <v>0.53038743666658261</v>
      </c>
      <c r="M262" s="189">
        <f t="shared" si="81"/>
        <v>30875.73301247881</v>
      </c>
      <c r="N262" s="189">
        <f t="shared" si="84"/>
        <v>14499.63212478839</v>
      </c>
      <c r="O262" s="189">
        <f t="shared" si="78"/>
        <v>118129.58475042309</v>
      </c>
      <c r="P262" s="189">
        <f t="shared" si="79"/>
        <v>196123.75393737922</v>
      </c>
      <c r="Q262" s="200">
        <f t="shared" si="80"/>
        <v>6.3520355567951494</v>
      </c>
    </row>
    <row r="263" spans="2:17" x14ac:dyDescent="0.2">
      <c r="B263" s="210" t="s">
        <v>55</v>
      </c>
      <c r="C263" s="211" t="s">
        <v>70</v>
      </c>
      <c r="D263" s="203" t="s">
        <v>8</v>
      </c>
      <c r="E263" s="211" t="str">
        <f t="shared" si="82"/>
        <v>BAMale90+</v>
      </c>
      <c r="F263" s="204">
        <f>VLOOKUP(E263,'Appendix 1b. Pop 2019'!$E$4:$F$1683,2,FALSE)</f>
        <v>19246</v>
      </c>
      <c r="G263" s="204">
        <f>VLOOKUP(E263,'Appendix 2b. Deaths 2019'!$E$4:$F$1683,2,FALSE)</f>
        <v>4041</v>
      </c>
      <c r="H263" s="202">
        <f t="shared" si="83"/>
        <v>0.20996570715992935</v>
      </c>
      <c r="I263" s="205"/>
      <c r="J263" s="214">
        <f>VLOOKUP(E263,'Appendix 3. nax IBGE 2019'!$E$5:$O$1850,11,FALSE)</f>
        <v>4.9014076997548441</v>
      </c>
      <c r="K263" s="202">
        <v>1</v>
      </c>
      <c r="L263" s="202">
        <f t="shared" si="85"/>
        <v>0</v>
      </c>
      <c r="M263" s="204">
        <f t="shared" si="81"/>
        <v>16376.10088769042</v>
      </c>
      <c r="N263" s="204">
        <f t="shared" si="84"/>
        <v>16376.10088769042</v>
      </c>
      <c r="O263" s="204">
        <f>M263*Q263</f>
        <v>77994.169186956147</v>
      </c>
      <c r="P263" s="204">
        <f>O263</f>
        <v>77994.169186956147</v>
      </c>
      <c r="Q263" s="206">
        <f>1/H263</f>
        <v>4.7626825043306109</v>
      </c>
    </row>
    <row r="264" spans="2:17" x14ac:dyDescent="0.2">
      <c r="B264" s="207" t="s">
        <v>49</v>
      </c>
      <c r="C264" s="208" t="s">
        <v>69</v>
      </c>
      <c r="D264" s="194">
        <v>0</v>
      </c>
      <c r="E264" s="208" t="str">
        <f t="shared" si="82"/>
        <v>CEFemale0</v>
      </c>
      <c r="F264" s="195">
        <f>VLOOKUP(E264,'Appendix 1b. Pop 2019'!$E$4:$F$1683,2,FALSE)</f>
        <v>64540</v>
      </c>
      <c r="G264" s="195">
        <f>VLOOKUP(E264,'Appendix 2b. Deaths 2019'!$E$4:$F$1683,2,FALSE)</f>
        <v>718</v>
      </c>
      <c r="H264" s="193">
        <f t="shared" si="83"/>
        <v>1.1124883792996591E-2</v>
      </c>
      <c r="I264" s="196">
        <v>1</v>
      </c>
      <c r="J264" s="212">
        <f>VLOOKUP(E264,'Appendix 3. nax IBGE 2019'!$E$5:$O$1850,11,FALSE)</f>
        <v>8.5311791178263693E-2</v>
      </c>
      <c r="K264" s="193">
        <f t="shared" ref="K264:K282" si="86">(I264*H264)/(1+(I264-J264)*H264)</f>
        <v>1.101281954355527E-2</v>
      </c>
      <c r="L264" s="193">
        <f t="shared" si="85"/>
        <v>0.98898718045644474</v>
      </c>
      <c r="M264" s="195">
        <v>100000</v>
      </c>
      <c r="N264" s="195">
        <f t="shared" si="84"/>
        <v>1101.281954355527</v>
      </c>
      <c r="O264" s="195">
        <f t="shared" ref="O264:O282" si="87">M265*I264+N264*J264</f>
        <v>98992.670381762844</v>
      </c>
      <c r="P264" s="195">
        <f t="shared" ref="P264:P282" si="88">P265+O264</f>
        <v>8002752.3274943391</v>
      </c>
      <c r="Q264" s="197">
        <f t="shared" ref="Q264:Q282" si="89">P264/M264</f>
        <v>80.027523274943391</v>
      </c>
    </row>
    <row r="265" spans="2:17" x14ac:dyDescent="0.2">
      <c r="B265" s="209" t="s">
        <v>49</v>
      </c>
      <c r="C265" s="187" t="s">
        <v>69</v>
      </c>
      <c r="D265" s="199" t="s">
        <v>139</v>
      </c>
      <c r="E265" s="187" t="str">
        <f t="shared" si="82"/>
        <v>CEFemale01-04</v>
      </c>
      <c r="F265" s="189">
        <f>VLOOKUP(E265,'Appendix 1b. Pop 2019'!$E$4:$F$1683,2,FALSE)</f>
        <v>256815</v>
      </c>
      <c r="G265" s="189">
        <f>VLOOKUP(E265,'Appendix 2b. Deaths 2019'!$E$4:$F$1683,2,FALSE)</f>
        <v>103</v>
      </c>
      <c r="H265" s="190">
        <f t="shared" si="83"/>
        <v>4.0106691587329398E-4</v>
      </c>
      <c r="I265" s="191">
        <v>4</v>
      </c>
      <c r="J265" s="213">
        <f>VLOOKUP(E265,'Appendix 3. nax IBGE 2019'!$E$5:$O$1850,11,FALSE)</f>
        <v>1.5048727797783699</v>
      </c>
      <c r="K265" s="190">
        <f t="shared" si="86"/>
        <v>1.6026638569706501E-3</v>
      </c>
      <c r="L265" s="190">
        <f t="shared" si="85"/>
        <v>0.99839733614302939</v>
      </c>
      <c r="M265" s="189">
        <f t="shared" ref="M265:M283" si="90">M264-N264</f>
        <v>98898.718045644477</v>
      </c>
      <c r="N265" s="189">
        <f t="shared" si="84"/>
        <v>158.50140091248542</v>
      </c>
      <c r="O265" s="189">
        <f t="shared" si="87"/>
        <v>395199.39102271787</v>
      </c>
      <c r="P265" s="189">
        <f t="shared" si="88"/>
        <v>7903759.6571125761</v>
      </c>
      <c r="Q265" s="200">
        <f t="shared" si="89"/>
        <v>79.917715955274303</v>
      </c>
    </row>
    <row r="266" spans="2:17" x14ac:dyDescent="0.2">
      <c r="B266" s="209" t="s">
        <v>49</v>
      </c>
      <c r="C266" s="187" t="s">
        <v>69</v>
      </c>
      <c r="D266" s="199" t="s">
        <v>138</v>
      </c>
      <c r="E266" s="187" t="str">
        <f t="shared" si="82"/>
        <v>CEFemale05-09</v>
      </c>
      <c r="F266" s="189">
        <f>VLOOKUP(E266,'Appendix 1b. Pop 2019'!$E$4:$F$1683,2,FALSE)</f>
        <v>314334</v>
      </c>
      <c r="G266" s="189">
        <f>VLOOKUP(E266,'Appendix 2b. Deaths 2019'!$E$4:$F$1683,2,FALSE)</f>
        <v>76</v>
      </c>
      <c r="H266" s="190">
        <f t="shared" si="83"/>
        <v>2.4178103545909765E-4</v>
      </c>
      <c r="I266" s="191">
        <v>5</v>
      </c>
      <c r="J266" s="213">
        <f>VLOOKUP(E266,'Appendix 3. nax IBGE 2019'!$E$5:$O$1850,11,FALSE)</f>
        <v>2.5000000000003357</v>
      </c>
      <c r="K266" s="190">
        <f t="shared" si="86"/>
        <v>1.2081748928539635E-3</v>
      </c>
      <c r="L266" s="190">
        <f t="shared" si="85"/>
        <v>0.99879182510714604</v>
      </c>
      <c r="M266" s="189">
        <f t="shared" si="90"/>
        <v>98740.216644731991</v>
      </c>
      <c r="N266" s="189">
        <f t="shared" si="84"/>
        <v>119.29545066512621</v>
      </c>
      <c r="O266" s="189">
        <f t="shared" si="87"/>
        <v>493402.84459699719</v>
      </c>
      <c r="P266" s="189">
        <f t="shared" si="88"/>
        <v>7508560.2660898585</v>
      </c>
      <c r="Q266" s="200">
        <f t="shared" si="89"/>
        <v>76.043587114110878</v>
      </c>
    </row>
    <row r="267" spans="2:17" x14ac:dyDescent="0.2">
      <c r="B267" s="209" t="s">
        <v>49</v>
      </c>
      <c r="C267" s="187" t="s">
        <v>69</v>
      </c>
      <c r="D267" s="199" t="s">
        <v>120</v>
      </c>
      <c r="E267" s="187" t="str">
        <f t="shared" si="82"/>
        <v>CEFemale10-14</v>
      </c>
      <c r="F267" s="189">
        <f>VLOOKUP(E267,'Appendix 1b. Pop 2019'!$E$4:$F$1683,2,FALSE)</f>
        <v>336832</v>
      </c>
      <c r="G267" s="189">
        <f>VLOOKUP(E267,'Appendix 2b. Deaths 2019'!$E$4:$F$1683,2,FALSE)</f>
        <v>90</v>
      </c>
      <c r="H267" s="190">
        <f t="shared" si="83"/>
        <v>2.6719551586547595E-4</v>
      </c>
      <c r="I267" s="191">
        <v>5</v>
      </c>
      <c r="J267" s="213">
        <f>VLOOKUP(E267,'Appendix 3. nax IBGE 2019'!$E$5:$O$1850,11,FALSE)</f>
        <v>2.4999999999997988</v>
      </c>
      <c r="K267" s="190">
        <f t="shared" si="86"/>
        <v>1.3350857570084585E-3</v>
      </c>
      <c r="L267" s="190">
        <f t="shared" si="85"/>
        <v>0.99866491424299153</v>
      </c>
      <c r="M267" s="189">
        <f t="shared" si="90"/>
        <v>98620.921194066861</v>
      </c>
      <c r="N267" s="189">
        <f t="shared" si="84"/>
        <v>131.66738722925228</v>
      </c>
      <c r="O267" s="189">
        <f t="shared" si="87"/>
        <v>492775.43750226113</v>
      </c>
      <c r="P267" s="189">
        <f t="shared" si="88"/>
        <v>7015157.4214928616</v>
      </c>
      <c r="Q267" s="200">
        <f t="shared" si="89"/>
        <v>71.132548110034293</v>
      </c>
    </row>
    <row r="268" spans="2:17" x14ac:dyDescent="0.2">
      <c r="B268" s="209" t="s">
        <v>49</v>
      </c>
      <c r="C268" s="187" t="s">
        <v>69</v>
      </c>
      <c r="D268" s="188" t="s">
        <v>121</v>
      </c>
      <c r="E268" s="187" t="str">
        <f t="shared" si="82"/>
        <v>CEFemale15-19</v>
      </c>
      <c r="F268" s="189">
        <f>VLOOKUP(E268,'Appendix 1b. Pop 2019'!$E$4:$F$1683,2,FALSE)</f>
        <v>365642</v>
      </c>
      <c r="G268" s="189">
        <f>VLOOKUP(E268,'Appendix 2b. Deaths 2019'!$E$4:$F$1683,2,FALSE)</f>
        <v>157</v>
      </c>
      <c r="H268" s="190">
        <f t="shared" si="83"/>
        <v>4.293817449855323E-4</v>
      </c>
      <c r="I268" s="191">
        <v>5</v>
      </c>
      <c r="J268" s="213">
        <f>VLOOKUP(E268,'Appendix 3. nax IBGE 2019'!$E$5:$O$1850,11,FALSE)</f>
        <v>2.5000000000001092</v>
      </c>
      <c r="K268" s="190">
        <f t="shared" si="86"/>
        <v>2.1446065876304012E-3</v>
      </c>
      <c r="L268" s="190">
        <f t="shared" si="85"/>
        <v>0.99785539341236962</v>
      </c>
      <c r="M268" s="189">
        <f t="shared" si="90"/>
        <v>98489.253806837602</v>
      </c>
      <c r="N268" s="189">
        <f t="shared" si="84"/>
        <v>211.22070252494649</v>
      </c>
      <c r="O268" s="189">
        <f t="shared" si="87"/>
        <v>491918.21727787564</v>
      </c>
      <c r="P268" s="189">
        <f t="shared" si="88"/>
        <v>6522381.9839906003</v>
      </c>
      <c r="Q268" s="200">
        <f t="shared" si="89"/>
        <v>66.224300945386844</v>
      </c>
    </row>
    <row r="269" spans="2:17" x14ac:dyDescent="0.2">
      <c r="B269" s="209" t="s">
        <v>49</v>
      </c>
      <c r="C269" s="187" t="s">
        <v>69</v>
      </c>
      <c r="D269" s="188" t="s">
        <v>122</v>
      </c>
      <c r="E269" s="187" t="str">
        <f t="shared" si="82"/>
        <v>CEFemale20-24</v>
      </c>
      <c r="F269" s="189">
        <f>VLOOKUP(E269,'Appendix 1b. Pop 2019'!$E$4:$F$1683,2,FALSE)</f>
        <v>414909</v>
      </c>
      <c r="G269" s="189">
        <f>VLOOKUP(E269,'Appendix 2b. Deaths 2019'!$E$4:$F$1683,2,FALSE)</f>
        <v>231</v>
      </c>
      <c r="H269" s="190">
        <f t="shared" si="83"/>
        <v>5.5674858824465126E-4</v>
      </c>
      <c r="I269" s="191">
        <v>5</v>
      </c>
      <c r="J269" s="213">
        <f>VLOOKUP(E269,'Appendix 3. nax IBGE 2019'!$E$5:$O$1850,11,FALSE)</f>
        <v>2.5000000000000395</v>
      </c>
      <c r="K269" s="190">
        <f t="shared" si="86"/>
        <v>2.7798737143084071E-3</v>
      </c>
      <c r="L269" s="190">
        <f t="shared" si="85"/>
        <v>0.99722012628569157</v>
      </c>
      <c r="M269" s="189">
        <f t="shared" si="90"/>
        <v>98278.03310431265</v>
      </c>
      <c r="N269" s="189">
        <f t="shared" si="84"/>
        <v>273.20052092061019</v>
      </c>
      <c r="O269" s="189">
        <f t="shared" si="87"/>
        <v>490707.16421926173</v>
      </c>
      <c r="P269" s="189">
        <f t="shared" si="88"/>
        <v>6030463.7667127252</v>
      </c>
      <c r="Q269" s="200">
        <f t="shared" si="89"/>
        <v>61.361258220460819</v>
      </c>
    </row>
    <row r="270" spans="2:17" x14ac:dyDescent="0.2">
      <c r="B270" s="209" t="s">
        <v>49</v>
      </c>
      <c r="C270" s="187" t="s">
        <v>69</v>
      </c>
      <c r="D270" s="188" t="s">
        <v>123</v>
      </c>
      <c r="E270" s="187" t="str">
        <f t="shared" si="82"/>
        <v>CEFemale25-29</v>
      </c>
      <c r="F270" s="189">
        <f>VLOOKUP(E270,'Appendix 1b. Pop 2019'!$E$4:$F$1683,2,FALSE)</f>
        <v>408171</v>
      </c>
      <c r="G270" s="189">
        <f>VLOOKUP(E270,'Appendix 2b. Deaths 2019'!$E$4:$F$1683,2,FALSE)</f>
        <v>241</v>
      </c>
      <c r="H270" s="190">
        <f t="shared" si="83"/>
        <v>5.9043881118452806E-4</v>
      </c>
      <c r="I270" s="191">
        <v>5</v>
      </c>
      <c r="J270" s="213">
        <f>VLOOKUP(E270,'Appendix 3. nax IBGE 2019'!$E$5:$O$1850,11,FALSE)</f>
        <v>2.4999999999999991</v>
      </c>
      <c r="K270" s="190">
        <f t="shared" si="86"/>
        <v>2.9478427539945716E-3</v>
      </c>
      <c r="L270" s="190">
        <f t="shared" si="85"/>
        <v>0.99705215724600538</v>
      </c>
      <c r="M270" s="189">
        <f t="shared" si="90"/>
        <v>98004.832583392039</v>
      </c>
      <c r="N270" s="189">
        <f t="shared" si="84"/>
        <v>288.90283558740333</v>
      </c>
      <c r="O270" s="189">
        <f t="shared" si="87"/>
        <v>489301.90582799172</v>
      </c>
      <c r="P270" s="189">
        <f t="shared" si="88"/>
        <v>5539756.6024934631</v>
      </c>
      <c r="Q270" s="200">
        <f t="shared" si="89"/>
        <v>56.525341214982433</v>
      </c>
    </row>
    <row r="271" spans="2:17" x14ac:dyDescent="0.2">
      <c r="B271" s="209" t="s">
        <v>49</v>
      </c>
      <c r="C271" s="187" t="s">
        <v>69</v>
      </c>
      <c r="D271" s="188" t="s">
        <v>124</v>
      </c>
      <c r="E271" s="187" t="str">
        <f t="shared" si="82"/>
        <v>CEFemale30-34</v>
      </c>
      <c r="F271" s="189">
        <f>VLOOKUP(E271,'Appendix 1b. Pop 2019'!$E$4:$F$1683,2,FALSE)</f>
        <v>401757</v>
      </c>
      <c r="G271" s="189">
        <f>VLOOKUP(E271,'Appendix 2b. Deaths 2019'!$E$4:$F$1683,2,FALSE)</f>
        <v>323</v>
      </c>
      <c r="H271" s="190">
        <f t="shared" si="83"/>
        <v>8.0396856806477551E-4</v>
      </c>
      <c r="I271" s="191">
        <v>5</v>
      </c>
      <c r="J271" s="213">
        <f>VLOOKUP(E271,'Appendix 3. nax IBGE 2019'!$E$5:$O$1850,11,FALSE)</f>
        <v>2.4999999999999512</v>
      </c>
      <c r="K271" s="190">
        <f t="shared" si="86"/>
        <v>4.0117794788164379E-3</v>
      </c>
      <c r="L271" s="190">
        <f t="shared" si="85"/>
        <v>0.99598822052118352</v>
      </c>
      <c r="M271" s="189">
        <f t="shared" si="90"/>
        <v>97715.929747804636</v>
      </c>
      <c r="N271" s="189">
        <f t="shared" si="84"/>
        <v>392.01476171571136</v>
      </c>
      <c r="O271" s="189">
        <f t="shared" si="87"/>
        <v>487599.61183473392</v>
      </c>
      <c r="P271" s="189">
        <f t="shared" si="88"/>
        <v>5050454.6966654714</v>
      </c>
      <c r="Q271" s="200">
        <f t="shared" si="89"/>
        <v>51.685070281787283</v>
      </c>
    </row>
    <row r="272" spans="2:17" x14ac:dyDescent="0.2">
      <c r="B272" s="209" t="s">
        <v>49</v>
      </c>
      <c r="C272" s="187" t="s">
        <v>69</v>
      </c>
      <c r="D272" s="188" t="s">
        <v>125</v>
      </c>
      <c r="E272" s="187" t="str">
        <f t="shared" si="82"/>
        <v>CEFemale35-39</v>
      </c>
      <c r="F272" s="189">
        <f>VLOOKUP(E272,'Appendix 1b. Pop 2019'!$E$4:$F$1683,2,FALSE)</f>
        <v>366250</v>
      </c>
      <c r="G272" s="189">
        <f>VLOOKUP(E272,'Appendix 2b. Deaths 2019'!$E$4:$F$1683,2,FALSE)</f>
        <v>402</v>
      </c>
      <c r="H272" s="190">
        <f t="shared" si="83"/>
        <v>1.0976109215017065E-3</v>
      </c>
      <c r="I272" s="191">
        <v>5</v>
      </c>
      <c r="J272" s="213">
        <f>VLOOKUP(E272,'Appendix 3. nax IBGE 2019'!$E$5:$O$1850,11,FALSE)</f>
        <v>2.4999999999999849</v>
      </c>
      <c r="K272" s="190">
        <f t="shared" si="86"/>
        <v>5.4730364460660848E-3</v>
      </c>
      <c r="L272" s="190">
        <f t="shared" si="85"/>
        <v>0.99452696355393388</v>
      </c>
      <c r="M272" s="189">
        <f t="shared" si="90"/>
        <v>97323.91498608893</v>
      </c>
      <c r="N272" s="189">
        <f t="shared" si="84"/>
        <v>532.65733379270193</v>
      </c>
      <c r="O272" s="189">
        <f t="shared" si="87"/>
        <v>485287.9315959629</v>
      </c>
      <c r="P272" s="189">
        <f t="shared" si="88"/>
        <v>4562855.0848307377</v>
      </c>
      <c r="Q272" s="200">
        <f t="shared" si="89"/>
        <v>46.883184728881211</v>
      </c>
    </row>
    <row r="273" spans="2:17" x14ac:dyDescent="0.2">
      <c r="B273" s="209" t="s">
        <v>49</v>
      </c>
      <c r="C273" s="187" t="s">
        <v>69</v>
      </c>
      <c r="D273" s="188" t="s">
        <v>126</v>
      </c>
      <c r="E273" s="187" t="str">
        <f t="shared" si="82"/>
        <v>CEFemale40-44</v>
      </c>
      <c r="F273" s="189">
        <f>VLOOKUP(E273,'Appendix 1b. Pop 2019'!$E$4:$F$1683,2,FALSE)</f>
        <v>327661</v>
      </c>
      <c r="G273" s="189">
        <f>VLOOKUP(E273,'Appendix 2b. Deaths 2019'!$E$4:$F$1683,2,FALSE)</f>
        <v>530</v>
      </c>
      <c r="H273" s="190">
        <f t="shared" si="83"/>
        <v>1.6175254302465047E-3</v>
      </c>
      <c r="I273" s="191">
        <v>5</v>
      </c>
      <c r="J273" s="213">
        <f>VLOOKUP(E273,'Appendix 3. nax IBGE 2019'!$E$5:$O$1850,11,FALSE)</f>
        <v>2.5000000000000226</v>
      </c>
      <c r="K273" s="190">
        <f t="shared" si="86"/>
        <v>8.0550540144565409E-3</v>
      </c>
      <c r="L273" s="190">
        <f t="shared" si="85"/>
        <v>0.9919449459855435</v>
      </c>
      <c r="M273" s="189">
        <f t="shared" si="90"/>
        <v>96791.257652296234</v>
      </c>
      <c r="N273" s="189">
        <f t="shared" si="84"/>
        <v>779.65880851642612</v>
      </c>
      <c r="O273" s="189">
        <f t="shared" si="87"/>
        <v>482007.14124019013</v>
      </c>
      <c r="P273" s="189">
        <f t="shared" si="88"/>
        <v>4077567.1532347747</v>
      </c>
      <c r="Q273" s="200">
        <f t="shared" si="89"/>
        <v>42.127432292311376</v>
      </c>
    </row>
    <row r="274" spans="2:17" x14ac:dyDescent="0.2">
      <c r="B274" s="209" t="s">
        <v>49</v>
      </c>
      <c r="C274" s="187" t="s">
        <v>69</v>
      </c>
      <c r="D274" s="188" t="s">
        <v>127</v>
      </c>
      <c r="E274" s="187" t="str">
        <f t="shared" si="82"/>
        <v>CEFemale45-49</v>
      </c>
      <c r="F274" s="189">
        <f>VLOOKUP(E274,'Appendix 1b. Pop 2019'!$E$4:$F$1683,2,FALSE)</f>
        <v>290849</v>
      </c>
      <c r="G274" s="189">
        <f>VLOOKUP(E274,'Appendix 2b. Deaths 2019'!$E$4:$F$1683,2,FALSE)</f>
        <v>656</v>
      </c>
      <c r="H274" s="190">
        <f t="shared" si="83"/>
        <v>2.2554658946738687E-3</v>
      </c>
      <c r="I274" s="191">
        <v>5</v>
      </c>
      <c r="J274" s="213">
        <f>VLOOKUP(E274,'Appendix 3. nax IBGE 2019'!$E$5:$O$1850,11,FALSE)</f>
        <v>2.4999999999999956</v>
      </c>
      <c r="K274" s="190">
        <f t="shared" si="86"/>
        <v>1.1214096940397759E-2</v>
      </c>
      <c r="L274" s="190">
        <f t="shared" si="85"/>
        <v>0.98878590305960223</v>
      </c>
      <c r="M274" s="189">
        <f t="shared" si="90"/>
        <v>96011.598843779808</v>
      </c>
      <c r="N274" s="189">
        <f t="shared" si="84"/>
        <v>1076.6833768367283</v>
      </c>
      <c r="O274" s="189">
        <f t="shared" si="87"/>
        <v>477366.28577680723</v>
      </c>
      <c r="P274" s="189">
        <f t="shared" si="88"/>
        <v>3595560.0119945845</v>
      </c>
      <c r="Q274" s="200">
        <f t="shared" si="89"/>
        <v>37.44922546123734</v>
      </c>
    </row>
    <row r="275" spans="2:17" x14ac:dyDescent="0.2">
      <c r="B275" s="209" t="s">
        <v>49</v>
      </c>
      <c r="C275" s="187" t="s">
        <v>69</v>
      </c>
      <c r="D275" s="188" t="s">
        <v>128</v>
      </c>
      <c r="E275" s="187" t="str">
        <f t="shared" si="82"/>
        <v>CEFemale50-54</v>
      </c>
      <c r="F275" s="189">
        <f>VLOOKUP(E275,'Appendix 1b. Pop 2019'!$E$4:$F$1683,2,FALSE)</f>
        <v>271534</v>
      </c>
      <c r="G275" s="189">
        <f>VLOOKUP(E275,'Appendix 2b. Deaths 2019'!$E$4:$F$1683,2,FALSE)</f>
        <v>934</v>
      </c>
      <c r="H275" s="190">
        <f t="shared" si="83"/>
        <v>3.4397165732468126E-3</v>
      </c>
      <c r="I275" s="191">
        <v>5</v>
      </c>
      <c r="J275" s="213">
        <f>VLOOKUP(E275,'Appendix 3. nax IBGE 2019'!$E$5:$O$1850,11,FALSE)</f>
        <v>2.5000000000000013</v>
      </c>
      <c r="K275" s="190">
        <f t="shared" si="86"/>
        <v>1.7051948194209642E-2</v>
      </c>
      <c r="L275" s="190">
        <f t="shared" si="85"/>
        <v>0.98294805180579037</v>
      </c>
      <c r="M275" s="189">
        <f t="shared" si="90"/>
        <v>94934.915466943086</v>
      </c>
      <c r="N275" s="189">
        <f t="shared" si="84"/>
        <v>1618.8252603639853</v>
      </c>
      <c r="O275" s="189">
        <f t="shared" si="87"/>
        <v>470627.51418380544</v>
      </c>
      <c r="P275" s="189">
        <f t="shared" si="88"/>
        <v>3118193.7262177775</v>
      </c>
      <c r="Q275" s="200">
        <f t="shared" si="89"/>
        <v>32.845594383065013</v>
      </c>
    </row>
    <row r="276" spans="2:17" x14ac:dyDescent="0.2">
      <c r="B276" s="209" t="s">
        <v>49</v>
      </c>
      <c r="C276" s="187" t="s">
        <v>69</v>
      </c>
      <c r="D276" s="188" t="s">
        <v>129</v>
      </c>
      <c r="E276" s="187" t="str">
        <f t="shared" si="82"/>
        <v>CEFemale55-59</v>
      </c>
      <c r="F276" s="189">
        <f>VLOOKUP(E276,'Appendix 1b. Pop 2019'!$E$4:$F$1683,2,FALSE)</f>
        <v>233176</v>
      </c>
      <c r="G276" s="189">
        <f>VLOOKUP(E276,'Appendix 2b. Deaths 2019'!$E$4:$F$1683,2,FALSE)</f>
        <v>1239</v>
      </c>
      <c r="H276" s="190">
        <f t="shared" si="83"/>
        <v>5.3135828730229524E-3</v>
      </c>
      <c r="I276" s="191">
        <v>5</v>
      </c>
      <c r="J276" s="213">
        <f>VLOOKUP(E276,'Appendix 3. nax IBGE 2019'!$E$5:$O$1850,11,FALSE)</f>
        <v>2.499999999999988</v>
      </c>
      <c r="K276" s="190">
        <f t="shared" si="86"/>
        <v>2.6219614133620572E-2</v>
      </c>
      <c r="L276" s="190">
        <f t="shared" si="85"/>
        <v>0.97378038586637938</v>
      </c>
      <c r="M276" s="189">
        <f t="shared" si="90"/>
        <v>93316.090206579102</v>
      </c>
      <c r="N276" s="189">
        <f t="shared" si="84"/>
        <v>2446.7118776746338</v>
      </c>
      <c r="O276" s="189">
        <f t="shared" si="87"/>
        <v>460463.6713387089</v>
      </c>
      <c r="P276" s="189">
        <f t="shared" si="88"/>
        <v>2647566.2120339721</v>
      </c>
      <c r="Q276" s="200">
        <f t="shared" si="89"/>
        <v>28.372022511583001</v>
      </c>
    </row>
    <row r="277" spans="2:17" x14ac:dyDescent="0.2">
      <c r="B277" s="209" t="s">
        <v>49</v>
      </c>
      <c r="C277" s="187" t="s">
        <v>69</v>
      </c>
      <c r="D277" s="188" t="s">
        <v>130</v>
      </c>
      <c r="E277" s="187" t="str">
        <f t="shared" si="82"/>
        <v>CEFemale60-64</v>
      </c>
      <c r="F277" s="189">
        <f>VLOOKUP(E277,'Appendix 1b. Pop 2019'!$E$4:$F$1683,2,FALSE)</f>
        <v>182316</v>
      </c>
      <c r="G277" s="189">
        <f>VLOOKUP(E277,'Appendix 2b. Deaths 2019'!$E$4:$F$1683,2,FALSE)</f>
        <v>1506</v>
      </c>
      <c r="H277" s="190">
        <f t="shared" si="83"/>
        <v>8.2603830711511887E-3</v>
      </c>
      <c r="I277" s="191">
        <v>5</v>
      </c>
      <c r="J277" s="213">
        <f>VLOOKUP(E277,'Appendix 3. nax IBGE 2019'!$E$5:$O$1850,11,FALSE)</f>
        <v>2.5000000000000053</v>
      </c>
      <c r="K277" s="190">
        <f t="shared" si="86"/>
        <v>4.0466248569171498E-2</v>
      </c>
      <c r="L277" s="190">
        <f t="shared" si="85"/>
        <v>0.95953375143082853</v>
      </c>
      <c r="M277" s="189">
        <f t="shared" si="90"/>
        <v>90869.378328904466</v>
      </c>
      <c r="N277" s="189">
        <f t="shared" si="84"/>
        <v>3677.142850783534</v>
      </c>
      <c r="O277" s="189">
        <f t="shared" si="87"/>
        <v>445154.03451756347</v>
      </c>
      <c r="P277" s="189">
        <f t="shared" si="88"/>
        <v>2187102.5406952631</v>
      </c>
      <c r="Q277" s="200">
        <f t="shared" si="89"/>
        <v>24.068642054301055</v>
      </c>
    </row>
    <row r="278" spans="2:17" x14ac:dyDescent="0.2">
      <c r="B278" s="209" t="s">
        <v>49</v>
      </c>
      <c r="C278" s="187" t="s">
        <v>69</v>
      </c>
      <c r="D278" s="188" t="s">
        <v>131</v>
      </c>
      <c r="E278" s="187" t="str">
        <f t="shared" si="82"/>
        <v>CEFemale65-69</v>
      </c>
      <c r="F278" s="189">
        <f>VLOOKUP(E278,'Appendix 1b. Pop 2019'!$E$4:$F$1683,2,FALSE)</f>
        <v>150182</v>
      </c>
      <c r="G278" s="189">
        <f>VLOOKUP(E278,'Appendix 2b. Deaths 2019'!$E$4:$F$1683,2,FALSE)</f>
        <v>1964</v>
      </c>
      <c r="H278" s="190">
        <f t="shared" si="83"/>
        <v>1.3077466007910403E-2</v>
      </c>
      <c r="I278" s="191">
        <v>5</v>
      </c>
      <c r="J278" s="213">
        <f>VLOOKUP(E278,'Appendix 3. nax IBGE 2019'!$E$5:$O$1850,11,FALSE)</f>
        <v>2.4999999999999991</v>
      </c>
      <c r="K278" s="190">
        <f t="shared" si="86"/>
        <v>6.3317256853996334E-2</v>
      </c>
      <c r="L278" s="190">
        <f t="shared" si="85"/>
        <v>0.93668274314600364</v>
      </c>
      <c r="M278" s="189">
        <f t="shared" si="90"/>
        <v>87192.235478120929</v>
      </c>
      <c r="N278" s="189">
        <f t="shared" si="84"/>
        <v>5520.7731694423146</v>
      </c>
      <c r="O278" s="189">
        <f t="shared" si="87"/>
        <v>422159.24446699885</v>
      </c>
      <c r="P278" s="189">
        <f t="shared" si="88"/>
        <v>1741948.5061776994</v>
      </c>
      <c r="Q278" s="200">
        <f t="shared" si="89"/>
        <v>19.978252611894611</v>
      </c>
    </row>
    <row r="279" spans="2:17" x14ac:dyDescent="0.2">
      <c r="B279" s="209" t="s">
        <v>49</v>
      </c>
      <c r="C279" s="187" t="s">
        <v>69</v>
      </c>
      <c r="D279" s="188" t="s">
        <v>132</v>
      </c>
      <c r="E279" s="187" t="str">
        <f t="shared" si="82"/>
        <v>CEFemale70-74</v>
      </c>
      <c r="F279" s="189">
        <f>VLOOKUP(E279,'Appendix 1b. Pop 2019'!$E$4:$F$1683,2,FALSE)</f>
        <v>119188</v>
      </c>
      <c r="G279" s="189">
        <f>VLOOKUP(E279,'Appendix 2b. Deaths 2019'!$E$4:$F$1683,2,FALSE)</f>
        <v>2415</v>
      </c>
      <c r="H279" s="190">
        <f t="shared" si="83"/>
        <v>2.026210692351579E-2</v>
      </c>
      <c r="I279" s="191">
        <v>5</v>
      </c>
      <c r="J279" s="213">
        <f>VLOOKUP(E279,'Appendix 3. nax IBGE 2019'!$E$5:$O$1850,11,FALSE)</f>
        <v>2.5000000000000009</v>
      </c>
      <c r="K279" s="190">
        <f t="shared" si="86"/>
        <v>9.6426047410471519E-2</v>
      </c>
      <c r="L279" s="190">
        <f t="shared" si="85"/>
        <v>0.90357395258952844</v>
      </c>
      <c r="M279" s="189">
        <f t="shared" si="90"/>
        <v>81671.462308678616</v>
      </c>
      <c r="N279" s="189">
        <f t="shared" si="84"/>
        <v>7875.2562966591822</v>
      </c>
      <c r="O279" s="189">
        <f t="shared" si="87"/>
        <v>388669.17080174515</v>
      </c>
      <c r="P279" s="189">
        <f t="shared" si="88"/>
        <v>1319789.2617107006</v>
      </c>
      <c r="Q279" s="200">
        <f t="shared" si="89"/>
        <v>16.159735902885338</v>
      </c>
    </row>
    <row r="280" spans="2:17" x14ac:dyDescent="0.2">
      <c r="B280" s="209" t="s">
        <v>49</v>
      </c>
      <c r="C280" s="187" t="s">
        <v>69</v>
      </c>
      <c r="D280" s="188" t="s">
        <v>133</v>
      </c>
      <c r="E280" s="187" t="str">
        <f t="shared" si="82"/>
        <v>CEFemale75-79</v>
      </c>
      <c r="F280" s="189">
        <f>VLOOKUP(E280,'Appendix 1b. Pop 2019'!$E$4:$F$1683,2,FALSE)</f>
        <v>84034</v>
      </c>
      <c r="G280" s="189">
        <f>VLOOKUP(E280,'Appendix 2b. Deaths 2019'!$E$4:$F$1683,2,FALSE)</f>
        <v>2960</v>
      </c>
      <c r="H280" s="190">
        <f t="shared" si="83"/>
        <v>3.522383797034534E-2</v>
      </c>
      <c r="I280" s="191">
        <v>5</v>
      </c>
      <c r="J280" s="213">
        <f>VLOOKUP(E280,'Appendix 3. nax IBGE 2019'!$E$5:$O$1850,11,FALSE)</f>
        <v>2.4999999999999978</v>
      </c>
      <c r="K280" s="190">
        <f t="shared" si="86"/>
        <v>0.16186538924251373</v>
      </c>
      <c r="L280" s="190">
        <f t="shared" si="85"/>
        <v>0.8381346107574863</v>
      </c>
      <c r="M280" s="189">
        <f t="shared" si="90"/>
        <v>73796.206012019436</v>
      </c>
      <c r="N280" s="189">
        <f t="shared" si="84"/>
        <v>11945.051610756258</v>
      </c>
      <c r="O280" s="189">
        <f t="shared" si="87"/>
        <v>339118.40103320649</v>
      </c>
      <c r="P280" s="189">
        <f t="shared" si="88"/>
        <v>931120.09090895532</v>
      </c>
      <c r="Q280" s="200">
        <f t="shared" si="89"/>
        <v>12.617452051089193</v>
      </c>
    </row>
    <row r="281" spans="2:17" x14ac:dyDescent="0.2">
      <c r="B281" s="209" t="s">
        <v>49</v>
      </c>
      <c r="C281" s="187" t="s">
        <v>69</v>
      </c>
      <c r="D281" s="188" t="s">
        <v>134</v>
      </c>
      <c r="E281" s="187" t="str">
        <f t="shared" si="82"/>
        <v>CEFemale80-84</v>
      </c>
      <c r="F281" s="189">
        <f>VLOOKUP(E281,'Appendix 1b. Pop 2019'!$E$4:$F$1683,2,FALSE)</f>
        <v>60681</v>
      </c>
      <c r="G281" s="189">
        <f>VLOOKUP(E281,'Appendix 2b. Deaths 2019'!$E$4:$F$1683,2,FALSE)</f>
        <v>3432</v>
      </c>
      <c r="H281" s="190">
        <f t="shared" si="83"/>
        <v>5.6558065951451034E-2</v>
      </c>
      <c r="I281" s="191">
        <v>5</v>
      </c>
      <c r="J281" s="213">
        <f>VLOOKUP(E281,'Appendix 3. nax IBGE 2019'!$E$5:$O$1850,11,FALSE)</f>
        <v>2.5</v>
      </c>
      <c r="K281" s="190">
        <f t="shared" si="86"/>
        <v>0.24775847879759172</v>
      </c>
      <c r="L281" s="190">
        <f t="shared" si="85"/>
        <v>0.75224152120240828</v>
      </c>
      <c r="M281" s="189">
        <f t="shared" si="90"/>
        <v>61851.154401263178</v>
      </c>
      <c r="N281" s="189">
        <f t="shared" si="84"/>
        <v>15324.147926331934</v>
      </c>
      <c r="O281" s="189">
        <f t="shared" si="87"/>
        <v>270945.40219048609</v>
      </c>
      <c r="P281" s="189">
        <f t="shared" si="88"/>
        <v>592001.68987574882</v>
      </c>
      <c r="Q281" s="200">
        <f t="shared" si="89"/>
        <v>9.5713927348081711</v>
      </c>
    </row>
    <row r="282" spans="2:17" x14ac:dyDescent="0.2">
      <c r="B282" s="209" t="s">
        <v>49</v>
      </c>
      <c r="C282" s="187" t="s">
        <v>69</v>
      </c>
      <c r="D282" s="188" t="s">
        <v>135</v>
      </c>
      <c r="E282" s="187" t="str">
        <f t="shared" si="82"/>
        <v>CEFemale85-89</v>
      </c>
      <c r="F282" s="189">
        <f>VLOOKUP(E282,'Appendix 1b. Pop 2019'!$E$4:$F$1683,2,FALSE)</f>
        <v>31159</v>
      </c>
      <c r="G282" s="189">
        <f>VLOOKUP(E282,'Appendix 2b. Deaths 2019'!$E$4:$F$1683,2,FALSE)</f>
        <v>3001</v>
      </c>
      <c r="H282" s="190">
        <f t="shared" si="83"/>
        <v>9.6312461889020831E-2</v>
      </c>
      <c r="I282" s="191">
        <v>5</v>
      </c>
      <c r="J282" s="213">
        <f>VLOOKUP(E282,'Appendix 3. nax IBGE 2019'!$E$5:$O$1850,11,FALSE)</f>
        <v>2.4999999999999987</v>
      </c>
      <c r="K282" s="190">
        <f t="shared" si="86"/>
        <v>0.38811220464803481</v>
      </c>
      <c r="L282" s="190">
        <f t="shared" si="85"/>
        <v>0.61188779535196525</v>
      </c>
      <c r="M282" s="189">
        <f t="shared" si="90"/>
        <v>46527.006474931244</v>
      </c>
      <c r="N282" s="189">
        <f t="shared" si="84"/>
        <v>18057.699058658956</v>
      </c>
      <c r="O282" s="189">
        <f t="shared" si="87"/>
        <v>187490.78472800879</v>
      </c>
      <c r="P282" s="189">
        <f t="shared" si="88"/>
        <v>321056.28768526274</v>
      </c>
      <c r="Q282" s="200">
        <f t="shared" si="89"/>
        <v>6.9004286329542373</v>
      </c>
    </row>
    <row r="283" spans="2:17" x14ac:dyDescent="0.2">
      <c r="B283" s="210" t="s">
        <v>49</v>
      </c>
      <c r="C283" s="211" t="s">
        <v>69</v>
      </c>
      <c r="D283" s="203" t="s">
        <v>8</v>
      </c>
      <c r="E283" s="211" t="str">
        <f t="shared" si="82"/>
        <v>CEFemale90+</v>
      </c>
      <c r="F283" s="204">
        <f>VLOOKUP(E283,'Appendix 1b. Pop 2019'!$E$4:$F$1683,2,FALSE)</f>
        <v>20793</v>
      </c>
      <c r="G283" s="204">
        <f>VLOOKUP(E283,'Appendix 2b. Deaths 2019'!$E$4:$F$1683,2,FALSE)</f>
        <v>4432</v>
      </c>
      <c r="H283" s="202">
        <f t="shared" si="83"/>
        <v>0.21314865579762421</v>
      </c>
      <c r="I283" s="205"/>
      <c r="J283" s="214">
        <f>VLOOKUP(E283,'Appendix 3. nax IBGE 2019'!$E$5:$O$1850,11,FALSE)</f>
        <v>5.0127728417856732</v>
      </c>
      <c r="K283" s="202">
        <v>1</v>
      </c>
      <c r="L283" s="202">
        <f t="shared" si="85"/>
        <v>0</v>
      </c>
      <c r="M283" s="204">
        <f t="shared" si="90"/>
        <v>28469.307416272288</v>
      </c>
      <c r="N283" s="204">
        <f t="shared" si="84"/>
        <v>28469.307416272288</v>
      </c>
      <c r="O283" s="204">
        <f>M283*Q283</f>
        <v>133565.50295725398</v>
      </c>
      <c r="P283" s="204">
        <f>O283</f>
        <v>133565.50295725398</v>
      </c>
      <c r="Q283" s="206">
        <f>1/H283</f>
        <v>4.6915613718411553</v>
      </c>
    </row>
    <row r="284" spans="2:17" x14ac:dyDescent="0.2">
      <c r="B284" s="207" t="s">
        <v>49</v>
      </c>
      <c r="C284" s="208" t="s">
        <v>70</v>
      </c>
      <c r="D284" s="194">
        <v>0</v>
      </c>
      <c r="E284" s="208" t="str">
        <f t="shared" si="82"/>
        <v>CEMale0</v>
      </c>
      <c r="F284" s="195">
        <f>VLOOKUP(E284,'Appendix 1b. Pop 2019'!$E$4:$F$1683,2,FALSE)</f>
        <v>67642</v>
      </c>
      <c r="G284" s="195">
        <f>VLOOKUP(E284,'Appendix 2b. Deaths 2019'!$E$4:$F$1683,2,FALSE)</f>
        <v>851</v>
      </c>
      <c r="H284" s="193">
        <f t="shared" si="83"/>
        <v>1.2580940835575529E-2</v>
      </c>
      <c r="I284" s="196">
        <v>1</v>
      </c>
      <c r="J284" s="212">
        <f>VLOOKUP(E284,'Appendix 3. nax IBGE 2019'!$E$5:$O$1850,11,FALSE)</f>
        <v>8.1836494250905056E-2</v>
      </c>
      <c r="K284" s="193">
        <f t="shared" ref="K284:K302" si="91">(I284*H284)/(1+(I284-J284)*H284)</f>
        <v>1.2437273403825954E-2</v>
      </c>
      <c r="L284" s="193">
        <f t="shared" si="85"/>
        <v>0.98756272659617406</v>
      </c>
      <c r="M284" s="195">
        <v>100000</v>
      </c>
      <c r="N284" s="195">
        <f t="shared" si="84"/>
        <v>1243.7273403825955</v>
      </c>
      <c r="O284" s="195">
        <f t="shared" ref="O284:O302" si="92">M285*I284+N284*J284</f>
        <v>98858.05494495832</v>
      </c>
      <c r="P284" s="195">
        <f t="shared" ref="P284:P302" si="93">P285+O284</f>
        <v>7327763.4322926337</v>
      </c>
      <c r="Q284" s="197">
        <f t="shared" ref="Q284:Q302" si="94">P284/M284</f>
        <v>73.277634322926332</v>
      </c>
    </row>
    <row r="285" spans="2:17" x14ac:dyDescent="0.2">
      <c r="B285" s="209" t="s">
        <v>49</v>
      </c>
      <c r="C285" s="187" t="s">
        <v>70</v>
      </c>
      <c r="D285" s="199" t="s">
        <v>139</v>
      </c>
      <c r="E285" s="187" t="str">
        <f t="shared" si="82"/>
        <v>CEMale01-04</v>
      </c>
      <c r="F285" s="189">
        <f>VLOOKUP(E285,'Appendix 1b. Pop 2019'!$E$4:$F$1683,2,FALSE)</f>
        <v>269034</v>
      </c>
      <c r="G285" s="189">
        <f>VLOOKUP(E285,'Appendix 2b. Deaths 2019'!$E$4:$F$1683,2,FALSE)</f>
        <v>152</v>
      </c>
      <c r="H285" s="190">
        <f t="shared" si="83"/>
        <v>5.6498435142026662E-4</v>
      </c>
      <c r="I285" s="191">
        <v>4</v>
      </c>
      <c r="J285" s="213">
        <f>VLOOKUP(E285,'Appendix 3. nax IBGE 2019'!$E$5:$O$1850,11,FALSE)</f>
        <v>1.6117753540250874</v>
      </c>
      <c r="K285" s="190">
        <f t="shared" si="91"/>
        <v>2.2568921595309062E-3</v>
      </c>
      <c r="L285" s="190">
        <f t="shared" si="85"/>
        <v>0.99774310784046905</v>
      </c>
      <c r="M285" s="189">
        <f t="shared" ref="M285:M303" si="95">M284-N284</f>
        <v>98756.272659617403</v>
      </c>
      <c r="N285" s="189">
        <f t="shared" si="84"/>
        <v>222.88225746998691</v>
      </c>
      <c r="O285" s="189">
        <f t="shared" si="92"/>
        <v>394492.79773802927</v>
      </c>
      <c r="P285" s="189">
        <f t="shared" si="93"/>
        <v>7228905.3773476752</v>
      </c>
      <c r="Q285" s="200">
        <f t="shared" si="94"/>
        <v>73.199455413465188</v>
      </c>
    </row>
    <row r="286" spans="2:17" x14ac:dyDescent="0.2">
      <c r="B286" s="209" t="s">
        <v>49</v>
      </c>
      <c r="C286" s="187" t="s">
        <v>70</v>
      </c>
      <c r="D286" s="199" t="s">
        <v>138</v>
      </c>
      <c r="E286" s="187" t="str">
        <f t="shared" si="82"/>
        <v>CEMale05-09</v>
      </c>
      <c r="F286" s="189">
        <f>VLOOKUP(E286,'Appendix 1b. Pop 2019'!$E$4:$F$1683,2,FALSE)</f>
        <v>328699</v>
      </c>
      <c r="G286" s="189">
        <f>VLOOKUP(E286,'Appendix 2b. Deaths 2019'!$E$4:$F$1683,2,FALSE)</f>
        <v>103</v>
      </c>
      <c r="H286" s="190">
        <f t="shared" si="83"/>
        <v>3.133565967648213E-4</v>
      </c>
      <c r="I286" s="191">
        <v>5</v>
      </c>
      <c r="J286" s="213">
        <f>VLOOKUP(E286,'Appendix 3. nax IBGE 2019'!$E$5:$O$1850,11,FALSE)</f>
        <v>2.5000000000000155</v>
      </c>
      <c r="K286" s="190">
        <f t="shared" si="91"/>
        <v>1.5655565401504455E-3</v>
      </c>
      <c r="L286" s="190">
        <f t="shared" si="85"/>
        <v>0.99843444345984955</v>
      </c>
      <c r="M286" s="189">
        <f t="shared" si="95"/>
        <v>98533.390402147415</v>
      </c>
      <c r="N286" s="189">
        <f t="shared" si="84"/>
        <v>154.25959376727903</v>
      </c>
      <c r="O286" s="189">
        <f t="shared" si="92"/>
        <v>492281.3030263189</v>
      </c>
      <c r="P286" s="189">
        <f t="shared" si="93"/>
        <v>6834412.5796096455</v>
      </c>
      <c r="Q286" s="200">
        <f t="shared" si="94"/>
        <v>69.361386548419205</v>
      </c>
    </row>
    <row r="287" spans="2:17" x14ac:dyDescent="0.2">
      <c r="B287" s="209" t="s">
        <v>49</v>
      </c>
      <c r="C287" s="187" t="s">
        <v>70</v>
      </c>
      <c r="D287" s="199" t="s">
        <v>120</v>
      </c>
      <c r="E287" s="187" t="str">
        <f t="shared" si="82"/>
        <v>CEMale10-14</v>
      </c>
      <c r="F287" s="189">
        <f>VLOOKUP(E287,'Appendix 1b. Pop 2019'!$E$4:$F$1683,2,FALSE)</f>
        <v>350951</v>
      </c>
      <c r="G287" s="189">
        <f>VLOOKUP(E287,'Appendix 2b. Deaths 2019'!$E$4:$F$1683,2,FALSE)</f>
        <v>129</v>
      </c>
      <c r="H287" s="190">
        <f t="shared" si="83"/>
        <v>3.6757268108653345E-4</v>
      </c>
      <c r="I287" s="191">
        <v>5</v>
      </c>
      <c r="J287" s="213">
        <f>VLOOKUP(E287,'Appendix 3. nax IBGE 2019'!$E$5:$O$1850,11,FALSE)</f>
        <v>2.4999999999999956</v>
      </c>
      <c r="K287" s="190">
        <f t="shared" si="91"/>
        <v>1.8361760850163764E-3</v>
      </c>
      <c r="L287" s="190">
        <f t="shared" si="85"/>
        <v>0.99816382391498359</v>
      </c>
      <c r="M287" s="189">
        <f t="shared" si="95"/>
        <v>98379.130808380141</v>
      </c>
      <c r="N287" s="189">
        <f t="shared" si="84"/>
        <v>180.64140725504544</v>
      </c>
      <c r="O287" s="189">
        <f t="shared" si="92"/>
        <v>491444.05052376312</v>
      </c>
      <c r="P287" s="189">
        <f t="shared" si="93"/>
        <v>6342131.276583327</v>
      </c>
      <c r="Q287" s="200">
        <f t="shared" si="94"/>
        <v>64.466225961442333</v>
      </c>
    </row>
    <row r="288" spans="2:17" x14ac:dyDescent="0.2">
      <c r="B288" s="209" t="s">
        <v>49</v>
      </c>
      <c r="C288" s="187" t="s">
        <v>70</v>
      </c>
      <c r="D288" s="188" t="s">
        <v>121</v>
      </c>
      <c r="E288" s="187" t="str">
        <f t="shared" si="82"/>
        <v>CEMale15-19</v>
      </c>
      <c r="F288" s="189">
        <f>VLOOKUP(E288,'Appendix 1b. Pop 2019'!$E$4:$F$1683,2,FALSE)</f>
        <v>377431</v>
      </c>
      <c r="G288" s="189">
        <f>VLOOKUP(E288,'Appendix 2b. Deaths 2019'!$E$4:$F$1683,2,FALSE)</f>
        <v>652</v>
      </c>
      <c r="H288" s="190">
        <f t="shared" si="83"/>
        <v>1.727468067010924E-3</v>
      </c>
      <c r="I288" s="191">
        <v>5</v>
      </c>
      <c r="J288" s="213">
        <f>VLOOKUP(E288,'Appendix 3. nax IBGE 2019'!$E$5:$O$1850,11,FALSE)</f>
        <v>2.500000000000016</v>
      </c>
      <c r="K288" s="190">
        <f t="shared" si="91"/>
        <v>8.6001989125760771E-3</v>
      </c>
      <c r="L288" s="190">
        <f t="shared" si="85"/>
        <v>0.99139980108742387</v>
      </c>
      <c r="M288" s="189">
        <f t="shared" si="95"/>
        <v>98198.489401125102</v>
      </c>
      <c r="N288" s="189">
        <f t="shared" si="84"/>
        <v>844.52654176416956</v>
      </c>
      <c r="O288" s="189">
        <f t="shared" si="92"/>
        <v>488881.13065121515</v>
      </c>
      <c r="P288" s="189">
        <f t="shared" si="93"/>
        <v>5850687.2260595635</v>
      </c>
      <c r="Q288" s="200">
        <f t="shared" si="94"/>
        <v>59.580216169725823</v>
      </c>
    </row>
    <row r="289" spans="2:17" x14ac:dyDescent="0.2">
      <c r="B289" s="209" t="s">
        <v>49</v>
      </c>
      <c r="C289" s="187" t="s">
        <v>70</v>
      </c>
      <c r="D289" s="188" t="s">
        <v>122</v>
      </c>
      <c r="E289" s="187" t="str">
        <f t="shared" si="82"/>
        <v>CEMale20-24</v>
      </c>
      <c r="F289" s="189">
        <f>VLOOKUP(E289,'Appendix 1b. Pop 2019'!$E$4:$F$1683,2,FALSE)</f>
        <v>420315</v>
      </c>
      <c r="G289" s="189">
        <f>VLOOKUP(E289,'Appendix 2b. Deaths 2019'!$E$4:$F$1683,2,FALSE)</f>
        <v>976</v>
      </c>
      <c r="H289" s="190">
        <f t="shared" si="83"/>
        <v>2.3220679728299014E-3</v>
      </c>
      <c r="I289" s="191">
        <v>5</v>
      </c>
      <c r="J289" s="213">
        <f>VLOOKUP(E289,'Appendix 3. nax IBGE 2019'!$E$5:$O$1850,11,FALSE)</f>
        <v>2.4999999999999787</v>
      </c>
      <c r="K289" s="190">
        <f t="shared" si="91"/>
        <v>1.1543328878428405E-2</v>
      </c>
      <c r="L289" s="190">
        <f t="shared" si="85"/>
        <v>0.98845667112157165</v>
      </c>
      <c r="M289" s="189">
        <f t="shared" si="95"/>
        <v>97353.962859360938</v>
      </c>
      <c r="N289" s="189">
        <f t="shared" si="84"/>
        <v>1123.7888109039075</v>
      </c>
      <c r="O289" s="189">
        <f t="shared" si="92"/>
        <v>483960.34226954496</v>
      </c>
      <c r="P289" s="189">
        <f t="shared" si="93"/>
        <v>5361806.0954083484</v>
      </c>
      <c r="Q289" s="200">
        <f t="shared" si="94"/>
        <v>55.0753758545412</v>
      </c>
    </row>
    <row r="290" spans="2:17" x14ac:dyDescent="0.2">
      <c r="B290" s="209" t="s">
        <v>49</v>
      </c>
      <c r="C290" s="187" t="s">
        <v>70</v>
      </c>
      <c r="D290" s="188" t="s">
        <v>123</v>
      </c>
      <c r="E290" s="187" t="str">
        <f t="shared" si="82"/>
        <v>CEMale25-29</v>
      </c>
      <c r="F290" s="189">
        <f>VLOOKUP(E290,'Appendix 1b. Pop 2019'!$E$4:$F$1683,2,FALSE)</f>
        <v>394964</v>
      </c>
      <c r="G290" s="189">
        <f>VLOOKUP(E290,'Appendix 2b. Deaths 2019'!$E$4:$F$1683,2,FALSE)</f>
        <v>878</v>
      </c>
      <c r="H290" s="190">
        <f t="shared" si="83"/>
        <v>2.2229874115109226E-3</v>
      </c>
      <c r="I290" s="191">
        <v>5</v>
      </c>
      <c r="J290" s="213">
        <f>VLOOKUP(E290,'Appendix 3. nax IBGE 2019'!$E$5:$O$1850,11,FALSE)</f>
        <v>2.5000000000000218</v>
      </c>
      <c r="K290" s="190">
        <f t="shared" si="91"/>
        <v>1.1053507537283555E-2</v>
      </c>
      <c r="L290" s="190">
        <f t="shared" si="85"/>
        <v>0.98894649246271649</v>
      </c>
      <c r="M290" s="189">
        <f t="shared" si="95"/>
        <v>96230.174048457033</v>
      </c>
      <c r="N290" s="189">
        <f t="shared" si="84"/>
        <v>1063.6809541587281</v>
      </c>
      <c r="O290" s="189">
        <f t="shared" si="92"/>
        <v>478491.66785688838</v>
      </c>
      <c r="P290" s="189">
        <f t="shared" si="93"/>
        <v>4877845.7531388029</v>
      </c>
      <c r="Q290" s="200">
        <f t="shared" si="94"/>
        <v>50.68935810801451</v>
      </c>
    </row>
    <row r="291" spans="2:17" x14ac:dyDescent="0.2">
      <c r="B291" s="209" t="s">
        <v>49</v>
      </c>
      <c r="C291" s="187" t="s">
        <v>70</v>
      </c>
      <c r="D291" s="188" t="s">
        <v>124</v>
      </c>
      <c r="E291" s="187" t="str">
        <f t="shared" si="82"/>
        <v>CEMale30-34</v>
      </c>
      <c r="F291" s="189">
        <f>VLOOKUP(E291,'Appendix 1b. Pop 2019'!$E$4:$F$1683,2,FALSE)</f>
        <v>377464</v>
      </c>
      <c r="G291" s="189">
        <f>VLOOKUP(E291,'Appendix 2b. Deaths 2019'!$E$4:$F$1683,2,FALSE)</f>
        <v>991</v>
      </c>
      <c r="H291" s="190">
        <f t="shared" si="83"/>
        <v>2.6254159337049362E-3</v>
      </c>
      <c r="I291" s="191">
        <v>5</v>
      </c>
      <c r="J291" s="213">
        <f>VLOOKUP(E291,'Appendix 3. nax IBGE 2019'!$E$5:$O$1850,11,FALSE)</f>
        <v>2.5000000000000191</v>
      </c>
      <c r="K291" s="190">
        <f t="shared" si="91"/>
        <v>1.3041481385950206E-2</v>
      </c>
      <c r="L291" s="190">
        <f t="shared" si="85"/>
        <v>0.98695851861404982</v>
      </c>
      <c r="M291" s="189">
        <f t="shared" si="95"/>
        <v>95166.493094298305</v>
      </c>
      <c r="N291" s="189">
        <f t="shared" si="84"/>
        <v>1241.1120482554502</v>
      </c>
      <c r="O291" s="189">
        <f t="shared" si="92"/>
        <v>472729.6853508529</v>
      </c>
      <c r="P291" s="189">
        <f t="shared" si="93"/>
        <v>4399354.085281915</v>
      </c>
      <c r="Q291" s="200">
        <f t="shared" si="94"/>
        <v>46.227973126241977</v>
      </c>
    </row>
    <row r="292" spans="2:17" x14ac:dyDescent="0.2">
      <c r="B292" s="209" t="s">
        <v>49</v>
      </c>
      <c r="C292" s="187" t="s">
        <v>70</v>
      </c>
      <c r="D292" s="188" t="s">
        <v>125</v>
      </c>
      <c r="E292" s="187" t="str">
        <f t="shared" si="82"/>
        <v>CEMale35-39</v>
      </c>
      <c r="F292" s="189">
        <f>VLOOKUP(E292,'Appendix 1b. Pop 2019'!$E$4:$F$1683,2,FALSE)</f>
        <v>341515</v>
      </c>
      <c r="G292" s="189">
        <f>VLOOKUP(E292,'Appendix 2b. Deaths 2019'!$E$4:$F$1683,2,FALSE)</f>
        <v>1050</v>
      </c>
      <c r="H292" s="190">
        <f t="shared" si="83"/>
        <v>3.0745355255259654E-3</v>
      </c>
      <c r="I292" s="191">
        <v>5</v>
      </c>
      <c r="J292" s="213">
        <f>VLOOKUP(E292,'Appendix 3. nax IBGE 2019'!$E$5:$O$1850,11,FALSE)</f>
        <v>2.5</v>
      </c>
      <c r="K292" s="190">
        <f t="shared" si="91"/>
        <v>1.5255419306096359E-2</v>
      </c>
      <c r="L292" s="190">
        <f t="shared" si="85"/>
        <v>0.98474458069390369</v>
      </c>
      <c r="M292" s="189">
        <f t="shared" si="95"/>
        <v>93925.38104604285</v>
      </c>
      <c r="N292" s="189">
        <f t="shared" si="84"/>
        <v>1432.8710713422593</v>
      </c>
      <c r="O292" s="189">
        <f t="shared" si="92"/>
        <v>466044.72755185858</v>
      </c>
      <c r="P292" s="189">
        <f t="shared" si="93"/>
        <v>3926624.399931062</v>
      </c>
      <c r="Q292" s="200">
        <f t="shared" si="94"/>
        <v>41.805786212421161</v>
      </c>
    </row>
    <row r="293" spans="2:17" x14ac:dyDescent="0.2">
      <c r="B293" s="209" t="s">
        <v>49</v>
      </c>
      <c r="C293" s="187" t="s">
        <v>70</v>
      </c>
      <c r="D293" s="188" t="s">
        <v>126</v>
      </c>
      <c r="E293" s="187" t="str">
        <f t="shared" si="82"/>
        <v>CEMale40-44</v>
      </c>
      <c r="F293" s="189">
        <f>VLOOKUP(E293,'Appendix 1b. Pop 2019'!$E$4:$F$1683,2,FALSE)</f>
        <v>299899</v>
      </c>
      <c r="G293" s="189">
        <f>VLOOKUP(E293,'Appendix 2b. Deaths 2019'!$E$4:$F$1683,2,FALSE)</f>
        <v>1149</v>
      </c>
      <c r="H293" s="190">
        <f t="shared" si="83"/>
        <v>3.8312898675887551E-3</v>
      </c>
      <c r="I293" s="191">
        <v>5</v>
      </c>
      <c r="J293" s="213">
        <f>VLOOKUP(E293,'Appendix 3. nax IBGE 2019'!$E$5:$O$1850,11,FALSE)</f>
        <v>2.5000000000000009</v>
      </c>
      <c r="K293" s="190">
        <f t="shared" si="91"/>
        <v>1.8974705347101693E-2</v>
      </c>
      <c r="L293" s="190">
        <f t="shared" si="85"/>
        <v>0.98102529465289834</v>
      </c>
      <c r="M293" s="189">
        <f t="shared" si="95"/>
        <v>92492.509974700588</v>
      </c>
      <c r="N293" s="189">
        <f t="shared" si="84"/>
        <v>1755.0181235838079</v>
      </c>
      <c r="O293" s="189">
        <f t="shared" si="92"/>
        <v>458075.00456454337</v>
      </c>
      <c r="P293" s="189">
        <f t="shared" si="93"/>
        <v>3460579.6723792036</v>
      </c>
      <c r="Q293" s="200">
        <f t="shared" si="94"/>
        <v>37.414701723693881</v>
      </c>
    </row>
    <row r="294" spans="2:17" x14ac:dyDescent="0.2">
      <c r="B294" s="209" t="s">
        <v>49</v>
      </c>
      <c r="C294" s="187" t="s">
        <v>70</v>
      </c>
      <c r="D294" s="188" t="s">
        <v>127</v>
      </c>
      <c r="E294" s="187" t="str">
        <f t="shared" si="82"/>
        <v>CEMale45-49</v>
      </c>
      <c r="F294" s="189">
        <f>VLOOKUP(E294,'Appendix 1b. Pop 2019'!$E$4:$F$1683,2,FALSE)</f>
        <v>260653</v>
      </c>
      <c r="G294" s="189">
        <f>VLOOKUP(E294,'Appendix 2b. Deaths 2019'!$E$4:$F$1683,2,FALSE)</f>
        <v>1392</v>
      </c>
      <c r="H294" s="190">
        <f t="shared" si="83"/>
        <v>5.3404334498356049E-3</v>
      </c>
      <c r="I294" s="191">
        <v>5</v>
      </c>
      <c r="J294" s="213">
        <f>VLOOKUP(E294,'Appendix 3. nax IBGE 2019'!$E$5:$O$1850,11,FALSE)</f>
        <v>2.5000000000000249</v>
      </c>
      <c r="K294" s="190">
        <f t="shared" si="91"/>
        <v>2.6350361370975985E-2</v>
      </c>
      <c r="L294" s="190">
        <f t="shared" si="85"/>
        <v>0.97364963862902398</v>
      </c>
      <c r="M294" s="189">
        <f t="shared" si="95"/>
        <v>90737.491851116778</v>
      </c>
      <c r="N294" s="189">
        <f t="shared" si="84"/>
        <v>2390.9657001729156</v>
      </c>
      <c r="O294" s="189">
        <f t="shared" si="92"/>
        <v>447710.04500515159</v>
      </c>
      <c r="P294" s="189">
        <f t="shared" si="93"/>
        <v>3002504.6678146604</v>
      </c>
      <c r="Q294" s="200">
        <f t="shared" si="94"/>
        <v>33.090011709175386</v>
      </c>
    </row>
    <row r="295" spans="2:17" x14ac:dyDescent="0.2">
      <c r="B295" s="209" t="s">
        <v>49</v>
      </c>
      <c r="C295" s="187" t="s">
        <v>70</v>
      </c>
      <c r="D295" s="188" t="s">
        <v>128</v>
      </c>
      <c r="E295" s="187" t="str">
        <f t="shared" si="82"/>
        <v>CEMale50-54</v>
      </c>
      <c r="F295" s="189">
        <f>VLOOKUP(E295,'Appendix 1b. Pop 2019'!$E$4:$F$1683,2,FALSE)</f>
        <v>240413</v>
      </c>
      <c r="G295" s="189">
        <f>VLOOKUP(E295,'Appendix 2b. Deaths 2019'!$E$4:$F$1683,2,FALSE)</f>
        <v>1748</v>
      </c>
      <c r="H295" s="190">
        <f t="shared" si="83"/>
        <v>7.270821461401838E-3</v>
      </c>
      <c r="I295" s="191">
        <v>5</v>
      </c>
      <c r="J295" s="213">
        <f>VLOOKUP(E295,'Appendix 3. nax IBGE 2019'!$E$5:$O$1850,11,FALSE)</f>
        <v>2.5000000000000018</v>
      </c>
      <c r="K295" s="190">
        <f t="shared" si="91"/>
        <v>3.570509389949466E-2</v>
      </c>
      <c r="L295" s="190">
        <f t="shared" si="85"/>
        <v>0.96429490610050539</v>
      </c>
      <c r="M295" s="189">
        <f t="shared" si="95"/>
        <v>88346.526150943857</v>
      </c>
      <c r="N295" s="189">
        <f t="shared" si="84"/>
        <v>3154.421011913611</v>
      </c>
      <c r="O295" s="189">
        <f t="shared" si="92"/>
        <v>433846.57822493528</v>
      </c>
      <c r="P295" s="189">
        <f t="shared" si="93"/>
        <v>2554794.6228095088</v>
      </c>
      <c r="Q295" s="200">
        <f t="shared" si="94"/>
        <v>28.917884314370571</v>
      </c>
    </row>
    <row r="296" spans="2:17" x14ac:dyDescent="0.2">
      <c r="B296" s="209" t="s">
        <v>49</v>
      </c>
      <c r="C296" s="187" t="s">
        <v>70</v>
      </c>
      <c r="D296" s="188" t="s">
        <v>129</v>
      </c>
      <c r="E296" s="187" t="str">
        <f t="shared" si="82"/>
        <v>CEMale55-59</v>
      </c>
      <c r="F296" s="189">
        <f>VLOOKUP(E296,'Appendix 1b. Pop 2019'!$E$4:$F$1683,2,FALSE)</f>
        <v>202978</v>
      </c>
      <c r="G296" s="189">
        <f>VLOOKUP(E296,'Appendix 2b. Deaths 2019'!$E$4:$F$1683,2,FALSE)</f>
        <v>1975</v>
      </c>
      <c r="H296" s="190">
        <f t="shared" si="83"/>
        <v>9.7301185350136474E-3</v>
      </c>
      <c r="I296" s="191">
        <v>5</v>
      </c>
      <c r="J296" s="213">
        <f>VLOOKUP(E296,'Appendix 3. nax IBGE 2019'!$E$5:$O$1850,11,FALSE)</f>
        <v>2.4999999999999911</v>
      </c>
      <c r="K296" s="190">
        <f t="shared" si="91"/>
        <v>4.7495256486409142E-2</v>
      </c>
      <c r="L296" s="190">
        <f t="shared" si="85"/>
        <v>0.95250474351359082</v>
      </c>
      <c r="M296" s="189">
        <f t="shared" si="95"/>
        <v>85192.105139030245</v>
      </c>
      <c r="N296" s="189">
        <f t="shared" si="84"/>
        <v>4046.2208841953757</v>
      </c>
      <c r="O296" s="189">
        <f t="shared" si="92"/>
        <v>415844.97348466277</v>
      </c>
      <c r="P296" s="189">
        <f t="shared" si="93"/>
        <v>2120948.0445845737</v>
      </c>
      <c r="Q296" s="200">
        <f t="shared" si="94"/>
        <v>24.896063327972328</v>
      </c>
    </row>
    <row r="297" spans="2:17" x14ac:dyDescent="0.2">
      <c r="B297" s="209" t="s">
        <v>49</v>
      </c>
      <c r="C297" s="187" t="s">
        <v>70</v>
      </c>
      <c r="D297" s="188" t="s">
        <v>130</v>
      </c>
      <c r="E297" s="187" t="str">
        <f t="shared" si="82"/>
        <v>CEMale60-64</v>
      </c>
      <c r="F297" s="189">
        <f>VLOOKUP(E297,'Appendix 1b. Pop 2019'!$E$4:$F$1683,2,FALSE)</f>
        <v>149179</v>
      </c>
      <c r="G297" s="189">
        <f>VLOOKUP(E297,'Appendix 2b. Deaths 2019'!$E$4:$F$1683,2,FALSE)</f>
        <v>2228</v>
      </c>
      <c r="H297" s="190">
        <f t="shared" si="83"/>
        <v>1.4935077993551371E-2</v>
      </c>
      <c r="I297" s="191">
        <v>5</v>
      </c>
      <c r="J297" s="213">
        <f>VLOOKUP(E297,'Appendix 3. nax IBGE 2019'!$E$5:$O$1850,11,FALSE)</f>
        <v>2.4999999999999991</v>
      </c>
      <c r="K297" s="190">
        <f t="shared" si="91"/>
        <v>7.1987541114966816E-2</v>
      </c>
      <c r="L297" s="190">
        <f t="shared" si="85"/>
        <v>0.92801245888503314</v>
      </c>
      <c r="M297" s="189">
        <f t="shared" si="95"/>
        <v>81145.884254834877</v>
      </c>
      <c r="N297" s="189">
        <f t="shared" si="84"/>
        <v>5841.492679105264</v>
      </c>
      <c r="O297" s="189">
        <f t="shared" si="92"/>
        <v>391125.68957641121</v>
      </c>
      <c r="P297" s="189">
        <f t="shared" si="93"/>
        <v>1705103.0710999109</v>
      </c>
      <c r="Q297" s="200">
        <f t="shared" si="94"/>
        <v>21.012810283083663</v>
      </c>
    </row>
    <row r="298" spans="2:17" x14ac:dyDescent="0.2">
      <c r="B298" s="209" t="s">
        <v>49</v>
      </c>
      <c r="C298" s="187" t="s">
        <v>70</v>
      </c>
      <c r="D298" s="188" t="s">
        <v>131</v>
      </c>
      <c r="E298" s="187" t="str">
        <f t="shared" si="82"/>
        <v>CEMale65-69</v>
      </c>
      <c r="F298" s="189">
        <f>VLOOKUP(E298,'Appendix 1b. Pop 2019'!$E$4:$F$1683,2,FALSE)</f>
        <v>120072</v>
      </c>
      <c r="G298" s="189">
        <f>VLOOKUP(E298,'Appendix 2b. Deaths 2019'!$E$4:$F$1683,2,FALSE)</f>
        <v>2548</v>
      </c>
      <c r="H298" s="190">
        <f t="shared" si="83"/>
        <v>2.1220600972749682E-2</v>
      </c>
      <c r="I298" s="191">
        <v>5</v>
      </c>
      <c r="J298" s="213">
        <f>VLOOKUP(E298,'Appendix 3. nax IBGE 2019'!$E$5:$O$1850,11,FALSE)</f>
        <v>2.5000000000000013</v>
      </c>
      <c r="K298" s="190">
        <f t="shared" si="91"/>
        <v>0.10075765963841127</v>
      </c>
      <c r="L298" s="190">
        <f t="shared" si="85"/>
        <v>0.89924234036158879</v>
      </c>
      <c r="M298" s="189">
        <f t="shared" si="95"/>
        <v>75304.39157572962</v>
      </c>
      <c r="N298" s="189">
        <f t="shared" si="84"/>
        <v>7587.4942556650094</v>
      </c>
      <c r="O298" s="189">
        <f t="shared" si="92"/>
        <v>357553.22223948559</v>
      </c>
      <c r="P298" s="189">
        <f t="shared" si="93"/>
        <v>1313977.3815234997</v>
      </c>
      <c r="Q298" s="200">
        <f t="shared" si="94"/>
        <v>17.44888118778707</v>
      </c>
    </row>
    <row r="299" spans="2:17" x14ac:dyDescent="0.2">
      <c r="B299" s="209" t="s">
        <v>49</v>
      </c>
      <c r="C299" s="187" t="s">
        <v>70</v>
      </c>
      <c r="D299" s="188" t="s">
        <v>132</v>
      </c>
      <c r="E299" s="187" t="str">
        <f t="shared" si="82"/>
        <v>CEMale70-74</v>
      </c>
      <c r="F299" s="189">
        <f>VLOOKUP(E299,'Appendix 1b. Pop 2019'!$E$4:$F$1683,2,FALSE)</f>
        <v>94819</v>
      </c>
      <c r="G299" s="189">
        <f>VLOOKUP(E299,'Appendix 2b. Deaths 2019'!$E$4:$F$1683,2,FALSE)</f>
        <v>2761</v>
      </c>
      <c r="H299" s="190">
        <f t="shared" si="83"/>
        <v>2.9118636560183087E-2</v>
      </c>
      <c r="I299" s="191">
        <v>5</v>
      </c>
      <c r="J299" s="213">
        <f>VLOOKUP(E299,'Appendix 3. nax IBGE 2019'!$E$5:$O$1850,11,FALSE)</f>
        <v>2.5</v>
      </c>
      <c r="K299" s="190">
        <f t="shared" si="91"/>
        <v>0.13571368884650736</v>
      </c>
      <c r="L299" s="190">
        <f t="shared" si="85"/>
        <v>0.86428631115349264</v>
      </c>
      <c r="M299" s="189">
        <f t="shared" si="95"/>
        <v>67716.897320064614</v>
      </c>
      <c r="N299" s="189">
        <f t="shared" si="84"/>
        <v>9190.1099325461382</v>
      </c>
      <c r="O299" s="189">
        <f t="shared" si="92"/>
        <v>315609.21176895767</v>
      </c>
      <c r="P299" s="189">
        <f t="shared" si="93"/>
        <v>956424.15928401414</v>
      </c>
      <c r="Q299" s="200">
        <f t="shared" si="94"/>
        <v>14.123862686198771</v>
      </c>
    </row>
    <row r="300" spans="2:17" x14ac:dyDescent="0.2">
      <c r="B300" s="209" t="s">
        <v>49</v>
      </c>
      <c r="C300" s="187" t="s">
        <v>70</v>
      </c>
      <c r="D300" s="188" t="s">
        <v>133</v>
      </c>
      <c r="E300" s="187" t="str">
        <f t="shared" si="82"/>
        <v>CEMale75-79</v>
      </c>
      <c r="F300" s="189">
        <f>VLOOKUP(E300,'Appendix 1b. Pop 2019'!$E$4:$F$1683,2,FALSE)</f>
        <v>63629</v>
      </c>
      <c r="G300" s="189">
        <f>VLOOKUP(E300,'Appendix 2b. Deaths 2019'!$E$4:$F$1683,2,FALSE)</f>
        <v>3058</v>
      </c>
      <c r="H300" s="190">
        <f t="shared" si="83"/>
        <v>4.8059846925144194E-2</v>
      </c>
      <c r="I300" s="191">
        <v>5</v>
      </c>
      <c r="J300" s="213">
        <f>VLOOKUP(E300,'Appendix 3. nax IBGE 2019'!$E$5:$O$1850,11,FALSE)</f>
        <v>2.5</v>
      </c>
      <c r="K300" s="190">
        <f t="shared" si="91"/>
        <v>0.21452423043466062</v>
      </c>
      <c r="L300" s="190">
        <f t="shared" si="85"/>
        <v>0.78547576956533938</v>
      </c>
      <c r="M300" s="189">
        <f t="shared" si="95"/>
        <v>58526.787387518474</v>
      </c>
      <c r="N300" s="189">
        <f t="shared" si="84"/>
        <v>12555.414024120402</v>
      </c>
      <c r="O300" s="189">
        <f t="shared" si="92"/>
        <v>261245.40187729138</v>
      </c>
      <c r="P300" s="189">
        <f t="shared" si="93"/>
        <v>640814.94751505647</v>
      </c>
      <c r="Q300" s="200">
        <f t="shared" si="94"/>
        <v>10.949088035057907</v>
      </c>
    </row>
    <row r="301" spans="2:17" x14ac:dyDescent="0.2">
      <c r="B301" s="209" t="s">
        <v>49</v>
      </c>
      <c r="C301" s="187" t="s">
        <v>70</v>
      </c>
      <c r="D301" s="188" t="s">
        <v>134</v>
      </c>
      <c r="E301" s="187" t="str">
        <f t="shared" si="82"/>
        <v>CEMale80-84</v>
      </c>
      <c r="F301" s="189">
        <f>VLOOKUP(E301,'Appendix 1b. Pop 2019'!$E$4:$F$1683,2,FALSE)</f>
        <v>41342</v>
      </c>
      <c r="G301" s="189">
        <f>VLOOKUP(E301,'Appendix 2b. Deaths 2019'!$E$4:$F$1683,2,FALSE)</f>
        <v>3081</v>
      </c>
      <c r="H301" s="190">
        <f t="shared" si="83"/>
        <v>7.4524696434618551E-2</v>
      </c>
      <c r="I301" s="191">
        <v>5</v>
      </c>
      <c r="J301" s="213">
        <f>VLOOKUP(E301,'Appendix 3. nax IBGE 2019'!$E$5:$O$1850,11,FALSE)</f>
        <v>2.5</v>
      </c>
      <c r="K301" s="190">
        <f t="shared" si="91"/>
        <v>0.31410249875113416</v>
      </c>
      <c r="L301" s="190">
        <f t="shared" si="85"/>
        <v>0.68589750124886584</v>
      </c>
      <c r="M301" s="189">
        <f t="shared" si="95"/>
        <v>45971.373363398074</v>
      </c>
      <c r="N301" s="189">
        <f t="shared" si="84"/>
        <v>14439.723244464665</v>
      </c>
      <c r="O301" s="189">
        <f t="shared" si="92"/>
        <v>193757.55870582871</v>
      </c>
      <c r="P301" s="189">
        <f t="shared" si="93"/>
        <v>379569.54563776508</v>
      </c>
      <c r="Q301" s="200">
        <f t="shared" si="94"/>
        <v>8.2566501252271571</v>
      </c>
    </row>
    <row r="302" spans="2:17" x14ac:dyDescent="0.2">
      <c r="B302" s="209" t="s">
        <v>49</v>
      </c>
      <c r="C302" s="187" t="s">
        <v>70</v>
      </c>
      <c r="D302" s="188" t="s">
        <v>135</v>
      </c>
      <c r="E302" s="187" t="str">
        <f t="shared" si="82"/>
        <v>CEMale85-89</v>
      </c>
      <c r="F302" s="189">
        <f>VLOOKUP(E302,'Appendix 1b. Pop 2019'!$E$4:$F$1683,2,FALSE)</f>
        <v>19153</v>
      </c>
      <c r="G302" s="189">
        <f>VLOOKUP(E302,'Appendix 2b. Deaths 2019'!$E$4:$F$1683,2,FALSE)</f>
        <v>2424</v>
      </c>
      <c r="H302" s="190">
        <f t="shared" si="83"/>
        <v>0.12655980786299798</v>
      </c>
      <c r="I302" s="191">
        <v>5</v>
      </c>
      <c r="J302" s="213">
        <f>VLOOKUP(E302,'Appendix 3. nax IBGE 2019'!$E$5:$O$1850,11,FALSE)</f>
        <v>2.5</v>
      </c>
      <c r="K302" s="190">
        <f t="shared" si="91"/>
        <v>0.48070439852457064</v>
      </c>
      <c r="L302" s="190">
        <f t="shared" si="85"/>
        <v>0.5192956014754293</v>
      </c>
      <c r="M302" s="189">
        <f t="shared" si="95"/>
        <v>31531.650118933409</v>
      </c>
      <c r="N302" s="189">
        <f t="shared" si="84"/>
        <v>15157.402904909091</v>
      </c>
      <c r="O302" s="189">
        <f t="shared" si="92"/>
        <v>119764.74333239431</v>
      </c>
      <c r="P302" s="189">
        <f t="shared" si="93"/>
        <v>185811.98693193638</v>
      </c>
      <c r="Q302" s="200">
        <f t="shared" si="94"/>
        <v>5.8928722801083033</v>
      </c>
    </row>
    <row r="303" spans="2:17" x14ac:dyDescent="0.2">
      <c r="B303" s="210" t="s">
        <v>49</v>
      </c>
      <c r="C303" s="211" t="s">
        <v>70</v>
      </c>
      <c r="D303" s="203" t="s">
        <v>8</v>
      </c>
      <c r="E303" s="211" t="str">
        <f t="shared" si="82"/>
        <v>CEMale90+</v>
      </c>
      <c r="F303" s="204">
        <f>VLOOKUP(E303,'Appendix 1b. Pop 2019'!$E$4:$F$1683,2,FALSE)</f>
        <v>11883</v>
      </c>
      <c r="G303" s="204">
        <f>VLOOKUP(E303,'Appendix 2b. Deaths 2019'!$E$4:$F$1683,2,FALSE)</f>
        <v>2946</v>
      </c>
      <c r="H303" s="202">
        <f t="shared" si="83"/>
        <v>0.2479171926281242</v>
      </c>
      <c r="I303" s="205"/>
      <c r="J303" s="214">
        <f>VLOOKUP(E303,'Appendix 3. nax IBGE 2019'!$E$5:$O$1850,11,FALSE)</f>
        <v>4.4136831298248831</v>
      </c>
      <c r="K303" s="202">
        <v>1</v>
      </c>
      <c r="L303" s="202">
        <f t="shared" si="85"/>
        <v>0</v>
      </c>
      <c r="M303" s="204">
        <f t="shared" si="95"/>
        <v>16374.247214024317</v>
      </c>
      <c r="N303" s="204">
        <f t="shared" si="84"/>
        <v>16374.247214024317</v>
      </c>
      <c r="O303" s="204">
        <f>M303*Q303</f>
        <v>66047.243599542067</v>
      </c>
      <c r="P303" s="204">
        <f>O303</f>
        <v>66047.243599542067</v>
      </c>
      <c r="Q303" s="206">
        <f>1/H303</f>
        <v>4.0336048879837065</v>
      </c>
    </row>
    <row r="304" spans="2:17" x14ac:dyDescent="0.2">
      <c r="B304" s="207" t="s">
        <v>68</v>
      </c>
      <c r="C304" s="208" t="s">
        <v>69</v>
      </c>
      <c r="D304" s="194">
        <v>0</v>
      </c>
      <c r="E304" s="208" t="str">
        <f t="shared" si="82"/>
        <v>DFFemale0</v>
      </c>
      <c r="F304" s="195">
        <f>VLOOKUP(E304,'Appendix 1b. Pop 2019'!$E$4:$F$1683,2,FALSE)</f>
        <v>21178</v>
      </c>
      <c r="G304" s="195">
        <f>VLOOKUP(E304,'Appendix 2b. Deaths 2019'!$E$4:$F$1683,2,FALSE)</f>
        <v>149</v>
      </c>
      <c r="H304" s="193">
        <f t="shared" si="83"/>
        <v>7.0356029842289164E-3</v>
      </c>
      <c r="I304" s="196">
        <v>1</v>
      </c>
      <c r="J304" s="212">
        <f>VLOOKUP(E304,'Appendix 3. nax IBGE 2019'!$E$5:$O$1850,11,FALSE)</f>
        <v>7.7461106450287157E-2</v>
      </c>
      <c r="K304" s="193">
        <f t="shared" ref="K304:K322" si="96">(I304*H304)/(1+(I304-J304)*H304)</f>
        <v>6.990232062426739E-3</v>
      </c>
      <c r="L304" s="193">
        <f t="shared" si="85"/>
        <v>0.99300976793757323</v>
      </c>
      <c r="M304" s="195">
        <v>100000</v>
      </c>
      <c r="N304" s="195">
        <f t="shared" si="84"/>
        <v>699.02320624267395</v>
      </c>
      <c r="O304" s="195">
        <f t="shared" ref="O304:O322" si="97">M305*I304+N304*J304</f>
        <v>99355.123904747306</v>
      </c>
      <c r="P304" s="195">
        <f t="shared" ref="P304:P322" si="98">P305+O304</f>
        <v>8221908.8614033945</v>
      </c>
      <c r="Q304" s="197">
        <f t="shared" ref="Q304:Q322" si="99">P304/M304</f>
        <v>82.21908861403395</v>
      </c>
    </row>
    <row r="305" spans="2:17" x14ac:dyDescent="0.2">
      <c r="B305" s="209" t="s">
        <v>68</v>
      </c>
      <c r="C305" s="187" t="s">
        <v>69</v>
      </c>
      <c r="D305" s="199" t="s">
        <v>139</v>
      </c>
      <c r="E305" s="187" t="str">
        <f t="shared" si="82"/>
        <v>DFFemale01-04</v>
      </c>
      <c r="F305" s="189">
        <f>VLOOKUP(E305,'Appendix 1b. Pop 2019'!$E$4:$F$1683,2,FALSE)</f>
        <v>79326</v>
      </c>
      <c r="G305" s="189">
        <f>VLOOKUP(E305,'Appendix 2b. Deaths 2019'!$E$4:$F$1683,2,FALSE)</f>
        <v>31</v>
      </c>
      <c r="H305" s="190">
        <f t="shared" si="83"/>
        <v>3.9079242619065627E-4</v>
      </c>
      <c r="I305" s="191">
        <v>4</v>
      </c>
      <c r="J305" s="213">
        <f>VLOOKUP(E305,'Appendix 3. nax IBGE 2019'!$E$5:$O$1850,11,FALSE)</f>
        <v>1.5091252340059738</v>
      </c>
      <c r="K305" s="190">
        <f t="shared" si="96"/>
        <v>1.561649571655545E-3</v>
      </c>
      <c r="L305" s="190">
        <f t="shared" si="85"/>
        <v>0.9984383504283445</v>
      </c>
      <c r="M305" s="189">
        <f t="shared" ref="M305:M323" si="100">M304-N304</f>
        <v>99300.97679375732</v>
      </c>
      <c r="N305" s="189">
        <f t="shared" si="84"/>
        <v>155.07332787494832</v>
      </c>
      <c r="O305" s="189">
        <f t="shared" si="97"/>
        <v>396817.63893574686</v>
      </c>
      <c r="P305" s="189">
        <f t="shared" si="98"/>
        <v>8122553.7374986475</v>
      </c>
      <c r="Q305" s="200">
        <f t="shared" si="99"/>
        <v>81.797319621223323</v>
      </c>
    </row>
    <row r="306" spans="2:17" x14ac:dyDescent="0.2">
      <c r="B306" s="209" t="s">
        <v>68</v>
      </c>
      <c r="C306" s="187" t="s">
        <v>69</v>
      </c>
      <c r="D306" s="199" t="s">
        <v>138</v>
      </c>
      <c r="E306" s="187" t="str">
        <f t="shared" si="82"/>
        <v>DFFemale05-09</v>
      </c>
      <c r="F306" s="189">
        <f>VLOOKUP(E306,'Appendix 1b. Pop 2019'!$E$4:$F$1683,2,FALSE)</f>
        <v>90757</v>
      </c>
      <c r="G306" s="189">
        <f>VLOOKUP(E306,'Appendix 2b. Deaths 2019'!$E$4:$F$1683,2,FALSE)</f>
        <v>18</v>
      </c>
      <c r="H306" s="190">
        <f t="shared" si="83"/>
        <v>1.9833180911665215E-4</v>
      </c>
      <c r="I306" s="191">
        <v>5</v>
      </c>
      <c r="J306" s="213">
        <f>VLOOKUP(E306,'Appendix 3. nax IBGE 2019'!$E$5:$O$1850,11,FALSE)</f>
        <v>2.5000000000006115</v>
      </c>
      <c r="K306" s="190">
        <f t="shared" si="96"/>
        <v>9.9116759542741358E-4</v>
      </c>
      <c r="L306" s="190">
        <f t="shared" si="85"/>
        <v>0.99900883240457261</v>
      </c>
      <c r="M306" s="189">
        <f t="shared" si="100"/>
        <v>99145.903465882366</v>
      </c>
      <c r="N306" s="189">
        <f t="shared" si="84"/>
        <v>98.270206734757096</v>
      </c>
      <c r="O306" s="189">
        <f t="shared" si="97"/>
        <v>495483.841812575</v>
      </c>
      <c r="P306" s="189">
        <f t="shared" si="98"/>
        <v>7725736.0985629009</v>
      </c>
      <c r="Q306" s="200">
        <f t="shared" si="99"/>
        <v>77.922897754635372</v>
      </c>
    </row>
    <row r="307" spans="2:17" x14ac:dyDescent="0.2">
      <c r="B307" s="209" t="s">
        <v>68</v>
      </c>
      <c r="C307" s="187" t="s">
        <v>69</v>
      </c>
      <c r="D307" s="199" t="s">
        <v>120</v>
      </c>
      <c r="E307" s="187" t="str">
        <f t="shared" si="82"/>
        <v>DFFemale10-14</v>
      </c>
      <c r="F307" s="189">
        <f>VLOOKUP(E307,'Appendix 1b. Pop 2019'!$E$4:$F$1683,2,FALSE)</f>
        <v>104377</v>
      </c>
      <c r="G307" s="189">
        <f>VLOOKUP(E307,'Appendix 2b. Deaths 2019'!$E$4:$F$1683,2,FALSE)</f>
        <v>20</v>
      </c>
      <c r="H307" s="190">
        <f t="shared" si="83"/>
        <v>1.9161309483890128E-4</v>
      </c>
      <c r="I307" s="191">
        <v>5</v>
      </c>
      <c r="J307" s="213">
        <f>VLOOKUP(E307,'Appendix 3. nax IBGE 2019'!$E$5:$O$1850,11,FALSE)</f>
        <v>2.4999999999997424</v>
      </c>
      <c r="K307" s="190">
        <f t="shared" si="96"/>
        <v>9.5760674921236831E-4</v>
      </c>
      <c r="L307" s="190">
        <f t="shared" si="85"/>
        <v>0.99904239325078759</v>
      </c>
      <c r="M307" s="189">
        <f t="shared" si="100"/>
        <v>99047.633259147609</v>
      </c>
      <c r="N307" s="189">
        <f t="shared" si="84"/>
        <v>94.848682102471201</v>
      </c>
      <c r="O307" s="189">
        <f t="shared" si="97"/>
        <v>495001.04459048185</v>
      </c>
      <c r="P307" s="189">
        <f t="shared" si="98"/>
        <v>7230252.2567503257</v>
      </c>
      <c r="Q307" s="200">
        <f t="shared" si="99"/>
        <v>72.997728656808377</v>
      </c>
    </row>
    <row r="308" spans="2:17" x14ac:dyDescent="0.2">
      <c r="B308" s="209" t="s">
        <v>68</v>
      </c>
      <c r="C308" s="187" t="s">
        <v>69</v>
      </c>
      <c r="D308" s="188" t="s">
        <v>121</v>
      </c>
      <c r="E308" s="187" t="str">
        <f t="shared" si="82"/>
        <v>DFFemale15-19</v>
      </c>
      <c r="F308" s="189">
        <f>VLOOKUP(E308,'Appendix 1b. Pop 2019'!$E$4:$F$1683,2,FALSE)</f>
        <v>118277</v>
      </c>
      <c r="G308" s="189">
        <f>VLOOKUP(E308,'Appendix 2b. Deaths 2019'!$E$4:$F$1683,2,FALSE)</f>
        <v>38</v>
      </c>
      <c r="H308" s="190">
        <f t="shared" si="83"/>
        <v>3.2127970780456046E-4</v>
      </c>
      <c r="I308" s="191">
        <v>5</v>
      </c>
      <c r="J308" s="213">
        <f>VLOOKUP(E308,'Appendix 3. nax IBGE 2019'!$E$5:$O$1850,11,FALSE)</f>
        <v>2.5000000000000577</v>
      </c>
      <c r="K308" s="190">
        <f t="shared" si="96"/>
        <v>1.6051093163923899E-3</v>
      </c>
      <c r="L308" s="190">
        <f t="shared" si="85"/>
        <v>0.99839489068360765</v>
      </c>
      <c r="M308" s="189">
        <f t="shared" si="100"/>
        <v>98952.784577045139</v>
      </c>
      <c r="N308" s="189">
        <f t="shared" si="84"/>
        <v>158.83003640758434</v>
      </c>
      <c r="O308" s="189">
        <f t="shared" si="97"/>
        <v>494366.84779420675</v>
      </c>
      <c r="P308" s="189">
        <f t="shared" si="98"/>
        <v>6735251.2121598441</v>
      </c>
      <c r="Q308" s="200">
        <f t="shared" si="99"/>
        <v>68.065302466710705</v>
      </c>
    </row>
    <row r="309" spans="2:17" x14ac:dyDescent="0.2">
      <c r="B309" s="209" t="s">
        <v>68</v>
      </c>
      <c r="C309" s="187" t="s">
        <v>69</v>
      </c>
      <c r="D309" s="188" t="s">
        <v>122</v>
      </c>
      <c r="E309" s="187" t="str">
        <f t="shared" si="82"/>
        <v>DFFemale20-24</v>
      </c>
      <c r="F309" s="189">
        <f>VLOOKUP(E309,'Appendix 1b. Pop 2019'!$E$4:$F$1683,2,FALSE)</f>
        <v>125900</v>
      </c>
      <c r="G309" s="189">
        <f>VLOOKUP(E309,'Appendix 2b. Deaths 2019'!$E$4:$F$1683,2,FALSE)</f>
        <v>38</v>
      </c>
      <c r="H309" s="190">
        <f t="shared" si="83"/>
        <v>3.0182684670373311E-4</v>
      </c>
      <c r="I309" s="191">
        <v>5</v>
      </c>
      <c r="J309" s="213">
        <f>VLOOKUP(E309,'Appendix 3. nax IBGE 2019'!$E$5:$O$1850,11,FALSE)</f>
        <v>2.5000000000000289</v>
      </c>
      <c r="K309" s="190">
        <f t="shared" si="96"/>
        <v>1.5079963490614706E-3</v>
      </c>
      <c r="L309" s="190">
        <f t="shared" si="85"/>
        <v>0.99849200365093849</v>
      </c>
      <c r="M309" s="189">
        <f t="shared" si="100"/>
        <v>98793.954540637555</v>
      </c>
      <c r="N309" s="189">
        <f t="shared" si="84"/>
        <v>148.98092275662634</v>
      </c>
      <c r="O309" s="189">
        <f t="shared" si="97"/>
        <v>493597.32039629621</v>
      </c>
      <c r="P309" s="189">
        <f t="shared" si="98"/>
        <v>6240884.3643656373</v>
      </c>
      <c r="Q309" s="200">
        <f t="shared" si="99"/>
        <v>63.170711136970773</v>
      </c>
    </row>
    <row r="310" spans="2:17" x14ac:dyDescent="0.2">
      <c r="B310" s="209" t="s">
        <v>68</v>
      </c>
      <c r="C310" s="187" t="s">
        <v>69</v>
      </c>
      <c r="D310" s="188" t="s">
        <v>123</v>
      </c>
      <c r="E310" s="187" t="str">
        <f t="shared" si="82"/>
        <v>DFFemale25-29</v>
      </c>
      <c r="F310" s="189">
        <f>VLOOKUP(E310,'Appendix 1b. Pop 2019'!$E$4:$F$1683,2,FALSE)</f>
        <v>129540</v>
      </c>
      <c r="G310" s="189">
        <f>VLOOKUP(E310,'Appendix 2b. Deaths 2019'!$E$4:$F$1683,2,FALSE)</f>
        <v>59</v>
      </c>
      <c r="H310" s="190">
        <f t="shared" si="83"/>
        <v>4.5545777366064535E-4</v>
      </c>
      <c r="I310" s="191">
        <v>5</v>
      </c>
      <c r="J310" s="213">
        <f>VLOOKUP(E310,'Appendix 3. nax IBGE 2019'!$E$5:$O$1850,11,FALSE)</f>
        <v>2.5000000000001412</v>
      </c>
      <c r="K310" s="190">
        <f t="shared" si="96"/>
        <v>2.2746987951807233E-3</v>
      </c>
      <c r="L310" s="190">
        <f t="shared" si="85"/>
        <v>0.99772530120481928</v>
      </c>
      <c r="M310" s="189">
        <f t="shared" si="100"/>
        <v>98644.973617880925</v>
      </c>
      <c r="N310" s="189">
        <f t="shared" si="84"/>
        <v>224.38760263922796</v>
      </c>
      <c r="O310" s="189">
        <f t="shared" si="97"/>
        <v>492663.8990828066</v>
      </c>
      <c r="P310" s="189">
        <f t="shared" si="98"/>
        <v>5747287.0439693416</v>
      </c>
      <c r="Q310" s="200">
        <f t="shared" si="99"/>
        <v>58.262340524642376</v>
      </c>
    </row>
    <row r="311" spans="2:17" x14ac:dyDescent="0.2">
      <c r="B311" s="209" t="s">
        <v>68</v>
      </c>
      <c r="C311" s="187" t="s">
        <v>69</v>
      </c>
      <c r="D311" s="188" t="s">
        <v>124</v>
      </c>
      <c r="E311" s="187" t="str">
        <f t="shared" si="82"/>
        <v>DFFemale30-34</v>
      </c>
      <c r="F311" s="189">
        <f>VLOOKUP(E311,'Appendix 1b. Pop 2019'!$E$4:$F$1683,2,FALSE)</f>
        <v>138751</v>
      </c>
      <c r="G311" s="189">
        <f>VLOOKUP(E311,'Appendix 2b. Deaths 2019'!$E$4:$F$1683,2,FALSE)</f>
        <v>69</v>
      </c>
      <c r="H311" s="190">
        <f t="shared" si="83"/>
        <v>4.9729371319846339E-4</v>
      </c>
      <c r="I311" s="191">
        <v>5</v>
      </c>
      <c r="J311" s="213">
        <f>VLOOKUP(E311,'Appendix 3. nax IBGE 2019'!$E$5:$O$1850,11,FALSE)</f>
        <v>2.4999999999999636</v>
      </c>
      <c r="K311" s="190">
        <f t="shared" si="96"/>
        <v>2.4833811414195577E-3</v>
      </c>
      <c r="L311" s="190">
        <f t="shared" si="85"/>
        <v>0.99751661885858045</v>
      </c>
      <c r="M311" s="189">
        <f t="shared" si="100"/>
        <v>98420.586015241701</v>
      </c>
      <c r="N311" s="189">
        <f t="shared" si="84"/>
        <v>244.4158272377127</v>
      </c>
      <c r="O311" s="189">
        <f t="shared" si="97"/>
        <v>491491.89050811419</v>
      </c>
      <c r="P311" s="189">
        <f t="shared" si="98"/>
        <v>5254623.1448865347</v>
      </c>
      <c r="Q311" s="200">
        <f t="shared" si="99"/>
        <v>53.38947223980955</v>
      </c>
    </row>
    <row r="312" spans="2:17" x14ac:dyDescent="0.2">
      <c r="B312" s="209" t="s">
        <v>68</v>
      </c>
      <c r="C312" s="187" t="s">
        <v>69</v>
      </c>
      <c r="D312" s="188" t="s">
        <v>125</v>
      </c>
      <c r="E312" s="187" t="str">
        <f t="shared" si="82"/>
        <v>DFFemale35-39</v>
      </c>
      <c r="F312" s="189">
        <f>VLOOKUP(E312,'Appendix 1b. Pop 2019'!$E$4:$F$1683,2,FALSE)</f>
        <v>147158</v>
      </c>
      <c r="G312" s="189">
        <f>VLOOKUP(E312,'Appendix 2b. Deaths 2019'!$E$4:$F$1683,2,FALSE)</f>
        <v>132</v>
      </c>
      <c r="H312" s="190">
        <f t="shared" si="83"/>
        <v>8.969950665271341E-4</v>
      </c>
      <c r="I312" s="191">
        <v>5</v>
      </c>
      <c r="J312" s="213">
        <f>VLOOKUP(E312,'Appendix 3. nax IBGE 2019'!$E$5:$O$1850,11,FALSE)</f>
        <v>2.4999999999999614</v>
      </c>
      <c r="K312" s="190">
        <f t="shared" si="96"/>
        <v>4.4749403341288784E-3</v>
      </c>
      <c r="L312" s="190">
        <f t="shared" si="85"/>
        <v>0.99552505966587113</v>
      </c>
      <c r="M312" s="189">
        <f t="shared" si="100"/>
        <v>98176.170188003991</v>
      </c>
      <c r="N312" s="189">
        <f t="shared" si="84"/>
        <v>439.33250382460022</v>
      </c>
      <c r="O312" s="189">
        <f t="shared" si="97"/>
        <v>489782.51968045847</v>
      </c>
      <c r="P312" s="189">
        <f t="shared" si="98"/>
        <v>4763131.2543784203</v>
      </c>
      <c r="Q312" s="200">
        <f t="shared" si="99"/>
        <v>48.51616482143465</v>
      </c>
    </row>
    <row r="313" spans="2:17" x14ac:dyDescent="0.2">
      <c r="B313" s="209" t="s">
        <v>68</v>
      </c>
      <c r="C313" s="187" t="s">
        <v>69</v>
      </c>
      <c r="D313" s="188" t="s">
        <v>126</v>
      </c>
      <c r="E313" s="187" t="str">
        <f t="shared" si="82"/>
        <v>DFFemale40-44</v>
      </c>
      <c r="F313" s="189">
        <f>VLOOKUP(E313,'Appendix 1b. Pop 2019'!$E$4:$F$1683,2,FALSE)</f>
        <v>133694</v>
      </c>
      <c r="G313" s="189">
        <f>VLOOKUP(E313,'Appendix 2b. Deaths 2019'!$E$4:$F$1683,2,FALSE)</f>
        <v>148</v>
      </c>
      <c r="H313" s="190">
        <f t="shared" si="83"/>
        <v>1.1070055499872843E-3</v>
      </c>
      <c r="I313" s="191">
        <v>5</v>
      </c>
      <c r="J313" s="213">
        <f>VLOOKUP(E313,'Appendix 3. nax IBGE 2019'!$E$5:$O$1850,11,FALSE)</f>
        <v>2.5000000000000191</v>
      </c>
      <c r="K313" s="190">
        <f t="shared" si="96"/>
        <v>5.5197517603532645E-3</v>
      </c>
      <c r="L313" s="190">
        <f t="shared" si="85"/>
        <v>0.99448024823964676</v>
      </c>
      <c r="M313" s="189">
        <f t="shared" si="100"/>
        <v>97736.837684179394</v>
      </c>
      <c r="N313" s="189">
        <f t="shared" si="84"/>
        <v>539.48308185861049</v>
      </c>
      <c r="O313" s="189">
        <f t="shared" si="97"/>
        <v>487335.48071625049</v>
      </c>
      <c r="P313" s="189">
        <f t="shared" si="98"/>
        <v>4273348.7346979622</v>
      </c>
      <c r="Q313" s="200">
        <f t="shared" si="99"/>
        <v>43.723010033397948</v>
      </c>
    </row>
    <row r="314" spans="2:17" x14ac:dyDescent="0.2">
      <c r="B314" s="209" t="s">
        <v>68</v>
      </c>
      <c r="C314" s="187" t="s">
        <v>69</v>
      </c>
      <c r="D314" s="188" t="s">
        <v>127</v>
      </c>
      <c r="E314" s="187" t="str">
        <f t="shared" si="82"/>
        <v>DFFemale45-49</v>
      </c>
      <c r="F314" s="189">
        <f>VLOOKUP(E314,'Appendix 1b. Pop 2019'!$E$4:$F$1683,2,FALSE)</f>
        <v>110488</v>
      </c>
      <c r="G314" s="189">
        <f>VLOOKUP(E314,'Appendix 2b. Deaths 2019'!$E$4:$F$1683,2,FALSE)</f>
        <v>208</v>
      </c>
      <c r="H314" s="190">
        <f t="shared" si="83"/>
        <v>1.8825573817971182E-3</v>
      </c>
      <c r="I314" s="191">
        <v>5</v>
      </c>
      <c r="J314" s="213">
        <f>VLOOKUP(E314,'Appendix 3. nax IBGE 2019'!$E$5:$O$1850,11,FALSE)</f>
        <v>2.5000000000000053</v>
      </c>
      <c r="K314" s="190">
        <f t="shared" si="96"/>
        <v>9.3686941481695013E-3</v>
      </c>
      <c r="L314" s="190">
        <f t="shared" si="85"/>
        <v>0.99063130585183046</v>
      </c>
      <c r="M314" s="189">
        <f t="shared" si="100"/>
        <v>97197.354602320789</v>
      </c>
      <c r="N314" s="189">
        <f t="shared" si="84"/>
        <v>910.6122872803187</v>
      </c>
      <c r="O314" s="189">
        <f t="shared" si="97"/>
        <v>483710.24229340308</v>
      </c>
      <c r="P314" s="189">
        <f t="shared" si="98"/>
        <v>3786013.2539817118</v>
      </c>
      <c r="Q314" s="200">
        <f t="shared" si="99"/>
        <v>38.951813755343842</v>
      </c>
    </row>
    <row r="315" spans="2:17" x14ac:dyDescent="0.2">
      <c r="B315" s="209" t="s">
        <v>68</v>
      </c>
      <c r="C315" s="187" t="s">
        <v>69</v>
      </c>
      <c r="D315" s="188" t="s">
        <v>128</v>
      </c>
      <c r="E315" s="187" t="str">
        <f t="shared" si="82"/>
        <v>DFFemale50-54</v>
      </c>
      <c r="F315" s="189">
        <f>VLOOKUP(E315,'Appendix 1b. Pop 2019'!$E$4:$F$1683,2,FALSE)</f>
        <v>96255</v>
      </c>
      <c r="G315" s="189">
        <f>VLOOKUP(E315,'Appendix 2b. Deaths 2019'!$E$4:$F$1683,2,FALSE)</f>
        <v>278</v>
      </c>
      <c r="H315" s="190">
        <f t="shared" si="83"/>
        <v>2.8881616539400551E-3</v>
      </c>
      <c r="I315" s="191">
        <v>5</v>
      </c>
      <c r="J315" s="213">
        <f>VLOOKUP(E315,'Appendix 3. nax IBGE 2019'!$E$5:$O$1850,11,FALSE)</f>
        <v>2.4999999999999711</v>
      </c>
      <c r="K315" s="190">
        <f t="shared" si="96"/>
        <v>1.4337287261474986E-2</v>
      </c>
      <c r="L315" s="190">
        <f t="shared" si="85"/>
        <v>0.98566271273852502</v>
      </c>
      <c r="M315" s="189">
        <f t="shared" si="100"/>
        <v>96286.742315040465</v>
      </c>
      <c r="N315" s="189">
        <f t="shared" si="84"/>
        <v>1380.4906840423541</v>
      </c>
      <c r="O315" s="189">
        <f t="shared" si="97"/>
        <v>477982.4848650964</v>
      </c>
      <c r="P315" s="189">
        <f t="shared" si="98"/>
        <v>3302303.0116883088</v>
      </c>
      <c r="Q315" s="200">
        <f t="shared" si="99"/>
        <v>34.296549372119244</v>
      </c>
    </row>
    <row r="316" spans="2:17" x14ac:dyDescent="0.2">
      <c r="B316" s="209" t="s">
        <v>68</v>
      </c>
      <c r="C316" s="187" t="s">
        <v>69</v>
      </c>
      <c r="D316" s="188" t="s">
        <v>129</v>
      </c>
      <c r="E316" s="187" t="str">
        <f t="shared" si="82"/>
        <v>DFFemale55-59</v>
      </c>
      <c r="F316" s="189">
        <f>VLOOKUP(E316,'Appendix 1b. Pop 2019'!$E$4:$F$1683,2,FALSE)</f>
        <v>79946</v>
      </c>
      <c r="G316" s="189">
        <f>VLOOKUP(E316,'Appendix 2b. Deaths 2019'!$E$4:$F$1683,2,FALSE)</f>
        <v>344</v>
      </c>
      <c r="H316" s="190">
        <f t="shared" si="83"/>
        <v>4.3029044605108445E-3</v>
      </c>
      <c r="I316" s="191">
        <v>5</v>
      </c>
      <c r="J316" s="213">
        <f>VLOOKUP(E316,'Appendix 3. nax IBGE 2019'!$E$5:$O$1850,11,FALSE)</f>
        <v>2.4999999999999964</v>
      </c>
      <c r="K316" s="190">
        <f t="shared" si="96"/>
        <v>2.1285548102863646E-2</v>
      </c>
      <c r="L316" s="190">
        <f t="shared" si="85"/>
        <v>0.97871445189713635</v>
      </c>
      <c r="M316" s="189">
        <f t="shared" si="100"/>
        <v>94906.251630998115</v>
      </c>
      <c r="N316" s="189">
        <f t="shared" si="84"/>
        <v>2020.1315843540917</v>
      </c>
      <c r="O316" s="189">
        <f t="shared" si="97"/>
        <v>469480.92919410532</v>
      </c>
      <c r="P316" s="189">
        <f t="shared" si="98"/>
        <v>2824320.5268232124</v>
      </c>
      <c r="Q316" s="200">
        <f t="shared" si="99"/>
        <v>29.759056735317717</v>
      </c>
    </row>
    <row r="317" spans="2:17" x14ac:dyDescent="0.2">
      <c r="B317" s="209" t="s">
        <v>68</v>
      </c>
      <c r="C317" s="187" t="s">
        <v>69</v>
      </c>
      <c r="D317" s="188" t="s">
        <v>130</v>
      </c>
      <c r="E317" s="187" t="str">
        <f t="shared" si="82"/>
        <v>DFFemale60-64</v>
      </c>
      <c r="F317" s="189">
        <f>VLOOKUP(E317,'Appendix 1b. Pop 2019'!$E$4:$F$1683,2,FALSE)</f>
        <v>62186</v>
      </c>
      <c r="G317" s="189">
        <f>VLOOKUP(E317,'Appendix 2b. Deaths 2019'!$E$4:$F$1683,2,FALSE)</f>
        <v>421</v>
      </c>
      <c r="H317" s="190">
        <f t="shared" si="83"/>
        <v>6.7700125430161127E-3</v>
      </c>
      <c r="I317" s="191">
        <v>5</v>
      </c>
      <c r="J317" s="213">
        <f>VLOOKUP(E317,'Appendix 3. nax IBGE 2019'!$E$5:$O$1850,11,FALSE)</f>
        <v>2.4999999999999942</v>
      </c>
      <c r="K317" s="190">
        <f t="shared" si="96"/>
        <v>3.3286684535528195E-2</v>
      </c>
      <c r="L317" s="190">
        <f t="shared" si="85"/>
        <v>0.96671331546447181</v>
      </c>
      <c r="M317" s="189">
        <f t="shared" si="100"/>
        <v>92886.12004664402</v>
      </c>
      <c r="N317" s="189">
        <f t="shared" si="84"/>
        <v>3091.8709757218412</v>
      </c>
      <c r="O317" s="189">
        <f t="shared" si="97"/>
        <v>456700.92279391544</v>
      </c>
      <c r="P317" s="189">
        <f t="shared" si="98"/>
        <v>2354839.5976291071</v>
      </c>
      <c r="Q317" s="200">
        <f t="shared" si="99"/>
        <v>25.351899685836727</v>
      </c>
    </row>
    <row r="318" spans="2:17" x14ac:dyDescent="0.2">
      <c r="B318" s="209" t="s">
        <v>68</v>
      </c>
      <c r="C318" s="187" t="s">
        <v>69</v>
      </c>
      <c r="D318" s="188" t="s">
        <v>131</v>
      </c>
      <c r="E318" s="187" t="str">
        <f t="shared" si="82"/>
        <v>DFFemale65-69</v>
      </c>
      <c r="F318" s="189">
        <f>VLOOKUP(E318,'Appendix 1b. Pop 2019'!$E$4:$F$1683,2,FALSE)</f>
        <v>47473</v>
      </c>
      <c r="G318" s="189">
        <f>VLOOKUP(E318,'Appendix 2b. Deaths 2019'!$E$4:$F$1683,2,FALSE)</f>
        <v>483</v>
      </c>
      <c r="H318" s="190">
        <f t="shared" si="83"/>
        <v>1.0174204284540687E-2</v>
      </c>
      <c r="I318" s="191">
        <v>5</v>
      </c>
      <c r="J318" s="213">
        <f>VLOOKUP(E318,'Appendix 3. nax IBGE 2019'!$E$5:$O$1850,11,FALSE)</f>
        <v>2.4999999999999969</v>
      </c>
      <c r="K318" s="190">
        <f t="shared" si="96"/>
        <v>4.9609186429884662E-2</v>
      </c>
      <c r="L318" s="190">
        <f t="shared" si="85"/>
        <v>0.95039081357011534</v>
      </c>
      <c r="M318" s="189">
        <f t="shared" si="100"/>
        <v>89794.249070922175</v>
      </c>
      <c r="N318" s="189">
        <f t="shared" si="84"/>
        <v>4454.6196424908758</v>
      </c>
      <c r="O318" s="189">
        <f t="shared" si="97"/>
        <v>437834.69624838367</v>
      </c>
      <c r="P318" s="189">
        <f t="shared" si="98"/>
        <v>1898138.6748351916</v>
      </c>
      <c r="Q318" s="200">
        <f t="shared" si="99"/>
        <v>21.138755482391584</v>
      </c>
    </row>
    <row r="319" spans="2:17" x14ac:dyDescent="0.2">
      <c r="B319" s="209" t="s">
        <v>68</v>
      </c>
      <c r="C319" s="187" t="s">
        <v>69</v>
      </c>
      <c r="D319" s="188" t="s">
        <v>132</v>
      </c>
      <c r="E319" s="187" t="str">
        <f t="shared" si="82"/>
        <v>DFFemale70-74</v>
      </c>
      <c r="F319" s="189">
        <f>VLOOKUP(E319,'Appendix 1b. Pop 2019'!$E$4:$F$1683,2,FALSE)</f>
        <v>33406</v>
      </c>
      <c r="G319" s="189">
        <f>VLOOKUP(E319,'Appendix 2b. Deaths 2019'!$E$4:$F$1683,2,FALSE)</f>
        <v>572</v>
      </c>
      <c r="H319" s="190">
        <f t="shared" si="83"/>
        <v>1.712267257378914E-2</v>
      </c>
      <c r="I319" s="191">
        <v>5</v>
      </c>
      <c r="J319" s="213">
        <f>VLOOKUP(E319,'Appendix 3. nax IBGE 2019'!$E$5:$O$1850,11,FALSE)</f>
        <v>2.4999999999999947</v>
      </c>
      <c r="K319" s="190">
        <f t="shared" si="96"/>
        <v>8.2098978068664577E-2</v>
      </c>
      <c r="L319" s="190">
        <f t="shared" si="85"/>
        <v>0.91790102193133538</v>
      </c>
      <c r="M319" s="189">
        <f t="shared" si="100"/>
        <v>85339.629428431304</v>
      </c>
      <c r="N319" s="189">
        <f t="shared" si="84"/>
        <v>7006.2963648327441</v>
      </c>
      <c r="O319" s="189">
        <f t="shared" si="97"/>
        <v>409182.40623007464</v>
      </c>
      <c r="P319" s="189">
        <f t="shared" si="98"/>
        <v>1460303.9785868078</v>
      </c>
      <c r="Q319" s="200">
        <f t="shared" si="99"/>
        <v>17.11167470924476</v>
      </c>
    </row>
    <row r="320" spans="2:17" x14ac:dyDescent="0.2">
      <c r="B320" s="209" t="s">
        <v>68</v>
      </c>
      <c r="C320" s="187" t="s">
        <v>69</v>
      </c>
      <c r="D320" s="188" t="s">
        <v>133</v>
      </c>
      <c r="E320" s="187" t="str">
        <f t="shared" si="82"/>
        <v>DFFemale75-79</v>
      </c>
      <c r="F320" s="189">
        <f>VLOOKUP(E320,'Appendix 1b. Pop 2019'!$E$4:$F$1683,2,FALSE)</f>
        <v>21663</v>
      </c>
      <c r="G320" s="189">
        <f>VLOOKUP(E320,'Appendix 2b. Deaths 2019'!$E$4:$F$1683,2,FALSE)</f>
        <v>693</v>
      </c>
      <c r="H320" s="190">
        <f t="shared" si="83"/>
        <v>3.1990029081844618E-2</v>
      </c>
      <c r="I320" s="191">
        <v>5</v>
      </c>
      <c r="J320" s="213">
        <f>VLOOKUP(E320,'Appendix 3. nax IBGE 2019'!$E$5:$O$1850,11,FALSE)</f>
        <v>2.4999999999999991</v>
      </c>
      <c r="K320" s="190">
        <f t="shared" si="96"/>
        <v>0.1481054048855549</v>
      </c>
      <c r="L320" s="190">
        <f t="shared" si="85"/>
        <v>0.8518945951144451</v>
      </c>
      <c r="M320" s="189">
        <f t="shared" si="100"/>
        <v>78333.333063598562</v>
      </c>
      <c r="N320" s="189">
        <f t="shared" si="84"/>
        <v>11601.590009419289</v>
      </c>
      <c r="O320" s="189">
        <f t="shared" si="97"/>
        <v>362662.69029444456</v>
      </c>
      <c r="P320" s="189">
        <f t="shared" si="98"/>
        <v>1051121.5723567333</v>
      </c>
      <c r="Q320" s="200">
        <f t="shared" si="99"/>
        <v>13.418573310334329</v>
      </c>
    </row>
    <row r="321" spans="2:17" x14ac:dyDescent="0.2">
      <c r="B321" s="209" t="s">
        <v>68</v>
      </c>
      <c r="C321" s="187" t="s">
        <v>69</v>
      </c>
      <c r="D321" s="188" t="s">
        <v>134</v>
      </c>
      <c r="E321" s="187" t="str">
        <f t="shared" si="82"/>
        <v>DFFemale80-84</v>
      </c>
      <c r="F321" s="189">
        <f>VLOOKUP(E321,'Appendix 1b. Pop 2019'!$E$4:$F$1683,2,FALSE)</f>
        <v>14110</v>
      </c>
      <c r="G321" s="189">
        <f>VLOOKUP(E321,'Appendix 2b. Deaths 2019'!$E$4:$F$1683,2,FALSE)</f>
        <v>703</v>
      </c>
      <c r="H321" s="190">
        <f t="shared" si="83"/>
        <v>4.9822820694542878E-2</v>
      </c>
      <c r="I321" s="191">
        <v>5</v>
      </c>
      <c r="J321" s="213">
        <f>VLOOKUP(E321,'Appendix 3. nax IBGE 2019'!$E$5:$O$1850,11,FALSE)</f>
        <v>2.4999999999999996</v>
      </c>
      <c r="K321" s="190">
        <f t="shared" si="96"/>
        <v>0.22152197888766348</v>
      </c>
      <c r="L321" s="190">
        <f t="shared" si="85"/>
        <v>0.77847802111233655</v>
      </c>
      <c r="M321" s="189">
        <f t="shared" si="100"/>
        <v>66731.743054179271</v>
      </c>
      <c r="N321" s="189">
        <f t="shared" si="84"/>
        <v>14782.547775984884</v>
      </c>
      <c r="O321" s="189">
        <f t="shared" si="97"/>
        <v>296702.34583093412</v>
      </c>
      <c r="P321" s="189">
        <f t="shared" si="98"/>
        <v>688458.8820622887</v>
      </c>
      <c r="Q321" s="200">
        <f t="shared" si="99"/>
        <v>10.316812517594983</v>
      </c>
    </row>
    <row r="322" spans="2:17" x14ac:dyDescent="0.2">
      <c r="B322" s="209" t="s">
        <v>68</v>
      </c>
      <c r="C322" s="187" t="s">
        <v>69</v>
      </c>
      <c r="D322" s="188" t="s">
        <v>135</v>
      </c>
      <c r="E322" s="187" t="str">
        <f t="shared" si="82"/>
        <v>DFFemale85-89</v>
      </c>
      <c r="F322" s="189">
        <f>VLOOKUP(E322,'Appendix 1b. Pop 2019'!$E$4:$F$1683,2,FALSE)</f>
        <v>6949</v>
      </c>
      <c r="G322" s="189">
        <f>VLOOKUP(E322,'Appendix 2b. Deaths 2019'!$E$4:$F$1683,2,FALSE)</f>
        <v>668</v>
      </c>
      <c r="H322" s="190">
        <f t="shared" si="83"/>
        <v>9.612893941574327E-2</v>
      </c>
      <c r="I322" s="191">
        <v>5</v>
      </c>
      <c r="J322" s="213">
        <f>VLOOKUP(E322,'Appendix 3. nax IBGE 2019'!$E$5:$O$1850,11,FALSE)</f>
        <v>2.5000000000000004</v>
      </c>
      <c r="K322" s="190">
        <f t="shared" si="96"/>
        <v>0.38751595312681286</v>
      </c>
      <c r="L322" s="190">
        <f t="shared" si="85"/>
        <v>0.61248404687318714</v>
      </c>
      <c r="M322" s="189">
        <f t="shared" si="100"/>
        <v>51949.195278194384</v>
      </c>
      <c r="N322" s="189">
        <f t="shared" si="84"/>
        <v>20131.141922400424</v>
      </c>
      <c r="O322" s="189">
        <f t="shared" si="97"/>
        <v>209418.12158497085</v>
      </c>
      <c r="P322" s="189">
        <f t="shared" si="98"/>
        <v>391756.53623135458</v>
      </c>
      <c r="Q322" s="200">
        <f t="shared" si="99"/>
        <v>7.5411473485479368</v>
      </c>
    </row>
    <row r="323" spans="2:17" x14ac:dyDescent="0.2">
      <c r="B323" s="210" t="s">
        <v>68</v>
      </c>
      <c r="C323" s="211" t="s">
        <v>69</v>
      </c>
      <c r="D323" s="203" t="s">
        <v>8</v>
      </c>
      <c r="E323" s="211" t="str">
        <f t="shared" si="82"/>
        <v>DFFemale90+</v>
      </c>
      <c r="F323" s="204">
        <f>VLOOKUP(E323,'Appendix 1b. Pop 2019'!$E$4:$F$1683,2,FALSE)</f>
        <v>4000</v>
      </c>
      <c r="G323" s="204">
        <f>VLOOKUP(E323,'Appendix 2b. Deaths 2019'!$E$4:$F$1683,2,FALSE)</f>
        <v>698</v>
      </c>
      <c r="H323" s="202">
        <f t="shared" si="83"/>
        <v>0.17449999999999999</v>
      </c>
      <c r="I323" s="205"/>
      <c r="J323" s="214">
        <f>VLOOKUP(E323,'Appendix 3. nax IBGE 2019'!$E$5:$O$1850,11,FALSE)</f>
        <v>5.9805183890897151</v>
      </c>
      <c r="K323" s="202">
        <v>1</v>
      </c>
      <c r="L323" s="202">
        <f t="shared" si="85"/>
        <v>0</v>
      </c>
      <c r="M323" s="204">
        <f t="shared" si="100"/>
        <v>31818.05335579396</v>
      </c>
      <c r="N323" s="204">
        <f t="shared" si="84"/>
        <v>31818.05335579396</v>
      </c>
      <c r="O323" s="204">
        <f>M323*Q323</f>
        <v>182338.41464638372</v>
      </c>
      <c r="P323" s="204">
        <f>O323</f>
        <v>182338.41464638372</v>
      </c>
      <c r="Q323" s="206">
        <f>1/H323</f>
        <v>5.7306590257879657</v>
      </c>
    </row>
    <row r="324" spans="2:17" x14ac:dyDescent="0.2">
      <c r="B324" s="207" t="s">
        <v>68</v>
      </c>
      <c r="C324" s="208" t="s">
        <v>70</v>
      </c>
      <c r="D324" s="194">
        <v>0</v>
      </c>
      <c r="E324" s="208" t="str">
        <f t="shared" ref="E324:E387" si="101">_xlfn.CONCAT(B324,C324,D324)</f>
        <v>DFMale0</v>
      </c>
      <c r="F324" s="195">
        <f>VLOOKUP(E324,'Appendix 1b. Pop 2019'!$E$4:$F$1683,2,FALSE)</f>
        <v>22222</v>
      </c>
      <c r="G324" s="195">
        <f>VLOOKUP(E324,'Appendix 2b. Deaths 2019'!$E$4:$F$1683,2,FALSE)</f>
        <v>212</v>
      </c>
      <c r="H324" s="193">
        <f t="shared" ref="H324:H387" si="102">G324/F324</f>
        <v>9.5400954009540097E-3</v>
      </c>
      <c r="I324" s="196">
        <v>1</v>
      </c>
      <c r="J324" s="212">
        <f>VLOOKUP(E324,'Appendix 3. nax IBGE 2019'!$E$5:$O$1850,11,FALSE)</f>
        <v>7.3050131027349433E-2</v>
      </c>
      <c r="K324" s="193">
        <f t="shared" ref="K324:K342" si="103">(I324*H324)/(1+(I324-J324)*H324)</f>
        <v>9.4564700379588928E-3</v>
      </c>
      <c r="L324" s="193">
        <f t="shared" si="85"/>
        <v>0.99054352996204109</v>
      </c>
      <c r="M324" s="195">
        <v>100000</v>
      </c>
      <c r="N324" s="195">
        <f t="shared" ref="N324:N387" si="104">M324*K324</f>
        <v>945.6470037958893</v>
      </c>
      <c r="O324" s="195">
        <f t="shared" ref="O324:O342" si="105">M325*I324+N324*J324</f>
        <v>99123.432633737015</v>
      </c>
      <c r="P324" s="195">
        <f t="shared" ref="P324:P342" si="106">P325+O324</f>
        <v>7612194.853486496</v>
      </c>
      <c r="Q324" s="197">
        <f t="shared" ref="Q324:Q342" si="107">P324/M324</f>
        <v>76.121948534864956</v>
      </c>
    </row>
    <row r="325" spans="2:17" x14ac:dyDescent="0.2">
      <c r="B325" s="209" t="s">
        <v>68</v>
      </c>
      <c r="C325" s="187" t="s">
        <v>70</v>
      </c>
      <c r="D325" s="199" t="s">
        <v>139</v>
      </c>
      <c r="E325" s="187" t="str">
        <f t="shared" si="101"/>
        <v>DFMale01-04</v>
      </c>
      <c r="F325" s="189">
        <f>VLOOKUP(E325,'Appendix 1b. Pop 2019'!$E$4:$F$1683,2,FALSE)</f>
        <v>83557</v>
      </c>
      <c r="G325" s="189">
        <f>VLOOKUP(E325,'Appendix 2b. Deaths 2019'!$E$4:$F$1683,2,FALSE)</f>
        <v>43</v>
      </c>
      <c r="H325" s="190">
        <f t="shared" si="102"/>
        <v>5.1461876323946523E-4</v>
      </c>
      <c r="I325" s="191">
        <v>4</v>
      </c>
      <c r="J325" s="213">
        <f>VLOOKUP(E325,'Appendix 3. nax IBGE 2019'!$E$5:$O$1850,11,FALSE)</f>
        <v>1.6209834626831565</v>
      </c>
      <c r="K325" s="190">
        <f t="shared" si="103"/>
        <v>2.0559579712700524E-3</v>
      </c>
      <c r="L325" s="190">
        <f t="shared" ref="L325:L388" si="108">1-K325</f>
        <v>0.99794404202872999</v>
      </c>
      <c r="M325" s="189">
        <f t="shared" ref="M325:M343" si="109">M324-N324</f>
        <v>99054.352996204107</v>
      </c>
      <c r="N325" s="189">
        <f t="shared" si="104"/>
        <v>203.65158663154344</v>
      </c>
      <c r="O325" s="189">
        <f t="shared" si="105"/>
        <v>395732.92149236915</v>
      </c>
      <c r="P325" s="189">
        <f t="shared" si="106"/>
        <v>7513071.4208527589</v>
      </c>
      <c r="Q325" s="200">
        <f t="shared" si="107"/>
        <v>75.847968247702042</v>
      </c>
    </row>
    <row r="326" spans="2:17" x14ac:dyDescent="0.2">
      <c r="B326" s="209" t="s">
        <v>68</v>
      </c>
      <c r="C326" s="187" t="s">
        <v>70</v>
      </c>
      <c r="D326" s="199" t="s">
        <v>138</v>
      </c>
      <c r="E326" s="187" t="str">
        <f t="shared" si="101"/>
        <v>DFMale05-09</v>
      </c>
      <c r="F326" s="189">
        <f>VLOOKUP(E326,'Appendix 1b. Pop 2019'!$E$4:$F$1683,2,FALSE)</f>
        <v>95835</v>
      </c>
      <c r="G326" s="189">
        <f>VLOOKUP(E326,'Appendix 2b. Deaths 2019'!$E$4:$F$1683,2,FALSE)</f>
        <v>17</v>
      </c>
      <c r="H326" s="190">
        <f t="shared" si="102"/>
        <v>1.7738821933531592E-4</v>
      </c>
      <c r="I326" s="191">
        <v>5</v>
      </c>
      <c r="J326" s="213">
        <f>VLOOKUP(E326,'Appendix 3. nax IBGE 2019'!$E$5:$O$1850,11,FALSE)</f>
        <v>2.5000000000002451</v>
      </c>
      <c r="K326" s="190">
        <f t="shared" si="103"/>
        <v>8.8654793877604237E-4</v>
      </c>
      <c r="L326" s="190">
        <f t="shared" si="108"/>
        <v>0.99911345206122393</v>
      </c>
      <c r="M326" s="189">
        <f t="shared" si="109"/>
        <v>98850.701409572561</v>
      </c>
      <c r="N326" s="189">
        <f t="shared" si="104"/>
        <v>87.635885581222581</v>
      </c>
      <c r="O326" s="189">
        <f t="shared" si="105"/>
        <v>494034.41733390978</v>
      </c>
      <c r="P326" s="189">
        <f t="shared" si="106"/>
        <v>7117338.49936039</v>
      </c>
      <c r="Q326" s="200">
        <f t="shared" si="107"/>
        <v>72.000890209881277</v>
      </c>
    </row>
    <row r="327" spans="2:17" x14ac:dyDescent="0.2">
      <c r="B327" s="209" t="s">
        <v>68</v>
      </c>
      <c r="C327" s="187" t="s">
        <v>70</v>
      </c>
      <c r="D327" s="199" t="s">
        <v>120</v>
      </c>
      <c r="E327" s="187" t="str">
        <f t="shared" si="101"/>
        <v>DFMale10-14</v>
      </c>
      <c r="F327" s="189">
        <f>VLOOKUP(E327,'Appendix 1b. Pop 2019'!$E$4:$F$1683,2,FALSE)</f>
        <v>108780</v>
      </c>
      <c r="G327" s="189">
        <f>VLOOKUP(E327,'Appendix 2b. Deaths 2019'!$E$4:$F$1683,2,FALSE)</f>
        <v>18</v>
      </c>
      <c r="H327" s="190">
        <f t="shared" si="102"/>
        <v>1.6547159404302261E-4</v>
      </c>
      <c r="I327" s="191">
        <v>5</v>
      </c>
      <c r="J327" s="213">
        <f>VLOOKUP(E327,'Appendix 3. nax IBGE 2019'!$E$5:$O$1850,11,FALSE)</f>
        <v>2.4999999999998894</v>
      </c>
      <c r="K327" s="190">
        <f t="shared" si="103"/>
        <v>8.2701585113714683E-4</v>
      </c>
      <c r="L327" s="190">
        <f t="shared" si="108"/>
        <v>0.99917298414886291</v>
      </c>
      <c r="M327" s="189">
        <f t="shared" si="109"/>
        <v>98763.065523991332</v>
      </c>
      <c r="N327" s="189">
        <f t="shared" si="104"/>
        <v>81.678620695237498</v>
      </c>
      <c r="O327" s="189">
        <f t="shared" si="105"/>
        <v>493611.13106821856</v>
      </c>
      <c r="P327" s="189">
        <f t="shared" si="106"/>
        <v>6623304.0820264807</v>
      </c>
      <c r="Q327" s="200">
        <f t="shared" si="107"/>
        <v>67.062560754734378</v>
      </c>
    </row>
    <row r="328" spans="2:17" x14ac:dyDescent="0.2">
      <c r="B328" s="209" t="s">
        <v>68</v>
      </c>
      <c r="C328" s="187" t="s">
        <v>70</v>
      </c>
      <c r="D328" s="188" t="s">
        <v>121</v>
      </c>
      <c r="E328" s="187" t="str">
        <f t="shared" si="101"/>
        <v>DFMale15-19</v>
      </c>
      <c r="F328" s="189">
        <f>VLOOKUP(E328,'Appendix 1b. Pop 2019'!$E$4:$F$1683,2,FALSE)</f>
        <v>121374</v>
      </c>
      <c r="G328" s="189">
        <f>VLOOKUP(E328,'Appendix 2b. Deaths 2019'!$E$4:$F$1683,2,FALSE)</f>
        <v>126</v>
      </c>
      <c r="H328" s="190">
        <f t="shared" si="102"/>
        <v>1.0381135992881506E-3</v>
      </c>
      <c r="I328" s="191">
        <v>5</v>
      </c>
      <c r="J328" s="213">
        <f>VLOOKUP(E328,'Appendix 3. nax IBGE 2019'!$E$5:$O$1850,11,FALSE)</f>
        <v>2.5000000000000711</v>
      </c>
      <c r="K328" s="190">
        <f t="shared" si="103"/>
        <v>5.1771318689446044E-3</v>
      </c>
      <c r="L328" s="190">
        <f t="shared" si="108"/>
        <v>0.99482286813105536</v>
      </c>
      <c r="M328" s="189">
        <f t="shared" si="109"/>
        <v>98681.386903296094</v>
      </c>
      <c r="N328" s="189">
        <f t="shared" si="104"/>
        <v>510.88655300870693</v>
      </c>
      <c r="O328" s="189">
        <f t="shared" si="105"/>
        <v>492129.71813395876</v>
      </c>
      <c r="P328" s="189">
        <f t="shared" si="106"/>
        <v>6129692.9509582622</v>
      </c>
      <c r="Q328" s="200">
        <f t="shared" si="107"/>
        <v>62.115999210318378</v>
      </c>
    </row>
    <row r="329" spans="2:17" x14ac:dyDescent="0.2">
      <c r="B329" s="209" t="s">
        <v>68</v>
      </c>
      <c r="C329" s="187" t="s">
        <v>70</v>
      </c>
      <c r="D329" s="188" t="s">
        <v>122</v>
      </c>
      <c r="E329" s="187" t="str">
        <f t="shared" si="101"/>
        <v>DFMale20-24</v>
      </c>
      <c r="F329" s="189">
        <f>VLOOKUP(E329,'Appendix 1b. Pop 2019'!$E$4:$F$1683,2,FALSE)</f>
        <v>125245</v>
      </c>
      <c r="G329" s="189">
        <f>VLOOKUP(E329,'Appendix 2b. Deaths 2019'!$E$4:$F$1683,2,FALSE)</f>
        <v>198</v>
      </c>
      <c r="H329" s="190">
        <f t="shared" si="102"/>
        <v>1.5809014331909458E-3</v>
      </c>
      <c r="I329" s="191">
        <v>5</v>
      </c>
      <c r="J329" s="213">
        <f>VLOOKUP(E329,'Appendix 3. nax IBGE 2019'!$E$5:$O$1850,11,FALSE)</f>
        <v>2.4999999999999942</v>
      </c>
      <c r="K329" s="190">
        <f t="shared" si="103"/>
        <v>7.8733895339589619E-3</v>
      </c>
      <c r="L329" s="190">
        <f t="shared" si="108"/>
        <v>0.992126610466041</v>
      </c>
      <c r="M329" s="189">
        <f t="shared" si="109"/>
        <v>98170.500350287388</v>
      </c>
      <c r="N329" s="189">
        <f t="shared" si="104"/>
        <v>772.93459000146731</v>
      </c>
      <c r="O329" s="189">
        <f t="shared" si="105"/>
        <v>488920.16527643328</v>
      </c>
      <c r="P329" s="189">
        <f t="shared" si="106"/>
        <v>5637563.2328243032</v>
      </c>
      <c r="Q329" s="200">
        <f t="shared" si="107"/>
        <v>57.426245284567294</v>
      </c>
    </row>
    <row r="330" spans="2:17" x14ac:dyDescent="0.2">
      <c r="B330" s="209" t="s">
        <v>68</v>
      </c>
      <c r="C330" s="187" t="s">
        <v>70</v>
      </c>
      <c r="D330" s="188" t="s">
        <v>123</v>
      </c>
      <c r="E330" s="187" t="str">
        <f t="shared" si="101"/>
        <v>DFMale25-29</v>
      </c>
      <c r="F330" s="189">
        <f>VLOOKUP(E330,'Appendix 1b. Pop 2019'!$E$4:$F$1683,2,FALSE)</f>
        <v>124262</v>
      </c>
      <c r="G330" s="189">
        <f>VLOOKUP(E330,'Appendix 2b. Deaths 2019'!$E$4:$F$1683,2,FALSE)</f>
        <v>193</v>
      </c>
      <c r="H330" s="190">
        <f t="shared" si="102"/>
        <v>1.5531699151792181E-3</v>
      </c>
      <c r="I330" s="191">
        <v>5</v>
      </c>
      <c r="J330" s="213">
        <f>VLOOKUP(E330,'Appendix 3. nax IBGE 2019'!$E$5:$O$1850,11,FALSE)</f>
        <v>2.4999999999999805</v>
      </c>
      <c r="K330" s="190">
        <f t="shared" si="103"/>
        <v>7.7358119997274419E-3</v>
      </c>
      <c r="L330" s="190">
        <f t="shared" si="108"/>
        <v>0.99226418800027261</v>
      </c>
      <c r="M330" s="189">
        <f t="shared" si="109"/>
        <v>97397.565760285914</v>
      </c>
      <c r="N330" s="189">
        <f t="shared" si="104"/>
        <v>753.44925795266238</v>
      </c>
      <c r="O330" s="189">
        <f t="shared" si="105"/>
        <v>485104.20565654791</v>
      </c>
      <c r="P330" s="189">
        <f t="shared" si="106"/>
        <v>5148643.0675478699</v>
      </c>
      <c r="Q330" s="200">
        <f t="shared" si="107"/>
        <v>52.862132922496933</v>
      </c>
    </row>
    <row r="331" spans="2:17" x14ac:dyDescent="0.2">
      <c r="B331" s="209" t="s">
        <v>68</v>
      </c>
      <c r="C331" s="187" t="s">
        <v>70</v>
      </c>
      <c r="D331" s="188" t="s">
        <v>124</v>
      </c>
      <c r="E331" s="187" t="str">
        <f t="shared" si="101"/>
        <v>DFMale30-34</v>
      </c>
      <c r="F331" s="189">
        <f>VLOOKUP(E331,'Appendix 1b. Pop 2019'!$E$4:$F$1683,2,FALSE)</f>
        <v>130795</v>
      </c>
      <c r="G331" s="189">
        <f>VLOOKUP(E331,'Appendix 2b. Deaths 2019'!$E$4:$F$1683,2,FALSE)</f>
        <v>197</v>
      </c>
      <c r="H331" s="190">
        <f t="shared" si="102"/>
        <v>1.5061737834015062E-3</v>
      </c>
      <c r="I331" s="191">
        <v>5</v>
      </c>
      <c r="J331" s="213">
        <f>VLOOKUP(E331,'Appendix 3. nax IBGE 2019'!$E$5:$O$1850,11,FALSE)</f>
        <v>2.5000000000000111</v>
      </c>
      <c r="K331" s="190">
        <f t="shared" si="103"/>
        <v>7.5026182995334666E-3</v>
      </c>
      <c r="L331" s="190">
        <f t="shared" si="108"/>
        <v>0.99249738170046653</v>
      </c>
      <c r="M331" s="189">
        <f t="shared" si="109"/>
        <v>96644.116502333258</v>
      </c>
      <c r="N331" s="189">
        <f t="shared" si="104"/>
        <v>725.08391701264975</v>
      </c>
      <c r="O331" s="189">
        <f t="shared" si="105"/>
        <v>481407.87271913461</v>
      </c>
      <c r="P331" s="189">
        <f t="shared" si="106"/>
        <v>4663538.8618913218</v>
      </c>
      <c r="Q331" s="200">
        <f t="shared" si="107"/>
        <v>48.254762221130463</v>
      </c>
    </row>
    <row r="332" spans="2:17" x14ac:dyDescent="0.2">
      <c r="B332" s="209" t="s">
        <v>68</v>
      </c>
      <c r="C332" s="187" t="s">
        <v>70</v>
      </c>
      <c r="D332" s="188" t="s">
        <v>125</v>
      </c>
      <c r="E332" s="187" t="str">
        <f t="shared" si="101"/>
        <v>DFMale35-39</v>
      </c>
      <c r="F332" s="189">
        <f>VLOOKUP(E332,'Appendix 1b. Pop 2019'!$E$4:$F$1683,2,FALSE)</f>
        <v>131437</v>
      </c>
      <c r="G332" s="189">
        <f>VLOOKUP(E332,'Appendix 2b. Deaths 2019'!$E$4:$F$1683,2,FALSE)</f>
        <v>285</v>
      </c>
      <c r="H332" s="190">
        <f t="shared" si="102"/>
        <v>2.1683392043336351E-3</v>
      </c>
      <c r="I332" s="191">
        <v>5</v>
      </c>
      <c r="J332" s="213">
        <f>VLOOKUP(E332,'Appendix 3. nax IBGE 2019'!$E$5:$O$1850,11,FALSE)</f>
        <v>2.4999999999999978</v>
      </c>
      <c r="K332" s="190">
        <f t="shared" si="103"/>
        <v>1.0783241707308766E-2</v>
      </c>
      <c r="L332" s="190">
        <f t="shared" si="108"/>
        <v>0.98921675829269118</v>
      </c>
      <c r="M332" s="189">
        <f t="shared" si="109"/>
        <v>95919.032585320601</v>
      </c>
      <c r="N332" s="189">
        <f t="shared" si="104"/>
        <v>1034.3181126987377</v>
      </c>
      <c r="O332" s="189">
        <f t="shared" si="105"/>
        <v>477009.36764485616</v>
      </c>
      <c r="P332" s="189">
        <f t="shared" si="106"/>
        <v>4182130.9891721872</v>
      </c>
      <c r="Q332" s="200">
        <f t="shared" si="107"/>
        <v>43.600637709227883</v>
      </c>
    </row>
    <row r="333" spans="2:17" x14ac:dyDescent="0.2">
      <c r="B333" s="209" t="s">
        <v>68</v>
      </c>
      <c r="C333" s="187" t="s">
        <v>70</v>
      </c>
      <c r="D333" s="188" t="s">
        <v>126</v>
      </c>
      <c r="E333" s="187" t="str">
        <f t="shared" si="101"/>
        <v>DFMale40-44</v>
      </c>
      <c r="F333" s="189">
        <f>VLOOKUP(E333,'Appendix 1b. Pop 2019'!$E$4:$F$1683,2,FALSE)</f>
        <v>117625</v>
      </c>
      <c r="G333" s="189">
        <f>VLOOKUP(E333,'Appendix 2b. Deaths 2019'!$E$4:$F$1683,2,FALSE)</f>
        <v>303</v>
      </c>
      <c r="H333" s="190">
        <f t="shared" si="102"/>
        <v>2.5759829968119022E-3</v>
      </c>
      <c r="I333" s="191">
        <v>5</v>
      </c>
      <c r="J333" s="213">
        <f>VLOOKUP(E333,'Appendix 3. nax IBGE 2019'!$E$5:$O$1850,11,FALSE)</f>
        <v>2.4999999999999916</v>
      </c>
      <c r="K333" s="190">
        <f t="shared" si="103"/>
        <v>1.2797499630435241E-2</v>
      </c>
      <c r="L333" s="190">
        <f t="shared" si="108"/>
        <v>0.98720250036956481</v>
      </c>
      <c r="M333" s="189">
        <f t="shared" si="109"/>
        <v>94884.714472621868</v>
      </c>
      <c r="N333" s="189">
        <f t="shared" si="104"/>
        <v>1214.2870983973316</v>
      </c>
      <c r="O333" s="189">
        <f t="shared" si="105"/>
        <v>471387.85461711604</v>
      </c>
      <c r="P333" s="189">
        <f t="shared" si="106"/>
        <v>3705121.6215273309</v>
      </c>
      <c r="Q333" s="200">
        <f t="shared" si="107"/>
        <v>39.048667028411728</v>
      </c>
    </row>
    <row r="334" spans="2:17" x14ac:dyDescent="0.2">
      <c r="B334" s="209" t="s">
        <v>68</v>
      </c>
      <c r="C334" s="187" t="s">
        <v>70</v>
      </c>
      <c r="D334" s="188" t="s">
        <v>127</v>
      </c>
      <c r="E334" s="187" t="str">
        <f t="shared" si="101"/>
        <v>DFMale45-49</v>
      </c>
      <c r="F334" s="189">
        <f>VLOOKUP(E334,'Appendix 1b. Pop 2019'!$E$4:$F$1683,2,FALSE)</f>
        <v>97577</v>
      </c>
      <c r="G334" s="189">
        <f>VLOOKUP(E334,'Appendix 2b. Deaths 2019'!$E$4:$F$1683,2,FALSE)</f>
        <v>348</v>
      </c>
      <c r="H334" s="190">
        <f t="shared" si="102"/>
        <v>3.5664142164649458E-3</v>
      </c>
      <c r="I334" s="191">
        <v>5</v>
      </c>
      <c r="J334" s="213">
        <f>VLOOKUP(E334,'Appendix 3. nax IBGE 2019'!$E$5:$O$1850,11,FALSE)</f>
        <v>2.4999999999999907</v>
      </c>
      <c r="K334" s="190">
        <f t="shared" si="103"/>
        <v>1.7674484748138593E-2</v>
      </c>
      <c r="L334" s="190">
        <f t="shared" si="108"/>
        <v>0.9823255152518614</v>
      </c>
      <c r="M334" s="189">
        <f t="shared" si="109"/>
        <v>93670.427374224542</v>
      </c>
      <c r="N334" s="189">
        <f t="shared" si="104"/>
        <v>1655.5765399773554</v>
      </c>
      <c r="O334" s="189">
        <f t="shared" si="105"/>
        <v>464213.19552117935</v>
      </c>
      <c r="P334" s="189">
        <f t="shared" si="106"/>
        <v>3233733.7669102149</v>
      </c>
      <c r="Q334" s="200">
        <f t="shared" si="107"/>
        <v>34.522461971813819</v>
      </c>
    </row>
    <row r="335" spans="2:17" x14ac:dyDescent="0.2">
      <c r="B335" s="209" t="s">
        <v>68</v>
      </c>
      <c r="C335" s="187" t="s">
        <v>70</v>
      </c>
      <c r="D335" s="188" t="s">
        <v>128</v>
      </c>
      <c r="E335" s="187" t="str">
        <f t="shared" si="101"/>
        <v>DFMale50-54</v>
      </c>
      <c r="F335" s="189">
        <f>VLOOKUP(E335,'Appendix 1b. Pop 2019'!$E$4:$F$1683,2,FALSE)</f>
        <v>84198</v>
      </c>
      <c r="G335" s="189">
        <f>VLOOKUP(E335,'Appendix 2b. Deaths 2019'!$E$4:$F$1683,2,FALSE)</f>
        <v>454</v>
      </c>
      <c r="H335" s="190">
        <f t="shared" si="102"/>
        <v>5.3920520677450774E-3</v>
      </c>
      <c r="I335" s="191">
        <v>5</v>
      </c>
      <c r="J335" s="213">
        <f>VLOOKUP(E335,'Appendix 3. nax IBGE 2019'!$E$5:$O$1850,11,FALSE)</f>
        <v>2.500000000000012</v>
      </c>
      <c r="K335" s="190">
        <f t="shared" si="103"/>
        <v>2.660166641275943E-2</v>
      </c>
      <c r="L335" s="190">
        <f t="shared" si="108"/>
        <v>0.97339833358724059</v>
      </c>
      <c r="M335" s="189">
        <f t="shared" si="109"/>
        <v>92014.850834247191</v>
      </c>
      <c r="N335" s="189">
        <f t="shared" si="104"/>
        <v>2447.7483669124626</v>
      </c>
      <c r="O335" s="189">
        <f t="shared" si="105"/>
        <v>453954.88325395482</v>
      </c>
      <c r="P335" s="189">
        <f t="shared" si="106"/>
        <v>2769520.5713890353</v>
      </c>
      <c r="Q335" s="200">
        <f t="shared" si="107"/>
        <v>30.098625887879415</v>
      </c>
    </row>
    <row r="336" spans="2:17" x14ac:dyDescent="0.2">
      <c r="B336" s="209" t="s">
        <v>68</v>
      </c>
      <c r="C336" s="187" t="s">
        <v>70</v>
      </c>
      <c r="D336" s="188" t="s">
        <v>129</v>
      </c>
      <c r="E336" s="187" t="str">
        <f t="shared" si="101"/>
        <v>DFMale55-59</v>
      </c>
      <c r="F336" s="189">
        <f>VLOOKUP(E336,'Appendix 1b. Pop 2019'!$E$4:$F$1683,2,FALSE)</f>
        <v>65785</v>
      </c>
      <c r="G336" s="189">
        <f>VLOOKUP(E336,'Appendix 2b. Deaths 2019'!$E$4:$F$1683,2,FALSE)</f>
        <v>521</v>
      </c>
      <c r="H336" s="190">
        <f t="shared" si="102"/>
        <v>7.9197385422208715E-3</v>
      </c>
      <c r="I336" s="191">
        <v>5</v>
      </c>
      <c r="J336" s="213">
        <f>VLOOKUP(E336,'Appendix 3. nax IBGE 2019'!$E$5:$O$1850,11,FALSE)</f>
        <v>2.5000000000000102</v>
      </c>
      <c r="K336" s="190">
        <f t="shared" si="103"/>
        <v>3.8829886342463205E-2</v>
      </c>
      <c r="L336" s="190">
        <f t="shared" si="108"/>
        <v>0.9611701136575368</v>
      </c>
      <c r="M336" s="189">
        <f t="shared" si="109"/>
        <v>89567.102467334727</v>
      </c>
      <c r="N336" s="189">
        <f t="shared" si="104"/>
        <v>3477.8804088303632</v>
      </c>
      <c r="O336" s="189">
        <f t="shared" si="105"/>
        <v>439140.81131459778</v>
      </c>
      <c r="P336" s="189">
        <f t="shared" si="106"/>
        <v>2315565.6881350805</v>
      </c>
      <c r="Q336" s="200">
        <f t="shared" si="107"/>
        <v>25.852859189896996</v>
      </c>
    </row>
    <row r="337" spans="2:17" x14ac:dyDescent="0.2">
      <c r="B337" s="209" t="s">
        <v>68</v>
      </c>
      <c r="C337" s="187" t="s">
        <v>70</v>
      </c>
      <c r="D337" s="188" t="s">
        <v>130</v>
      </c>
      <c r="E337" s="187" t="str">
        <f t="shared" si="101"/>
        <v>DFMale60-64</v>
      </c>
      <c r="F337" s="189">
        <f>VLOOKUP(E337,'Appendix 1b. Pop 2019'!$E$4:$F$1683,2,FALSE)</f>
        <v>48901</v>
      </c>
      <c r="G337" s="189">
        <f>VLOOKUP(E337,'Appendix 2b. Deaths 2019'!$E$4:$F$1683,2,FALSE)</f>
        <v>572</v>
      </c>
      <c r="H337" s="190">
        <f t="shared" si="102"/>
        <v>1.1697102308746243E-2</v>
      </c>
      <c r="I337" s="191">
        <v>5</v>
      </c>
      <c r="J337" s="213">
        <f>VLOOKUP(E337,'Appendix 3. nax IBGE 2019'!$E$5:$O$1850,11,FALSE)</f>
        <v>2.4999999999999987</v>
      </c>
      <c r="K337" s="190">
        <f t="shared" si="103"/>
        <v>5.6823826270091998E-2</v>
      </c>
      <c r="L337" s="190">
        <f t="shared" si="108"/>
        <v>0.94317617372990803</v>
      </c>
      <c r="M337" s="189">
        <f t="shared" si="109"/>
        <v>86089.222058504369</v>
      </c>
      <c r="N337" s="189">
        <f t="shared" si="104"/>
        <v>4891.9189979798239</v>
      </c>
      <c r="O337" s="189">
        <f t="shared" si="105"/>
        <v>418216.31279757223</v>
      </c>
      <c r="P337" s="189">
        <f t="shared" si="106"/>
        <v>1876424.8768204825</v>
      </c>
      <c r="Q337" s="200">
        <f t="shared" si="107"/>
        <v>21.796281020466242</v>
      </c>
    </row>
    <row r="338" spans="2:17" x14ac:dyDescent="0.2">
      <c r="B338" s="209" t="s">
        <v>68</v>
      </c>
      <c r="C338" s="187" t="s">
        <v>70</v>
      </c>
      <c r="D338" s="188" t="s">
        <v>131</v>
      </c>
      <c r="E338" s="187" t="str">
        <f t="shared" si="101"/>
        <v>DFMale65-69</v>
      </c>
      <c r="F338" s="189">
        <f>VLOOKUP(E338,'Appendix 1b. Pop 2019'!$E$4:$F$1683,2,FALSE)</f>
        <v>36035</v>
      </c>
      <c r="G338" s="189">
        <f>VLOOKUP(E338,'Appendix 2b. Deaths 2019'!$E$4:$F$1683,2,FALSE)</f>
        <v>649</v>
      </c>
      <c r="H338" s="190">
        <f t="shared" si="102"/>
        <v>1.8010267795199111E-2</v>
      </c>
      <c r="I338" s="191">
        <v>5</v>
      </c>
      <c r="J338" s="213">
        <f>VLOOKUP(E338,'Appendix 3. nax IBGE 2019'!$E$5:$O$1850,11,FALSE)</f>
        <v>2.5000000000000058</v>
      </c>
      <c r="K338" s="190">
        <f t="shared" si="103"/>
        <v>8.6171413397065674E-2</v>
      </c>
      <c r="L338" s="190">
        <f t="shared" si="108"/>
        <v>0.91382858660293431</v>
      </c>
      <c r="M338" s="189">
        <f t="shared" si="109"/>
        <v>81197.303060524544</v>
      </c>
      <c r="N338" s="189">
        <f t="shared" si="104"/>
        <v>6996.8863687552866</v>
      </c>
      <c r="O338" s="189">
        <f t="shared" si="105"/>
        <v>388494.29938073456</v>
      </c>
      <c r="P338" s="189">
        <f t="shared" si="106"/>
        <v>1458208.5640229103</v>
      </c>
      <c r="Q338" s="200">
        <f t="shared" si="107"/>
        <v>17.958830023405586</v>
      </c>
    </row>
    <row r="339" spans="2:17" x14ac:dyDescent="0.2">
      <c r="B339" s="209" t="s">
        <v>68</v>
      </c>
      <c r="C339" s="187" t="s">
        <v>70</v>
      </c>
      <c r="D339" s="188" t="s">
        <v>132</v>
      </c>
      <c r="E339" s="187" t="str">
        <f t="shared" si="101"/>
        <v>DFMale70-74</v>
      </c>
      <c r="F339" s="189">
        <f>VLOOKUP(E339,'Appendix 1b. Pop 2019'!$E$4:$F$1683,2,FALSE)</f>
        <v>24036</v>
      </c>
      <c r="G339" s="189">
        <f>VLOOKUP(E339,'Appendix 2b. Deaths 2019'!$E$4:$F$1683,2,FALSE)</f>
        <v>623</v>
      </c>
      <c r="H339" s="190">
        <f t="shared" si="102"/>
        <v>2.5919454152105177E-2</v>
      </c>
      <c r="I339" s="191">
        <v>5</v>
      </c>
      <c r="J339" s="213">
        <f>VLOOKUP(E339,'Appendix 3. nax IBGE 2019'!$E$5:$O$1850,11,FALSE)</f>
        <v>2.5000000000000027</v>
      </c>
      <c r="K339" s="190">
        <f t="shared" si="103"/>
        <v>0.12171059057963939</v>
      </c>
      <c r="L339" s="190">
        <f t="shared" si="108"/>
        <v>0.8782894094203606</v>
      </c>
      <c r="M339" s="189">
        <f t="shared" si="109"/>
        <v>74200.416691769264</v>
      </c>
      <c r="N339" s="189">
        <f t="shared" si="104"/>
        <v>9030.9765368105691</v>
      </c>
      <c r="O339" s="189">
        <f t="shared" si="105"/>
        <v>348424.64211681992</v>
      </c>
      <c r="P339" s="189">
        <f t="shared" si="106"/>
        <v>1069714.2646421758</v>
      </c>
      <c r="Q339" s="200">
        <f t="shared" si="107"/>
        <v>14.416553334003508</v>
      </c>
    </row>
    <row r="340" spans="2:17" x14ac:dyDescent="0.2">
      <c r="B340" s="209" t="s">
        <v>68</v>
      </c>
      <c r="C340" s="187" t="s">
        <v>70</v>
      </c>
      <c r="D340" s="188" t="s">
        <v>133</v>
      </c>
      <c r="E340" s="187" t="str">
        <f t="shared" si="101"/>
        <v>DFMale75-79</v>
      </c>
      <c r="F340" s="189">
        <f>VLOOKUP(E340,'Appendix 1b. Pop 2019'!$E$4:$F$1683,2,FALSE)</f>
        <v>14942</v>
      </c>
      <c r="G340" s="189">
        <f>VLOOKUP(E340,'Appendix 2b. Deaths 2019'!$E$4:$F$1683,2,FALSE)</f>
        <v>663</v>
      </c>
      <c r="H340" s="190">
        <f t="shared" si="102"/>
        <v>4.4371570070940974E-2</v>
      </c>
      <c r="I340" s="191">
        <v>5</v>
      </c>
      <c r="J340" s="213">
        <f>VLOOKUP(E340,'Appendix 3. nax IBGE 2019'!$E$5:$O$1850,11,FALSE)</f>
        <v>2.4999999999999991</v>
      </c>
      <c r="K340" s="190">
        <f t="shared" si="103"/>
        <v>0.199704810385855</v>
      </c>
      <c r="L340" s="190">
        <f t="shared" si="108"/>
        <v>0.80029518961414503</v>
      </c>
      <c r="M340" s="189">
        <f t="shared" si="109"/>
        <v>65169.440154958691</v>
      </c>
      <c r="N340" s="189">
        <f t="shared" si="104"/>
        <v>13014.650689098351</v>
      </c>
      <c r="O340" s="189">
        <f t="shared" si="105"/>
        <v>293310.57405204757</v>
      </c>
      <c r="P340" s="189">
        <f t="shared" si="106"/>
        <v>721289.6225253559</v>
      </c>
      <c r="Q340" s="200">
        <f t="shared" si="107"/>
        <v>11.067911904878832</v>
      </c>
    </row>
    <row r="341" spans="2:17" x14ac:dyDescent="0.2">
      <c r="B341" s="209" t="s">
        <v>68</v>
      </c>
      <c r="C341" s="187" t="s">
        <v>70</v>
      </c>
      <c r="D341" s="188" t="s">
        <v>134</v>
      </c>
      <c r="E341" s="187" t="str">
        <f t="shared" si="101"/>
        <v>DFMale80-84</v>
      </c>
      <c r="F341" s="189">
        <f>VLOOKUP(E341,'Appendix 1b. Pop 2019'!$E$4:$F$1683,2,FALSE)</f>
        <v>9190</v>
      </c>
      <c r="G341" s="189">
        <f>VLOOKUP(E341,'Appendix 2b. Deaths 2019'!$E$4:$F$1683,2,FALSE)</f>
        <v>713</v>
      </c>
      <c r="H341" s="190">
        <f t="shared" si="102"/>
        <v>7.7584330794341683E-2</v>
      </c>
      <c r="I341" s="191">
        <v>5</v>
      </c>
      <c r="J341" s="213">
        <f>VLOOKUP(E341,'Appendix 3. nax IBGE 2019'!$E$5:$O$1850,11,FALSE)</f>
        <v>2.4999999999999996</v>
      </c>
      <c r="K341" s="190">
        <f t="shared" si="103"/>
        <v>0.32490316700843019</v>
      </c>
      <c r="L341" s="190">
        <f t="shared" si="108"/>
        <v>0.67509683299156986</v>
      </c>
      <c r="M341" s="189">
        <f t="shared" si="109"/>
        <v>52154.78946586034</v>
      </c>
      <c r="N341" s="189">
        <f t="shared" si="104"/>
        <v>16945.256272115937</v>
      </c>
      <c r="O341" s="189">
        <f t="shared" si="105"/>
        <v>218410.80664901182</v>
      </c>
      <c r="P341" s="189">
        <f t="shared" si="106"/>
        <v>427979.04847330833</v>
      </c>
      <c r="Q341" s="200">
        <f t="shared" si="107"/>
        <v>8.2059395284004797</v>
      </c>
    </row>
    <row r="342" spans="2:17" x14ac:dyDescent="0.2">
      <c r="B342" s="209" t="s">
        <v>68</v>
      </c>
      <c r="C342" s="187" t="s">
        <v>70</v>
      </c>
      <c r="D342" s="188" t="s">
        <v>135</v>
      </c>
      <c r="E342" s="187" t="str">
        <f t="shared" si="101"/>
        <v>DFMale85-89</v>
      </c>
      <c r="F342" s="189">
        <f>VLOOKUP(E342,'Appendix 1b. Pop 2019'!$E$4:$F$1683,2,FALSE)</f>
        <v>3794</v>
      </c>
      <c r="G342" s="189">
        <f>VLOOKUP(E342,'Appendix 2b. Deaths 2019'!$E$4:$F$1683,2,FALSE)</f>
        <v>443</v>
      </c>
      <c r="H342" s="190">
        <f t="shared" si="102"/>
        <v>0.11676331049024775</v>
      </c>
      <c r="I342" s="191">
        <v>5</v>
      </c>
      <c r="J342" s="213">
        <f>VLOOKUP(E342,'Appendix 3. nax IBGE 2019'!$E$5:$O$1850,11,FALSE)</f>
        <v>2.5</v>
      </c>
      <c r="K342" s="190">
        <f t="shared" si="103"/>
        <v>0.45190247883301032</v>
      </c>
      <c r="L342" s="190">
        <f t="shared" si="108"/>
        <v>0.54809752116698962</v>
      </c>
      <c r="M342" s="189">
        <f t="shared" si="109"/>
        <v>35209.533193744399</v>
      </c>
      <c r="N342" s="189">
        <f t="shared" si="104"/>
        <v>15911.275328806252</v>
      </c>
      <c r="O342" s="189">
        <f t="shared" si="105"/>
        <v>136269.47764670636</v>
      </c>
      <c r="P342" s="189">
        <f t="shared" si="106"/>
        <v>209568.24182429654</v>
      </c>
      <c r="Q342" s="200">
        <f t="shared" si="107"/>
        <v>5.9520312487849187</v>
      </c>
    </row>
    <row r="343" spans="2:17" x14ac:dyDescent="0.2">
      <c r="B343" s="210" t="s">
        <v>68</v>
      </c>
      <c r="C343" s="211" t="s">
        <v>70</v>
      </c>
      <c r="D343" s="203" t="s">
        <v>8</v>
      </c>
      <c r="E343" s="211" t="str">
        <f t="shared" si="101"/>
        <v>DFMale90+</v>
      </c>
      <c r="F343" s="204">
        <f>VLOOKUP(E343,'Appendix 1b. Pop 2019'!$E$4:$F$1683,2,FALSE)</f>
        <v>1694</v>
      </c>
      <c r="G343" s="204">
        <f>VLOOKUP(E343,'Appendix 2b. Deaths 2019'!$E$4:$F$1683,2,FALSE)</f>
        <v>446</v>
      </c>
      <c r="H343" s="202">
        <f t="shared" si="102"/>
        <v>0.26328217237308149</v>
      </c>
      <c r="I343" s="205"/>
      <c r="J343" s="214">
        <f>VLOOKUP(E343,'Appendix 3. nax IBGE 2019'!$E$5:$O$1850,11,FALSE)</f>
        <v>4.6778493292752037</v>
      </c>
      <c r="K343" s="202">
        <v>1</v>
      </c>
      <c r="L343" s="202">
        <f t="shared" si="108"/>
        <v>0</v>
      </c>
      <c r="M343" s="204">
        <f t="shared" si="109"/>
        <v>19298.257864938147</v>
      </c>
      <c r="N343" s="204">
        <f t="shared" si="104"/>
        <v>19298.257864938147</v>
      </c>
      <c r="O343" s="204">
        <f>M343*Q343</f>
        <v>73298.764177590172</v>
      </c>
      <c r="P343" s="204">
        <f>O343</f>
        <v>73298.764177590172</v>
      </c>
      <c r="Q343" s="206">
        <f>1/H343</f>
        <v>3.7982062780269055</v>
      </c>
    </row>
    <row r="344" spans="2:17" x14ac:dyDescent="0.2">
      <c r="B344" s="207" t="s">
        <v>58</v>
      </c>
      <c r="C344" s="208" t="s">
        <v>69</v>
      </c>
      <c r="D344" s="194">
        <v>0</v>
      </c>
      <c r="E344" s="208" t="str">
        <f t="shared" si="101"/>
        <v>ESFemale0</v>
      </c>
      <c r="F344" s="195">
        <f>VLOOKUP(E344,'Appendix 1b. Pop 2019'!$E$4:$F$1683,2,FALSE)</f>
        <v>28263</v>
      </c>
      <c r="G344" s="195">
        <f>VLOOKUP(E344,'Appendix 2b. Deaths 2019'!$E$4:$F$1683,2,FALSE)</f>
        <v>258</v>
      </c>
      <c r="H344" s="193">
        <f t="shared" si="102"/>
        <v>9.1285426175565232E-3</v>
      </c>
      <c r="I344" s="196">
        <v>1</v>
      </c>
      <c r="J344" s="212">
        <f>VLOOKUP(E344,'Appendix 3. nax IBGE 2019'!$E$5:$O$1850,11,FALSE)</f>
        <v>6.9549962942310681E-2</v>
      </c>
      <c r="K344" s="193">
        <f t="shared" ref="K344:K362" si="110">(I344*H344)/(1+(I344-J344)*H344)</f>
        <v>9.0516609520148294E-3</v>
      </c>
      <c r="L344" s="193">
        <f t="shared" si="108"/>
        <v>0.99094833904798518</v>
      </c>
      <c r="M344" s="195">
        <v>100000</v>
      </c>
      <c r="N344" s="195">
        <f t="shared" si="104"/>
        <v>905.1660952014829</v>
      </c>
      <c r="O344" s="195">
        <f t="shared" ref="O344:O362" si="111">M345*I344+N344*J344</f>
        <v>99157.788173176421</v>
      </c>
      <c r="P344" s="195">
        <f t="shared" ref="P344:P362" si="112">P345+O344</f>
        <v>8148069.4711883087</v>
      </c>
      <c r="Q344" s="197">
        <f t="shared" ref="Q344:Q362" si="113">P344/M344</f>
        <v>81.480694711883089</v>
      </c>
    </row>
    <row r="345" spans="2:17" x14ac:dyDescent="0.2">
      <c r="B345" s="209" t="s">
        <v>58</v>
      </c>
      <c r="C345" s="187" t="s">
        <v>69</v>
      </c>
      <c r="D345" s="199" t="s">
        <v>139</v>
      </c>
      <c r="E345" s="187" t="str">
        <f t="shared" si="101"/>
        <v>ESFemale01-04</v>
      </c>
      <c r="F345" s="189">
        <f>VLOOKUP(E345,'Appendix 1b. Pop 2019'!$E$4:$F$1683,2,FALSE)</f>
        <v>112399</v>
      </c>
      <c r="G345" s="189">
        <f>VLOOKUP(E345,'Appendix 2b. Deaths 2019'!$E$4:$F$1683,2,FALSE)</f>
        <v>53</v>
      </c>
      <c r="H345" s="190">
        <f t="shared" si="102"/>
        <v>4.7153444425662152E-4</v>
      </c>
      <c r="I345" s="191">
        <v>4</v>
      </c>
      <c r="J345" s="213">
        <f>VLOOKUP(E345,'Appendix 3. nax IBGE 2019'!$E$5:$O$1850,11,FALSE)</f>
        <v>1.5134104367395891</v>
      </c>
      <c r="K345" s="190">
        <f t="shared" si="110"/>
        <v>1.883928846663884E-3</v>
      </c>
      <c r="L345" s="190">
        <f t="shared" si="108"/>
        <v>0.99811607115333612</v>
      </c>
      <c r="M345" s="189">
        <f t="shared" ref="M345:M363" si="114">M344-N344</f>
        <v>99094.833904798521</v>
      </c>
      <c r="N345" s="189">
        <f t="shared" si="104"/>
        <v>186.68761614861623</v>
      </c>
      <c r="O345" s="189">
        <f t="shared" si="111"/>
        <v>395915.12014128896</v>
      </c>
      <c r="P345" s="189">
        <f t="shared" si="112"/>
        <v>8048911.6830151323</v>
      </c>
      <c r="Q345" s="200">
        <f t="shared" si="113"/>
        <v>81.224331943961971</v>
      </c>
    </row>
    <row r="346" spans="2:17" x14ac:dyDescent="0.2">
      <c r="B346" s="209" t="s">
        <v>58</v>
      </c>
      <c r="C346" s="187" t="s">
        <v>69</v>
      </c>
      <c r="D346" s="199" t="s">
        <v>138</v>
      </c>
      <c r="E346" s="187" t="str">
        <f t="shared" si="101"/>
        <v>ESFemale05-09</v>
      </c>
      <c r="F346" s="189">
        <f>VLOOKUP(E346,'Appendix 1b. Pop 2019'!$E$4:$F$1683,2,FALSE)</f>
        <v>136522</v>
      </c>
      <c r="G346" s="189">
        <f>VLOOKUP(E346,'Appendix 2b. Deaths 2019'!$E$4:$F$1683,2,FALSE)</f>
        <v>18</v>
      </c>
      <c r="H346" s="190">
        <f t="shared" si="102"/>
        <v>1.3184688182124493E-4</v>
      </c>
      <c r="I346" s="191">
        <v>5</v>
      </c>
      <c r="J346" s="213">
        <f>VLOOKUP(E346,'Appendix 3. nax IBGE 2019'!$E$5:$O$1850,11,FALSE)</f>
        <v>2.4999999999997855</v>
      </c>
      <c r="K346" s="190">
        <f t="shared" si="110"/>
        <v>6.5901718570372054E-4</v>
      </c>
      <c r="L346" s="190">
        <f t="shared" si="108"/>
        <v>0.99934098281429629</v>
      </c>
      <c r="M346" s="189">
        <f t="shared" si="114"/>
        <v>98908.146288649907</v>
      </c>
      <c r="N346" s="189">
        <f t="shared" si="104"/>
        <v>65.182168210317954</v>
      </c>
      <c r="O346" s="189">
        <f t="shared" si="111"/>
        <v>494377.77602272376</v>
      </c>
      <c r="P346" s="189">
        <f t="shared" si="112"/>
        <v>7652996.5628738431</v>
      </c>
      <c r="Q346" s="200">
        <f t="shared" si="113"/>
        <v>77.374785091408128</v>
      </c>
    </row>
    <row r="347" spans="2:17" x14ac:dyDescent="0.2">
      <c r="B347" s="209" t="s">
        <v>58</v>
      </c>
      <c r="C347" s="187" t="s">
        <v>69</v>
      </c>
      <c r="D347" s="199" t="s">
        <v>120</v>
      </c>
      <c r="E347" s="187" t="str">
        <f t="shared" si="101"/>
        <v>ESFemale10-14</v>
      </c>
      <c r="F347" s="189">
        <f>VLOOKUP(E347,'Appendix 1b. Pop 2019'!$E$4:$F$1683,2,FALSE)</f>
        <v>134570</v>
      </c>
      <c r="G347" s="189">
        <f>VLOOKUP(E347,'Appendix 2b. Deaths 2019'!$E$4:$F$1683,2,FALSE)</f>
        <v>36</v>
      </c>
      <c r="H347" s="190">
        <f t="shared" si="102"/>
        <v>2.6751876346882663E-4</v>
      </c>
      <c r="I347" s="191">
        <v>5</v>
      </c>
      <c r="J347" s="213">
        <f>VLOOKUP(E347,'Appendix 3. nax IBGE 2019'!$E$5:$O$1850,11,FALSE)</f>
        <v>2.5000000000000906</v>
      </c>
      <c r="K347" s="190">
        <f t="shared" si="110"/>
        <v>1.3366998366255755E-3</v>
      </c>
      <c r="L347" s="190">
        <f t="shared" si="108"/>
        <v>0.99866330016337446</v>
      </c>
      <c r="M347" s="189">
        <f t="shared" si="114"/>
        <v>98842.964120439588</v>
      </c>
      <c r="N347" s="189">
        <f t="shared" si="104"/>
        <v>132.12337399137922</v>
      </c>
      <c r="O347" s="189">
        <f t="shared" si="111"/>
        <v>493884.51216721954</v>
      </c>
      <c r="P347" s="189">
        <f t="shared" si="112"/>
        <v>7158618.7868511193</v>
      </c>
      <c r="Q347" s="200">
        <f t="shared" si="113"/>
        <v>72.424161401396091</v>
      </c>
    </row>
    <row r="348" spans="2:17" x14ac:dyDescent="0.2">
      <c r="B348" s="209" t="s">
        <v>58</v>
      </c>
      <c r="C348" s="187" t="s">
        <v>69</v>
      </c>
      <c r="D348" s="188" t="s">
        <v>121</v>
      </c>
      <c r="E348" s="187" t="str">
        <f t="shared" si="101"/>
        <v>ESFemale15-19</v>
      </c>
      <c r="F348" s="189">
        <f>VLOOKUP(E348,'Appendix 1b. Pop 2019'!$E$4:$F$1683,2,FALSE)</f>
        <v>145454</v>
      </c>
      <c r="G348" s="189">
        <f>VLOOKUP(E348,'Appendix 2b. Deaths 2019'!$E$4:$F$1683,2,FALSE)</f>
        <v>61</v>
      </c>
      <c r="H348" s="190">
        <f t="shared" si="102"/>
        <v>4.1937657266214747E-4</v>
      </c>
      <c r="I348" s="191">
        <v>5</v>
      </c>
      <c r="J348" s="213">
        <f>VLOOKUP(E348,'Appendix 3. nax IBGE 2019'!$E$5:$O$1850,11,FALSE)</f>
        <v>2.5000000000000551</v>
      </c>
      <c r="K348" s="190">
        <f t="shared" si="110"/>
        <v>2.0946867069808013E-3</v>
      </c>
      <c r="L348" s="190">
        <f t="shared" si="108"/>
        <v>0.99790531329301924</v>
      </c>
      <c r="M348" s="189">
        <f t="shared" si="114"/>
        <v>98710.840746448215</v>
      </c>
      <c r="N348" s="189">
        <f t="shared" si="104"/>
        <v>206.7682859464839</v>
      </c>
      <c r="O348" s="189">
        <f t="shared" si="111"/>
        <v>493037.28301737487</v>
      </c>
      <c r="P348" s="189">
        <f t="shared" si="112"/>
        <v>6664734.2746839002</v>
      </c>
      <c r="Q348" s="200">
        <f t="shared" si="113"/>
        <v>67.517754121891713</v>
      </c>
    </row>
    <row r="349" spans="2:17" x14ac:dyDescent="0.2">
      <c r="B349" s="209" t="s">
        <v>58</v>
      </c>
      <c r="C349" s="187" t="s">
        <v>69</v>
      </c>
      <c r="D349" s="188" t="s">
        <v>122</v>
      </c>
      <c r="E349" s="187" t="str">
        <f t="shared" si="101"/>
        <v>ESFemale20-24</v>
      </c>
      <c r="F349" s="189">
        <f>VLOOKUP(E349,'Appendix 1b. Pop 2019'!$E$4:$F$1683,2,FALSE)</f>
        <v>156264</v>
      </c>
      <c r="G349" s="189">
        <f>VLOOKUP(E349,'Appendix 2b. Deaths 2019'!$E$4:$F$1683,2,FALSE)</f>
        <v>79</v>
      </c>
      <c r="H349" s="190">
        <f t="shared" si="102"/>
        <v>5.0555470229867404E-4</v>
      </c>
      <c r="I349" s="191">
        <v>5</v>
      </c>
      <c r="J349" s="213">
        <f>VLOOKUP(E349,'Appendix 3. nax IBGE 2019'!$E$5:$O$1850,11,FALSE)</f>
        <v>2.5000000000001048</v>
      </c>
      <c r="K349" s="190">
        <f t="shared" si="110"/>
        <v>2.524582724823679E-3</v>
      </c>
      <c r="L349" s="190">
        <f t="shared" si="108"/>
        <v>0.9974754172751763</v>
      </c>
      <c r="M349" s="189">
        <f t="shared" si="114"/>
        <v>98504.072460501731</v>
      </c>
      <c r="N349" s="189">
        <f t="shared" si="104"/>
        <v>248.68167965856259</v>
      </c>
      <c r="O349" s="189">
        <f t="shared" si="111"/>
        <v>491898.65810336225</v>
      </c>
      <c r="P349" s="189">
        <f t="shared" si="112"/>
        <v>6171696.9916665256</v>
      </c>
      <c r="Q349" s="200">
        <f t="shared" si="113"/>
        <v>62.654231825199503</v>
      </c>
    </row>
    <row r="350" spans="2:17" x14ac:dyDescent="0.2">
      <c r="B350" s="209" t="s">
        <v>58</v>
      </c>
      <c r="C350" s="187" t="s">
        <v>69</v>
      </c>
      <c r="D350" s="188" t="s">
        <v>123</v>
      </c>
      <c r="E350" s="187" t="str">
        <f t="shared" si="101"/>
        <v>ESFemale25-29</v>
      </c>
      <c r="F350" s="189">
        <f>VLOOKUP(E350,'Appendix 1b. Pop 2019'!$E$4:$F$1683,2,FALSE)</f>
        <v>158789</v>
      </c>
      <c r="G350" s="189">
        <f>VLOOKUP(E350,'Appendix 2b. Deaths 2019'!$E$4:$F$1683,2,FALSE)</f>
        <v>96</v>
      </c>
      <c r="H350" s="190">
        <f t="shared" si="102"/>
        <v>6.0457588371990508E-4</v>
      </c>
      <c r="I350" s="191">
        <v>5</v>
      </c>
      <c r="J350" s="213">
        <f>VLOOKUP(E350,'Appendix 3. nax IBGE 2019'!$E$5:$O$1850,11,FALSE)</f>
        <v>2.5000000000002083</v>
      </c>
      <c r="K350" s="190">
        <f t="shared" si="110"/>
        <v>3.0183174138050297E-3</v>
      </c>
      <c r="L350" s="190">
        <f t="shared" si="108"/>
        <v>0.99698168258619502</v>
      </c>
      <c r="M350" s="189">
        <f t="shared" si="114"/>
        <v>98255.390780843169</v>
      </c>
      <c r="N350" s="189">
        <f t="shared" si="104"/>
        <v>296.56595699403709</v>
      </c>
      <c r="O350" s="189">
        <f t="shared" si="111"/>
        <v>490535.53901173081</v>
      </c>
      <c r="P350" s="189">
        <f t="shared" si="112"/>
        <v>5679798.3335631629</v>
      </c>
      <c r="Q350" s="200">
        <f t="shared" si="113"/>
        <v>57.806480524125625</v>
      </c>
    </row>
    <row r="351" spans="2:17" x14ac:dyDescent="0.2">
      <c r="B351" s="209" t="s">
        <v>58</v>
      </c>
      <c r="C351" s="187" t="s">
        <v>69</v>
      </c>
      <c r="D351" s="188" t="s">
        <v>124</v>
      </c>
      <c r="E351" s="187" t="str">
        <f t="shared" si="101"/>
        <v>ESFemale30-34</v>
      </c>
      <c r="F351" s="189">
        <f>VLOOKUP(E351,'Appendix 1b. Pop 2019'!$E$4:$F$1683,2,FALSE)</f>
        <v>169064</v>
      </c>
      <c r="G351" s="189">
        <f>VLOOKUP(E351,'Appendix 2b. Deaths 2019'!$E$4:$F$1683,2,FALSE)</f>
        <v>120</v>
      </c>
      <c r="H351" s="190">
        <f t="shared" si="102"/>
        <v>7.0979037524251172E-4</v>
      </c>
      <c r="I351" s="191">
        <v>5</v>
      </c>
      <c r="J351" s="213">
        <f>VLOOKUP(E351,'Appendix 3. nax IBGE 2019'!$E$5:$O$1850,11,FALSE)</f>
        <v>2.4999999999999107</v>
      </c>
      <c r="K351" s="190">
        <f t="shared" si="110"/>
        <v>3.5426655015233458E-3</v>
      </c>
      <c r="L351" s="190">
        <f t="shared" si="108"/>
        <v>0.99645733449847662</v>
      </c>
      <c r="M351" s="189">
        <f t="shared" si="114"/>
        <v>97958.824823849136</v>
      </c>
      <c r="N351" s="189">
        <f t="shared" si="104"/>
        <v>347.03534927321908</v>
      </c>
      <c r="O351" s="189">
        <f t="shared" si="111"/>
        <v>488926.53574606258</v>
      </c>
      <c r="P351" s="189">
        <f t="shared" si="112"/>
        <v>5189262.7945514321</v>
      </c>
      <c r="Q351" s="200">
        <f t="shared" si="113"/>
        <v>52.973918418098968</v>
      </c>
    </row>
    <row r="352" spans="2:17" x14ac:dyDescent="0.2">
      <c r="B352" s="209" t="s">
        <v>58</v>
      </c>
      <c r="C352" s="187" t="s">
        <v>69</v>
      </c>
      <c r="D352" s="188" t="s">
        <v>125</v>
      </c>
      <c r="E352" s="187" t="str">
        <f t="shared" si="101"/>
        <v>ESFemale35-39</v>
      </c>
      <c r="F352" s="189">
        <f>VLOOKUP(E352,'Appendix 1b. Pop 2019'!$E$4:$F$1683,2,FALSE)</f>
        <v>166013</v>
      </c>
      <c r="G352" s="189">
        <f>VLOOKUP(E352,'Appendix 2b. Deaths 2019'!$E$4:$F$1683,2,FALSE)</f>
        <v>200</v>
      </c>
      <c r="H352" s="190">
        <f t="shared" si="102"/>
        <v>1.2047249311800882E-3</v>
      </c>
      <c r="I352" s="191">
        <v>5</v>
      </c>
      <c r="J352" s="213">
        <f>VLOOKUP(E352,'Appendix 3. nax IBGE 2019'!$E$5:$O$1850,11,FALSE)</f>
        <v>2.4999999999999707</v>
      </c>
      <c r="K352" s="190">
        <f t="shared" si="110"/>
        <v>6.005537105211004E-3</v>
      </c>
      <c r="L352" s="190">
        <f t="shared" si="108"/>
        <v>0.99399446289478899</v>
      </c>
      <c r="M352" s="189">
        <f t="shared" si="114"/>
        <v>97611.789474575911</v>
      </c>
      <c r="N352" s="189">
        <f t="shared" si="104"/>
        <v>586.21122359561059</v>
      </c>
      <c r="O352" s="189">
        <f t="shared" si="111"/>
        <v>486593.41931389051</v>
      </c>
      <c r="P352" s="189">
        <f t="shared" si="112"/>
        <v>4700336.25880537</v>
      </c>
      <c r="Q352" s="200">
        <f t="shared" si="113"/>
        <v>48.153366351608845</v>
      </c>
    </row>
    <row r="353" spans="2:17" x14ac:dyDescent="0.2">
      <c r="B353" s="209" t="s">
        <v>58</v>
      </c>
      <c r="C353" s="187" t="s">
        <v>69</v>
      </c>
      <c r="D353" s="188" t="s">
        <v>126</v>
      </c>
      <c r="E353" s="187" t="str">
        <f t="shared" si="101"/>
        <v>ESFemale40-44</v>
      </c>
      <c r="F353" s="189">
        <f>VLOOKUP(E353,'Appendix 1b. Pop 2019'!$E$4:$F$1683,2,FALSE)</f>
        <v>151555</v>
      </c>
      <c r="G353" s="189">
        <f>VLOOKUP(E353,'Appendix 2b. Deaths 2019'!$E$4:$F$1683,2,FALSE)</f>
        <v>258</v>
      </c>
      <c r="H353" s="190">
        <f t="shared" si="102"/>
        <v>1.702352281350005E-3</v>
      </c>
      <c r="I353" s="191">
        <v>5</v>
      </c>
      <c r="J353" s="213">
        <f>VLOOKUP(E353,'Appendix 3. nax IBGE 2019'!$E$5:$O$1850,11,FALSE)</f>
        <v>2.4999999999999787</v>
      </c>
      <c r="K353" s="190">
        <f t="shared" si="110"/>
        <v>8.4756898817345602E-3</v>
      </c>
      <c r="L353" s="190">
        <f t="shared" si="108"/>
        <v>0.99152431011826547</v>
      </c>
      <c r="M353" s="189">
        <f t="shared" si="114"/>
        <v>97025.578250980296</v>
      </c>
      <c r="N353" s="189">
        <f t="shared" si="104"/>
        <v>822.35871185127849</v>
      </c>
      <c r="O353" s="189">
        <f t="shared" si="111"/>
        <v>483071.99447527324</v>
      </c>
      <c r="P353" s="189">
        <f t="shared" si="112"/>
        <v>4213742.8394914791</v>
      </c>
      <c r="Q353" s="200">
        <f t="shared" si="113"/>
        <v>43.429195841447154</v>
      </c>
    </row>
    <row r="354" spans="2:17" x14ac:dyDescent="0.2">
      <c r="B354" s="209" t="s">
        <v>58</v>
      </c>
      <c r="C354" s="187" t="s">
        <v>69</v>
      </c>
      <c r="D354" s="188" t="s">
        <v>127</v>
      </c>
      <c r="E354" s="187" t="str">
        <f t="shared" si="101"/>
        <v>ESFemale45-49</v>
      </c>
      <c r="F354" s="189">
        <f>VLOOKUP(E354,'Appendix 1b. Pop 2019'!$E$4:$F$1683,2,FALSE)</f>
        <v>131749</v>
      </c>
      <c r="G354" s="189">
        <f>VLOOKUP(E354,'Appendix 2b. Deaths 2019'!$E$4:$F$1683,2,FALSE)</f>
        <v>327</v>
      </c>
      <c r="H354" s="190">
        <f t="shared" si="102"/>
        <v>2.4819922731861344E-3</v>
      </c>
      <c r="I354" s="191">
        <v>5</v>
      </c>
      <c r="J354" s="213">
        <f>VLOOKUP(E354,'Appendix 3. nax IBGE 2019'!$E$5:$O$1850,11,FALSE)</f>
        <v>2.5000000000000497</v>
      </c>
      <c r="K354" s="190">
        <f t="shared" si="110"/>
        <v>1.233343265455451E-2</v>
      </c>
      <c r="L354" s="190">
        <f t="shared" si="108"/>
        <v>0.98766656734544545</v>
      </c>
      <c r="M354" s="189">
        <f t="shared" si="114"/>
        <v>96203.219539129015</v>
      </c>
      <c r="N354" s="189">
        <f t="shared" si="104"/>
        <v>1186.5159293371703</v>
      </c>
      <c r="O354" s="189">
        <f t="shared" si="111"/>
        <v>478049.80787230219</v>
      </c>
      <c r="P354" s="189">
        <f t="shared" si="112"/>
        <v>3730670.8450162061</v>
      </c>
      <c r="Q354" s="200">
        <f t="shared" si="113"/>
        <v>38.779064389823453</v>
      </c>
    </row>
    <row r="355" spans="2:17" x14ac:dyDescent="0.2">
      <c r="B355" s="209" t="s">
        <v>58</v>
      </c>
      <c r="C355" s="187" t="s">
        <v>69</v>
      </c>
      <c r="D355" s="188" t="s">
        <v>128</v>
      </c>
      <c r="E355" s="187" t="str">
        <f t="shared" si="101"/>
        <v>ESFemale50-54</v>
      </c>
      <c r="F355" s="189">
        <f>VLOOKUP(E355,'Appendix 1b. Pop 2019'!$E$4:$F$1683,2,FALSE)</f>
        <v>124465</v>
      </c>
      <c r="G355" s="189">
        <f>VLOOKUP(E355,'Appendix 2b. Deaths 2019'!$E$4:$F$1683,2,FALSE)</f>
        <v>468</v>
      </c>
      <c r="H355" s="190">
        <f t="shared" si="102"/>
        <v>3.7600931988912545E-3</v>
      </c>
      <c r="I355" s="191">
        <v>5</v>
      </c>
      <c r="J355" s="213">
        <f>VLOOKUP(E355,'Appendix 3. nax IBGE 2019'!$E$5:$O$1850,11,FALSE)</f>
        <v>2.4999999999999982</v>
      </c>
      <c r="K355" s="190">
        <f t="shared" si="110"/>
        <v>1.8625383054085246E-2</v>
      </c>
      <c r="L355" s="190">
        <f t="shared" si="108"/>
        <v>0.98137461694591477</v>
      </c>
      <c r="M355" s="189">
        <f t="shared" si="114"/>
        <v>95016.703609791846</v>
      </c>
      <c r="N355" s="189">
        <f t="shared" si="104"/>
        <v>1769.7225012688575</v>
      </c>
      <c r="O355" s="189">
        <f t="shared" si="111"/>
        <v>470659.21179578709</v>
      </c>
      <c r="P355" s="189">
        <f t="shared" si="112"/>
        <v>3252621.0371439038</v>
      </c>
      <c r="Q355" s="200">
        <f t="shared" si="113"/>
        <v>34.232097237360996</v>
      </c>
    </row>
    <row r="356" spans="2:17" x14ac:dyDescent="0.2">
      <c r="B356" s="209" t="s">
        <v>58</v>
      </c>
      <c r="C356" s="187" t="s">
        <v>69</v>
      </c>
      <c r="D356" s="188" t="s">
        <v>129</v>
      </c>
      <c r="E356" s="187" t="str">
        <f t="shared" si="101"/>
        <v>ESFemale55-59</v>
      </c>
      <c r="F356" s="189">
        <f>VLOOKUP(E356,'Appendix 1b. Pop 2019'!$E$4:$F$1683,2,FALSE)</f>
        <v>113846</v>
      </c>
      <c r="G356" s="189">
        <f>VLOOKUP(E356,'Appendix 2b. Deaths 2019'!$E$4:$F$1683,2,FALSE)</f>
        <v>612</v>
      </c>
      <c r="H356" s="190">
        <f t="shared" si="102"/>
        <v>5.3756829401120816E-3</v>
      </c>
      <c r="I356" s="191">
        <v>5</v>
      </c>
      <c r="J356" s="213">
        <f>VLOOKUP(E356,'Appendix 3. nax IBGE 2019'!$E$5:$O$1850,11,FALSE)</f>
        <v>2.4999999999999982</v>
      </c>
      <c r="K356" s="190">
        <f t="shared" si="110"/>
        <v>2.6521980307862989E-2</v>
      </c>
      <c r="L356" s="190">
        <f t="shared" si="108"/>
        <v>0.97347801969213699</v>
      </c>
      <c r="M356" s="189">
        <f t="shared" si="114"/>
        <v>93246.981108522989</v>
      </c>
      <c r="N356" s="189">
        <f t="shared" si="104"/>
        <v>2473.094596727919</v>
      </c>
      <c r="O356" s="189">
        <f t="shared" si="111"/>
        <v>460052.16905079508</v>
      </c>
      <c r="P356" s="189">
        <f t="shared" si="112"/>
        <v>2781961.8253481165</v>
      </c>
      <c r="Q356" s="200">
        <f t="shared" si="113"/>
        <v>29.834336643139203</v>
      </c>
    </row>
    <row r="357" spans="2:17" x14ac:dyDescent="0.2">
      <c r="B357" s="209" t="s">
        <v>58</v>
      </c>
      <c r="C357" s="187" t="s">
        <v>69</v>
      </c>
      <c r="D357" s="188" t="s">
        <v>130</v>
      </c>
      <c r="E357" s="187" t="str">
        <f t="shared" si="101"/>
        <v>ESFemale60-64</v>
      </c>
      <c r="F357" s="189">
        <f>VLOOKUP(E357,'Appendix 1b. Pop 2019'!$E$4:$F$1683,2,FALSE)</f>
        <v>96839</v>
      </c>
      <c r="G357" s="189">
        <f>VLOOKUP(E357,'Appendix 2b. Deaths 2019'!$E$4:$F$1683,2,FALSE)</f>
        <v>753</v>
      </c>
      <c r="H357" s="190">
        <f t="shared" si="102"/>
        <v>7.7757928107477356E-3</v>
      </c>
      <c r="I357" s="191">
        <v>5</v>
      </c>
      <c r="J357" s="213">
        <f>VLOOKUP(E357,'Appendix 3. nax IBGE 2019'!$E$5:$O$1850,11,FALSE)</f>
        <v>2.4999999999999956</v>
      </c>
      <c r="K357" s="190">
        <f t="shared" si="110"/>
        <v>3.8137589076341016E-2</v>
      </c>
      <c r="L357" s="190">
        <f t="shared" si="108"/>
        <v>0.96186241092365898</v>
      </c>
      <c r="M357" s="189">
        <f t="shared" si="114"/>
        <v>90773.886511795063</v>
      </c>
      <c r="N357" s="189">
        <f t="shared" si="104"/>
        <v>3461.8971826492543</v>
      </c>
      <c r="O357" s="189">
        <f t="shared" si="111"/>
        <v>445214.68960235221</v>
      </c>
      <c r="P357" s="189">
        <f t="shared" si="112"/>
        <v>2321909.6562973214</v>
      </c>
      <c r="Q357" s="200">
        <f t="shared" si="113"/>
        <v>25.579048617639778</v>
      </c>
    </row>
    <row r="358" spans="2:17" x14ac:dyDescent="0.2">
      <c r="B358" s="209" t="s">
        <v>58</v>
      </c>
      <c r="C358" s="187" t="s">
        <v>69</v>
      </c>
      <c r="D358" s="188" t="s">
        <v>131</v>
      </c>
      <c r="E358" s="187" t="str">
        <f t="shared" si="101"/>
        <v>ESFemale65-69</v>
      </c>
      <c r="F358" s="189">
        <f>VLOOKUP(E358,'Appendix 1b. Pop 2019'!$E$4:$F$1683,2,FALSE)</f>
        <v>74391</v>
      </c>
      <c r="G358" s="189">
        <f>VLOOKUP(E358,'Appendix 2b. Deaths 2019'!$E$4:$F$1683,2,FALSE)</f>
        <v>913</v>
      </c>
      <c r="H358" s="190">
        <f t="shared" si="102"/>
        <v>1.2272990012232662E-2</v>
      </c>
      <c r="I358" s="191">
        <v>5</v>
      </c>
      <c r="J358" s="213">
        <f>VLOOKUP(E358,'Appendix 3. nax IBGE 2019'!$E$5:$O$1850,11,FALSE)</f>
        <v>2.5000000000000071</v>
      </c>
      <c r="K358" s="190">
        <f t="shared" si="110"/>
        <v>5.95381715977489E-2</v>
      </c>
      <c r="L358" s="190">
        <f t="shared" si="108"/>
        <v>0.94046182840225112</v>
      </c>
      <c r="M358" s="189">
        <f t="shared" si="114"/>
        <v>87311.989329145814</v>
      </c>
      <c r="N358" s="189">
        <f t="shared" si="104"/>
        <v>5198.3962032195041</v>
      </c>
      <c r="O358" s="189">
        <f t="shared" si="111"/>
        <v>423563.95613768039</v>
      </c>
      <c r="P358" s="189">
        <f t="shared" si="112"/>
        <v>1876694.9666949692</v>
      </c>
      <c r="Q358" s="200">
        <f t="shared" si="113"/>
        <v>21.494126764427133</v>
      </c>
    </row>
    <row r="359" spans="2:17" x14ac:dyDescent="0.2">
      <c r="B359" s="209" t="s">
        <v>58</v>
      </c>
      <c r="C359" s="187" t="s">
        <v>69</v>
      </c>
      <c r="D359" s="188" t="s">
        <v>132</v>
      </c>
      <c r="E359" s="187" t="str">
        <f t="shared" si="101"/>
        <v>ESFemale70-74</v>
      </c>
      <c r="F359" s="189">
        <f>VLOOKUP(E359,'Appendix 1b. Pop 2019'!$E$4:$F$1683,2,FALSE)</f>
        <v>51589</v>
      </c>
      <c r="G359" s="189">
        <f>VLOOKUP(E359,'Appendix 2b. Deaths 2019'!$E$4:$F$1683,2,FALSE)</f>
        <v>941</v>
      </c>
      <c r="H359" s="190">
        <f t="shared" si="102"/>
        <v>1.8240322549380683E-2</v>
      </c>
      <c r="I359" s="191">
        <v>5</v>
      </c>
      <c r="J359" s="213">
        <f>VLOOKUP(E359,'Appendix 3. nax IBGE 2019'!$E$5:$O$1850,11,FALSE)</f>
        <v>2.5000000000000058</v>
      </c>
      <c r="K359" s="190">
        <f t="shared" si="110"/>
        <v>8.7224122428927645E-2</v>
      </c>
      <c r="L359" s="190">
        <f t="shared" si="108"/>
        <v>0.91277587757107237</v>
      </c>
      <c r="M359" s="189">
        <f t="shared" si="114"/>
        <v>82113.593125926316</v>
      </c>
      <c r="N359" s="189">
        <f t="shared" si="104"/>
        <v>7162.2860998949482</v>
      </c>
      <c r="O359" s="189">
        <f t="shared" si="111"/>
        <v>392662.25037989428</v>
      </c>
      <c r="P359" s="189">
        <f t="shared" si="112"/>
        <v>1453131.0105572888</v>
      </c>
      <c r="Q359" s="200">
        <f t="shared" si="113"/>
        <v>17.69659510976242</v>
      </c>
    </row>
    <row r="360" spans="2:17" x14ac:dyDescent="0.2">
      <c r="B360" s="209" t="s">
        <v>58</v>
      </c>
      <c r="C360" s="187" t="s">
        <v>69</v>
      </c>
      <c r="D360" s="188" t="s">
        <v>133</v>
      </c>
      <c r="E360" s="187" t="str">
        <f t="shared" si="101"/>
        <v>ESFemale75-79</v>
      </c>
      <c r="F360" s="189">
        <f>VLOOKUP(E360,'Appendix 1b. Pop 2019'!$E$4:$F$1683,2,FALSE)</f>
        <v>36656</v>
      </c>
      <c r="G360" s="189">
        <f>VLOOKUP(E360,'Appendix 2b. Deaths 2019'!$E$4:$F$1683,2,FALSE)</f>
        <v>1183</v>
      </c>
      <c r="H360" s="190">
        <f t="shared" si="102"/>
        <v>3.2273024879965077E-2</v>
      </c>
      <c r="I360" s="191">
        <v>5</v>
      </c>
      <c r="J360" s="213">
        <f>VLOOKUP(E360,'Appendix 3. nax IBGE 2019'!$E$5:$O$1850,11,FALSE)</f>
        <v>2.5000000000000009</v>
      </c>
      <c r="K360" s="190">
        <f t="shared" si="110"/>
        <v>0.14931778307900082</v>
      </c>
      <c r="L360" s="190">
        <f t="shared" si="108"/>
        <v>0.85068221692099921</v>
      </c>
      <c r="M360" s="189">
        <f t="shared" si="114"/>
        <v>74951.307026031369</v>
      </c>
      <c r="N360" s="189">
        <f t="shared" si="104"/>
        <v>11191.563004000542</v>
      </c>
      <c r="O360" s="189">
        <f t="shared" si="111"/>
        <v>346777.62762015552</v>
      </c>
      <c r="P360" s="189">
        <f t="shared" si="112"/>
        <v>1060468.7601773946</v>
      </c>
      <c r="Q360" s="200">
        <f t="shared" si="113"/>
        <v>14.148769411173614</v>
      </c>
    </row>
    <row r="361" spans="2:17" x14ac:dyDescent="0.2">
      <c r="B361" s="209" t="s">
        <v>58</v>
      </c>
      <c r="C361" s="187" t="s">
        <v>69</v>
      </c>
      <c r="D361" s="188" t="s">
        <v>134</v>
      </c>
      <c r="E361" s="187" t="str">
        <f t="shared" si="101"/>
        <v>ESFemale80-84</v>
      </c>
      <c r="F361" s="189">
        <f>VLOOKUP(E361,'Appendix 1b. Pop 2019'!$E$4:$F$1683,2,FALSE)</f>
        <v>25730</v>
      </c>
      <c r="G361" s="189">
        <f>VLOOKUP(E361,'Appendix 2b. Deaths 2019'!$E$4:$F$1683,2,FALSE)</f>
        <v>1329</v>
      </c>
      <c r="H361" s="190">
        <f t="shared" si="102"/>
        <v>5.1651768363777689E-2</v>
      </c>
      <c r="I361" s="191">
        <v>5</v>
      </c>
      <c r="J361" s="213">
        <f>VLOOKUP(E361,'Appendix 3. nax IBGE 2019'!$E$5:$O$1850,11,FALSE)</f>
        <v>2.5000000000000013</v>
      </c>
      <c r="K361" s="190">
        <f t="shared" si="110"/>
        <v>0.22872386197401257</v>
      </c>
      <c r="L361" s="190">
        <f t="shared" si="108"/>
        <v>0.77127613802598738</v>
      </c>
      <c r="M361" s="189">
        <f t="shared" si="114"/>
        <v>63759.744022030827</v>
      </c>
      <c r="N361" s="189">
        <f t="shared" si="104"/>
        <v>14583.374891193353</v>
      </c>
      <c r="O361" s="189">
        <f t="shared" si="111"/>
        <v>282340.28288217075</v>
      </c>
      <c r="P361" s="189">
        <f t="shared" si="112"/>
        <v>713691.13255723915</v>
      </c>
      <c r="Q361" s="200">
        <f t="shared" si="113"/>
        <v>11.19344413162384</v>
      </c>
    </row>
    <row r="362" spans="2:17" x14ac:dyDescent="0.2">
      <c r="B362" s="209" t="s">
        <v>58</v>
      </c>
      <c r="C362" s="187" t="s">
        <v>69</v>
      </c>
      <c r="D362" s="188" t="s">
        <v>135</v>
      </c>
      <c r="E362" s="187" t="str">
        <f t="shared" si="101"/>
        <v>ESFemale85-89</v>
      </c>
      <c r="F362" s="189">
        <f>VLOOKUP(E362,'Appendix 1b. Pop 2019'!$E$4:$F$1683,2,FALSE)</f>
        <v>14936</v>
      </c>
      <c r="G362" s="189">
        <f>VLOOKUP(E362,'Appendix 2b. Deaths 2019'!$E$4:$F$1683,2,FALSE)</f>
        <v>1400</v>
      </c>
      <c r="H362" s="190">
        <f t="shared" si="102"/>
        <v>9.3733261917514729E-2</v>
      </c>
      <c r="I362" s="191">
        <v>5</v>
      </c>
      <c r="J362" s="213">
        <f>VLOOKUP(E362,'Appendix 3. nax IBGE 2019'!$E$5:$O$1850,11,FALSE)</f>
        <v>2.5000000000000009</v>
      </c>
      <c r="K362" s="190">
        <f t="shared" si="110"/>
        <v>0.37969190713820788</v>
      </c>
      <c r="L362" s="190">
        <f t="shared" si="108"/>
        <v>0.62030809286179212</v>
      </c>
      <c r="M362" s="189">
        <f t="shared" si="114"/>
        <v>49176.369130837476</v>
      </c>
      <c r="N362" s="189">
        <f t="shared" si="104"/>
        <v>18671.869381420176</v>
      </c>
      <c r="O362" s="189">
        <f t="shared" si="111"/>
        <v>199202.17220063697</v>
      </c>
      <c r="P362" s="189">
        <f t="shared" si="112"/>
        <v>431350.8496750684</v>
      </c>
      <c r="Q362" s="200">
        <f t="shared" si="113"/>
        <v>8.7715066666964905</v>
      </c>
    </row>
    <row r="363" spans="2:17" x14ac:dyDescent="0.2">
      <c r="B363" s="210" t="s">
        <v>58</v>
      </c>
      <c r="C363" s="211" t="s">
        <v>69</v>
      </c>
      <c r="D363" s="203" t="s">
        <v>8</v>
      </c>
      <c r="E363" s="211" t="str">
        <f t="shared" si="101"/>
        <v>ESFemale90+</v>
      </c>
      <c r="F363" s="204">
        <f>VLOOKUP(E363,'Appendix 1b. Pop 2019'!$E$4:$F$1683,2,FALSE)</f>
        <v>11073</v>
      </c>
      <c r="G363" s="204">
        <f>VLOOKUP(E363,'Appendix 2b. Deaths 2019'!$E$4:$F$1683,2,FALSE)</f>
        <v>1455</v>
      </c>
      <c r="H363" s="202">
        <f t="shared" si="102"/>
        <v>0.13140070441614737</v>
      </c>
      <c r="I363" s="205"/>
      <c r="J363" s="214">
        <f>VLOOKUP(E363,'Appendix 3. nax IBGE 2019'!$E$5:$O$1850,11,FALSE)</f>
        <v>8.2368826485570317</v>
      </c>
      <c r="K363" s="202">
        <v>1</v>
      </c>
      <c r="L363" s="202">
        <f t="shared" si="108"/>
        <v>0</v>
      </c>
      <c r="M363" s="204">
        <f t="shared" si="114"/>
        <v>30504.4997494173</v>
      </c>
      <c r="N363" s="204">
        <f t="shared" si="104"/>
        <v>30504.4997494173</v>
      </c>
      <c r="O363" s="204">
        <f>M363*Q363</f>
        <v>232148.67747443146</v>
      </c>
      <c r="P363" s="204">
        <f>O363</f>
        <v>232148.67747443146</v>
      </c>
      <c r="Q363" s="206">
        <f>1/H363</f>
        <v>7.610309278350516</v>
      </c>
    </row>
    <row r="364" spans="2:17" x14ac:dyDescent="0.2">
      <c r="B364" s="207" t="s">
        <v>58</v>
      </c>
      <c r="C364" s="208" t="s">
        <v>70</v>
      </c>
      <c r="D364" s="194">
        <v>0</v>
      </c>
      <c r="E364" s="208" t="str">
        <f t="shared" si="101"/>
        <v>ESMale0</v>
      </c>
      <c r="F364" s="195">
        <f>VLOOKUP(E364,'Appendix 1b. Pop 2019'!$E$4:$F$1683,2,FALSE)</f>
        <v>29599</v>
      </c>
      <c r="G364" s="195">
        <f>VLOOKUP(E364,'Appendix 2b. Deaths 2019'!$E$4:$F$1683,2,FALSE)</f>
        <v>320</v>
      </c>
      <c r="H364" s="193">
        <f t="shared" si="102"/>
        <v>1.0811176053245043E-2</v>
      </c>
      <c r="I364" s="196">
        <v>1</v>
      </c>
      <c r="J364" s="212">
        <f>VLOOKUP(E364,'Appendix 3. nax IBGE 2019'!$E$5:$O$1850,11,FALSE)</f>
        <v>6.8382999358376703E-2</v>
      </c>
      <c r="K364" s="193">
        <f t="shared" ref="K364:K382" si="115">(I364*H364)/(1+(I364-J364)*H364)</f>
        <v>1.0703373013803247E-2</v>
      </c>
      <c r="L364" s="193">
        <f t="shared" si="108"/>
        <v>0.9892966269861968</v>
      </c>
      <c r="M364" s="195">
        <v>100000</v>
      </c>
      <c r="N364" s="195">
        <f t="shared" si="104"/>
        <v>1070.3373013803248</v>
      </c>
      <c r="O364" s="195">
        <f t="shared" ref="O364:O382" si="116">M365*I364+N364*J364</f>
        <v>99002.855573613211</v>
      </c>
      <c r="P364" s="195">
        <f t="shared" ref="P364:P382" si="117">P365+O364</f>
        <v>7418369.4760786649</v>
      </c>
      <c r="Q364" s="197">
        <f t="shared" ref="Q364:Q382" si="118">P364/M364</f>
        <v>74.183694760786651</v>
      </c>
    </row>
    <row r="365" spans="2:17" x14ac:dyDescent="0.2">
      <c r="B365" s="209" t="s">
        <v>58</v>
      </c>
      <c r="C365" s="187" t="s">
        <v>70</v>
      </c>
      <c r="D365" s="199" t="s">
        <v>139</v>
      </c>
      <c r="E365" s="187" t="str">
        <f t="shared" si="101"/>
        <v>ESMale01-04</v>
      </c>
      <c r="F365" s="189">
        <f>VLOOKUP(E365,'Appendix 1b. Pop 2019'!$E$4:$F$1683,2,FALSE)</f>
        <v>117488</v>
      </c>
      <c r="G365" s="189">
        <f>VLOOKUP(E365,'Appendix 2b. Deaths 2019'!$E$4:$F$1683,2,FALSE)</f>
        <v>55</v>
      </c>
      <c r="H365" s="190">
        <f t="shared" si="102"/>
        <v>4.6813291570202913E-4</v>
      </c>
      <c r="I365" s="191">
        <v>4</v>
      </c>
      <c r="J365" s="213">
        <f>VLOOKUP(E365,'Appendix 3. nax IBGE 2019'!$E$5:$O$1850,11,FALSE)</f>
        <v>1.6258746166722866</v>
      </c>
      <c r="K365" s="190">
        <f t="shared" si="115"/>
        <v>1.8704528298652331E-3</v>
      </c>
      <c r="L365" s="190">
        <f t="shared" si="108"/>
        <v>0.9981295471701348</v>
      </c>
      <c r="M365" s="189">
        <f t="shared" ref="M365:M383" si="119">M364-N364</f>
        <v>98929.662698619679</v>
      </c>
      <c r="N365" s="189">
        <f t="shared" si="104"/>
        <v>185.04326755224616</v>
      </c>
      <c r="O365" s="189">
        <f t="shared" si="116"/>
        <v>395279.33487596904</v>
      </c>
      <c r="P365" s="189">
        <f t="shared" si="117"/>
        <v>7319366.6205050517</v>
      </c>
      <c r="Q365" s="200">
        <f t="shared" si="118"/>
        <v>73.985561264904376</v>
      </c>
    </row>
    <row r="366" spans="2:17" x14ac:dyDescent="0.2">
      <c r="B366" s="209" t="s">
        <v>58</v>
      </c>
      <c r="C366" s="187" t="s">
        <v>70</v>
      </c>
      <c r="D366" s="199" t="s">
        <v>138</v>
      </c>
      <c r="E366" s="187" t="str">
        <f t="shared" si="101"/>
        <v>ESMale05-09</v>
      </c>
      <c r="F366" s="189">
        <f>VLOOKUP(E366,'Appendix 1b. Pop 2019'!$E$4:$F$1683,2,FALSE)</f>
        <v>142491</v>
      </c>
      <c r="G366" s="189">
        <f>VLOOKUP(E366,'Appendix 2b. Deaths 2019'!$E$4:$F$1683,2,FALSE)</f>
        <v>22</v>
      </c>
      <c r="H366" s="190">
        <f t="shared" si="102"/>
        <v>1.5439571622067358E-4</v>
      </c>
      <c r="I366" s="191">
        <v>5</v>
      </c>
      <c r="J366" s="213">
        <f>VLOOKUP(E366,'Appendix 3. nax IBGE 2019'!$E$5:$O$1850,11,FALSE)</f>
        <v>2.4999999999998437</v>
      </c>
      <c r="K366" s="190">
        <f t="shared" si="115"/>
        <v>7.7168072060948729E-4</v>
      </c>
      <c r="L366" s="190">
        <f t="shared" si="108"/>
        <v>0.99922831927939049</v>
      </c>
      <c r="M366" s="189">
        <f t="shared" si="119"/>
        <v>98744.619431067433</v>
      </c>
      <c r="N366" s="189">
        <f t="shared" si="104"/>
        <v>76.199319078875703</v>
      </c>
      <c r="O366" s="189">
        <f t="shared" si="116"/>
        <v>493532.59885763994</v>
      </c>
      <c r="P366" s="189">
        <f t="shared" si="117"/>
        <v>6924087.2856290825</v>
      </c>
      <c r="Q366" s="200">
        <f t="shared" si="118"/>
        <v>70.121160277119856</v>
      </c>
    </row>
    <row r="367" spans="2:17" x14ac:dyDescent="0.2">
      <c r="B367" s="209" t="s">
        <v>58</v>
      </c>
      <c r="C367" s="187" t="s">
        <v>70</v>
      </c>
      <c r="D367" s="199" t="s">
        <v>120</v>
      </c>
      <c r="E367" s="187" t="str">
        <f t="shared" si="101"/>
        <v>ESMale10-14</v>
      </c>
      <c r="F367" s="189">
        <f>VLOOKUP(E367,'Appendix 1b. Pop 2019'!$E$4:$F$1683,2,FALSE)</f>
        <v>140325</v>
      </c>
      <c r="G367" s="189">
        <f>VLOOKUP(E367,'Appendix 2b. Deaths 2019'!$E$4:$F$1683,2,FALSE)</f>
        <v>55</v>
      </c>
      <c r="H367" s="190">
        <f t="shared" si="102"/>
        <v>3.9194726527703544E-4</v>
      </c>
      <c r="I367" s="191">
        <v>5</v>
      </c>
      <c r="J367" s="213">
        <f>VLOOKUP(E367,'Appendix 3. nax IBGE 2019'!$E$5:$O$1850,11,FALSE)</f>
        <v>2.4999999999998539</v>
      </c>
      <c r="K367" s="190">
        <f t="shared" si="115"/>
        <v>1.9578179229331671E-3</v>
      </c>
      <c r="L367" s="190">
        <f t="shared" si="108"/>
        <v>0.99804218207706685</v>
      </c>
      <c r="M367" s="189">
        <f t="shared" si="119"/>
        <v>98668.420111988555</v>
      </c>
      <c r="N367" s="189">
        <f t="shared" si="104"/>
        <v>193.17480132275057</v>
      </c>
      <c r="O367" s="189">
        <f t="shared" si="116"/>
        <v>492859.1635566359</v>
      </c>
      <c r="P367" s="189">
        <f t="shared" si="117"/>
        <v>6430554.6867714422</v>
      </c>
      <c r="Q367" s="200">
        <f t="shared" si="118"/>
        <v>65.17338252171028</v>
      </c>
    </row>
    <row r="368" spans="2:17" x14ac:dyDescent="0.2">
      <c r="B368" s="209" t="s">
        <v>58</v>
      </c>
      <c r="C368" s="187" t="s">
        <v>70</v>
      </c>
      <c r="D368" s="188" t="s">
        <v>121</v>
      </c>
      <c r="E368" s="187" t="str">
        <f t="shared" si="101"/>
        <v>ESMale15-19</v>
      </c>
      <c r="F368" s="189">
        <f>VLOOKUP(E368,'Appendix 1b. Pop 2019'!$E$4:$F$1683,2,FALSE)</f>
        <v>150163</v>
      </c>
      <c r="G368" s="189">
        <f>VLOOKUP(E368,'Appendix 2b. Deaths 2019'!$E$4:$F$1683,2,FALSE)</f>
        <v>326</v>
      </c>
      <c r="H368" s="190">
        <f t="shared" si="102"/>
        <v>2.1709742080272768E-3</v>
      </c>
      <c r="I368" s="191">
        <v>5</v>
      </c>
      <c r="J368" s="213">
        <f>VLOOKUP(E368,'Appendix 3. nax IBGE 2019'!$E$5:$O$1850,11,FALSE)</f>
        <v>2.499999999999984</v>
      </c>
      <c r="K368" s="190">
        <f t="shared" si="115"/>
        <v>1.0796274953966801E-2</v>
      </c>
      <c r="L368" s="190">
        <f t="shared" si="108"/>
        <v>0.98920372504603316</v>
      </c>
      <c r="M368" s="189">
        <f t="shared" si="119"/>
        <v>98475.245310665807</v>
      </c>
      <c r="N368" s="189">
        <f t="shared" si="104"/>
        <v>1063.1658245332778</v>
      </c>
      <c r="O368" s="189">
        <f t="shared" si="116"/>
        <v>489718.31199199584</v>
      </c>
      <c r="P368" s="189">
        <f t="shared" si="117"/>
        <v>5937695.5232148059</v>
      </c>
      <c r="Q368" s="200">
        <f t="shared" si="118"/>
        <v>60.296326294824645</v>
      </c>
    </row>
    <row r="369" spans="2:17" x14ac:dyDescent="0.2">
      <c r="B369" s="209" t="s">
        <v>58</v>
      </c>
      <c r="C369" s="187" t="s">
        <v>70</v>
      </c>
      <c r="D369" s="188" t="s">
        <v>122</v>
      </c>
      <c r="E369" s="187" t="str">
        <f t="shared" si="101"/>
        <v>ESMale20-24</v>
      </c>
      <c r="F369" s="189">
        <f>VLOOKUP(E369,'Appendix 1b. Pop 2019'!$E$4:$F$1683,2,FALSE)</f>
        <v>158559</v>
      </c>
      <c r="G369" s="189">
        <f>VLOOKUP(E369,'Appendix 2b. Deaths 2019'!$E$4:$F$1683,2,FALSE)</f>
        <v>413</v>
      </c>
      <c r="H369" s="190">
        <f t="shared" si="102"/>
        <v>2.6047086573452154E-3</v>
      </c>
      <c r="I369" s="191">
        <v>5</v>
      </c>
      <c r="J369" s="213">
        <f>VLOOKUP(E369,'Appendix 3. nax IBGE 2019'!$E$5:$O$1850,11,FALSE)</f>
        <v>2.5000000000000151</v>
      </c>
      <c r="K369" s="190">
        <f t="shared" si="115"/>
        <v>1.2939285613582178E-2</v>
      </c>
      <c r="L369" s="190">
        <f t="shared" si="108"/>
        <v>0.98706071438641785</v>
      </c>
      <c r="M369" s="189">
        <f t="shared" si="119"/>
        <v>97412.079486132527</v>
      </c>
      <c r="N369" s="189">
        <f t="shared" si="104"/>
        <v>1260.4427186840383</v>
      </c>
      <c r="O369" s="189">
        <f t="shared" si="116"/>
        <v>483909.29063395259</v>
      </c>
      <c r="P369" s="189">
        <f t="shared" si="117"/>
        <v>5447977.2112228097</v>
      </c>
      <c r="Q369" s="200">
        <f t="shared" si="118"/>
        <v>55.927121563998412</v>
      </c>
    </row>
    <row r="370" spans="2:17" x14ac:dyDescent="0.2">
      <c r="B370" s="209" t="s">
        <v>58</v>
      </c>
      <c r="C370" s="187" t="s">
        <v>70</v>
      </c>
      <c r="D370" s="188" t="s">
        <v>123</v>
      </c>
      <c r="E370" s="187" t="str">
        <f t="shared" si="101"/>
        <v>ESMale25-29</v>
      </c>
      <c r="F370" s="189">
        <f>VLOOKUP(E370,'Appendix 1b. Pop 2019'!$E$4:$F$1683,2,FALSE)</f>
        <v>159770</v>
      </c>
      <c r="G370" s="189">
        <f>VLOOKUP(E370,'Appendix 2b. Deaths 2019'!$E$4:$F$1683,2,FALSE)</f>
        <v>353</v>
      </c>
      <c r="H370" s="190">
        <f t="shared" si="102"/>
        <v>2.2094260499467984E-3</v>
      </c>
      <c r="I370" s="191">
        <v>5</v>
      </c>
      <c r="J370" s="213">
        <f>VLOOKUP(E370,'Appendix 3. nax IBGE 2019'!$E$5:$O$1850,11,FALSE)</f>
        <v>2.5000000000000115</v>
      </c>
      <c r="K370" s="190">
        <f t="shared" si="115"/>
        <v>1.0986445900312785E-2</v>
      </c>
      <c r="L370" s="190">
        <f t="shared" si="108"/>
        <v>0.98901355409968716</v>
      </c>
      <c r="M370" s="189">
        <f t="shared" si="119"/>
        <v>96151.636767448494</v>
      </c>
      <c r="N370" s="189">
        <f t="shared" si="104"/>
        <v>1056.3647555720986</v>
      </c>
      <c r="O370" s="189">
        <f t="shared" si="116"/>
        <v>478117.27194831223</v>
      </c>
      <c r="P370" s="189">
        <f t="shared" si="117"/>
        <v>4964067.9205888575</v>
      </c>
      <c r="Q370" s="200">
        <f t="shared" si="118"/>
        <v>51.627492650956206</v>
      </c>
    </row>
    <row r="371" spans="2:17" x14ac:dyDescent="0.2">
      <c r="B371" s="209" t="s">
        <v>58</v>
      </c>
      <c r="C371" s="187" t="s">
        <v>70</v>
      </c>
      <c r="D371" s="188" t="s">
        <v>124</v>
      </c>
      <c r="E371" s="187" t="str">
        <f t="shared" si="101"/>
        <v>ESMale30-34</v>
      </c>
      <c r="F371" s="189">
        <f>VLOOKUP(E371,'Appendix 1b. Pop 2019'!$E$4:$F$1683,2,FALSE)</f>
        <v>170139</v>
      </c>
      <c r="G371" s="189">
        <f>VLOOKUP(E371,'Appendix 2b. Deaths 2019'!$E$4:$F$1683,2,FALSE)</f>
        <v>347</v>
      </c>
      <c r="H371" s="190">
        <f t="shared" si="102"/>
        <v>2.0395088721574714E-3</v>
      </c>
      <c r="I371" s="191">
        <v>5</v>
      </c>
      <c r="J371" s="213">
        <f>VLOOKUP(E371,'Appendix 3. nax IBGE 2019'!$E$5:$O$1850,11,FALSE)</f>
        <v>2.499999999999992</v>
      </c>
      <c r="K371" s="190">
        <f t="shared" si="115"/>
        <v>1.0145813170844384E-2</v>
      </c>
      <c r="L371" s="190">
        <f t="shared" si="108"/>
        <v>0.9898541868291556</v>
      </c>
      <c r="M371" s="189">
        <f t="shared" si="119"/>
        <v>95095.272011876397</v>
      </c>
      <c r="N371" s="189">
        <f t="shared" si="104"/>
        <v>964.81886326312485</v>
      </c>
      <c r="O371" s="189">
        <f t="shared" si="116"/>
        <v>473064.31290122418</v>
      </c>
      <c r="P371" s="189">
        <f t="shared" si="117"/>
        <v>4485950.6486405451</v>
      </c>
      <c r="Q371" s="200">
        <f t="shared" si="118"/>
        <v>47.173224848447745</v>
      </c>
    </row>
    <row r="372" spans="2:17" x14ac:dyDescent="0.2">
      <c r="B372" s="209" t="s">
        <v>58</v>
      </c>
      <c r="C372" s="187" t="s">
        <v>70</v>
      </c>
      <c r="D372" s="188" t="s">
        <v>125</v>
      </c>
      <c r="E372" s="187" t="str">
        <f t="shared" si="101"/>
        <v>ESMale35-39</v>
      </c>
      <c r="F372" s="189">
        <f>VLOOKUP(E372,'Appendix 1b. Pop 2019'!$E$4:$F$1683,2,FALSE)</f>
        <v>163684</v>
      </c>
      <c r="G372" s="189">
        <f>VLOOKUP(E372,'Appendix 2b. Deaths 2019'!$E$4:$F$1683,2,FALSE)</f>
        <v>409</v>
      </c>
      <c r="H372" s="190">
        <f t="shared" si="102"/>
        <v>2.4987170401505341E-3</v>
      </c>
      <c r="I372" s="191">
        <v>5</v>
      </c>
      <c r="J372" s="213">
        <f>VLOOKUP(E372,'Appendix 3. nax IBGE 2019'!$E$5:$O$1850,11,FALSE)</f>
        <v>2.5000000000000018</v>
      </c>
      <c r="K372" s="190">
        <f t="shared" si="115"/>
        <v>1.2416024868478171E-2</v>
      </c>
      <c r="L372" s="190">
        <f t="shared" si="108"/>
        <v>0.98758397513152185</v>
      </c>
      <c r="M372" s="189">
        <f t="shared" si="119"/>
        <v>94130.453148613276</v>
      </c>
      <c r="N372" s="189">
        <f t="shared" si="104"/>
        <v>1168.7260471743018</v>
      </c>
      <c r="O372" s="189">
        <f t="shared" si="116"/>
        <v>467730.45062513062</v>
      </c>
      <c r="P372" s="189">
        <f t="shared" si="117"/>
        <v>4012886.3357393206</v>
      </c>
      <c r="Q372" s="200">
        <f t="shared" si="118"/>
        <v>42.631116726950957</v>
      </c>
    </row>
    <row r="373" spans="2:17" x14ac:dyDescent="0.2">
      <c r="B373" s="209" t="s">
        <v>58</v>
      </c>
      <c r="C373" s="187" t="s">
        <v>70</v>
      </c>
      <c r="D373" s="188" t="s">
        <v>126</v>
      </c>
      <c r="E373" s="187" t="str">
        <f t="shared" si="101"/>
        <v>ESMale40-44</v>
      </c>
      <c r="F373" s="189">
        <f>VLOOKUP(E373,'Appendix 1b. Pop 2019'!$E$4:$F$1683,2,FALSE)</f>
        <v>145540</v>
      </c>
      <c r="G373" s="189">
        <f>VLOOKUP(E373,'Appendix 2b. Deaths 2019'!$E$4:$F$1683,2,FALSE)</f>
        <v>502</v>
      </c>
      <c r="H373" s="190">
        <f t="shared" si="102"/>
        <v>3.4492235811460765E-3</v>
      </c>
      <c r="I373" s="191">
        <v>5</v>
      </c>
      <c r="J373" s="213">
        <f>VLOOKUP(E373,'Appendix 3. nax IBGE 2019'!$E$5:$O$1850,11,FALSE)</f>
        <v>2.4999999999999716</v>
      </c>
      <c r="K373" s="190">
        <f t="shared" si="115"/>
        <v>1.7098675022991242E-2</v>
      </c>
      <c r="L373" s="190">
        <f t="shared" si="108"/>
        <v>0.98290132497700877</v>
      </c>
      <c r="M373" s="189">
        <f t="shared" si="119"/>
        <v>92961.72710143897</v>
      </c>
      <c r="N373" s="189">
        <f t="shared" si="104"/>
        <v>1589.5223612835025</v>
      </c>
      <c r="O373" s="189">
        <f t="shared" si="116"/>
        <v>460834.82960398612</v>
      </c>
      <c r="P373" s="189">
        <f t="shared" si="117"/>
        <v>3545155.8851141902</v>
      </c>
      <c r="Q373" s="200">
        <f t="shared" si="118"/>
        <v>38.135649967494139</v>
      </c>
    </row>
    <row r="374" spans="2:17" x14ac:dyDescent="0.2">
      <c r="B374" s="209" t="s">
        <v>58</v>
      </c>
      <c r="C374" s="187" t="s">
        <v>70</v>
      </c>
      <c r="D374" s="188" t="s">
        <v>127</v>
      </c>
      <c r="E374" s="187" t="str">
        <f t="shared" si="101"/>
        <v>ESMale45-49</v>
      </c>
      <c r="F374" s="189">
        <f>VLOOKUP(E374,'Appendix 1b. Pop 2019'!$E$4:$F$1683,2,FALSE)</f>
        <v>123956</v>
      </c>
      <c r="G374" s="189">
        <f>VLOOKUP(E374,'Appendix 2b. Deaths 2019'!$E$4:$F$1683,2,FALSE)</f>
        <v>585</v>
      </c>
      <c r="H374" s="190">
        <f t="shared" si="102"/>
        <v>4.7194165671689955E-3</v>
      </c>
      <c r="I374" s="191">
        <v>5</v>
      </c>
      <c r="J374" s="213">
        <f>VLOOKUP(E374,'Appendix 3. nax IBGE 2019'!$E$5:$O$1850,11,FALSE)</f>
        <v>2.5000000000000027</v>
      </c>
      <c r="K374" s="190">
        <f t="shared" si="115"/>
        <v>2.3321918217806784E-2</v>
      </c>
      <c r="L374" s="190">
        <f t="shared" si="108"/>
        <v>0.97667808178219317</v>
      </c>
      <c r="M374" s="189">
        <f t="shared" si="119"/>
        <v>91372.204740155474</v>
      </c>
      <c r="N374" s="189">
        <f t="shared" si="104"/>
        <v>2130.9750863306031</v>
      </c>
      <c r="O374" s="189">
        <f t="shared" si="116"/>
        <v>451533.58598495089</v>
      </c>
      <c r="P374" s="189">
        <f t="shared" si="117"/>
        <v>3084321.0555102038</v>
      </c>
      <c r="Q374" s="200">
        <f t="shared" si="118"/>
        <v>33.75557221456355</v>
      </c>
    </row>
    <row r="375" spans="2:17" x14ac:dyDescent="0.2">
      <c r="B375" s="209" t="s">
        <v>58</v>
      </c>
      <c r="C375" s="187" t="s">
        <v>70</v>
      </c>
      <c r="D375" s="188" t="s">
        <v>128</v>
      </c>
      <c r="E375" s="187" t="str">
        <f t="shared" si="101"/>
        <v>ESMale50-54</v>
      </c>
      <c r="F375" s="189">
        <f>VLOOKUP(E375,'Appendix 1b. Pop 2019'!$E$4:$F$1683,2,FALSE)</f>
        <v>116710</v>
      </c>
      <c r="G375" s="189">
        <f>VLOOKUP(E375,'Appendix 2b. Deaths 2019'!$E$4:$F$1683,2,FALSE)</f>
        <v>787</v>
      </c>
      <c r="H375" s="190">
        <f t="shared" si="102"/>
        <v>6.7432096649815785E-3</v>
      </c>
      <c r="I375" s="191">
        <v>5</v>
      </c>
      <c r="J375" s="213">
        <f>VLOOKUP(E375,'Appendix 3. nax IBGE 2019'!$E$5:$O$1850,11,FALSE)</f>
        <v>2.4999999999999987</v>
      </c>
      <c r="K375" s="190">
        <f t="shared" si="115"/>
        <v>3.3157085378441579E-2</v>
      </c>
      <c r="L375" s="190">
        <f t="shared" si="108"/>
        <v>0.96684291462155847</v>
      </c>
      <c r="M375" s="189">
        <f t="shared" si="119"/>
        <v>89241.229653824877</v>
      </c>
      <c r="N375" s="189">
        <f t="shared" si="104"/>
        <v>2958.9790709089839</v>
      </c>
      <c r="O375" s="189">
        <f t="shared" si="116"/>
        <v>438808.7005918519</v>
      </c>
      <c r="P375" s="189">
        <f t="shared" si="117"/>
        <v>2632787.4695252529</v>
      </c>
      <c r="Q375" s="200">
        <f t="shared" si="118"/>
        <v>29.50191833682798</v>
      </c>
    </row>
    <row r="376" spans="2:17" x14ac:dyDescent="0.2">
      <c r="B376" s="209" t="s">
        <v>58</v>
      </c>
      <c r="C376" s="187" t="s">
        <v>70</v>
      </c>
      <c r="D376" s="188" t="s">
        <v>129</v>
      </c>
      <c r="E376" s="187" t="str">
        <f t="shared" si="101"/>
        <v>ESMale55-59</v>
      </c>
      <c r="F376" s="189">
        <f>VLOOKUP(E376,'Appendix 1b. Pop 2019'!$E$4:$F$1683,2,FALSE)</f>
        <v>104342</v>
      </c>
      <c r="G376" s="189">
        <f>VLOOKUP(E376,'Appendix 2b. Deaths 2019'!$E$4:$F$1683,2,FALSE)</f>
        <v>1051</v>
      </c>
      <c r="H376" s="190">
        <f t="shared" si="102"/>
        <v>1.0072645722719518E-2</v>
      </c>
      <c r="I376" s="191">
        <v>5</v>
      </c>
      <c r="J376" s="213">
        <f>VLOOKUP(E376,'Appendix 3. nax IBGE 2019'!$E$5:$O$1850,11,FALSE)</f>
        <v>2.4999999999999933</v>
      </c>
      <c r="K376" s="190">
        <f t="shared" si="115"/>
        <v>4.9126152781867716E-2</v>
      </c>
      <c r="L376" s="190">
        <f t="shared" si="108"/>
        <v>0.95087384721813228</v>
      </c>
      <c r="M376" s="189">
        <f t="shared" si="119"/>
        <v>86282.250582915891</v>
      </c>
      <c r="N376" s="189">
        <f t="shared" si="104"/>
        <v>4238.715024499721</v>
      </c>
      <c r="O376" s="189">
        <f t="shared" si="116"/>
        <v>420814.46535333013</v>
      </c>
      <c r="P376" s="189">
        <f t="shared" si="117"/>
        <v>2193978.768933401</v>
      </c>
      <c r="Q376" s="200">
        <f t="shared" si="118"/>
        <v>25.42792699670046</v>
      </c>
    </row>
    <row r="377" spans="2:17" x14ac:dyDescent="0.2">
      <c r="B377" s="209" t="s">
        <v>58</v>
      </c>
      <c r="C377" s="187" t="s">
        <v>70</v>
      </c>
      <c r="D377" s="188" t="s">
        <v>130</v>
      </c>
      <c r="E377" s="187" t="str">
        <f t="shared" si="101"/>
        <v>ESMale60-64</v>
      </c>
      <c r="F377" s="189">
        <f>VLOOKUP(E377,'Appendix 1b. Pop 2019'!$E$4:$F$1683,2,FALSE)</f>
        <v>87116</v>
      </c>
      <c r="G377" s="189">
        <f>VLOOKUP(E377,'Appendix 2b. Deaths 2019'!$E$4:$F$1683,2,FALSE)</f>
        <v>1325</v>
      </c>
      <c r="H377" s="190">
        <f t="shared" si="102"/>
        <v>1.5209605583360118E-2</v>
      </c>
      <c r="I377" s="191">
        <v>5</v>
      </c>
      <c r="J377" s="213">
        <f>VLOOKUP(E377,'Appendix 3. nax IBGE 2019'!$E$5:$O$1850,11,FALSE)</f>
        <v>2.4999999999999996</v>
      </c>
      <c r="K377" s="190">
        <f t="shared" si="115"/>
        <v>7.326230115505622E-2</v>
      </c>
      <c r="L377" s="190">
        <f t="shared" si="108"/>
        <v>0.92673769884494384</v>
      </c>
      <c r="M377" s="189">
        <f t="shared" si="119"/>
        <v>82043.535558416173</v>
      </c>
      <c r="N377" s="189">
        <f t="shared" si="104"/>
        <v>6010.6982099062488</v>
      </c>
      <c r="O377" s="189">
        <f t="shared" si="116"/>
        <v>395190.93226731528</v>
      </c>
      <c r="P377" s="189">
        <f t="shared" si="117"/>
        <v>1773164.3035800708</v>
      </c>
      <c r="Q377" s="200">
        <f t="shared" si="118"/>
        <v>21.612480392407669</v>
      </c>
    </row>
    <row r="378" spans="2:17" x14ac:dyDescent="0.2">
      <c r="B378" s="209" t="s">
        <v>58</v>
      </c>
      <c r="C378" s="187" t="s">
        <v>70</v>
      </c>
      <c r="D378" s="188" t="s">
        <v>131</v>
      </c>
      <c r="E378" s="187" t="str">
        <f t="shared" si="101"/>
        <v>ESMale65-69</v>
      </c>
      <c r="F378" s="189">
        <f>VLOOKUP(E378,'Appendix 1b. Pop 2019'!$E$4:$F$1683,2,FALSE)</f>
        <v>65299</v>
      </c>
      <c r="G378" s="189">
        <f>VLOOKUP(E378,'Appendix 2b. Deaths 2019'!$E$4:$F$1683,2,FALSE)</f>
        <v>1379</v>
      </c>
      <c r="H378" s="190">
        <f t="shared" si="102"/>
        <v>2.111824070812723E-2</v>
      </c>
      <c r="I378" s="191">
        <v>5</v>
      </c>
      <c r="J378" s="213">
        <f>VLOOKUP(E378,'Appendix 3. nax IBGE 2019'!$E$5:$O$1850,11,FALSE)</f>
        <v>2.5000000000000036</v>
      </c>
      <c r="K378" s="190">
        <f t="shared" si="115"/>
        <v>0.10029601506985812</v>
      </c>
      <c r="L378" s="190">
        <f t="shared" si="108"/>
        <v>0.89970398493014192</v>
      </c>
      <c r="M378" s="189">
        <f t="shared" si="119"/>
        <v>76032.837348509929</v>
      </c>
      <c r="N378" s="189">
        <f t="shared" si="104"/>
        <v>7625.7906005102232</v>
      </c>
      <c r="O378" s="189">
        <f t="shared" si="116"/>
        <v>361099.71024127415</v>
      </c>
      <c r="P378" s="189">
        <f t="shared" si="117"/>
        <v>1377973.3713127556</v>
      </c>
      <c r="Q378" s="200">
        <f t="shared" si="118"/>
        <v>18.123397986537995</v>
      </c>
    </row>
    <row r="379" spans="2:17" x14ac:dyDescent="0.2">
      <c r="B379" s="209" t="s">
        <v>58</v>
      </c>
      <c r="C379" s="187" t="s">
        <v>70</v>
      </c>
      <c r="D379" s="188" t="s">
        <v>132</v>
      </c>
      <c r="E379" s="187" t="str">
        <f t="shared" si="101"/>
        <v>ESMale70-74</v>
      </c>
      <c r="F379" s="189">
        <f>VLOOKUP(E379,'Appendix 1b. Pop 2019'!$E$4:$F$1683,2,FALSE)</f>
        <v>42408</v>
      </c>
      <c r="G379" s="189">
        <f>VLOOKUP(E379,'Appendix 2b. Deaths 2019'!$E$4:$F$1683,2,FALSE)</f>
        <v>1345</v>
      </c>
      <c r="H379" s="190">
        <f t="shared" si="102"/>
        <v>3.1715714016223355E-2</v>
      </c>
      <c r="I379" s="191">
        <v>5</v>
      </c>
      <c r="J379" s="213">
        <f>VLOOKUP(E379,'Appendix 3. nax IBGE 2019'!$E$5:$O$1850,11,FALSE)</f>
        <v>2.5000000000000036</v>
      </c>
      <c r="K379" s="190">
        <f t="shared" si="115"/>
        <v>0.14692869861592078</v>
      </c>
      <c r="L379" s="190">
        <f t="shared" si="108"/>
        <v>0.85307130138407916</v>
      </c>
      <c r="M379" s="189">
        <f t="shared" si="119"/>
        <v>68407.046747999702</v>
      </c>
      <c r="N379" s="189">
        <f t="shared" si="104"/>
        <v>10050.958354842052</v>
      </c>
      <c r="O379" s="189">
        <f t="shared" si="116"/>
        <v>316907.8378528934</v>
      </c>
      <c r="P379" s="189">
        <f t="shared" si="117"/>
        <v>1016873.6610714814</v>
      </c>
      <c r="Q379" s="200">
        <f t="shared" si="118"/>
        <v>14.865042556470485</v>
      </c>
    </row>
    <row r="380" spans="2:17" x14ac:dyDescent="0.2">
      <c r="B380" s="209" t="s">
        <v>58</v>
      </c>
      <c r="C380" s="187" t="s">
        <v>70</v>
      </c>
      <c r="D380" s="188" t="s">
        <v>133</v>
      </c>
      <c r="E380" s="187" t="str">
        <f t="shared" si="101"/>
        <v>ESMale75-79</v>
      </c>
      <c r="F380" s="189">
        <f>VLOOKUP(E380,'Appendix 1b. Pop 2019'!$E$4:$F$1683,2,FALSE)</f>
        <v>27600</v>
      </c>
      <c r="G380" s="189">
        <f>VLOOKUP(E380,'Appendix 2b. Deaths 2019'!$E$4:$F$1683,2,FALSE)</f>
        <v>1289</v>
      </c>
      <c r="H380" s="190">
        <f t="shared" si="102"/>
        <v>4.6702898550724639E-2</v>
      </c>
      <c r="I380" s="191">
        <v>5</v>
      </c>
      <c r="J380" s="213">
        <f>VLOOKUP(E380,'Appendix 3. nax IBGE 2019'!$E$5:$O$1850,11,FALSE)</f>
        <v>2.5000000000000009</v>
      </c>
      <c r="K380" s="190">
        <f t="shared" si="115"/>
        <v>0.20910049476843215</v>
      </c>
      <c r="L380" s="190">
        <f t="shared" si="108"/>
        <v>0.79089950523156782</v>
      </c>
      <c r="M380" s="189">
        <f t="shared" si="119"/>
        <v>58356.088393157654</v>
      </c>
      <c r="N380" s="189">
        <f t="shared" si="104"/>
        <v>12202.286955759626</v>
      </c>
      <c r="O380" s="189">
        <f t="shared" si="116"/>
        <v>261274.72457638918</v>
      </c>
      <c r="P380" s="189">
        <f t="shared" si="117"/>
        <v>699965.82321858802</v>
      </c>
      <c r="Q380" s="200">
        <f t="shared" si="118"/>
        <v>11.994735125198353</v>
      </c>
    </row>
    <row r="381" spans="2:17" x14ac:dyDescent="0.2">
      <c r="B381" s="209" t="s">
        <v>58</v>
      </c>
      <c r="C381" s="187" t="s">
        <v>70</v>
      </c>
      <c r="D381" s="188" t="s">
        <v>134</v>
      </c>
      <c r="E381" s="187" t="str">
        <f t="shared" si="101"/>
        <v>ESMale80-84</v>
      </c>
      <c r="F381" s="189">
        <f>VLOOKUP(E381,'Appendix 1b. Pop 2019'!$E$4:$F$1683,2,FALSE)</f>
        <v>17804</v>
      </c>
      <c r="G381" s="189">
        <f>VLOOKUP(E381,'Appendix 2b. Deaths 2019'!$E$4:$F$1683,2,FALSE)</f>
        <v>1305</v>
      </c>
      <c r="H381" s="190">
        <f t="shared" si="102"/>
        <v>7.3298135250505506E-2</v>
      </c>
      <c r="I381" s="191">
        <v>5</v>
      </c>
      <c r="J381" s="213">
        <f>VLOOKUP(E381,'Appendix 3. nax IBGE 2019'!$E$5:$O$1850,11,FALSE)</f>
        <v>2.5000000000000009</v>
      </c>
      <c r="K381" s="190">
        <f t="shared" si="115"/>
        <v>0.30973346308119526</v>
      </c>
      <c r="L381" s="190">
        <f t="shared" si="108"/>
        <v>0.6902665369188048</v>
      </c>
      <c r="M381" s="189">
        <f t="shared" si="119"/>
        <v>46153.801437398026</v>
      </c>
      <c r="N381" s="189">
        <f t="shared" si="104"/>
        <v>14295.376753567138</v>
      </c>
      <c r="O381" s="189">
        <f t="shared" si="116"/>
        <v>195030.56530307228</v>
      </c>
      <c r="P381" s="189">
        <f t="shared" si="117"/>
        <v>438691.09864219878</v>
      </c>
      <c r="Q381" s="200">
        <f t="shared" si="118"/>
        <v>9.5049830128777035</v>
      </c>
    </row>
    <row r="382" spans="2:17" x14ac:dyDescent="0.2">
      <c r="B382" s="209" t="s">
        <v>58</v>
      </c>
      <c r="C382" s="187" t="s">
        <v>70</v>
      </c>
      <c r="D382" s="188" t="s">
        <v>135</v>
      </c>
      <c r="E382" s="187" t="str">
        <f t="shared" si="101"/>
        <v>ESMale85-89</v>
      </c>
      <c r="F382" s="189">
        <f>VLOOKUP(E382,'Appendix 1b. Pop 2019'!$E$4:$F$1683,2,FALSE)</f>
        <v>9603</v>
      </c>
      <c r="G382" s="189">
        <f>VLOOKUP(E382,'Appendix 2b. Deaths 2019'!$E$4:$F$1683,2,FALSE)</f>
        <v>1074</v>
      </c>
      <c r="H382" s="190">
        <f t="shared" si="102"/>
        <v>0.11184004998437988</v>
      </c>
      <c r="I382" s="191">
        <v>5</v>
      </c>
      <c r="J382" s="213">
        <f>VLOOKUP(E382,'Appendix 3. nax IBGE 2019'!$E$5:$O$1850,11,FALSE)</f>
        <v>2.5000000000000009</v>
      </c>
      <c r="K382" s="190">
        <f t="shared" si="115"/>
        <v>0.43701171875000006</v>
      </c>
      <c r="L382" s="190">
        <f t="shared" si="108"/>
        <v>0.56298828125</v>
      </c>
      <c r="M382" s="189">
        <f t="shared" si="119"/>
        <v>31858.42468383089</v>
      </c>
      <c r="N382" s="189">
        <f t="shared" si="104"/>
        <v>13922.504927748365</v>
      </c>
      <c r="O382" s="189">
        <f t="shared" si="116"/>
        <v>124485.86109978356</v>
      </c>
      <c r="P382" s="189">
        <f t="shared" si="117"/>
        <v>243660.5333391265</v>
      </c>
      <c r="Q382" s="200">
        <f t="shared" si="118"/>
        <v>7.6482291813628676</v>
      </c>
    </row>
    <row r="383" spans="2:17" x14ac:dyDescent="0.2">
      <c r="B383" s="210" t="s">
        <v>58</v>
      </c>
      <c r="C383" s="211" t="s">
        <v>70</v>
      </c>
      <c r="D383" s="203" t="s">
        <v>8</v>
      </c>
      <c r="E383" s="211" t="str">
        <f t="shared" si="101"/>
        <v>ESMale90+</v>
      </c>
      <c r="F383" s="204">
        <f>VLOOKUP(E383,'Appendix 1b. Pop 2019'!$E$4:$F$1683,2,FALSE)</f>
        <v>5887</v>
      </c>
      <c r="G383" s="204">
        <f>VLOOKUP(E383,'Appendix 2b. Deaths 2019'!$E$4:$F$1683,2,FALSE)</f>
        <v>886</v>
      </c>
      <c r="H383" s="202">
        <f t="shared" si="102"/>
        <v>0.15050110412773909</v>
      </c>
      <c r="I383" s="205"/>
      <c r="J383" s="214">
        <f>VLOOKUP(E383,'Appendix 3. nax IBGE 2019'!$E$5:$O$1850,11,FALSE)</f>
        <v>6.5020289958898747</v>
      </c>
      <c r="K383" s="202">
        <v>1</v>
      </c>
      <c r="L383" s="202">
        <f t="shared" si="108"/>
        <v>0</v>
      </c>
      <c r="M383" s="204">
        <f t="shared" si="119"/>
        <v>17935.919756082527</v>
      </c>
      <c r="N383" s="204">
        <f t="shared" si="104"/>
        <v>17935.919756082527</v>
      </c>
      <c r="O383" s="204">
        <f>M383*Q383</f>
        <v>119174.67223934292</v>
      </c>
      <c r="P383" s="204">
        <f>O383</f>
        <v>119174.67223934292</v>
      </c>
      <c r="Q383" s="206">
        <f>1/H383</f>
        <v>6.6444695259593676</v>
      </c>
    </row>
    <row r="384" spans="2:17" x14ac:dyDescent="0.2">
      <c r="B384" s="207" t="s">
        <v>67</v>
      </c>
      <c r="C384" s="208" t="s">
        <v>69</v>
      </c>
      <c r="D384" s="194">
        <v>0</v>
      </c>
      <c r="E384" s="208" t="str">
        <f t="shared" si="101"/>
        <v>GOFemale0</v>
      </c>
      <c r="F384" s="195">
        <f>VLOOKUP(E384,'Appendix 1b. Pop 2019'!$E$4:$F$1683,2,FALSE)</f>
        <v>49586</v>
      </c>
      <c r="G384" s="195">
        <f>VLOOKUP(E384,'Appendix 2b. Deaths 2019'!$E$4:$F$1683,2,FALSE)</f>
        <v>547</v>
      </c>
      <c r="H384" s="193">
        <f t="shared" si="102"/>
        <v>1.1031339490985359E-2</v>
      </c>
      <c r="I384" s="196">
        <v>1</v>
      </c>
      <c r="J384" s="212">
        <f>VLOOKUP(E384,'Appendix 3. nax IBGE 2019'!$E$5:$O$1850,11,FALSE)</f>
        <v>8.8214430542603195E-2</v>
      </c>
      <c r="K384" s="193">
        <f t="shared" ref="K384:K402" si="120">(I384*H384)/(1+(I384-J384)*H384)</f>
        <v>1.0921488795890917E-2</v>
      </c>
      <c r="L384" s="193">
        <f t="shared" si="108"/>
        <v>0.98907851120410906</v>
      </c>
      <c r="M384" s="195">
        <v>100000</v>
      </c>
      <c r="N384" s="195">
        <f t="shared" si="104"/>
        <v>1092.1488795890918</v>
      </c>
      <c r="O384" s="195">
        <f t="shared" ref="O384:O402" si="121">M385*I384+N384*J384</f>
        <v>99004.1944118916</v>
      </c>
      <c r="P384" s="195">
        <f t="shared" ref="P384:P402" si="122">P385+O384</f>
        <v>7935862.9708625777</v>
      </c>
      <c r="Q384" s="197">
        <f t="shared" ref="Q384:Q402" si="123">P384/M384</f>
        <v>79.35862970862577</v>
      </c>
    </row>
    <row r="385" spans="2:17" x14ac:dyDescent="0.2">
      <c r="B385" s="209" t="s">
        <v>67</v>
      </c>
      <c r="C385" s="187" t="s">
        <v>69</v>
      </c>
      <c r="D385" s="199" t="s">
        <v>139</v>
      </c>
      <c r="E385" s="187" t="str">
        <f t="shared" si="101"/>
        <v>GOFemale01-04</v>
      </c>
      <c r="F385" s="189">
        <f>VLOOKUP(E385,'Appendix 1b. Pop 2019'!$E$4:$F$1683,2,FALSE)</f>
        <v>202903</v>
      </c>
      <c r="G385" s="189">
        <f>VLOOKUP(E385,'Appendix 2b. Deaths 2019'!$E$4:$F$1683,2,FALSE)</f>
        <v>93</v>
      </c>
      <c r="H385" s="190">
        <f t="shared" si="102"/>
        <v>4.5834709196019771E-4</v>
      </c>
      <c r="I385" s="191">
        <v>4</v>
      </c>
      <c r="J385" s="213">
        <f>VLOOKUP(E385,'Appendix 3. nax IBGE 2019'!$E$5:$O$1850,11,FALSE)</f>
        <v>1.5033005167893652</v>
      </c>
      <c r="K385" s="190">
        <f t="shared" si="120"/>
        <v>1.8312927189572965E-3</v>
      </c>
      <c r="L385" s="190">
        <f t="shared" si="108"/>
        <v>0.99816870728104268</v>
      </c>
      <c r="M385" s="189">
        <f t="shared" ref="M385:M403" si="124">M384-N384</f>
        <v>98907.851120410909</v>
      </c>
      <c r="N385" s="189">
        <f t="shared" si="104"/>
        <v>181.12922760452076</v>
      </c>
      <c r="O385" s="189">
        <f t="shared" si="121"/>
        <v>395179.17923268909</v>
      </c>
      <c r="P385" s="189">
        <f t="shared" si="122"/>
        <v>7836858.7764506862</v>
      </c>
      <c r="Q385" s="200">
        <f t="shared" si="123"/>
        <v>79.233940356363163</v>
      </c>
    </row>
    <row r="386" spans="2:17" x14ac:dyDescent="0.2">
      <c r="B386" s="209" t="s">
        <v>67</v>
      </c>
      <c r="C386" s="187" t="s">
        <v>69</v>
      </c>
      <c r="D386" s="199" t="s">
        <v>138</v>
      </c>
      <c r="E386" s="187" t="str">
        <f t="shared" si="101"/>
        <v>GOFemale05-09</v>
      </c>
      <c r="F386" s="189">
        <f>VLOOKUP(E386,'Appendix 1b. Pop 2019'!$E$4:$F$1683,2,FALSE)</f>
        <v>248966</v>
      </c>
      <c r="G386" s="189">
        <f>VLOOKUP(E386,'Appendix 2b. Deaths 2019'!$E$4:$F$1683,2,FALSE)</f>
        <v>51</v>
      </c>
      <c r="H386" s="190">
        <f t="shared" si="102"/>
        <v>2.0484724821863225E-4</v>
      </c>
      <c r="I386" s="191">
        <v>5</v>
      </c>
      <c r="J386" s="213">
        <f>VLOOKUP(E386,'Appendix 3. nax IBGE 2019'!$E$5:$O$1850,11,FALSE)</f>
        <v>2.4999999999999454</v>
      </c>
      <c r="K386" s="190">
        <f t="shared" si="120"/>
        <v>1.023711979638168E-3</v>
      </c>
      <c r="L386" s="190">
        <f t="shared" si="108"/>
        <v>0.99897628802036187</v>
      </c>
      <c r="M386" s="189">
        <f t="shared" si="124"/>
        <v>98726.721892806381</v>
      </c>
      <c r="N386" s="189">
        <f t="shared" si="104"/>
        <v>101.06772791207167</v>
      </c>
      <c r="O386" s="189">
        <f t="shared" si="121"/>
        <v>493380.94014425174</v>
      </c>
      <c r="P386" s="189">
        <f t="shared" si="122"/>
        <v>7441679.5972179975</v>
      </c>
      <c r="Q386" s="200">
        <f t="shared" si="123"/>
        <v>75.376549069439207</v>
      </c>
    </row>
    <row r="387" spans="2:17" x14ac:dyDescent="0.2">
      <c r="B387" s="209" t="s">
        <v>67</v>
      </c>
      <c r="C387" s="187" t="s">
        <v>69</v>
      </c>
      <c r="D387" s="199" t="s">
        <v>120</v>
      </c>
      <c r="E387" s="187" t="str">
        <f t="shared" si="101"/>
        <v>GOFemale10-14</v>
      </c>
      <c r="F387" s="189">
        <f>VLOOKUP(E387,'Appendix 1b. Pop 2019'!$E$4:$F$1683,2,FALSE)</f>
        <v>242508</v>
      </c>
      <c r="G387" s="189">
        <f>VLOOKUP(E387,'Appendix 2b. Deaths 2019'!$E$4:$F$1683,2,FALSE)</f>
        <v>45</v>
      </c>
      <c r="H387" s="190">
        <f t="shared" si="102"/>
        <v>1.8556088871294967E-4</v>
      </c>
      <c r="I387" s="191">
        <v>5</v>
      </c>
      <c r="J387" s="213">
        <f>VLOOKUP(E387,'Appendix 3. nax IBGE 2019'!$E$5:$O$1850,11,FALSE)</f>
        <v>2.5000000000002243</v>
      </c>
      <c r="K387" s="190">
        <f t="shared" si="120"/>
        <v>9.2737423259782264E-4</v>
      </c>
      <c r="L387" s="190">
        <f t="shared" si="108"/>
        <v>0.99907262576740219</v>
      </c>
      <c r="M387" s="189">
        <f t="shared" si="124"/>
        <v>98625.654164894309</v>
      </c>
      <c r="N387" s="189">
        <f t="shared" si="104"/>
        <v>91.462890345627116</v>
      </c>
      <c r="O387" s="189">
        <f t="shared" si="121"/>
        <v>492899.61359860742</v>
      </c>
      <c r="P387" s="189">
        <f t="shared" si="122"/>
        <v>6948298.6570737455</v>
      </c>
      <c r="Q387" s="200">
        <f t="shared" si="123"/>
        <v>70.451230117639966</v>
      </c>
    </row>
    <row r="388" spans="2:17" x14ac:dyDescent="0.2">
      <c r="B388" s="209" t="s">
        <v>67</v>
      </c>
      <c r="C388" s="187" t="s">
        <v>69</v>
      </c>
      <c r="D388" s="188" t="s">
        <v>121</v>
      </c>
      <c r="E388" s="187" t="str">
        <f t="shared" ref="E388:E451" si="125">_xlfn.CONCAT(B388,C388,D388)</f>
        <v>GOFemale15-19</v>
      </c>
      <c r="F388" s="189">
        <f>VLOOKUP(E388,'Appendix 1b. Pop 2019'!$E$4:$F$1683,2,FALSE)</f>
        <v>258617</v>
      </c>
      <c r="G388" s="189">
        <f>VLOOKUP(E388,'Appendix 2b. Deaths 2019'!$E$4:$F$1683,2,FALSE)</f>
        <v>110</v>
      </c>
      <c r="H388" s="190">
        <f t="shared" ref="H388:H451" si="126">G388/F388</f>
        <v>4.2533940150879485E-4</v>
      </c>
      <c r="I388" s="191">
        <v>5</v>
      </c>
      <c r="J388" s="213">
        <f>VLOOKUP(E388,'Appendix 3. nax IBGE 2019'!$E$5:$O$1850,11,FALSE)</f>
        <v>2.5000000000001807</v>
      </c>
      <c r="K388" s="190">
        <f t="shared" si="120"/>
        <v>2.1244379895863914E-3</v>
      </c>
      <c r="L388" s="190">
        <f t="shared" si="108"/>
        <v>0.99787556201041361</v>
      </c>
      <c r="M388" s="189">
        <f t="shared" si="124"/>
        <v>98534.191274548677</v>
      </c>
      <c r="N388" s="189">
        <f t="shared" ref="N388:N451" si="127">M388*K388</f>
        <v>209.32977921682314</v>
      </c>
      <c r="O388" s="189">
        <f t="shared" si="121"/>
        <v>492147.63192470139</v>
      </c>
      <c r="P388" s="189">
        <f t="shared" si="122"/>
        <v>6455399.043475138</v>
      </c>
      <c r="Q388" s="200">
        <f t="shared" si="123"/>
        <v>65.514304831388657</v>
      </c>
    </row>
    <row r="389" spans="2:17" x14ac:dyDescent="0.2">
      <c r="B389" s="209" t="s">
        <v>67</v>
      </c>
      <c r="C389" s="187" t="s">
        <v>69</v>
      </c>
      <c r="D389" s="188" t="s">
        <v>122</v>
      </c>
      <c r="E389" s="187" t="str">
        <f t="shared" si="125"/>
        <v>GOFemale20-24</v>
      </c>
      <c r="F389" s="189">
        <f>VLOOKUP(E389,'Appendix 1b. Pop 2019'!$E$4:$F$1683,2,FALSE)</f>
        <v>285968</v>
      </c>
      <c r="G389" s="189">
        <f>VLOOKUP(E389,'Appendix 2b. Deaths 2019'!$E$4:$F$1683,2,FALSE)</f>
        <v>176</v>
      </c>
      <c r="H389" s="190">
        <f t="shared" si="126"/>
        <v>6.154534773121468E-4</v>
      </c>
      <c r="I389" s="191">
        <v>5</v>
      </c>
      <c r="J389" s="213">
        <f>VLOOKUP(E389,'Appendix 3. nax IBGE 2019'!$E$5:$O$1850,11,FALSE)</f>
        <v>2.4999999999999805</v>
      </c>
      <c r="K389" s="190">
        <f t="shared" si="120"/>
        <v>3.0725398731878996E-3</v>
      </c>
      <c r="L389" s="190">
        <f t="shared" ref="L389:L452" si="128">1-K389</f>
        <v>0.9969274601268121</v>
      </c>
      <c r="M389" s="189">
        <f t="shared" si="124"/>
        <v>98324.861495331861</v>
      </c>
      <c r="N389" s="189">
        <f t="shared" si="127"/>
        <v>302.10705747008473</v>
      </c>
      <c r="O389" s="189">
        <f t="shared" si="121"/>
        <v>490869.0398329841</v>
      </c>
      <c r="P389" s="189">
        <f t="shared" si="122"/>
        <v>5963251.4115504371</v>
      </c>
      <c r="Q389" s="200">
        <f t="shared" si="123"/>
        <v>60.648459818410757</v>
      </c>
    </row>
    <row r="390" spans="2:17" x14ac:dyDescent="0.2">
      <c r="B390" s="209" t="s">
        <v>67</v>
      </c>
      <c r="C390" s="187" t="s">
        <v>69</v>
      </c>
      <c r="D390" s="188" t="s">
        <v>123</v>
      </c>
      <c r="E390" s="187" t="str">
        <f t="shared" si="125"/>
        <v>GOFemale25-29</v>
      </c>
      <c r="F390" s="189">
        <f>VLOOKUP(E390,'Appendix 1b. Pop 2019'!$E$4:$F$1683,2,FALSE)</f>
        <v>294862</v>
      </c>
      <c r="G390" s="189">
        <f>VLOOKUP(E390,'Appendix 2b. Deaths 2019'!$E$4:$F$1683,2,FALSE)</f>
        <v>161</v>
      </c>
      <c r="H390" s="190">
        <f t="shared" si="126"/>
        <v>5.4601813729812589E-4</v>
      </c>
      <c r="I390" s="191">
        <v>5</v>
      </c>
      <c r="J390" s="213">
        <f>VLOOKUP(E390,'Appendix 3. nax IBGE 2019'!$E$5:$O$1850,11,FALSE)</f>
        <v>2.4999999999999725</v>
      </c>
      <c r="K390" s="190">
        <f t="shared" si="120"/>
        <v>2.7263690690889015E-3</v>
      </c>
      <c r="L390" s="190">
        <f t="shared" si="128"/>
        <v>0.99727363093091115</v>
      </c>
      <c r="M390" s="189">
        <f t="shared" si="124"/>
        <v>98022.754437861775</v>
      </c>
      <c r="N390" s="189">
        <f t="shared" si="127"/>
        <v>267.2462057662832</v>
      </c>
      <c r="O390" s="189">
        <f t="shared" si="121"/>
        <v>489445.65667489322</v>
      </c>
      <c r="P390" s="189">
        <f t="shared" si="122"/>
        <v>5472382.371717453</v>
      </c>
      <c r="Q390" s="200">
        <f t="shared" si="123"/>
        <v>55.827673922247165</v>
      </c>
    </row>
    <row r="391" spans="2:17" x14ac:dyDescent="0.2">
      <c r="B391" s="209" t="s">
        <v>67</v>
      </c>
      <c r="C391" s="187" t="s">
        <v>69</v>
      </c>
      <c r="D391" s="188" t="s">
        <v>124</v>
      </c>
      <c r="E391" s="187" t="str">
        <f t="shared" si="125"/>
        <v>GOFemale30-34</v>
      </c>
      <c r="F391" s="189">
        <f>VLOOKUP(E391,'Appendix 1b. Pop 2019'!$E$4:$F$1683,2,FALSE)</f>
        <v>300628</v>
      </c>
      <c r="G391" s="189">
        <f>VLOOKUP(E391,'Appendix 2b. Deaths 2019'!$E$4:$F$1683,2,FALSE)</f>
        <v>265</v>
      </c>
      <c r="H391" s="190">
        <f t="shared" si="126"/>
        <v>8.8148808494218766E-4</v>
      </c>
      <c r="I391" s="191">
        <v>5</v>
      </c>
      <c r="J391" s="213">
        <f>VLOOKUP(E391,'Appendix 3. nax IBGE 2019'!$E$5:$O$1850,11,FALSE)</f>
        <v>2.4999999999999956</v>
      </c>
      <c r="K391" s="190">
        <f t="shared" si="120"/>
        <v>4.3977490163148196E-3</v>
      </c>
      <c r="L391" s="190">
        <f t="shared" si="128"/>
        <v>0.99560225098368516</v>
      </c>
      <c r="M391" s="189">
        <f t="shared" si="124"/>
        <v>97755.508232095497</v>
      </c>
      <c r="N391" s="189">
        <f t="shared" si="127"/>
        <v>429.90419016705323</v>
      </c>
      <c r="O391" s="189">
        <f t="shared" si="121"/>
        <v>487702.78068505984</v>
      </c>
      <c r="P391" s="189">
        <f t="shared" si="122"/>
        <v>4982936.7150425594</v>
      </c>
      <c r="Q391" s="200">
        <f t="shared" si="123"/>
        <v>50.973462315922376</v>
      </c>
    </row>
    <row r="392" spans="2:17" x14ac:dyDescent="0.2">
      <c r="B392" s="209" t="s">
        <v>67</v>
      </c>
      <c r="C392" s="187" t="s">
        <v>69</v>
      </c>
      <c r="D392" s="188" t="s">
        <v>125</v>
      </c>
      <c r="E392" s="187" t="str">
        <f t="shared" si="125"/>
        <v>GOFemale35-39</v>
      </c>
      <c r="F392" s="189">
        <f>VLOOKUP(E392,'Appendix 1b. Pop 2019'!$E$4:$F$1683,2,FALSE)</f>
        <v>294094</v>
      </c>
      <c r="G392" s="189">
        <f>VLOOKUP(E392,'Appendix 2b. Deaths 2019'!$E$4:$F$1683,2,FALSE)</f>
        <v>351</v>
      </c>
      <c r="H392" s="190">
        <f t="shared" si="126"/>
        <v>1.1934959570749487E-3</v>
      </c>
      <c r="I392" s="191">
        <v>5</v>
      </c>
      <c r="J392" s="213">
        <f>VLOOKUP(E392,'Appendix 3. nax IBGE 2019'!$E$5:$O$1850,11,FALSE)</f>
        <v>2.4999999999999889</v>
      </c>
      <c r="K392" s="190">
        <f t="shared" si="120"/>
        <v>5.9497273465402593E-3</v>
      </c>
      <c r="L392" s="190">
        <f t="shared" si="128"/>
        <v>0.99405027265345969</v>
      </c>
      <c r="M392" s="189">
        <f t="shared" si="124"/>
        <v>97325.60404192844</v>
      </c>
      <c r="N392" s="189">
        <f t="shared" si="127"/>
        <v>579.06080788681084</v>
      </c>
      <c r="O392" s="189">
        <f t="shared" si="121"/>
        <v>485180.36818992521</v>
      </c>
      <c r="P392" s="189">
        <f t="shared" si="122"/>
        <v>4495233.9343574997</v>
      </c>
      <c r="Q392" s="200">
        <f t="shared" si="123"/>
        <v>46.187578064462116</v>
      </c>
    </row>
    <row r="393" spans="2:17" x14ac:dyDescent="0.2">
      <c r="B393" s="209" t="s">
        <v>67</v>
      </c>
      <c r="C393" s="187" t="s">
        <v>69</v>
      </c>
      <c r="D393" s="188" t="s">
        <v>126</v>
      </c>
      <c r="E393" s="187" t="str">
        <f t="shared" si="125"/>
        <v>GOFemale40-44</v>
      </c>
      <c r="F393" s="189">
        <f>VLOOKUP(E393,'Appendix 1b. Pop 2019'!$E$4:$F$1683,2,FALSE)</f>
        <v>274078</v>
      </c>
      <c r="G393" s="189">
        <f>VLOOKUP(E393,'Appendix 2b. Deaths 2019'!$E$4:$F$1683,2,FALSE)</f>
        <v>443</v>
      </c>
      <c r="H393" s="190">
        <f t="shared" si="126"/>
        <v>1.6163281985420209E-3</v>
      </c>
      <c r="I393" s="191">
        <v>5</v>
      </c>
      <c r="J393" s="213">
        <f>VLOOKUP(E393,'Appendix 3. nax IBGE 2019'!$E$5:$O$1850,11,FALSE)</f>
        <v>2.5000000000000555</v>
      </c>
      <c r="K393" s="190">
        <f t="shared" si="120"/>
        <v>8.0491159599615537E-3</v>
      </c>
      <c r="L393" s="190">
        <f t="shared" si="128"/>
        <v>0.99195088404003839</v>
      </c>
      <c r="M393" s="189">
        <f t="shared" si="124"/>
        <v>96746.54323404163</v>
      </c>
      <c r="N393" s="189">
        <f t="shared" si="127"/>
        <v>778.724145216235</v>
      </c>
      <c r="O393" s="189">
        <f t="shared" si="121"/>
        <v>481785.90580716758</v>
      </c>
      <c r="P393" s="189">
        <f t="shared" si="122"/>
        <v>4010053.5661675748</v>
      </c>
      <c r="Q393" s="200">
        <f t="shared" si="123"/>
        <v>41.449063006486632</v>
      </c>
    </row>
    <row r="394" spans="2:17" x14ac:dyDescent="0.2">
      <c r="B394" s="209" t="s">
        <v>67</v>
      </c>
      <c r="C394" s="187" t="s">
        <v>69</v>
      </c>
      <c r="D394" s="188" t="s">
        <v>127</v>
      </c>
      <c r="E394" s="187" t="str">
        <f t="shared" si="125"/>
        <v>GOFemale45-49</v>
      </c>
      <c r="F394" s="189">
        <f>VLOOKUP(E394,'Appendix 1b. Pop 2019'!$E$4:$F$1683,2,FALSE)</f>
        <v>241266</v>
      </c>
      <c r="G394" s="189">
        <f>VLOOKUP(E394,'Appendix 2b. Deaths 2019'!$E$4:$F$1683,2,FALSE)</f>
        <v>626</v>
      </c>
      <c r="H394" s="190">
        <f t="shared" si="126"/>
        <v>2.5946465726625384E-3</v>
      </c>
      <c r="I394" s="191">
        <v>5</v>
      </c>
      <c r="J394" s="213">
        <f>VLOOKUP(E394,'Appendix 3. nax IBGE 2019'!$E$5:$O$1850,11,FALSE)</f>
        <v>2.5000000000000084</v>
      </c>
      <c r="K394" s="190">
        <f t="shared" si="120"/>
        <v>1.2889622824104005E-2</v>
      </c>
      <c r="L394" s="190">
        <f t="shared" si="128"/>
        <v>0.987110377175896</v>
      </c>
      <c r="M394" s="189">
        <f t="shared" si="124"/>
        <v>95967.819088825388</v>
      </c>
      <c r="N394" s="189">
        <f t="shared" si="127"/>
        <v>1236.9889913068077</v>
      </c>
      <c r="O394" s="189">
        <f t="shared" si="121"/>
        <v>476746.62296585995</v>
      </c>
      <c r="P394" s="189">
        <f t="shared" si="122"/>
        <v>3528267.6603604071</v>
      </c>
      <c r="Q394" s="200">
        <f t="shared" si="123"/>
        <v>36.765112449775813</v>
      </c>
    </row>
    <row r="395" spans="2:17" x14ac:dyDescent="0.2">
      <c r="B395" s="209" t="s">
        <v>67</v>
      </c>
      <c r="C395" s="187" t="s">
        <v>69</v>
      </c>
      <c r="D395" s="188" t="s">
        <v>128</v>
      </c>
      <c r="E395" s="187" t="str">
        <f t="shared" si="125"/>
        <v>GOFemale50-54</v>
      </c>
      <c r="F395" s="189">
        <f>VLOOKUP(E395,'Appendix 1b. Pop 2019'!$E$4:$F$1683,2,FALSE)</f>
        <v>216137</v>
      </c>
      <c r="G395" s="189">
        <f>VLOOKUP(E395,'Appendix 2b. Deaths 2019'!$E$4:$F$1683,2,FALSE)</f>
        <v>797</v>
      </c>
      <c r="H395" s="190">
        <f t="shared" si="126"/>
        <v>3.6874759990191408E-3</v>
      </c>
      <c r="I395" s="191">
        <v>5</v>
      </c>
      <c r="J395" s="213">
        <f>VLOOKUP(E395,'Appendix 3. nax IBGE 2019'!$E$5:$O$1850,11,FALSE)</f>
        <v>2.5000000000000009</v>
      </c>
      <c r="K395" s="190">
        <f t="shared" si="120"/>
        <v>1.8268964078678031E-2</v>
      </c>
      <c r="L395" s="190">
        <f t="shared" si="128"/>
        <v>0.98173103592132194</v>
      </c>
      <c r="M395" s="189">
        <f t="shared" si="124"/>
        <v>94730.830097518585</v>
      </c>
      <c r="N395" s="189">
        <f t="shared" si="127"/>
        <v>1730.6341321949187</v>
      </c>
      <c r="O395" s="189">
        <f t="shared" si="121"/>
        <v>469327.56515710562</v>
      </c>
      <c r="P395" s="189">
        <f t="shared" si="122"/>
        <v>3051521.0373945474</v>
      </c>
      <c r="Q395" s="200">
        <f t="shared" si="123"/>
        <v>32.212544049843387</v>
      </c>
    </row>
    <row r="396" spans="2:17" x14ac:dyDescent="0.2">
      <c r="B396" s="209" t="s">
        <v>67</v>
      </c>
      <c r="C396" s="187" t="s">
        <v>69</v>
      </c>
      <c r="D396" s="188" t="s">
        <v>129</v>
      </c>
      <c r="E396" s="187" t="str">
        <f t="shared" si="125"/>
        <v>GOFemale55-59</v>
      </c>
      <c r="F396" s="189">
        <f>VLOOKUP(E396,'Appendix 1b. Pop 2019'!$E$4:$F$1683,2,FALSE)</f>
        <v>182036</v>
      </c>
      <c r="G396" s="189">
        <f>VLOOKUP(E396,'Appendix 2b. Deaths 2019'!$E$4:$F$1683,2,FALSE)</f>
        <v>1022</v>
      </c>
      <c r="H396" s="190">
        <f t="shared" si="126"/>
        <v>5.6142740996286446E-3</v>
      </c>
      <c r="I396" s="191">
        <v>5</v>
      </c>
      <c r="J396" s="213">
        <f>VLOOKUP(E396,'Appendix 3. nax IBGE 2019'!$E$5:$O$1850,11,FALSE)</f>
        <v>2.4999999999999951</v>
      </c>
      <c r="K396" s="190">
        <f t="shared" si="120"/>
        <v>2.7682823106218609E-2</v>
      </c>
      <c r="L396" s="190">
        <f t="shared" si="128"/>
        <v>0.97231717689378139</v>
      </c>
      <c r="M396" s="189">
        <f t="shared" si="124"/>
        <v>93000.19596532367</v>
      </c>
      <c r="N396" s="189">
        <f t="shared" si="127"/>
        <v>2574.5079737517208</v>
      </c>
      <c r="O396" s="189">
        <f t="shared" si="121"/>
        <v>458564.70989223901</v>
      </c>
      <c r="P396" s="189">
        <f t="shared" si="122"/>
        <v>2582193.4722374417</v>
      </c>
      <c r="Q396" s="200">
        <f t="shared" si="123"/>
        <v>27.765462700747921</v>
      </c>
    </row>
    <row r="397" spans="2:17" x14ac:dyDescent="0.2">
      <c r="B397" s="209" t="s">
        <v>67</v>
      </c>
      <c r="C397" s="187" t="s">
        <v>69</v>
      </c>
      <c r="D397" s="188" t="s">
        <v>130</v>
      </c>
      <c r="E397" s="187" t="str">
        <f t="shared" si="125"/>
        <v>GOFemale60-64</v>
      </c>
      <c r="F397" s="189">
        <f>VLOOKUP(E397,'Appendix 1b. Pop 2019'!$E$4:$F$1683,2,FALSE)</f>
        <v>145519</v>
      </c>
      <c r="G397" s="189">
        <f>VLOOKUP(E397,'Appendix 2b. Deaths 2019'!$E$4:$F$1683,2,FALSE)</f>
        <v>1338</v>
      </c>
      <c r="H397" s="190">
        <f t="shared" si="126"/>
        <v>9.1946756093705985E-3</v>
      </c>
      <c r="I397" s="191">
        <v>5</v>
      </c>
      <c r="J397" s="213">
        <f>VLOOKUP(E397,'Appendix 3. nax IBGE 2019'!$E$5:$O$1850,11,FALSE)</f>
        <v>2.5000000000000009</v>
      </c>
      <c r="K397" s="190">
        <f t="shared" si="120"/>
        <v>4.4940348237317282E-2</v>
      </c>
      <c r="L397" s="190">
        <f t="shared" si="128"/>
        <v>0.9550596517626827</v>
      </c>
      <c r="M397" s="189">
        <f t="shared" si="124"/>
        <v>90425.687991571947</v>
      </c>
      <c r="N397" s="189">
        <f t="shared" si="127"/>
        <v>4063.761907940243</v>
      </c>
      <c r="O397" s="189">
        <f t="shared" si="121"/>
        <v>441969.03518800909</v>
      </c>
      <c r="P397" s="189">
        <f t="shared" si="122"/>
        <v>2123628.7623452027</v>
      </c>
      <c r="Q397" s="200">
        <f t="shared" si="123"/>
        <v>23.484795189428183</v>
      </c>
    </row>
    <row r="398" spans="2:17" x14ac:dyDescent="0.2">
      <c r="B398" s="209" t="s">
        <v>67</v>
      </c>
      <c r="C398" s="187" t="s">
        <v>69</v>
      </c>
      <c r="D398" s="188" t="s">
        <v>131</v>
      </c>
      <c r="E398" s="187" t="str">
        <f t="shared" si="125"/>
        <v>GOFemale65-69</v>
      </c>
      <c r="F398" s="189">
        <f>VLOOKUP(E398,'Appendix 1b. Pop 2019'!$E$4:$F$1683,2,FALSE)</f>
        <v>111127</v>
      </c>
      <c r="G398" s="189">
        <f>VLOOKUP(E398,'Appendix 2b. Deaths 2019'!$E$4:$F$1683,2,FALSE)</f>
        <v>1559</v>
      </c>
      <c r="H398" s="190">
        <f t="shared" si="126"/>
        <v>1.4028993853878895E-2</v>
      </c>
      <c r="I398" s="191">
        <v>5</v>
      </c>
      <c r="J398" s="213">
        <f>VLOOKUP(E398,'Appendix 3. nax IBGE 2019'!$E$5:$O$1850,11,FALSE)</f>
        <v>2.4999999999999942</v>
      </c>
      <c r="K398" s="190">
        <f t="shared" si="120"/>
        <v>6.7768171128759533E-2</v>
      </c>
      <c r="L398" s="190">
        <f t="shared" si="128"/>
        <v>0.93223182887124045</v>
      </c>
      <c r="M398" s="189">
        <f t="shared" si="124"/>
        <v>86361.926083631697</v>
      </c>
      <c r="N398" s="189">
        <f t="shared" si="127"/>
        <v>5852.5897858448343</v>
      </c>
      <c r="O398" s="189">
        <f t="shared" si="121"/>
        <v>417178.1559535464</v>
      </c>
      <c r="P398" s="189">
        <f t="shared" si="122"/>
        <v>1681659.7271571937</v>
      </c>
      <c r="Q398" s="200">
        <f t="shared" si="123"/>
        <v>19.472235085733239</v>
      </c>
    </row>
    <row r="399" spans="2:17" x14ac:dyDescent="0.2">
      <c r="B399" s="209" t="s">
        <v>67</v>
      </c>
      <c r="C399" s="187" t="s">
        <v>69</v>
      </c>
      <c r="D399" s="188" t="s">
        <v>132</v>
      </c>
      <c r="E399" s="187" t="str">
        <f t="shared" si="125"/>
        <v>GOFemale70-74</v>
      </c>
      <c r="F399" s="189">
        <f>VLOOKUP(E399,'Appendix 1b. Pop 2019'!$E$4:$F$1683,2,FALSE)</f>
        <v>78550</v>
      </c>
      <c r="G399" s="189">
        <f>VLOOKUP(E399,'Appendix 2b. Deaths 2019'!$E$4:$F$1683,2,FALSE)</f>
        <v>1786</v>
      </c>
      <c r="H399" s="190">
        <f t="shared" si="126"/>
        <v>2.2737110120942074E-2</v>
      </c>
      <c r="I399" s="191">
        <v>5</v>
      </c>
      <c r="J399" s="213">
        <f>VLOOKUP(E399,'Appendix 3. nax IBGE 2019'!$E$5:$O$1850,11,FALSE)</f>
        <v>2.4999999999999956</v>
      </c>
      <c r="K399" s="190">
        <f t="shared" si="120"/>
        <v>0.10757092091790638</v>
      </c>
      <c r="L399" s="190">
        <f t="shared" si="128"/>
        <v>0.89242907908209368</v>
      </c>
      <c r="M399" s="189">
        <f t="shared" si="124"/>
        <v>80509.336297786867</v>
      </c>
      <c r="N399" s="189">
        <f t="shared" si="127"/>
        <v>8660.4634480423611</v>
      </c>
      <c r="O399" s="189">
        <f t="shared" si="121"/>
        <v>380895.52286882844</v>
      </c>
      <c r="P399" s="189">
        <f t="shared" si="122"/>
        <v>1264481.5712036474</v>
      </c>
      <c r="Q399" s="200">
        <f t="shared" si="123"/>
        <v>15.706024038337612</v>
      </c>
    </row>
    <row r="400" spans="2:17" x14ac:dyDescent="0.2">
      <c r="B400" s="209" t="s">
        <v>67</v>
      </c>
      <c r="C400" s="187" t="s">
        <v>69</v>
      </c>
      <c r="D400" s="188" t="s">
        <v>133</v>
      </c>
      <c r="E400" s="187" t="str">
        <f t="shared" si="125"/>
        <v>GOFemale75-79</v>
      </c>
      <c r="F400" s="189">
        <f>VLOOKUP(E400,'Appendix 1b. Pop 2019'!$E$4:$F$1683,2,FALSE)</f>
        <v>52869</v>
      </c>
      <c r="G400" s="189">
        <f>VLOOKUP(E400,'Appendix 2b. Deaths 2019'!$E$4:$F$1683,2,FALSE)</f>
        <v>2000</v>
      </c>
      <c r="H400" s="190">
        <f t="shared" si="126"/>
        <v>3.7829351794057012E-2</v>
      </c>
      <c r="I400" s="191">
        <v>5</v>
      </c>
      <c r="J400" s="213">
        <f>VLOOKUP(E400,'Appendix 3. nax IBGE 2019'!$E$5:$O$1850,11,FALSE)</f>
        <v>2.4999999999999978</v>
      </c>
      <c r="K400" s="190">
        <f t="shared" si="120"/>
        <v>0.17280409200089855</v>
      </c>
      <c r="L400" s="190">
        <f t="shared" si="128"/>
        <v>0.82719590799910148</v>
      </c>
      <c r="M400" s="189">
        <f t="shared" si="124"/>
        <v>71848.872849744512</v>
      </c>
      <c r="N400" s="189">
        <f t="shared" si="127"/>
        <v>12415.779234088113</v>
      </c>
      <c r="O400" s="189">
        <f t="shared" si="121"/>
        <v>328204.9161635022</v>
      </c>
      <c r="P400" s="189">
        <f t="shared" si="122"/>
        <v>883586.04833481903</v>
      </c>
      <c r="Q400" s="200">
        <f t="shared" si="123"/>
        <v>12.297841473207759</v>
      </c>
    </row>
    <row r="401" spans="2:17" x14ac:dyDescent="0.2">
      <c r="B401" s="209" t="s">
        <v>67</v>
      </c>
      <c r="C401" s="187" t="s">
        <v>69</v>
      </c>
      <c r="D401" s="188" t="s">
        <v>134</v>
      </c>
      <c r="E401" s="187" t="str">
        <f t="shared" si="125"/>
        <v>GOFemale80-84</v>
      </c>
      <c r="F401" s="189">
        <f>VLOOKUP(E401,'Appendix 1b. Pop 2019'!$E$4:$F$1683,2,FALSE)</f>
        <v>33699</v>
      </c>
      <c r="G401" s="189">
        <f>VLOOKUP(E401,'Appendix 2b. Deaths 2019'!$E$4:$F$1683,2,FALSE)</f>
        <v>2101</v>
      </c>
      <c r="H401" s="190">
        <f t="shared" si="126"/>
        <v>6.2346063681414876E-2</v>
      </c>
      <c r="I401" s="191">
        <v>5</v>
      </c>
      <c r="J401" s="213">
        <f>VLOOKUP(E401,'Appendix 3. nax IBGE 2019'!$E$5:$O$1850,11,FALSE)</f>
        <v>2.4999999999999991</v>
      </c>
      <c r="K401" s="190">
        <f t="shared" si="120"/>
        <v>0.26969436350333104</v>
      </c>
      <c r="L401" s="190">
        <f t="shared" si="128"/>
        <v>0.73030563649666891</v>
      </c>
      <c r="M401" s="189">
        <f t="shared" si="124"/>
        <v>59433.093615656398</v>
      </c>
      <c r="N401" s="189">
        <f t="shared" si="127"/>
        <v>16028.77035370834</v>
      </c>
      <c r="O401" s="189">
        <f t="shared" si="121"/>
        <v>257093.54219401113</v>
      </c>
      <c r="P401" s="189">
        <f t="shared" si="122"/>
        <v>555381.13217131689</v>
      </c>
      <c r="Q401" s="200">
        <f t="shared" si="123"/>
        <v>9.3446445134232992</v>
      </c>
    </row>
    <row r="402" spans="2:17" x14ac:dyDescent="0.2">
      <c r="B402" s="209" t="s">
        <v>67</v>
      </c>
      <c r="C402" s="187" t="s">
        <v>69</v>
      </c>
      <c r="D402" s="188" t="s">
        <v>135</v>
      </c>
      <c r="E402" s="187" t="str">
        <f t="shared" si="125"/>
        <v>GOFemale85-89</v>
      </c>
      <c r="F402" s="189">
        <f>VLOOKUP(E402,'Appendix 1b. Pop 2019'!$E$4:$F$1683,2,FALSE)</f>
        <v>16722</v>
      </c>
      <c r="G402" s="189">
        <f>VLOOKUP(E402,'Appendix 2b. Deaths 2019'!$E$4:$F$1683,2,FALSE)</f>
        <v>1821</v>
      </c>
      <c r="H402" s="190">
        <f t="shared" si="126"/>
        <v>0.10889845712235378</v>
      </c>
      <c r="I402" s="191">
        <v>5</v>
      </c>
      <c r="J402" s="213">
        <f>VLOOKUP(E402,'Appendix 3. nax IBGE 2019'!$E$5:$O$1850,11,FALSE)</f>
        <v>2.5</v>
      </c>
      <c r="K402" s="190">
        <f t="shared" si="120"/>
        <v>0.42797715574984135</v>
      </c>
      <c r="L402" s="190">
        <f t="shared" si="128"/>
        <v>0.5720228442501587</v>
      </c>
      <c r="M402" s="189">
        <f t="shared" si="124"/>
        <v>43404.323261948055</v>
      </c>
      <c r="N402" s="189">
        <f t="shared" si="127"/>
        <v>18576.058816895205</v>
      </c>
      <c r="O402" s="189">
        <f t="shared" si="121"/>
        <v>170581.46926750225</v>
      </c>
      <c r="P402" s="189">
        <f t="shared" si="122"/>
        <v>298287.58997730579</v>
      </c>
      <c r="Q402" s="200">
        <f t="shared" si="123"/>
        <v>6.8723013644774467</v>
      </c>
    </row>
    <row r="403" spans="2:17" x14ac:dyDescent="0.2">
      <c r="B403" s="210" t="s">
        <v>67</v>
      </c>
      <c r="C403" s="211" t="s">
        <v>69</v>
      </c>
      <c r="D403" s="203" t="s">
        <v>8</v>
      </c>
      <c r="E403" s="211" t="str">
        <f t="shared" si="125"/>
        <v>GOFemale90+</v>
      </c>
      <c r="F403" s="204">
        <f>VLOOKUP(E403,'Appendix 1b. Pop 2019'!$E$4:$F$1683,2,FALSE)</f>
        <v>9171</v>
      </c>
      <c r="G403" s="204">
        <f>VLOOKUP(E403,'Appendix 2b. Deaths 2019'!$E$4:$F$1683,2,FALSE)</f>
        <v>1783</v>
      </c>
      <c r="H403" s="202">
        <f t="shared" si="126"/>
        <v>0.19441718460364191</v>
      </c>
      <c r="I403" s="205"/>
      <c r="J403" s="214">
        <f>VLOOKUP(E403,'Appendix 3. nax IBGE 2019'!$E$5:$O$1850,11,FALSE)</f>
        <v>5.4610214127354899</v>
      </c>
      <c r="K403" s="202">
        <v>1</v>
      </c>
      <c r="L403" s="202">
        <f t="shared" si="128"/>
        <v>0</v>
      </c>
      <c r="M403" s="204">
        <f t="shared" si="124"/>
        <v>24828.26444505285</v>
      </c>
      <c r="N403" s="204">
        <f t="shared" si="127"/>
        <v>24828.26444505285</v>
      </c>
      <c r="O403" s="204">
        <f>M403*Q403</f>
        <v>127706.12070980354</v>
      </c>
      <c r="P403" s="204">
        <f>O403</f>
        <v>127706.12070980354</v>
      </c>
      <c r="Q403" s="206">
        <f>1/H403</f>
        <v>5.1435782389231637</v>
      </c>
    </row>
    <row r="404" spans="2:17" x14ac:dyDescent="0.2">
      <c r="B404" s="207" t="s">
        <v>67</v>
      </c>
      <c r="C404" s="208" t="s">
        <v>70</v>
      </c>
      <c r="D404" s="194">
        <v>0</v>
      </c>
      <c r="E404" s="208" t="str">
        <f t="shared" si="125"/>
        <v>GOMale0</v>
      </c>
      <c r="F404" s="195">
        <f>VLOOKUP(E404,'Appendix 1b. Pop 2019'!$E$4:$F$1683,2,FALSE)</f>
        <v>51939</v>
      </c>
      <c r="G404" s="195">
        <f>VLOOKUP(E404,'Appendix 2b. Deaths 2019'!$E$4:$F$1683,2,FALSE)</f>
        <v>705</v>
      </c>
      <c r="H404" s="193">
        <f t="shared" si="126"/>
        <v>1.3573615202449027E-2</v>
      </c>
      <c r="I404" s="196">
        <v>1</v>
      </c>
      <c r="J404" s="212">
        <f>VLOOKUP(E404,'Appendix 3. nax IBGE 2019'!$E$5:$O$1850,11,FALSE)</f>
        <v>8.4878858742930316E-2</v>
      </c>
      <c r="K404" s="193">
        <f t="shared" ref="K404:K422" si="129">(I404*H404)/(1+(I404-J404)*H404)</f>
        <v>1.3407079138958961E-2</v>
      </c>
      <c r="L404" s="193">
        <f t="shared" si="128"/>
        <v>0.986592920861041</v>
      </c>
      <c r="M404" s="195">
        <v>100000</v>
      </c>
      <c r="N404" s="195">
        <f t="shared" si="127"/>
        <v>1340.7079138958961</v>
      </c>
      <c r="O404" s="195">
        <f t="shared" ref="O404:O422" si="130">M405*I404+N404*J404</f>
        <v>98773.089843743204</v>
      </c>
      <c r="P404" s="195">
        <f t="shared" ref="P404:P422" si="131">P405+O404</f>
        <v>7289656.0715846783</v>
      </c>
      <c r="Q404" s="197">
        <f t="shared" ref="Q404:Q422" si="132">P404/M404</f>
        <v>72.896560715846789</v>
      </c>
    </row>
    <row r="405" spans="2:17" x14ac:dyDescent="0.2">
      <c r="B405" s="209" t="s">
        <v>67</v>
      </c>
      <c r="C405" s="187" t="s">
        <v>70</v>
      </c>
      <c r="D405" s="199" t="s">
        <v>139</v>
      </c>
      <c r="E405" s="187" t="str">
        <f t="shared" si="125"/>
        <v>GOMale01-04</v>
      </c>
      <c r="F405" s="189">
        <f>VLOOKUP(E405,'Appendix 1b. Pop 2019'!$E$4:$F$1683,2,FALSE)</f>
        <v>211850</v>
      </c>
      <c r="G405" s="189">
        <f>VLOOKUP(E405,'Appendix 2b. Deaths 2019'!$E$4:$F$1683,2,FALSE)</f>
        <v>109</v>
      </c>
      <c r="H405" s="190">
        <f t="shared" si="126"/>
        <v>5.1451498701911725E-4</v>
      </c>
      <c r="I405" s="191">
        <v>4</v>
      </c>
      <c r="J405" s="213">
        <f>VLOOKUP(E405,'Appendix 3. nax IBGE 2019'!$E$5:$O$1850,11,FALSE)</f>
        <v>1.6085869560373782</v>
      </c>
      <c r="K405" s="190">
        <f t="shared" si="129"/>
        <v>2.0555307863031626E-3</v>
      </c>
      <c r="L405" s="190">
        <f t="shared" si="128"/>
        <v>0.99794446921369684</v>
      </c>
      <c r="M405" s="189">
        <f t="shared" ref="M405:M423" si="133">M404-N404</f>
        <v>98659.292086104106</v>
      </c>
      <c r="N405" s="189">
        <f t="shared" si="127"/>
        <v>202.79721223786296</v>
      </c>
      <c r="O405" s="189">
        <f t="shared" si="130"/>
        <v>394152.19644579157</v>
      </c>
      <c r="P405" s="189">
        <f t="shared" si="131"/>
        <v>7190882.9817409348</v>
      </c>
      <c r="Q405" s="200">
        <f t="shared" si="132"/>
        <v>72.886018434686818</v>
      </c>
    </row>
    <row r="406" spans="2:17" x14ac:dyDescent="0.2">
      <c r="B406" s="209" t="s">
        <v>67</v>
      </c>
      <c r="C406" s="187" t="s">
        <v>70</v>
      </c>
      <c r="D406" s="199" t="s">
        <v>138</v>
      </c>
      <c r="E406" s="187" t="str">
        <f t="shared" si="125"/>
        <v>GOMale05-09</v>
      </c>
      <c r="F406" s="189">
        <f>VLOOKUP(E406,'Appendix 1b. Pop 2019'!$E$4:$F$1683,2,FALSE)</f>
        <v>259184</v>
      </c>
      <c r="G406" s="189">
        <f>VLOOKUP(E406,'Appendix 2b. Deaths 2019'!$E$4:$F$1683,2,FALSE)</f>
        <v>64</v>
      </c>
      <c r="H406" s="190">
        <f t="shared" si="126"/>
        <v>2.4692882276683745E-4</v>
      </c>
      <c r="I406" s="191">
        <v>5</v>
      </c>
      <c r="J406" s="213">
        <f>VLOOKUP(E406,'Appendix 3. nax IBGE 2019'!$E$5:$O$1850,11,FALSE)</f>
        <v>2.5000000000001257</v>
      </c>
      <c r="K406" s="190">
        <f t="shared" si="129"/>
        <v>1.2338824110062312E-3</v>
      </c>
      <c r="L406" s="190">
        <f t="shared" si="128"/>
        <v>0.99876611758899381</v>
      </c>
      <c r="M406" s="189">
        <f t="shared" si="133"/>
        <v>98456.49487386625</v>
      </c>
      <c r="N406" s="189">
        <f t="shared" si="127"/>
        <v>121.48373727418873</v>
      </c>
      <c r="O406" s="189">
        <f t="shared" si="130"/>
        <v>491978.76502614579</v>
      </c>
      <c r="P406" s="189">
        <f t="shared" si="131"/>
        <v>6796730.7852951428</v>
      </c>
      <c r="Q406" s="200">
        <f t="shared" si="132"/>
        <v>69.032833171671541</v>
      </c>
    </row>
    <row r="407" spans="2:17" x14ac:dyDescent="0.2">
      <c r="B407" s="209" t="s">
        <v>67</v>
      </c>
      <c r="C407" s="187" t="s">
        <v>70</v>
      </c>
      <c r="D407" s="199" t="s">
        <v>120</v>
      </c>
      <c r="E407" s="187" t="str">
        <f t="shared" si="125"/>
        <v>GOMale10-14</v>
      </c>
      <c r="F407" s="189">
        <f>VLOOKUP(E407,'Appendix 1b. Pop 2019'!$E$4:$F$1683,2,FALSE)</f>
        <v>252803</v>
      </c>
      <c r="G407" s="189">
        <f>VLOOKUP(E407,'Appendix 2b. Deaths 2019'!$E$4:$F$1683,2,FALSE)</f>
        <v>89</v>
      </c>
      <c r="H407" s="190">
        <f t="shared" si="126"/>
        <v>3.52052784183732E-4</v>
      </c>
      <c r="I407" s="191">
        <v>5</v>
      </c>
      <c r="J407" s="213">
        <f>VLOOKUP(E407,'Appendix 3. nax IBGE 2019'!$E$5:$O$1850,11,FALSE)</f>
        <v>2.5000000000000244</v>
      </c>
      <c r="K407" s="190">
        <f t="shared" si="129"/>
        <v>1.7587160187411944E-3</v>
      </c>
      <c r="L407" s="190">
        <f t="shared" si="128"/>
        <v>0.99824128398125878</v>
      </c>
      <c r="M407" s="189">
        <f t="shared" si="133"/>
        <v>98335.01113659206</v>
      </c>
      <c r="N407" s="189">
        <f t="shared" si="127"/>
        <v>172.94335928901819</v>
      </c>
      <c r="O407" s="189">
        <f t="shared" si="130"/>
        <v>491242.69728473778</v>
      </c>
      <c r="P407" s="189">
        <f t="shared" si="131"/>
        <v>6304752.0202689972</v>
      </c>
      <c r="Q407" s="200">
        <f t="shared" si="132"/>
        <v>64.11502828337909</v>
      </c>
    </row>
    <row r="408" spans="2:17" x14ac:dyDescent="0.2">
      <c r="B408" s="209" t="s">
        <v>67</v>
      </c>
      <c r="C408" s="187" t="s">
        <v>70</v>
      </c>
      <c r="D408" s="188" t="s">
        <v>121</v>
      </c>
      <c r="E408" s="187" t="str">
        <f t="shared" si="125"/>
        <v>GOMale15-19</v>
      </c>
      <c r="F408" s="189">
        <f>VLOOKUP(E408,'Appendix 1b. Pop 2019'!$E$4:$F$1683,2,FALSE)</f>
        <v>267457</v>
      </c>
      <c r="G408" s="189">
        <f>VLOOKUP(E408,'Appendix 2b. Deaths 2019'!$E$4:$F$1683,2,FALSE)</f>
        <v>496</v>
      </c>
      <c r="H408" s="190">
        <f t="shared" si="126"/>
        <v>1.8545037146158075E-3</v>
      </c>
      <c r="I408" s="191">
        <v>5</v>
      </c>
      <c r="J408" s="213">
        <f>VLOOKUP(E408,'Appendix 3. nax IBGE 2019'!$E$5:$O$1850,11,FALSE)</f>
        <v>2.50000000000004</v>
      </c>
      <c r="K408" s="190">
        <f t="shared" si="129"/>
        <v>9.229727164799013E-3</v>
      </c>
      <c r="L408" s="190">
        <f t="shared" si="128"/>
        <v>0.99077027283520103</v>
      </c>
      <c r="M408" s="189">
        <f t="shared" si="133"/>
        <v>98162.067777303047</v>
      </c>
      <c r="N408" s="189">
        <f t="shared" si="127"/>
        <v>906.00910351701577</v>
      </c>
      <c r="O408" s="189">
        <f t="shared" si="130"/>
        <v>488545.31612772268</v>
      </c>
      <c r="P408" s="189">
        <f t="shared" si="131"/>
        <v>5813509.3229842596</v>
      </c>
      <c r="Q408" s="200">
        <f t="shared" si="132"/>
        <v>59.223582536720507</v>
      </c>
    </row>
    <row r="409" spans="2:17" x14ac:dyDescent="0.2">
      <c r="B409" s="209" t="s">
        <v>67</v>
      </c>
      <c r="C409" s="187" t="s">
        <v>70</v>
      </c>
      <c r="D409" s="188" t="s">
        <v>122</v>
      </c>
      <c r="E409" s="187" t="str">
        <f t="shared" si="125"/>
        <v>GOMale20-24</v>
      </c>
      <c r="F409" s="189">
        <f>VLOOKUP(E409,'Appendix 1b. Pop 2019'!$E$4:$F$1683,2,FALSE)</f>
        <v>290807</v>
      </c>
      <c r="G409" s="189">
        <f>VLOOKUP(E409,'Appendix 2b. Deaths 2019'!$E$4:$F$1683,2,FALSE)</f>
        <v>815</v>
      </c>
      <c r="H409" s="190">
        <f t="shared" si="126"/>
        <v>2.8025460184933652E-3</v>
      </c>
      <c r="I409" s="191">
        <v>5</v>
      </c>
      <c r="J409" s="213">
        <f>VLOOKUP(E409,'Appendix 3. nax IBGE 2019'!$E$5:$O$1850,11,FALSE)</f>
        <v>2.4999999999999991</v>
      </c>
      <c r="K409" s="190">
        <f t="shared" si="129"/>
        <v>1.3915234877212995E-2</v>
      </c>
      <c r="L409" s="190">
        <f t="shared" si="128"/>
        <v>0.98608476512278698</v>
      </c>
      <c r="M409" s="189">
        <f t="shared" si="133"/>
        <v>97256.058673786029</v>
      </c>
      <c r="N409" s="189">
        <f t="shared" si="127"/>
        <v>1353.3408996777407</v>
      </c>
      <c r="O409" s="189">
        <f t="shared" si="130"/>
        <v>482896.94111973577</v>
      </c>
      <c r="P409" s="189">
        <f t="shared" si="131"/>
        <v>5324964.0068565365</v>
      </c>
      <c r="Q409" s="200">
        <f t="shared" si="132"/>
        <v>54.752002903154903</v>
      </c>
    </row>
    <row r="410" spans="2:17" x14ac:dyDescent="0.2">
      <c r="B410" s="209" t="s">
        <v>67</v>
      </c>
      <c r="C410" s="187" t="s">
        <v>70</v>
      </c>
      <c r="D410" s="188" t="s">
        <v>123</v>
      </c>
      <c r="E410" s="187" t="str">
        <f t="shared" si="125"/>
        <v>GOMale25-29</v>
      </c>
      <c r="F410" s="189">
        <f>VLOOKUP(E410,'Appendix 1b. Pop 2019'!$E$4:$F$1683,2,FALSE)</f>
        <v>297471</v>
      </c>
      <c r="G410" s="189">
        <f>VLOOKUP(E410,'Appendix 2b. Deaths 2019'!$E$4:$F$1683,2,FALSE)</f>
        <v>727</v>
      </c>
      <c r="H410" s="190">
        <f t="shared" si="126"/>
        <v>2.4439357113802689E-3</v>
      </c>
      <c r="I410" s="191">
        <v>5</v>
      </c>
      <c r="J410" s="213">
        <f>VLOOKUP(E410,'Appendix 3. nax IBGE 2019'!$E$5:$O$1850,11,FALSE)</f>
        <v>2.4999999999999845</v>
      </c>
      <c r="K410" s="190">
        <f t="shared" si="129"/>
        <v>1.2145471676993936E-2</v>
      </c>
      <c r="L410" s="190">
        <f t="shared" si="128"/>
        <v>0.98785452832300602</v>
      </c>
      <c r="M410" s="189">
        <f t="shared" si="133"/>
        <v>95902.717774108285</v>
      </c>
      <c r="N410" s="189">
        <f t="shared" si="127"/>
        <v>1164.7837424721752</v>
      </c>
      <c r="O410" s="189">
        <f t="shared" si="130"/>
        <v>476601.62951436092</v>
      </c>
      <c r="P410" s="189">
        <f t="shared" si="131"/>
        <v>4842067.0657368004</v>
      </c>
      <c r="Q410" s="200">
        <f t="shared" si="132"/>
        <v>50.489362325913739</v>
      </c>
    </row>
    <row r="411" spans="2:17" x14ac:dyDescent="0.2">
      <c r="B411" s="209" t="s">
        <v>67</v>
      </c>
      <c r="C411" s="187" t="s">
        <v>70</v>
      </c>
      <c r="D411" s="188" t="s">
        <v>124</v>
      </c>
      <c r="E411" s="187" t="str">
        <f t="shared" si="125"/>
        <v>GOMale30-34</v>
      </c>
      <c r="F411" s="189">
        <f>VLOOKUP(E411,'Appendix 1b. Pop 2019'!$E$4:$F$1683,2,FALSE)</f>
        <v>304619</v>
      </c>
      <c r="G411" s="189">
        <f>VLOOKUP(E411,'Appendix 2b. Deaths 2019'!$E$4:$F$1683,2,FALSE)</f>
        <v>738</v>
      </c>
      <c r="H411" s="190">
        <f t="shared" si="126"/>
        <v>2.4226985184771796E-3</v>
      </c>
      <c r="I411" s="191">
        <v>5</v>
      </c>
      <c r="J411" s="213">
        <f>VLOOKUP(E411,'Appendix 3. nax IBGE 2019'!$E$5:$O$1850,11,FALSE)</f>
        <v>2.50000000000002</v>
      </c>
      <c r="K411" s="190">
        <f t="shared" si="129"/>
        <v>1.2040565939229404E-2</v>
      </c>
      <c r="L411" s="190">
        <f t="shared" si="128"/>
        <v>0.98795943406077058</v>
      </c>
      <c r="M411" s="189">
        <f t="shared" si="133"/>
        <v>94737.934031636105</v>
      </c>
      <c r="N411" s="189">
        <f t="shared" si="127"/>
        <v>1140.6983416542798</v>
      </c>
      <c r="O411" s="189">
        <f t="shared" si="130"/>
        <v>470837.92430404486</v>
      </c>
      <c r="P411" s="189">
        <f t="shared" si="131"/>
        <v>4365465.4362224396</v>
      </c>
      <c r="Q411" s="200">
        <f t="shared" si="132"/>
        <v>46.07938183204066</v>
      </c>
    </row>
    <row r="412" spans="2:17" x14ac:dyDescent="0.2">
      <c r="B412" s="209" t="s">
        <v>67</v>
      </c>
      <c r="C412" s="187" t="s">
        <v>70</v>
      </c>
      <c r="D412" s="188" t="s">
        <v>125</v>
      </c>
      <c r="E412" s="187" t="str">
        <f t="shared" si="125"/>
        <v>GOMale35-39</v>
      </c>
      <c r="F412" s="189">
        <f>VLOOKUP(E412,'Appendix 1b. Pop 2019'!$E$4:$F$1683,2,FALSE)</f>
        <v>290641</v>
      </c>
      <c r="G412" s="189">
        <f>VLOOKUP(E412,'Appendix 2b. Deaths 2019'!$E$4:$F$1683,2,FALSE)</f>
        <v>851</v>
      </c>
      <c r="H412" s="190">
        <f t="shared" si="126"/>
        <v>2.9280108449943401E-3</v>
      </c>
      <c r="I412" s="191">
        <v>5</v>
      </c>
      <c r="J412" s="213">
        <f>VLOOKUP(E412,'Appendix 3. nax IBGE 2019'!$E$5:$O$1850,11,FALSE)</f>
        <v>2.4999999999999902</v>
      </c>
      <c r="K412" s="190">
        <f t="shared" si="129"/>
        <v>1.4533667385664783E-2</v>
      </c>
      <c r="L412" s="190">
        <f t="shared" si="128"/>
        <v>0.98546633261433525</v>
      </c>
      <c r="M412" s="189">
        <f t="shared" si="133"/>
        <v>93597.235689981826</v>
      </c>
      <c r="N412" s="189">
        <f t="shared" si="127"/>
        <v>1360.3110917358688</v>
      </c>
      <c r="O412" s="189">
        <f t="shared" si="130"/>
        <v>464585.40072056942</v>
      </c>
      <c r="P412" s="189">
        <f t="shared" si="131"/>
        <v>3894627.5119183948</v>
      </c>
      <c r="Q412" s="200">
        <f t="shared" si="132"/>
        <v>41.610497181972391</v>
      </c>
    </row>
    <row r="413" spans="2:17" x14ac:dyDescent="0.2">
      <c r="B413" s="209" t="s">
        <v>67</v>
      </c>
      <c r="C413" s="187" t="s">
        <v>70</v>
      </c>
      <c r="D413" s="188" t="s">
        <v>126</v>
      </c>
      <c r="E413" s="187" t="str">
        <f t="shared" si="125"/>
        <v>GOMale40-44</v>
      </c>
      <c r="F413" s="189">
        <f>VLOOKUP(E413,'Appendix 1b. Pop 2019'!$E$4:$F$1683,2,FALSE)</f>
        <v>264385</v>
      </c>
      <c r="G413" s="189">
        <f>VLOOKUP(E413,'Appendix 2b. Deaths 2019'!$E$4:$F$1683,2,FALSE)</f>
        <v>985</v>
      </c>
      <c r="H413" s="190">
        <f t="shared" si="126"/>
        <v>3.725627399436428E-3</v>
      </c>
      <c r="I413" s="191">
        <v>5</v>
      </c>
      <c r="J413" s="213">
        <f>VLOOKUP(E413,'Appendix 3. nax IBGE 2019'!$E$5:$O$1850,11,FALSE)</f>
        <v>2.4999999999999738</v>
      </c>
      <c r="K413" s="190">
        <f t="shared" si="129"/>
        <v>1.8456234366070509E-2</v>
      </c>
      <c r="L413" s="190">
        <f t="shared" si="128"/>
        <v>0.98154376563392953</v>
      </c>
      <c r="M413" s="189">
        <f t="shared" si="133"/>
        <v>92236.924598245954</v>
      </c>
      <c r="N413" s="189">
        <f t="shared" si="127"/>
        <v>1702.3462975908012</v>
      </c>
      <c r="O413" s="189">
        <f t="shared" si="130"/>
        <v>456928.75724725268</v>
      </c>
      <c r="P413" s="189">
        <f t="shared" si="131"/>
        <v>3430042.1111978255</v>
      </c>
      <c r="Q413" s="200">
        <f t="shared" si="132"/>
        <v>37.187299187803298</v>
      </c>
    </row>
    <row r="414" spans="2:17" x14ac:dyDescent="0.2">
      <c r="B414" s="209" t="s">
        <v>67</v>
      </c>
      <c r="C414" s="187" t="s">
        <v>70</v>
      </c>
      <c r="D414" s="188" t="s">
        <v>127</v>
      </c>
      <c r="E414" s="187" t="str">
        <f t="shared" si="125"/>
        <v>GOMale45-49</v>
      </c>
      <c r="F414" s="189">
        <f>VLOOKUP(E414,'Appendix 1b. Pop 2019'!$E$4:$F$1683,2,FALSE)</f>
        <v>229592</v>
      </c>
      <c r="G414" s="189">
        <f>VLOOKUP(E414,'Appendix 2b. Deaths 2019'!$E$4:$F$1683,2,FALSE)</f>
        <v>1100</v>
      </c>
      <c r="H414" s="190">
        <f t="shared" si="126"/>
        <v>4.7911077041011881E-3</v>
      </c>
      <c r="I414" s="191">
        <v>5</v>
      </c>
      <c r="J414" s="213">
        <f>VLOOKUP(E414,'Appendix 3. nax IBGE 2019'!$E$5:$O$1850,11,FALSE)</f>
        <v>2.4999999999999853</v>
      </c>
      <c r="K414" s="190">
        <f t="shared" si="129"/>
        <v>2.3672000757504027E-2</v>
      </c>
      <c r="L414" s="190">
        <f t="shared" si="128"/>
        <v>0.97632799924249603</v>
      </c>
      <c r="M414" s="189">
        <f t="shared" si="133"/>
        <v>90534.57830065515</v>
      </c>
      <c r="N414" s="189">
        <f t="shared" si="127"/>
        <v>2143.1346061134163</v>
      </c>
      <c r="O414" s="189">
        <f t="shared" si="130"/>
        <v>447315.05498799222</v>
      </c>
      <c r="P414" s="189">
        <f t="shared" si="131"/>
        <v>2973113.3539505727</v>
      </c>
      <c r="Q414" s="200">
        <f t="shared" si="132"/>
        <v>32.83953390799698</v>
      </c>
    </row>
    <row r="415" spans="2:17" x14ac:dyDescent="0.2">
      <c r="B415" s="209" t="s">
        <v>67</v>
      </c>
      <c r="C415" s="187" t="s">
        <v>70</v>
      </c>
      <c r="D415" s="188" t="s">
        <v>128</v>
      </c>
      <c r="E415" s="187" t="str">
        <f t="shared" si="125"/>
        <v>GOMale50-54</v>
      </c>
      <c r="F415" s="189">
        <f>VLOOKUP(E415,'Appendix 1b. Pop 2019'!$E$4:$F$1683,2,FALSE)</f>
        <v>203798</v>
      </c>
      <c r="G415" s="189">
        <f>VLOOKUP(E415,'Appendix 2b. Deaths 2019'!$E$4:$F$1683,2,FALSE)</f>
        <v>1383</v>
      </c>
      <c r="H415" s="190">
        <f t="shared" si="126"/>
        <v>6.7861313653715932E-3</v>
      </c>
      <c r="I415" s="191">
        <v>5</v>
      </c>
      <c r="J415" s="213">
        <f>VLOOKUP(E415,'Appendix 3. nax IBGE 2019'!$E$5:$O$1850,11,FALSE)</f>
        <v>2.5000000000000115</v>
      </c>
      <c r="K415" s="190">
        <f t="shared" si="129"/>
        <v>3.3364615173059345E-2</v>
      </c>
      <c r="L415" s="190">
        <f t="shared" si="128"/>
        <v>0.96663538482694067</v>
      </c>
      <c r="M415" s="189">
        <f t="shared" si="133"/>
        <v>88391.44369454174</v>
      </c>
      <c r="N415" s="189">
        <f t="shared" si="127"/>
        <v>2949.146503459528</v>
      </c>
      <c r="O415" s="189">
        <f t="shared" si="130"/>
        <v>434584.35221405991</v>
      </c>
      <c r="P415" s="189">
        <f t="shared" si="131"/>
        <v>2525798.2989625805</v>
      </c>
      <c r="Q415" s="200">
        <f t="shared" si="132"/>
        <v>28.575144758253916</v>
      </c>
    </row>
    <row r="416" spans="2:17" x14ac:dyDescent="0.2">
      <c r="B416" s="209" t="s">
        <v>67</v>
      </c>
      <c r="C416" s="187" t="s">
        <v>70</v>
      </c>
      <c r="D416" s="188" t="s">
        <v>129</v>
      </c>
      <c r="E416" s="187" t="str">
        <f t="shared" si="125"/>
        <v>GOMale55-59</v>
      </c>
      <c r="F416" s="189">
        <f>VLOOKUP(E416,'Appendix 1b. Pop 2019'!$E$4:$F$1683,2,FALSE)</f>
        <v>168046</v>
      </c>
      <c r="G416" s="189">
        <f>VLOOKUP(E416,'Appendix 2b. Deaths 2019'!$E$4:$F$1683,2,FALSE)</f>
        <v>1700</v>
      </c>
      <c r="H416" s="190">
        <f t="shared" si="126"/>
        <v>1.0116277685871726E-2</v>
      </c>
      <c r="I416" s="191">
        <v>5</v>
      </c>
      <c r="J416" s="213">
        <f>VLOOKUP(E416,'Appendix 3. nax IBGE 2019'!$E$5:$O$1850,11,FALSE)</f>
        <v>2.4999999999999973</v>
      </c>
      <c r="K416" s="190">
        <f t="shared" si="129"/>
        <v>4.9333704787110556E-2</v>
      </c>
      <c r="L416" s="190">
        <f t="shared" si="128"/>
        <v>0.95066629521288948</v>
      </c>
      <c r="M416" s="189">
        <f t="shared" si="133"/>
        <v>85442.297191082209</v>
      </c>
      <c r="N416" s="189">
        <f t="shared" si="127"/>
        <v>4215.1850659574156</v>
      </c>
      <c r="O416" s="189">
        <f t="shared" si="130"/>
        <v>416673.52329051751</v>
      </c>
      <c r="P416" s="189">
        <f t="shared" si="131"/>
        <v>2091213.9467485205</v>
      </c>
      <c r="Q416" s="200">
        <f t="shared" si="132"/>
        <v>24.475160611280767</v>
      </c>
    </row>
    <row r="417" spans="2:17" x14ac:dyDescent="0.2">
      <c r="B417" s="209" t="s">
        <v>67</v>
      </c>
      <c r="C417" s="187" t="s">
        <v>70</v>
      </c>
      <c r="D417" s="188" t="s">
        <v>130</v>
      </c>
      <c r="E417" s="187" t="str">
        <f t="shared" si="125"/>
        <v>GOMale60-64</v>
      </c>
      <c r="F417" s="189">
        <f>VLOOKUP(E417,'Appendix 1b. Pop 2019'!$E$4:$F$1683,2,FALSE)</f>
        <v>130911</v>
      </c>
      <c r="G417" s="189">
        <f>VLOOKUP(E417,'Appendix 2b. Deaths 2019'!$E$4:$F$1683,2,FALSE)</f>
        <v>2024</v>
      </c>
      <c r="H417" s="190">
        <f t="shared" si="126"/>
        <v>1.5460885639862197E-2</v>
      </c>
      <c r="I417" s="191">
        <v>5</v>
      </c>
      <c r="J417" s="213">
        <f>VLOOKUP(E417,'Appendix 3. nax IBGE 2019'!$E$5:$O$1850,11,FALSE)</f>
        <v>2.4999999999999973</v>
      </c>
      <c r="K417" s="190">
        <f t="shared" si="129"/>
        <v>7.4427635304587E-2</v>
      </c>
      <c r="L417" s="190">
        <f t="shared" si="128"/>
        <v>0.92557236469541304</v>
      </c>
      <c r="M417" s="189">
        <f t="shared" si="133"/>
        <v>81227.112125124797</v>
      </c>
      <c r="N417" s="189">
        <f t="shared" si="127"/>
        <v>6045.5418780935852</v>
      </c>
      <c r="O417" s="189">
        <f t="shared" si="130"/>
        <v>391021.70593038999</v>
      </c>
      <c r="P417" s="189">
        <f t="shared" si="131"/>
        <v>1674540.423458003</v>
      </c>
      <c r="Q417" s="200">
        <f t="shared" si="132"/>
        <v>20.615535621634415</v>
      </c>
    </row>
    <row r="418" spans="2:17" x14ac:dyDescent="0.2">
      <c r="B418" s="209" t="s">
        <v>67</v>
      </c>
      <c r="C418" s="187" t="s">
        <v>70</v>
      </c>
      <c r="D418" s="188" t="s">
        <v>131</v>
      </c>
      <c r="E418" s="187" t="str">
        <f t="shared" si="125"/>
        <v>GOMale65-69</v>
      </c>
      <c r="F418" s="189">
        <f>VLOOKUP(E418,'Appendix 1b. Pop 2019'!$E$4:$F$1683,2,FALSE)</f>
        <v>97367</v>
      </c>
      <c r="G418" s="189">
        <f>VLOOKUP(E418,'Appendix 2b. Deaths 2019'!$E$4:$F$1683,2,FALSE)</f>
        <v>2183</v>
      </c>
      <c r="H418" s="190">
        <f t="shared" si="126"/>
        <v>2.2420327215586389E-2</v>
      </c>
      <c r="I418" s="191">
        <v>5</v>
      </c>
      <c r="J418" s="213">
        <f>VLOOKUP(E418,'Appendix 3. nax IBGE 2019'!$E$5:$O$1850,11,FALSE)</f>
        <v>2.4999999999999978</v>
      </c>
      <c r="K418" s="190">
        <f t="shared" si="129"/>
        <v>0.10615174399097491</v>
      </c>
      <c r="L418" s="190">
        <f t="shared" si="128"/>
        <v>0.89384825600902507</v>
      </c>
      <c r="M418" s="189">
        <f t="shared" si="133"/>
        <v>75181.57024703121</v>
      </c>
      <c r="N418" s="189">
        <f t="shared" si="127"/>
        <v>7980.6547977023529</v>
      </c>
      <c r="O418" s="189">
        <f t="shared" si="130"/>
        <v>355956.21424090012</v>
      </c>
      <c r="P418" s="189">
        <f t="shared" si="131"/>
        <v>1283518.717527613</v>
      </c>
      <c r="Q418" s="200">
        <f t="shared" si="132"/>
        <v>17.072252060049212</v>
      </c>
    </row>
    <row r="419" spans="2:17" x14ac:dyDescent="0.2">
      <c r="B419" s="209" t="s">
        <v>67</v>
      </c>
      <c r="C419" s="187" t="s">
        <v>70</v>
      </c>
      <c r="D419" s="188" t="s">
        <v>132</v>
      </c>
      <c r="E419" s="187" t="str">
        <f t="shared" si="125"/>
        <v>GOMale70-74</v>
      </c>
      <c r="F419" s="189">
        <f>VLOOKUP(E419,'Appendix 1b. Pop 2019'!$E$4:$F$1683,2,FALSE)</f>
        <v>68855</v>
      </c>
      <c r="G419" s="189">
        <f>VLOOKUP(E419,'Appendix 2b. Deaths 2019'!$E$4:$F$1683,2,FALSE)</f>
        <v>2317</v>
      </c>
      <c r="H419" s="190">
        <f t="shared" si="126"/>
        <v>3.3650424805751214E-2</v>
      </c>
      <c r="I419" s="191">
        <v>5</v>
      </c>
      <c r="J419" s="213">
        <f>VLOOKUP(E419,'Appendix 3. nax IBGE 2019'!$E$5:$O$1850,11,FALSE)</f>
        <v>2.4999999999999987</v>
      </c>
      <c r="K419" s="190">
        <f t="shared" si="129"/>
        <v>0.15519608828159012</v>
      </c>
      <c r="L419" s="190">
        <f t="shared" si="128"/>
        <v>0.84480391171840985</v>
      </c>
      <c r="M419" s="189">
        <f t="shared" si="133"/>
        <v>67200.915449328852</v>
      </c>
      <c r="N419" s="189">
        <f t="shared" si="127"/>
        <v>10429.319206677714</v>
      </c>
      <c r="O419" s="189">
        <f t="shared" si="130"/>
        <v>309931.27922994993</v>
      </c>
      <c r="P419" s="189">
        <f t="shared" si="131"/>
        <v>927562.50328671304</v>
      </c>
      <c r="Q419" s="200">
        <f t="shared" si="132"/>
        <v>13.802825409218094</v>
      </c>
    </row>
    <row r="420" spans="2:17" x14ac:dyDescent="0.2">
      <c r="B420" s="209" t="s">
        <v>67</v>
      </c>
      <c r="C420" s="187" t="s">
        <v>70</v>
      </c>
      <c r="D420" s="188" t="s">
        <v>133</v>
      </c>
      <c r="E420" s="187" t="str">
        <f t="shared" si="125"/>
        <v>GOMale75-79</v>
      </c>
      <c r="F420" s="189">
        <f>VLOOKUP(E420,'Appendix 1b. Pop 2019'!$E$4:$F$1683,2,FALSE)</f>
        <v>45102</v>
      </c>
      <c r="G420" s="189">
        <f>VLOOKUP(E420,'Appendix 2b. Deaths 2019'!$E$4:$F$1683,2,FALSE)</f>
        <v>2386</v>
      </c>
      <c r="H420" s="190">
        <f t="shared" si="126"/>
        <v>5.2902310318832871E-2</v>
      </c>
      <c r="I420" s="191">
        <v>5</v>
      </c>
      <c r="J420" s="213">
        <f>VLOOKUP(E420,'Appendix 3. nax IBGE 2019'!$E$5:$O$1850,11,FALSE)</f>
        <v>2.4999999999999991</v>
      </c>
      <c r="K420" s="190">
        <f t="shared" si="129"/>
        <v>0.23361466308966652</v>
      </c>
      <c r="L420" s="190">
        <f t="shared" si="128"/>
        <v>0.7663853369103335</v>
      </c>
      <c r="M420" s="189">
        <f t="shared" si="133"/>
        <v>56771.59624265114</v>
      </c>
      <c r="N420" s="189">
        <f t="shared" si="127"/>
        <v>13262.677329289523</v>
      </c>
      <c r="O420" s="189">
        <f t="shared" si="130"/>
        <v>250701.28789003188</v>
      </c>
      <c r="P420" s="189">
        <f t="shared" si="131"/>
        <v>617631.22405676311</v>
      </c>
      <c r="Q420" s="200">
        <f t="shared" si="132"/>
        <v>10.879229490340657</v>
      </c>
    </row>
    <row r="421" spans="2:17" x14ac:dyDescent="0.2">
      <c r="B421" s="209" t="s">
        <v>67</v>
      </c>
      <c r="C421" s="187" t="s">
        <v>70</v>
      </c>
      <c r="D421" s="188" t="s">
        <v>134</v>
      </c>
      <c r="E421" s="187" t="str">
        <f t="shared" si="125"/>
        <v>GOMale80-84</v>
      </c>
      <c r="F421" s="189">
        <f>VLOOKUP(E421,'Appendix 1b. Pop 2019'!$E$4:$F$1683,2,FALSE)</f>
        <v>27159</v>
      </c>
      <c r="G421" s="189">
        <f>VLOOKUP(E421,'Appendix 2b. Deaths 2019'!$E$4:$F$1683,2,FALSE)</f>
        <v>2191</v>
      </c>
      <c r="H421" s="190">
        <f t="shared" si="126"/>
        <v>8.0673073382672406E-2</v>
      </c>
      <c r="I421" s="191">
        <v>5</v>
      </c>
      <c r="J421" s="213">
        <f>VLOOKUP(E421,'Appendix 3. nax IBGE 2019'!$E$5:$O$1850,11,FALSE)</f>
        <v>2.5000000000000004</v>
      </c>
      <c r="K421" s="190">
        <f t="shared" si="129"/>
        <v>0.33566712116801739</v>
      </c>
      <c r="L421" s="190">
        <f t="shared" si="128"/>
        <v>0.66433287883198266</v>
      </c>
      <c r="M421" s="189">
        <f t="shared" si="133"/>
        <v>43508.918913361616</v>
      </c>
      <c r="N421" s="189">
        <f t="shared" si="127"/>
        <v>14604.513556780797</v>
      </c>
      <c r="O421" s="189">
        <f t="shared" si="130"/>
        <v>181033.31067485613</v>
      </c>
      <c r="P421" s="189">
        <f t="shared" si="131"/>
        <v>366929.93616673118</v>
      </c>
      <c r="Q421" s="200">
        <f t="shared" si="132"/>
        <v>8.4334418167776342</v>
      </c>
    </row>
    <row r="422" spans="2:17" x14ac:dyDescent="0.2">
      <c r="B422" s="209" t="s">
        <v>67</v>
      </c>
      <c r="C422" s="187" t="s">
        <v>70</v>
      </c>
      <c r="D422" s="188" t="s">
        <v>135</v>
      </c>
      <c r="E422" s="187" t="str">
        <f t="shared" si="125"/>
        <v>GOMale85-89</v>
      </c>
      <c r="F422" s="189">
        <f>VLOOKUP(E422,'Appendix 1b. Pop 2019'!$E$4:$F$1683,2,FALSE)</f>
        <v>12779</v>
      </c>
      <c r="G422" s="189">
        <f>VLOOKUP(E422,'Appendix 2b. Deaths 2019'!$E$4:$F$1683,2,FALSE)</f>
        <v>1593</v>
      </c>
      <c r="H422" s="190">
        <f t="shared" si="126"/>
        <v>0.12465764144299241</v>
      </c>
      <c r="I422" s="191">
        <v>5</v>
      </c>
      <c r="J422" s="213">
        <f>VLOOKUP(E422,'Appendix 3. nax IBGE 2019'!$E$5:$O$1850,11,FALSE)</f>
        <v>2.4999999999999996</v>
      </c>
      <c r="K422" s="190">
        <f t="shared" si="129"/>
        <v>0.47519613399755389</v>
      </c>
      <c r="L422" s="190">
        <f t="shared" si="128"/>
        <v>0.52480386600244611</v>
      </c>
      <c r="M422" s="189">
        <f t="shared" si="133"/>
        <v>28904.405356580821</v>
      </c>
      <c r="N422" s="189">
        <f t="shared" si="127"/>
        <v>13735.261680945394</v>
      </c>
      <c r="O422" s="189">
        <f t="shared" si="130"/>
        <v>110183.8725805406</v>
      </c>
      <c r="P422" s="189">
        <f t="shared" si="131"/>
        <v>185896.62549187505</v>
      </c>
      <c r="Q422" s="200">
        <f t="shared" si="132"/>
        <v>6.4314288150387764</v>
      </c>
    </row>
    <row r="423" spans="2:17" x14ac:dyDescent="0.2">
      <c r="B423" s="210" t="s">
        <v>67</v>
      </c>
      <c r="C423" s="211" t="s">
        <v>70</v>
      </c>
      <c r="D423" s="203" t="s">
        <v>8</v>
      </c>
      <c r="E423" s="211" t="str">
        <f t="shared" si="125"/>
        <v>GOMale90+</v>
      </c>
      <c r="F423" s="204">
        <f>VLOOKUP(E423,'Appendix 1b. Pop 2019'!$E$4:$F$1683,2,FALSE)</f>
        <v>6833</v>
      </c>
      <c r="G423" s="204">
        <f>VLOOKUP(E423,'Appendix 2b. Deaths 2019'!$E$4:$F$1683,2,FALSE)</f>
        <v>1369</v>
      </c>
      <c r="H423" s="202">
        <f t="shared" si="126"/>
        <v>0.20035123664569005</v>
      </c>
      <c r="I423" s="205"/>
      <c r="J423" s="214">
        <f>VLOOKUP(E423,'Appendix 3. nax IBGE 2019'!$E$5:$O$1850,11,FALSE)</f>
        <v>5.1475415120492833</v>
      </c>
      <c r="K423" s="202">
        <v>1</v>
      </c>
      <c r="L423" s="202">
        <f t="shared" si="128"/>
        <v>0</v>
      </c>
      <c r="M423" s="204">
        <f t="shared" si="133"/>
        <v>15169.143675635427</v>
      </c>
      <c r="N423" s="204">
        <f t="shared" si="127"/>
        <v>15169.143675635427</v>
      </c>
      <c r="O423" s="204">
        <f>M423*Q423</f>
        <v>75712.75291133445</v>
      </c>
      <c r="P423" s="204">
        <f>O423</f>
        <v>75712.75291133445</v>
      </c>
      <c r="Q423" s="206">
        <f>1/H423</f>
        <v>4.9912344777209636</v>
      </c>
    </row>
    <row r="424" spans="2:17" x14ac:dyDescent="0.2">
      <c r="B424" s="207" t="s">
        <v>47</v>
      </c>
      <c r="C424" s="208" t="s">
        <v>69</v>
      </c>
      <c r="D424" s="194">
        <v>0</v>
      </c>
      <c r="E424" s="208" t="str">
        <f t="shared" si="125"/>
        <v>MAFemale0</v>
      </c>
      <c r="F424" s="195">
        <f>VLOOKUP(E424,'Appendix 1b. Pop 2019'!$E$4:$F$1683,2,FALSE)</f>
        <v>58016</v>
      </c>
      <c r="G424" s="195">
        <f>VLOOKUP(E424,'Appendix 2b. Deaths 2019'!$E$4:$F$1683,2,FALSE)</f>
        <v>686</v>
      </c>
      <c r="H424" s="193">
        <f t="shared" si="126"/>
        <v>1.1824324324324325E-2</v>
      </c>
      <c r="I424" s="196">
        <v>1</v>
      </c>
      <c r="J424" s="212">
        <f>VLOOKUP(E424,'Appendix 3. nax IBGE 2019'!$E$5:$O$1850,11,FALSE)</f>
        <v>0.10079529356829883</v>
      </c>
      <c r="K424" s="193">
        <f t="shared" ref="K424:K442" si="134">(I424*H424)/(1+(I424-J424)*H424)</f>
        <v>1.1699925011074339E-2</v>
      </c>
      <c r="L424" s="193">
        <f t="shared" si="128"/>
        <v>0.98830007498892569</v>
      </c>
      <c r="M424" s="195">
        <v>100000</v>
      </c>
      <c r="N424" s="195">
        <f t="shared" si="127"/>
        <v>1169.992501107434</v>
      </c>
      <c r="O424" s="195">
        <f t="shared" ref="O424:O442" si="135">M425*I424+N424*J424</f>
        <v>98947.937236514394</v>
      </c>
      <c r="P424" s="195">
        <f t="shared" ref="P424:P442" si="136">P425+O424</f>
        <v>8105995.3941476829</v>
      </c>
      <c r="Q424" s="197">
        <f t="shared" ref="Q424:Q442" si="137">P424/M424</f>
        <v>81.059953941476834</v>
      </c>
    </row>
    <row r="425" spans="2:17" x14ac:dyDescent="0.2">
      <c r="B425" s="209" t="s">
        <v>47</v>
      </c>
      <c r="C425" s="187" t="s">
        <v>69</v>
      </c>
      <c r="D425" s="199" t="s">
        <v>139</v>
      </c>
      <c r="E425" s="187" t="str">
        <f t="shared" si="125"/>
        <v>MAFemale01-04</v>
      </c>
      <c r="F425" s="189">
        <f>VLOOKUP(E425,'Appendix 1b. Pop 2019'!$E$4:$F$1683,2,FALSE)</f>
        <v>230141</v>
      </c>
      <c r="G425" s="189">
        <f>VLOOKUP(E425,'Appendix 2b. Deaths 2019'!$E$4:$F$1683,2,FALSE)</f>
        <v>118</v>
      </c>
      <c r="H425" s="190">
        <f t="shared" si="126"/>
        <v>5.1272915299751024E-4</v>
      </c>
      <c r="I425" s="191">
        <v>4</v>
      </c>
      <c r="J425" s="213">
        <f>VLOOKUP(E425,'Appendix 3. nax IBGE 2019'!$E$5:$O$1850,11,FALSE)</f>
        <v>1.4964858826504275</v>
      </c>
      <c r="K425" s="190">
        <f t="shared" si="134"/>
        <v>2.0482873797721636E-3</v>
      </c>
      <c r="L425" s="190">
        <f t="shared" si="128"/>
        <v>0.99795171262022786</v>
      </c>
      <c r="M425" s="189">
        <f t="shared" ref="M425:M443" si="138">M424-N424</f>
        <v>98830.007498892563</v>
      </c>
      <c r="N425" s="189">
        <f t="shared" si="127"/>
        <v>202.43225710276991</v>
      </c>
      <c r="O425" s="189">
        <f t="shared" si="135"/>
        <v>394813.23798210651</v>
      </c>
      <c r="P425" s="189">
        <f t="shared" si="136"/>
        <v>8007047.456911169</v>
      </c>
      <c r="Q425" s="200">
        <f t="shared" si="137"/>
        <v>81.018383581534096</v>
      </c>
    </row>
    <row r="426" spans="2:17" x14ac:dyDescent="0.2">
      <c r="B426" s="209" t="s">
        <v>47</v>
      </c>
      <c r="C426" s="187" t="s">
        <v>69</v>
      </c>
      <c r="D426" s="199" t="s">
        <v>138</v>
      </c>
      <c r="E426" s="187" t="str">
        <f t="shared" si="125"/>
        <v>MAFemale05-09</v>
      </c>
      <c r="F426" s="189">
        <f>VLOOKUP(E426,'Appendix 1b. Pop 2019'!$E$4:$F$1683,2,FALSE)</f>
        <v>290349</v>
      </c>
      <c r="G426" s="189">
        <f>VLOOKUP(E426,'Appendix 2b. Deaths 2019'!$E$4:$F$1683,2,FALSE)</f>
        <v>55</v>
      </c>
      <c r="H426" s="190">
        <f t="shared" si="126"/>
        <v>1.894272065686467E-4</v>
      </c>
      <c r="I426" s="191">
        <v>5</v>
      </c>
      <c r="J426" s="213">
        <f>VLOOKUP(E426,'Appendix 3. nax IBGE 2019'!$E$5:$O$1850,11,FALSE)</f>
        <v>2.4999999999997318</v>
      </c>
      <c r="K426" s="190">
        <f t="shared" si="134"/>
        <v>9.4668771182137548E-4</v>
      </c>
      <c r="L426" s="190">
        <f t="shared" si="128"/>
        <v>0.99905331228817862</v>
      </c>
      <c r="M426" s="189">
        <f t="shared" si="138"/>
        <v>98627.575241789789</v>
      </c>
      <c r="N426" s="189">
        <f t="shared" si="127"/>
        <v>93.369513528140516</v>
      </c>
      <c r="O426" s="189">
        <f t="shared" si="135"/>
        <v>492904.45242512855</v>
      </c>
      <c r="P426" s="189">
        <f t="shared" si="136"/>
        <v>7612234.2189290626</v>
      </c>
      <c r="Q426" s="200">
        <f t="shared" si="137"/>
        <v>77.181601598410381</v>
      </c>
    </row>
    <row r="427" spans="2:17" x14ac:dyDescent="0.2">
      <c r="B427" s="209" t="s">
        <v>47</v>
      </c>
      <c r="C427" s="187" t="s">
        <v>69</v>
      </c>
      <c r="D427" s="199" t="s">
        <v>120</v>
      </c>
      <c r="E427" s="187" t="str">
        <f t="shared" si="125"/>
        <v>MAFemale10-14</v>
      </c>
      <c r="F427" s="189">
        <f>VLOOKUP(E427,'Appendix 1b. Pop 2019'!$E$4:$F$1683,2,FALSE)</f>
        <v>330002</v>
      </c>
      <c r="G427" s="189">
        <f>VLOOKUP(E427,'Appendix 2b. Deaths 2019'!$E$4:$F$1683,2,FALSE)</f>
        <v>92</v>
      </c>
      <c r="H427" s="190">
        <f t="shared" si="126"/>
        <v>2.7878618917461109E-4</v>
      </c>
      <c r="I427" s="191">
        <v>5</v>
      </c>
      <c r="J427" s="213">
        <f>VLOOKUP(E427,'Appendix 3. nax IBGE 2019'!$E$5:$O$1850,11,FALSE)</f>
        <v>2.4999999999999694</v>
      </c>
      <c r="K427" s="190">
        <f t="shared" si="134"/>
        <v>1.3929601007776353E-3</v>
      </c>
      <c r="L427" s="190">
        <f t="shared" si="128"/>
        <v>0.99860703989922239</v>
      </c>
      <c r="M427" s="189">
        <f t="shared" si="138"/>
        <v>98534.205728261644</v>
      </c>
      <c r="N427" s="189">
        <f t="shared" si="127"/>
        <v>137.25421714128359</v>
      </c>
      <c r="O427" s="189">
        <f t="shared" si="135"/>
        <v>492327.89309845504</v>
      </c>
      <c r="P427" s="189">
        <f t="shared" si="136"/>
        <v>7119329.7665039338</v>
      </c>
      <c r="Q427" s="200">
        <f t="shared" si="137"/>
        <v>72.252368747333023</v>
      </c>
    </row>
    <row r="428" spans="2:17" x14ac:dyDescent="0.2">
      <c r="B428" s="209" t="s">
        <v>47</v>
      </c>
      <c r="C428" s="187" t="s">
        <v>69</v>
      </c>
      <c r="D428" s="188" t="s">
        <v>121</v>
      </c>
      <c r="E428" s="187" t="str">
        <f t="shared" si="125"/>
        <v>MAFemale15-19</v>
      </c>
      <c r="F428" s="189">
        <f>VLOOKUP(E428,'Appendix 1b. Pop 2019'!$E$4:$F$1683,2,FALSE)</f>
        <v>328963</v>
      </c>
      <c r="G428" s="189">
        <f>VLOOKUP(E428,'Appendix 2b. Deaths 2019'!$E$4:$F$1683,2,FALSE)</f>
        <v>143</v>
      </c>
      <c r="H428" s="190">
        <f t="shared" si="126"/>
        <v>4.3469934308721649E-4</v>
      </c>
      <c r="I428" s="191">
        <v>5</v>
      </c>
      <c r="J428" s="213">
        <f>VLOOKUP(E428,'Appendix 3. nax IBGE 2019'!$E$5:$O$1850,11,FALSE)</f>
        <v>2.500000000000028</v>
      </c>
      <c r="K428" s="190">
        <f t="shared" si="134"/>
        <v>2.1711372356109019E-3</v>
      </c>
      <c r="L428" s="190">
        <f t="shared" si="128"/>
        <v>0.99782886276438909</v>
      </c>
      <c r="M428" s="189">
        <f t="shared" si="138"/>
        <v>98396.951511120365</v>
      </c>
      <c r="N428" s="189">
        <f t="shared" si="127"/>
        <v>213.63328529639384</v>
      </c>
      <c r="O428" s="189">
        <f t="shared" si="135"/>
        <v>491450.67434236087</v>
      </c>
      <c r="P428" s="189">
        <f t="shared" si="136"/>
        <v>6627001.8734054789</v>
      </c>
      <c r="Q428" s="200">
        <f t="shared" si="137"/>
        <v>67.349666545884062</v>
      </c>
    </row>
    <row r="429" spans="2:17" x14ac:dyDescent="0.2">
      <c r="B429" s="209" t="s">
        <v>47</v>
      </c>
      <c r="C429" s="187" t="s">
        <v>69</v>
      </c>
      <c r="D429" s="188" t="s">
        <v>122</v>
      </c>
      <c r="E429" s="187" t="str">
        <f t="shared" si="125"/>
        <v>MAFemale20-24</v>
      </c>
      <c r="F429" s="189">
        <f>VLOOKUP(E429,'Appendix 1b. Pop 2019'!$E$4:$F$1683,2,FALSE)</f>
        <v>334069</v>
      </c>
      <c r="G429" s="189">
        <f>VLOOKUP(E429,'Appendix 2b. Deaths 2019'!$E$4:$F$1683,2,FALSE)</f>
        <v>187</v>
      </c>
      <c r="H429" s="190">
        <f t="shared" si="126"/>
        <v>5.597645995288398E-4</v>
      </c>
      <c r="I429" s="191">
        <v>5</v>
      </c>
      <c r="J429" s="213">
        <f>VLOOKUP(E429,'Appendix 3. nax IBGE 2019'!$E$5:$O$1850,11,FALSE)</f>
        <v>2.5000000000000888</v>
      </c>
      <c r="K429" s="190">
        <f t="shared" si="134"/>
        <v>2.7949117659806923E-3</v>
      </c>
      <c r="L429" s="190">
        <f t="shared" si="128"/>
        <v>0.99720508823401932</v>
      </c>
      <c r="M429" s="189">
        <f t="shared" si="138"/>
        <v>98183.318225823969</v>
      </c>
      <c r="N429" s="189">
        <f t="shared" si="127"/>
        <v>274.41371133238198</v>
      </c>
      <c r="O429" s="189">
        <f t="shared" si="135"/>
        <v>490230.55685078888</v>
      </c>
      <c r="P429" s="189">
        <f t="shared" si="136"/>
        <v>6135551.1990631176</v>
      </c>
      <c r="Q429" s="200">
        <f t="shared" si="137"/>
        <v>62.490770427530308</v>
      </c>
    </row>
    <row r="430" spans="2:17" x14ac:dyDescent="0.2">
      <c r="B430" s="209" t="s">
        <v>47</v>
      </c>
      <c r="C430" s="187" t="s">
        <v>69</v>
      </c>
      <c r="D430" s="188" t="s">
        <v>123</v>
      </c>
      <c r="E430" s="187" t="str">
        <f t="shared" si="125"/>
        <v>MAFemale25-29</v>
      </c>
      <c r="F430" s="189">
        <f>VLOOKUP(E430,'Appendix 1b. Pop 2019'!$E$4:$F$1683,2,FALSE)</f>
        <v>306387</v>
      </c>
      <c r="G430" s="189">
        <f>VLOOKUP(E430,'Appendix 2b. Deaths 2019'!$E$4:$F$1683,2,FALSE)</f>
        <v>201</v>
      </c>
      <c r="H430" s="190">
        <f t="shared" si="126"/>
        <v>6.5603305623280366E-4</v>
      </c>
      <c r="I430" s="191">
        <v>5</v>
      </c>
      <c r="J430" s="213">
        <f>VLOOKUP(E430,'Appendix 3. nax IBGE 2019'!$E$5:$O$1850,11,FALSE)</f>
        <v>2.4999999999999258</v>
      </c>
      <c r="K430" s="190">
        <f t="shared" si="134"/>
        <v>3.2747943478027108E-3</v>
      </c>
      <c r="L430" s="190">
        <f t="shared" si="128"/>
        <v>0.99672520565219724</v>
      </c>
      <c r="M430" s="189">
        <f t="shared" si="138"/>
        <v>97908.904514491587</v>
      </c>
      <c r="N430" s="189">
        <f t="shared" si="127"/>
        <v>320.63152710361237</v>
      </c>
      <c r="O430" s="189">
        <f t="shared" si="135"/>
        <v>488742.94375469885</v>
      </c>
      <c r="P430" s="189">
        <f t="shared" si="136"/>
        <v>5645320.6422123285</v>
      </c>
      <c r="Q430" s="200">
        <f t="shared" si="137"/>
        <v>57.658909270880052</v>
      </c>
    </row>
    <row r="431" spans="2:17" x14ac:dyDescent="0.2">
      <c r="B431" s="209" t="s">
        <v>47</v>
      </c>
      <c r="C431" s="187" t="s">
        <v>69</v>
      </c>
      <c r="D431" s="188" t="s">
        <v>124</v>
      </c>
      <c r="E431" s="187" t="str">
        <f t="shared" si="125"/>
        <v>MAFemale30-34</v>
      </c>
      <c r="F431" s="189">
        <f>VLOOKUP(E431,'Appendix 1b. Pop 2019'!$E$4:$F$1683,2,FALSE)</f>
        <v>303783</v>
      </c>
      <c r="G431" s="189">
        <f>VLOOKUP(E431,'Appendix 2b. Deaths 2019'!$E$4:$F$1683,2,FALSE)</f>
        <v>287</v>
      </c>
      <c r="H431" s="190">
        <f t="shared" si="126"/>
        <v>9.4475332721054176E-4</v>
      </c>
      <c r="I431" s="191">
        <v>5</v>
      </c>
      <c r="J431" s="213">
        <f>VLOOKUP(E431,'Appendix 3. nax IBGE 2019'!$E$5:$O$1850,11,FALSE)</f>
        <v>2.4999999999999578</v>
      </c>
      <c r="K431" s="190">
        <f t="shared" si="134"/>
        <v>4.7126359398424631E-3</v>
      </c>
      <c r="L431" s="190">
        <f t="shared" si="128"/>
        <v>0.9952873640601575</v>
      </c>
      <c r="M431" s="189">
        <f t="shared" si="138"/>
        <v>97588.272987387973</v>
      </c>
      <c r="N431" s="189">
        <f t="shared" si="127"/>
        <v>459.898002587522</v>
      </c>
      <c r="O431" s="189">
        <f t="shared" si="135"/>
        <v>486791.61993047106</v>
      </c>
      <c r="P431" s="189">
        <f t="shared" si="136"/>
        <v>5156577.6984576294</v>
      </c>
      <c r="Q431" s="200">
        <f t="shared" si="137"/>
        <v>52.84013683820443</v>
      </c>
    </row>
    <row r="432" spans="2:17" x14ac:dyDescent="0.2">
      <c r="B432" s="209" t="s">
        <v>47</v>
      </c>
      <c r="C432" s="187" t="s">
        <v>69</v>
      </c>
      <c r="D432" s="188" t="s">
        <v>125</v>
      </c>
      <c r="E432" s="187" t="str">
        <f t="shared" si="125"/>
        <v>MAFemale35-39</v>
      </c>
      <c r="F432" s="189">
        <f>VLOOKUP(E432,'Appendix 1b. Pop 2019'!$E$4:$F$1683,2,FALSE)</f>
        <v>281501</v>
      </c>
      <c r="G432" s="189">
        <f>VLOOKUP(E432,'Appendix 2b. Deaths 2019'!$E$4:$F$1683,2,FALSE)</f>
        <v>355</v>
      </c>
      <c r="H432" s="190">
        <f t="shared" si="126"/>
        <v>1.2610967634217995E-3</v>
      </c>
      <c r="I432" s="191">
        <v>5</v>
      </c>
      <c r="J432" s="213">
        <f>VLOOKUP(E432,'Appendix 3. nax IBGE 2019'!$E$5:$O$1850,11,FALSE)</f>
        <v>2.5000000000000471</v>
      </c>
      <c r="K432" s="190">
        <f t="shared" si="134"/>
        <v>6.28566673217925E-3</v>
      </c>
      <c r="L432" s="190">
        <f t="shared" si="128"/>
        <v>0.99371433326782077</v>
      </c>
      <c r="M432" s="189">
        <f t="shared" si="138"/>
        <v>97128.374984800452</v>
      </c>
      <c r="N432" s="189">
        <f t="shared" si="127"/>
        <v>610.51659539259151</v>
      </c>
      <c r="O432" s="189">
        <f t="shared" si="135"/>
        <v>484115.58343552082</v>
      </c>
      <c r="P432" s="189">
        <f t="shared" si="136"/>
        <v>4669786.0785271581</v>
      </c>
      <c r="Q432" s="200">
        <f t="shared" si="137"/>
        <v>48.078494870916245</v>
      </c>
    </row>
    <row r="433" spans="2:17" x14ac:dyDescent="0.2">
      <c r="B433" s="209" t="s">
        <v>47</v>
      </c>
      <c r="C433" s="187" t="s">
        <v>69</v>
      </c>
      <c r="D433" s="188" t="s">
        <v>126</v>
      </c>
      <c r="E433" s="187" t="str">
        <f t="shared" si="125"/>
        <v>MAFemale40-44</v>
      </c>
      <c r="F433" s="189">
        <f>VLOOKUP(E433,'Appendix 1b. Pop 2019'!$E$4:$F$1683,2,FALSE)</f>
        <v>236640</v>
      </c>
      <c r="G433" s="189">
        <f>VLOOKUP(E433,'Appendix 2b. Deaths 2019'!$E$4:$F$1683,2,FALSE)</f>
        <v>405</v>
      </c>
      <c r="H433" s="190">
        <f t="shared" si="126"/>
        <v>1.7114604462474645E-3</v>
      </c>
      <c r="I433" s="191">
        <v>5</v>
      </c>
      <c r="J433" s="213">
        <f>VLOOKUP(E433,'Appendix 3. nax IBGE 2019'!$E$5:$O$1850,11,FALSE)</f>
        <v>2.4999999999999774</v>
      </c>
      <c r="K433" s="190">
        <f t="shared" si="134"/>
        <v>8.5208445103670261E-3</v>
      </c>
      <c r="L433" s="190">
        <f t="shared" si="128"/>
        <v>0.99147915548963295</v>
      </c>
      <c r="M433" s="189">
        <f t="shared" si="138"/>
        <v>96517.858389407862</v>
      </c>
      <c r="N433" s="189">
        <f t="shared" si="127"/>
        <v>822.41366380976797</v>
      </c>
      <c r="O433" s="189">
        <f t="shared" si="135"/>
        <v>480533.25778751489</v>
      </c>
      <c r="P433" s="189">
        <f t="shared" si="136"/>
        <v>4185670.4950916371</v>
      </c>
      <c r="Q433" s="200">
        <f t="shared" si="137"/>
        <v>43.366798278969938</v>
      </c>
    </row>
    <row r="434" spans="2:17" x14ac:dyDescent="0.2">
      <c r="B434" s="209" t="s">
        <v>47</v>
      </c>
      <c r="C434" s="187" t="s">
        <v>69</v>
      </c>
      <c r="D434" s="188" t="s">
        <v>127</v>
      </c>
      <c r="E434" s="187" t="str">
        <f t="shared" si="125"/>
        <v>MAFemale45-49</v>
      </c>
      <c r="F434" s="189">
        <f>VLOOKUP(E434,'Appendix 1b. Pop 2019'!$E$4:$F$1683,2,FALSE)</f>
        <v>191462</v>
      </c>
      <c r="G434" s="189">
        <f>VLOOKUP(E434,'Appendix 2b. Deaths 2019'!$E$4:$F$1683,2,FALSE)</f>
        <v>486</v>
      </c>
      <c r="H434" s="190">
        <f t="shared" si="126"/>
        <v>2.5383627038263468E-3</v>
      </c>
      <c r="I434" s="191">
        <v>5</v>
      </c>
      <c r="J434" s="213">
        <f>VLOOKUP(E434,'Appendix 3. nax IBGE 2019'!$E$5:$O$1850,11,FALSE)</f>
        <v>2.4999999999999787</v>
      </c>
      <c r="K434" s="190">
        <f t="shared" si="134"/>
        <v>1.2611780337040746E-2</v>
      </c>
      <c r="L434" s="190">
        <f t="shared" si="128"/>
        <v>0.98738821966295931</v>
      </c>
      <c r="M434" s="189">
        <f t="shared" si="138"/>
        <v>95695.444725598092</v>
      </c>
      <c r="N434" s="189">
        <f t="shared" si="127"/>
        <v>1206.8899281346676</v>
      </c>
      <c r="O434" s="189">
        <f t="shared" si="135"/>
        <v>475459.99880765373</v>
      </c>
      <c r="P434" s="189">
        <f t="shared" si="136"/>
        <v>3705137.2373041222</v>
      </c>
      <c r="Q434" s="200">
        <f t="shared" si="137"/>
        <v>38.718010537789112</v>
      </c>
    </row>
    <row r="435" spans="2:17" x14ac:dyDescent="0.2">
      <c r="B435" s="209" t="s">
        <v>47</v>
      </c>
      <c r="C435" s="187" t="s">
        <v>69</v>
      </c>
      <c r="D435" s="188" t="s">
        <v>128</v>
      </c>
      <c r="E435" s="187" t="str">
        <f t="shared" si="125"/>
        <v>MAFemale50-54</v>
      </c>
      <c r="F435" s="189">
        <f>VLOOKUP(E435,'Appendix 1b. Pop 2019'!$E$4:$F$1683,2,FALSE)</f>
        <v>168758</v>
      </c>
      <c r="G435" s="189">
        <f>VLOOKUP(E435,'Appendix 2b. Deaths 2019'!$E$4:$F$1683,2,FALSE)</f>
        <v>629</v>
      </c>
      <c r="H435" s="190">
        <f t="shared" si="126"/>
        <v>3.7272307090626816E-3</v>
      </c>
      <c r="I435" s="191">
        <v>5</v>
      </c>
      <c r="J435" s="213">
        <f>VLOOKUP(E435,'Appendix 3. nax IBGE 2019'!$E$5:$O$1850,11,FALSE)</f>
        <v>2.5000000000000133</v>
      </c>
      <c r="K435" s="190">
        <f t="shared" si="134"/>
        <v>1.8464103610334029E-2</v>
      </c>
      <c r="L435" s="190">
        <f t="shared" si="128"/>
        <v>0.98153589638966598</v>
      </c>
      <c r="M435" s="189">
        <f t="shared" si="138"/>
        <v>94488.554797463425</v>
      </c>
      <c r="N435" s="189">
        <f t="shared" si="127"/>
        <v>1744.6464657710892</v>
      </c>
      <c r="O435" s="189">
        <f t="shared" si="135"/>
        <v>468081.15782288945</v>
      </c>
      <c r="P435" s="189">
        <f t="shared" si="136"/>
        <v>3229677.2384964684</v>
      </c>
      <c r="Q435" s="200">
        <f t="shared" si="137"/>
        <v>34.180618440183508</v>
      </c>
    </row>
    <row r="436" spans="2:17" x14ac:dyDescent="0.2">
      <c r="B436" s="209" t="s">
        <v>47</v>
      </c>
      <c r="C436" s="187" t="s">
        <v>69</v>
      </c>
      <c r="D436" s="188" t="s">
        <v>129</v>
      </c>
      <c r="E436" s="187" t="str">
        <f t="shared" si="125"/>
        <v>MAFemale55-59</v>
      </c>
      <c r="F436" s="189">
        <f>VLOOKUP(E436,'Appendix 1b. Pop 2019'!$E$4:$F$1683,2,FALSE)</f>
        <v>141739</v>
      </c>
      <c r="G436" s="189">
        <f>VLOOKUP(E436,'Appendix 2b. Deaths 2019'!$E$4:$F$1683,2,FALSE)</f>
        <v>817</v>
      </c>
      <c r="H436" s="190">
        <f t="shared" si="126"/>
        <v>5.7641157338488352E-3</v>
      </c>
      <c r="I436" s="191">
        <v>5</v>
      </c>
      <c r="J436" s="213">
        <f>VLOOKUP(E436,'Appendix 3. nax IBGE 2019'!$E$5:$O$1850,11,FALSE)</f>
        <v>2.5000000000000053</v>
      </c>
      <c r="K436" s="190">
        <f t="shared" si="134"/>
        <v>2.8411165553287456E-2</v>
      </c>
      <c r="L436" s="190">
        <f t="shared" si="128"/>
        <v>0.97158883444671251</v>
      </c>
      <c r="M436" s="189">
        <f t="shared" si="138"/>
        <v>92743.908331692335</v>
      </c>
      <c r="N436" s="189">
        <f t="shared" si="127"/>
        <v>2634.9625336706267</v>
      </c>
      <c r="O436" s="189">
        <f t="shared" si="135"/>
        <v>457132.13532428519</v>
      </c>
      <c r="P436" s="189">
        <f t="shared" si="136"/>
        <v>2761596.0806735791</v>
      </c>
      <c r="Q436" s="200">
        <f t="shared" si="137"/>
        <v>29.77657649273219</v>
      </c>
    </row>
    <row r="437" spans="2:17" x14ac:dyDescent="0.2">
      <c r="B437" s="209" t="s">
        <v>47</v>
      </c>
      <c r="C437" s="187" t="s">
        <v>69</v>
      </c>
      <c r="D437" s="188" t="s">
        <v>130</v>
      </c>
      <c r="E437" s="187" t="str">
        <f t="shared" si="125"/>
        <v>MAFemale60-64</v>
      </c>
      <c r="F437" s="189">
        <f>VLOOKUP(E437,'Appendix 1b. Pop 2019'!$E$4:$F$1683,2,FALSE)</f>
        <v>116580</v>
      </c>
      <c r="G437" s="189">
        <f>VLOOKUP(E437,'Appendix 2b. Deaths 2019'!$E$4:$F$1683,2,FALSE)</f>
        <v>1008</v>
      </c>
      <c r="H437" s="190">
        <f t="shared" si="126"/>
        <v>8.6464230571281532E-3</v>
      </c>
      <c r="I437" s="191">
        <v>5</v>
      </c>
      <c r="J437" s="213">
        <f>VLOOKUP(E437,'Appendix 3. nax IBGE 2019'!$E$5:$O$1850,11,FALSE)</f>
        <v>2.4999999999999907</v>
      </c>
      <c r="K437" s="190">
        <f t="shared" si="134"/>
        <v>4.2317380352644839E-2</v>
      </c>
      <c r="L437" s="190">
        <f t="shared" si="128"/>
        <v>0.95768261964735513</v>
      </c>
      <c r="M437" s="189">
        <f t="shared" si="138"/>
        <v>90108.945798021712</v>
      </c>
      <c r="N437" s="189">
        <f t="shared" si="127"/>
        <v>3813.1745325107427</v>
      </c>
      <c r="O437" s="189">
        <f t="shared" si="135"/>
        <v>441011.79265883163</v>
      </c>
      <c r="P437" s="189">
        <f t="shared" si="136"/>
        <v>2304463.9453492938</v>
      </c>
      <c r="Q437" s="200">
        <f t="shared" si="137"/>
        <v>25.574197155904212</v>
      </c>
    </row>
    <row r="438" spans="2:17" x14ac:dyDescent="0.2">
      <c r="B438" s="209" t="s">
        <v>47</v>
      </c>
      <c r="C438" s="187" t="s">
        <v>69</v>
      </c>
      <c r="D438" s="188" t="s">
        <v>131</v>
      </c>
      <c r="E438" s="187" t="str">
        <f t="shared" si="125"/>
        <v>MAFemale65-69</v>
      </c>
      <c r="F438" s="189">
        <f>VLOOKUP(E438,'Appendix 1b. Pop 2019'!$E$4:$F$1683,2,FALSE)</f>
        <v>93956</v>
      </c>
      <c r="G438" s="189">
        <f>VLOOKUP(E438,'Appendix 2b. Deaths 2019'!$E$4:$F$1683,2,FALSE)</f>
        <v>1283</v>
      </c>
      <c r="H438" s="190">
        <f t="shared" si="126"/>
        <v>1.3655328025884457E-2</v>
      </c>
      <c r="I438" s="191">
        <v>5</v>
      </c>
      <c r="J438" s="213">
        <f>VLOOKUP(E438,'Appendix 3. nax IBGE 2019'!$E$5:$O$1850,11,FALSE)</f>
        <v>2.5000000000000009</v>
      </c>
      <c r="K438" s="190">
        <f t="shared" si="134"/>
        <v>6.6022734874721475E-2</v>
      </c>
      <c r="L438" s="190">
        <f t="shared" si="128"/>
        <v>0.93397726512527857</v>
      </c>
      <c r="M438" s="189">
        <f t="shared" si="138"/>
        <v>86295.771265510964</v>
      </c>
      <c r="N438" s="189">
        <f t="shared" si="127"/>
        <v>5697.4828270724383</v>
      </c>
      <c r="O438" s="189">
        <f t="shared" si="135"/>
        <v>417235.14925987378</v>
      </c>
      <c r="P438" s="189">
        <f t="shared" si="136"/>
        <v>1863452.1526904623</v>
      </c>
      <c r="Q438" s="200">
        <f t="shared" si="137"/>
        <v>21.593782932388148</v>
      </c>
    </row>
    <row r="439" spans="2:17" x14ac:dyDescent="0.2">
      <c r="B439" s="209" t="s">
        <v>47</v>
      </c>
      <c r="C439" s="187" t="s">
        <v>69</v>
      </c>
      <c r="D439" s="188" t="s">
        <v>132</v>
      </c>
      <c r="E439" s="187" t="str">
        <f t="shared" si="125"/>
        <v>MAFemale70-74</v>
      </c>
      <c r="F439" s="189">
        <f>VLOOKUP(E439,'Appendix 1b. Pop 2019'!$E$4:$F$1683,2,FALSE)</f>
        <v>68606</v>
      </c>
      <c r="G439" s="189">
        <f>VLOOKUP(E439,'Appendix 2b. Deaths 2019'!$E$4:$F$1683,2,FALSE)</f>
        <v>1429</v>
      </c>
      <c r="H439" s="190">
        <f t="shared" si="126"/>
        <v>2.0829082004489404E-2</v>
      </c>
      <c r="I439" s="191">
        <v>5</v>
      </c>
      <c r="J439" s="213">
        <f>VLOOKUP(E439,'Appendix 3. nax IBGE 2019'!$E$5:$O$1850,11,FALSE)</f>
        <v>2.4999999999999964</v>
      </c>
      <c r="K439" s="190">
        <f t="shared" si="134"/>
        <v>9.8990696675602854E-2</v>
      </c>
      <c r="L439" s="190">
        <f t="shared" si="128"/>
        <v>0.9010093033243971</v>
      </c>
      <c r="M439" s="189">
        <f t="shared" si="138"/>
        <v>80598.288438438525</v>
      </c>
      <c r="N439" s="189">
        <f t="shared" si="127"/>
        <v>7978.4807233822166</v>
      </c>
      <c r="O439" s="189">
        <f t="shared" si="135"/>
        <v>383045.24038373702</v>
      </c>
      <c r="P439" s="189">
        <f t="shared" si="136"/>
        <v>1446217.0034305884</v>
      </c>
      <c r="Q439" s="200">
        <f t="shared" si="137"/>
        <v>17.943520035604948</v>
      </c>
    </row>
    <row r="440" spans="2:17" x14ac:dyDescent="0.2">
      <c r="B440" s="209" t="s">
        <v>47</v>
      </c>
      <c r="C440" s="187" t="s">
        <v>69</v>
      </c>
      <c r="D440" s="188" t="s">
        <v>133</v>
      </c>
      <c r="E440" s="187" t="str">
        <f t="shared" si="125"/>
        <v>MAFemale75-79</v>
      </c>
      <c r="F440" s="189">
        <f>VLOOKUP(E440,'Appendix 1b. Pop 2019'!$E$4:$F$1683,2,FALSE)</f>
        <v>49693</v>
      </c>
      <c r="G440" s="189">
        <f>VLOOKUP(E440,'Appendix 2b. Deaths 2019'!$E$4:$F$1683,2,FALSE)</f>
        <v>1629</v>
      </c>
      <c r="H440" s="190">
        <f t="shared" si="126"/>
        <v>3.2781277041031939E-2</v>
      </c>
      <c r="I440" s="191">
        <v>5</v>
      </c>
      <c r="J440" s="213">
        <f>VLOOKUP(E440,'Appendix 3. nax IBGE 2019'!$E$5:$O$1850,11,FALSE)</f>
        <v>2.5000000000000004</v>
      </c>
      <c r="K440" s="190">
        <f t="shared" si="134"/>
        <v>0.15149119788712095</v>
      </c>
      <c r="L440" s="190">
        <f t="shared" si="128"/>
        <v>0.84850880211287905</v>
      </c>
      <c r="M440" s="189">
        <f t="shared" si="138"/>
        <v>72619.807715056304</v>
      </c>
      <c r="N440" s="189">
        <f t="shared" si="127"/>
        <v>11001.261661086268</v>
      </c>
      <c r="O440" s="189">
        <f t="shared" si="135"/>
        <v>335595.88442256587</v>
      </c>
      <c r="P440" s="189">
        <f t="shared" si="136"/>
        <v>1063171.7630468514</v>
      </c>
      <c r="Q440" s="200">
        <f t="shared" si="137"/>
        <v>14.640244810596261</v>
      </c>
    </row>
    <row r="441" spans="2:17" x14ac:dyDescent="0.2">
      <c r="B441" s="209" t="s">
        <v>47</v>
      </c>
      <c r="C441" s="187" t="s">
        <v>69</v>
      </c>
      <c r="D441" s="188" t="s">
        <v>134</v>
      </c>
      <c r="E441" s="187" t="str">
        <f t="shared" si="125"/>
        <v>MAFemale80-84</v>
      </c>
      <c r="F441" s="189">
        <f>VLOOKUP(E441,'Appendix 1b. Pop 2019'!$E$4:$F$1683,2,FALSE)</f>
        <v>33425</v>
      </c>
      <c r="G441" s="189">
        <f>VLOOKUP(E441,'Appendix 2b. Deaths 2019'!$E$4:$F$1683,2,FALSE)</f>
        <v>1706</v>
      </c>
      <c r="H441" s="190">
        <f t="shared" si="126"/>
        <v>5.1039640987284966E-2</v>
      </c>
      <c r="I441" s="191">
        <v>5</v>
      </c>
      <c r="J441" s="213">
        <f>VLOOKUP(E441,'Appendix 3. nax IBGE 2019'!$E$5:$O$1850,11,FALSE)</f>
        <v>2.4999999999999991</v>
      </c>
      <c r="K441" s="190">
        <f t="shared" si="134"/>
        <v>0.22631997877421065</v>
      </c>
      <c r="L441" s="190">
        <f t="shared" si="128"/>
        <v>0.77368002122578938</v>
      </c>
      <c r="M441" s="189">
        <f t="shared" si="138"/>
        <v>61618.546053970036</v>
      </c>
      <c r="N441" s="189">
        <f t="shared" si="127"/>
        <v>13945.508035032221</v>
      </c>
      <c r="O441" s="189">
        <f t="shared" si="135"/>
        <v>273228.96018226963</v>
      </c>
      <c r="P441" s="189">
        <f t="shared" si="136"/>
        <v>727575.87862428557</v>
      </c>
      <c r="Q441" s="200">
        <f t="shared" si="137"/>
        <v>11.807741746892589</v>
      </c>
    </row>
    <row r="442" spans="2:17" x14ac:dyDescent="0.2">
      <c r="B442" s="209" t="s">
        <v>47</v>
      </c>
      <c r="C442" s="187" t="s">
        <v>69</v>
      </c>
      <c r="D442" s="188" t="s">
        <v>135</v>
      </c>
      <c r="E442" s="187" t="str">
        <f t="shared" si="125"/>
        <v>MAFemale85-89</v>
      </c>
      <c r="F442" s="189">
        <f>VLOOKUP(E442,'Appendix 1b. Pop 2019'!$E$4:$F$1683,2,FALSE)</f>
        <v>17828</v>
      </c>
      <c r="G442" s="189">
        <f>VLOOKUP(E442,'Appendix 2b. Deaths 2019'!$E$4:$F$1683,2,FALSE)</f>
        <v>1484</v>
      </c>
      <c r="H442" s="190">
        <f t="shared" si="126"/>
        <v>8.3239847431007402E-2</v>
      </c>
      <c r="I442" s="191">
        <v>5</v>
      </c>
      <c r="J442" s="213">
        <f>VLOOKUP(E442,'Appendix 3. nax IBGE 2019'!$E$5:$O$1850,11,FALSE)</f>
        <v>2.4999999999999996</v>
      </c>
      <c r="K442" s="190">
        <f t="shared" si="134"/>
        <v>0.34450738230104933</v>
      </c>
      <c r="L442" s="190">
        <f t="shared" si="128"/>
        <v>0.65549261769895062</v>
      </c>
      <c r="M442" s="189">
        <f t="shared" si="138"/>
        <v>47673.038018937819</v>
      </c>
      <c r="N442" s="189">
        <f t="shared" si="127"/>
        <v>16423.71353424267</v>
      </c>
      <c r="O442" s="189">
        <f t="shared" si="135"/>
        <v>197305.90625908243</v>
      </c>
      <c r="P442" s="189">
        <f t="shared" si="136"/>
        <v>454346.918442016</v>
      </c>
      <c r="Q442" s="200">
        <f t="shared" si="137"/>
        <v>9.5304796447318818</v>
      </c>
    </row>
    <row r="443" spans="2:17" x14ac:dyDescent="0.2">
      <c r="B443" s="210" t="s">
        <v>47</v>
      </c>
      <c r="C443" s="211" t="s">
        <v>69</v>
      </c>
      <c r="D443" s="203" t="s">
        <v>8</v>
      </c>
      <c r="E443" s="211" t="str">
        <f t="shared" si="125"/>
        <v>MAFemale90+</v>
      </c>
      <c r="F443" s="204">
        <f>VLOOKUP(E443,'Appendix 1b. Pop 2019'!$E$4:$F$1683,2,FALSE)</f>
        <v>13424</v>
      </c>
      <c r="G443" s="204">
        <f>VLOOKUP(E443,'Appendix 2b. Deaths 2019'!$E$4:$F$1683,2,FALSE)</f>
        <v>1632</v>
      </c>
      <c r="H443" s="202">
        <f t="shared" si="126"/>
        <v>0.12157330154946365</v>
      </c>
      <c r="I443" s="205"/>
      <c r="J443" s="214">
        <f>VLOOKUP(E443,'Appendix 3. nax IBGE 2019'!$E$5:$O$1850,11,FALSE)</f>
        <v>6.8134030491600353</v>
      </c>
      <c r="K443" s="202">
        <v>1</v>
      </c>
      <c r="L443" s="202">
        <f t="shared" si="128"/>
        <v>0</v>
      </c>
      <c r="M443" s="204">
        <f t="shared" si="138"/>
        <v>31249.324484695149</v>
      </c>
      <c r="N443" s="204">
        <f t="shared" si="127"/>
        <v>31249.324484695149</v>
      </c>
      <c r="O443" s="204">
        <f>M443*Q443</f>
        <v>257041.0121829336</v>
      </c>
      <c r="P443" s="204">
        <f>O443</f>
        <v>257041.0121829336</v>
      </c>
      <c r="Q443" s="206">
        <f>1/H443</f>
        <v>8.2254901960784306</v>
      </c>
    </row>
    <row r="444" spans="2:17" x14ac:dyDescent="0.2">
      <c r="B444" s="207" t="s">
        <v>47</v>
      </c>
      <c r="C444" s="208" t="s">
        <v>70</v>
      </c>
      <c r="D444" s="194">
        <v>0</v>
      </c>
      <c r="E444" s="208" t="str">
        <f t="shared" si="125"/>
        <v>MAMale0</v>
      </c>
      <c r="F444" s="195">
        <f>VLOOKUP(E444,'Appendix 1b. Pop 2019'!$E$4:$F$1683,2,FALSE)</f>
        <v>60726</v>
      </c>
      <c r="G444" s="195">
        <f>VLOOKUP(E444,'Appendix 2b. Deaths 2019'!$E$4:$F$1683,2,FALSE)</f>
        <v>929</v>
      </c>
      <c r="H444" s="193">
        <f t="shared" si="126"/>
        <v>1.5298224813094886E-2</v>
      </c>
      <c r="I444" s="196">
        <v>1</v>
      </c>
      <c r="J444" s="212">
        <f>VLOOKUP(E444,'Appendix 3. nax IBGE 2019'!$E$5:$O$1850,11,FALSE)</f>
        <v>0.10040276573596314</v>
      </c>
      <c r="K444" s="193">
        <f t="shared" ref="K444:K462" si="139">(I444*H444)/(1+(I444-J444)*H444)</f>
        <v>1.509054509868463E-2</v>
      </c>
      <c r="L444" s="193">
        <f t="shared" si="128"/>
        <v>0.98490945490131532</v>
      </c>
      <c r="M444" s="195">
        <v>100000</v>
      </c>
      <c r="N444" s="195">
        <f t="shared" si="127"/>
        <v>1509.0545098684631</v>
      </c>
      <c r="O444" s="195">
        <f t="shared" ref="O444:O462" si="140">M445*I444+N444*J444</f>
        <v>98642.45873656866</v>
      </c>
      <c r="P444" s="195">
        <f t="shared" ref="P444:P462" si="141">P445+O444</f>
        <v>7369360.7496860977</v>
      </c>
      <c r="Q444" s="197">
        <f t="shared" ref="Q444:Q462" si="142">P444/M444</f>
        <v>73.693607496860977</v>
      </c>
    </row>
    <row r="445" spans="2:17" x14ac:dyDescent="0.2">
      <c r="B445" s="209" t="s">
        <v>47</v>
      </c>
      <c r="C445" s="187" t="s">
        <v>70</v>
      </c>
      <c r="D445" s="199" t="s">
        <v>139</v>
      </c>
      <c r="E445" s="187" t="str">
        <f t="shared" si="125"/>
        <v>MAMale01-04</v>
      </c>
      <c r="F445" s="189">
        <f>VLOOKUP(E445,'Appendix 1b. Pop 2019'!$E$4:$F$1683,2,FALSE)</f>
        <v>240498</v>
      </c>
      <c r="G445" s="189">
        <f>VLOOKUP(E445,'Appendix 2b. Deaths 2019'!$E$4:$F$1683,2,FALSE)</f>
        <v>174</v>
      </c>
      <c r="H445" s="190">
        <f t="shared" si="126"/>
        <v>7.2349874011426289E-4</v>
      </c>
      <c r="I445" s="191">
        <v>4</v>
      </c>
      <c r="J445" s="213">
        <f>VLOOKUP(E445,'Appendix 3. nax IBGE 2019'!$E$5:$O$1850,11,FALSE)</f>
        <v>1.5923179015087066</v>
      </c>
      <c r="K445" s="190">
        <f t="shared" si="139"/>
        <v>2.8889625178557953E-3</v>
      </c>
      <c r="L445" s="190">
        <f t="shared" si="128"/>
        <v>0.99711103748214425</v>
      </c>
      <c r="M445" s="189">
        <f t="shared" ref="M445:M463" si="143">M444-N444</f>
        <v>98490.945490131533</v>
      </c>
      <c r="N445" s="189">
        <f t="shared" si="127"/>
        <v>284.53664986916829</v>
      </c>
      <c r="O445" s="189">
        <f t="shared" si="140"/>
        <v>393278.70816227142</v>
      </c>
      <c r="P445" s="189">
        <f t="shared" si="141"/>
        <v>7270718.290949529</v>
      </c>
      <c r="Q445" s="200">
        <f t="shared" si="142"/>
        <v>73.821184828386393</v>
      </c>
    </row>
    <row r="446" spans="2:17" x14ac:dyDescent="0.2">
      <c r="B446" s="209" t="s">
        <v>47</v>
      </c>
      <c r="C446" s="187" t="s">
        <v>70</v>
      </c>
      <c r="D446" s="199" t="s">
        <v>138</v>
      </c>
      <c r="E446" s="187" t="str">
        <f t="shared" si="125"/>
        <v>MAMale05-09</v>
      </c>
      <c r="F446" s="189">
        <f>VLOOKUP(E446,'Appendix 1b. Pop 2019'!$E$4:$F$1683,2,FALSE)</f>
        <v>303133</v>
      </c>
      <c r="G446" s="189">
        <f>VLOOKUP(E446,'Appendix 2b. Deaths 2019'!$E$4:$F$1683,2,FALSE)</f>
        <v>93</v>
      </c>
      <c r="H446" s="190">
        <f t="shared" si="126"/>
        <v>3.0679602682650848E-4</v>
      </c>
      <c r="I446" s="191">
        <v>5</v>
      </c>
      <c r="J446" s="213">
        <f>VLOOKUP(E446,'Appendix 3. nax IBGE 2019'!$E$5:$O$1850,11,FALSE)</f>
        <v>2.4999999999999218</v>
      </c>
      <c r="K446" s="190">
        <f t="shared" si="139"/>
        <v>1.5328044883152498E-3</v>
      </c>
      <c r="L446" s="190">
        <f t="shared" si="128"/>
        <v>0.99846719551168472</v>
      </c>
      <c r="M446" s="189">
        <f t="shared" si="143"/>
        <v>98206.40884026236</v>
      </c>
      <c r="N446" s="189">
        <f t="shared" si="127"/>
        <v>150.53122425167658</v>
      </c>
      <c r="O446" s="189">
        <f t="shared" si="140"/>
        <v>490655.71614068258</v>
      </c>
      <c r="P446" s="189">
        <f t="shared" si="141"/>
        <v>6877439.5827872576</v>
      </c>
      <c r="Q446" s="200">
        <f t="shared" si="142"/>
        <v>70.030455893909703</v>
      </c>
    </row>
    <row r="447" spans="2:17" x14ac:dyDescent="0.2">
      <c r="B447" s="209" t="s">
        <v>47</v>
      </c>
      <c r="C447" s="187" t="s">
        <v>70</v>
      </c>
      <c r="D447" s="199" t="s">
        <v>120</v>
      </c>
      <c r="E447" s="187" t="str">
        <f t="shared" si="125"/>
        <v>MAMale10-14</v>
      </c>
      <c r="F447" s="189">
        <f>VLOOKUP(E447,'Appendix 1b. Pop 2019'!$E$4:$F$1683,2,FALSE)</f>
        <v>344314</v>
      </c>
      <c r="G447" s="189">
        <f>VLOOKUP(E447,'Appendix 2b. Deaths 2019'!$E$4:$F$1683,2,FALSE)</f>
        <v>131</v>
      </c>
      <c r="H447" s="190">
        <f t="shared" si="126"/>
        <v>3.8046666705391009E-4</v>
      </c>
      <c r="I447" s="191">
        <v>5</v>
      </c>
      <c r="J447" s="213">
        <f>VLOOKUP(E447,'Appendix 3. nax IBGE 2019'!$E$5:$O$1850,11,FALSE)</f>
        <v>2.5000000000000302</v>
      </c>
      <c r="K447" s="190">
        <f t="shared" si="139"/>
        <v>1.9005256186501046E-3</v>
      </c>
      <c r="L447" s="190">
        <f t="shared" si="128"/>
        <v>0.99809947438134994</v>
      </c>
      <c r="M447" s="189">
        <f t="shared" si="143"/>
        <v>98055.877616010679</v>
      </c>
      <c r="N447" s="189">
        <f t="shared" si="127"/>
        <v>186.35770746844764</v>
      </c>
      <c r="O447" s="189">
        <f t="shared" si="140"/>
        <v>489813.49381138227</v>
      </c>
      <c r="P447" s="189">
        <f t="shared" si="141"/>
        <v>6386783.8666465748</v>
      </c>
      <c r="Q447" s="200">
        <f t="shared" si="142"/>
        <v>65.134125785476968</v>
      </c>
    </row>
    <row r="448" spans="2:17" x14ac:dyDescent="0.2">
      <c r="B448" s="209" t="s">
        <v>47</v>
      </c>
      <c r="C448" s="187" t="s">
        <v>70</v>
      </c>
      <c r="D448" s="188" t="s">
        <v>121</v>
      </c>
      <c r="E448" s="187" t="str">
        <f t="shared" si="125"/>
        <v>MAMale15-19</v>
      </c>
      <c r="F448" s="189">
        <f>VLOOKUP(E448,'Appendix 1b. Pop 2019'!$E$4:$F$1683,2,FALSE)</f>
        <v>340683</v>
      </c>
      <c r="G448" s="189">
        <f>VLOOKUP(E448,'Appendix 2b. Deaths 2019'!$E$4:$F$1683,2,FALSE)</f>
        <v>465</v>
      </c>
      <c r="H448" s="190">
        <f t="shared" si="126"/>
        <v>1.3649052051320435E-3</v>
      </c>
      <c r="I448" s="191">
        <v>5</v>
      </c>
      <c r="J448" s="213">
        <f>VLOOKUP(E448,'Appendix 3. nax IBGE 2019'!$E$5:$O$1850,11,FALSE)</f>
        <v>2.4999999999999893</v>
      </c>
      <c r="K448" s="190">
        <f t="shared" si="139"/>
        <v>6.801318139334875E-3</v>
      </c>
      <c r="L448" s="190">
        <f t="shared" si="128"/>
        <v>0.99319868186066518</v>
      </c>
      <c r="M448" s="189">
        <f t="shared" si="143"/>
        <v>97869.519908542235</v>
      </c>
      <c r="N448" s="189">
        <f t="shared" si="127"/>
        <v>665.641741041964</v>
      </c>
      <c r="O448" s="189">
        <f t="shared" si="140"/>
        <v>487683.49519010622</v>
      </c>
      <c r="P448" s="189">
        <f t="shared" si="141"/>
        <v>5896970.3728351928</v>
      </c>
      <c r="Q448" s="200">
        <f t="shared" si="142"/>
        <v>60.25339021123056</v>
      </c>
    </row>
    <row r="449" spans="2:17" x14ac:dyDescent="0.2">
      <c r="B449" s="209" t="s">
        <v>47</v>
      </c>
      <c r="C449" s="187" t="s">
        <v>70</v>
      </c>
      <c r="D449" s="188" t="s">
        <v>122</v>
      </c>
      <c r="E449" s="187" t="str">
        <f t="shared" si="125"/>
        <v>MAMale20-24</v>
      </c>
      <c r="F449" s="189">
        <f>VLOOKUP(E449,'Appendix 1b. Pop 2019'!$E$4:$F$1683,2,FALSE)</f>
        <v>339037</v>
      </c>
      <c r="G449" s="189">
        <f>VLOOKUP(E449,'Appendix 2b. Deaths 2019'!$E$4:$F$1683,2,FALSE)</f>
        <v>680</v>
      </c>
      <c r="H449" s="190">
        <f t="shared" si="126"/>
        <v>2.0056807959013324E-3</v>
      </c>
      <c r="I449" s="191">
        <v>5</v>
      </c>
      <c r="J449" s="213">
        <f>VLOOKUP(E449,'Appendix 3. nax IBGE 2019'!$E$5:$O$1850,11,FALSE)</f>
        <v>2.5000000000000204</v>
      </c>
      <c r="K449" s="190">
        <f t="shared" si="139"/>
        <v>9.978370414718685E-3</v>
      </c>
      <c r="L449" s="190">
        <f t="shared" si="128"/>
        <v>0.99002162958528128</v>
      </c>
      <c r="M449" s="189">
        <f t="shared" si="143"/>
        <v>97203.878167500268</v>
      </c>
      <c r="N449" s="189">
        <f t="shared" si="127"/>
        <v>969.93630210250421</v>
      </c>
      <c r="O449" s="189">
        <f t="shared" si="140"/>
        <v>483594.55008224508</v>
      </c>
      <c r="P449" s="189">
        <f t="shared" si="141"/>
        <v>5409286.8776450865</v>
      </c>
      <c r="Q449" s="200">
        <f t="shared" si="142"/>
        <v>55.648879238376523</v>
      </c>
    </row>
    <row r="450" spans="2:17" x14ac:dyDescent="0.2">
      <c r="B450" s="209" t="s">
        <v>47</v>
      </c>
      <c r="C450" s="187" t="s">
        <v>70</v>
      </c>
      <c r="D450" s="188" t="s">
        <v>123</v>
      </c>
      <c r="E450" s="187" t="str">
        <f t="shared" si="125"/>
        <v>MAMale25-29</v>
      </c>
      <c r="F450" s="189">
        <f>VLOOKUP(E450,'Appendix 1b. Pop 2019'!$E$4:$F$1683,2,FALSE)</f>
        <v>295347</v>
      </c>
      <c r="G450" s="189">
        <f>VLOOKUP(E450,'Appendix 2b. Deaths 2019'!$E$4:$F$1683,2,FALSE)</f>
        <v>704</v>
      </c>
      <c r="H450" s="190">
        <f t="shared" si="126"/>
        <v>2.3836368745915821E-3</v>
      </c>
      <c r="I450" s="191">
        <v>5</v>
      </c>
      <c r="J450" s="213">
        <f>VLOOKUP(E450,'Appendix 3. nax IBGE 2019'!$E$5:$O$1850,11,FALSE)</f>
        <v>2.5000000000000142</v>
      </c>
      <c r="K450" s="190">
        <f t="shared" si="139"/>
        <v>1.1847583530512575E-2</v>
      </c>
      <c r="L450" s="190">
        <f t="shared" si="128"/>
        <v>0.98815241646948737</v>
      </c>
      <c r="M450" s="189">
        <f t="shared" si="143"/>
        <v>96233.941865397763</v>
      </c>
      <c r="N450" s="189">
        <f t="shared" si="127"/>
        <v>1140.1396647207912</v>
      </c>
      <c r="O450" s="189">
        <f t="shared" si="140"/>
        <v>478319.36016518687</v>
      </c>
      <c r="P450" s="189">
        <f t="shared" si="141"/>
        <v>4925692.3275628416</v>
      </c>
      <c r="Q450" s="200">
        <f t="shared" si="142"/>
        <v>51.184563700533005</v>
      </c>
    </row>
    <row r="451" spans="2:17" x14ac:dyDescent="0.2">
      <c r="B451" s="209" t="s">
        <v>47</v>
      </c>
      <c r="C451" s="187" t="s">
        <v>70</v>
      </c>
      <c r="D451" s="188" t="s">
        <v>124</v>
      </c>
      <c r="E451" s="187" t="str">
        <f t="shared" si="125"/>
        <v>MAMale30-34</v>
      </c>
      <c r="F451" s="189">
        <f>VLOOKUP(E451,'Appendix 1b. Pop 2019'!$E$4:$F$1683,2,FALSE)</f>
        <v>284322</v>
      </c>
      <c r="G451" s="189">
        <f>VLOOKUP(E451,'Appendix 2b. Deaths 2019'!$E$4:$F$1683,2,FALSE)</f>
        <v>775</v>
      </c>
      <c r="H451" s="190">
        <f t="shared" si="126"/>
        <v>2.7257827392885531E-3</v>
      </c>
      <c r="I451" s="191">
        <v>5</v>
      </c>
      <c r="J451" s="213">
        <f>VLOOKUP(E451,'Appendix 3. nax IBGE 2019'!$E$5:$O$1850,11,FALSE)</f>
        <v>2.5000000000000111</v>
      </c>
      <c r="K451" s="190">
        <f t="shared" si="139"/>
        <v>1.3536668652044736E-2</v>
      </c>
      <c r="L451" s="190">
        <f t="shared" si="128"/>
        <v>0.98646333134795527</v>
      </c>
      <c r="M451" s="189">
        <f t="shared" si="143"/>
        <v>95093.802200676975</v>
      </c>
      <c r="N451" s="189">
        <f t="shared" si="127"/>
        <v>1287.2532912536467</v>
      </c>
      <c r="O451" s="189">
        <f t="shared" si="140"/>
        <v>472250.87777525082</v>
      </c>
      <c r="P451" s="189">
        <f t="shared" si="141"/>
        <v>4447372.9673976544</v>
      </c>
      <c r="Q451" s="200">
        <f t="shared" si="142"/>
        <v>46.7682736884612</v>
      </c>
    </row>
    <row r="452" spans="2:17" x14ac:dyDescent="0.2">
      <c r="B452" s="209" t="s">
        <v>47</v>
      </c>
      <c r="C452" s="187" t="s">
        <v>70</v>
      </c>
      <c r="D452" s="188" t="s">
        <v>125</v>
      </c>
      <c r="E452" s="187" t="str">
        <f t="shared" ref="E452:E515" si="144">_xlfn.CONCAT(B452,C452,D452)</f>
        <v>MAMale35-39</v>
      </c>
      <c r="F452" s="189">
        <f>VLOOKUP(E452,'Appendix 1b. Pop 2019'!$E$4:$F$1683,2,FALSE)</f>
        <v>261349</v>
      </c>
      <c r="G452" s="189">
        <f>VLOOKUP(E452,'Appendix 2b. Deaths 2019'!$E$4:$F$1683,2,FALSE)</f>
        <v>875</v>
      </c>
      <c r="H452" s="190">
        <f t="shared" ref="H452:H515" si="145">G452/F452</f>
        <v>3.348013575716762E-3</v>
      </c>
      <c r="I452" s="191">
        <v>5</v>
      </c>
      <c r="J452" s="213">
        <f>VLOOKUP(E452,'Appendix 3. nax IBGE 2019'!$E$5:$O$1850,11,FALSE)</f>
        <v>2.4999999999999822</v>
      </c>
      <c r="K452" s="190">
        <f t="shared" si="139"/>
        <v>1.660111597444756E-2</v>
      </c>
      <c r="L452" s="190">
        <f t="shared" si="128"/>
        <v>0.98339888402555242</v>
      </c>
      <c r="M452" s="189">
        <f t="shared" si="143"/>
        <v>93806.548909423334</v>
      </c>
      <c r="N452" s="189">
        <f t="shared" ref="N452:N515" si="146">M452*K452</f>
        <v>1557.2933976080242</v>
      </c>
      <c r="O452" s="189">
        <f t="shared" si="140"/>
        <v>465139.51105309656</v>
      </c>
      <c r="P452" s="189">
        <f t="shared" si="141"/>
        <v>3975122.089622404</v>
      </c>
      <c r="Q452" s="200">
        <f t="shared" si="142"/>
        <v>42.375741734840467</v>
      </c>
    </row>
    <row r="453" spans="2:17" x14ac:dyDescent="0.2">
      <c r="B453" s="209" t="s">
        <v>47</v>
      </c>
      <c r="C453" s="187" t="s">
        <v>70</v>
      </c>
      <c r="D453" s="188" t="s">
        <v>126</v>
      </c>
      <c r="E453" s="187" t="str">
        <f t="shared" si="144"/>
        <v>MAMale40-44</v>
      </c>
      <c r="F453" s="189">
        <f>VLOOKUP(E453,'Appendix 1b. Pop 2019'!$E$4:$F$1683,2,FALSE)</f>
        <v>220200</v>
      </c>
      <c r="G453" s="189">
        <f>VLOOKUP(E453,'Appendix 2b. Deaths 2019'!$E$4:$F$1683,2,FALSE)</f>
        <v>844</v>
      </c>
      <c r="H453" s="190">
        <f t="shared" si="145"/>
        <v>3.832879200726612E-3</v>
      </c>
      <c r="I453" s="191">
        <v>5</v>
      </c>
      <c r="J453" s="213">
        <f>VLOOKUP(E453,'Appendix 3. nax IBGE 2019'!$E$5:$O$1850,11,FALSE)</f>
        <v>2.4999999999999898</v>
      </c>
      <c r="K453" s="190">
        <f t="shared" si="139"/>
        <v>1.8982501911744859E-2</v>
      </c>
      <c r="L453" s="190">
        <f t="shared" ref="L453:L516" si="147">1-K453</f>
        <v>0.98101749808825511</v>
      </c>
      <c r="M453" s="189">
        <f t="shared" si="143"/>
        <v>92249.25551181531</v>
      </c>
      <c r="N453" s="189">
        <f t="shared" si="146"/>
        <v>1751.1216691100742</v>
      </c>
      <c r="O453" s="189">
        <f t="shared" si="140"/>
        <v>456868.47338630137</v>
      </c>
      <c r="P453" s="189">
        <f t="shared" si="141"/>
        <v>3509982.5785693075</v>
      </c>
      <c r="Q453" s="200">
        <f t="shared" si="142"/>
        <v>38.048898704876244</v>
      </c>
    </row>
    <row r="454" spans="2:17" x14ac:dyDescent="0.2">
      <c r="B454" s="209" t="s">
        <v>47</v>
      </c>
      <c r="C454" s="187" t="s">
        <v>70</v>
      </c>
      <c r="D454" s="188" t="s">
        <v>127</v>
      </c>
      <c r="E454" s="187" t="str">
        <f t="shared" si="144"/>
        <v>MAMale45-49</v>
      </c>
      <c r="F454" s="189">
        <f>VLOOKUP(E454,'Appendix 1b. Pop 2019'!$E$4:$F$1683,2,FALSE)</f>
        <v>178791</v>
      </c>
      <c r="G454" s="189">
        <f>VLOOKUP(E454,'Appendix 2b. Deaths 2019'!$E$4:$F$1683,2,FALSE)</f>
        <v>895</v>
      </c>
      <c r="H454" s="190">
        <f t="shared" si="145"/>
        <v>5.0058448132176674E-3</v>
      </c>
      <c r="I454" s="191">
        <v>5</v>
      </c>
      <c r="J454" s="213">
        <f>VLOOKUP(E454,'Appendix 3. nax IBGE 2019'!$E$5:$O$1850,11,FALSE)</f>
        <v>2.4999999999999853</v>
      </c>
      <c r="K454" s="190">
        <f t="shared" si="139"/>
        <v>2.4719864551714234E-2</v>
      </c>
      <c r="L454" s="190">
        <f t="shared" si="147"/>
        <v>0.97528013544828573</v>
      </c>
      <c r="M454" s="189">
        <f t="shared" si="143"/>
        <v>90498.13384270524</v>
      </c>
      <c r="N454" s="189">
        <f t="shared" si="146"/>
        <v>2237.1016107745795</v>
      </c>
      <c r="O454" s="189">
        <f t="shared" si="140"/>
        <v>446897.9151865897</v>
      </c>
      <c r="P454" s="189">
        <f t="shared" si="141"/>
        <v>3053114.1051830063</v>
      </c>
      <c r="Q454" s="200">
        <f t="shared" si="142"/>
        <v>33.736763130272081</v>
      </c>
    </row>
    <row r="455" spans="2:17" x14ac:dyDescent="0.2">
      <c r="B455" s="209" t="s">
        <v>47</v>
      </c>
      <c r="C455" s="187" t="s">
        <v>70</v>
      </c>
      <c r="D455" s="188" t="s">
        <v>128</v>
      </c>
      <c r="E455" s="187" t="str">
        <f t="shared" si="144"/>
        <v>MAMale50-54</v>
      </c>
      <c r="F455" s="189">
        <f>VLOOKUP(E455,'Appendix 1b. Pop 2019'!$E$4:$F$1683,2,FALSE)</f>
        <v>155206</v>
      </c>
      <c r="G455" s="189">
        <f>VLOOKUP(E455,'Appendix 2b. Deaths 2019'!$E$4:$F$1683,2,FALSE)</f>
        <v>988</v>
      </c>
      <c r="H455" s="190">
        <f t="shared" si="145"/>
        <v>6.3657332835070808E-3</v>
      </c>
      <c r="I455" s="191">
        <v>5</v>
      </c>
      <c r="J455" s="213">
        <f>VLOOKUP(E455,'Appendix 3. nax IBGE 2019'!$E$5:$O$1850,11,FALSE)</f>
        <v>2.5000000000000031</v>
      </c>
      <c r="K455" s="190">
        <f t="shared" si="139"/>
        <v>3.1330069255942561E-2</v>
      </c>
      <c r="L455" s="190">
        <f t="shared" si="147"/>
        <v>0.96866993074405738</v>
      </c>
      <c r="M455" s="189">
        <f t="shared" si="143"/>
        <v>88261.032231930658</v>
      </c>
      <c r="N455" s="189">
        <f t="shared" si="146"/>
        <v>2765.2242524273661</v>
      </c>
      <c r="O455" s="189">
        <f t="shared" si="140"/>
        <v>434392.10052858491</v>
      </c>
      <c r="P455" s="189">
        <f t="shared" si="141"/>
        <v>2606216.1899964167</v>
      </c>
      <c r="Q455" s="200">
        <f t="shared" si="142"/>
        <v>29.528503396015712</v>
      </c>
    </row>
    <row r="456" spans="2:17" x14ac:dyDescent="0.2">
      <c r="B456" s="209" t="s">
        <v>47</v>
      </c>
      <c r="C456" s="187" t="s">
        <v>70</v>
      </c>
      <c r="D456" s="188" t="s">
        <v>129</v>
      </c>
      <c r="E456" s="187" t="str">
        <f t="shared" si="144"/>
        <v>MAMale55-59</v>
      </c>
      <c r="F456" s="189">
        <f>VLOOKUP(E456,'Appendix 1b. Pop 2019'!$E$4:$F$1683,2,FALSE)</f>
        <v>127470</v>
      </c>
      <c r="G456" s="189">
        <f>VLOOKUP(E456,'Appendix 2b. Deaths 2019'!$E$4:$F$1683,2,FALSE)</f>
        <v>1199</v>
      </c>
      <c r="H456" s="190">
        <f t="shared" si="145"/>
        <v>9.406134776810229E-3</v>
      </c>
      <c r="I456" s="191">
        <v>5</v>
      </c>
      <c r="J456" s="213">
        <f>VLOOKUP(E456,'Appendix 3. nax IBGE 2019'!$E$5:$O$1850,11,FALSE)</f>
        <v>2.4999999999999996</v>
      </c>
      <c r="K456" s="190">
        <f t="shared" si="139"/>
        <v>4.5950140839672714E-2</v>
      </c>
      <c r="L456" s="190">
        <f t="shared" si="147"/>
        <v>0.95404985916032725</v>
      </c>
      <c r="M456" s="189">
        <f t="shared" si="143"/>
        <v>85495.807979503297</v>
      </c>
      <c r="N456" s="189">
        <f t="shared" si="146"/>
        <v>3928.5444178597909</v>
      </c>
      <c r="O456" s="189">
        <f t="shared" si="140"/>
        <v>417657.67885286699</v>
      </c>
      <c r="P456" s="189">
        <f t="shared" si="141"/>
        <v>2171824.0894678319</v>
      </c>
      <c r="Q456" s="200">
        <f t="shared" si="142"/>
        <v>25.402696819807861</v>
      </c>
    </row>
    <row r="457" spans="2:17" x14ac:dyDescent="0.2">
      <c r="B457" s="209" t="s">
        <v>47</v>
      </c>
      <c r="C457" s="187" t="s">
        <v>70</v>
      </c>
      <c r="D457" s="188" t="s">
        <v>130</v>
      </c>
      <c r="E457" s="187" t="str">
        <f t="shared" si="144"/>
        <v>MAMale60-64</v>
      </c>
      <c r="F457" s="189">
        <f>VLOOKUP(E457,'Appendix 1b. Pop 2019'!$E$4:$F$1683,2,FALSE)</f>
        <v>102061</v>
      </c>
      <c r="G457" s="189">
        <f>VLOOKUP(E457,'Appendix 2b. Deaths 2019'!$E$4:$F$1683,2,FALSE)</f>
        <v>1400</v>
      </c>
      <c r="H457" s="190">
        <f t="shared" si="145"/>
        <v>1.3717286720686648E-2</v>
      </c>
      <c r="I457" s="191">
        <v>5</v>
      </c>
      <c r="J457" s="213">
        <f>VLOOKUP(E457,'Appendix 3. nax IBGE 2019'!$E$5:$O$1850,11,FALSE)</f>
        <v>2.4999999999999987</v>
      </c>
      <c r="K457" s="190">
        <f t="shared" si="139"/>
        <v>6.6312369151485862E-2</v>
      </c>
      <c r="L457" s="190">
        <f t="shared" si="147"/>
        <v>0.93368763084851414</v>
      </c>
      <c r="M457" s="189">
        <f t="shared" si="143"/>
        <v>81567.2635616435</v>
      </c>
      <c r="N457" s="189">
        <f t="shared" si="146"/>
        <v>5408.9184919762456</v>
      </c>
      <c r="O457" s="189">
        <f t="shared" si="140"/>
        <v>394314.02157827688</v>
      </c>
      <c r="P457" s="189">
        <f t="shared" si="141"/>
        <v>1754166.410614965</v>
      </c>
      <c r="Q457" s="200">
        <f t="shared" si="142"/>
        <v>21.505765107459741</v>
      </c>
    </row>
    <row r="458" spans="2:17" x14ac:dyDescent="0.2">
      <c r="B458" s="209" t="s">
        <v>47</v>
      </c>
      <c r="C458" s="187" t="s">
        <v>70</v>
      </c>
      <c r="D458" s="188" t="s">
        <v>131</v>
      </c>
      <c r="E458" s="187" t="str">
        <f t="shared" si="144"/>
        <v>MAMale65-69</v>
      </c>
      <c r="F458" s="189">
        <f>VLOOKUP(E458,'Appendix 1b. Pop 2019'!$E$4:$F$1683,2,FALSE)</f>
        <v>80708</v>
      </c>
      <c r="G458" s="189">
        <f>VLOOKUP(E458,'Appendix 2b. Deaths 2019'!$E$4:$F$1683,2,FALSE)</f>
        <v>1766</v>
      </c>
      <c r="H458" s="190">
        <f t="shared" si="145"/>
        <v>2.188135005203945E-2</v>
      </c>
      <c r="I458" s="191">
        <v>5</v>
      </c>
      <c r="J458" s="213">
        <f>VLOOKUP(E458,'Appendix 3. nax IBGE 2019'!$E$5:$O$1850,11,FALSE)</f>
        <v>2.5</v>
      </c>
      <c r="K458" s="190">
        <f t="shared" si="139"/>
        <v>0.10373224627891403</v>
      </c>
      <c r="L458" s="190">
        <f t="shared" si="147"/>
        <v>0.89626775372108591</v>
      </c>
      <c r="M458" s="189">
        <f t="shared" si="143"/>
        <v>76158.345069667252</v>
      </c>
      <c r="N458" s="189">
        <f t="shared" si="146"/>
        <v>7900.076206961242</v>
      </c>
      <c r="O458" s="189">
        <f t="shared" si="140"/>
        <v>361041.5348309332</v>
      </c>
      <c r="P458" s="189">
        <f t="shared" si="141"/>
        <v>1359852.3890366883</v>
      </c>
      <c r="Q458" s="200">
        <f t="shared" si="142"/>
        <v>17.85559268380554</v>
      </c>
    </row>
    <row r="459" spans="2:17" x14ac:dyDescent="0.2">
      <c r="B459" s="209" t="s">
        <v>47</v>
      </c>
      <c r="C459" s="187" t="s">
        <v>70</v>
      </c>
      <c r="D459" s="188" t="s">
        <v>132</v>
      </c>
      <c r="E459" s="187" t="str">
        <f t="shared" si="144"/>
        <v>MAMale70-74</v>
      </c>
      <c r="F459" s="189">
        <f>VLOOKUP(E459,'Appendix 1b. Pop 2019'!$E$4:$F$1683,2,FALSE)</f>
        <v>59276</v>
      </c>
      <c r="G459" s="189">
        <f>VLOOKUP(E459,'Appendix 2b. Deaths 2019'!$E$4:$F$1683,2,FALSE)</f>
        <v>1800</v>
      </c>
      <c r="H459" s="190">
        <f t="shared" si="145"/>
        <v>3.0366421485930224E-2</v>
      </c>
      <c r="I459" s="191">
        <v>5</v>
      </c>
      <c r="J459" s="213">
        <f>VLOOKUP(E459,'Appendix 3. nax IBGE 2019'!$E$5:$O$1850,11,FALSE)</f>
        <v>2.5000000000000013</v>
      </c>
      <c r="K459" s="190">
        <f t="shared" si="139"/>
        <v>0.14111891620672351</v>
      </c>
      <c r="L459" s="190">
        <f t="shared" si="147"/>
        <v>0.85888108379327655</v>
      </c>
      <c r="M459" s="189">
        <f t="shared" si="143"/>
        <v>68258.268862706012</v>
      </c>
      <c r="N459" s="189">
        <f t="shared" si="146"/>
        <v>9632.5329240522151</v>
      </c>
      <c r="O459" s="189">
        <f t="shared" si="140"/>
        <v>317210.01200339955</v>
      </c>
      <c r="P459" s="189">
        <f t="shared" si="141"/>
        <v>998810.85420575505</v>
      </c>
      <c r="Q459" s="200">
        <f t="shared" si="142"/>
        <v>14.632818424017653</v>
      </c>
    </row>
    <row r="460" spans="2:17" x14ac:dyDescent="0.2">
      <c r="B460" s="209" t="s">
        <v>47</v>
      </c>
      <c r="C460" s="187" t="s">
        <v>70</v>
      </c>
      <c r="D460" s="188" t="s">
        <v>133</v>
      </c>
      <c r="E460" s="187" t="str">
        <f t="shared" si="144"/>
        <v>MAMale75-79</v>
      </c>
      <c r="F460" s="189">
        <f>VLOOKUP(E460,'Appendix 1b. Pop 2019'!$E$4:$F$1683,2,FALSE)</f>
        <v>40963</v>
      </c>
      <c r="G460" s="189">
        <f>VLOOKUP(E460,'Appendix 2b. Deaths 2019'!$E$4:$F$1683,2,FALSE)</f>
        <v>2106</v>
      </c>
      <c r="H460" s="190">
        <f t="shared" si="145"/>
        <v>5.1412250079339895E-2</v>
      </c>
      <c r="I460" s="191">
        <v>5</v>
      </c>
      <c r="J460" s="213">
        <f>VLOOKUP(E460,'Appendix 3. nax IBGE 2019'!$E$5:$O$1850,11,FALSE)</f>
        <v>2.5</v>
      </c>
      <c r="K460" s="190">
        <f t="shared" si="139"/>
        <v>0.22778402699662542</v>
      </c>
      <c r="L460" s="190">
        <f t="shared" si="147"/>
        <v>0.77221597300337463</v>
      </c>
      <c r="M460" s="189">
        <f t="shared" si="143"/>
        <v>58625.735938653801</v>
      </c>
      <c r="N460" s="189">
        <f t="shared" si="146"/>
        <v>13354.00621774735</v>
      </c>
      <c r="O460" s="189">
        <f t="shared" si="140"/>
        <v>259743.6641489006</v>
      </c>
      <c r="P460" s="189">
        <f t="shared" si="141"/>
        <v>681600.8422023555</v>
      </c>
      <c r="Q460" s="200">
        <f t="shared" si="142"/>
        <v>11.626307649520772</v>
      </c>
    </row>
    <row r="461" spans="2:17" x14ac:dyDescent="0.2">
      <c r="B461" s="209" t="s">
        <v>47</v>
      </c>
      <c r="C461" s="187" t="s">
        <v>70</v>
      </c>
      <c r="D461" s="188" t="s">
        <v>134</v>
      </c>
      <c r="E461" s="187" t="str">
        <f t="shared" si="144"/>
        <v>MAMale80-84</v>
      </c>
      <c r="F461" s="189">
        <f>VLOOKUP(E461,'Appendix 1b. Pop 2019'!$E$4:$F$1683,2,FALSE)</f>
        <v>25238</v>
      </c>
      <c r="G461" s="189">
        <f>VLOOKUP(E461,'Appendix 2b. Deaths 2019'!$E$4:$F$1683,2,FALSE)</f>
        <v>1839</v>
      </c>
      <c r="H461" s="190">
        <f t="shared" si="145"/>
        <v>7.2866312703066802E-2</v>
      </c>
      <c r="I461" s="191">
        <v>5</v>
      </c>
      <c r="J461" s="213">
        <f>VLOOKUP(E461,'Appendix 3. nax IBGE 2019'!$E$5:$O$1850,11,FALSE)</f>
        <v>2.5</v>
      </c>
      <c r="K461" s="190">
        <f t="shared" si="139"/>
        <v>0.30818990799550872</v>
      </c>
      <c r="L461" s="190">
        <f t="shared" si="147"/>
        <v>0.69181009200449128</v>
      </c>
      <c r="M461" s="189">
        <f t="shared" si="143"/>
        <v>45271.729720906449</v>
      </c>
      <c r="N461" s="189">
        <f t="shared" si="146"/>
        <v>13952.290217483696</v>
      </c>
      <c r="O461" s="189">
        <f t="shared" si="140"/>
        <v>191477.923060823</v>
      </c>
      <c r="P461" s="189">
        <f t="shared" si="141"/>
        <v>421857.1780534549</v>
      </c>
      <c r="Q461" s="200">
        <f t="shared" si="142"/>
        <v>9.3183357617246418</v>
      </c>
    </row>
    <row r="462" spans="2:17" x14ac:dyDescent="0.2">
      <c r="B462" s="209" t="s">
        <v>47</v>
      </c>
      <c r="C462" s="187" t="s">
        <v>70</v>
      </c>
      <c r="D462" s="188" t="s">
        <v>135</v>
      </c>
      <c r="E462" s="187" t="str">
        <f t="shared" si="144"/>
        <v>MAMale85-89</v>
      </c>
      <c r="F462" s="189">
        <f>VLOOKUP(E462,'Appendix 1b. Pop 2019'!$E$4:$F$1683,2,FALSE)</f>
        <v>12764</v>
      </c>
      <c r="G462" s="189">
        <f>VLOOKUP(E462,'Appendix 2b. Deaths 2019'!$E$4:$F$1683,2,FALSE)</f>
        <v>1372</v>
      </c>
      <c r="H462" s="190">
        <f t="shared" si="145"/>
        <v>0.10748981510498276</v>
      </c>
      <c r="I462" s="191">
        <v>5</v>
      </c>
      <c r="J462" s="213">
        <f>VLOOKUP(E462,'Appendix 3. nax IBGE 2019'!$E$5:$O$1850,11,FALSE)</f>
        <v>2.5000000000000004</v>
      </c>
      <c r="K462" s="190">
        <f t="shared" si="139"/>
        <v>0.42361368408052363</v>
      </c>
      <c r="L462" s="190">
        <f t="shared" si="147"/>
        <v>0.57638631591947642</v>
      </c>
      <c r="M462" s="189">
        <f t="shared" si="143"/>
        <v>31319.439503422753</v>
      </c>
      <c r="N462" s="189">
        <f t="shared" si="146"/>
        <v>13267.343151381998</v>
      </c>
      <c r="O462" s="189">
        <f t="shared" si="140"/>
        <v>123428.83963865877</v>
      </c>
      <c r="P462" s="189">
        <f t="shared" si="141"/>
        <v>230379.2549926319</v>
      </c>
      <c r="Q462" s="200">
        <f t="shared" si="142"/>
        <v>7.3557911203185755</v>
      </c>
    </row>
    <row r="463" spans="2:17" x14ac:dyDescent="0.2">
      <c r="B463" s="210" t="s">
        <v>47</v>
      </c>
      <c r="C463" s="211" t="s">
        <v>70</v>
      </c>
      <c r="D463" s="203" t="s">
        <v>8</v>
      </c>
      <c r="E463" s="211" t="str">
        <f t="shared" si="144"/>
        <v>MAMale90+</v>
      </c>
      <c r="F463" s="204">
        <f>VLOOKUP(E463,'Appendix 1b. Pop 2019'!$E$4:$F$1683,2,FALSE)</f>
        <v>7773</v>
      </c>
      <c r="G463" s="204">
        <f>VLOOKUP(E463,'Appendix 2b. Deaths 2019'!$E$4:$F$1683,2,FALSE)</f>
        <v>1312</v>
      </c>
      <c r="H463" s="202">
        <f t="shared" si="145"/>
        <v>0.16878939920236716</v>
      </c>
      <c r="I463" s="205"/>
      <c r="J463" s="214">
        <f>VLOOKUP(E463,'Appendix 3. nax IBGE 2019'!$E$5:$O$1850,11,FALSE)</f>
        <v>5.2357049310355155</v>
      </c>
      <c r="K463" s="202">
        <v>1</v>
      </c>
      <c r="L463" s="202">
        <f t="shared" si="147"/>
        <v>0</v>
      </c>
      <c r="M463" s="204">
        <f t="shared" si="143"/>
        <v>18052.096352040753</v>
      </c>
      <c r="N463" s="204">
        <f t="shared" si="146"/>
        <v>18052.096352040753</v>
      </c>
      <c r="O463" s="204">
        <f>M463*Q463</f>
        <v>106950.41535397315</v>
      </c>
      <c r="P463" s="204">
        <f>O463</f>
        <v>106950.41535397315</v>
      </c>
      <c r="Q463" s="206">
        <f>1/H463</f>
        <v>5.9245426829268295</v>
      </c>
    </row>
    <row r="464" spans="2:17" x14ac:dyDescent="0.2">
      <c r="B464" s="207" t="s">
        <v>57</v>
      </c>
      <c r="C464" s="208" t="s">
        <v>69</v>
      </c>
      <c r="D464" s="194">
        <v>0</v>
      </c>
      <c r="E464" s="208" t="str">
        <f t="shared" si="144"/>
        <v>MGFemale0</v>
      </c>
      <c r="F464" s="195">
        <f>VLOOKUP(E464,'Appendix 1b. Pop 2019'!$E$4:$F$1683,2,FALSE)</f>
        <v>130498</v>
      </c>
      <c r="G464" s="195">
        <f>VLOOKUP(E464,'Appendix 2b. Deaths 2019'!$E$4:$F$1683,2,FALSE)</f>
        <v>1303</v>
      </c>
      <c r="H464" s="193">
        <f t="shared" si="145"/>
        <v>9.9848273536759184E-3</v>
      </c>
      <c r="I464" s="196">
        <v>1</v>
      </c>
      <c r="J464" s="212">
        <f>VLOOKUP(E464,'Appendix 3. nax IBGE 2019'!$E$5:$O$1850,11,FALSE)</f>
        <v>7.6982777909445146E-2</v>
      </c>
      <c r="K464" s="193">
        <f t="shared" ref="K464:K482" si="148">(I464*H464)/(1+(I464-J464)*H464)</f>
        <v>9.8936458552293903E-3</v>
      </c>
      <c r="L464" s="193">
        <f t="shared" si="147"/>
        <v>0.99010635414477066</v>
      </c>
      <c r="M464" s="195">
        <v>100000</v>
      </c>
      <c r="N464" s="195">
        <f t="shared" si="146"/>
        <v>989.36458552293902</v>
      </c>
      <c r="O464" s="195">
        <f t="shared" ref="O464:O482" si="149">M465*I464+N464*J464</f>
        <v>99086.799448635837</v>
      </c>
      <c r="P464" s="195">
        <f t="shared" ref="P464:P482" si="150">P465+O464</f>
        <v>8085075.849137377</v>
      </c>
      <c r="Q464" s="197">
        <f t="shared" ref="Q464:Q482" si="151">P464/M464</f>
        <v>80.850758491373767</v>
      </c>
    </row>
    <row r="465" spans="2:17" x14ac:dyDescent="0.2">
      <c r="B465" s="209" t="s">
        <v>57</v>
      </c>
      <c r="C465" s="187" t="s">
        <v>69</v>
      </c>
      <c r="D465" s="199" t="s">
        <v>139</v>
      </c>
      <c r="E465" s="187" t="str">
        <f t="shared" si="144"/>
        <v>MGFemale01-04</v>
      </c>
      <c r="F465" s="189">
        <f>VLOOKUP(E465,'Appendix 1b. Pop 2019'!$E$4:$F$1683,2,FALSE)</f>
        <v>519891</v>
      </c>
      <c r="G465" s="189">
        <f>VLOOKUP(E465,'Appendix 2b. Deaths 2019'!$E$4:$F$1683,2,FALSE)</f>
        <v>225</v>
      </c>
      <c r="H465" s="190">
        <f t="shared" si="145"/>
        <v>4.3278302567268908E-4</v>
      </c>
      <c r="I465" s="191">
        <v>4</v>
      </c>
      <c r="J465" s="213">
        <f>VLOOKUP(E465,'Appendix 3. nax IBGE 2019'!$E$5:$O$1850,11,FALSE)</f>
        <v>1.5093843286323858</v>
      </c>
      <c r="K465" s="190">
        <f t="shared" si="148"/>
        <v>1.7292681311675264E-3</v>
      </c>
      <c r="L465" s="190">
        <f t="shared" si="147"/>
        <v>0.99827073186883253</v>
      </c>
      <c r="M465" s="189">
        <f t="shared" ref="M465:M483" si="152">M464-N464</f>
        <v>99010.635414477059</v>
      </c>
      <c r="N465" s="189">
        <f t="shared" si="146"/>
        <v>171.21593646890204</v>
      </c>
      <c r="O465" s="189">
        <f t="shared" si="149"/>
        <v>395616.10856335092</v>
      </c>
      <c r="P465" s="189">
        <f t="shared" si="150"/>
        <v>7985989.0496887416</v>
      </c>
      <c r="Q465" s="200">
        <f t="shared" si="151"/>
        <v>80.657891106929029</v>
      </c>
    </row>
    <row r="466" spans="2:17" x14ac:dyDescent="0.2">
      <c r="B466" s="209" t="s">
        <v>57</v>
      </c>
      <c r="C466" s="187" t="s">
        <v>69</v>
      </c>
      <c r="D466" s="199" t="s">
        <v>138</v>
      </c>
      <c r="E466" s="187" t="str">
        <f t="shared" si="144"/>
        <v>MGFemale05-09</v>
      </c>
      <c r="F466" s="189">
        <f>VLOOKUP(E466,'Appendix 1b. Pop 2019'!$E$4:$F$1683,2,FALSE)</f>
        <v>640841</v>
      </c>
      <c r="G466" s="189">
        <f>VLOOKUP(E466,'Appendix 2b. Deaths 2019'!$E$4:$F$1683,2,FALSE)</f>
        <v>106</v>
      </c>
      <c r="H466" s="190">
        <f t="shared" si="145"/>
        <v>1.6540764401778288E-4</v>
      </c>
      <c r="I466" s="191">
        <v>5</v>
      </c>
      <c r="J466" s="213">
        <f>VLOOKUP(E466,'Appendix 3. nax IBGE 2019'!$E$5:$O$1850,11,FALSE)</f>
        <v>2.5000000000001932</v>
      </c>
      <c r="K466" s="190">
        <f t="shared" si="148"/>
        <v>8.2669636534364046E-4</v>
      </c>
      <c r="L466" s="190">
        <f t="shared" si="147"/>
        <v>0.9991733036346564</v>
      </c>
      <c r="M466" s="189">
        <f t="shared" si="152"/>
        <v>98839.41947800816</v>
      </c>
      <c r="N466" s="189">
        <f t="shared" si="146"/>
        <v>81.710188835144763</v>
      </c>
      <c r="O466" s="189">
        <f t="shared" si="149"/>
        <v>493992.82191795297</v>
      </c>
      <c r="P466" s="189">
        <f t="shared" si="150"/>
        <v>7590372.9411253911</v>
      </c>
      <c r="Q466" s="200">
        <f t="shared" si="151"/>
        <v>76.794997190511168</v>
      </c>
    </row>
    <row r="467" spans="2:17" x14ac:dyDescent="0.2">
      <c r="B467" s="209" t="s">
        <v>57</v>
      </c>
      <c r="C467" s="187" t="s">
        <v>69</v>
      </c>
      <c r="D467" s="199" t="s">
        <v>120</v>
      </c>
      <c r="E467" s="187" t="str">
        <f t="shared" si="144"/>
        <v>MGFemale10-14</v>
      </c>
      <c r="F467" s="189">
        <f>VLOOKUP(E467,'Appendix 1b. Pop 2019'!$E$4:$F$1683,2,FALSE)</f>
        <v>669451</v>
      </c>
      <c r="G467" s="189">
        <f>VLOOKUP(E467,'Appendix 2b. Deaths 2019'!$E$4:$F$1683,2,FALSE)</f>
        <v>148</v>
      </c>
      <c r="H467" s="190">
        <f t="shared" si="145"/>
        <v>2.2107667327407084E-4</v>
      </c>
      <c r="I467" s="191">
        <v>5</v>
      </c>
      <c r="J467" s="213">
        <f>VLOOKUP(E467,'Appendix 3. nax IBGE 2019'!$E$5:$O$1850,11,FALSE)</f>
        <v>2.5000000000003544</v>
      </c>
      <c r="K467" s="190">
        <f t="shared" si="148"/>
        <v>1.1047727676498646E-3</v>
      </c>
      <c r="L467" s="190">
        <f t="shared" si="147"/>
        <v>0.99889522723235014</v>
      </c>
      <c r="M467" s="189">
        <f t="shared" si="152"/>
        <v>98757.709289173014</v>
      </c>
      <c r="N467" s="189">
        <f t="shared" si="146"/>
        <v>109.10482781816042</v>
      </c>
      <c r="O467" s="189">
        <f t="shared" si="149"/>
        <v>493515.78437631973</v>
      </c>
      <c r="P467" s="189">
        <f t="shared" si="150"/>
        <v>7096380.1192074381</v>
      </c>
      <c r="Q467" s="200">
        <f t="shared" si="151"/>
        <v>71.856467411860336</v>
      </c>
    </row>
    <row r="468" spans="2:17" x14ac:dyDescent="0.2">
      <c r="B468" s="209" t="s">
        <v>57</v>
      </c>
      <c r="C468" s="187" t="s">
        <v>69</v>
      </c>
      <c r="D468" s="188" t="s">
        <v>121</v>
      </c>
      <c r="E468" s="187" t="str">
        <f t="shared" si="144"/>
        <v>MGFemale15-19</v>
      </c>
      <c r="F468" s="189">
        <f>VLOOKUP(E468,'Appendix 1b. Pop 2019'!$E$4:$F$1683,2,FALSE)</f>
        <v>752835</v>
      </c>
      <c r="G468" s="189">
        <f>VLOOKUP(E468,'Appendix 2b. Deaths 2019'!$E$4:$F$1683,2,FALSE)</f>
        <v>279</v>
      </c>
      <c r="H468" s="190">
        <f t="shared" si="145"/>
        <v>3.7059913526868438E-4</v>
      </c>
      <c r="I468" s="191">
        <v>5</v>
      </c>
      <c r="J468" s="213">
        <f>VLOOKUP(E468,'Appendix 3. nax IBGE 2019'!$E$5:$O$1850,11,FALSE)</f>
        <v>2.4999999999996012</v>
      </c>
      <c r="K468" s="190">
        <f t="shared" si="148"/>
        <v>1.851280468991052E-3</v>
      </c>
      <c r="L468" s="190">
        <f t="shared" si="147"/>
        <v>0.99814871953100892</v>
      </c>
      <c r="M468" s="189">
        <f t="shared" si="152"/>
        <v>98648.604461354858</v>
      </c>
      <c r="N468" s="189">
        <f t="shared" si="146"/>
        <v>182.62623473252981</v>
      </c>
      <c r="O468" s="189">
        <f t="shared" si="149"/>
        <v>492786.45671994291</v>
      </c>
      <c r="P468" s="189">
        <f t="shared" si="150"/>
        <v>6602864.3348311186</v>
      </c>
      <c r="Q468" s="200">
        <f t="shared" si="151"/>
        <v>66.933175293095616</v>
      </c>
    </row>
    <row r="469" spans="2:17" x14ac:dyDescent="0.2">
      <c r="B469" s="209" t="s">
        <v>57</v>
      </c>
      <c r="C469" s="187" t="s">
        <v>69</v>
      </c>
      <c r="D469" s="188" t="s">
        <v>122</v>
      </c>
      <c r="E469" s="187" t="str">
        <f t="shared" si="144"/>
        <v>MGFemale20-24</v>
      </c>
      <c r="F469" s="189">
        <f>VLOOKUP(E469,'Appendix 1b. Pop 2019'!$E$4:$F$1683,2,FALSE)</f>
        <v>843830</v>
      </c>
      <c r="G469" s="189">
        <f>VLOOKUP(E469,'Appendix 2b. Deaths 2019'!$E$4:$F$1683,2,FALSE)</f>
        <v>420</v>
      </c>
      <c r="H469" s="190">
        <f t="shared" si="145"/>
        <v>4.9773058554448166E-4</v>
      </c>
      <c r="I469" s="191">
        <v>5</v>
      </c>
      <c r="J469" s="213">
        <f>VLOOKUP(E469,'Appendix 3. nax IBGE 2019'!$E$5:$O$1850,11,FALSE)</f>
        <v>2.4999999999999174</v>
      </c>
      <c r="K469" s="190">
        <f t="shared" si="148"/>
        <v>2.4855600795379222E-3</v>
      </c>
      <c r="L469" s="190">
        <f t="shared" si="147"/>
        <v>0.99751443992046207</v>
      </c>
      <c r="M469" s="189">
        <f t="shared" si="152"/>
        <v>98465.978226622334</v>
      </c>
      <c r="N469" s="189">
        <f t="shared" si="146"/>
        <v>244.74310467274273</v>
      </c>
      <c r="O469" s="189">
        <f t="shared" si="149"/>
        <v>491718.03337142977</v>
      </c>
      <c r="P469" s="189">
        <f t="shared" si="150"/>
        <v>6110077.8781111753</v>
      </c>
      <c r="Q469" s="200">
        <f t="shared" si="151"/>
        <v>62.052680409558846</v>
      </c>
    </row>
    <row r="470" spans="2:17" x14ac:dyDescent="0.2">
      <c r="B470" s="209" t="s">
        <v>57</v>
      </c>
      <c r="C470" s="187" t="s">
        <v>69</v>
      </c>
      <c r="D470" s="188" t="s">
        <v>123</v>
      </c>
      <c r="E470" s="187" t="str">
        <f t="shared" si="144"/>
        <v>MGFemale25-29</v>
      </c>
      <c r="F470" s="189">
        <f>VLOOKUP(E470,'Appendix 1b. Pop 2019'!$E$4:$F$1683,2,FALSE)</f>
        <v>848087</v>
      </c>
      <c r="G470" s="189">
        <f>VLOOKUP(E470,'Appendix 2b. Deaths 2019'!$E$4:$F$1683,2,FALSE)</f>
        <v>433</v>
      </c>
      <c r="H470" s="190">
        <f t="shared" si="145"/>
        <v>5.1056082689629717E-4</v>
      </c>
      <c r="I470" s="191">
        <v>5</v>
      </c>
      <c r="J470" s="213">
        <f>VLOOKUP(E470,'Appendix 3. nax IBGE 2019'!$E$5:$O$1850,11,FALSE)</f>
        <v>2.4999999999999631</v>
      </c>
      <c r="K470" s="190">
        <f t="shared" si="148"/>
        <v>2.5495498837393477E-3</v>
      </c>
      <c r="L470" s="190">
        <f t="shared" si="147"/>
        <v>0.99745045011626066</v>
      </c>
      <c r="M470" s="189">
        <f t="shared" si="152"/>
        <v>98221.23512194959</v>
      </c>
      <c r="N470" s="189">
        <f t="shared" si="146"/>
        <v>250.41993858590172</v>
      </c>
      <c r="O470" s="189">
        <f t="shared" si="149"/>
        <v>490480.12576328323</v>
      </c>
      <c r="P470" s="189">
        <f t="shared" si="150"/>
        <v>5618359.8447397454</v>
      </c>
      <c r="Q470" s="200">
        <f t="shared" si="151"/>
        <v>57.201071008362888</v>
      </c>
    </row>
    <row r="471" spans="2:17" x14ac:dyDescent="0.2">
      <c r="B471" s="209" t="s">
        <v>57</v>
      </c>
      <c r="C471" s="187" t="s">
        <v>69</v>
      </c>
      <c r="D471" s="188" t="s">
        <v>124</v>
      </c>
      <c r="E471" s="187" t="str">
        <f t="shared" si="144"/>
        <v>MGFemale30-34</v>
      </c>
      <c r="F471" s="189">
        <f>VLOOKUP(E471,'Appendix 1b. Pop 2019'!$E$4:$F$1683,2,FALSE)</f>
        <v>855306</v>
      </c>
      <c r="G471" s="189">
        <f>VLOOKUP(E471,'Appendix 2b. Deaths 2019'!$E$4:$F$1683,2,FALSE)</f>
        <v>667</v>
      </c>
      <c r="H471" s="190">
        <f t="shared" si="145"/>
        <v>7.7983785919893002E-4</v>
      </c>
      <c r="I471" s="191">
        <v>5</v>
      </c>
      <c r="J471" s="213">
        <f>VLOOKUP(E471,'Appendix 3. nax IBGE 2019'!$E$5:$O$1850,11,FALSE)</f>
        <v>2.499999999999952</v>
      </c>
      <c r="K471" s="190">
        <f t="shared" si="148"/>
        <v>3.8916022490777143E-3</v>
      </c>
      <c r="L471" s="190">
        <f t="shared" si="147"/>
        <v>0.9961083977509223</v>
      </c>
      <c r="M471" s="189">
        <f t="shared" si="152"/>
        <v>97970.815183363695</v>
      </c>
      <c r="N471" s="189">
        <f t="shared" si="146"/>
        <v>381.26344471155522</v>
      </c>
      <c r="O471" s="189">
        <f t="shared" si="149"/>
        <v>488900.91730503959</v>
      </c>
      <c r="P471" s="189">
        <f t="shared" si="150"/>
        <v>5127879.7189764623</v>
      </c>
      <c r="Q471" s="200">
        <f t="shared" si="151"/>
        <v>52.34089059460252</v>
      </c>
    </row>
    <row r="472" spans="2:17" x14ac:dyDescent="0.2">
      <c r="B472" s="209" t="s">
        <v>57</v>
      </c>
      <c r="C472" s="187" t="s">
        <v>69</v>
      </c>
      <c r="D472" s="188" t="s">
        <v>125</v>
      </c>
      <c r="E472" s="187" t="str">
        <f t="shared" si="144"/>
        <v>MGFemale35-39</v>
      </c>
      <c r="F472" s="189">
        <f>VLOOKUP(E472,'Appendix 1b. Pop 2019'!$E$4:$F$1683,2,FALSE)</f>
        <v>847409</v>
      </c>
      <c r="G472" s="189">
        <f>VLOOKUP(E472,'Appendix 2b. Deaths 2019'!$E$4:$F$1683,2,FALSE)</f>
        <v>1090</v>
      </c>
      <c r="H472" s="190">
        <f t="shared" si="145"/>
        <v>1.2862738063910107E-3</v>
      </c>
      <c r="I472" s="191">
        <v>5</v>
      </c>
      <c r="J472" s="213">
        <f>VLOOKUP(E472,'Appendix 3. nax IBGE 2019'!$E$5:$O$1850,11,FALSE)</f>
        <v>2.4999999999999298</v>
      </c>
      <c r="K472" s="190">
        <f t="shared" si="148"/>
        <v>6.4107540693584767E-3</v>
      </c>
      <c r="L472" s="190">
        <f t="shared" si="147"/>
        <v>0.99358924593064157</v>
      </c>
      <c r="M472" s="189">
        <f t="shared" si="152"/>
        <v>97589.551738652139</v>
      </c>
      <c r="N472" s="189">
        <f t="shared" si="146"/>
        <v>625.62261593543383</v>
      </c>
      <c r="O472" s="189">
        <f t="shared" si="149"/>
        <v>486383.70215342205</v>
      </c>
      <c r="P472" s="189">
        <f t="shared" si="150"/>
        <v>4638978.801671423</v>
      </c>
      <c r="Q472" s="200">
        <f t="shared" si="151"/>
        <v>47.535609284226993</v>
      </c>
    </row>
    <row r="473" spans="2:17" x14ac:dyDescent="0.2">
      <c r="B473" s="209" t="s">
        <v>57</v>
      </c>
      <c r="C473" s="187" t="s">
        <v>69</v>
      </c>
      <c r="D473" s="188" t="s">
        <v>126</v>
      </c>
      <c r="E473" s="187" t="str">
        <f t="shared" si="144"/>
        <v>MGFemale40-44</v>
      </c>
      <c r="F473" s="189">
        <f>VLOOKUP(E473,'Appendix 1b. Pop 2019'!$E$4:$F$1683,2,FALSE)</f>
        <v>790729</v>
      </c>
      <c r="G473" s="189">
        <f>VLOOKUP(E473,'Appendix 2b. Deaths 2019'!$E$4:$F$1683,2,FALSE)</f>
        <v>1337</v>
      </c>
      <c r="H473" s="190">
        <f t="shared" si="145"/>
        <v>1.6908447774142594E-3</v>
      </c>
      <c r="I473" s="191">
        <v>5</v>
      </c>
      <c r="J473" s="213">
        <f>VLOOKUP(E473,'Appendix 3. nax IBGE 2019'!$E$5:$O$1850,11,FALSE)</f>
        <v>2.5000000000000608</v>
      </c>
      <c r="K473" s="190">
        <f t="shared" si="148"/>
        <v>8.4186373645194421E-3</v>
      </c>
      <c r="L473" s="190">
        <f t="shared" si="147"/>
        <v>0.99158136263548058</v>
      </c>
      <c r="M473" s="189">
        <f t="shared" si="152"/>
        <v>96963.929122716698</v>
      </c>
      <c r="N473" s="189">
        <f t="shared" si="146"/>
        <v>816.30415672311767</v>
      </c>
      <c r="O473" s="189">
        <f t="shared" si="149"/>
        <v>482778.88522177574</v>
      </c>
      <c r="P473" s="189">
        <f t="shared" si="150"/>
        <v>4152595.0995180011</v>
      </c>
      <c r="Q473" s="200">
        <f t="shared" si="151"/>
        <v>42.826184304706892</v>
      </c>
    </row>
    <row r="474" spans="2:17" x14ac:dyDescent="0.2">
      <c r="B474" s="209" t="s">
        <v>57</v>
      </c>
      <c r="C474" s="187" t="s">
        <v>69</v>
      </c>
      <c r="D474" s="188" t="s">
        <v>127</v>
      </c>
      <c r="E474" s="187" t="str">
        <f t="shared" si="144"/>
        <v>MGFemale45-49</v>
      </c>
      <c r="F474" s="189">
        <f>VLOOKUP(E474,'Appendix 1b. Pop 2019'!$E$4:$F$1683,2,FALSE)</f>
        <v>710881</v>
      </c>
      <c r="G474" s="189">
        <f>VLOOKUP(E474,'Appendix 2b. Deaths 2019'!$E$4:$F$1683,2,FALSE)</f>
        <v>1921</v>
      </c>
      <c r="H474" s="190">
        <f t="shared" si="145"/>
        <v>2.7022806911423994E-3</v>
      </c>
      <c r="I474" s="191">
        <v>5</v>
      </c>
      <c r="J474" s="213">
        <f>VLOOKUP(E474,'Appendix 3. nax IBGE 2019'!$E$5:$O$1850,11,FALSE)</f>
        <v>2.4999999999999796</v>
      </c>
      <c r="K474" s="190">
        <f t="shared" si="148"/>
        <v>1.3420736959843282E-2</v>
      </c>
      <c r="L474" s="190">
        <f t="shared" si="147"/>
        <v>0.98657926304015675</v>
      </c>
      <c r="M474" s="189">
        <f t="shared" si="152"/>
        <v>96147.624965993586</v>
      </c>
      <c r="N474" s="189">
        <f t="shared" si="146"/>
        <v>1290.3719839822609</v>
      </c>
      <c r="O474" s="189">
        <f t="shared" si="149"/>
        <v>477512.19487001223</v>
      </c>
      <c r="P474" s="189">
        <f t="shared" si="150"/>
        <v>3669816.2142962255</v>
      </c>
      <c r="Q474" s="200">
        <f t="shared" si="151"/>
        <v>38.168558147891865</v>
      </c>
    </row>
    <row r="475" spans="2:17" x14ac:dyDescent="0.2">
      <c r="B475" s="209" t="s">
        <v>57</v>
      </c>
      <c r="C475" s="187" t="s">
        <v>69</v>
      </c>
      <c r="D475" s="188" t="s">
        <v>128</v>
      </c>
      <c r="E475" s="187" t="str">
        <f t="shared" si="144"/>
        <v>MGFemale50-54</v>
      </c>
      <c r="F475" s="189">
        <f>VLOOKUP(E475,'Appendix 1b. Pop 2019'!$E$4:$F$1683,2,FALSE)</f>
        <v>687980</v>
      </c>
      <c r="G475" s="189">
        <f>VLOOKUP(E475,'Appendix 2b. Deaths 2019'!$E$4:$F$1683,2,FALSE)</f>
        <v>2600</v>
      </c>
      <c r="H475" s="190">
        <f t="shared" si="145"/>
        <v>3.7791796273147476E-3</v>
      </c>
      <c r="I475" s="191">
        <v>5</v>
      </c>
      <c r="J475" s="213">
        <f>VLOOKUP(E475,'Appendix 3. nax IBGE 2019'!$E$5:$O$1850,11,FALSE)</f>
        <v>2.4999999999999947</v>
      </c>
      <c r="K475" s="190">
        <f t="shared" si="148"/>
        <v>1.8719041585070848E-2</v>
      </c>
      <c r="L475" s="190">
        <f t="shared" si="147"/>
        <v>0.98128095841492913</v>
      </c>
      <c r="M475" s="189">
        <f t="shared" si="152"/>
        <v>94857.252982011327</v>
      </c>
      <c r="N475" s="189">
        <f t="shared" si="146"/>
        <v>1775.6368632158558</v>
      </c>
      <c r="O475" s="189">
        <f t="shared" si="149"/>
        <v>469847.17275201698</v>
      </c>
      <c r="P475" s="189">
        <f t="shared" si="150"/>
        <v>3192304.0194262131</v>
      </c>
      <c r="Q475" s="200">
        <f t="shared" si="151"/>
        <v>33.653768363201493</v>
      </c>
    </row>
    <row r="476" spans="2:17" x14ac:dyDescent="0.2">
      <c r="B476" s="209" t="s">
        <v>57</v>
      </c>
      <c r="C476" s="187" t="s">
        <v>69</v>
      </c>
      <c r="D476" s="188" t="s">
        <v>129</v>
      </c>
      <c r="E476" s="187" t="str">
        <f t="shared" si="144"/>
        <v>MGFemale55-59</v>
      </c>
      <c r="F476" s="189">
        <f>VLOOKUP(E476,'Appendix 1b. Pop 2019'!$E$4:$F$1683,2,FALSE)</f>
        <v>636235</v>
      </c>
      <c r="G476" s="189">
        <f>VLOOKUP(E476,'Appendix 2b. Deaths 2019'!$E$4:$F$1683,2,FALSE)</f>
        <v>3521</v>
      </c>
      <c r="H476" s="190">
        <f t="shared" si="145"/>
        <v>5.5341186825622604E-3</v>
      </c>
      <c r="I476" s="191">
        <v>5</v>
      </c>
      <c r="J476" s="213">
        <f>VLOOKUP(E476,'Appendix 3. nax IBGE 2019'!$E$5:$O$1850,11,FALSE)</f>
        <v>2.4999999999999996</v>
      </c>
      <c r="K476" s="190">
        <f t="shared" si="148"/>
        <v>2.7292986841850279E-2</v>
      </c>
      <c r="L476" s="190">
        <f t="shared" si="147"/>
        <v>0.97270701315814967</v>
      </c>
      <c r="M476" s="189">
        <f t="shared" si="152"/>
        <v>93081.616118795471</v>
      </c>
      <c r="N476" s="189">
        <f t="shared" si="146"/>
        <v>2540.4753239484435</v>
      </c>
      <c r="O476" s="189">
        <f t="shared" si="149"/>
        <v>459056.89228410629</v>
      </c>
      <c r="P476" s="189">
        <f t="shared" si="150"/>
        <v>2722456.846674196</v>
      </c>
      <c r="Q476" s="200">
        <f t="shared" si="151"/>
        <v>29.248061649463185</v>
      </c>
    </row>
    <row r="477" spans="2:17" x14ac:dyDescent="0.2">
      <c r="B477" s="209" t="s">
        <v>57</v>
      </c>
      <c r="C477" s="187" t="s">
        <v>69</v>
      </c>
      <c r="D477" s="188" t="s">
        <v>130</v>
      </c>
      <c r="E477" s="187" t="str">
        <f t="shared" si="144"/>
        <v>MGFemale60-64</v>
      </c>
      <c r="F477" s="189">
        <f>VLOOKUP(E477,'Appendix 1b. Pop 2019'!$E$4:$F$1683,2,FALSE)</f>
        <v>541001</v>
      </c>
      <c r="G477" s="189">
        <f>VLOOKUP(E477,'Appendix 2b. Deaths 2019'!$E$4:$F$1683,2,FALSE)</f>
        <v>4590</v>
      </c>
      <c r="H477" s="190">
        <f t="shared" si="145"/>
        <v>8.4842726723240811E-3</v>
      </c>
      <c r="I477" s="191">
        <v>5</v>
      </c>
      <c r="J477" s="213">
        <f>VLOOKUP(E477,'Appendix 3. nax IBGE 2019'!$E$5:$O$1850,11,FALSE)</f>
        <v>2.4999999999999942</v>
      </c>
      <c r="K477" s="190">
        <f t="shared" si="148"/>
        <v>4.1540266002505086E-2</v>
      </c>
      <c r="L477" s="190">
        <f t="shared" si="147"/>
        <v>0.95845973399749496</v>
      </c>
      <c r="M477" s="189">
        <f t="shared" si="152"/>
        <v>90541.14079484703</v>
      </c>
      <c r="N477" s="189">
        <f t="shared" si="146"/>
        <v>3761.1030727882103</v>
      </c>
      <c r="O477" s="189">
        <f t="shared" si="149"/>
        <v>443302.94629226456</v>
      </c>
      <c r="P477" s="189">
        <f t="shared" si="150"/>
        <v>2263399.9543900895</v>
      </c>
      <c r="Q477" s="200">
        <f t="shared" si="151"/>
        <v>24.998580032458641</v>
      </c>
    </row>
    <row r="478" spans="2:17" x14ac:dyDescent="0.2">
      <c r="B478" s="209" t="s">
        <v>57</v>
      </c>
      <c r="C478" s="187" t="s">
        <v>69</v>
      </c>
      <c r="D478" s="188" t="s">
        <v>131</v>
      </c>
      <c r="E478" s="187" t="str">
        <f t="shared" si="144"/>
        <v>MGFemale65-69</v>
      </c>
      <c r="F478" s="189">
        <f>VLOOKUP(E478,'Appendix 1b. Pop 2019'!$E$4:$F$1683,2,FALSE)</f>
        <v>426691</v>
      </c>
      <c r="G478" s="189">
        <f>VLOOKUP(E478,'Appendix 2b. Deaths 2019'!$E$4:$F$1683,2,FALSE)</f>
        <v>5276</v>
      </c>
      <c r="H478" s="190">
        <f t="shared" si="145"/>
        <v>1.2364919813166906E-2</v>
      </c>
      <c r="I478" s="191">
        <v>5</v>
      </c>
      <c r="J478" s="213">
        <f>VLOOKUP(E478,'Appendix 3. nax IBGE 2019'!$E$5:$O$1850,11,FALSE)</f>
        <v>2.4999999999999987</v>
      </c>
      <c r="K478" s="190">
        <f t="shared" si="148"/>
        <v>5.9970764820485543E-2</v>
      </c>
      <c r="L478" s="190">
        <f t="shared" si="147"/>
        <v>0.94002923517951442</v>
      </c>
      <c r="M478" s="189">
        <f t="shared" si="152"/>
        <v>86780.037722058813</v>
      </c>
      <c r="N478" s="189">
        <f t="shared" si="146"/>
        <v>5204.265233342453</v>
      </c>
      <c r="O478" s="189">
        <f t="shared" si="149"/>
        <v>420889.52552693791</v>
      </c>
      <c r="P478" s="189">
        <f t="shared" si="150"/>
        <v>1820097.0080978251</v>
      </c>
      <c r="Q478" s="200">
        <f t="shared" si="151"/>
        <v>20.973683071298904</v>
      </c>
    </row>
    <row r="479" spans="2:17" x14ac:dyDescent="0.2">
      <c r="B479" s="209" t="s">
        <v>57</v>
      </c>
      <c r="C479" s="187" t="s">
        <v>69</v>
      </c>
      <c r="D479" s="188" t="s">
        <v>132</v>
      </c>
      <c r="E479" s="187" t="str">
        <f t="shared" si="144"/>
        <v>MGFemale70-74</v>
      </c>
      <c r="F479" s="189">
        <f>VLOOKUP(E479,'Appendix 1b. Pop 2019'!$E$4:$F$1683,2,FALSE)</f>
        <v>315711</v>
      </c>
      <c r="G479" s="189">
        <f>VLOOKUP(E479,'Appendix 2b. Deaths 2019'!$E$4:$F$1683,2,FALSE)</f>
        <v>6047</v>
      </c>
      <c r="H479" s="190">
        <f t="shared" si="145"/>
        <v>1.9153593001194132E-2</v>
      </c>
      <c r="I479" s="191">
        <v>5</v>
      </c>
      <c r="J479" s="213">
        <f>VLOOKUP(E479,'Appendix 3. nax IBGE 2019'!$E$5:$O$1850,11,FALSE)</f>
        <v>2.500000000000004</v>
      </c>
      <c r="K479" s="190">
        <f t="shared" si="148"/>
        <v>9.1391763406115253E-2</v>
      </c>
      <c r="L479" s="190">
        <f t="shared" si="147"/>
        <v>0.90860823659388479</v>
      </c>
      <c r="M479" s="189">
        <f t="shared" si="152"/>
        <v>81575.772488716364</v>
      </c>
      <c r="N479" s="189">
        <f t="shared" si="146"/>
        <v>7455.3536989598515</v>
      </c>
      <c r="O479" s="189">
        <f t="shared" si="149"/>
        <v>389240.47819618217</v>
      </c>
      <c r="P479" s="189">
        <f t="shared" si="150"/>
        <v>1399207.4825708873</v>
      </c>
      <c r="Q479" s="200">
        <f t="shared" si="151"/>
        <v>17.152243121748274</v>
      </c>
    </row>
    <row r="480" spans="2:17" x14ac:dyDescent="0.2">
      <c r="B480" s="209" t="s">
        <v>57</v>
      </c>
      <c r="C480" s="187" t="s">
        <v>69</v>
      </c>
      <c r="D480" s="188" t="s">
        <v>133</v>
      </c>
      <c r="E480" s="187" t="str">
        <f t="shared" si="144"/>
        <v>MGFemale75-79</v>
      </c>
      <c r="F480" s="189">
        <f>VLOOKUP(E480,'Appendix 1b. Pop 2019'!$E$4:$F$1683,2,FALSE)</f>
        <v>224314</v>
      </c>
      <c r="G480" s="189">
        <f>VLOOKUP(E480,'Appendix 2b. Deaths 2019'!$E$4:$F$1683,2,FALSE)</f>
        <v>7404</v>
      </c>
      <c r="H480" s="190">
        <f t="shared" si="145"/>
        <v>3.3007302263790936E-2</v>
      </c>
      <c r="I480" s="191">
        <v>5</v>
      </c>
      <c r="J480" s="213">
        <f>VLOOKUP(E480,'Appendix 3. nax IBGE 2019'!$E$5:$O$1850,11,FALSE)</f>
        <v>2.5000000000000018</v>
      </c>
      <c r="K480" s="190">
        <f t="shared" si="148"/>
        <v>0.15245609989127931</v>
      </c>
      <c r="L480" s="190">
        <f t="shared" si="147"/>
        <v>0.84754390010872072</v>
      </c>
      <c r="M480" s="189">
        <f t="shared" si="152"/>
        <v>74120.418789756513</v>
      </c>
      <c r="N480" s="189">
        <f t="shared" si="146"/>
        <v>11300.109970994576</v>
      </c>
      <c r="O480" s="189">
        <f t="shared" si="149"/>
        <v>342351.81902129611</v>
      </c>
      <c r="P480" s="189">
        <f t="shared" si="150"/>
        <v>1009967.0043747051</v>
      </c>
      <c r="Q480" s="200">
        <f t="shared" si="151"/>
        <v>13.626029383879887</v>
      </c>
    </row>
    <row r="481" spans="2:17" x14ac:dyDescent="0.2">
      <c r="B481" s="209" t="s">
        <v>57</v>
      </c>
      <c r="C481" s="187" t="s">
        <v>69</v>
      </c>
      <c r="D481" s="188" t="s">
        <v>134</v>
      </c>
      <c r="E481" s="187" t="str">
        <f t="shared" si="144"/>
        <v>MGFemale80-84</v>
      </c>
      <c r="F481" s="189">
        <f>VLOOKUP(E481,'Appendix 1b. Pop 2019'!$E$4:$F$1683,2,FALSE)</f>
        <v>155319</v>
      </c>
      <c r="G481" s="189">
        <f>VLOOKUP(E481,'Appendix 2b. Deaths 2019'!$E$4:$F$1683,2,FALSE)</f>
        <v>8338</v>
      </c>
      <c r="H481" s="190">
        <f t="shared" si="145"/>
        <v>5.3683065175541951E-2</v>
      </c>
      <c r="I481" s="191">
        <v>5</v>
      </c>
      <c r="J481" s="213">
        <f>VLOOKUP(E481,'Appendix 3. nax IBGE 2019'!$E$5:$O$1850,11,FALSE)</f>
        <v>2.5000000000000009</v>
      </c>
      <c r="K481" s="190">
        <f t="shared" si="148"/>
        <v>0.23665448105174727</v>
      </c>
      <c r="L481" s="190">
        <f t="shared" si="147"/>
        <v>0.76334551894825275</v>
      </c>
      <c r="M481" s="189">
        <f t="shared" si="152"/>
        <v>62820.308818761936</v>
      </c>
      <c r="N481" s="189">
        <f t="shared" si="146"/>
        <v>14866.70758301461</v>
      </c>
      <c r="O481" s="189">
        <f t="shared" si="149"/>
        <v>276934.77513627318</v>
      </c>
      <c r="P481" s="189">
        <f t="shared" si="150"/>
        <v>667615.18535340903</v>
      </c>
      <c r="Q481" s="200">
        <f t="shared" si="151"/>
        <v>10.627378277930701</v>
      </c>
    </row>
    <row r="482" spans="2:17" x14ac:dyDescent="0.2">
      <c r="B482" s="209" t="s">
        <v>57</v>
      </c>
      <c r="C482" s="187" t="s">
        <v>69</v>
      </c>
      <c r="D482" s="188" t="s">
        <v>135</v>
      </c>
      <c r="E482" s="187" t="str">
        <f t="shared" si="144"/>
        <v>MGFemale85-89</v>
      </c>
      <c r="F482" s="189">
        <f>VLOOKUP(E482,'Appendix 1b. Pop 2019'!$E$4:$F$1683,2,FALSE)</f>
        <v>87181</v>
      </c>
      <c r="G482" s="189">
        <f>VLOOKUP(E482,'Appendix 2b. Deaths 2019'!$E$4:$F$1683,2,FALSE)</f>
        <v>8351</v>
      </c>
      <c r="H482" s="190">
        <f t="shared" si="145"/>
        <v>9.5789220128238955E-2</v>
      </c>
      <c r="I482" s="191">
        <v>5</v>
      </c>
      <c r="J482" s="213">
        <f>VLOOKUP(E482,'Appendix 3. nax IBGE 2019'!$E$5:$O$1850,11,FALSE)</f>
        <v>2.4999999999999996</v>
      </c>
      <c r="K482" s="190">
        <f t="shared" si="148"/>
        <v>0.38641106437716605</v>
      </c>
      <c r="L482" s="190">
        <f t="shared" si="147"/>
        <v>0.6135889356228339</v>
      </c>
      <c r="M482" s="189">
        <f t="shared" si="152"/>
        <v>47953.601235747323</v>
      </c>
      <c r="N482" s="189">
        <f t="shared" si="146"/>
        <v>18529.802094223309</v>
      </c>
      <c r="O482" s="189">
        <f t="shared" si="149"/>
        <v>193443.50094317834</v>
      </c>
      <c r="P482" s="189">
        <f t="shared" si="150"/>
        <v>390680.4102171358</v>
      </c>
      <c r="Q482" s="200">
        <f t="shared" si="151"/>
        <v>8.147050485249073</v>
      </c>
    </row>
    <row r="483" spans="2:17" x14ac:dyDescent="0.2">
      <c r="B483" s="210" t="s">
        <v>57</v>
      </c>
      <c r="C483" s="211" t="s">
        <v>69</v>
      </c>
      <c r="D483" s="203" t="s">
        <v>8</v>
      </c>
      <c r="E483" s="211" t="str">
        <f t="shared" si="144"/>
        <v>MGFemale90+</v>
      </c>
      <c r="F483" s="204">
        <f>VLOOKUP(E483,'Appendix 1b. Pop 2019'!$E$4:$F$1683,2,FALSE)</f>
        <v>62133</v>
      </c>
      <c r="G483" s="204">
        <f>VLOOKUP(E483,'Appendix 2b. Deaths 2019'!$E$4:$F$1683,2,FALSE)</f>
        <v>9269</v>
      </c>
      <c r="H483" s="202">
        <f t="shared" si="145"/>
        <v>0.14917998487116346</v>
      </c>
      <c r="I483" s="205"/>
      <c r="J483" s="214">
        <f>VLOOKUP(E483,'Appendix 3. nax IBGE 2019'!$E$5:$O$1850,11,FALSE)</f>
        <v>7.1803571655439686</v>
      </c>
      <c r="K483" s="202">
        <v>1</v>
      </c>
      <c r="L483" s="202">
        <f t="shared" si="147"/>
        <v>0</v>
      </c>
      <c r="M483" s="204">
        <f t="shared" si="152"/>
        <v>29423.799141524014</v>
      </c>
      <c r="N483" s="204">
        <f t="shared" si="146"/>
        <v>29423.799141524014</v>
      </c>
      <c r="O483" s="204">
        <f>M483*Q483</f>
        <v>197236.90927395746</v>
      </c>
      <c r="P483" s="204">
        <f>O483</f>
        <v>197236.90927395746</v>
      </c>
      <c r="Q483" s="206">
        <f>1/H483</f>
        <v>6.7033121156543318</v>
      </c>
    </row>
    <row r="484" spans="2:17" x14ac:dyDescent="0.2">
      <c r="B484" s="207" t="s">
        <v>57</v>
      </c>
      <c r="C484" s="208" t="s">
        <v>70</v>
      </c>
      <c r="D484" s="194">
        <v>0</v>
      </c>
      <c r="E484" s="208" t="str">
        <f t="shared" si="144"/>
        <v>MGMale0</v>
      </c>
      <c r="F484" s="195">
        <f>VLOOKUP(E484,'Appendix 1b. Pop 2019'!$E$4:$F$1683,2,FALSE)</f>
        <v>136869</v>
      </c>
      <c r="G484" s="195">
        <f>VLOOKUP(E484,'Appendix 2b. Deaths 2019'!$E$4:$F$1683,2,FALSE)</f>
        <v>1627</v>
      </c>
      <c r="H484" s="193">
        <f t="shared" si="145"/>
        <v>1.1887279077073699E-2</v>
      </c>
      <c r="I484" s="196">
        <v>1</v>
      </c>
      <c r="J484" s="212">
        <f>VLOOKUP(E484,'Appendix 3. nax IBGE 2019'!$E$5:$O$1850,11,FALSE)</f>
        <v>7.1560718041877983E-2</v>
      </c>
      <c r="K484" s="193">
        <f t="shared" ref="K484:K502" si="153">(I484*H484)/(1+(I484-J484)*H484)</f>
        <v>1.175751587919833E-2</v>
      </c>
      <c r="L484" s="193">
        <f t="shared" si="147"/>
        <v>0.98824248412080162</v>
      </c>
      <c r="M484" s="195">
        <v>100000</v>
      </c>
      <c r="N484" s="195">
        <f t="shared" si="146"/>
        <v>1175.7515879198329</v>
      </c>
      <c r="O484" s="195">
        <f t="shared" ref="O484:O502" si="154">M485*I484+N484*J484</f>
        <v>98908.386039950594</v>
      </c>
      <c r="P484" s="195">
        <f t="shared" ref="P484:P502" si="155">P485+O484</f>
        <v>7474092.3080192786</v>
      </c>
      <c r="Q484" s="197">
        <f t="shared" ref="Q484:Q502" si="156">P484/M484</f>
        <v>74.740923080192786</v>
      </c>
    </row>
    <row r="485" spans="2:17" x14ac:dyDescent="0.2">
      <c r="B485" s="209" t="s">
        <v>57</v>
      </c>
      <c r="C485" s="187" t="s">
        <v>70</v>
      </c>
      <c r="D485" s="199" t="s">
        <v>139</v>
      </c>
      <c r="E485" s="187" t="str">
        <f t="shared" si="144"/>
        <v>MGMale01-04</v>
      </c>
      <c r="F485" s="189">
        <f>VLOOKUP(E485,'Appendix 1b. Pop 2019'!$E$4:$F$1683,2,FALSE)</f>
        <v>545068</v>
      </c>
      <c r="G485" s="189">
        <f>VLOOKUP(E485,'Appendix 2b. Deaths 2019'!$E$4:$F$1683,2,FALSE)</f>
        <v>275</v>
      </c>
      <c r="H485" s="190">
        <f t="shared" si="145"/>
        <v>5.0452420615409456E-4</v>
      </c>
      <c r="I485" s="191">
        <v>4</v>
      </c>
      <c r="J485" s="213">
        <f>VLOOKUP(E485,'Appendix 3. nax IBGE 2019'!$E$5:$O$1850,11,FALSE)</f>
        <v>1.6225443674919557</v>
      </c>
      <c r="K485" s="190">
        <f t="shared" si="153"/>
        <v>2.0156790500167549E-3</v>
      </c>
      <c r="L485" s="190">
        <f t="shared" si="147"/>
        <v>0.99798432094998324</v>
      </c>
      <c r="M485" s="189">
        <f t="shared" ref="M485:M503" si="157">M484-N484</f>
        <v>98824.248412080167</v>
      </c>
      <c r="N485" s="189">
        <f t="shared" si="146"/>
        <v>199.19796715788155</v>
      </c>
      <c r="O485" s="189">
        <f t="shared" si="154"/>
        <v>394823.40931931697</v>
      </c>
      <c r="P485" s="189">
        <f t="shared" si="155"/>
        <v>7375183.9219793277</v>
      </c>
      <c r="Q485" s="200">
        <f t="shared" si="156"/>
        <v>74.629294332966495</v>
      </c>
    </row>
    <row r="486" spans="2:17" x14ac:dyDescent="0.2">
      <c r="B486" s="209" t="s">
        <v>57</v>
      </c>
      <c r="C486" s="187" t="s">
        <v>70</v>
      </c>
      <c r="D486" s="199" t="s">
        <v>138</v>
      </c>
      <c r="E486" s="187" t="str">
        <f t="shared" si="144"/>
        <v>MGMale05-09</v>
      </c>
      <c r="F486" s="189">
        <f>VLOOKUP(E486,'Appendix 1b. Pop 2019'!$E$4:$F$1683,2,FALSE)</f>
        <v>670962</v>
      </c>
      <c r="G486" s="189">
        <f>VLOOKUP(E486,'Appendix 2b. Deaths 2019'!$E$4:$F$1683,2,FALSE)</f>
        <v>163</v>
      </c>
      <c r="H486" s="190">
        <f t="shared" si="145"/>
        <v>2.4293477126871566E-4</v>
      </c>
      <c r="I486" s="191">
        <v>5</v>
      </c>
      <c r="J486" s="213">
        <f>VLOOKUP(E486,'Appendix 3. nax IBGE 2019'!$E$5:$O$1850,11,FALSE)</f>
        <v>2.5000000000002567</v>
      </c>
      <c r="K486" s="190">
        <f t="shared" si="153"/>
        <v>1.2139365878253332E-3</v>
      </c>
      <c r="L486" s="190">
        <f t="shared" si="147"/>
        <v>0.99878606341217469</v>
      </c>
      <c r="M486" s="189">
        <f t="shared" si="157"/>
        <v>98625.050444922279</v>
      </c>
      <c r="N486" s="189">
        <f t="shared" si="146"/>
        <v>119.72455721121031</v>
      </c>
      <c r="O486" s="189">
        <f t="shared" si="154"/>
        <v>492825.9408315834</v>
      </c>
      <c r="P486" s="189">
        <f t="shared" si="155"/>
        <v>6980360.5126600107</v>
      </c>
      <c r="Q486" s="200">
        <f t="shared" si="156"/>
        <v>70.776749732140644</v>
      </c>
    </row>
    <row r="487" spans="2:17" x14ac:dyDescent="0.2">
      <c r="B487" s="209" t="s">
        <v>57</v>
      </c>
      <c r="C487" s="187" t="s">
        <v>70</v>
      </c>
      <c r="D487" s="199" t="s">
        <v>120</v>
      </c>
      <c r="E487" s="187" t="str">
        <f t="shared" si="144"/>
        <v>MGMale10-14</v>
      </c>
      <c r="F487" s="189">
        <f>VLOOKUP(E487,'Appendix 1b. Pop 2019'!$E$4:$F$1683,2,FALSE)</f>
        <v>700109</v>
      </c>
      <c r="G487" s="189">
        <f>VLOOKUP(E487,'Appendix 2b. Deaths 2019'!$E$4:$F$1683,2,FALSE)</f>
        <v>199</v>
      </c>
      <c r="H487" s="190">
        <f t="shared" si="145"/>
        <v>2.8424145383076064E-4</v>
      </c>
      <c r="I487" s="191">
        <v>5</v>
      </c>
      <c r="J487" s="213">
        <f>VLOOKUP(E487,'Appendix 3. nax IBGE 2019'!$E$5:$O$1850,11,FALSE)</f>
        <v>2.5000000000002953</v>
      </c>
      <c r="K487" s="190">
        <f t="shared" si="153"/>
        <v>1.4201980712425595E-3</v>
      </c>
      <c r="L487" s="190">
        <f t="shared" si="147"/>
        <v>0.99857980192875739</v>
      </c>
      <c r="M487" s="189">
        <f t="shared" si="157"/>
        <v>98505.325887711064</v>
      </c>
      <c r="N487" s="189">
        <f t="shared" si="146"/>
        <v>139.89707383284701</v>
      </c>
      <c r="O487" s="189">
        <f t="shared" si="154"/>
        <v>492176.8867539732</v>
      </c>
      <c r="P487" s="189">
        <f t="shared" si="155"/>
        <v>6487534.5718284277</v>
      </c>
      <c r="Q487" s="200">
        <f t="shared" si="156"/>
        <v>65.859734114516272</v>
      </c>
    </row>
    <row r="488" spans="2:17" x14ac:dyDescent="0.2">
      <c r="B488" s="209" t="s">
        <v>57</v>
      </c>
      <c r="C488" s="187" t="s">
        <v>70</v>
      </c>
      <c r="D488" s="188" t="s">
        <v>121</v>
      </c>
      <c r="E488" s="187" t="str">
        <f t="shared" si="144"/>
        <v>MGMale15-19</v>
      </c>
      <c r="F488" s="189">
        <f>VLOOKUP(E488,'Appendix 1b. Pop 2019'!$E$4:$F$1683,2,FALSE)</f>
        <v>784785</v>
      </c>
      <c r="G488" s="189">
        <f>VLOOKUP(E488,'Appendix 2b. Deaths 2019'!$E$4:$F$1683,2,FALSE)</f>
        <v>949</v>
      </c>
      <c r="H488" s="190">
        <f t="shared" si="145"/>
        <v>1.2092483928719331E-3</v>
      </c>
      <c r="I488" s="191">
        <v>5</v>
      </c>
      <c r="J488" s="213">
        <f>VLOOKUP(E488,'Appendix 3. nax IBGE 2019'!$E$5:$O$1850,11,FALSE)</f>
        <v>2.5000000000000182</v>
      </c>
      <c r="K488" s="190">
        <f t="shared" si="153"/>
        <v>6.0280185350454008E-3</v>
      </c>
      <c r="L488" s="190">
        <f t="shared" si="147"/>
        <v>0.99397198146495458</v>
      </c>
      <c r="M488" s="189">
        <f t="shared" si="157"/>
        <v>98365.428813878214</v>
      </c>
      <c r="N488" s="189">
        <f t="shared" si="146"/>
        <v>592.94862809774679</v>
      </c>
      <c r="O488" s="189">
        <f t="shared" si="154"/>
        <v>490344.7724991467</v>
      </c>
      <c r="P488" s="189">
        <f t="shared" si="155"/>
        <v>5995357.6850744542</v>
      </c>
      <c r="Q488" s="200">
        <f t="shared" si="156"/>
        <v>60.949845462662985</v>
      </c>
    </row>
    <row r="489" spans="2:17" x14ac:dyDescent="0.2">
      <c r="B489" s="209" t="s">
        <v>57</v>
      </c>
      <c r="C489" s="187" t="s">
        <v>70</v>
      </c>
      <c r="D489" s="188" t="s">
        <v>122</v>
      </c>
      <c r="E489" s="187" t="str">
        <f t="shared" si="144"/>
        <v>MGMale20-24</v>
      </c>
      <c r="F489" s="189">
        <f>VLOOKUP(E489,'Appendix 1b. Pop 2019'!$E$4:$F$1683,2,FALSE)</f>
        <v>867125</v>
      </c>
      <c r="G489" s="189">
        <f>VLOOKUP(E489,'Appendix 2b. Deaths 2019'!$E$4:$F$1683,2,FALSE)</f>
        <v>1478</v>
      </c>
      <c r="H489" s="190">
        <f t="shared" si="145"/>
        <v>1.7044832059968287E-3</v>
      </c>
      <c r="I489" s="191">
        <v>5</v>
      </c>
      <c r="J489" s="213">
        <f>VLOOKUP(E489,'Appendix 3. nax IBGE 2019'!$E$5:$O$1850,11,FALSE)</f>
        <v>2.4999999999999951</v>
      </c>
      <c r="K489" s="190">
        <f t="shared" si="153"/>
        <v>8.4862543349946019E-3</v>
      </c>
      <c r="L489" s="190">
        <f t="shared" si="147"/>
        <v>0.99151374566500539</v>
      </c>
      <c r="M489" s="189">
        <f t="shared" si="157"/>
        <v>97772.48018578047</v>
      </c>
      <c r="N489" s="189">
        <f t="shared" si="146"/>
        <v>829.72213381975337</v>
      </c>
      <c r="O489" s="189">
        <f t="shared" si="154"/>
        <v>486788.09559435298</v>
      </c>
      <c r="P489" s="189">
        <f t="shared" si="155"/>
        <v>5505012.9125753073</v>
      </c>
      <c r="Q489" s="200">
        <f t="shared" si="156"/>
        <v>56.304318987460114</v>
      </c>
    </row>
    <row r="490" spans="2:17" x14ac:dyDescent="0.2">
      <c r="B490" s="209" t="s">
        <v>57</v>
      </c>
      <c r="C490" s="187" t="s">
        <v>70</v>
      </c>
      <c r="D490" s="188" t="s">
        <v>123</v>
      </c>
      <c r="E490" s="187" t="str">
        <f t="shared" si="144"/>
        <v>MGMale25-29</v>
      </c>
      <c r="F490" s="189">
        <f>VLOOKUP(E490,'Appendix 1b. Pop 2019'!$E$4:$F$1683,2,FALSE)</f>
        <v>859827</v>
      </c>
      <c r="G490" s="189">
        <f>VLOOKUP(E490,'Appendix 2b. Deaths 2019'!$E$4:$F$1683,2,FALSE)</f>
        <v>1436</v>
      </c>
      <c r="H490" s="190">
        <f t="shared" si="145"/>
        <v>1.6701034045220726E-3</v>
      </c>
      <c r="I490" s="191">
        <v>5</v>
      </c>
      <c r="J490" s="213">
        <f>VLOOKUP(E490,'Appendix 3. nax IBGE 2019'!$E$5:$O$1850,11,FALSE)</f>
        <v>2.5000000000000049</v>
      </c>
      <c r="K490" s="190">
        <f t="shared" si="153"/>
        <v>8.3157964228177134E-3</v>
      </c>
      <c r="L490" s="190">
        <f t="shared" si="147"/>
        <v>0.99168420357718223</v>
      </c>
      <c r="M490" s="189">
        <f t="shared" si="157"/>
        <v>96942.758051960715</v>
      </c>
      <c r="N490" s="189">
        <f t="shared" si="146"/>
        <v>806.15624062657798</v>
      </c>
      <c r="O490" s="189">
        <f t="shared" si="154"/>
        <v>482698.39965823718</v>
      </c>
      <c r="P490" s="189">
        <f t="shared" si="155"/>
        <v>5018224.8169809543</v>
      </c>
      <c r="Q490" s="200">
        <f t="shared" si="156"/>
        <v>51.764824086098493</v>
      </c>
    </row>
    <row r="491" spans="2:17" x14ac:dyDescent="0.2">
      <c r="B491" s="209" t="s">
        <v>57</v>
      </c>
      <c r="C491" s="187" t="s">
        <v>70</v>
      </c>
      <c r="D491" s="188" t="s">
        <v>124</v>
      </c>
      <c r="E491" s="187" t="str">
        <f t="shared" si="144"/>
        <v>MGMale30-34</v>
      </c>
      <c r="F491" s="189">
        <f>VLOOKUP(E491,'Appendix 1b. Pop 2019'!$E$4:$F$1683,2,FALSE)</f>
        <v>862017</v>
      </c>
      <c r="G491" s="189">
        <f>VLOOKUP(E491,'Appendix 2b. Deaths 2019'!$E$4:$F$1683,2,FALSE)</f>
        <v>1797</v>
      </c>
      <c r="H491" s="190">
        <f t="shared" si="145"/>
        <v>2.0846456624405321E-3</v>
      </c>
      <c r="I491" s="191">
        <v>5</v>
      </c>
      <c r="J491" s="213">
        <f>VLOOKUP(E491,'Appendix 3. nax IBGE 2019'!$E$5:$O$1850,11,FALSE)</f>
        <v>2.499999999999988</v>
      </c>
      <c r="K491" s="190">
        <f t="shared" si="153"/>
        <v>1.0369188104688986E-2</v>
      </c>
      <c r="L491" s="190">
        <f t="shared" si="147"/>
        <v>0.98963081189531099</v>
      </c>
      <c r="M491" s="189">
        <f t="shared" si="157"/>
        <v>96136.601811334142</v>
      </c>
      <c r="N491" s="189">
        <f t="shared" si="146"/>
        <v>996.85850792730764</v>
      </c>
      <c r="O491" s="189">
        <f t="shared" si="154"/>
        <v>478190.86278685246</v>
      </c>
      <c r="P491" s="189">
        <f t="shared" si="155"/>
        <v>4535526.4173227167</v>
      </c>
      <c r="Q491" s="200">
        <f t="shared" si="156"/>
        <v>47.177935685968833</v>
      </c>
    </row>
    <row r="492" spans="2:17" x14ac:dyDescent="0.2">
      <c r="B492" s="209" t="s">
        <v>57</v>
      </c>
      <c r="C492" s="187" t="s">
        <v>70</v>
      </c>
      <c r="D492" s="188" t="s">
        <v>125</v>
      </c>
      <c r="E492" s="187" t="str">
        <f t="shared" si="144"/>
        <v>MGMale35-39</v>
      </c>
      <c r="F492" s="189">
        <f>VLOOKUP(E492,'Appendix 1b. Pop 2019'!$E$4:$F$1683,2,FALSE)</f>
        <v>835007</v>
      </c>
      <c r="G492" s="189">
        <f>VLOOKUP(E492,'Appendix 2b. Deaths 2019'!$E$4:$F$1683,2,FALSE)</f>
        <v>2275</v>
      </c>
      <c r="H492" s="190">
        <f t="shared" si="145"/>
        <v>2.7245280578486169E-3</v>
      </c>
      <c r="I492" s="191">
        <v>5</v>
      </c>
      <c r="J492" s="213">
        <f>VLOOKUP(E492,'Appendix 3. nax IBGE 2019'!$E$5:$O$1850,11,FALSE)</f>
        <v>2.5000000000000244</v>
      </c>
      <c r="K492" s="190">
        <f t="shared" si="153"/>
        <v>1.3530479859211643E-2</v>
      </c>
      <c r="L492" s="190">
        <f t="shared" si="147"/>
        <v>0.98646952014078837</v>
      </c>
      <c r="M492" s="189">
        <f t="shared" si="157"/>
        <v>95139.743303406838</v>
      </c>
      <c r="N492" s="189">
        <f t="shared" si="146"/>
        <v>1287.286380577312</v>
      </c>
      <c r="O492" s="189">
        <f t="shared" si="154"/>
        <v>472480.50056559092</v>
      </c>
      <c r="P492" s="189">
        <f t="shared" si="155"/>
        <v>4057335.5545358644</v>
      </c>
      <c r="Q492" s="200">
        <f t="shared" si="156"/>
        <v>42.646063712793058</v>
      </c>
    </row>
    <row r="493" spans="2:17" x14ac:dyDescent="0.2">
      <c r="B493" s="209" t="s">
        <v>57</v>
      </c>
      <c r="C493" s="187" t="s">
        <v>70</v>
      </c>
      <c r="D493" s="188" t="s">
        <v>126</v>
      </c>
      <c r="E493" s="187" t="str">
        <f t="shared" si="144"/>
        <v>MGMale40-44</v>
      </c>
      <c r="F493" s="189">
        <f>VLOOKUP(E493,'Appendix 1b. Pop 2019'!$E$4:$F$1683,2,FALSE)</f>
        <v>762810</v>
      </c>
      <c r="G493" s="189">
        <f>VLOOKUP(E493,'Appendix 2b. Deaths 2019'!$E$4:$F$1683,2,FALSE)</f>
        <v>2698</v>
      </c>
      <c r="H493" s="190">
        <f t="shared" si="145"/>
        <v>3.5369226937245184E-3</v>
      </c>
      <c r="I493" s="191">
        <v>5</v>
      </c>
      <c r="J493" s="213">
        <f>VLOOKUP(E493,'Appendix 3. nax IBGE 2019'!$E$5:$O$1850,11,FALSE)</f>
        <v>2.4999999999999916</v>
      </c>
      <c r="K493" s="190">
        <f t="shared" si="153"/>
        <v>1.7529611268850182E-2</v>
      </c>
      <c r="L493" s="190">
        <f t="shared" si="147"/>
        <v>0.98247038873114978</v>
      </c>
      <c r="M493" s="189">
        <f t="shared" si="157"/>
        <v>93852.45692282953</v>
      </c>
      <c r="N493" s="189">
        <f t="shared" si="146"/>
        <v>1645.1970864837087</v>
      </c>
      <c r="O493" s="189">
        <f t="shared" si="154"/>
        <v>465149.29189793835</v>
      </c>
      <c r="P493" s="189">
        <f t="shared" si="155"/>
        <v>3584855.0539702736</v>
      </c>
      <c r="Q493" s="200">
        <f t="shared" si="156"/>
        <v>38.1967097240505</v>
      </c>
    </row>
    <row r="494" spans="2:17" x14ac:dyDescent="0.2">
      <c r="B494" s="209" t="s">
        <v>57</v>
      </c>
      <c r="C494" s="187" t="s">
        <v>70</v>
      </c>
      <c r="D494" s="188" t="s">
        <v>127</v>
      </c>
      <c r="E494" s="187" t="str">
        <f t="shared" si="144"/>
        <v>MGMale45-49</v>
      </c>
      <c r="F494" s="189">
        <f>VLOOKUP(E494,'Appendix 1b. Pop 2019'!$E$4:$F$1683,2,FALSE)</f>
        <v>670626</v>
      </c>
      <c r="G494" s="189">
        <f>VLOOKUP(E494,'Appendix 2b. Deaths 2019'!$E$4:$F$1683,2,FALSE)</f>
        <v>3402</v>
      </c>
      <c r="H494" s="190">
        <f t="shared" si="145"/>
        <v>5.0728722119333276E-3</v>
      </c>
      <c r="I494" s="191">
        <v>5</v>
      </c>
      <c r="J494" s="213">
        <f>VLOOKUP(E494,'Appendix 3. nax IBGE 2019'!$E$5:$O$1850,11,FALSE)</f>
        <v>2.4999999999999991</v>
      </c>
      <c r="K494" s="190">
        <f t="shared" si="153"/>
        <v>2.5046714109648944E-2</v>
      </c>
      <c r="L494" s="190">
        <f t="shared" si="147"/>
        <v>0.97495328589035102</v>
      </c>
      <c r="M494" s="189">
        <f t="shared" si="157"/>
        <v>92207.259836345824</v>
      </c>
      <c r="N494" s="189">
        <f t="shared" si="146"/>
        <v>2309.4888759550695</v>
      </c>
      <c r="O494" s="189">
        <f t="shared" si="154"/>
        <v>455262.57699184143</v>
      </c>
      <c r="P494" s="189">
        <f t="shared" si="155"/>
        <v>3119705.762072335</v>
      </c>
      <c r="Q494" s="200">
        <f t="shared" si="156"/>
        <v>33.833624029272194</v>
      </c>
    </row>
    <row r="495" spans="2:17" x14ac:dyDescent="0.2">
      <c r="B495" s="209" t="s">
        <v>57</v>
      </c>
      <c r="C495" s="187" t="s">
        <v>70</v>
      </c>
      <c r="D495" s="188" t="s">
        <v>128</v>
      </c>
      <c r="E495" s="187" t="str">
        <f t="shared" si="144"/>
        <v>MGMale50-54</v>
      </c>
      <c r="F495" s="189">
        <f>VLOOKUP(E495,'Appendix 1b. Pop 2019'!$E$4:$F$1683,2,FALSE)</f>
        <v>642583</v>
      </c>
      <c r="G495" s="189">
        <f>VLOOKUP(E495,'Appendix 2b. Deaths 2019'!$E$4:$F$1683,2,FALSE)</f>
        <v>4703</v>
      </c>
      <c r="H495" s="190">
        <f t="shared" si="145"/>
        <v>7.3188988815452638E-3</v>
      </c>
      <c r="I495" s="191">
        <v>5</v>
      </c>
      <c r="J495" s="213">
        <f>VLOOKUP(E495,'Appendix 3. nax IBGE 2019'!$E$5:$O$1850,11,FALSE)</f>
        <v>2.4999999999999982</v>
      </c>
      <c r="K495" s="190">
        <f t="shared" si="153"/>
        <v>3.5936947201036767E-2</v>
      </c>
      <c r="L495" s="190">
        <f t="shared" si="147"/>
        <v>0.9640630527989632</v>
      </c>
      <c r="M495" s="189">
        <f t="shared" si="157"/>
        <v>89897.770960390757</v>
      </c>
      <c r="N495" s="189">
        <f t="shared" si="146"/>
        <v>3230.6514484944591</v>
      </c>
      <c r="O495" s="189">
        <f t="shared" si="154"/>
        <v>441412.22618071758</v>
      </c>
      <c r="P495" s="189">
        <f t="shared" si="155"/>
        <v>2664443.1850804938</v>
      </c>
      <c r="Q495" s="200">
        <f t="shared" si="156"/>
        <v>29.638590107584047</v>
      </c>
    </row>
    <row r="496" spans="2:17" x14ac:dyDescent="0.2">
      <c r="B496" s="209" t="s">
        <v>57</v>
      </c>
      <c r="C496" s="187" t="s">
        <v>70</v>
      </c>
      <c r="D496" s="188" t="s">
        <v>129</v>
      </c>
      <c r="E496" s="187" t="str">
        <f t="shared" si="144"/>
        <v>MGMale55-59</v>
      </c>
      <c r="F496" s="189">
        <f>VLOOKUP(E496,'Appendix 1b. Pop 2019'!$E$4:$F$1683,2,FALSE)</f>
        <v>581156</v>
      </c>
      <c r="G496" s="189">
        <f>VLOOKUP(E496,'Appendix 2b. Deaths 2019'!$E$4:$F$1683,2,FALSE)</f>
        <v>5844</v>
      </c>
      <c r="H496" s="190">
        <f t="shared" si="145"/>
        <v>1.0055819779886984E-2</v>
      </c>
      <c r="I496" s="191">
        <v>5</v>
      </c>
      <c r="J496" s="213">
        <f>VLOOKUP(E496,'Appendix 3. nax IBGE 2019'!$E$5:$O$1850,11,FALSE)</f>
        <v>2.4999999999999969</v>
      </c>
      <c r="K496" s="190">
        <f t="shared" si="153"/>
        <v>4.9046101993064382E-2</v>
      </c>
      <c r="L496" s="190">
        <f t="shared" si="147"/>
        <v>0.95095389800693564</v>
      </c>
      <c r="M496" s="189">
        <f t="shared" si="157"/>
        <v>86667.119511896293</v>
      </c>
      <c r="N496" s="189">
        <f t="shared" si="146"/>
        <v>4250.6843830255657</v>
      </c>
      <c r="O496" s="189">
        <f t="shared" si="154"/>
        <v>422708.8866019175</v>
      </c>
      <c r="P496" s="189">
        <f t="shared" si="155"/>
        <v>2223030.958899776</v>
      </c>
      <c r="Q496" s="200">
        <f t="shared" si="156"/>
        <v>25.650223192137283</v>
      </c>
    </row>
    <row r="497" spans="2:17" x14ac:dyDescent="0.2">
      <c r="B497" s="209" t="s">
        <v>57</v>
      </c>
      <c r="C497" s="187" t="s">
        <v>70</v>
      </c>
      <c r="D497" s="188" t="s">
        <v>130</v>
      </c>
      <c r="E497" s="187" t="str">
        <f t="shared" si="144"/>
        <v>MGMale60-64</v>
      </c>
      <c r="F497" s="189">
        <f>VLOOKUP(E497,'Appendix 1b. Pop 2019'!$E$4:$F$1683,2,FALSE)</f>
        <v>485900</v>
      </c>
      <c r="G497" s="189">
        <f>VLOOKUP(E497,'Appendix 2b. Deaths 2019'!$E$4:$F$1683,2,FALSE)</f>
        <v>6899</v>
      </c>
      <c r="H497" s="190">
        <f t="shared" si="145"/>
        <v>1.419839473142622E-2</v>
      </c>
      <c r="I497" s="191">
        <v>5</v>
      </c>
      <c r="J497" s="213">
        <f>VLOOKUP(E497,'Appendix 3. nax IBGE 2019'!$E$5:$O$1850,11,FALSE)</f>
        <v>2.5000000000000018</v>
      </c>
      <c r="K497" s="190">
        <f t="shared" si="153"/>
        <v>6.8558424716410202E-2</v>
      </c>
      <c r="L497" s="190">
        <f t="shared" si="147"/>
        <v>0.93144157528358984</v>
      </c>
      <c r="M497" s="189">
        <f t="shared" si="157"/>
        <v>82416.435128870726</v>
      </c>
      <c r="N497" s="189">
        <f t="shared" si="146"/>
        <v>5650.3409631775885</v>
      </c>
      <c r="O497" s="189">
        <f t="shared" si="154"/>
        <v>397956.32323640969</v>
      </c>
      <c r="P497" s="189">
        <f t="shared" si="155"/>
        <v>1800322.0722978585</v>
      </c>
      <c r="Q497" s="200">
        <f t="shared" si="156"/>
        <v>21.844211891509008</v>
      </c>
    </row>
    <row r="498" spans="2:17" x14ac:dyDescent="0.2">
      <c r="B498" s="209" t="s">
        <v>57</v>
      </c>
      <c r="C498" s="187" t="s">
        <v>70</v>
      </c>
      <c r="D498" s="188" t="s">
        <v>131</v>
      </c>
      <c r="E498" s="187" t="str">
        <f t="shared" si="144"/>
        <v>MGMale65-69</v>
      </c>
      <c r="F498" s="189">
        <f>VLOOKUP(E498,'Appendix 1b. Pop 2019'!$E$4:$F$1683,2,FALSE)</f>
        <v>370880</v>
      </c>
      <c r="G498" s="189">
        <f>VLOOKUP(E498,'Appendix 2b. Deaths 2019'!$E$4:$F$1683,2,FALSE)</f>
        <v>7882</v>
      </c>
      <c r="H498" s="190">
        <f t="shared" si="145"/>
        <v>2.1252157031924072E-2</v>
      </c>
      <c r="I498" s="191">
        <v>5</v>
      </c>
      <c r="J498" s="213">
        <f>VLOOKUP(E498,'Appendix 3. nax IBGE 2019'!$E$5:$O$1850,11,FALSE)</f>
        <v>2.5000000000000071</v>
      </c>
      <c r="K498" s="190">
        <f t="shared" si="153"/>
        <v>0.10089993215305247</v>
      </c>
      <c r="L498" s="190">
        <f t="shared" si="147"/>
        <v>0.89910006784694751</v>
      </c>
      <c r="M498" s="189">
        <f t="shared" si="157"/>
        <v>76766.094165693139</v>
      </c>
      <c r="N498" s="189">
        <f t="shared" si="146"/>
        <v>7745.6936929732747</v>
      </c>
      <c r="O498" s="189">
        <f t="shared" si="154"/>
        <v>364466.23659603257</v>
      </c>
      <c r="P498" s="189">
        <f t="shared" si="155"/>
        <v>1402365.7490614487</v>
      </c>
      <c r="Q498" s="200">
        <f t="shared" si="156"/>
        <v>18.268035703816849</v>
      </c>
    </row>
    <row r="499" spans="2:17" x14ac:dyDescent="0.2">
      <c r="B499" s="209" t="s">
        <v>57</v>
      </c>
      <c r="C499" s="187" t="s">
        <v>70</v>
      </c>
      <c r="D499" s="188" t="s">
        <v>132</v>
      </c>
      <c r="E499" s="187" t="str">
        <f t="shared" si="144"/>
        <v>MGMale70-74</v>
      </c>
      <c r="F499" s="189">
        <f>VLOOKUP(E499,'Appendix 1b. Pop 2019'!$E$4:$F$1683,2,FALSE)</f>
        <v>264617</v>
      </c>
      <c r="G499" s="189">
        <f>VLOOKUP(E499,'Appendix 2b. Deaths 2019'!$E$4:$F$1683,2,FALSE)</f>
        <v>7758</v>
      </c>
      <c r="H499" s="190">
        <f t="shared" si="145"/>
        <v>2.9317844280601777E-2</v>
      </c>
      <c r="I499" s="191">
        <v>5</v>
      </c>
      <c r="J499" s="213">
        <f>VLOOKUP(E499,'Appendix 3. nax IBGE 2019'!$E$5:$O$1850,11,FALSE)</f>
        <v>2.5</v>
      </c>
      <c r="K499" s="190">
        <f t="shared" si="153"/>
        <v>0.13657873610974186</v>
      </c>
      <c r="L499" s="190">
        <f t="shared" si="147"/>
        <v>0.86342126389025808</v>
      </c>
      <c r="M499" s="189">
        <f t="shared" si="157"/>
        <v>69020.400472719863</v>
      </c>
      <c r="N499" s="189">
        <f t="shared" si="146"/>
        <v>9426.7190623523093</v>
      </c>
      <c r="O499" s="189">
        <f t="shared" si="154"/>
        <v>321535.20470771857</v>
      </c>
      <c r="P499" s="189">
        <f t="shared" si="155"/>
        <v>1037899.5124654161</v>
      </c>
      <c r="Q499" s="200">
        <f t="shared" si="156"/>
        <v>15.037575924753483</v>
      </c>
    </row>
    <row r="500" spans="2:17" x14ac:dyDescent="0.2">
      <c r="B500" s="209" t="s">
        <v>57</v>
      </c>
      <c r="C500" s="187" t="s">
        <v>70</v>
      </c>
      <c r="D500" s="188" t="s">
        <v>133</v>
      </c>
      <c r="E500" s="187" t="str">
        <f t="shared" si="144"/>
        <v>MGMale75-79</v>
      </c>
      <c r="F500" s="189">
        <f>VLOOKUP(E500,'Appendix 1b. Pop 2019'!$E$4:$F$1683,2,FALSE)</f>
        <v>176533</v>
      </c>
      <c r="G500" s="189">
        <f>VLOOKUP(E500,'Appendix 2b. Deaths 2019'!$E$4:$F$1683,2,FALSE)</f>
        <v>8308</v>
      </c>
      <c r="H500" s="190">
        <f t="shared" si="145"/>
        <v>4.7062022398078544E-2</v>
      </c>
      <c r="I500" s="191">
        <v>5</v>
      </c>
      <c r="J500" s="213">
        <f>VLOOKUP(E500,'Appendix 3. nax IBGE 2019'!$E$5:$O$1850,11,FALSE)</f>
        <v>2.5000000000000009</v>
      </c>
      <c r="K500" s="190">
        <f t="shared" si="153"/>
        <v>0.21053912003365383</v>
      </c>
      <c r="L500" s="190">
        <f t="shared" si="147"/>
        <v>0.78946087996634617</v>
      </c>
      <c r="M500" s="189">
        <f t="shared" si="157"/>
        <v>59593.681410367557</v>
      </c>
      <c r="N500" s="189">
        <f t="shared" si="146"/>
        <v>12546.8012437047</v>
      </c>
      <c r="O500" s="189">
        <f t="shared" si="154"/>
        <v>266601.40394257603</v>
      </c>
      <c r="P500" s="189">
        <f t="shared" si="155"/>
        <v>716364.30775769753</v>
      </c>
      <c r="Q500" s="200">
        <f t="shared" si="156"/>
        <v>12.020809770498104</v>
      </c>
    </row>
    <row r="501" spans="2:17" x14ac:dyDescent="0.2">
      <c r="B501" s="209" t="s">
        <v>57</v>
      </c>
      <c r="C501" s="187" t="s">
        <v>70</v>
      </c>
      <c r="D501" s="188" t="s">
        <v>134</v>
      </c>
      <c r="E501" s="187" t="str">
        <f t="shared" si="144"/>
        <v>MGMale80-84</v>
      </c>
      <c r="F501" s="189">
        <f>VLOOKUP(E501,'Appendix 1b. Pop 2019'!$E$4:$F$1683,2,FALSE)</f>
        <v>113599</v>
      </c>
      <c r="G501" s="189">
        <f>VLOOKUP(E501,'Appendix 2b. Deaths 2019'!$E$4:$F$1683,2,FALSE)</f>
        <v>8018</v>
      </c>
      <c r="H501" s="190">
        <f t="shared" si="145"/>
        <v>7.058160723245803E-2</v>
      </c>
      <c r="I501" s="191">
        <v>5</v>
      </c>
      <c r="J501" s="213">
        <f>VLOOKUP(E501,'Appendix 3. nax IBGE 2019'!$E$5:$O$1850,11,FALSE)</f>
        <v>2.4999999999999996</v>
      </c>
      <c r="K501" s="190">
        <f t="shared" si="153"/>
        <v>0.29997605579000924</v>
      </c>
      <c r="L501" s="190">
        <f t="shared" si="147"/>
        <v>0.7000239442099907</v>
      </c>
      <c r="M501" s="189">
        <f t="shared" si="157"/>
        <v>47046.880166662857</v>
      </c>
      <c r="N501" s="189">
        <f t="shared" si="146"/>
        <v>14112.937549620736</v>
      </c>
      <c r="O501" s="189">
        <f t="shared" si="154"/>
        <v>199952.05695926241</v>
      </c>
      <c r="P501" s="189">
        <f t="shared" si="155"/>
        <v>449762.90381512145</v>
      </c>
      <c r="Q501" s="200">
        <f t="shared" si="156"/>
        <v>9.5598879717814071</v>
      </c>
    </row>
    <row r="502" spans="2:17" x14ac:dyDescent="0.2">
      <c r="B502" s="209" t="s">
        <v>57</v>
      </c>
      <c r="C502" s="187" t="s">
        <v>70</v>
      </c>
      <c r="D502" s="188" t="s">
        <v>135</v>
      </c>
      <c r="E502" s="187" t="str">
        <f t="shared" si="144"/>
        <v>MGMale85-89</v>
      </c>
      <c r="F502" s="189">
        <f>VLOOKUP(E502,'Appendix 1b. Pop 2019'!$E$4:$F$1683,2,FALSE)</f>
        <v>58777</v>
      </c>
      <c r="G502" s="189">
        <f>VLOOKUP(E502,'Appendix 2b. Deaths 2019'!$E$4:$F$1683,2,FALSE)</f>
        <v>6370</v>
      </c>
      <c r="H502" s="190">
        <f t="shared" si="145"/>
        <v>0.10837572519863212</v>
      </c>
      <c r="I502" s="191">
        <v>5</v>
      </c>
      <c r="J502" s="213">
        <f>VLOOKUP(E502,'Appendix 3. nax IBGE 2019'!$E$5:$O$1850,11,FALSE)</f>
        <v>2.4999999999999996</v>
      </c>
      <c r="K502" s="190">
        <f t="shared" si="153"/>
        <v>0.42636074000696095</v>
      </c>
      <c r="L502" s="190">
        <f t="shared" si="147"/>
        <v>0.57363925999303911</v>
      </c>
      <c r="M502" s="189">
        <f t="shared" si="157"/>
        <v>32933.942617042121</v>
      </c>
      <c r="N502" s="189">
        <f t="shared" si="146"/>
        <v>14041.740145548867</v>
      </c>
      <c r="O502" s="189">
        <f t="shared" si="154"/>
        <v>129565.36272133843</v>
      </c>
      <c r="P502" s="189">
        <f t="shared" si="155"/>
        <v>249810.84685585904</v>
      </c>
      <c r="Q502" s="200">
        <f t="shared" si="156"/>
        <v>7.5852092705897585</v>
      </c>
    </row>
    <row r="503" spans="2:17" x14ac:dyDescent="0.2">
      <c r="B503" s="210" t="s">
        <v>57</v>
      </c>
      <c r="C503" s="211" t="s">
        <v>70</v>
      </c>
      <c r="D503" s="203" t="s">
        <v>8</v>
      </c>
      <c r="E503" s="211" t="str">
        <f t="shared" si="144"/>
        <v>MGMale90+</v>
      </c>
      <c r="F503" s="204">
        <f>VLOOKUP(E503,'Appendix 1b. Pop 2019'!$E$4:$F$1683,2,FALSE)</f>
        <v>33218</v>
      </c>
      <c r="G503" s="204">
        <f>VLOOKUP(E503,'Appendix 2b. Deaths 2019'!$E$4:$F$1683,2,FALSE)</f>
        <v>5219</v>
      </c>
      <c r="H503" s="202">
        <f t="shared" si="145"/>
        <v>0.1571136131013306</v>
      </c>
      <c r="I503" s="205"/>
      <c r="J503" s="214">
        <f>VLOOKUP(E503,'Appendix 3. nax IBGE 2019'!$E$5:$O$1850,11,FALSE)</f>
        <v>5.989980377548914</v>
      </c>
      <c r="K503" s="202">
        <v>1</v>
      </c>
      <c r="L503" s="202">
        <f t="shared" si="147"/>
        <v>0</v>
      </c>
      <c r="M503" s="204">
        <f t="shared" si="157"/>
        <v>18892.202471493256</v>
      </c>
      <c r="N503" s="204">
        <f t="shared" si="146"/>
        <v>18892.202471493256</v>
      </c>
      <c r="O503" s="204">
        <f>M503*Q503</f>
        <v>120245.48413452059</v>
      </c>
      <c r="P503" s="204">
        <f>O503</f>
        <v>120245.48413452059</v>
      </c>
      <c r="Q503" s="206">
        <f>1/H503</f>
        <v>6.3648208469055376</v>
      </c>
    </row>
    <row r="504" spans="2:17" x14ac:dyDescent="0.2">
      <c r="B504" s="207" t="s">
        <v>65</v>
      </c>
      <c r="C504" s="208" t="s">
        <v>69</v>
      </c>
      <c r="D504" s="194">
        <v>0</v>
      </c>
      <c r="E504" s="208" t="str">
        <f t="shared" si="144"/>
        <v>MSFemale0</v>
      </c>
      <c r="F504" s="195">
        <f>VLOOKUP(E504,'Appendix 1b. Pop 2019'!$E$4:$F$1683,2,FALSE)</f>
        <v>21482</v>
      </c>
      <c r="G504" s="195">
        <f>VLOOKUP(E504,'Appendix 2b. Deaths 2019'!$E$4:$F$1683,2,FALSE)</f>
        <v>235</v>
      </c>
      <c r="H504" s="193">
        <f t="shared" si="145"/>
        <v>1.0939391118145424E-2</v>
      </c>
      <c r="I504" s="196">
        <v>1</v>
      </c>
      <c r="J504" s="212">
        <f>VLOOKUP(E504,'Appendix 3. nax IBGE 2019'!$E$5:$O$1850,11,FALSE)</f>
        <v>8.486966927489159E-2</v>
      </c>
      <c r="K504" s="193">
        <f t="shared" ref="K504:K522" si="158">(I504*H504)/(1+(I504-J504)*H504)</f>
        <v>1.0830962690613255E-2</v>
      </c>
      <c r="L504" s="193">
        <f t="shared" si="147"/>
        <v>0.98916903730938677</v>
      </c>
      <c r="M504" s="195">
        <v>100000</v>
      </c>
      <c r="N504" s="195">
        <f t="shared" si="146"/>
        <v>1083.0962690613255</v>
      </c>
      <c r="O504" s="195">
        <f t="shared" ref="O504:O522" si="159">M505*I504+N504*J504</f>
        <v>99008.825753086785</v>
      </c>
      <c r="P504" s="195">
        <f t="shared" ref="P504:P522" si="160">P505+O504</f>
        <v>7965313.9074118491</v>
      </c>
      <c r="Q504" s="197">
        <f t="shared" ref="Q504:Q522" si="161">P504/M504</f>
        <v>79.653139074118485</v>
      </c>
    </row>
    <row r="505" spans="2:17" x14ac:dyDescent="0.2">
      <c r="B505" s="209" t="s">
        <v>65</v>
      </c>
      <c r="C505" s="187" t="s">
        <v>69</v>
      </c>
      <c r="D505" s="199" t="s">
        <v>139</v>
      </c>
      <c r="E505" s="187" t="str">
        <f t="shared" si="144"/>
        <v>MSFemale01-04</v>
      </c>
      <c r="F505" s="189">
        <f>VLOOKUP(E505,'Appendix 1b. Pop 2019'!$E$4:$F$1683,2,FALSE)</f>
        <v>85875</v>
      </c>
      <c r="G505" s="189">
        <f>VLOOKUP(E505,'Appendix 2b. Deaths 2019'!$E$4:$F$1683,2,FALSE)</f>
        <v>38</v>
      </c>
      <c r="H505" s="190">
        <f t="shared" si="145"/>
        <v>4.4250363901018923E-4</v>
      </c>
      <c r="I505" s="191">
        <v>4</v>
      </c>
      <c r="J505" s="213">
        <f>VLOOKUP(E505,'Appendix 3. nax IBGE 2019'!$E$5:$O$1850,11,FALSE)</f>
        <v>1.5051122624761537</v>
      </c>
      <c r="K505" s="190">
        <f t="shared" si="158"/>
        <v>1.7680626203839388E-3</v>
      </c>
      <c r="L505" s="190">
        <f t="shared" si="147"/>
        <v>0.99823193737961602</v>
      </c>
      <c r="M505" s="189">
        <f t="shared" ref="M505:M523" si="162">M504-N504</f>
        <v>98916.903730938677</v>
      </c>
      <c r="N505" s="189">
        <f t="shared" si="146"/>
        <v>174.89128001078925</v>
      </c>
      <c r="O505" s="189">
        <f t="shared" si="159"/>
        <v>395231.28081385593</v>
      </c>
      <c r="P505" s="189">
        <f t="shared" si="160"/>
        <v>7866305.0816587619</v>
      </c>
      <c r="Q505" s="200">
        <f t="shared" si="161"/>
        <v>79.524376370045871</v>
      </c>
    </row>
    <row r="506" spans="2:17" x14ac:dyDescent="0.2">
      <c r="B506" s="209" t="s">
        <v>65</v>
      </c>
      <c r="C506" s="187" t="s">
        <v>69</v>
      </c>
      <c r="D506" s="199" t="s">
        <v>138</v>
      </c>
      <c r="E506" s="187" t="str">
        <f t="shared" si="144"/>
        <v>MSFemale05-09</v>
      </c>
      <c r="F506" s="189">
        <f>VLOOKUP(E506,'Appendix 1b. Pop 2019'!$E$4:$F$1683,2,FALSE)</f>
        <v>103678</v>
      </c>
      <c r="G506" s="189">
        <f>VLOOKUP(E506,'Appendix 2b. Deaths 2019'!$E$4:$F$1683,2,FALSE)</f>
        <v>24</v>
      </c>
      <c r="H506" s="190">
        <f t="shared" si="145"/>
        <v>2.3148594687397519E-4</v>
      </c>
      <c r="I506" s="191">
        <v>5</v>
      </c>
      <c r="J506" s="213">
        <f>VLOOKUP(E506,'Appendix 3. nax IBGE 2019'!$E$5:$O$1850,11,FALSE)</f>
        <v>2.4999999999997655</v>
      </c>
      <c r="K506" s="190">
        <f t="shared" si="158"/>
        <v>1.1567602999865043E-3</v>
      </c>
      <c r="L506" s="190">
        <f t="shared" si="147"/>
        <v>0.99884323970001354</v>
      </c>
      <c r="M506" s="189">
        <f t="shared" si="162"/>
        <v>98742.012450927883</v>
      </c>
      <c r="N506" s="189">
        <f t="shared" si="146"/>
        <v>114.22083994400649</v>
      </c>
      <c r="O506" s="189">
        <f t="shared" si="159"/>
        <v>493424.51015477936</v>
      </c>
      <c r="P506" s="189">
        <f t="shared" si="160"/>
        <v>7471073.8008449059</v>
      </c>
      <c r="Q506" s="200">
        <f t="shared" si="161"/>
        <v>75.662563638327995</v>
      </c>
    </row>
    <row r="507" spans="2:17" x14ac:dyDescent="0.2">
      <c r="B507" s="209" t="s">
        <v>65</v>
      </c>
      <c r="C507" s="187" t="s">
        <v>69</v>
      </c>
      <c r="D507" s="199" t="s">
        <v>120</v>
      </c>
      <c r="E507" s="187" t="str">
        <f t="shared" si="144"/>
        <v>MSFemale10-14</v>
      </c>
      <c r="F507" s="189">
        <f>VLOOKUP(E507,'Appendix 1b. Pop 2019'!$E$4:$F$1683,2,FALSE)</f>
        <v>99569</v>
      </c>
      <c r="G507" s="189">
        <f>VLOOKUP(E507,'Appendix 2b. Deaths 2019'!$E$4:$F$1683,2,FALSE)</f>
        <v>28</v>
      </c>
      <c r="H507" s="190">
        <f t="shared" si="145"/>
        <v>2.8121202382267574E-4</v>
      </c>
      <c r="I507" s="191">
        <v>5</v>
      </c>
      <c r="J507" s="213">
        <f>VLOOKUP(E507,'Appendix 3. nax IBGE 2019'!$E$5:$O$1850,11,FALSE)</f>
        <v>2.5000000000004614</v>
      </c>
      <c r="K507" s="190">
        <f t="shared" si="158"/>
        <v>1.4050723110428649E-3</v>
      </c>
      <c r="L507" s="190">
        <f t="shared" si="147"/>
        <v>0.99859492768895719</v>
      </c>
      <c r="M507" s="189">
        <f t="shared" si="162"/>
        <v>98627.79161098387</v>
      </c>
      <c r="N507" s="189">
        <f t="shared" si="146"/>
        <v>138.57917909189919</v>
      </c>
      <c r="O507" s="189">
        <f t="shared" si="159"/>
        <v>492792.51010718959</v>
      </c>
      <c r="P507" s="189">
        <f t="shared" si="160"/>
        <v>6977649.2906901268</v>
      </c>
      <c r="Q507" s="200">
        <f t="shared" si="161"/>
        <v>70.74729319918228</v>
      </c>
    </row>
    <row r="508" spans="2:17" x14ac:dyDescent="0.2">
      <c r="B508" s="209" t="s">
        <v>65</v>
      </c>
      <c r="C508" s="187" t="s">
        <v>69</v>
      </c>
      <c r="D508" s="188" t="s">
        <v>121</v>
      </c>
      <c r="E508" s="187" t="str">
        <f t="shared" si="144"/>
        <v>MSFemale15-19</v>
      </c>
      <c r="F508" s="189">
        <f>VLOOKUP(E508,'Appendix 1b. Pop 2019'!$E$4:$F$1683,2,FALSE)</f>
        <v>102280</v>
      </c>
      <c r="G508" s="189">
        <f>VLOOKUP(E508,'Appendix 2b. Deaths 2019'!$E$4:$F$1683,2,FALSE)</f>
        <v>46</v>
      </c>
      <c r="H508" s="190">
        <f t="shared" si="145"/>
        <v>4.4974579585451704E-4</v>
      </c>
      <c r="I508" s="191">
        <v>5</v>
      </c>
      <c r="J508" s="213">
        <f>VLOOKUP(E508,'Appendix 3. nax IBGE 2019'!$E$5:$O$1850,11,FALSE)</f>
        <v>2.4999999999999507</v>
      </c>
      <c r="K508" s="190">
        <f t="shared" si="158"/>
        <v>2.2462034279017527E-3</v>
      </c>
      <c r="L508" s="190">
        <f t="shared" si="147"/>
        <v>0.99775379657209828</v>
      </c>
      <c r="M508" s="189">
        <f t="shared" si="162"/>
        <v>98489.212431891967</v>
      </c>
      <c r="N508" s="189">
        <f t="shared" si="146"/>
        <v>221.22680657585965</v>
      </c>
      <c r="O508" s="189">
        <f t="shared" si="159"/>
        <v>491892.99514302018</v>
      </c>
      <c r="P508" s="189">
        <f t="shared" si="160"/>
        <v>6484856.7805829374</v>
      </c>
      <c r="Q508" s="200">
        <f t="shared" si="161"/>
        <v>65.843320506470661</v>
      </c>
    </row>
    <row r="509" spans="2:17" x14ac:dyDescent="0.2">
      <c r="B509" s="209" t="s">
        <v>65</v>
      </c>
      <c r="C509" s="187" t="s">
        <v>69</v>
      </c>
      <c r="D509" s="188" t="s">
        <v>122</v>
      </c>
      <c r="E509" s="187" t="str">
        <f t="shared" si="144"/>
        <v>MSFemale20-24</v>
      </c>
      <c r="F509" s="189">
        <f>VLOOKUP(E509,'Appendix 1b. Pop 2019'!$E$4:$F$1683,2,FALSE)</f>
        <v>111598</v>
      </c>
      <c r="G509" s="189">
        <f>VLOOKUP(E509,'Appendix 2b. Deaths 2019'!$E$4:$F$1683,2,FALSE)</f>
        <v>61</v>
      </c>
      <c r="H509" s="190">
        <f t="shared" si="145"/>
        <v>5.4660477786340261E-4</v>
      </c>
      <c r="I509" s="191">
        <v>5</v>
      </c>
      <c r="J509" s="213">
        <f>VLOOKUP(E509,'Appendix 3. nax IBGE 2019'!$E$5:$O$1850,11,FALSE)</f>
        <v>2.5000000000000551</v>
      </c>
      <c r="K509" s="190">
        <f t="shared" si="158"/>
        <v>2.7292942760882505E-3</v>
      </c>
      <c r="L509" s="190">
        <f t="shared" si="147"/>
        <v>0.99727070572391174</v>
      </c>
      <c r="M509" s="189">
        <f t="shared" si="162"/>
        <v>98267.985625316112</v>
      </c>
      <c r="N509" s="189">
        <f t="shared" si="146"/>
        <v>268.20225068989777</v>
      </c>
      <c r="O509" s="189">
        <f t="shared" si="159"/>
        <v>490669.42249985581</v>
      </c>
      <c r="P509" s="189">
        <f t="shared" si="160"/>
        <v>5992963.7854399169</v>
      </c>
      <c r="Q509" s="200">
        <f t="shared" si="161"/>
        <v>60.985922803896273</v>
      </c>
    </row>
    <row r="510" spans="2:17" x14ac:dyDescent="0.2">
      <c r="B510" s="209" t="s">
        <v>65</v>
      </c>
      <c r="C510" s="187" t="s">
        <v>69</v>
      </c>
      <c r="D510" s="188" t="s">
        <v>123</v>
      </c>
      <c r="E510" s="187" t="str">
        <f t="shared" si="144"/>
        <v>MSFemale25-29</v>
      </c>
      <c r="F510" s="189">
        <f>VLOOKUP(E510,'Appendix 1b. Pop 2019'!$E$4:$F$1683,2,FALSE)</f>
        <v>113584</v>
      </c>
      <c r="G510" s="189">
        <f>VLOOKUP(E510,'Appendix 2b. Deaths 2019'!$E$4:$F$1683,2,FALSE)</f>
        <v>99</v>
      </c>
      <c r="H510" s="190">
        <f t="shared" si="145"/>
        <v>8.7160163403296237E-4</v>
      </c>
      <c r="I510" s="191">
        <v>5</v>
      </c>
      <c r="J510" s="213">
        <f>VLOOKUP(E510,'Appendix 3. nax IBGE 2019'!$E$5:$O$1850,11,FALSE)</f>
        <v>2.5000000000000338</v>
      </c>
      <c r="K510" s="190">
        <f t="shared" si="158"/>
        <v>4.3485326996481645E-3</v>
      </c>
      <c r="L510" s="190">
        <f t="shared" si="147"/>
        <v>0.99565146730035181</v>
      </c>
      <c r="M510" s="189">
        <f t="shared" si="162"/>
        <v>97999.783374626219</v>
      </c>
      <c r="N510" s="189">
        <f t="shared" si="146"/>
        <v>426.15526256299864</v>
      </c>
      <c r="O510" s="189">
        <f t="shared" si="159"/>
        <v>488933.52871672361</v>
      </c>
      <c r="P510" s="189">
        <f t="shared" si="160"/>
        <v>5502294.3629400609</v>
      </c>
      <c r="Q510" s="200">
        <f t="shared" si="161"/>
        <v>56.14598495494937</v>
      </c>
    </row>
    <row r="511" spans="2:17" x14ac:dyDescent="0.2">
      <c r="B511" s="209" t="s">
        <v>65</v>
      </c>
      <c r="C511" s="187" t="s">
        <v>69</v>
      </c>
      <c r="D511" s="188" t="s">
        <v>124</v>
      </c>
      <c r="E511" s="187" t="str">
        <f t="shared" si="144"/>
        <v>MSFemale30-34</v>
      </c>
      <c r="F511" s="189">
        <f>VLOOKUP(E511,'Appendix 1b. Pop 2019'!$E$4:$F$1683,2,FALSE)</f>
        <v>111268</v>
      </c>
      <c r="G511" s="189">
        <f>VLOOKUP(E511,'Appendix 2b. Deaths 2019'!$E$4:$F$1683,2,FALSE)</f>
        <v>97</v>
      </c>
      <c r="H511" s="190">
        <f t="shared" si="145"/>
        <v>8.7176906208433691E-4</v>
      </c>
      <c r="I511" s="191">
        <v>5</v>
      </c>
      <c r="J511" s="213">
        <f>VLOOKUP(E511,'Appendix 3. nax IBGE 2019'!$E$5:$O$1850,11,FALSE)</f>
        <v>2.5000000000000164</v>
      </c>
      <c r="K511" s="190">
        <f t="shared" si="158"/>
        <v>4.3493662031826603E-3</v>
      </c>
      <c r="L511" s="190">
        <f t="shared" si="147"/>
        <v>0.99565063379681729</v>
      </c>
      <c r="M511" s="189">
        <f t="shared" si="162"/>
        <v>97573.628112063219</v>
      </c>
      <c r="N511" s="189">
        <f t="shared" si="146"/>
        <v>424.3834404325213</v>
      </c>
      <c r="O511" s="189">
        <f t="shared" si="159"/>
        <v>486807.18195923482</v>
      </c>
      <c r="P511" s="189">
        <f t="shared" si="160"/>
        <v>5013360.8342233375</v>
      </c>
      <c r="Q511" s="200">
        <f t="shared" si="161"/>
        <v>51.380285136732823</v>
      </c>
    </row>
    <row r="512" spans="2:17" x14ac:dyDescent="0.2">
      <c r="B512" s="209" t="s">
        <v>65</v>
      </c>
      <c r="C512" s="187" t="s">
        <v>69</v>
      </c>
      <c r="D512" s="188" t="s">
        <v>125</v>
      </c>
      <c r="E512" s="187" t="str">
        <f t="shared" si="144"/>
        <v>MSFemale35-39</v>
      </c>
      <c r="F512" s="189">
        <f>VLOOKUP(E512,'Appendix 1b. Pop 2019'!$E$4:$F$1683,2,FALSE)</f>
        <v>110872</v>
      </c>
      <c r="G512" s="189">
        <f>VLOOKUP(E512,'Appendix 2b. Deaths 2019'!$E$4:$F$1683,2,FALSE)</f>
        <v>147</v>
      </c>
      <c r="H512" s="190">
        <f t="shared" si="145"/>
        <v>1.3258532361642254E-3</v>
      </c>
      <c r="I512" s="191">
        <v>5</v>
      </c>
      <c r="J512" s="213">
        <f>VLOOKUP(E512,'Appendix 3. nax IBGE 2019'!$E$5:$O$1850,11,FALSE)</f>
        <v>2.5000000000000182</v>
      </c>
      <c r="K512" s="190">
        <f t="shared" si="158"/>
        <v>6.6073651895235059E-3</v>
      </c>
      <c r="L512" s="190">
        <f t="shared" si="147"/>
        <v>0.99339263481047646</v>
      </c>
      <c r="M512" s="189">
        <f t="shared" si="162"/>
        <v>97149.244671630702</v>
      </c>
      <c r="N512" s="189">
        <f t="shared" si="146"/>
        <v>641.90053743183466</v>
      </c>
      <c r="O512" s="189">
        <f t="shared" si="159"/>
        <v>484141.47201457393</v>
      </c>
      <c r="P512" s="189">
        <f t="shared" si="160"/>
        <v>4526553.6522641024</v>
      </c>
      <c r="Q512" s="200">
        <f t="shared" si="161"/>
        <v>46.59381210388284</v>
      </c>
    </row>
    <row r="513" spans="2:17" x14ac:dyDescent="0.2">
      <c r="B513" s="209" t="s">
        <v>65</v>
      </c>
      <c r="C513" s="187" t="s">
        <v>69</v>
      </c>
      <c r="D513" s="188" t="s">
        <v>126</v>
      </c>
      <c r="E513" s="187" t="str">
        <f t="shared" si="144"/>
        <v>MSFemale40-44</v>
      </c>
      <c r="F513" s="189">
        <f>VLOOKUP(E513,'Appendix 1b. Pop 2019'!$E$4:$F$1683,2,FALSE)</f>
        <v>100713</v>
      </c>
      <c r="G513" s="189">
        <f>VLOOKUP(E513,'Appendix 2b. Deaths 2019'!$E$4:$F$1683,2,FALSE)</f>
        <v>186</v>
      </c>
      <c r="H513" s="190">
        <f t="shared" si="145"/>
        <v>1.8468320872181347E-3</v>
      </c>
      <c r="I513" s="191">
        <v>5</v>
      </c>
      <c r="J513" s="213">
        <f>VLOOKUP(E513,'Appendix 3. nax IBGE 2019'!$E$5:$O$1850,11,FALSE)</f>
        <v>2.50000000000006</v>
      </c>
      <c r="K513" s="190">
        <f t="shared" si="158"/>
        <v>9.1917215204886452E-3</v>
      </c>
      <c r="L513" s="190">
        <f t="shared" si="147"/>
        <v>0.99080827847951136</v>
      </c>
      <c r="M513" s="189">
        <f t="shared" si="162"/>
        <v>96507.344134198866</v>
      </c>
      <c r="N513" s="189">
        <f t="shared" si="146"/>
        <v>887.06863196351935</v>
      </c>
      <c r="O513" s="189">
        <f t="shared" si="159"/>
        <v>480319.04909108562</v>
      </c>
      <c r="P513" s="189">
        <f t="shared" si="160"/>
        <v>4042412.1802495285</v>
      </c>
      <c r="Q513" s="200">
        <f t="shared" si="161"/>
        <v>41.887093842602567</v>
      </c>
    </row>
    <row r="514" spans="2:17" x14ac:dyDescent="0.2">
      <c r="B514" s="209" t="s">
        <v>65</v>
      </c>
      <c r="C514" s="187" t="s">
        <v>69</v>
      </c>
      <c r="D514" s="188" t="s">
        <v>127</v>
      </c>
      <c r="E514" s="187" t="str">
        <f t="shared" si="144"/>
        <v>MSFemale45-49</v>
      </c>
      <c r="F514" s="189">
        <f>VLOOKUP(E514,'Appendix 1b. Pop 2019'!$E$4:$F$1683,2,FALSE)</f>
        <v>90798</v>
      </c>
      <c r="G514" s="189">
        <f>VLOOKUP(E514,'Appendix 2b. Deaths 2019'!$E$4:$F$1683,2,FALSE)</f>
        <v>246</v>
      </c>
      <c r="H514" s="190">
        <f t="shared" si="145"/>
        <v>2.7093107777704357E-3</v>
      </c>
      <c r="I514" s="191">
        <v>5</v>
      </c>
      <c r="J514" s="213">
        <f>VLOOKUP(E514,'Appendix 3. nax IBGE 2019'!$E$5:$O$1850,11,FALSE)</f>
        <v>2.4999999999999445</v>
      </c>
      <c r="K514" s="190">
        <f t="shared" si="158"/>
        <v>1.3455416625644055E-2</v>
      </c>
      <c r="L514" s="190">
        <f t="shared" si="147"/>
        <v>0.98654458337435591</v>
      </c>
      <c r="M514" s="189">
        <f t="shared" si="162"/>
        <v>95620.275502235352</v>
      </c>
      <c r="N514" s="189">
        <f t="shared" si="146"/>
        <v>1286.6106447414425</v>
      </c>
      <c r="O514" s="189">
        <f t="shared" si="159"/>
        <v>474884.85089932301</v>
      </c>
      <c r="P514" s="189">
        <f t="shared" si="160"/>
        <v>3562093.1311584427</v>
      </c>
      <c r="Q514" s="200">
        <f t="shared" si="161"/>
        <v>37.252487638724389</v>
      </c>
    </row>
    <row r="515" spans="2:17" x14ac:dyDescent="0.2">
      <c r="B515" s="209" t="s">
        <v>65</v>
      </c>
      <c r="C515" s="187" t="s">
        <v>69</v>
      </c>
      <c r="D515" s="188" t="s">
        <v>128</v>
      </c>
      <c r="E515" s="187" t="str">
        <f t="shared" si="144"/>
        <v>MSFemale50-54</v>
      </c>
      <c r="F515" s="189">
        <f>VLOOKUP(E515,'Appendix 1b. Pop 2019'!$E$4:$F$1683,2,FALSE)</f>
        <v>83874</v>
      </c>
      <c r="G515" s="189">
        <f>VLOOKUP(E515,'Appendix 2b. Deaths 2019'!$E$4:$F$1683,2,FALSE)</f>
        <v>341</v>
      </c>
      <c r="H515" s="190">
        <f t="shared" si="145"/>
        <v>4.0656222428881415E-3</v>
      </c>
      <c r="I515" s="191">
        <v>5</v>
      </c>
      <c r="J515" s="213">
        <f>VLOOKUP(E515,'Appendix 3. nax IBGE 2019'!$E$5:$O$1850,11,FALSE)</f>
        <v>2.5000000000000018</v>
      </c>
      <c r="K515" s="190">
        <f t="shared" si="158"/>
        <v>2.012357408839029E-2</v>
      </c>
      <c r="L515" s="190">
        <f t="shared" si="147"/>
        <v>0.97987642591160973</v>
      </c>
      <c r="M515" s="189">
        <f t="shared" si="162"/>
        <v>94333.664857493903</v>
      </c>
      <c r="N515" s="189">
        <f t="shared" si="146"/>
        <v>1898.330493789158</v>
      </c>
      <c r="O515" s="189">
        <f t="shared" si="159"/>
        <v>466922.4980529967</v>
      </c>
      <c r="P515" s="189">
        <f t="shared" si="160"/>
        <v>3087208.2802591198</v>
      </c>
      <c r="Q515" s="200">
        <f t="shared" si="161"/>
        <v>32.726474529775153</v>
      </c>
    </row>
    <row r="516" spans="2:17" x14ac:dyDescent="0.2">
      <c r="B516" s="209" t="s">
        <v>65</v>
      </c>
      <c r="C516" s="187" t="s">
        <v>69</v>
      </c>
      <c r="D516" s="188" t="s">
        <v>129</v>
      </c>
      <c r="E516" s="187" t="str">
        <f t="shared" ref="E516:E579" si="163">_xlfn.CONCAT(B516,C516,D516)</f>
        <v>MSFemale55-59</v>
      </c>
      <c r="F516" s="189">
        <f>VLOOKUP(E516,'Appendix 1b. Pop 2019'!$E$4:$F$1683,2,FALSE)</f>
        <v>75157</v>
      </c>
      <c r="G516" s="189">
        <f>VLOOKUP(E516,'Appendix 2b. Deaths 2019'!$E$4:$F$1683,2,FALSE)</f>
        <v>442</v>
      </c>
      <c r="H516" s="190">
        <f t="shared" ref="H516:H579" si="164">G516/F516</f>
        <v>5.8810223931237277E-3</v>
      </c>
      <c r="I516" s="191">
        <v>5</v>
      </c>
      <c r="J516" s="213">
        <f>VLOOKUP(E516,'Appendix 3. nax IBGE 2019'!$E$5:$O$1850,11,FALSE)</f>
        <v>2.4999999999999774</v>
      </c>
      <c r="K516" s="190">
        <f t="shared" si="158"/>
        <v>2.8979045920641992E-2</v>
      </c>
      <c r="L516" s="190">
        <f t="shared" si="147"/>
        <v>0.97102095407935796</v>
      </c>
      <c r="M516" s="189">
        <f t="shared" si="162"/>
        <v>92435.334363704751</v>
      </c>
      <c r="N516" s="189">
        <f t="shared" ref="N516:N579" si="165">M516*K516</f>
        <v>2678.6877992156965</v>
      </c>
      <c r="O516" s="189">
        <f t="shared" si="159"/>
        <v>455479.95232048444</v>
      </c>
      <c r="P516" s="189">
        <f t="shared" si="160"/>
        <v>2620285.7822061232</v>
      </c>
      <c r="Q516" s="200">
        <f t="shared" si="161"/>
        <v>28.347231069626478</v>
      </c>
    </row>
    <row r="517" spans="2:17" x14ac:dyDescent="0.2">
      <c r="B517" s="209" t="s">
        <v>65</v>
      </c>
      <c r="C517" s="187" t="s">
        <v>69</v>
      </c>
      <c r="D517" s="188" t="s">
        <v>130</v>
      </c>
      <c r="E517" s="187" t="str">
        <f t="shared" si="163"/>
        <v>MSFemale60-64</v>
      </c>
      <c r="F517" s="189">
        <f>VLOOKUP(E517,'Appendix 1b. Pop 2019'!$E$4:$F$1683,2,FALSE)</f>
        <v>59770</v>
      </c>
      <c r="G517" s="189">
        <f>VLOOKUP(E517,'Appendix 2b. Deaths 2019'!$E$4:$F$1683,2,FALSE)</f>
        <v>501</v>
      </c>
      <c r="H517" s="190">
        <f t="shared" si="164"/>
        <v>8.3821315040990465E-3</v>
      </c>
      <c r="I517" s="191">
        <v>5</v>
      </c>
      <c r="J517" s="213">
        <f>VLOOKUP(E517,'Appendix 3. nax IBGE 2019'!$E$5:$O$1850,11,FALSE)</f>
        <v>2.5000000000000009</v>
      </c>
      <c r="K517" s="190">
        <f t="shared" si="158"/>
        <v>4.1050432217624652E-2</v>
      </c>
      <c r="L517" s="190">
        <f t="shared" ref="L517:L580" si="166">1-K517</f>
        <v>0.95894956778237539</v>
      </c>
      <c r="M517" s="189">
        <f t="shared" si="162"/>
        <v>89756.646564489056</v>
      </c>
      <c r="N517" s="189">
        <f t="shared" si="165"/>
        <v>3684.5491358768504</v>
      </c>
      <c r="O517" s="189">
        <f t="shared" si="159"/>
        <v>439571.85998275311</v>
      </c>
      <c r="P517" s="189">
        <f t="shared" si="160"/>
        <v>2164805.8298856388</v>
      </c>
      <c r="Q517" s="200">
        <f t="shared" si="161"/>
        <v>24.118613080428002</v>
      </c>
    </row>
    <row r="518" spans="2:17" x14ac:dyDescent="0.2">
      <c r="B518" s="209" t="s">
        <v>65</v>
      </c>
      <c r="C518" s="187" t="s">
        <v>69</v>
      </c>
      <c r="D518" s="188" t="s">
        <v>131</v>
      </c>
      <c r="E518" s="187" t="str">
        <f t="shared" si="163"/>
        <v>MSFemale65-69</v>
      </c>
      <c r="F518" s="189">
        <f>VLOOKUP(E518,'Appendix 1b. Pop 2019'!$E$4:$F$1683,2,FALSE)</f>
        <v>45853</v>
      </c>
      <c r="G518" s="189">
        <f>VLOOKUP(E518,'Appendix 2b. Deaths 2019'!$E$4:$F$1683,2,FALSE)</f>
        <v>640</v>
      </c>
      <c r="H518" s="190">
        <f t="shared" si="164"/>
        <v>1.3957647264083047E-2</v>
      </c>
      <c r="I518" s="191">
        <v>5</v>
      </c>
      <c r="J518" s="213">
        <f>VLOOKUP(E518,'Appendix 3. nax IBGE 2019'!$E$5:$O$1850,11,FALSE)</f>
        <v>2.5000000000000075</v>
      </c>
      <c r="K518" s="190">
        <f t="shared" si="158"/>
        <v>6.7435146355341077E-2</v>
      </c>
      <c r="L518" s="190">
        <f t="shared" si="166"/>
        <v>0.93256485364465891</v>
      </c>
      <c r="M518" s="189">
        <f t="shared" si="162"/>
        <v>86072.097428612207</v>
      </c>
      <c r="N518" s="189">
        <f t="shared" si="165"/>
        <v>5804.2844872096402</v>
      </c>
      <c r="O518" s="189">
        <f t="shared" si="159"/>
        <v>415849.77592503693</v>
      </c>
      <c r="P518" s="189">
        <f t="shared" si="160"/>
        <v>1725233.9699028856</v>
      </c>
      <c r="Q518" s="200">
        <f t="shared" si="161"/>
        <v>20.044056337000345</v>
      </c>
    </row>
    <row r="519" spans="2:17" x14ac:dyDescent="0.2">
      <c r="B519" s="209" t="s">
        <v>65</v>
      </c>
      <c r="C519" s="187" t="s">
        <v>69</v>
      </c>
      <c r="D519" s="188" t="s">
        <v>132</v>
      </c>
      <c r="E519" s="187" t="str">
        <f t="shared" si="163"/>
        <v>MSFemale70-74</v>
      </c>
      <c r="F519" s="189">
        <f>VLOOKUP(E519,'Appendix 1b. Pop 2019'!$E$4:$F$1683,2,FALSE)</f>
        <v>32912</v>
      </c>
      <c r="G519" s="189">
        <f>VLOOKUP(E519,'Appendix 2b. Deaths 2019'!$E$4:$F$1683,2,FALSE)</f>
        <v>774</v>
      </c>
      <c r="H519" s="190">
        <f t="shared" si="164"/>
        <v>2.3517258142926593E-2</v>
      </c>
      <c r="I519" s="191">
        <v>5</v>
      </c>
      <c r="J519" s="213">
        <f>VLOOKUP(E519,'Appendix 3. nax IBGE 2019'!$E$5:$O$1850,11,FALSE)</f>
        <v>2.5000000000000018</v>
      </c>
      <c r="K519" s="190">
        <f t="shared" si="158"/>
        <v>0.11105690590294717</v>
      </c>
      <c r="L519" s="190">
        <f t="shared" si="166"/>
        <v>0.88894309409705285</v>
      </c>
      <c r="M519" s="189">
        <f t="shared" si="162"/>
        <v>80267.812941402561</v>
      </c>
      <c r="N519" s="189">
        <f t="shared" si="165"/>
        <v>8914.29494886871</v>
      </c>
      <c r="O519" s="189">
        <f t="shared" si="159"/>
        <v>379053.32733484101</v>
      </c>
      <c r="P519" s="189">
        <f t="shared" si="160"/>
        <v>1309384.1939778486</v>
      </c>
      <c r="Q519" s="200">
        <f t="shared" si="161"/>
        <v>16.312693045887904</v>
      </c>
    </row>
    <row r="520" spans="2:17" x14ac:dyDescent="0.2">
      <c r="B520" s="209" t="s">
        <v>65</v>
      </c>
      <c r="C520" s="187" t="s">
        <v>69</v>
      </c>
      <c r="D520" s="188" t="s">
        <v>133</v>
      </c>
      <c r="E520" s="187" t="str">
        <f t="shared" si="163"/>
        <v>MSFemale75-79</v>
      </c>
      <c r="F520" s="189">
        <f>VLOOKUP(E520,'Appendix 1b. Pop 2019'!$E$4:$F$1683,2,FALSE)</f>
        <v>23097</v>
      </c>
      <c r="G520" s="189">
        <f>VLOOKUP(E520,'Appendix 2b. Deaths 2019'!$E$4:$F$1683,2,FALSE)</f>
        <v>812</v>
      </c>
      <c r="H520" s="190">
        <f t="shared" si="164"/>
        <v>3.5156080876304285E-2</v>
      </c>
      <c r="I520" s="191">
        <v>5</v>
      </c>
      <c r="J520" s="213">
        <f>VLOOKUP(E520,'Appendix 3. nax IBGE 2019'!$E$5:$O$1850,11,FALSE)</f>
        <v>2.4999999999999982</v>
      </c>
      <c r="K520" s="190">
        <f t="shared" si="158"/>
        <v>0.16157917777689337</v>
      </c>
      <c r="L520" s="190">
        <f t="shared" si="166"/>
        <v>0.83842082222310665</v>
      </c>
      <c r="M520" s="189">
        <f t="shared" si="162"/>
        <v>71353.517992533845</v>
      </c>
      <c r="N520" s="189">
        <f t="shared" si="165"/>
        <v>11529.242768722386</v>
      </c>
      <c r="O520" s="189">
        <f t="shared" si="159"/>
        <v>327944.48304086324</v>
      </c>
      <c r="P520" s="189">
        <f t="shared" si="160"/>
        <v>930330.86664300761</v>
      </c>
      <c r="Q520" s="200">
        <f t="shared" si="161"/>
        <v>13.03833213577996</v>
      </c>
    </row>
    <row r="521" spans="2:17" x14ac:dyDescent="0.2">
      <c r="B521" s="209" t="s">
        <v>65</v>
      </c>
      <c r="C521" s="187" t="s">
        <v>69</v>
      </c>
      <c r="D521" s="188" t="s">
        <v>134</v>
      </c>
      <c r="E521" s="187" t="str">
        <f t="shared" si="163"/>
        <v>MSFemale80-84</v>
      </c>
      <c r="F521" s="189">
        <f>VLOOKUP(E521,'Appendix 1b. Pop 2019'!$E$4:$F$1683,2,FALSE)</f>
        <v>14806</v>
      </c>
      <c r="G521" s="189">
        <f>VLOOKUP(E521,'Appendix 2b. Deaths 2019'!$E$4:$F$1683,2,FALSE)</f>
        <v>857</v>
      </c>
      <c r="H521" s="190">
        <f t="shared" si="164"/>
        <v>5.7881939754153719E-2</v>
      </c>
      <c r="I521" s="191">
        <v>5</v>
      </c>
      <c r="J521" s="213">
        <f>VLOOKUP(E521,'Appendix 3. nax IBGE 2019'!$E$5:$O$1850,11,FALSE)</f>
        <v>2.5000000000000022</v>
      </c>
      <c r="K521" s="190">
        <f t="shared" si="158"/>
        <v>0.25282473375224951</v>
      </c>
      <c r="L521" s="190">
        <f t="shared" si="166"/>
        <v>0.74717526624775044</v>
      </c>
      <c r="M521" s="189">
        <f t="shared" si="162"/>
        <v>59824.275223811463</v>
      </c>
      <c r="N521" s="189">
        <f t="shared" si="165"/>
        <v>15125.056455381429</v>
      </c>
      <c r="O521" s="189">
        <f t="shared" si="159"/>
        <v>261308.73498060374</v>
      </c>
      <c r="P521" s="189">
        <f t="shared" si="160"/>
        <v>602386.38360214443</v>
      </c>
      <c r="Q521" s="200">
        <f t="shared" si="161"/>
        <v>10.069263377592589</v>
      </c>
    </row>
    <row r="522" spans="2:17" x14ac:dyDescent="0.2">
      <c r="B522" s="209" t="s">
        <v>65</v>
      </c>
      <c r="C522" s="187" t="s">
        <v>69</v>
      </c>
      <c r="D522" s="188" t="s">
        <v>135</v>
      </c>
      <c r="E522" s="187" t="str">
        <f t="shared" si="163"/>
        <v>MSFemale85-89</v>
      </c>
      <c r="F522" s="189">
        <f>VLOOKUP(E522,'Appendix 1b. Pop 2019'!$E$4:$F$1683,2,FALSE)</f>
        <v>7809</v>
      </c>
      <c r="G522" s="189">
        <f>VLOOKUP(E522,'Appendix 2b. Deaths 2019'!$E$4:$F$1683,2,FALSE)</f>
        <v>761</v>
      </c>
      <c r="H522" s="190">
        <f t="shared" si="164"/>
        <v>9.7451658342937633E-2</v>
      </c>
      <c r="I522" s="191">
        <v>5</v>
      </c>
      <c r="J522" s="213">
        <f>VLOOKUP(E522,'Appendix 3. nax IBGE 2019'!$E$5:$O$1850,11,FALSE)</f>
        <v>2.5000000000000009</v>
      </c>
      <c r="K522" s="190">
        <f t="shared" si="158"/>
        <v>0.39180353189517581</v>
      </c>
      <c r="L522" s="190">
        <f t="shared" si="166"/>
        <v>0.60819646810482419</v>
      </c>
      <c r="M522" s="189">
        <f t="shared" si="162"/>
        <v>44699.21876843003</v>
      </c>
      <c r="N522" s="189">
        <f t="shared" si="165"/>
        <v>17513.311786426017</v>
      </c>
      <c r="O522" s="189">
        <f t="shared" si="159"/>
        <v>179712.81437608512</v>
      </c>
      <c r="P522" s="189">
        <f t="shared" si="160"/>
        <v>341077.64862154075</v>
      </c>
      <c r="Q522" s="200">
        <f t="shared" si="161"/>
        <v>7.6305058123842553</v>
      </c>
    </row>
    <row r="523" spans="2:17" x14ac:dyDescent="0.2">
      <c r="B523" s="210" t="s">
        <v>65</v>
      </c>
      <c r="C523" s="211" t="s">
        <v>69</v>
      </c>
      <c r="D523" s="203" t="s">
        <v>8</v>
      </c>
      <c r="E523" s="211" t="str">
        <f t="shared" si="163"/>
        <v>MSFemale90+</v>
      </c>
      <c r="F523" s="204">
        <f>VLOOKUP(E523,'Appendix 1b. Pop 2019'!$E$4:$F$1683,2,FALSE)</f>
        <v>4701</v>
      </c>
      <c r="G523" s="204">
        <f>VLOOKUP(E523,'Appendix 2b. Deaths 2019'!$E$4:$F$1683,2,FALSE)</f>
        <v>792</v>
      </c>
      <c r="H523" s="202">
        <f t="shared" si="164"/>
        <v>0.16847479259731971</v>
      </c>
      <c r="I523" s="205"/>
      <c r="J523" s="214">
        <f>VLOOKUP(E523,'Appendix 3. nax IBGE 2019'!$E$5:$O$1850,11,FALSE)</f>
        <v>6.1409235903012611</v>
      </c>
      <c r="K523" s="202">
        <v>1</v>
      </c>
      <c r="L523" s="202">
        <f t="shared" si="166"/>
        <v>0</v>
      </c>
      <c r="M523" s="204">
        <f t="shared" si="162"/>
        <v>27185.906982004013</v>
      </c>
      <c r="N523" s="204">
        <f t="shared" si="165"/>
        <v>27185.906982004013</v>
      </c>
      <c r="O523" s="204">
        <f>M523*Q523</f>
        <v>161364.83424545566</v>
      </c>
      <c r="P523" s="204">
        <f>O523</f>
        <v>161364.83424545566</v>
      </c>
      <c r="Q523" s="206">
        <f>1/H523</f>
        <v>5.9356060606060614</v>
      </c>
    </row>
    <row r="524" spans="2:17" x14ac:dyDescent="0.2">
      <c r="B524" s="207" t="s">
        <v>65</v>
      </c>
      <c r="C524" s="208" t="s">
        <v>70</v>
      </c>
      <c r="D524" s="194">
        <v>0</v>
      </c>
      <c r="E524" s="208" t="str">
        <f t="shared" si="163"/>
        <v>MSMale0</v>
      </c>
      <c r="F524" s="195">
        <f>VLOOKUP(E524,'Appendix 1b. Pop 2019'!$E$4:$F$1683,2,FALSE)</f>
        <v>22506</v>
      </c>
      <c r="G524" s="195">
        <f>VLOOKUP(E524,'Appendix 2b. Deaths 2019'!$E$4:$F$1683,2,FALSE)</f>
        <v>249</v>
      </c>
      <c r="H524" s="193">
        <f t="shared" si="164"/>
        <v>1.1063716342308717E-2</v>
      </c>
      <c r="I524" s="196">
        <v>1</v>
      </c>
      <c r="J524" s="212">
        <f>VLOOKUP(E524,'Appendix 3. nax IBGE 2019'!$E$5:$O$1850,11,FALSE)</f>
        <v>8.2838996454926539E-2</v>
      </c>
      <c r="K524" s="193">
        <f t="shared" ref="K524:K542" si="167">(I524*H524)/(1+(I524-J524)*H524)</f>
        <v>1.0952578239811252E-2</v>
      </c>
      <c r="L524" s="193">
        <f t="shared" si="166"/>
        <v>0.98904742176018878</v>
      </c>
      <c r="M524" s="195">
        <v>100000</v>
      </c>
      <c r="N524" s="195">
        <f t="shared" si="165"/>
        <v>1095.2578239811253</v>
      </c>
      <c r="O524" s="195">
        <f t="shared" ref="O524:O542" si="168">M525*I524+N524*J524</f>
        <v>98995.472235016874</v>
      </c>
      <c r="P524" s="195">
        <f t="shared" ref="P524:P542" si="169">P525+O524</f>
        <v>7355046.1848169845</v>
      </c>
      <c r="Q524" s="197">
        <f t="shared" ref="Q524:Q542" si="170">P524/M524</f>
        <v>73.550461848169846</v>
      </c>
    </row>
    <row r="525" spans="2:17" x14ac:dyDescent="0.2">
      <c r="B525" s="209" t="s">
        <v>65</v>
      </c>
      <c r="C525" s="187" t="s">
        <v>70</v>
      </c>
      <c r="D525" s="199" t="s">
        <v>139</v>
      </c>
      <c r="E525" s="187" t="str">
        <f t="shared" si="163"/>
        <v>MSMale01-04</v>
      </c>
      <c r="F525" s="189">
        <f>VLOOKUP(E525,'Appendix 1b. Pop 2019'!$E$4:$F$1683,2,FALSE)</f>
        <v>89907</v>
      </c>
      <c r="G525" s="189">
        <f>VLOOKUP(E525,'Appendix 2b. Deaths 2019'!$E$4:$F$1683,2,FALSE)</f>
        <v>49</v>
      </c>
      <c r="H525" s="190">
        <f t="shared" si="164"/>
        <v>5.4500761898406129E-4</v>
      </c>
      <c r="I525" s="191">
        <v>4</v>
      </c>
      <c r="J525" s="213">
        <f>VLOOKUP(E525,'Appendix 3. nax IBGE 2019'!$E$5:$O$1850,11,FALSE)</f>
        <v>1.6107247317153151</v>
      </c>
      <c r="K525" s="190">
        <f t="shared" si="167"/>
        <v>2.1771953903931395E-3</v>
      </c>
      <c r="L525" s="190">
        <f t="shared" si="166"/>
        <v>0.99782280460960682</v>
      </c>
      <c r="M525" s="189">
        <f t="shared" ref="M525:M543" si="171">M524-N524</f>
        <v>98904.742176018874</v>
      </c>
      <c r="N525" s="189">
        <f t="shared" si="165"/>
        <v>215.33494875365022</v>
      </c>
      <c r="O525" s="189">
        <f t="shared" si="168"/>
        <v>395104.47423662106</v>
      </c>
      <c r="P525" s="189">
        <f t="shared" si="169"/>
        <v>7256050.7125819679</v>
      </c>
      <c r="Q525" s="200">
        <f t="shared" si="170"/>
        <v>73.364032431008354</v>
      </c>
    </row>
    <row r="526" spans="2:17" x14ac:dyDescent="0.2">
      <c r="B526" s="209" t="s">
        <v>65</v>
      </c>
      <c r="C526" s="187" t="s">
        <v>70</v>
      </c>
      <c r="D526" s="199" t="s">
        <v>138</v>
      </c>
      <c r="E526" s="187" t="str">
        <f t="shared" si="163"/>
        <v>MSMale05-09</v>
      </c>
      <c r="F526" s="189">
        <f>VLOOKUP(E526,'Appendix 1b. Pop 2019'!$E$4:$F$1683,2,FALSE)</f>
        <v>108666</v>
      </c>
      <c r="G526" s="189">
        <f>VLOOKUP(E526,'Appendix 2b. Deaths 2019'!$E$4:$F$1683,2,FALSE)</f>
        <v>29</v>
      </c>
      <c r="H526" s="190">
        <f t="shared" si="164"/>
        <v>2.6687280290063132E-4</v>
      </c>
      <c r="I526" s="191">
        <v>5</v>
      </c>
      <c r="J526" s="213">
        <f>VLOOKUP(E526,'Appendix 3. nax IBGE 2019'!$E$5:$O$1850,11,FALSE)</f>
        <v>2.5000000000000324</v>
      </c>
      <c r="K526" s="190">
        <f t="shared" si="167"/>
        <v>1.3334743444134325E-3</v>
      </c>
      <c r="L526" s="190">
        <f t="shared" si="166"/>
        <v>0.99866652565558656</v>
      </c>
      <c r="M526" s="189">
        <f t="shared" si="171"/>
        <v>98689.407227265227</v>
      </c>
      <c r="N526" s="189">
        <f t="shared" si="165"/>
        <v>131.59979260292778</v>
      </c>
      <c r="O526" s="189">
        <f t="shared" si="168"/>
        <v>493118.03665481886</v>
      </c>
      <c r="P526" s="189">
        <f t="shared" si="169"/>
        <v>6860946.2383453464</v>
      </c>
      <c r="Q526" s="200">
        <f t="shared" si="170"/>
        <v>69.520594267485393</v>
      </c>
    </row>
    <row r="527" spans="2:17" x14ac:dyDescent="0.2">
      <c r="B527" s="209" t="s">
        <v>65</v>
      </c>
      <c r="C527" s="187" t="s">
        <v>70</v>
      </c>
      <c r="D527" s="199" t="s">
        <v>120</v>
      </c>
      <c r="E527" s="187" t="str">
        <f t="shared" si="163"/>
        <v>MSMale10-14</v>
      </c>
      <c r="F527" s="189">
        <f>VLOOKUP(E527,'Appendix 1b. Pop 2019'!$E$4:$F$1683,2,FALSE)</f>
        <v>104520</v>
      </c>
      <c r="G527" s="189">
        <f>VLOOKUP(E527,'Appendix 2b. Deaths 2019'!$E$4:$F$1683,2,FALSE)</f>
        <v>46</v>
      </c>
      <c r="H527" s="190">
        <f t="shared" si="164"/>
        <v>4.4010715652506696E-4</v>
      </c>
      <c r="I527" s="191">
        <v>5</v>
      </c>
      <c r="J527" s="213">
        <f>VLOOKUP(E527,'Appendix 3. nax IBGE 2019'!$E$5:$O$1850,11,FALSE)</f>
        <v>2.499999999999615</v>
      </c>
      <c r="K527" s="190">
        <f t="shared" si="167"/>
        <v>2.1981172647775596E-3</v>
      </c>
      <c r="L527" s="190">
        <f t="shared" si="166"/>
        <v>0.99780188273522241</v>
      </c>
      <c r="M527" s="189">
        <f t="shared" si="171"/>
        <v>98557.807434662303</v>
      </c>
      <c r="N527" s="189">
        <f t="shared" si="165"/>
        <v>216.64161810075333</v>
      </c>
      <c r="O527" s="189">
        <f t="shared" si="168"/>
        <v>492247.43312805955</v>
      </c>
      <c r="P527" s="189">
        <f t="shared" si="169"/>
        <v>6367828.2016905276</v>
      </c>
      <c r="Q527" s="200">
        <f t="shared" si="170"/>
        <v>64.61008384254086</v>
      </c>
    </row>
    <row r="528" spans="2:17" x14ac:dyDescent="0.2">
      <c r="B528" s="209" t="s">
        <v>65</v>
      </c>
      <c r="C528" s="187" t="s">
        <v>70</v>
      </c>
      <c r="D528" s="188" t="s">
        <v>121</v>
      </c>
      <c r="E528" s="187" t="str">
        <f t="shared" si="163"/>
        <v>MSMale15-19</v>
      </c>
      <c r="F528" s="189">
        <f>VLOOKUP(E528,'Appendix 1b. Pop 2019'!$E$4:$F$1683,2,FALSE)</f>
        <v>107001</v>
      </c>
      <c r="G528" s="189">
        <f>VLOOKUP(E528,'Appendix 2b. Deaths 2019'!$E$4:$F$1683,2,FALSE)</f>
        <v>163</v>
      </c>
      <c r="H528" s="190">
        <f t="shared" si="164"/>
        <v>1.5233502490630928E-3</v>
      </c>
      <c r="I528" s="191">
        <v>5</v>
      </c>
      <c r="J528" s="213">
        <f>VLOOKUP(E528,'Appendix 3. nax IBGE 2019'!$E$5:$O$1850,11,FALSE)</f>
        <v>2.5000000000000262</v>
      </c>
      <c r="K528" s="190">
        <f t="shared" si="167"/>
        <v>7.5878538476936179E-3</v>
      </c>
      <c r="L528" s="190">
        <f t="shared" si="166"/>
        <v>0.99241214615230633</v>
      </c>
      <c r="M528" s="189">
        <f t="shared" si="171"/>
        <v>98341.165816561552</v>
      </c>
      <c r="N528" s="189">
        <f t="shared" si="165"/>
        <v>746.1983934278727</v>
      </c>
      <c r="O528" s="189">
        <f t="shared" si="168"/>
        <v>489840.33309923811</v>
      </c>
      <c r="P528" s="189">
        <f t="shared" si="169"/>
        <v>5875580.7685624678</v>
      </c>
      <c r="Q528" s="200">
        <f t="shared" si="170"/>
        <v>59.746909849760662</v>
      </c>
    </row>
    <row r="529" spans="2:17" x14ac:dyDescent="0.2">
      <c r="B529" s="209" t="s">
        <v>65</v>
      </c>
      <c r="C529" s="187" t="s">
        <v>70</v>
      </c>
      <c r="D529" s="188" t="s">
        <v>122</v>
      </c>
      <c r="E529" s="187" t="str">
        <f t="shared" si="163"/>
        <v>MSMale20-24</v>
      </c>
      <c r="F529" s="189">
        <f>VLOOKUP(E529,'Appendix 1b. Pop 2019'!$E$4:$F$1683,2,FALSE)</f>
        <v>114885</v>
      </c>
      <c r="G529" s="189">
        <f>VLOOKUP(E529,'Appendix 2b. Deaths 2019'!$E$4:$F$1683,2,FALSE)</f>
        <v>205</v>
      </c>
      <c r="H529" s="190">
        <f t="shared" si="164"/>
        <v>1.7843930887409148E-3</v>
      </c>
      <c r="I529" s="191">
        <v>5</v>
      </c>
      <c r="J529" s="213">
        <f>VLOOKUP(E529,'Appendix 3. nax IBGE 2019'!$E$5:$O$1850,11,FALSE)</f>
        <v>2.5000000000000222</v>
      </c>
      <c r="K529" s="190">
        <f t="shared" si="167"/>
        <v>8.8823414718689746E-3</v>
      </c>
      <c r="L529" s="190">
        <f t="shared" si="166"/>
        <v>0.99111765852813105</v>
      </c>
      <c r="M529" s="189">
        <f t="shared" si="171"/>
        <v>97594.967423133683</v>
      </c>
      <c r="N529" s="189">
        <f t="shared" si="165"/>
        <v>866.87182658820188</v>
      </c>
      <c r="O529" s="189">
        <f t="shared" si="168"/>
        <v>485807.6575491979</v>
      </c>
      <c r="P529" s="189">
        <f t="shared" si="169"/>
        <v>5385740.4354632301</v>
      </c>
      <c r="Q529" s="200">
        <f t="shared" si="170"/>
        <v>55.184612256826334</v>
      </c>
    </row>
    <row r="530" spans="2:17" x14ac:dyDescent="0.2">
      <c r="B530" s="209" t="s">
        <v>65</v>
      </c>
      <c r="C530" s="187" t="s">
        <v>70</v>
      </c>
      <c r="D530" s="188" t="s">
        <v>123</v>
      </c>
      <c r="E530" s="187" t="str">
        <f t="shared" si="163"/>
        <v>MSMale25-29</v>
      </c>
      <c r="F530" s="189">
        <f>VLOOKUP(E530,'Appendix 1b. Pop 2019'!$E$4:$F$1683,2,FALSE)</f>
        <v>114994</v>
      </c>
      <c r="G530" s="189">
        <f>VLOOKUP(E530,'Appendix 2b. Deaths 2019'!$E$4:$F$1683,2,FALSE)</f>
        <v>235</v>
      </c>
      <c r="H530" s="190">
        <f t="shared" si="164"/>
        <v>2.0435848826895315E-3</v>
      </c>
      <c r="I530" s="191">
        <v>5</v>
      </c>
      <c r="J530" s="213">
        <f>VLOOKUP(E530,'Appendix 3. nax IBGE 2019'!$E$5:$O$1850,11,FALSE)</f>
        <v>2.4999999999999338</v>
      </c>
      <c r="K530" s="190">
        <f t="shared" si="167"/>
        <v>1.016598677123934E-2</v>
      </c>
      <c r="L530" s="190">
        <f t="shared" si="166"/>
        <v>0.98983401322876063</v>
      </c>
      <c r="M530" s="189">
        <f t="shared" si="171"/>
        <v>96728.095596545478</v>
      </c>
      <c r="N530" s="189">
        <f t="shared" si="165"/>
        <v>983.3365402416556</v>
      </c>
      <c r="O530" s="189">
        <f t="shared" si="168"/>
        <v>481182.13663212321</v>
      </c>
      <c r="P530" s="189">
        <f t="shared" si="169"/>
        <v>4899932.7779140323</v>
      </c>
      <c r="Q530" s="200">
        <f t="shared" si="170"/>
        <v>50.656768829107676</v>
      </c>
    </row>
    <row r="531" spans="2:17" x14ac:dyDescent="0.2">
      <c r="B531" s="209" t="s">
        <v>65</v>
      </c>
      <c r="C531" s="187" t="s">
        <v>70</v>
      </c>
      <c r="D531" s="188" t="s">
        <v>124</v>
      </c>
      <c r="E531" s="187" t="str">
        <f t="shared" si="163"/>
        <v>MSMale30-34</v>
      </c>
      <c r="F531" s="189">
        <f>VLOOKUP(E531,'Appendix 1b. Pop 2019'!$E$4:$F$1683,2,FALSE)</f>
        <v>112117</v>
      </c>
      <c r="G531" s="189">
        <f>VLOOKUP(E531,'Appendix 2b. Deaths 2019'!$E$4:$F$1683,2,FALSE)</f>
        <v>242</v>
      </c>
      <c r="H531" s="190">
        <f t="shared" si="164"/>
        <v>2.1584594664502263E-3</v>
      </c>
      <c r="I531" s="191">
        <v>5</v>
      </c>
      <c r="J531" s="213">
        <f>VLOOKUP(E531,'Appendix 3. nax IBGE 2019'!$E$5:$O$1850,11,FALSE)</f>
        <v>2.4999999999999885</v>
      </c>
      <c r="K531" s="190">
        <f t="shared" si="167"/>
        <v>1.0734373059385037E-2</v>
      </c>
      <c r="L531" s="190">
        <f t="shared" si="166"/>
        <v>0.98926562694061493</v>
      </c>
      <c r="M531" s="189">
        <f t="shared" si="171"/>
        <v>95744.759056303825</v>
      </c>
      <c r="N531" s="189">
        <f t="shared" si="165"/>
        <v>1027.7599621912993</v>
      </c>
      <c r="O531" s="189">
        <f t="shared" si="168"/>
        <v>476154.39537604089</v>
      </c>
      <c r="P531" s="189">
        <f t="shared" si="169"/>
        <v>4418750.6412819093</v>
      </c>
      <c r="Q531" s="200">
        <f t="shared" si="170"/>
        <v>46.151357889818399</v>
      </c>
    </row>
    <row r="532" spans="2:17" x14ac:dyDescent="0.2">
      <c r="B532" s="209" t="s">
        <v>65</v>
      </c>
      <c r="C532" s="187" t="s">
        <v>70</v>
      </c>
      <c r="D532" s="188" t="s">
        <v>125</v>
      </c>
      <c r="E532" s="187" t="str">
        <f t="shared" si="163"/>
        <v>MSMale35-39</v>
      </c>
      <c r="F532" s="189">
        <f>VLOOKUP(E532,'Appendix 1b. Pop 2019'!$E$4:$F$1683,2,FALSE)</f>
        <v>107662</v>
      </c>
      <c r="G532" s="189">
        <f>VLOOKUP(E532,'Appendix 2b. Deaths 2019'!$E$4:$F$1683,2,FALSE)</f>
        <v>308</v>
      </c>
      <c r="H532" s="190">
        <f t="shared" si="164"/>
        <v>2.8608051122958889E-3</v>
      </c>
      <c r="I532" s="191">
        <v>5</v>
      </c>
      <c r="J532" s="213">
        <f>VLOOKUP(E532,'Appendix 3. nax IBGE 2019'!$E$5:$O$1850,11,FALSE)</f>
        <v>2.499999999999988</v>
      </c>
      <c r="K532" s="190">
        <f t="shared" si="167"/>
        <v>1.4202449461413602E-2</v>
      </c>
      <c r="L532" s="190">
        <f t="shared" si="166"/>
        <v>0.98579755053858642</v>
      </c>
      <c r="M532" s="189">
        <f t="shared" si="171"/>
        <v>94716.999094112529</v>
      </c>
      <c r="N532" s="189">
        <f t="shared" si="165"/>
        <v>1345.2133927708912</v>
      </c>
      <c r="O532" s="189">
        <f t="shared" si="168"/>
        <v>470221.96198863542</v>
      </c>
      <c r="P532" s="189">
        <f t="shared" si="169"/>
        <v>3942596.2459058687</v>
      </c>
      <c r="Q532" s="200">
        <f t="shared" si="170"/>
        <v>41.625012232370594</v>
      </c>
    </row>
    <row r="533" spans="2:17" x14ac:dyDescent="0.2">
      <c r="B533" s="209" t="s">
        <v>65</v>
      </c>
      <c r="C533" s="187" t="s">
        <v>70</v>
      </c>
      <c r="D533" s="188" t="s">
        <v>126</v>
      </c>
      <c r="E533" s="187" t="str">
        <f t="shared" si="163"/>
        <v>MSMale40-44</v>
      </c>
      <c r="F533" s="189">
        <f>VLOOKUP(E533,'Appendix 1b. Pop 2019'!$E$4:$F$1683,2,FALSE)</f>
        <v>97374</v>
      </c>
      <c r="G533" s="189">
        <f>VLOOKUP(E533,'Appendix 2b. Deaths 2019'!$E$4:$F$1683,2,FALSE)</f>
        <v>332</v>
      </c>
      <c r="H533" s="190">
        <f t="shared" si="164"/>
        <v>3.4095343726251361E-3</v>
      </c>
      <c r="I533" s="191">
        <v>5</v>
      </c>
      <c r="J533" s="213">
        <f>VLOOKUP(E533,'Appendix 3. nax IBGE 2019'!$E$5:$O$1850,11,FALSE)</f>
        <v>2.5</v>
      </c>
      <c r="K533" s="190">
        <f t="shared" si="167"/>
        <v>1.6903588448535702E-2</v>
      </c>
      <c r="L533" s="190">
        <f t="shared" si="166"/>
        <v>0.98309641155146432</v>
      </c>
      <c r="M533" s="189">
        <f t="shared" si="171"/>
        <v>93371.785701341636</v>
      </c>
      <c r="N533" s="189">
        <f t="shared" si="165"/>
        <v>1578.3182382003495</v>
      </c>
      <c r="O533" s="189">
        <f t="shared" si="168"/>
        <v>462913.13291120733</v>
      </c>
      <c r="P533" s="189">
        <f t="shared" si="169"/>
        <v>3472374.2839172333</v>
      </c>
      <c r="Q533" s="200">
        <f t="shared" si="170"/>
        <v>37.188688829663668</v>
      </c>
    </row>
    <row r="534" spans="2:17" x14ac:dyDescent="0.2">
      <c r="B534" s="209" t="s">
        <v>65</v>
      </c>
      <c r="C534" s="187" t="s">
        <v>70</v>
      </c>
      <c r="D534" s="188" t="s">
        <v>127</v>
      </c>
      <c r="E534" s="187" t="str">
        <f t="shared" si="163"/>
        <v>MSMale45-49</v>
      </c>
      <c r="F534" s="189">
        <f>VLOOKUP(E534,'Appendix 1b. Pop 2019'!$E$4:$F$1683,2,FALSE)</f>
        <v>87086</v>
      </c>
      <c r="G534" s="189">
        <f>VLOOKUP(E534,'Appendix 2b. Deaths 2019'!$E$4:$F$1683,2,FALSE)</f>
        <v>425</v>
      </c>
      <c r="H534" s="190">
        <f t="shared" si="164"/>
        <v>4.8802333325678069E-3</v>
      </c>
      <c r="I534" s="191">
        <v>5</v>
      </c>
      <c r="J534" s="213">
        <f>VLOOKUP(E534,'Appendix 3. nax IBGE 2019'!$E$5:$O$1850,11,FALSE)</f>
        <v>2.5000000000000067</v>
      </c>
      <c r="K534" s="190">
        <f t="shared" si="167"/>
        <v>2.4107046631536559E-2</v>
      </c>
      <c r="L534" s="190">
        <f t="shared" si="166"/>
        <v>0.97589295336846349</v>
      </c>
      <c r="M534" s="189">
        <f t="shared" si="171"/>
        <v>91793.467463141293</v>
      </c>
      <c r="N534" s="189">
        <f t="shared" si="165"/>
        <v>2212.8694006043811</v>
      </c>
      <c r="O534" s="189">
        <f t="shared" si="168"/>
        <v>453435.16381419555</v>
      </c>
      <c r="P534" s="189">
        <f t="shared" si="169"/>
        <v>3009461.1510060262</v>
      </c>
      <c r="Q534" s="200">
        <f t="shared" si="170"/>
        <v>32.785134216816068</v>
      </c>
    </row>
    <row r="535" spans="2:17" x14ac:dyDescent="0.2">
      <c r="B535" s="209" t="s">
        <v>65</v>
      </c>
      <c r="C535" s="187" t="s">
        <v>70</v>
      </c>
      <c r="D535" s="188" t="s">
        <v>128</v>
      </c>
      <c r="E535" s="187" t="str">
        <f t="shared" si="163"/>
        <v>MSMale50-54</v>
      </c>
      <c r="F535" s="189">
        <f>VLOOKUP(E535,'Appendix 1b. Pop 2019'!$E$4:$F$1683,2,FALSE)</f>
        <v>79264</v>
      </c>
      <c r="G535" s="189">
        <f>VLOOKUP(E535,'Appendix 2b. Deaths 2019'!$E$4:$F$1683,2,FALSE)</f>
        <v>601</v>
      </c>
      <c r="H535" s="190">
        <f t="shared" si="164"/>
        <v>7.5822567622123539E-3</v>
      </c>
      <c r="I535" s="191">
        <v>5</v>
      </c>
      <c r="J535" s="213">
        <f>VLOOKUP(E535,'Appendix 3. nax IBGE 2019'!$E$5:$O$1850,11,FALSE)</f>
        <v>2.4999999999999996</v>
      </c>
      <c r="K535" s="190">
        <f t="shared" si="167"/>
        <v>3.7206019822574959E-2</v>
      </c>
      <c r="L535" s="190">
        <f t="shared" si="166"/>
        <v>0.96279398017742501</v>
      </c>
      <c r="M535" s="189">
        <f t="shared" si="171"/>
        <v>89580.598062536912</v>
      </c>
      <c r="N535" s="189">
        <f t="shared" si="165"/>
        <v>3332.9375072328685</v>
      </c>
      <c r="O535" s="189">
        <f t="shared" si="168"/>
        <v>439570.64654460235</v>
      </c>
      <c r="P535" s="189">
        <f t="shared" si="169"/>
        <v>2556025.9871918308</v>
      </c>
      <c r="Q535" s="200">
        <f t="shared" si="170"/>
        <v>28.533254325980824</v>
      </c>
    </row>
    <row r="536" spans="2:17" x14ac:dyDescent="0.2">
      <c r="B536" s="209" t="s">
        <v>65</v>
      </c>
      <c r="C536" s="187" t="s">
        <v>70</v>
      </c>
      <c r="D536" s="188" t="s">
        <v>129</v>
      </c>
      <c r="E536" s="187" t="str">
        <f t="shared" si="163"/>
        <v>MSMale55-59</v>
      </c>
      <c r="F536" s="189">
        <f>VLOOKUP(E536,'Appendix 1b. Pop 2019'!$E$4:$F$1683,2,FALSE)</f>
        <v>69202</v>
      </c>
      <c r="G536" s="189">
        <f>VLOOKUP(E536,'Appendix 2b. Deaths 2019'!$E$4:$F$1683,2,FALSE)</f>
        <v>709</v>
      </c>
      <c r="H536" s="190">
        <f t="shared" si="164"/>
        <v>1.0245368630964423E-2</v>
      </c>
      <c r="I536" s="191">
        <v>5</v>
      </c>
      <c r="J536" s="213">
        <f>VLOOKUP(E536,'Appendix 3. nax IBGE 2019'!$E$5:$O$1850,11,FALSE)</f>
        <v>2.5</v>
      </c>
      <c r="K536" s="190">
        <f t="shared" si="167"/>
        <v>4.9947516361510118E-2</v>
      </c>
      <c r="L536" s="190">
        <f t="shared" si="166"/>
        <v>0.95005248363848993</v>
      </c>
      <c r="M536" s="189">
        <f t="shared" si="171"/>
        <v>86247.660555304043</v>
      </c>
      <c r="N536" s="189">
        <f t="shared" si="165"/>
        <v>4307.8564367280196</v>
      </c>
      <c r="O536" s="189">
        <f t="shared" si="168"/>
        <v>420468.66168470011</v>
      </c>
      <c r="P536" s="189">
        <f t="shared" si="169"/>
        <v>2116455.3406472285</v>
      </c>
      <c r="Q536" s="200">
        <f t="shared" si="170"/>
        <v>24.539278248481967</v>
      </c>
    </row>
    <row r="537" spans="2:17" x14ac:dyDescent="0.2">
      <c r="B537" s="209" t="s">
        <v>65</v>
      </c>
      <c r="C537" s="187" t="s">
        <v>70</v>
      </c>
      <c r="D537" s="188" t="s">
        <v>130</v>
      </c>
      <c r="E537" s="187" t="str">
        <f t="shared" si="163"/>
        <v>MSMale60-64</v>
      </c>
      <c r="F537" s="189">
        <f>VLOOKUP(E537,'Appendix 1b. Pop 2019'!$E$4:$F$1683,2,FALSE)</f>
        <v>54395</v>
      </c>
      <c r="G537" s="189">
        <f>VLOOKUP(E537,'Appendix 2b. Deaths 2019'!$E$4:$F$1683,2,FALSE)</f>
        <v>852</v>
      </c>
      <c r="H537" s="190">
        <f t="shared" si="164"/>
        <v>1.5663204338634065E-2</v>
      </c>
      <c r="I537" s="191">
        <v>5</v>
      </c>
      <c r="J537" s="213">
        <f>VLOOKUP(E537,'Appendix 3. nax IBGE 2019'!$E$5:$O$1850,11,FALSE)</f>
        <v>2.499999999999992</v>
      </c>
      <c r="K537" s="190">
        <f t="shared" si="167"/>
        <v>7.5364882795223354E-2</v>
      </c>
      <c r="L537" s="190">
        <f t="shared" si="166"/>
        <v>0.92463511720477665</v>
      </c>
      <c r="M537" s="189">
        <f t="shared" si="171"/>
        <v>81939.804118576023</v>
      </c>
      <c r="N537" s="189">
        <f t="shared" si="165"/>
        <v>6175.3837336600418</v>
      </c>
      <c r="O537" s="189">
        <f t="shared" si="168"/>
        <v>394260.56125873001</v>
      </c>
      <c r="P537" s="189">
        <f t="shared" si="169"/>
        <v>1695986.6789625282</v>
      </c>
      <c r="Q537" s="200">
        <f t="shared" si="170"/>
        <v>20.697958668637366</v>
      </c>
    </row>
    <row r="538" spans="2:17" x14ac:dyDescent="0.2">
      <c r="B538" s="209" t="s">
        <v>65</v>
      </c>
      <c r="C538" s="187" t="s">
        <v>70</v>
      </c>
      <c r="D538" s="188" t="s">
        <v>131</v>
      </c>
      <c r="E538" s="187" t="str">
        <f t="shared" si="163"/>
        <v>MSMale65-69</v>
      </c>
      <c r="F538" s="189">
        <f>VLOOKUP(E538,'Appendix 1b. Pop 2019'!$E$4:$F$1683,2,FALSE)</f>
        <v>41037</v>
      </c>
      <c r="G538" s="189">
        <f>VLOOKUP(E538,'Appendix 2b. Deaths 2019'!$E$4:$F$1683,2,FALSE)</f>
        <v>969</v>
      </c>
      <c r="H538" s="190">
        <f t="shared" si="164"/>
        <v>2.3612837195701439E-2</v>
      </c>
      <c r="I538" s="191">
        <v>5</v>
      </c>
      <c r="J538" s="213">
        <f>VLOOKUP(E538,'Appendix 3. nax IBGE 2019'!$E$5:$O$1850,11,FALSE)</f>
        <v>2.5000000000000004</v>
      </c>
      <c r="K538" s="190">
        <f t="shared" si="167"/>
        <v>0.11148310495979014</v>
      </c>
      <c r="L538" s="190">
        <f t="shared" si="166"/>
        <v>0.88851689504020981</v>
      </c>
      <c r="M538" s="189">
        <f t="shared" si="171"/>
        <v>75764.420384915982</v>
      </c>
      <c r="N538" s="189">
        <f t="shared" si="165"/>
        <v>8446.4528299892518</v>
      </c>
      <c r="O538" s="189">
        <f t="shared" si="168"/>
        <v>357705.9698496068</v>
      </c>
      <c r="P538" s="189">
        <f t="shared" si="169"/>
        <v>1301726.1177037982</v>
      </c>
      <c r="Q538" s="200">
        <f t="shared" si="170"/>
        <v>17.181232445130146</v>
      </c>
    </row>
    <row r="539" spans="2:17" x14ac:dyDescent="0.2">
      <c r="B539" s="209" t="s">
        <v>65</v>
      </c>
      <c r="C539" s="187" t="s">
        <v>70</v>
      </c>
      <c r="D539" s="188" t="s">
        <v>132</v>
      </c>
      <c r="E539" s="187" t="str">
        <f t="shared" si="163"/>
        <v>MSMale70-74</v>
      </c>
      <c r="F539" s="189">
        <f>VLOOKUP(E539,'Appendix 1b. Pop 2019'!$E$4:$F$1683,2,FALSE)</f>
        <v>28329</v>
      </c>
      <c r="G539" s="189">
        <f>VLOOKUP(E539,'Appendix 2b. Deaths 2019'!$E$4:$F$1683,2,FALSE)</f>
        <v>990</v>
      </c>
      <c r="H539" s="190">
        <f t="shared" si="164"/>
        <v>3.4946521232659115E-2</v>
      </c>
      <c r="I539" s="191">
        <v>5</v>
      </c>
      <c r="J539" s="213">
        <f>VLOOKUP(E539,'Appendix 3. nax IBGE 2019'!$E$5:$O$1850,11,FALSE)</f>
        <v>2.5000000000000018</v>
      </c>
      <c r="K539" s="190">
        <f t="shared" si="167"/>
        <v>0.1606934164394235</v>
      </c>
      <c r="L539" s="190">
        <f t="shared" si="166"/>
        <v>0.83930658356057652</v>
      </c>
      <c r="M539" s="189">
        <f t="shared" si="171"/>
        <v>67317.967554926727</v>
      </c>
      <c r="N539" s="189">
        <f t="shared" si="165"/>
        <v>10817.55419415944</v>
      </c>
      <c r="O539" s="189">
        <f t="shared" si="168"/>
        <v>309545.95228923508</v>
      </c>
      <c r="P539" s="189">
        <f t="shared" si="169"/>
        <v>944020.14785419137</v>
      </c>
      <c r="Q539" s="200">
        <f t="shared" si="170"/>
        <v>14.023301388057169</v>
      </c>
    </row>
    <row r="540" spans="2:17" x14ac:dyDescent="0.2">
      <c r="B540" s="209" t="s">
        <v>65</v>
      </c>
      <c r="C540" s="187" t="s">
        <v>70</v>
      </c>
      <c r="D540" s="188" t="s">
        <v>133</v>
      </c>
      <c r="E540" s="187" t="str">
        <f t="shared" si="163"/>
        <v>MSMale75-79</v>
      </c>
      <c r="F540" s="189">
        <f>VLOOKUP(E540,'Appendix 1b. Pop 2019'!$E$4:$F$1683,2,FALSE)</f>
        <v>19020</v>
      </c>
      <c r="G540" s="189">
        <f>VLOOKUP(E540,'Appendix 2b. Deaths 2019'!$E$4:$F$1683,2,FALSE)</f>
        <v>959</v>
      </c>
      <c r="H540" s="190">
        <f t="shared" si="164"/>
        <v>5.0420609884332279E-2</v>
      </c>
      <c r="I540" s="191">
        <v>5</v>
      </c>
      <c r="J540" s="213">
        <f>VLOOKUP(E540,'Appendix 3. nax IBGE 2019'!$E$5:$O$1850,11,FALSE)</f>
        <v>2.4999999999999996</v>
      </c>
      <c r="K540" s="190">
        <f t="shared" si="167"/>
        <v>0.2238823392085911</v>
      </c>
      <c r="L540" s="190">
        <f t="shared" si="166"/>
        <v>0.77611766079140887</v>
      </c>
      <c r="M540" s="189">
        <f t="shared" si="171"/>
        <v>56500.413360767285</v>
      </c>
      <c r="N540" s="189">
        <f t="shared" si="165"/>
        <v>12649.444709460913</v>
      </c>
      <c r="O540" s="189">
        <f t="shared" si="168"/>
        <v>250878.45503018415</v>
      </c>
      <c r="P540" s="189">
        <f t="shared" si="169"/>
        <v>634474.19556495629</v>
      </c>
      <c r="Q540" s="200">
        <f t="shared" si="170"/>
        <v>11.229549623180668</v>
      </c>
    </row>
    <row r="541" spans="2:17" x14ac:dyDescent="0.2">
      <c r="B541" s="209" t="s">
        <v>65</v>
      </c>
      <c r="C541" s="187" t="s">
        <v>70</v>
      </c>
      <c r="D541" s="188" t="s">
        <v>134</v>
      </c>
      <c r="E541" s="187" t="str">
        <f t="shared" si="163"/>
        <v>MSMale80-84</v>
      </c>
      <c r="F541" s="189">
        <f>VLOOKUP(E541,'Appendix 1b. Pop 2019'!$E$4:$F$1683,2,FALSE)</f>
        <v>12064</v>
      </c>
      <c r="G541" s="189">
        <f>VLOOKUP(E541,'Appendix 2b. Deaths 2019'!$E$4:$F$1683,2,FALSE)</f>
        <v>1009</v>
      </c>
      <c r="H541" s="190">
        <f t="shared" si="164"/>
        <v>8.3637267904509288E-2</v>
      </c>
      <c r="I541" s="191">
        <v>5</v>
      </c>
      <c r="J541" s="213">
        <f>VLOOKUP(E541,'Appendix 3. nax IBGE 2019'!$E$5:$O$1850,11,FALSE)</f>
        <v>2.5</v>
      </c>
      <c r="K541" s="190">
        <f t="shared" si="167"/>
        <v>0.34586775443046658</v>
      </c>
      <c r="L541" s="190">
        <f t="shared" si="166"/>
        <v>0.65413224556953342</v>
      </c>
      <c r="M541" s="189">
        <f t="shared" si="171"/>
        <v>43850.968651306372</v>
      </c>
      <c r="N541" s="189">
        <f t="shared" si="165"/>
        <v>15166.636057028119</v>
      </c>
      <c r="O541" s="189">
        <f t="shared" si="168"/>
        <v>181338.25311396157</v>
      </c>
      <c r="P541" s="189">
        <f t="shared" si="169"/>
        <v>383595.74053477211</v>
      </c>
      <c r="Q541" s="200">
        <f t="shared" si="170"/>
        <v>8.7477141858608487</v>
      </c>
    </row>
    <row r="542" spans="2:17" x14ac:dyDescent="0.2">
      <c r="B542" s="209" t="s">
        <v>65</v>
      </c>
      <c r="C542" s="187" t="s">
        <v>70</v>
      </c>
      <c r="D542" s="188" t="s">
        <v>135</v>
      </c>
      <c r="E542" s="187" t="str">
        <f t="shared" si="163"/>
        <v>MSMale85-89</v>
      </c>
      <c r="F542" s="189">
        <f>VLOOKUP(E542,'Appendix 1b. Pop 2019'!$E$4:$F$1683,2,FALSE)</f>
        <v>6003</v>
      </c>
      <c r="G542" s="189">
        <f>VLOOKUP(E542,'Appendix 2b. Deaths 2019'!$E$4:$F$1683,2,FALSE)</f>
        <v>696</v>
      </c>
      <c r="H542" s="190">
        <f t="shared" si="164"/>
        <v>0.11594202898550725</v>
      </c>
      <c r="I542" s="191">
        <v>5</v>
      </c>
      <c r="J542" s="213">
        <f>VLOOKUP(E542,'Appendix 3. nax IBGE 2019'!$E$5:$O$1850,11,FALSE)</f>
        <v>2.5000000000000004</v>
      </c>
      <c r="K542" s="190">
        <f t="shared" si="167"/>
        <v>0.44943820224719105</v>
      </c>
      <c r="L542" s="190">
        <f t="shared" si="166"/>
        <v>0.550561797752809</v>
      </c>
      <c r="M542" s="189">
        <f t="shared" si="171"/>
        <v>28684.332594278254</v>
      </c>
      <c r="N542" s="189">
        <f t="shared" si="165"/>
        <v>12891.834873832924</v>
      </c>
      <c r="O542" s="189">
        <f t="shared" si="168"/>
        <v>111192.07578680896</v>
      </c>
      <c r="P542" s="189">
        <f t="shared" si="169"/>
        <v>202257.48742081053</v>
      </c>
      <c r="Q542" s="200">
        <f t="shared" si="170"/>
        <v>7.0511484538132647</v>
      </c>
    </row>
    <row r="543" spans="2:17" x14ac:dyDescent="0.2">
      <c r="B543" s="210" t="s">
        <v>65</v>
      </c>
      <c r="C543" s="211" t="s">
        <v>70</v>
      </c>
      <c r="D543" s="203" t="s">
        <v>8</v>
      </c>
      <c r="E543" s="211" t="str">
        <f t="shared" si="163"/>
        <v>MSMale90+</v>
      </c>
      <c r="F543" s="204">
        <f>VLOOKUP(E543,'Appendix 1b. Pop 2019'!$E$4:$F$1683,2,FALSE)</f>
        <v>3258</v>
      </c>
      <c r="G543" s="204">
        <f>VLOOKUP(E543,'Appendix 2b. Deaths 2019'!$E$4:$F$1683,2,FALSE)</f>
        <v>565</v>
      </c>
      <c r="H543" s="202">
        <f t="shared" si="164"/>
        <v>0.17341927562922038</v>
      </c>
      <c r="I543" s="205"/>
      <c r="J543" s="214">
        <f>VLOOKUP(E543,'Appendix 3. nax IBGE 2019'!$E$5:$O$1850,11,FALSE)</f>
        <v>5.3085869712024794</v>
      </c>
      <c r="K543" s="202">
        <v>1</v>
      </c>
      <c r="L543" s="202">
        <f t="shared" si="166"/>
        <v>0</v>
      </c>
      <c r="M543" s="204">
        <f t="shared" si="171"/>
        <v>15792.49772044533</v>
      </c>
      <c r="N543" s="204">
        <f t="shared" si="165"/>
        <v>15792.49772044533</v>
      </c>
      <c r="O543" s="204">
        <f>M543*Q543</f>
        <v>91065.411634001575</v>
      </c>
      <c r="P543" s="204">
        <f>O543</f>
        <v>91065.411634001575</v>
      </c>
      <c r="Q543" s="206">
        <f>1/H543</f>
        <v>5.7663716814159294</v>
      </c>
    </row>
    <row r="544" spans="2:17" x14ac:dyDescent="0.2">
      <c r="B544" s="207" t="s">
        <v>66</v>
      </c>
      <c r="C544" s="208" t="s">
        <v>69</v>
      </c>
      <c r="D544" s="194">
        <v>0</v>
      </c>
      <c r="E544" s="208" t="str">
        <f t="shared" si="163"/>
        <v>MTFemale0</v>
      </c>
      <c r="F544" s="195">
        <f>VLOOKUP(E544,'Appendix 1b. Pop 2019'!$E$4:$F$1683,2,FALSE)</f>
        <v>27902</v>
      </c>
      <c r="G544" s="195">
        <f>VLOOKUP(E544,'Appendix 2b. Deaths 2019'!$E$4:$F$1683,2,FALSE)</f>
        <v>328</v>
      </c>
      <c r="H544" s="193">
        <f t="shared" si="164"/>
        <v>1.1755429718299763E-2</v>
      </c>
      <c r="I544" s="196">
        <v>1</v>
      </c>
      <c r="J544" s="212">
        <f>VLOOKUP(E544,'Appendix 3. nax IBGE 2019'!$E$5:$O$1850,11,FALSE)</f>
        <v>9.3070907616984444E-2</v>
      </c>
      <c r="K544" s="193">
        <f t="shared" ref="K544:K562" si="172">(I544*H544)/(1+(I544-J544)*H544)</f>
        <v>1.1631423147425443E-2</v>
      </c>
      <c r="L544" s="193">
        <f t="shared" si="166"/>
        <v>0.98836857685257451</v>
      </c>
      <c r="M544" s="195">
        <v>100000</v>
      </c>
      <c r="N544" s="195">
        <f t="shared" si="165"/>
        <v>1163.1423147425444</v>
      </c>
      <c r="O544" s="195">
        <f t="shared" ref="O544:O562" si="173">M545*I544+N544*J544</f>
        <v>98945.112396178272</v>
      </c>
      <c r="P544" s="195">
        <f t="shared" ref="P544:P562" si="174">P545+O544</f>
        <v>7969220.1872133389</v>
      </c>
      <c r="Q544" s="197">
        <f t="shared" ref="Q544:Q562" si="175">P544/M544</f>
        <v>79.692201872133396</v>
      </c>
    </row>
    <row r="545" spans="2:17" x14ac:dyDescent="0.2">
      <c r="B545" s="209" t="s">
        <v>66</v>
      </c>
      <c r="C545" s="187" t="s">
        <v>69</v>
      </c>
      <c r="D545" s="199" t="s">
        <v>139</v>
      </c>
      <c r="E545" s="187" t="str">
        <f t="shared" si="163"/>
        <v>MTFemale01-04</v>
      </c>
      <c r="F545" s="189">
        <f>VLOOKUP(E545,'Appendix 1b. Pop 2019'!$E$4:$F$1683,2,FALSE)</f>
        <v>110982</v>
      </c>
      <c r="G545" s="189">
        <f>VLOOKUP(E545,'Appendix 2b. Deaths 2019'!$E$4:$F$1683,2,FALSE)</f>
        <v>69</v>
      </c>
      <c r="H545" s="190">
        <f t="shared" si="164"/>
        <v>6.2172244147699624E-4</v>
      </c>
      <c r="I545" s="191">
        <v>4</v>
      </c>
      <c r="J545" s="213">
        <f>VLOOKUP(E545,'Appendix 3. nax IBGE 2019'!$E$5:$O$1850,11,FALSE)</f>
        <v>1.5006699250408984</v>
      </c>
      <c r="K545" s="190">
        <f t="shared" si="172"/>
        <v>2.4830314092339884E-3</v>
      </c>
      <c r="L545" s="190">
        <f t="shared" si="166"/>
        <v>0.997516968590766</v>
      </c>
      <c r="M545" s="189">
        <f t="shared" ref="M545:M563" si="176">M544-N544</f>
        <v>98836.857685257462</v>
      </c>
      <c r="N545" s="189">
        <f t="shared" si="165"/>
        <v>245.41502202248398</v>
      </c>
      <c r="O545" s="189">
        <f t="shared" si="173"/>
        <v>394734.05759564228</v>
      </c>
      <c r="P545" s="189">
        <f t="shared" si="174"/>
        <v>7870275.0748171611</v>
      </c>
      <c r="Q545" s="200">
        <f t="shared" si="175"/>
        <v>79.628948745818874</v>
      </c>
    </row>
    <row r="546" spans="2:17" x14ac:dyDescent="0.2">
      <c r="B546" s="209" t="s">
        <v>66</v>
      </c>
      <c r="C546" s="187" t="s">
        <v>69</v>
      </c>
      <c r="D546" s="199" t="s">
        <v>138</v>
      </c>
      <c r="E546" s="187" t="str">
        <f t="shared" si="163"/>
        <v>MTFemale05-09</v>
      </c>
      <c r="F546" s="189">
        <f>VLOOKUP(E546,'Appendix 1b. Pop 2019'!$E$4:$F$1683,2,FALSE)</f>
        <v>129234</v>
      </c>
      <c r="G546" s="189">
        <f>VLOOKUP(E546,'Appendix 2b. Deaths 2019'!$E$4:$F$1683,2,FALSE)</f>
        <v>29</v>
      </c>
      <c r="H546" s="190">
        <f t="shared" si="164"/>
        <v>2.2439915192596374E-4</v>
      </c>
      <c r="I546" s="191">
        <v>5</v>
      </c>
      <c r="J546" s="213">
        <f>VLOOKUP(E546,'Appendix 3. nax IBGE 2019'!$E$5:$O$1850,11,FALSE)</f>
        <v>2.4999999999998122</v>
      </c>
      <c r="K546" s="190">
        <f t="shared" si="172"/>
        <v>1.1213666753024788E-3</v>
      </c>
      <c r="L546" s="190">
        <f t="shared" si="166"/>
        <v>0.99887863332469751</v>
      </c>
      <c r="M546" s="189">
        <f t="shared" si="176"/>
        <v>98591.442663234979</v>
      </c>
      <c r="N546" s="189">
        <f t="shared" si="165"/>
        <v>110.55715827254677</v>
      </c>
      <c r="O546" s="189">
        <f t="shared" si="173"/>
        <v>492680.82042049343</v>
      </c>
      <c r="P546" s="189">
        <f t="shared" si="174"/>
        <v>7475541.0172215188</v>
      </c>
      <c r="Q546" s="200">
        <f t="shared" si="175"/>
        <v>75.823426610727225</v>
      </c>
    </row>
    <row r="547" spans="2:17" x14ac:dyDescent="0.2">
      <c r="B547" s="209" t="s">
        <v>66</v>
      </c>
      <c r="C547" s="187" t="s">
        <v>69</v>
      </c>
      <c r="D547" s="199" t="s">
        <v>120</v>
      </c>
      <c r="E547" s="187" t="str">
        <f t="shared" si="163"/>
        <v>MTFemale10-14</v>
      </c>
      <c r="F547" s="189">
        <f>VLOOKUP(E547,'Appendix 1b. Pop 2019'!$E$4:$F$1683,2,FALSE)</f>
        <v>132685</v>
      </c>
      <c r="G547" s="189">
        <f>VLOOKUP(E547,'Appendix 2b. Deaths 2019'!$E$4:$F$1683,2,FALSE)</f>
        <v>46</v>
      </c>
      <c r="H547" s="190">
        <f t="shared" si="164"/>
        <v>3.4668575950559595E-4</v>
      </c>
      <c r="I547" s="191">
        <v>5</v>
      </c>
      <c r="J547" s="213">
        <f>VLOOKUP(E547,'Appendix 3. nax IBGE 2019'!$E$5:$O$1850,11,FALSE)</f>
        <v>2.4999999999999098</v>
      </c>
      <c r="K547" s="190">
        <f t="shared" si="172"/>
        <v>1.7319277108433736E-3</v>
      </c>
      <c r="L547" s="190">
        <f t="shared" si="166"/>
        <v>0.99826807228915659</v>
      </c>
      <c r="M547" s="189">
        <f t="shared" si="176"/>
        <v>98480.885504962425</v>
      </c>
      <c r="N547" s="189">
        <f t="shared" si="165"/>
        <v>170.56177459443794</v>
      </c>
      <c r="O547" s="189">
        <f t="shared" si="173"/>
        <v>491978.02308832604</v>
      </c>
      <c r="P547" s="189">
        <f t="shared" si="174"/>
        <v>6982860.1968010254</v>
      </c>
      <c r="Q547" s="200">
        <f t="shared" si="175"/>
        <v>70.905741362867431</v>
      </c>
    </row>
    <row r="548" spans="2:17" x14ac:dyDescent="0.2">
      <c r="B548" s="209" t="s">
        <v>66</v>
      </c>
      <c r="C548" s="187" t="s">
        <v>69</v>
      </c>
      <c r="D548" s="188" t="s">
        <v>121</v>
      </c>
      <c r="E548" s="187" t="str">
        <f t="shared" si="163"/>
        <v>MTFemale15-19</v>
      </c>
      <c r="F548" s="189">
        <f>VLOOKUP(E548,'Appendix 1b. Pop 2019'!$E$4:$F$1683,2,FALSE)</f>
        <v>131599</v>
      </c>
      <c r="G548" s="189">
        <f>VLOOKUP(E548,'Appendix 2b. Deaths 2019'!$E$4:$F$1683,2,FALSE)</f>
        <v>73</v>
      </c>
      <c r="H548" s="190">
        <f t="shared" si="164"/>
        <v>5.5471546136368814E-4</v>
      </c>
      <c r="I548" s="191">
        <v>5</v>
      </c>
      <c r="J548" s="213">
        <f>VLOOKUP(E548,'Appendix 3. nax IBGE 2019'!$E$5:$O$1850,11,FALSE)</f>
        <v>2.4999999999998908</v>
      </c>
      <c r="K548" s="190">
        <f t="shared" si="172"/>
        <v>2.7697362679890568E-3</v>
      </c>
      <c r="L548" s="190">
        <f t="shared" si="166"/>
        <v>0.99723026373201096</v>
      </c>
      <c r="M548" s="189">
        <f t="shared" si="176"/>
        <v>98310.323730367993</v>
      </c>
      <c r="N548" s="189">
        <f t="shared" si="165"/>
        <v>272.29366915374544</v>
      </c>
      <c r="O548" s="189">
        <f t="shared" si="173"/>
        <v>490870.88447895553</v>
      </c>
      <c r="P548" s="189">
        <f t="shared" si="174"/>
        <v>6490882.1737126997</v>
      </c>
      <c r="Q548" s="200">
        <f t="shared" si="175"/>
        <v>66.024420705957567</v>
      </c>
    </row>
    <row r="549" spans="2:17" x14ac:dyDescent="0.2">
      <c r="B549" s="209" t="s">
        <v>66</v>
      </c>
      <c r="C549" s="187" t="s">
        <v>69</v>
      </c>
      <c r="D549" s="188" t="s">
        <v>122</v>
      </c>
      <c r="E549" s="187" t="str">
        <f t="shared" si="163"/>
        <v>MTFemale20-24</v>
      </c>
      <c r="F549" s="189">
        <f>VLOOKUP(E549,'Appendix 1b. Pop 2019'!$E$4:$F$1683,2,FALSE)</f>
        <v>140859</v>
      </c>
      <c r="G549" s="189">
        <f>VLOOKUP(E549,'Appendix 2b. Deaths 2019'!$E$4:$F$1683,2,FALSE)</f>
        <v>87</v>
      </c>
      <c r="H549" s="190">
        <f t="shared" si="164"/>
        <v>6.1763891551125589E-4</v>
      </c>
      <c r="I549" s="191">
        <v>5</v>
      </c>
      <c r="J549" s="213">
        <f>VLOOKUP(E549,'Appendix 3. nax IBGE 2019'!$E$5:$O$1850,11,FALSE)</f>
        <v>2.5000000000000733</v>
      </c>
      <c r="K549" s="190">
        <f t="shared" si="172"/>
        <v>3.0834334563162539E-3</v>
      </c>
      <c r="L549" s="190">
        <f t="shared" si="166"/>
        <v>0.99691656654368377</v>
      </c>
      <c r="M549" s="189">
        <f t="shared" si="176"/>
        <v>98038.030061214246</v>
      </c>
      <c r="N549" s="189">
        <f t="shared" si="165"/>
        <v>302.29374188208664</v>
      </c>
      <c r="O549" s="189">
        <f t="shared" si="173"/>
        <v>489434.41595136607</v>
      </c>
      <c r="P549" s="189">
        <f t="shared" si="174"/>
        <v>6000011.2892337441</v>
      </c>
      <c r="Q549" s="200">
        <f t="shared" si="175"/>
        <v>61.200855275114975</v>
      </c>
    </row>
    <row r="550" spans="2:17" x14ac:dyDescent="0.2">
      <c r="B550" s="209" t="s">
        <v>66</v>
      </c>
      <c r="C550" s="187" t="s">
        <v>69</v>
      </c>
      <c r="D550" s="188" t="s">
        <v>123</v>
      </c>
      <c r="E550" s="187" t="str">
        <f t="shared" si="163"/>
        <v>MTFemale25-29</v>
      </c>
      <c r="F550" s="189">
        <f>VLOOKUP(E550,'Appendix 1b. Pop 2019'!$E$4:$F$1683,2,FALSE)</f>
        <v>144588</v>
      </c>
      <c r="G550" s="189">
        <f>VLOOKUP(E550,'Appendix 2b. Deaths 2019'!$E$4:$F$1683,2,FALSE)</f>
        <v>104</v>
      </c>
      <c r="H550" s="190">
        <f t="shared" si="164"/>
        <v>7.19285141228871E-4</v>
      </c>
      <c r="I550" s="191">
        <v>5</v>
      </c>
      <c r="J550" s="213">
        <f>VLOOKUP(E550,'Appendix 3. nax IBGE 2019'!$E$5:$O$1850,11,FALSE)</f>
        <v>2.5000000000000218</v>
      </c>
      <c r="K550" s="190">
        <f t="shared" si="172"/>
        <v>3.5899701756323867E-3</v>
      </c>
      <c r="L550" s="190">
        <f t="shared" si="166"/>
        <v>0.99641002982436766</v>
      </c>
      <c r="M550" s="189">
        <f t="shared" si="176"/>
        <v>97735.736319332165</v>
      </c>
      <c r="N550" s="189">
        <f t="shared" si="165"/>
        <v>350.86837847987351</v>
      </c>
      <c r="O550" s="189">
        <f t="shared" si="173"/>
        <v>487801.51065046113</v>
      </c>
      <c r="P550" s="189">
        <f t="shared" si="174"/>
        <v>5510576.8732823776</v>
      </c>
      <c r="Q550" s="200">
        <f t="shared" si="175"/>
        <v>56.382415284391563</v>
      </c>
    </row>
    <row r="551" spans="2:17" x14ac:dyDescent="0.2">
      <c r="B551" s="209" t="s">
        <v>66</v>
      </c>
      <c r="C551" s="187" t="s">
        <v>69</v>
      </c>
      <c r="D551" s="188" t="s">
        <v>124</v>
      </c>
      <c r="E551" s="187" t="str">
        <f t="shared" si="163"/>
        <v>MTFemale30-34</v>
      </c>
      <c r="F551" s="189">
        <f>VLOOKUP(E551,'Appendix 1b. Pop 2019'!$E$4:$F$1683,2,FALSE)</f>
        <v>144496</v>
      </c>
      <c r="G551" s="189">
        <f>VLOOKUP(E551,'Appendix 2b. Deaths 2019'!$E$4:$F$1683,2,FALSE)</f>
        <v>143</v>
      </c>
      <c r="H551" s="190">
        <f t="shared" si="164"/>
        <v>9.8964677222898893E-4</v>
      </c>
      <c r="I551" s="191">
        <v>5</v>
      </c>
      <c r="J551" s="213">
        <f>VLOOKUP(E551,'Appendix 3. nax IBGE 2019'!$E$5:$O$1850,11,FALSE)</f>
        <v>2.5000000000000582</v>
      </c>
      <c r="K551" s="190">
        <f t="shared" si="172"/>
        <v>4.9360215666173065E-3</v>
      </c>
      <c r="L551" s="190">
        <f t="shared" si="166"/>
        <v>0.99506397843338268</v>
      </c>
      <c r="M551" s="189">
        <f t="shared" si="176"/>
        <v>97384.867940852288</v>
      </c>
      <c r="N551" s="189">
        <f t="shared" si="165"/>
        <v>480.69380841822522</v>
      </c>
      <c r="O551" s="189">
        <f t="shared" si="173"/>
        <v>485722.60518321593</v>
      </c>
      <c r="P551" s="189">
        <f t="shared" si="174"/>
        <v>5022775.3626319161</v>
      </c>
      <c r="Q551" s="200">
        <f t="shared" si="175"/>
        <v>51.576548480638195</v>
      </c>
    </row>
    <row r="552" spans="2:17" x14ac:dyDescent="0.2">
      <c r="B552" s="209" t="s">
        <v>66</v>
      </c>
      <c r="C552" s="187" t="s">
        <v>69</v>
      </c>
      <c r="D552" s="188" t="s">
        <v>125</v>
      </c>
      <c r="E552" s="187" t="str">
        <f t="shared" si="163"/>
        <v>MTFemale35-39</v>
      </c>
      <c r="F552" s="189">
        <f>VLOOKUP(E552,'Appendix 1b. Pop 2019'!$E$4:$F$1683,2,FALSE)</f>
        <v>140692</v>
      </c>
      <c r="G552" s="189">
        <f>VLOOKUP(E552,'Appendix 2b. Deaths 2019'!$E$4:$F$1683,2,FALSE)</f>
        <v>181</v>
      </c>
      <c r="H552" s="190">
        <f t="shared" si="164"/>
        <v>1.2864981662070339E-3</v>
      </c>
      <c r="I552" s="191">
        <v>5</v>
      </c>
      <c r="J552" s="213">
        <f>VLOOKUP(E552,'Appendix 3. nax IBGE 2019'!$E$5:$O$1850,11,FALSE)</f>
        <v>2.4999999999999516</v>
      </c>
      <c r="K552" s="190">
        <f t="shared" si="172"/>
        <v>6.4118686877632503E-3</v>
      </c>
      <c r="L552" s="190">
        <f t="shared" si="166"/>
        <v>0.99358813131223678</v>
      </c>
      <c r="M552" s="189">
        <f t="shared" si="176"/>
        <v>96904.174132434069</v>
      </c>
      <c r="N552" s="189">
        <f t="shared" si="165"/>
        <v>621.3368398333115</v>
      </c>
      <c r="O552" s="189">
        <f t="shared" si="173"/>
        <v>482967.52856258705</v>
      </c>
      <c r="P552" s="189">
        <f t="shared" si="174"/>
        <v>4537052.7574487003</v>
      </c>
      <c r="Q552" s="200">
        <f t="shared" si="175"/>
        <v>46.819993029899187</v>
      </c>
    </row>
    <row r="553" spans="2:17" x14ac:dyDescent="0.2">
      <c r="B553" s="209" t="s">
        <v>66</v>
      </c>
      <c r="C553" s="187" t="s">
        <v>69</v>
      </c>
      <c r="D553" s="188" t="s">
        <v>126</v>
      </c>
      <c r="E553" s="187" t="str">
        <f t="shared" si="163"/>
        <v>MTFemale40-44</v>
      </c>
      <c r="F553" s="189">
        <f>VLOOKUP(E553,'Appendix 1b. Pop 2019'!$E$4:$F$1683,2,FALSE)</f>
        <v>129418</v>
      </c>
      <c r="G553" s="189">
        <f>VLOOKUP(E553,'Appendix 2b. Deaths 2019'!$E$4:$F$1683,2,FALSE)</f>
        <v>230</v>
      </c>
      <c r="H553" s="190">
        <f t="shared" si="164"/>
        <v>1.7771870991670402E-3</v>
      </c>
      <c r="I553" s="191">
        <v>5</v>
      </c>
      <c r="J553" s="213">
        <f>VLOOKUP(E553,'Appendix 3. nax IBGE 2019'!$E$5:$O$1850,11,FALSE)</f>
        <v>2.500000000000028</v>
      </c>
      <c r="K553" s="190">
        <f t="shared" si="172"/>
        <v>8.8466302031647848E-3</v>
      </c>
      <c r="L553" s="190">
        <f t="shared" si="166"/>
        <v>0.99115336979683522</v>
      </c>
      <c r="M553" s="189">
        <f t="shared" si="176"/>
        <v>96282.837292600758</v>
      </c>
      <c r="N553" s="189">
        <f t="shared" si="165"/>
        <v>851.77865643912253</v>
      </c>
      <c r="O553" s="189">
        <f t="shared" si="173"/>
        <v>479284.73982190597</v>
      </c>
      <c r="P553" s="189">
        <f t="shared" si="174"/>
        <v>4054085.2288861135</v>
      </c>
      <c r="Q553" s="200">
        <f t="shared" si="175"/>
        <v>42.106000850035876</v>
      </c>
    </row>
    <row r="554" spans="2:17" x14ac:dyDescent="0.2">
      <c r="B554" s="209" t="s">
        <v>66</v>
      </c>
      <c r="C554" s="187" t="s">
        <v>69</v>
      </c>
      <c r="D554" s="188" t="s">
        <v>127</v>
      </c>
      <c r="E554" s="187" t="str">
        <f t="shared" si="163"/>
        <v>MTFemale45-49</v>
      </c>
      <c r="F554" s="189">
        <f>VLOOKUP(E554,'Appendix 1b. Pop 2019'!$E$4:$F$1683,2,FALSE)</f>
        <v>113227</v>
      </c>
      <c r="G554" s="189">
        <f>VLOOKUP(E554,'Appendix 2b. Deaths 2019'!$E$4:$F$1683,2,FALSE)</f>
        <v>285</v>
      </c>
      <c r="H554" s="190">
        <f t="shared" si="164"/>
        <v>2.5170674839040158E-3</v>
      </c>
      <c r="I554" s="191">
        <v>5</v>
      </c>
      <c r="J554" s="213">
        <f>VLOOKUP(E554,'Appendix 3. nax IBGE 2019'!$E$5:$O$1850,11,FALSE)</f>
        <v>2.4999999999999916</v>
      </c>
      <c r="K554" s="190">
        <f t="shared" si="172"/>
        <v>1.2506637294353582E-2</v>
      </c>
      <c r="L554" s="190">
        <f t="shared" si="166"/>
        <v>0.98749336270564647</v>
      </c>
      <c r="M554" s="189">
        <f t="shared" si="176"/>
        <v>95431.05863616163</v>
      </c>
      <c r="N554" s="189">
        <f t="shared" si="165"/>
        <v>1193.5216369786626</v>
      </c>
      <c r="O554" s="189">
        <f t="shared" si="173"/>
        <v>474171.48908836144</v>
      </c>
      <c r="P554" s="189">
        <f t="shared" si="174"/>
        <v>3574800.4890642078</v>
      </c>
      <c r="Q554" s="200">
        <f t="shared" si="175"/>
        <v>37.459507838987868</v>
      </c>
    </row>
    <row r="555" spans="2:17" x14ac:dyDescent="0.2">
      <c r="B555" s="209" t="s">
        <v>66</v>
      </c>
      <c r="C555" s="187" t="s">
        <v>69</v>
      </c>
      <c r="D555" s="188" t="s">
        <v>128</v>
      </c>
      <c r="E555" s="187" t="str">
        <f t="shared" si="163"/>
        <v>MTFemale50-54</v>
      </c>
      <c r="F555" s="189">
        <f>VLOOKUP(E555,'Appendix 1b. Pop 2019'!$E$4:$F$1683,2,FALSE)</f>
        <v>100120</v>
      </c>
      <c r="G555" s="189">
        <f>VLOOKUP(E555,'Appendix 2b. Deaths 2019'!$E$4:$F$1683,2,FALSE)</f>
        <v>372</v>
      </c>
      <c r="H555" s="190">
        <f t="shared" si="164"/>
        <v>3.7155413503795445E-3</v>
      </c>
      <c r="I555" s="191">
        <v>5</v>
      </c>
      <c r="J555" s="213">
        <f>VLOOKUP(E555,'Appendix 3. nax IBGE 2019'!$E$5:$O$1850,11,FALSE)</f>
        <v>2.5000000000000107</v>
      </c>
      <c r="K555" s="190">
        <f t="shared" si="172"/>
        <v>1.8406729341909948E-2</v>
      </c>
      <c r="L555" s="190">
        <f t="shared" si="166"/>
        <v>0.9815932706580901</v>
      </c>
      <c r="M555" s="189">
        <f t="shared" si="176"/>
        <v>94237.536999182965</v>
      </c>
      <c r="N555" s="189">
        <f t="shared" si="165"/>
        <v>1734.6048373921856</v>
      </c>
      <c r="O555" s="189">
        <f t="shared" si="173"/>
        <v>466851.17290243442</v>
      </c>
      <c r="P555" s="189">
        <f t="shared" si="174"/>
        <v>3100628.9999758461</v>
      </c>
      <c r="Q555" s="200">
        <f t="shared" si="175"/>
        <v>32.902271204336849</v>
      </c>
    </row>
    <row r="556" spans="2:17" x14ac:dyDescent="0.2">
      <c r="B556" s="209" t="s">
        <v>66</v>
      </c>
      <c r="C556" s="187" t="s">
        <v>69</v>
      </c>
      <c r="D556" s="188" t="s">
        <v>129</v>
      </c>
      <c r="E556" s="187" t="str">
        <f t="shared" si="163"/>
        <v>MTFemale55-59</v>
      </c>
      <c r="F556" s="189">
        <f>VLOOKUP(E556,'Appendix 1b. Pop 2019'!$E$4:$F$1683,2,FALSE)</f>
        <v>83603</v>
      </c>
      <c r="G556" s="189">
        <f>VLOOKUP(E556,'Appendix 2b. Deaths 2019'!$E$4:$F$1683,2,FALSE)</f>
        <v>433</v>
      </c>
      <c r="H556" s="190">
        <f t="shared" si="164"/>
        <v>5.1792399794265758E-3</v>
      </c>
      <c r="I556" s="191">
        <v>5</v>
      </c>
      <c r="J556" s="213">
        <f>VLOOKUP(E556,'Appendix 3. nax IBGE 2019'!$E$5:$O$1850,11,FALSE)</f>
        <v>2.5000000000000067</v>
      </c>
      <c r="K556" s="190">
        <f t="shared" si="172"/>
        <v>2.556517939907068E-2</v>
      </c>
      <c r="L556" s="190">
        <f t="shared" si="166"/>
        <v>0.97443482060092934</v>
      </c>
      <c r="M556" s="189">
        <f t="shared" si="176"/>
        <v>92502.932161790784</v>
      </c>
      <c r="N556" s="189">
        <f t="shared" si="165"/>
        <v>2364.8540556562461</v>
      </c>
      <c r="O556" s="189">
        <f t="shared" si="173"/>
        <v>456602.52566981333</v>
      </c>
      <c r="P556" s="189">
        <f t="shared" si="174"/>
        <v>2633777.8270734116</v>
      </c>
      <c r="Q556" s="200">
        <f t="shared" si="175"/>
        <v>28.472371259181756</v>
      </c>
    </row>
    <row r="557" spans="2:17" x14ac:dyDescent="0.2">
      <c r="B557" s="209" t="s">
        <v>66</v>
      </c>
      <c r="C557" s="187" t="s">
        <v>69</v>
      </c>
      <c r="D557" s="188" t="s">
        <v>130</v>
      </c>
      <c r="E557" s="187" t="str">
        <f t="shared" si="163"/>
        <v>MTFemale60-64</v>
      </c>
      <c r="F557" s="189">
        <f>VLOOKUP(E557,'Appendix 1b. Pop 2019'!$E$4:$F$1683,2,FALSE)</f>
        <v>64773</v>
      </c>
      <c r="G557" s="189">
        <f>VLOOKUP(E557,'Appendix 2b. Deaths 2019'!$E$4:$F$1683,2,FALSE)</f>
        <v>551</v>
      </c>
      <c r="H557" s="190">
        <f t="shared" si="164"/>
        <v>8.5066308492736178E-3</v>
      </c>
      <c r="I557" s="191">
        <v>5</v>
      </c>
      <c r="J557" s="213">
        <f>VLOOKUP(E557,'Appendix 3. nax IBGE 2019'!$E$5:$O$1850,11,FALSE)</f>
        <v>2.5000000000000102</v>
      </c>
      <c r="K557" s="190">
        <f t="shared" si="172"/>
        <v>4.1647455423617363E-2</v>
      </c>
      <c r="L557" s="190">
        <f t="shared" si="166"/>
        <v>0.95835254457638264</v>
      </c>
      <c r="M557" s="189">
        <f t="shared" si="176"/>
        <v>90138.078106134533</v>
      </c>
      <c r="N557" s="189">
        <f t="shared" si="165"/>
        <v>3754.0215898957781</v>
      </c>
      <c r="O557" s="189">
        <f t="shared" si="173"/>
        <v>441305.33655593323</v>
      </c>
      <c r="P557" s="189">
        <f t="shared" si="174"/>
        <v>2177175.3014035984</v>
      </c>
      <c r="Q557" s="200">
        <f t="shared" si="175"/>
        <v>24.153779924617965</v>
      </c>
    </row>
    <row r="558" spans="2:17" x14ac:dyDescent="0.2">
      <c r="B558" s="209" t="s">
        <v>66</v>
      </c>
      <c r="C558" s="187" t="s">
        <v>69</v>
      </c>
      <c r="D558" s="188" t="s">
        <v>131</v>
      </c>
      <c r="E558" s="187" t="str">
        <f t="shared" si="163"/>
        <v>MTFemale65-69</v>
      </c>
      <c r="F558" s="189">
        <f>VLOOKUP(E558,'Appendix 1b. Pop 2019'!$E$4:$F$1683,2,FALSE)</f>
        <v>47141</v>
      </c>
      <c r="G558" s="189">
        <f>VLOOKUP(E558,'Appendix 2b. Deaths 2019'!$E$4:$F$1683,2,FALSE)</f>
        <v>623</v>
      </c>
      <c r="H558" s="190">
        <f t="shared" si="164"/>
        <v>1.3215672132538554E-2</v>
      </c>
      <c r="I558" s="191">
        <v>5</v>
      </c>
      <c r="J558" s="213">
        <f>VLOOKUP(E558,'Appendix 3. nax IBGE 2019'!$E$5:$O$1850,11,FALSE)</f>
        <v>2.4999999999999933</v>
      </c>
      <c r="K558" s="190">
        <f t="shared" si="172"/>
        <v>6.3965009189194719E-2</v>
      </c>
      <c r="L558" s="190">
        <f t="shared" si="166"/>
        <v>0.93603499081080532</v>
      </c>
      <c r="M558" s="189">
        <f t="shared" si="176"/>
        <v>86384.05651623875</v>
      </c>
      <c r="N558" s="189">
        <f t="shared" si="165"/>
        <v>5525.5569688611276</v>
      </c>
      <c r="O558" s="189">
        <f t="shared" si="173"/>
        <v>418106.39015904092</v>
      </c>
      <c r="P558" s="189">
        <f t="shared" si="174"/>
        <v>1735869.9648476653</v>
      </c>
      <c r="Q558" s="200">
        <f t="shared" si="175"/>
        <v>20.094795670093948</v>
      </c>
    </row>
    <row r="559" spans="2:17" x14ac:dyDescent="0.2">
      <c r="B559" s="209" t="s">
        <v>66</v>
      </c>
      <c r="C559" s="187" t="s">
        <v>69</v>
      </c>
      <c r="D559" s="188" t="s">
        <v>132</v>
      </c>
      <c r="E559" s="187" t="str">
        <f t="shared" si="163"/>
        <v>MTFemale70-74</v>
      </c>
      <c r="F559" s="189">
        <f>VLOOKUP(E559,'Appendix 1b. Pop 2019'!$E$4:$F$1683,2,FALSE)</f>
        <v>32382</v>
      </c>
      <c r="G559" s="189">
        <f>VLOOKUP(E559,'Appendix 2b. Deaths 2019'!$E$4:$F$1683,2,FALSE)</f>
        <v>684</v>
      </c>
      <c r="H559" s="190">
        <f t="shared" si="164"/>
        <v>2.1122846025569762E-2</v>
      </c>
      <c r="I559" s="191">
        <v>5</v>
      </c>
      <c r="J559" s="213">
        <f>VLOOKUP(E559,'Appendix 3. nax IBGE 2019'!$E$5:$O$1850,11,FALSE)</f>
        <v>2.5</v>
      </c>
      <c r="K559" s="190">
        <f t="shared" si="172"/>
        <v>0.1003167898627244</v>
      </c>
      <c r="L559" s="190">
        <f t="shared" si="166"/>
        <v>0.89968321013727559</v>
      </c>
      <c r="M559" s="189">
        <f t="shared" si="176"/>
        <v>80858.499547377622</v>
      </c>
      <c r="N559" s="189">
        <f t="shared" si="165"/>
        <v>8111.4651077094768</v>
      </c>
      <c r="O559" s="189">
        <f t="shared" si="173"/>
        <v>384013.83496761444</v>
      </c>
      <c r="P559" s="189">
        <f t="shared" si="174"/>
        <v>1317763.5746886244</v>
      </c>
      <c r="Q559" s="200">
        <f t="shared" si="175"/>
        <v>16.29715592133272</v>
      </c>
    </row>
    <row r="560" spans="2:17" x14ac:dyDescent="0.2">
      <c r="B560" s="209" t="s">
        <v>66</v>
      </c>
      <c r="C560" s="187" t="s">
        <v>69</v>
      </c>
      <c r="D560" s="188" t="s">
        <v>133</v>
      </c>
      <c r="E560" s="187" t="str">
        <f t="shared" si="163"/>
        <v>MTFemale75-79</v>
      </c>
      <c r="F560" s="189">
        <f>VLOOKUP(E560,'Appendix 1b. Pop 2019'!$E$4:$F$1683,2,FALSE)</f>
        <v>21092</v>
      </c>
      <c r="G560" s="189">
        <f>VLOOKUP(E560,'Appendix 2b. Deaths 2019'!$E$4:$F$1683,2,FALSE)</f>
        <v>752</v>
      </c>
      <c r="H560" s="190">
        <f t="shared" si="164"/>
        <v>3.565332827612365E-2</v>
      </c>
      <c r="I560" s="191">
        <v>5</v>
      </c>
      <c r="J560" s="213">
        <f>VLOOKUP(E560,'Appendix 3. nax IBGE 2019'!$E$5:$O$1850,11,FALSE)</f>
        <v>2.5000000000000004</v>
      </c>
      <c r="K560" s="190">
        <f t="shared" si="172"/>
        <v>0.16367752045969008</v>
      </c>
      <c r="L560" s="190">
        <f t="shared" si="166"/>
        <v>0.83632247954030992</v>
      </c>
      <c r="M560" s="189">
        <f t="shared" si="176"/>
        <v>72747.034439668147</v>
      </c>
      <c r="N560" s="189">
        <f t="shared" si="165"/>
        <v>11907.054217880563</v>
      </c>
      <c r="O560" s="189">
        <f t="shared" si="173"/>
        <v>333967.53665363934</v>
      </c>
      <c r="P560" s="189">
        <f t="shared" si="174"/>
        <v>933749.73972100997</v>
      </c>
      <c r="Q560" s="200">
        <f t="shared" si="175"/>
        <v>12.835571194251276</v>
      </c>
    </row>
    <row r="561" spans="2:17" x14ac:dyDescent="0.2">
      <c r="B561" s="209" t="s">
        <v>66</v>
      </c>
      <c r="C561" s="187" t="s">
        <v>69</v>
      </c>
      <c r="D561" s="188" t="s">
        <v>134</v>
      </c>
      <c r="E561" s="187" t="str">
        <f t="shared" si="163"/>
        <v>MTFemale80-84</v>
      </c>
      <c r="F561" s="189">
        <f>VLOOKUP(E561,'Appendix 1b. Pop 2019'!$E$4:$F$1683,2,FALSE)</f>
        <v>12867</v>
      </c>
      <c r="G561" s="189">
        <f>VLOOKUP(E561,'Appendix 2b. Deaths 2019'!$E$4:$F$1683,2,FALSE)</f>
        <v>748</v>
      </c>
      <c r="H561" s="190">
        <f t="shared" si="164"/>
        <v>5.8133208984223209E-2</v>
      </c>
      <c r="I561" s="191">
        <v>5</v>
      </c>
      <c r="J561" s="213">
        <f>VLOOKUP(E561,'Appendix 3. nax IBGE 2019'!$E$5:$O$1850,11,FALSE)</f>
        <v>2.4999999999999996</v>
      </c>
      <c r="K561" s="190">
        <f t="shared" si="172"/>
        <v>0.25378299518219449</v>
      </c>
      <c r="L561" s="190">
        <f t="shared" si="166"/>
        <v>0.74621700481780551</v>
      </c>
      <c r="M561" s="189">
        <f t="shared" si="176"/>
        <v>60839.980221787584</v>
      </c>
      <c r="N561" s="189">
        <f t="shared" si="165"/>
        <v>15440.152407510726</v>
      </c>
      <c r="O561" s="189">
        <f t="shared" si="173"/>
        <v>265599.52009016107</v>
      </c>
      <c r="P561" s="189">
        <f t="shared" si="174"/>
        <v>599782.20306737069</v>
      </c>
      <c r="Q561" s="200">
        <f t="shared" si="175"/>
        <v>9.8583563124266256</v>
      </c>
    </row>
    <row r="562" spans="2:17" x14ac:dyDescent="0.2">
      <c r="B562" s="209" t="s">
        <v>66</v>
      </c>
      <c r="C562" s="187" t="s">
        <v>69</v>
      </c>
      <c r="D562" s="188" t="s">
        <v>135</v>
      </c>
      <c r="E562" s="187" t="str">
        <f t="shared" si="163"/>
        <v>MTFemale85-89</v>
      </c>
      <c r="F562" s="189">
        <f>VLOOKUP(E562,'Appendix 1b. Pop 2019'!$E$4:$F$1683,2,FALSE)</f>
        <v>6120</v>
      </c>
      <c r="G562" s="189">
        <f>VLOOKUP(E562,'Appendix 2b. Deaths 2019'!$E$4:$F$1683,2,FALSE)</f>
        <v>628</v>
      </c>
      <c r="H562" s="190">
        <f t="shared" si="164"/>
        <v>0.10261437908496732</v>
      </c>
      <c r="I562" s="191">
        <v>5</v>
      </c>
      <c r="J562" s="213">
        <f>VLOOKUP(E562,'Appendix 3. nax IBGE 2019'!$E$5:$O$1850,11,FALSE)</f>
        <v>2.4999999999999996</v>
      </c>
      <c r="K562" s="190">
        <f t="shared" si="172"/>
        <v>0.40832249674902465</v>
      </c>
      <c r="L562" s="190">
        <f t="shared" si="166"/>
        <v>0.59167750325097535</v>
      </c>
      <c r="M562" s="189">
        <f t="shared" si="176"/>
        <v>45399.827814276854</v>
      </c>
      <c r="N562" s="189">
        <f t="shared" si="165"/>
        <v>18537.771045101341</v>
      </c>
      <c r="O562" s="189">
        <f t="shared" si="173"/>
        <v>180654.71145863092</v>
      </c>
      <c r="P562" s="189">
        <f t="shared" si="174"/>
        <v>334182.68297720957</v>
      </c>
      <c r="Q562" s="200">
        <f t="shared" si="175"/>
        <v>7.3608799651024084</v>
      </c>
    </row>
    <row r="563" spans="2:17" x14ac:dyDescent="0.2">
      <c r="B563" s="210" t="s">
        <v>66</v>
      </c>
      <c r="C563" s="211" t="s">
        <v>69</v>
      </c>
      <c r="D563" s="203" t="s">
        <v>8</v>
      </c>
      <c r="E563" s="211" t="str">
        <f t="shared" si="163"/>
        <v>MTFemale90+</v>
      </c>
      <c r="F563" s="204">
        <f>VLOOKUP(E563,'Appendix 1b. Pop 2019'!$E$4:$F$1683,2,FALSE)</f>
        <v>3595</v>
      </c>
      <c r="G563" s="204">
        <f>VLOOKUP(E563,'Appendix 2b. Deaths 2019'!$E$4:$F$1683,2,FALSE)</f>
        <v>629</v>
      </c>
      <c r="H563" s="202">
        <f t="shared" si="164"/>
        <v>0.17496522948539639</v>
      </c>
      <c r="I563" s="205"/>
      <c r="J563" s="214">
        <f>VLOOKUP(E563,'Appendix 3. nax IBGE 2019'!$E$5:$O$1850,11,FALSE)</f>
        <v>6.8228790788252676</v>
      </c>
      <c r="K563" s="202">
        <v>1</v>
      </c>
      <c r="L563" s="202">
        <f t="shared" si="166"/>
        <v>0</v>
      </c>
      <c r="M563" s="204">
        <f t="shared" si="176"/>
        <v>26862.056769175513</v>
      </c>
      <c r="N563" s="204">
        <f t="shared" si="165"/>
        <v>26862.056769175513</v>
      </c>
      <c r="O563" s="204">
        <f>M563*Q563</f>
        <v>153527.97151857865</v>
      </c>
      <c r="P563" s="204">
        <f>O563</f>
        <v>153527.97151857865</v>
      </c>
      <c r="Q563" s="206">
        <f>1/H563</f>
        <v>5.7154213036565977</v>
      </c>
    </row>
    <row r="564" spans="2:17" x14ac:dyDescent="0.2">
      <c r="B564" s="207" t="s">
        <v>66</v>
      </c>
      <c r="C564" s="208" t="s">
        <v>70</v>
      </c>
      <c r="D564" s="194">
        <v>0</v>
      </c>
      <c r="E564" s="208" t="str">
        <f t="shared" si="163"/>
        <v>MTMale0</v>
      </c>
      <c r="F564" s="195">
        <f>VLOOKUP(E564,'Appendix 1b. Pop 2019'!$E$4:$F$1683,2,FALSE)</f>
        <v>29216</v>
      </c>
      <c r="G564" s="195">
        <f>VLOOKUP(E564,'Appendix 2b. Deaths 2019'!$E$4:$F$1683,2,FALSE)</f>
        <v>414</v>
      </c>
      <c r="H564" s="193">
        <f t="shared" si="164"/>
        <v>1.4170317634173056E-2</v>
      </c>
      <c r="I564" s="196">
        <v>1</v>
      </c>
      <c r="J564" s="212">
        <f>VLOOKUP(E564,'Appendix 3. nax IBGE 2019'!$E$5:$O$1850,11,FALSE)</f>
        <v>9.1592917678830529E-2</v>
      </c>
      <c r="K564" s="193">
        <f t="shared" ref="K564:K582" si="177">(I564*H564)/(1+(I564-J564)*H564)</f>
        <v>1.3990229566697076E-2</v>
      </c>
      <c r="L564" s="193">
        <f t="shared" si="166"/>
        <v>0.98600977043330296</v>
      </c>
      <c r="M564" s="195">
        <v>100000</v>
      </c>
      <c r="N564" s="195">
        <f t="shared" si="165"/>
        <v>1399.0229566697076</v>
      </c>
      <c r="O564" s="195">
        <f t="shared" ref="O564:O582" si="178">M565*I564+N564*J564</f>
        <v>98729.117637831339</v>
      </c>
      <c r="P564" s="195">
        <f t="shared" ref="P564:P582" si="179">P565+O564</f>
        <v>7322344.9572054967</v>
      </c>
      <c r="Q564" s="197">
        <f t="shared" ref="Q564:Q582" si="180">P564/M564</f>
        <v>73.22344957205496</v>
      </c>
    </row>
    <row r="565" spans="2:17" x14ac:dyDescent="0.2">
      <c r="B565" s="209" t="s">
        <v>66</v>
      </c>
      <c r="C565" s="187" t="s">
        <v>70</v>
      </c>
      <c r="D565" s="199" t="s">
        <v>139</v>
      </c>
      <c r="E565" s="187" t="str">
        <f t="shared" si="163"/>
        <v>MTMale01-04</v>
      </c>
      <c r="F565" s="189">
        <f>VLOOKUP(E565,'Appendix 1b. Pop 2019'!$E$4:$F$1683,2,FALSE)</f>
        <v>115971</v>
      </c>
      <c r="G565" s="189">
        <f>VLOOKUP(E565,'Appendix 2b. Deaths 2019'!$E$4:$F$1683,2,FALSE)</f>
        <v>73</v>
      </c>
      <c r="H565" s="190">
        <f t="shared" si="164"/>
        <v>6.2946771175552505E-4</v>
      </c>
      <c r="I565" s="191">
        <v>4</v>
      </c>
      <c r="J565" s="213">
        <f>VLOOKUP(E565,'Appendix 3. nax IBGE 2019'!$E$5:$O$1850,11,FALSE)</f>
        <v>1.6015506222724787</v>
      </c>
      <c r="K565" s="190">
        <f t="shared" si="177"/>
        <v>2.5140752308884531E-3</v>
      </c>
      <c r="L565" s="190">
        <f t="shared" si="166"/>
        <v>0.99748592476911158</v>
      </c>
      <c r="M565" s="189">
        <f t="shared" ref="M565:M583" si="181">M564-N564</f>
        <v>98600.977043330291</v>
      </c>
      <c r="N565" s="189">
        <f t="shared" si="165"/>
        <v>247.89027412603767</v>
      </c>
      <c r="O565" s="189">
        <f t="shared" si="178"/>
        <v>393809.35589959886</v>
      </c>
      <c r="P565" s="189">
        <f t="shared" si="179"/>
        <v>7223615.839567665</v>
      </c>
      <c r="Q565" s="200">
        <f t="shared" si="180"/>
        <v>73.261097974650298</v>
      </c>
    </row>
    <row r="566" spans="2:17" x14ac:dyDescent="0.2">
      <c r="B566" s="209" t="s">
        <v>66</v>
      </c>
      <c r="C566" s="187" t="s">
        <v>70</v>
      </c>
      <c r="D566" s="199" t="s">
        <v>138</v>
      </c>
      <c r="E566" s="187" t="str">
        <f t="shared" si="163"/>
        <v>MTMale05-09</v>
      </c>
      <c r="F566" s="189">
        <f>VLOOKUP(E566,'Appendix 1b. Pop 2019'!$E$4:$F$1683,2,FALSE)</f>
        <v>134575</v>
      </c>
      <c r="G566" s="189">
        <f>VLOOKUP(E566,'Appendix 2b. Deaths 2019'!$E$4:$F$1683,2,FALSE)</f>
        <v>31</v>
      </c>
      <c r="H566" s="190">
        <f t="shared" si="164"/>
        <v>2.3035482073193386E-4</v>
      </c>
      <c r="I566" s="191">
        <v>5</v>
      </c>
      <c r="J566" s="213">
        <f>VLOOKUP(E566,'Appendix 3. nax IBGE 2019'!$E$5:$O$1850,11,FALSE)</f>
        <v>2.5000000000001541</v>
      </c>
      <c r="K566" s="190">
        <f t="shared" si="177"/>
        <v>1.1511111936280427E-3</v>
      </c>
      <c r="L566" s="190">
        <f t="shared" si="166"/>
        <v>0.9988488888063719</v>
      </c>
      <c r="M566" s="189">
        <f t="shared" si="181"/>
        <v>98353.086769204252</v>
      </c>
      <c r="N566" s="189">
        <f t="shared" si="165"/>
        <v>113.21533910790116</v>
      </c>
      <c r="O566" s="189">
        <f t="shared" si="178"/>
        <v>491482.39549825148</v>
      </c>
      <c r="P566" s="189">
        <f t="shared" si="179"/>
        <v>6829806.4836680666</v>
      </c>
      <c r="Q566" s="200">
        <f t="shared" si="180"/>
        <v>69.441709538765352</v>
      </c>
    </row>
    <row r="567" spans="2:17" x14ac:dyDescent="0.2">
      <c r="B567" s="209" t="s">
        <v>66</v>
      </c>
      <c r="C567" s="187" t="s">
        <v>70</v>
      </c>
      <c r="D567" s="199" t="s">
        <v>120</v>
      </c>
      <c r="E567" s="187" t="str">
        <f t="shared" si="163"/>
        <v>MTMale10-14</v>
      </c>
      <c r="F567" s="189">
        <f>VLOOKUP(E567,'Appendix 1b. Pop 2019'!$E$4:$F$1683,2,FALSE)</f>
        <v>138065</v>
      </c>
      <c r="G567" s="189">
        <f>VLOOKUP(E567,'Appendix 2b. Deaths 2019'!$E$4:$F$1683,2,FALSE)</f>
        <v>56</v>
      </c>
      <c r="H567" s="190">
        <f t="shared" si="164"/>
        <v>4.0560605511896569E-4</v>
      </c>
      <c r="I567" s="191">
        <v>5</v>
      </c>
      <c r="J567" s="213">
        <f>VLOOKUP(E567,'Appendix 3. nax IBGE 2019'!$E$5:$O$1850,11,FALSE)</f>
        <v>2.5000000000000773</v>
      </c>
      <c r="K567" s="190">
        <f t="shared" si="177"/>
        <v>2.0259759053579828E-3</v>
      </c>
      <c r="L567" s="190">
        <f t="shared" si="166"/>
        <v>0.99797402409464198</v>
      </c>
      <c r="M567" s="189">
        <f t="shared" si="181"/>
        <v>98239.871430096347</v>
      </c>
      <c r="N567" s="189">
        <f t="shared" si="165"/>
        <v>199.03161246284128</v>
      </c>
      <c r="O567" s="189">
        <f t="shared" si="178"/>
        <v>490701.77811932465</v>
      </c>
      <c r="P567" s="189">
        <f t="shared" si="179"/>
        <v>6338324.088169815</v>
      </c>
      <c r="Q567" s="200">
        <f t="shared" si="180"/>
        <v>64.518855693738558</v>
      </c>
    </row>
    <row r="568" spans="2:17" x14ac:dyDescent="0.2">
      <c r="B568" s="209" t="s">
        <v>66</v>
      </c>
      <c r="C568" s="187" t="s">
        <v>70</v>
      </c>
      <c r="D568" s="188" t="s">
        <v>121</v>
      </c>
      <c r="E568" s="187" t="str">
        <f t="shared" si="163"/>
        <v>MTMale15-19</v>
      </c>
      <c r="F568" s="189">
        <f>VLOOKUP(E568,'Appendix 1b. Pop 2019'!$E$4:$F$1683,2,FALSE)</f>
        <v>137012</v>
      </c>
      <c r="G568" s="189">
        <f>VLOOKUP(E568,'Appendix 2b. Deaths 2019'!$E$4:$F$1683,2,FALSE)</f>
        <v>232</v>
      </c>
      <c r="H568" s="190">
        <f t="shared" si="164"/>
        <v>1.6932823402329724E-3</v>
      </c>
      <c r="I568" s="191">
        <v>5</v>
      </c>
      <c r="J568" s="213">
        <f>VLOOKUP(E568,'Appendix 3. nax IBGE 2019'!$E$5:$O$1850,11,FALSE)</f>
        <v>2.4999999999999862</v>
      </c>
      <c r="K568" s="190">
        <f t="shared" si="177"/>
        <v>8.4307227164370016E-3</v>
      </c>
      <c r="L568" s="190">
        <f t="shared" si="166"/>
        <v>0.99156927728356303</v>
      </c>
      <c r="M568" s="189">
        <f t="shared" si="181"/>
        <v>98040.839817633503</v>
      </c>
      <c r="N568" s="189">
        <f t="shared" si="165"/>
        <v>826.55513538908406</v>
      </c>
      <c r="O568" s="189">
        <f t="shared" si="178"/>
        <v>488137.81124969479</v>
      </c>
      <c r="P568" s="189">
        <f t="shared" si="179"/>
        <v>5847622.3100504903</v>
      </c>
      <c r="Q568" s="200">
        <f t="shared" si="180"/>
        <v>59.644759479087455</v>
      </c>
    </row>
    <row r="569" spans="2:17" x14ac:dyDescent="0.2">
      <c r="B569" s="209" t="s">
        <v>66</v>
      </c>
      <c r="C569" s="187" t="s">
        <v>70</v>
      </c>
      <c r="D569" s="188" t="s">
        <v>122</v>
      </c>
      <c r="E569" s="187" t="str">
        <f t="shared" si="163"/>
        <v>MTMale20-24</v>
      </c>
      <c r="F569" s="189">
        <f>VLOOKUP(E569,'Appendix 1b. Pop 2019'!$E$4:$F$1683,2,FALSE)</f>
        <v>146923</v>
      </c>
      <c r="G569" s="189">
        <f>VLOOKUP(E569,'Appendix 2b. Deaths 2019'!$E$4:$F$1683,2,FALSE)</f>
        <v>337</v>
      </c>
      <c r="H569" s="190">
        <f t="shared" si="164"/>
        <v>2.2937184783866377E-3</v>
      </c>
      <c r="I569" s="191">
        <v>5</v>
      </c>
      <c r="J569" s="213">
        <f>VLOOKUP(E569,'Appendix 3. nax IBGE 2019'!$E$5:$O$1850,11,FALSE)</f>
        <v>2.500000000000056</v>
      </c>
      <c r="K569" s="190">
        <f t="shared" si="177"/>
        <v>1.1403203048072791E-2</v>
      </c>
      <c r="L569" s="190">
        <f t="shared" si="166"/>
        <v>0.98859679695192726</v>
      </c>
      <c r="M569" s="189">
        <f t="shared" si="181"/>
        <v>97214.284682244426</v>
      </c>
      <c r="N569" s="189">
        <f t="shared" si="165"/>
        <v>1108.5542274047857</v>
      </c>
      <c r="O569" s="189">
        <f t="shared" si="178"/>
        <v>483300.03784271021</v>
      </c>
      <c r="P569" s="189">
        <f t="shared" si="179"/>
        <v>5359484.4988007955</v>
      </c>
      <c r="Q569" s="200">
        <f t="shared" si="180"/>
        <v>55.130627317979652</v>
      </c>
    </row>
    <row r="570" spans="2:17" x14ac:dyDescent="0.2">
      <c r="B570" s="209" t="s">
        <v>66</v>
      </c>
      <c r="C570" s="187" t="s">
        <v>70</v>
      </c>
      <c r="D570" s="188" t="s">
        <v>123</v>
      </c>
      <c r="E570" s="187" t="str">
        <f t="shared" si="163"/>
        <v>MTMale25-29</v>
      </c>
      <c r="F570" s="189">
        <f>VLOOKUP(E570,'Appendix 1b. Pop 2019'!$E$4:$F$1683,2,FALSE)</f>
        <v>149257</v>
      </c>
      <c r="G570" s="189">
        <f>VLOOKUP(E570,'Appendix 2b. Deaths 2019'!$E$4:$F$1683,2,FALSE)</f>
        <v>370</v>
      </c>
      <c r="H570" s="190">
        <f t="shared" si="164"/>
        <v>2.4789457110889271E-3</v>
      </c>
      <c r="I570" s="191">
        <v>5</v>
      </c>
      <c r="J570" s="213">
        <f>VLOOKUP(E570,'Appendix 3. nax IBGE 2019'!$E$5:$O$1850,11,FALSE)</f>
        <v>2.5000000000000147</v>
      </c>
      <c r="K570" s="190">
        <f t="shared" si="177"/>
        <v>1.2318387023744524E-2</v>
      </c>
      <c r="L570" s="190">
        <f t="shared" si="166"/>
        <v>0.98768161297625545</v>
      </c>
      <c r="M570" s="189">
        <f t="shared" si="181"/>
        <v>96105.730454839635</v>
      </c>
      <c r="N570" s="189">
        <f t="shared" si="165"/>
        <v>1183.8675829423855</v>
      </c>
      <c r="O570" s="189">
        <f t="shared" si="178"/>
        <v>477568.98331684218</v>
      </c>
      <c r="P570" s="189">
        <f t="shared" si="179"/>
        <v>4876184.460958085</v>
      </c>
      <c r="Q570" s="200">
        <f t="shared" si="180"/>
        <v>50.737707708797018</v>
      </c>
    </row>
    <row r="571" spans="2:17" x14ac:dyDescent="0.2">
      <c r="B571" s="209" t="s">
        <v>66</v>
      </c>
      <c r="C571" s="187" t="s">
        <v>70</v>
      </c>
      <c r="D571" s="188" t="s">
        <v>124</v>
      </c>
      <c r="E571" s="187" t="str">
        <f t="shared" si="163"/>
        <v>MTMale30-34</v>
      </c>
      <c r="F571" s="189">
        <f>VLOOKUP(E571,'Appendix 1b. Pop 2019'!$E$4:$F$1683,2,FALSE)</f>
        <v>150745</v>
      </c>
      <c r="G571" s="189">
        <f>VLOOKUP(E571,'Appendix 2b. Deaths 2019'!$E$4:$F$1683,2,FALSE)</f>
        <v>354</v>
      </c>
      <c r="H571" s="190">
        <f t="shared" si="164"/>
        <v>2.3483365949119373E-3</v>
      </c>
      <c r="I571" s="191">
        <v>5</v>
      </c>
      <c r="J571" s="213">
        <f>VLOOKUP(E571,'Appendix 3. nax IBGE 2019'!$E$5:$O$1850,11,FALSE)</f>
        <v>2.5000000000000426</v>
      </c>
      <c r="K571" s="190">
        <f t="shared" si="177"/>
        <v>1.1673151750972765E-2</v>
      </c>
      <c r="L571" s="190">
        <f t="shared" si="166"/>
        <v>0.98832684824902728</v>
      </c>
      <c r="M571" s="189">
        <f t="shared" si="181"/>
        <v>94921.862871897247</v>
      </c>
      <c r="N571" s="189">
        <f t="shared" si="165"/>
        <v>1108.0373097886841</v>
      </c>
      <c r="O571" s="189">
        <f t="shared" si="178"/>
        <v>471839.22108501458</v>
      </c>
      <c r="P571" s="189">
        <f t="shared" si="179"/>
        <v>4398615.4776412426</v>
      </c>
      <c r="Q571" s="200">
        <f t="shared" si="180"/>
        <v>46.33932947120347</v>
      </c>
    </row>
    <row r="572" spans="2:17" x14ac:dyDescent="0.2">
      <c r="B572" s="209" t="s">
        <v>66</v>
      </c>
      <c r="C572" s="187" t="s">
        <v>70</v>
      </c>
      <c r="D572" s="188" t="s">
        <v>125</v>
      </c>
      <c r="E572" s="187" t="str">
        <f t="shared" si="163"/>
        <v>MTMale35-39</v>
      </c>
      <c r="F572" s="189">
        <f>VLOOKUP(E572,'Appendix 1b. Pop 2019'!$E$4:$F$1683,2,FALSE)</f>
        <v>145028</v>
      </c>
      <c r="G572" s="189">
        <f>VLOOKUP(E572,'Appendix 2b. Deaths 2019'!$E$4:$F$1683,2,FALSE)</f>
        <v>413</v>
      </c>
      <c r="H572" s="190">
        <f t="shared" si="164"/>
        <v>2.8477259563670465E-3</v>
      </c>
      <c r="I572" s="191">
        <v>5</v>
      </c>
      <c r="J572" s="213">
        <f>VLOOKUP(E572,'Appendix 3. nax IBGE 2019'!$E$5:$O$1850,11,FALSE)</f>
        <v>2.5000000000000084</v>
      </c>
      <c r="K572" s="190">
        <f t="shared" si="177"/>
        <v>1.4137977071145176E-2</v>
      </c>
      <c r="L572" s="190">
        <f t="shared" si="166"/>
        <v>0.98586202292885483</v>
      </c>
      <c r="M572" s="189">
        <f t="shared" si="181"/>
        <v>93813.82556210857</v>
      </c>
      <c r="N572" s="189">
        <f t="shared" si="165"/>
        <v>1326.3377147535041</v>
      </c>
      <c r="O572" s="189">
        <f t="shared" si="178"/>
        <v>465753.28352365911</v>
      </c>
      <c r="P572" s="189">
        <f t="shared" si="179"/>
        <v>3926776.2565562278</v>
      </c>
      <c r="Q572" s="200">
        <f t="shared" si="180"/>
        <v>41.857116827162564</v>
      </c>
    </row>
    <row r="573" spans="2:17" x14ac:dyDescent="0.2">
      <c r="B573" s="209" t="s">
        <v>66</v>
      </c>
      <c r="C573" s="187" t="s">
        <v>70</v>
      </c>
      <c r="D573" s="188" t="s">
        <v>126</v>
      </c>
      <c r="E573" s="187" t="str">
        <f t="shared" si="163"/>
        <v>MTMale40-44</v>
      </c>
      <c r="F573" s="189">
        <f>VLOOKUP(E573,'Appendix 1b. Pop 2019'!$E$4:$F$1683,2,FALSE)</f>
        <v>130595</v>
      </c>
      <c r="G573" s="189">
        <f>VLOOKUP(E573,'Appendix 2b. Deaths 2019'!$E$4:$F$1683,2,FALSE)</f>
        <v>516</v>
      </c>
      <c r="H573" s="190">
        <f t="shared" si="164"/>
        <v>3.9511466748344114E-3</v>
      </c>
      <c r="I573" s="191">
        <v>5</v>
      </c>
      <c r="J573" s="213">
        <f>VLOOKUP(E573,'Appendix 3. nax IBGE 2019'!$E$5:$O$1850,11,FALSE)</f>
        <v>2.5000000000000226</v>
      </c>
      <c r="K573" s="190">
        <f t="shared" si="177"/>
        <v>1.9562497630511429E-2</v>
      </c>
      <c r="L573" s="190">
        <f t="shared" si="166"/>
        <v>0.98043750236948857</v>
      </c>
      <c r="M573" s="189">
        <f t="shared" si="181"/>
        <v>92487.487847355063</v>
      </c>
      <c r="N573" s="189">
        <f t="shared" si="165"/>
        <v>1809.286261865838</v>
      </c>
      <c r="O573" s="189">
        <f t="shared" si="178"/>
        <v>457914.22358211072</v>
      </c>
      <c r="P573" s="189">
        <f t="shared" si="179"/>
        <v>3461022.9730325686</v>
      </c>
      <c r="Q573" s="200">
        <f t="shared" si="180"/>
        <v>37.421526452797323</v>
      </c>
    </row>
    <row r="574" spans="2:17" x14ac:dyDescent="0.2">
      <c r="B574" s="209" t="s">
        <v>66</v>
      </c>
      <c r="C574" s="187" t="s">
        <v>70</v>
      </c>
      <c r="D574" s="188" t="s">
        <v>127</v>
      </c>
      <c r="E574" s="187" t="str">
        <f t="shared" si="163"/>
        <v>MTMale45-49</v>
      </c>
      <c r="F574" s="189">
        <f>VLOOKUP(E574,'Appendix 1b. Pop 2019'!$E$4:$F$1683,2,FALSE)</f>
        <v>114129</v>
      </c>
      <c r="G574" s="189">
        <f>VLOOKUP(E574,'Appendix 2b. Deaths 2019'!$E$4:$F$1683,2,FALSE)</f>
        <v>580</v>
      </c>
      <c r="H574" s="190">
        <f t="shared" si="164"/>
        <v>5.0819686495106415E-3</v>
      </c>
      <c r="I574" s="191">
        <v>5</v>
      </c>
      <c r="J574" s="213">
        <f>VLOOKUP(E574,'Appendix 3. nax IBGE 2019'!$E$5:$O$1850,11,FALSE)</f>
        <v>2.4999999999999933</v>
      </c>
      <c r="K574" s="190">
        <f t="shared" si="177"/>
        <v>2.5091063255435676E-2</v>
      </c>
      <c r="L574" s="190">
        <f t="shared" si="166"/>
        <v>0.97490893674456436</v>
      </c>
      <c r="M574" s="189">
        <f t="shared" si="181"/>
        <v>90678.201585489223</v>
      </c>
      <c r="N574" s="189">
        <f t="shared" si="165"/>
        <v>2275.2124918706577</v>
      </c>
      <c r="O574" s="189">
        <f t="shared" si="178"/>
        <v>447702.97669776948</v>
      </c>
      <c r="P574" s="189">
        <f t="shared" si="179"/>
        <v>3003108.7494504577</v>
      </c>
      <c r="Q574" s="200">
        <f t="shared" si="180"/>
        <v>33.118309548951508</v>
      </c>
    </row>
    <row r="575" spans="2:17" x14ac:dyDescent="0.2">
      <c r="B575" s="209" t="s">
        <v>66</v>
      </c>
      <c r="C575" s="187" t="s">
        <v>70</v>
      </c>
      <c r="D575" s="188" t="s">
        <v>128</v>
      </c>
      <c r="E575" s="187" t="str">
        <f t="shared" si="163"/>
        <v>MTMale50-54</v>
      </c>
      <c r="F575" s="189">
        <f>VLOOKUP(E575,'Appendix 1b. Pop 2019'!$E$4:$F$1683,2,FALSE)</f>
        <v>102293</v>
      </c>
      <c r="G575" s="189">
        <f>VLOOKUP(E575,'Appendix 2b. Deaths 2019'!$E$4:$F$1683,2,FALSE)</f>
        <v>714</v>
      </c>
      <c r="H575" s="190">
        <f t="shared" si="164"/>
        <v>6.9799497521824561E-3</v>
      </c>
      <c r="I575" s="191">
        <v>5</v>
      </c>
      <c r="J575" s="213">
        <f>VLOOKUP(E575,'Appendix 3. nax IBGE 2019'!$E$5:$O$1850,11,FALSE)</f>
        <v>2.4999999999999982</v>
      </c>
      <c r="K575" s="190">
        <f t="shared" si="177"/>
        <v>3.4301197179038796E-2</v>
      </c>
      <c r="L575" s="190">
        <f t="shared" si="166"/>
        <v>0.96569880282096121</v>
      </c>
      <c r="M575" s="189">
        <f t="shared" si="181"/>
        <v>88402.989093618569</v>
      </c>
      <c r="N575" s="189">
        <f t="shared" si="165"/>
        <v>3032.3283601166268</v>
      </c>
      <c r="O575" s="189">
        <f t="shared" si="178"/>
        <v>434434.12456780125</v>
      </c>
      <c r="P575" s="189">
        <f t="shared" si="179"/>
        <v>2555405.7727526883</v>
      </c>
      <c r="Q575" s="200">
        <f t="shared" si="180"/>
        <v>28.906327703993348</v>
      </c>
    </row>
    <row r="576" spans="2:17" x14ac:dyDescent="0.2">
      <c r="B576" s="209" t="s">
        <v>66</v>
      </c>
      <c r="C576" s="187" t="s">
        <v>70</v>
      </c>
      <c r="D576" s="188" t="s">
        <v>129</v>
      </c>
      <c r="E576" s="187" t="str">
        <f t="shared" si="163"/>
        <v>MTMale55-59</v>
      </c>
      <c r="F576" s="189">
        <f>VLOOKUP(E576,'Appendix 1b. Pop 2019'!$E$4:$F$1683,2,FALSE)</f>
        <v>86161</v>
      </c>
      <c r="G576" s="189">
        <f>VLOOKUP(E576,'Appendix 2b. Deaths 2019'!$E$4:$F$1683,2,FALSE)</f>
        <v>878</v>
      </c>
      <c r="H576" s="190">
        <f t="shared" si="164"/>
        <v>1.0190225275936909E-2</v>
      </c>
      <c r="I576" s="191">
        <v>5</v>
      </c>
      <c r="J576" s="213">
        <f>VLOOKUP(E576,'Appendix 3. nax IBGE 2019'!$E$5:$O$1850,11,FALSE)</f>
        <v>2.4999999999999862</v>
      </c>
      <c r="K576" s="190">
        <f t="shared" si="177"/>
        <v>4.9685363755715507E-2</v>
      </c>
      <c r="L576" s="190">
        <f t="shared" si="166"/>
        <v>0.95031463624428447</v>
      </c>
      <c r="M576" s="189">
        <f t="shared" si="181"/>
        <v>85370.660733501936</v>
      </c>
      <c r="N576" s="189">
        <f t="shared" si="165"/>
        <v>4241.6723326098218</v>
      </c>
      <c r="O576" s="189">
        <f t="shared" si="178"/>
        <v>416249.12283598509</v>
      </c>
      <c r="P576" s="189">
        <f t="shared" si="179"/>
        <v>2120971.6481848871</v>
      </c>
      <c r="Q576" s="200">
        <f t="shared" si="180"/>
        <v>24.844268861943526</v>
      </c>
    </row>
    <row r="577" spans="2:17" x14ac:dyDescent="0.2">
      <c r="B577" s="209" t="s">
        <v>66</v>
      </c>
      <c r="C577" s="187" t="s">
        <v>70</v>
      </c>
      <c r="D577" s="188" t="s">
        <v>130</v>
      </c>
      <c r="E577" s="187" t="str">
        <f t="shared" si="163"/>
        <v>MTMale60-64</v>
      </c>
      <c r="F577" s="189">
        <f>VLOOKUP(E577,'Appendix 1b. Pop 2019'!$E$4:$F$1683,2,FALSE)</f>
        <v>66496</v>
      </c>
      <c r="G577" s="189">
        <f>VLOOKUP(E577,'Appendix 2b. Deaths 2019'!$E$4:$F$1683,2,FALSE)</f>
        <v>1004</v>
      </c>
      <c r="H577" s="190">
        <f t="shared" si="164"/>
        <v>1.5098652550529355E-2</v>
      </c>
      <c r="I577" s="191">
        <v>5</v>
      </c>
      <c r="J577" s="213">
        <f>VLOOKUP(E577,'Appendix 3. nax IBGE 2019'!$E$5:$O$1850,11,FALSE)</f>
        <v>2.4999999999999929</v>
      </c>
      <c r="K577" s="190">
        <f t="shared" si="177"/>
        <v>7.2747297336463498E-2</v>
      </c>
      <c r="L577" s="190">
        <f t="shared" si="166"/>
        <v>0.92725270266353654</v>
      </c>
      <c r="M577" s="189">
        <f t="shared" si="181"/>
        <v>81128.988400892122</v>
      </c>
      <c r="N577" s="189">
        <f t="shared" si="165"/>
        <v>5901.9146418061973</v>
      </c>
      <c r="O577" s="189">
        <f t="shared" si="178"/>
        <v>390890.15539994504</v>
      </c>
      <c r="P577" s="189">
        <f t="shared" si="179"/>
        <v>1704722.5253489022</v>
      </c>
      <c r="Q577" s="200">
        <f t="shared" si="180"/>
        <v>21.012495766928069</v>
      </c>
    </row>
    <row r="578" spans="2:17" x14ac:dyDescent="0.2">
      <c r="B578" s="209" t="s">
        <v>66</v>
      </c>
      <c r="C578" s="187" t="s">
        <v>70</v>
      </c>
      <c r="D578" s="188" t="s">
        <v>131</v>
      </c>
      <c r="E578" s="187" t="str">
        <f t="shared" si="163"/>
        <v>MTMale65-69</v>
      </c>
      <c r="F578" s="189">
        <f>VLOOKUP(E578,'Appendix 1b. Pop 2019'!$E$4:$F$1683,2,FALSE)</f>
        <v>47573</v>
      </c>
      <c r="G578" s="189">
        <f>VLOOKUP(E578,'Appendix 2b. Deaths 2019'!$E$4:$F$1683,2,FALSE)</f>
        <v>1107</v>
      </c>
      <c r="H578" s="190">
        <f t="shared" si="164"/>
        <v>2.326950160805499E-2</v>
      </c>
      <c r="I578" s="191">
        <v>5</v>
      </c>
      <c r="J578" s="213">
        <f>VLOOKUP(E578,'Appendix 3. nax IBGE 2019'!$E$5:$O$1850,11,FALSE)</f>
        <v>2.4999999999999947</v>
      </c>
      <c r="K578" s="190">
        <f t="shared" si="177"/>
        <v>0.10995123210933541</v>
      </c>
      <c r="L578" s="190">
        <f t="shared" si="166"/>
        <v>0.89004876789066456</v>
      </c>
      <c r="M578" s="189">
        <f t="shared" si="181"/>
        <v>75227.073759085921</v>
      </c>
      <c r="N578" s="189">
        <f t="shared" si="165"/>
        <v>8271.309447791351</v>
      </c>
      <c r="O578" s="189">
        <f t="shared" si="178"/>
        <v>355457.09517595114</v>
      </c>
      <c r="P578" s="189">
        <f t="shared" si="179"/>
        <v>1313832.3699489571</v>
      </c>
      <c r="Q578" s="200">
        <f t="shared" si="180"/>
        <v>17.464887364308417</v>
      </c>
    </row>
    <row r="579" spans="2:17" x14ac:dyDescent="0.2">
      <c r="B579" s="209" t="s">
        <v>66</v>
      </c>
      <c r="C579" s="187" t="s">
        <v>70</v>
      </c>
      <c r="D579" s="188" t="s">
        <v>132</v>
      </c>
      <c r="E579" s="187" t="str">
        <f t="shared" si="163"/>
        <v>MTMale70-74</v>
      </c>
      <c r="F579" s="189">
        <f>VLOOKUP(E579,'Appendix 1b. Pop 2019'!$E$4:$F$1683,2,FALSE)</f>
        <v>32083</v>
      </c>
      <c r="G579" s="189">
        <f>VLOOKUP(E579,'Appendix 2b. Deaths 2019'!$E$4:$F$1683,2,FALSE)</f>
        <v>1056</v>
      </c>
      <c r="H579" s="190">
        <f t="shared" si="164"/>
        <v>3.2914627684443476E-2</v>
      </c>
      <c r="I579" s="191">
        <v>5</v>
      </c>
      <c r="J579" s="213">
        <f>VLOOKUP(E579,'Appendix 3. nax IBGE 2019'!$E$5:$O$1850,11,FALSE)</f>
        <v>2.5000000000000022</v>
      </c>
      <c r="K579" s="190">
        <f t="shared" si="177"/>
        <v>0.15206059384269796</v>
      </c>
      <c r="L579" s="190">
        <f t="shared" si="166"/>
        <v>0.84793940615730201</v>
      </c>
      <c r="M579" s="189">
        <f t="shared" si="181"/>
        <v>66955.764311294566</v>
      </c>
      <c r="N579" s="189">
        <f t="shared" si="165"/>
        <v>10181.333282367174</v>
      </c>
      <c r="O579" s="189">
        <f t="shared" si="178"/>
        <v>309325.48835055495</v>
      </c>
      <c r="P579" s="189">
        <f t="shared" si="179"/>
        <v>958375.27477300609</v>
      </c>
      <c r="Q579" s="200">
        <f t="shared" si="180"/>
        <v>14.313558879221706</v>
      </c>
    </row>
    <row r="580" spans="2:17" x14ac:dyDescent="0.2">
      <c r="B580" s="209" t="s">
        <v>66</v>
      </c>
      <c r="C580" s="187" t="s">
        <v>70</v>
      </c>
      <c r="D580" s="188" t="s">
        <v>133</v>
      </c>
      <c r="E580" s="187" t="str">
        <f t="shared" ref="E580:E643" si="182">_xlfn.CONCAT(B580,C580,D580)</f>
        <v>MTMale75-79</v>
      </c>
      <c r="F580" s="189">
        <f>VLOOKUP(E580,'Appendix 1b. Pop 2019'!$E$4:$F$1683,2,FALSE)</f>
        <v>20441</v>
      </c>
      <c r="G580" s="189">
        <f>VLOOKUP(E580,'Appendix 2b. Deaths 2019'!$E$4:$F$1683,2,FALSE)</f>
        <v>1075</v>
      </c>
      <c r="H580" s="190">
        <f t="shared" ref="H580:H643" si="183">G580/F580</f>
        <v>5.2590382075240936E-2</v>
      </c>
      <c r="I580" s="191">
        <v>5</v>
      </c>
      <c r="J580" s="213">
        <f>VLOOKUP(E580,'Appendix 3. nax IBGE 2019'!$E$5:$O$1850,11,FALSE)</f>
        <v>2.4999999999999991</v>
      </c>
      <c r="K580" s="190">
        <f t="shared" si="177"/>
        <v>0.2323972587932637</v>
      </c>
      <c r="L580" s="190">
        <f t="shared" si="166"/>
        <v>0.76760274120673633</v>
      </c>
      <c r="M580" s="189">
        <f t="shared" si="181"/>
        <v>56774.431028927393</v>
      </c>
      <c r="N580" s="189">
        <f t="shared" ref="N580:N643" si="184">M580*K580</f>
        <v>13194.222140669939</v>
      </c>
      <c r="O580" s="189">
        <f t="shared" si="178"/>
        <v>250886.59979296208</v>
      </c>
      <c r="P580" s="189">
        <f t="shared" si="179"/>
        <v>649049.78642245114</v>
      </c>
      <c r="Q580" s="200">
        <f t="shared" si="180"/>
        <v>11.432079100744328</v>
      </c>
    </row>
    <row r="581" spans="2:17" x14ac:dyDescent="0.2">
      <c r="B581" s="209" t="s">
        <v>66</v>
      </c>
      <c r="C581" s="187" t="s">
        <v>70</v>
      </c>
      <c r="D581" s="188" t="s">
        <v>134</v>
      </c>
      <c r="E581" s="187" t="str">
        <f t="shared" si="182"/>
        <v>MTMale80-84</v>
      </c>
      <c r="F581" s="189">
        <f>VLOOKUP(E581,'Appendix 1b. Pop 2019'!$E$4:$F$1683,2,FALSE)</f>
        <v>11977</v>
      </c>
      <c r="G581" s="189">
        <f>VLOOKUP(E581,'Appendix 2b. Deaths 2019'!$E$4:$F$1683,2,FALSE)</f>
        <v>916</v>
      </c>
      <c r="H581" s="190">
        <f t="shared" si="183"/>
        <v>7.6479919846372216E-2</v>
      </c>
      <c r="I581" s="191">
        <v>5</v>
      </c>
      <c r="J581" s="213">
        <f>VLOOKUP(E581,'Appendix 3. nax IBGE 2019'!$E$5:$O$1850,11,FALSE)</f>
        <v>2.5000000000000018</v>
      </c>
      <c r="K581" s="190">
        <f t="shared" si="177"/>
        <v>0.32102053690334337</v>
      </c>
      <c r="L581" s="190">
        <f t="shared" ref="L581:L644" si="185">1-K581</f>
        <v>0.67897946309665658</v>
      </c>
      <c r="M581" s="189">
        <f t="shared" si="181"/>
        <v>43580.208888257454</v>
      </c>
      <c r="N581" s="189">
        <f t="shared" si="184"/>
        <v>13990.142055668264</v>
      </c>
      <c r="O581" s="189">
        <f t="shared" si="178"/>
        <v>182925.68930211663</v>
      </c>
      <c r="P581" s="189">
        <f t="shared" si="179"/>
        <v>398163.18662948906</v>
      </c>
      <c r="Q581" s="200">
        <f t="shared" si="180"/>
        <v>9.1363303845194022</v>
      </c>
    </row>
    <row r="582" spans="2:17" x14ac:dyDescent="0.2">
      <c r="B582" s="209" t="s">
        <v>66</v>
      </c>
      <c r="C582" s="187" t="s">
        <v>70</v>
      </c>
      <c r="D582" s="188" t="s">
        <v>135</v>
      </c>
      <c r="E582" s="187" t="str">
        <f t="shared" si="182"/>
        <v>MTMale85-89</v>
      </c>
      <c r="F582" s="189">
        <f>VLOOKUP(E582,'Appendix 1b. Pop 2019'!$E$4:$F$1683,2,FALSE)</f>
        <v>5599</v>
      </c>
      <c r="G582" s="189">
        <f>VLOOKUP(E582,'Appendix 2b. Deaths 2019'!$E$4:$F$1683,2,FALSE)</f>
        <v>689</v>
      </c>
      <c r="H582" s="190">
        <f t="shared" si="183"/>
        <v>0.12305768887301304</v>
      </c>
      <c r="I582" s="191">
        <v>5</v>
      </c>
      <c r="J582" s="213">
        <f>VLOOKUP(E582,'Appendix 3. nax IBGE 2019'!$E$5:$O$1850,11,FALSE)</f>
        <v>2.4999999999999991</v>
      </c>
      <c r="K582" s="190">
        <f t="shared" si="177"/>
        <v>0.47053199480980668</v>
      </c>
      <c r="L582" s="190">
        <f t="shared" si="185"/>
        <v>0.52946800519019332</v>
      </c>
      <c r="M582" s="189">
        <f t="shared" si="181"/>
        <v>29590.066832589189</v>
      </c>
      <c r="N582" s="189">
        <f t="shared" si="184"/>
        <v>13923.073173293689</v>
      </c>
      <c r="O582" s="189">
        <f t="shared" si="178"/>
        <v>113142.65122971172</v>
      </c>
      <c r="P582" s="189">
        <f t="shared" si="179"/>
        <v>215237.49732737246</v>
      </c>
      <c r="Q582" s="200">
        <f t="shared" si="180"/>
        <v>7.2739780732877364</v>
      </c>
    </row>
    <row r="583" spans="2:17" x14ac:dyDescent="0.2">
      <c r="B583" s="210" t="s">
        <v>66</v>
      </c>
      <c r="C583" s="211" t="s">
        <v>70</v>
      </c>
      <c r="D583" s="203" t="s">
        <v>8</v>
      </c>
      <c r="E583" s="211" t="str">
        <f t="shared" si="182"/>
        <v>MTMale90+</v>
      </c>
      <c r="F583" s="204">
        <f>VLOOKUP(E583,'Appendix 1b. Pop 2019'!$E$4:$F$1683,2,FALSE)</f>
        <v>2952</v>
      </c>
      <c r="G583" s="204">
        <f>VLOOKUP(E583,'Appendix 2b. Deaths 2019'!$E$4:$F$1683,2,FALSE)</f>
        <v>453</v>
      </c>
      <c r="H583" s="202">
        <f t="shared" si="183"/>
        <v>0.15345528455284552</v>
      </c>
      <c r="I583" s="205"/>
      <c r="J583" s="214">
        <f>VLOOKUP(E583,'Appendix 3. nax IBGE 2019'!$E$5:$O$1850,11,FALSE)</f>
        <v>5.6454035634799542</v>
      </c>
      <c r="K583" s="202">
        <v>1</v>
      </c>
      <c r="L583" s="202">
        <f t="shared" si="185"/>
        <v>0</v>
      </c>
      <c r="M583" s="204">
        <f t="shared" si="181"/>
        <v>15666.9936592955</v>
      </c>
      <c r="N583" s="204">
        <f t="shared" si="184"/>
        <v>15666.9936592955</v>
      </c>
      <c r="O583" s="204">
        <f>M583*Q583</f>
        <v>102094.84609766075</v>
      </c>
      <c r="P583" s="204">
        <f>O583</f>
        <v>102094.84609766075</v>
      </c>
      <c r="Q583" s="206">
        <f>1/H583</f>
        <v>6.5165562913907289</v>
      </c>
    </row>
    <row r="584" spans="2:17" x14ac:dyDescent="0.2">
      <c r="B584" s="207" t="s">
        <v>43</v>
      </c>
      <c r="C584" s="208" t="s">
        <v>69</v>
      </c>
      <c r="D584" s="194">
        <v>0</v>
      </c>
      <c r="E584" s="208" t="str">
        <f t="shared" si="182"/>
        <v>PAFemale0</v>
      </c>
      <c r="F584" s="195">
        <f>VLOOKUP(E584,'Appendix 1b. Pop 2019'!$E$4:$F$1683,2,FALSE)</f>
        <v>70717</v>
      </c>
      <c r="G584" s="195">
        <f>VLOOKUP(E584,'Appendix 2b. Deaths 2019'!$E$4:$F$1683,2,FALSE)</f>
        <v>902</v>
      </c>
      <c r="H584" s="193">
        <f t="shared" si="183"/>
        <v>1.2755065967164896E-2</v>
      </c>
      <c r="I584" s="196">
        <v>1</v>
      </c>
      <c r="J584" s="212">
        <f>VLOOKUP(E584,'Appendix 3. nax IBGE 2019'!$E$5:$O$1850,11,FALSE)</f>
        <v>8.8916290639090914E-2</v>
      </c>
      <c r="K584" s="193">
        <f t="shared" ref="K584:K602" si="186">(I584*H584)/(1+(I584-J584)*H584)</f>
        <v>1.2608542936807424E-2</v>
      </c>
      <c r="L584" s="193">
        <f t="shared" si="185"/>
        <v>0.98739145706319253</v>
      </c>
      <c r="M584" s="195">
        <v>100000</v>
      </c>
      <c r="N584" s="195">
        <f t="shared" si="184"/>
        <v>1260.8542936807423</v>
      </c>
      <c r="O584" s="195">
        <f t="shared" ref="O584:O602" si="187">M585*I584+N584*J584</f>
        <v>98851.256193149733</v>
      </c>
      <c r="P584" s="195">
        <f t="shared" ref="P584:P602" si="188">P585+O584</f>
        <v>7971851.9353833571</v>
      </c>
      <c r="Q584" s="197">
        <f t="shared" ref="Q584:Q602" si="189">P584/M584</f>
        <v>79.718519353833571</v>
      </c>
    </row>
    <row r="585" spans="2:17" x14ac:dyDescent="0.2">
      <c r="B585" s="209" t="s">
        <v>43</v>
      </c>
      <c r="C585" s="187" t="s">
        <v>69</v>
      </c>
      <c r="D585" s="199" t="s">
        <v>139</v>
      </c>
      <c r="E585" s="187" t="str">
        <f t="shared" si="182"/>
        <v>PAFemale01-04</v>
      </c>
      <c r="F585" s="189">
        <f>VLOOKUP(E585,'Appendix 1b. Pop 2019'!$E$4:$F$1683,2,FALSE)</f>
        <v>281418</v>
      </c>
      <c r="G585" s="189">
        <f>VLOOKUP(E585,'Appendix 2b. Deaths 2019'!$E$4:$F$1683,2,FALSE)</f>
        <v>181</v>
      </c>
      <c r="H585" s="190">
        <f t="shared" si="183"/>
        <v>6.4317136785848814E-4</v>
      </c>
      <c r="I585" s="191">
        <v>4</v>
      </c>
      <c r="J585" s="213">
        <f>VLOOKUP(E585,'Appendix 3. nax IBGE 2019'!$E$5:$O$1850,11,FALSE)</f>
        <v>1.5029203425704212</v>
      </c>
      <c r="K585" s="190">
        <f t="shared" si="186"/>
        <v>2.5685602349118466E-3</v>
      </c>
      <c r="L585" s="190">
        <f t="shared" si="185"/>
        <v>0.99743143976508819</v>
      </c>
      <c r="M585" s="189">
        <f t="shared" ref="M585:M603" si="190">M584-N584</f>
        <v>98739.145706319265</v>
      </c>
      <c r="N585" s="189">
        <f t="shared" si="184"/>
        <v>253.61744329041846</v>
      </c>
      <c r="O585" s="189">
        <f t="shared" si="187"/>
        <v>394323.27986686723</v>
      </c>
      <c r="P585" s="189">
        <f t="shared" si="188"/>
        <v>7873000.6791902073</v>
      </c>
      <c r="Q585" s="200">
        <f t="shared" si="189"/>
        <v>79.735353419067906</v>
      </c>
    </row>
    <row r="586" spans="2:17" x14ac:dyDescent="0.2">
      <c r="B586" s="209" t="s">
        <v>43</v>
      </c>
      <c r="C586" s="187" t="s">
        <v>69</v>
      </c>
      <c r="D586" s="199" t="s">
        <v>138</v>
      </c>
      <c r="E586" s="187" t="str">
        <f t="shared" si="182"/>
        <v>PAFemale05-09</v>
      </c>
      <c r="F586" s="189">
        <f>VLOOKUP(E586,'Appendix 1b. Pop 2019'!$E$4:$F$1683,2,FALSE)</f>
        <v>359414</v>
      </c>
      <c r="G586" s="189">
        <f>VLOOKUP(E586,'Appendix 2b. Deaths 2019'!$E$4:$F$1683,2,FALSE)</f>
        <v>84</v>
      </c>
      <c r="H586" s="190">
        <f t="shared" si="183"/>
        <v>2.3371376741028452E-4</v>
      </c>
      <c r="I586" s="191">
        <v>5</v>
      </c>
      <c r="J586" s="213">
        <f>VLOOKUP(E586,'Appendix 3. nax IBGE 2019'!$E$5:$O$1850,11,FALSE)</f>
        <v>2.5000000000004046</v>
      </c>
      <c r="K586" s="190">
        <f t="shared" si="186"/>
        <v>1.1678864591907106E-3</v>
      </c>
      <c r="L586" s="190">
        <f t="shared" si="185"/>
        <v>0.99883211354080925</v>
      </c>
      <c r="M586" s="189">
        <f t="shared" si="190"/>
        <v>98485.528263028842</v>
      </c>
      <c r="N586" s="189">
        <f t="shared" si="184"/>
        <v>115.0199148846354</v>
      </c>
      <c r="O586" s="189">
        <f t="shared" si="187"/>
        <v>492140.09152793273</v>
      </c>
      <c r="P586" s="189">
        <f t="shared" si="188"/>
        <v>7478677.3993233396</v>
      </c>
      <c r="Q586" s="200">
        <f t="shared" si="189"/>
        <v>75.936815603504371</v>
      </c>
    </row>
    <row r="587" spans="2:17" x14ac:dyDescent="0.2">
      <c r="B587" s="209" t="s">
        <v>43</v>
      </c>
      <c r="C587" s="187" t="s">
        <v>69</v>
      </c>
      <c r="D587" s="199" t="s">
        <v>120</v>
      </c>
      <c r="E587" s="187" t="str">
        <f t="shared" si="182"/>
        <v>PAFemale10-14</v>
      </c>
      <c r="F587" s="189">
        <f>VLOOKUP(E587,'Appendix 1b. Pop 2019'!$E$4:$F$1683,2,FALSE)</f>
        <v>391034</v>
      </c>
      <c r="G587" s="189">
        <f>VLOOKUP(E587,'Appendix 2b. Deaths 2019'!$E$4:$F$1683,2,FALSE)</f>
        <v>108</v>
      </c>
      <c r="H587" s="190">
        <f t="shared" si="183"/>
        <v>2.761908171667937E-4</v>
      </c>
      <c r="I587" s="191">
        <v>5</v>
      </c>
      <c r="J587" s="213">
        <f>VLOOKUP(E587,'Appendix 3. nax IBGE 2019'!$E$5:$O$1850,11,FALSE)</f>
        <v>2.5000000000000178</v>
      </c>
      <c r="K587" s="190">
        <f t="shared" si="186"/>
        <v>1.3800012266677571E-3</v>
      </c>
      <c r="L587" s="190">
        <f t="shared" si="185"/>
        <v>0.9986199987733323</v>
      </c>
      <c r="M587" s="189">
        <f t="shared" si="190"/>
        <v>98370.508348144213</v>
      </c>
      <c r="N587" s="189">
        <f t="shared" si="184"/>
        <v>135.75142218836984</v>
      </c>
      <c r="O587" s="189">
        <f t="shared" si="187"/>
        <v>491513.16318525007</v>
      </c>
      <c r="P587" s="189">
        <f t="shared" si="188"/>
        <v>6986537.3077954073</v>
      </c>
      <c r="Q587" s="200">
        <f t="shared" si="189"/>
        <v>71.022681747961201</v>
      </c>
    </row>
    <row r="588" spans="2:17" x14ac:dyDescent="0.2">
      <c r="B588" s="209" t="s">
        <v>43</v>
      </c>
      <c r="C588" s="187" t="s">
        <v>69</v>
      </c>
      <c r="D588" s="188" t="s">
        <v>121</v>
      </c>
      <c r="E588" s="187" t="str">
        <f t="shared" si="182"/>
        <v>PAFemale15-19</v>
      </c>
      <c r="F588" s="189">
        <f>VLOOKUP(E588,'Appendix 1b. Pop 2019'!$E$4:$F$1683,2,FALSE)</f>
        <v>399021</v>
      </c>
      <c r="G588" s="189">
        <f>VLOOKUP(E588,'Appendix 2b. Deaths 2019'!$E$4:$F$1683,2,FALSE)</f>
        <v>195</v>
      </c>
      <c r="H588" s="190">
        <f t="shared" si="183"/>
        <v>4.886960836647695E-4</v>
      </c>
      <c r="I588" s="191">
        <v>5</v>
      </c>
      <c r="J588" s="213">
        <f>VLOOKUP(E588,'Appendix 3. nax IBGE 2019'!$E$5:$O$1850,11,FALSE)</f>
        <v>2.5000000000001825</v>
      </c>
      <c r="K588" s="190">
        <f t="shared" si="186"/>
        <v>2.440498762854858E-3</v>
      </c>
      <c r="L588" s="190">
        <f t="shared" si="185"/>
        <v>0.9975595012371451</v>
      </c>
      <c r="M588" s="189">
        <f t="shared" si="190"/>
        <v>98234.756925955837</v>
      </c>
      <c r="N588" s="189">
        <f t="shared" si="184"/>
        <v>239.74180274714291</v>
      </c>
      <c r="O588" s="189">
        <f t="shared" si="187"/>
        <v>490574.43012291135</v>
      </c>
      <c r="P588" s="189">
        <f t="shared" si="188"/>
        <v>6495024.1446101572</v>
      </c>
      <c r="Q588" s="200">
        <f t="shared" si="189"/>
        <v>66.117373807986951</v>
      </c>
    </row>
    <row r="589" spans="2:17" x14ac:dyDescent="0.2">
      <c r="B589" s="209" t="s">
        <v>43</v>
      </c>
      <c r="C589" s="187" t="s">
        <v>69</v>
      </c>
      <c r="D589" s="188" t="s">
        <v>122</v>
      </c>
      <c r="E589" s="187" t="str">
        <f t="shared" si="182"/>
        <v>PAFemale20-24</v>
      </c>
      <c r="F589" s="189">
        <f>VLOOKUP(E589,'Appendix 1b. Pop 2019'!$E$4:$F$1683,2,FALSE)</f>
        <v>403129</v>
      </c>
      <c r="G589" s="189">
        <f>VLOOKUP(E589,'Appendix 2b. Deaths 2019'!$E$4:$F$1683,2,FALSE)</f>
        <v>250</v>
      </c>
      <c r="H589" s="190">
        <f t="shared" si="183"/>
        <v>6.2014888534439345E-4</v>
      </c>
      <c r="I589" s="191">
        <v>5</v>
      </c>
      <c r="J589" s="213">
        <f>VLOOKUP(E589,'Appendix 3. nax IBGE 2019'!$E$5:$O$1850,11,FALSE)</f>
        <v>2.5000000000000018</v>
      </c>
      <c r="K589" s="190">
        <f t="shared" si="186"/>
        <v>3.0959445603015697E-3</v>
      </c>
      <c r="L589" s="190">
        <f t="shared" si="185"/>
        <v>0.9969040554396984</v>
      </c>
      <c r="M589" s="189">
        <f t="shared" si="190"/>
        <v>97995.015123208694</v>
      </c>
      <c r="N589" s="189">
        <f t="shared" si="184"/>
        <v>303.38713400736799</v>
      </c>
      <c r="O589" s="189">
        <f t="shared" si="187"/>
        <v>489216.60778102506</v>
      </c>
      <c r="P589" s="189">
        <f t="shared" si="188"/>
        <v>6004449.7144872462</v>
      </c>
      <c r="Q589" s="200">
        <f t="shared" si="189"/>
        <v>61.273011764301259</v>
      </c>
    </row>
    <row r="590" spans="2:17" x14ac:dyDescent="0.2">
      <c r="B590" s="209" t="s">
        <v>43</v>
      </c>
      <c r="C590" s="187" t="s">
        <v>69</v>
      </c>
      <c r="D590" s="188" t="s">
        <v>123</v>
      </c>
      <c r="E590" s="187" t="str">
        <f t="shared" si="182"/>
        <v>PAFemale25-29</v>
      </c>
      <c r="F590" s="189">
        <f>VLOOKUP(E590,'Appendix 1b. Pop 2019'!$E$4:$F$1683,2,FALSE)</f>
        <v>380322</v>
      </c>
      <c r="G590" s="189">
        <f>VLOOKUP(E590,'Appendix 2b. Deaths 2019'!$E$4:$F$1683,2,FALSE)</f>
        <v>291</v>
      </c>
      <c r="H590" s="190">
        <f t="shared" si="183"/>
        <v>7.6514111726379221E-4</v>
      </c>
      <c r="I590" s="191">
        <v>5</v>
      </c>
      <c r="J590" s="213">
        <f>VLOOKUP(E590,'Appendix 3. nax IBGE 2019'!$E$5:$O$1850,11,FALSE)</f>
        <v>2.4999999999998983</v>
      </c>
      <c r="K590" s="190">
        <f t="shared" si="186"/>
        <v>3.8184015462558005E-3</v>
      </c>
      <c r="L590" s="190">
        <f t="shared" si="185"/>
        <v>0.99618159845374421</v>
      </c>
      <c r="M590" s="189">
        <f t="shared" si="190"/>
        <v>97691.627989201326</v>
      </c>
      <c r="N590" s="189">
        <f t="shared" si="184"/>
        <v>373.02586337021279</v>
      </c>
      <c r="O590" s="189">
        <f t="shared" si="187"/>
        <v>487525.57528758107</v>
      </c>
      <c r="P590" s="189">
        <f t="shared" si="188"/>
        <v>5515233.1067062216</v>
      </c>
      <c r="Q590" s="200">
        <f t="shared" si="189"/>
        <v>56.455534831663023</v>
      </c>
    </row>
    <row r="591" spans="2:17" x14ac:dyDescent="0.2">
      <c r="B591" s="209" t="s">
        <v>43</v>
      </c>
      <c r="C591" s="187" t="s">
        <v>69</v>
      </c>
      <c r="D591" s="188" t="s">
        <v>124</v>
      </c>
      <c r="E591" s="187" t="str">
        <f t="shared" si="182"/>
        <v>PAFemale30-34</v>
      </c>
      <c r="F591" s="189">
        <f>VLOOKUP(E591,'Appendix 1b. Pop 2019'!$E$4:$F$1683,2,FALSE)</f>
        <v>366333</v>
      </c>
      <c r="G591" s="189">
        <f>VLOOKUP(E591,'Appendix 2b. Deaths 2019'!$E$4:$F$1683,2,FALSE)</f>
        <v>307</v>
      </c>
      <c r="H591" s="190">
        <f t="shared" si="183"/>
        <v>8.3803533943160998E-4</v>
      </c>
      <c r="I591" s="191">
        <v>5</v>
      </c>
      <c r="J591" s="213">
        <f>VLOOKUP(E591,'Appendix 3. nax IBGE 2019'!$E$5:$O$1850,11,FALSE)</f>
        <v>2.5000000000000653</v>
      </c>
      <c r="K591" s="190">
        <f t="shared" si="186"/>
        <v>4.1814162606697621E-3</v>
      </c>
      <c r="L591" s="190">
        <f t="shared" si="185"/>
        <v>0.99581858373933019</v>
      </c>
      <c r="M591" s="189">
        <f t="shared" si="190"/>
        <v>97318.602125831108</v>
      </c>
      <c r="N591" s="189">
        <f t="shared" si="184"/>
        <v>406.92958539460108</v>
      </c>
      <c r="O591" s="189">
        <f t="shared" si="187"/>
        <v>485575.68666566908</v>
      </c>
      <c r="P591" s="189">
        <f t="shared" si="188"/>
        <v>5027707.5314186402</v>
      </c>
      <c r="Q591" s="200">
        <f t="shared" si="189"/>
        <v>51.662348426644165</v>
      </c>
    </row>
    <row r="592" spans="2:17" x14ac:dyDescent="0.2">
      <c r="B592" s="209" t="s">
        <v>43</v>
      </c>
      <c r="C592" s="187" t="s">
        <v>69</v>
      </c>
      <c r="D592" s="188" t="s">
        <v>125</v>
      </c>
      <c r="E592" s="187" t="str">
        <f t="shared" si="182"/>
        <v>PAFemale35-39</v>
      </c>
      <c r="F592" s="189">
        <f>VLOOKUP(E592,'Appendix 1b. Pop 2019'!$E$4:$F$1683,2,FALSE)</f>
        <v>343981</v>
      </c>
      <c r="G592" s="189">
        <f>VLOOKUP(E592,'Appendix 2b. Deaths 2019'!$E$4:$F$1683,2,FALSE)</f>
        <v>458</v>
      </c>
      <c r="H592" s="190">
        <f t="shared" si="183"/>
        <v>1.3314688892700469E-3</v>
      </c>
      <c r="I592" s="191">
        <v>5</v>
      </c>
      <c r="J592" s="213">
        <f>VLOOKUP(E592,'Appendix 3. nax IBGE 2019'!$E$5:$O$1850,11,FALSE)</f>
        <v>2.4999999999999809</v>
      </c>
      <c r="K592" s="190">
        <f t="shared" si="186"/>
        <v>6.6352578478584634E-3</v>
      </c>
      <c r="L592" s="190">
        <f t="shared" si="185"/>
        <v>0.99336474215214154</v>
      </c>
      <c r="M592" s="189">
        <f t="shared" si="190"/>
        <v>96911.672540436513</v>
      </c>
      <c r="N592" s="189">
        <f t="shared" si="184"/>
        <v>643.03393577302097</v>
      </c>
      <c r="O592" s="189">
        <f t="shared" si="187"/>
        <v>482950.77786274999</v>
      </c>
      <c r="P592" s="189">
        <f t="shared" si="188"/>
        <v>4542131.8447529711</v>
      </c>
      <c r="Q592" s="200">
        <f t="shared" si="189"/>
        <v>46.868779845459393</v>
      </c>
    </row>
    <row r="593" spans="2:17" x14ac:dyDescent="0.2">
      <c r="B593" s="209" t="s">
        <v>43</v>
      </c>
      <c r="C593" s="187" t="s">
        <v>69</v>
      </c>
      <c r="D593" s="188" t="s">
        <v>126</v>
      </c>
      <c r="E593" s="187" t="str">
        <f t="shared" si="182"/>
        <v>PAFemale40-44</v>
      </c>
      <c r="F593" s="189">
        <f>VLOOKUP(E593,'Appendix 1b. Pop 2019'!$E$4:$F$1683,2,FALSE)</f>
        <v>292533</v>
      </c>
      <c r="G593" s="189">
        <f>VLOOKUP(E593,'Appendix 2b. Deaths 2019'!$E$4:$F$1683,2,FALSE)</f>
        <v>497</v>
      </c>
      <c r="H593" s="190">
        <f t="shared" si="183"/>
        <v>1.6989536223263699E-3</v>
      </c>
      <c r="I593" s="191">
        <v>5</v>
      </c>
      <c r="J593" s="213">
        <f>VLOOKUP(E593,'Appendix 3. nax IBGE 2019'!$E$5:$O$1850,11,FALSE)</f>
        <v>2.500000000000028</v>
      </c>
      <c r="K593" s="190">
        <f t="shared" si="186"/>
        <v>8.4588401687683279E-3</v>
      </c>
      <c r="L593" s="190">
        <f t="shared" si="185"/>
        <v>0.9915411598312317</v>
      </c>
      <c r="M593" s="189">
        <f t="shared" si="190"/>
        <v>96268.638604663487</v>
      </c>
      <c r="N593" s="189">
        <f t="shared" si="184"/>
        <v>814.32102722176887</v>
      </c>
      <c r="O593" s="189">
        <f t="shared" si="187"/>
        <v>479307.39045526303</v>
      </c>
      <c r="P593" s="189">
        <f t="shared" si="188"/>
        <v>4059181.0668902216</v>
      </c>
      <c r="Q593" s="200">
        <f t="shared" si="189"/>
        <v>42.165144596670189</v>
      </c>
    </row>
    <row r="594" spans="2:17" x14ac:dyDescent="0.2">
      <c r="B594" s="209" t="s">
        <v>43</v>
      </c>
      <c r="C594" s="187" t="s">
        <v>69</v>
      </c>
      <c r="D594" s="188" t="s">
        <v>127</v>
      </c>
      <c r="E594" s="187" t="str">
        <f t="shared" si="182"/>
        <v>PAFemale45-49</v>
      </c>
      <c r="F594" s="189">
        <f>VLOOKUP(E594,'Appendix 1b. Pop 2019'!$E$4:$F$1683,2,FALSE)</f>
        <v>241158</v>
      </c>
      <c r="G594" s="189">
        <f>VLOOKUP(E594,'Appendix 2b. Deaths 2019'!$E$4:$F$1683,2,FALSE)</f>
        <v>549</v>
      </c>
      <c r="H594" s="190">
        <f t="shared" si="183"/>
        <v>2.2765158112109073E-3</v>
      </c>
      <c r="I594" s="191">
        <v>5</v>
      </c>
      <c r="J594" s="213">
        <f>VLOOKUP(E594,'Appendix 3. nax IBGE 2019'!$E$5:$O$1850,11,FALSE)</f>
        <v>2.4999999999999738</v>
      </c>
      <c r="K594" s="190">
        <f t="shared" si="186"/>
        <v>1.1318164107194766E-2</v>
      </c>
      <c r="L594" s="190">
        <f t="shared" si="185"/>
        <v>0.98868183589280523</v>
      </c>
      <c r="M594" s="189">
        <f t="shared" si="190"/>
        <v>95454.317577441718</v>
      </c>
      <c r="N594" s="189">
        <f t="shared" si="184"/>
        <v>1080.3676310817712</v>
      </c>
      <c r="O594" s="189">
        <f t="shared" si="187"/>
        <v>474570.66880950419</v>
      </c>
      <c r="P594" s="189">
        <f t="shared" si="188"/>
        <v>3579873.6764349584</v>
      </c>
      <c r="Q594" s="200">
        <f t="shared" si="189"/>
        <v>37.503528046603243</v>
      </c>
    </row>
    <row r="595" spans="2:17" x14ac:dyDescent="0.2">
      <c r="B595" s="209" t="s">
        <v>43</v>
      </c>
      <c r="C595" s="187" t="s">
        <v>69</v>
      </c>
      <c r="D595" s="188" t="s">
        <v>128</v>
      </c>
      <c r="E595" s="187" t="str">
        <f t="shared" si="182"/>
        <v>PAFemale50-54</v>
      </c>
      <c r="F595" s="189">
        <f>VLOOKUP(E595,'Appendix 1b. Pop 2019'!$E$4:$F$1683,2,FALSE)</f>
        <v>199554</v>
      </c>
      <c r="G595" s="189">
        <f>VLOOKUP(E595,'Appendix 2b. Deaths 2019'!$E$4:$F$1683,2,FALSE)</f>
        <v>703</v>
      </c>
      <c r="H595" s="190">
        <f t="shared" si="183"/>
        <v>3.5228559688104473E-3</v>
      </c>
      <c r="I595" s="191">
        <v>5</v>
      </c>
      <c r="J595" s="213">
        <f>VLOOKUP(E595,'Appendix 3. nax IBGE 2019'!$E$5:$O$1850,11,FALSE)</f>
        <v>2.5000000000000058</v>
      </c>
      <c r="K595" s="190">
        <f t="shared" si="186"/>
        <v>1.7460502753195918E-2</v>
      </c>
      <c r="L595" s="190">
        <f t="shared" si="185"/>
        <v>0.98253949724680412</v>
      </c>
      <c r="M595" s="189">
        <f t="shared" si="190"/>
        <v>94373.94994635995</v>
      </c>
      <c r="N595" s="189">
        <f t="shared" si="184"/>
        <v>1647.8166128683918</v>
      </c>
      <c r="O595" s="189">
        <f t="shared" si="187"/>
        <v>467750.2081996288</v>
      </c>
      <c r="P595" s="189">
        <f t="shared" si="188"/>
        <v>3105303.0076254541</v>
      </c>
      <c r="Q595" s="200">
        <f t="shared" si="189"/>
        <v>32.904239034081321</v>
      </c>
    </row>
    <row r="596" spans="2:17" x14ac:dyDescent="0.2">
      <c r="B596" s="209" t="s">
        <v>43</v>
      </c>
      <c r="C596" s="187" t="s">
        <v>69</v>
      </c>
      <c r="D596" s="188" t="s">
        <v>129</v>
      </c>
      <c r="E596" s="187" t="str">
        <f t="shared" si="182"/>
        <v>PAFemale55-59</v>
      </c>
      <c r="F596" s="189">
        <f>VLOOKUP(E596,'Appendix 1b. Pop 2019'!$E$4:$F$1683,2,FALSE)</f>
        <v>160196</v>
      </c>
      <c r="G596" s="189">
        <f>VLOOKUP(E596,'Appendix 2b. Deaths 2019'!$E$4:$F$1683,2,FALSE)</f>
        <v>910</v>
      </c>
      <c r="H596" s="190">
        <f t="shared" si="183"/>
        <v>5.6805413368623435E-3</v>
      </c>
      <c r="I596" s="191">
        <v>5</v>
      </c>
      <c r="J596" s="213">
        <f>VLOOKUP(E596,'Appendix 3. nax IBGE 2019'!$E$5:$O$1850,11,FALSE)</f>
        <v>2.500000000000004</v>
      </c>
      <c r="K596" s="190">
        <f t="shared" si="186"/>
        <v>2.8004997814994676E-2</v>
      </c>
      <c r="L596" s="190">
        <f t="shared" si="185"/>
        <v>0.97199500218500534</v>
      </c>
      <c r="M596" s="189">
        <f t="shared" si="190"/>
        <v>92726.133333491554</v>
      </c>
      <c r="N596" s="189">
        <f t="shared" si="184"/>
        <v>2596.795161397336</v>
      </c>
      <c r="O596" s="189">
        <f t="shared" si="187"/>
        <v>457138.67876396439</v>
      </c>
      <c r="P596" s="189">
        <f t="shared" si="188"/>
        <v>2637552.7994258255</v>
      </c>
      <c r="Q596" s="200">
        <f t="shared" si="189"/>
        <v>28.444546371191922</v>
      </c>
    </row>
    <row r="597" spans="2:17" x14ac:dyDescent="0.2">
      <c r="B597" s="209" t="s">
        <v>43</v>
      </c>
      <c r="C597" s="187" t="s">
        <v>69</v>
      </c>
      <c r="D597" s="188" t="s">
        <v>130</v>
      </c>
      <c r="E597" s="187" t="str">
        <f t="shared" si="182"/>
        <v>PAFemale60-64</v>
      </c>
      <c r="F597" s="189">
        <f>VLOOKUP(E597,'Appendix 1b. Pop 2019'!$E$4:$F$1683,2,FALSE)</f>
        <v>129880</v>
      </c>
      <c r="G597" s="189">
        <f>VLOOKUP(E597,'Appendix 2b. Deaths 2019'!$E$4:$F$1683,2,FALSE)</f>
        <v>1142</v>
      </c>
      <c r="H597" s="190">
        <f t="shared" si="183"/>
        <v>8.7927317523868193E-3</v>
      </c>
      <c r="I597" s="191">
        <v>5</v>
      </c>
      <c r="J597" s="213">
        <f>VLOOKUP(E597,'Appendix 3. nax IBGE 2019'!$E$5:$O$1850,11,FALSE)</f>
        <v>2.5000000000000036</v>
      </c>
      <c r="K597" s="190">
        <f t="shared" si="186"/>
        <v>4.3018043470071952E-2</v>
      </c>
      <c r="L597" s="190">
        <f t="shared" si="185"/>
        <v>0.95698195652992801</v>
      </c>
      <c r="M597" s="189">
        <f t="shared" si="190"/>
        <v>90129.338172094212</v>
      </c>
      <c r="N597" s="189">
        <f t="shared" si="184"/>
        <v>3877.1877874159641</v>
      </c>
      <c r="O597" s="189">
        <f t="shared" si="187"/>
        <v>440953.72139193118</v>
      </c>
      <c r="P597" s="189">
        <f t="shared" si="188"/>
        <v>2180414.1206618613</v>
      </c>
      <c r="Q597" s="200">
        <f t="shared" si="189"/>
        <v>24.192057379790675</v>
      </c>
    </row>
    <row r="598" spans="2:17" x14ac:dyDescent="0.2">
      <c r="B598" s="209" t="s">
        <v>43</v>
      </c>
      <c r="C598" s="187" t="s">
        <v>69</v>
      </c>
      <c r="D598" s="188" t="s">
        <v>131</v>
      </c>
      <c r="E598" s="187" t="str">
        <f t="shared" si="182"/>
        <v>PAFemale65-69</v>
      </c>
      <c r="F598" s="189">
        <f>VLOOKUP(E598,'Appendix 1b. Pop 2019'!$E$4:$F$1683,2,FALSE)</f>
        <v>97800</v>
      </c>
      <c r="G598" s="189">
        <f>VLOOKUP(E598,'Appendix 2b. Deaths 2019'!$E$4:$F$1683,2,FALSE)</f>
        <v>1318</v>
      </c>
      <c r="H598" s="190">
        <f t="shared" si="183"/>
        <v>1.3476482617586912E-2</v>
      </c>
      <c r="I598" s="191">
        <v>5</v>
      </c>
      <c r="J598" s="213">
        <f>VLOOKUP(E598,'Appendix 3. nax IBGE 2019'!$E$5:$O$1850,11,FALSE)</f>
        <v>2.4999999999999987</v>
      </c>
      <c r="K598" s="190">
        <f t="shared" si="186"/>
        <v>6.5186210989663179E-2</v>
      </c>
      <c r="L598" s="190">
        <f t="shared" si="185"/>
        <v>0.93481378901033685</v>
      </c>
      <c r="M598" s="189">
        <f t="shared" si="190"/>
        <v>86252.150384678243</v>
      </c>
      <c r="N598" s="189">
        <f t="shared" si="184"/>
        <v>5622.4508732877939</v>
      </c>
      <c r="O598" s="189">
        <f t="shared" si="187"/>
        <v>417204.62474017177</v>
      </c>
      <c r="P598" s="189">
        <f t="shared" si="188"/>
        <v>1739460.3992699301</v>
      </c>
      <c r="Q598" s="200">
        <f t="shared" si="189"/>
        <v>20.167153995721435</v>
      </c>
    </row>
    <row r="599" spans="2:17" x14ac:dyDescent="0.2">
      <c r="B599" s="209" t="s">
        <v>43</v>
      </c>
      <c r="C599" s="187" t="s">
        <v>69</v>
      </c>
      <c r="D599" s="188" t="s">
        <v>132</v>
      </c>
      <c r="E599" s="187" t="str">
        <f t="shared" si="182"/>
        <v>PAFemale70-74</v>
      </c>
      <c r="F599" s="189">
        <f>VLOOKUP(E599,'Appendix 1b. Pop 2019'!$E$4:$F$1683,2,FALSE)</f>
        <v>68867</v>
      </c>
      <c r="G599" s="189">
        <f>VLOOKUP(E599,'Appendix 2b. Deaths 2019'!$E$4:$F$1683,2,FALSE)</f>
        <v>1487</v>
      </c>
      <c r="H599" s="190">
        <f t="shared" si="183"/>
        <v>2.1592344664353027E-2</v>
      </c>
      <c r="I599" s="191">
        <v>5</v>
      </c>
      <c r="J599" s="213">
        <f>VLOOKUP(E599,'Appendix 3. nax IBGE 2019'!$E$5:$O$1850,11,FALSE)</f>
        <v>2.5000000000000004</v>
      </c>
      <c r="K599" s="190">
        <f t="shared" si="186"/>
        <v>0.10243233748252037</v>
      </c>
      <c r="L599" s="190">
        <f t="shared" si="185"/>
        <v>0.89756766251747966</v>
      </c>
      <c r="M599" s="189">
        <f t="shared" si="190"/>
        <v>80629.699511390456</v>
      </c>
      <c r="N599" s="189">
        <f t="shared" si="184"/>
        <v>8259.0885914649552</v>
      </c>
      <c r="O599" s="189">
        <f t="shared" si="187"/>
        <v>382500.7760782899</v>
      </c>
      <c r="P599" s="189">
        <f t="shared" si="188"/>
        <v>1322255.7745297584</v>
      </c>
      <c r="Q599" s="200">
        <f t="shared" si="189"/>
        <v>16.399115741997338</v>
      </c>
    </row>
    <row r="600" spans="2:17" x14ac:dyDescent="0.2">
      <c r="B600" s="209" t="s">
        <v>43</v>
      </c>
      <c r="C600" s="187" t="s">
        <v>69</v>
      </c>
      <c r="D600" s="188" t="s">
        <v>133</v>
      </c>
      <c r="E600" s="187" t="str">
        <f t="shared" si="182"/>
        <v>PAFemale75-79</v>
      </c>
      <c r="F600" s="189">
        <f>VLOOKUP(E600,'Appendix 1b. Pop 2019'!$E$4:$F$1683,2,FALSE)</f>
        <v>48186</v>
      </c>
      <c r="G600" s="189">
        <f>VLOOKUP(E600,'Appendix 2b. Deaths 2019'!$E$4:$F$1683,2,FALSE)</f>
        <v>1671</v>
      </c>
      <c r="H600" s="190">
        <f t="shared" si="183"/>
        <v>3.46781222761798E-2</v>
      </c>
      <c r="I600" s="191">
        <v>5</v>
      </c>
      <c r="J600" s="213">
        <f>VLOOKUP(E600,'Appendix 3. nax IBGE 2019'!$E$5:$O$1850,11,FALSE)</f>
        <v>2.5000000000000009</v>
      </c>
      <c r="K600" s="190">
        <f t="shared" si="186"/>
        <v>0.15955770718152909</v>
      </c>
      <c r="L600" s="190">
        <f t="shared" si="185"/>
        <v>0.84044229281847094</v>
      </c>
      <c r="M600" s="189">
        <f t="shared" si="190"/>
        <v>72370.610919925501</v>
      </c>
      <c r="N600" s="189">
        <f t="shared" si="184"/>
        <v>11547.288745709844</v>
      </c>
      <c r="O600" s="189">
        <f t="shared" si="187"/>
        <v>332984.83273535297</v>
      </c>
      <c r="P600" s="189">
        <f t="shared" si="188"/>
        <v>939754.99845146853</v>
      </c>
      <c r="Q600" s="200">
        <f t="shared" si="189"/>
        <v>12.985312497793627</v>
      </c>
    </row>
    <row r="601" spans="2:17" x14ac:dyDescent="0.2">
      <c r="B601" s="209" t="s">
        <v>43</v>
      </c>
      <c r="C601" s="187" t="s">
        <v>69</v>
      </c>
      <c r="D601" s="188" t="s">
        <v>134</v>
      </c>
      <c r="E601" s="187" t="str">
        <f t="shared" si="182"/>
        <v>PAFemale80-84</v>
      </c>
      <c r="F601" s="189">
        <f>VLOOKUP(E601,'Appendix 1b. Pop 2019'!$E$4:$F$1683,2,FALSE)</f>
        <v>28967</v>
      </c>
      <c r="G601" s="189">
        <f>VLOOKUP(E601,'Appendix 2b. Deaths 2019'!$E$4:$F$1683,2,FALSE)</f>
        <v>1682</v>
      </c>
      <c r="H601" s="190">
        <f t="shared" si="183"/>
        <v>5.8066075189008179E-2</v>
      </c>
      <c r="I601" s="191">
        <v>5</v>
      </c>
      <c r="J601" s="213">
        <f>VLOOKUP(E601,'Appendix 3. nax IBGE 2019'!$E$5:$O$1850,11,FALSE)</f>
        <v>2.5</v>
      </c>
      <c r="K601" s="190">
        <f t="shared" si="186"/>
        <v>0.25352707102375499</v>
      </c>
      <c r="L601" s="190">
        <f t="shared" si="185"/>
        <v>0.74647292897624506</v>
      </c>
      <c r="M601" s="189">
        <f t="shared" si="190"/>
        <v>60823.32217421566</v>
      </c>
      <c r="N601" s="189">
        <f t="shared" si="184"/>
        <v>15420.358720763106</v>
      </c>
      <c r="O601" s="189">
        <f t="shared" si="187"/>
        <v>265565.71406917053</v>
      </c>
      <c r="P601" s="189">
        <f t="shared" si="188"/>
        <v>606770.1657161155</v>
      </c>
      <c r="Q601" s="200">
        <f t="shared" si="189"/>
        <v>9.9759458054288697</v>
      </c>
    </row>
    <row r="602" spans="2:17" x14ac:dyDescent="0.2">
      <c r="B602" s="209" t="s">
        <v>43</v>
      </c>
      <c r="C602" s="187" t="s">
        <v>69</v>
      </c>
      <c r="D602" s="188" t="s">
        <v>135</v>
      </c>
      <c r="E602" s="187" t="str">
        <f t="shared" si="182"/>
        <v>PAFemale85-89</v>
      </c>
      <c r="F602" s="189">
        <f>VLOOKUP(E602,'Appendix 1b. Pop 2019'!$E$4:$F$1683,2,FALSE)</f>
        <v>15302</v>
      </c>
      <c r="G602" s="189">
        <f>VLOOKUP(E602,'Appendix 2b. Deaths 2019'!$E$4:$F$1683,2,FALSE)</f>
        <v>1464</v>
      </c>
      <c r="H602" s="190">
        <f t="shared" si="183"/>
        <v>9.5673768134884332E-2</v>
      </c>
      <c r="I602" s="191">
        <v>5</v>
      </c>
      <c r="J602" s="213">
        <f>VLOOKUP(E602,'Appendix 3. nax IBGE 2019'!$E$5:$O$1850,11,FALSE)</f>
        <v>2.4999999999999996</v>
      </c>
      <c r="K602" s="190">
        <f t="shared" si="186"/>
        <v>0.38603522835143972</v>
      </c>
      <c r="L602" s="190">
        <f t="shared" si="185"/>
        <v>0.61396477164856034</v>
      </c>
      <c r="M602" s="189">
        <f t="shared" si="190"/>
        <v>45402.963453452554</v>
      </c>
      <c r="N602" s="189">
        <f t="shared" si="184"/>
        <v>17527.14336458563</v>
      </c>
      <c r="O602" s="189">
        <f t="shared" si="187"/>
        <v>183196.9588557987</v>
      </c>
      <c r="P602" s="189">
        <f t="shared" si="188"/>
        <v>341204.45164694497</v>
      </c>
      <c r="Q602" s="200">
        <f t="shared" si="189"/>
        <v>7.5150260179988084</v>
      </c>
    </row>
    <row r="603" spans="2:17" x14ac:dyDescent="0.2">
      <c r="B603" s="210" t="s">
        <v>43</v>
      </c>
      <c r="C603" s="211" t="s">
        <v>69</v>
      </c>
      <c r="D603" s="203" t="s">
        <v>8</v>
      </c>
      <c r="E603" s="211" t="str">
        <f t="shared" si="182"/>
        <v>PAFemale90+</v>
      </c>
      <c r="F603" s="204">
        <f>VLOOKUP(E603,'Appendix 1b. Pop 2019'!$E$4:$F$1683,2,FALSE)</f>
        <v>9466</v>
      </c>
      <c r="G603" s="204">
        <f>VLOOKUP(E603,'Appendix 2b. Deaths 2019'!$E$4:$F$1683,2,FALSE)</f>
        <v>1670</v>
      </c>
      <c r="H603" s="202">
        <f t="shared" si="183"/>
        <v>0.17642087470948659</v>
      </c>
      <c r="I603" s="205"/>
      <c r="J603" s="214">
        <f>VLOOKUP(E603,'Appendix 3. nax IBGE 2019'!$E$5:$O$1850,11,FALSE)</f>
        <v>5.4439720838560151</v>
      </c>
      <c r="K603" s="202">
        <v>1</v>
      </c>
      <c r="L603" s="202">
        <f t="shared" si="185"/>
        <v>0</v>
      </c>
      <c r="M603" s="204">
        <f t="shared" si="190"/>
        <v>27875.820088866923</v>
      </c>
      <c r="N603" s="204">
        <f t="shared" si="184"/>
        <v>27875.820088866923</v>
      </c>
      <c r="O603" s="204">
        <f>M603*Q603</f>
        <v>158007.4927911463</v>
      </c>
      <c r="P603" s="204">
        <f>O603</f>
        <v>158007.4927911463</v>
      </c>
      <c r="Q603" s="206">
        <f>1/H603</f>
        <v>5.6682634730538926</v>
      </c>
    </row>
    <row r="604" spans="2:17" x14ac:dyDescent="0.2">
      <c r="B604" s="207" t="s">
        <v>43</v>
      </c>
      <c r="C604" s="208" t="s">
        <v>70</v>
      </c>
      <c r="D604" s="194">
        <v>0</v>
      </c>
      <c r="E604" s="208" t="str">
        <f t="shared" si="182"/>
        <v>PAMale0</v>
      </c>
      <c r="F604" s="195">
        <f>VLOOKUP(E604,'Appendix 1b. Pop 2019'!$E$4:$F$1683,2,FALSE)</f>
        <v>73979</v>
      </c>
      <c r="G604" s="195">
        <f>VLOOKUP(E604,'Appendix 2b. Deaths 2019'!$E$4:$F$1683,2,FALSE)</f>
        <v>1167</v>
      </c>
      <c r="H604" s="193">
        <f t="shared" si="183"/>
        <v>1.5774746887630274E-2</v>
      </c>
      <c r="I604" s="196">
        <v>1</v>
      </c>
      <c r="J604" s="212">
        <f>VLOOKUP(E604,'Appendix 3. nax IBGE 2019'!$E$5:$O$1850,11,FALSE)</f>
        <v>9.2136428777920359E-2</v>
      </c>
      <c r="K604" s="193">
        <f t="shared" ref="K604:K622" si="191">(I604*H604)/(1+(I604-J604)*H604)</f>
        <v>1.5552021442319493E-2</v>
      </c>
      <c r="L604" s="193">
        <f t="shared" si="185"/>
        <v>0.98444797855768051</v>
      </c>
      <c r="M604" s="195">
        <v>100000</v>
      </c>
      <c r="N604" s="195">
        <f t="shared" si="184"/>
        <v>1555.2021442319492</v>
      </c>
      <c r="O604" s="195">
        <f t="shared" ref="O604:O622" si="192">M605*I604+N604*J604</f>
        <v>98588.088627365345</v>
      </c>
      <c r="P604" s="195">
        <f t="shared" ref="P604:P622" si="193">P605+O604</f>
        <v>7260089.0949827377</v>
      </c>
      <c r="Q604" s="197">
        <f t="shared" ref="Q604:Q622" si="194">P604/M604</f>
        <v>72.600890949827374</v>
      </c>
    </row>
    <row r="605" spans="2:17" x14ac:dyDescent="0.2">
      <c r="B605" s="209" t="s">
        <v>43</v>
      </c>
      <c r="C605" s="187" t="s">
        <v>70</v>
      </c>
      <c r="D605" s="199" t="s">
        <v>139</v>
      </c>
      <c r="E605" s="187" t="str">
        <f t="shared" si="182"/>
        <v>PAMale01-04</v>
      </c>
      <c r="F605" s="189">
        <f>VLOOKUP(E605,'Appendix 1b. Pop 2019'!$E$4:$F$1683,2,FALSE)</f>
        <v>294439</v>
      </c>
      <c r="G605" s="189">
        <f>VLOOKUP(E605,'Appendix 2b. Deaths 2019'!$E$4:$F$1683,2,FALSE)</f>
        <v>216</v>
      </c>
      <c r="H605" s="190">
        <f t="shared" si="183"/>
        <v>7.3359847031133785E-4</v>
      </c>
      <c r="I605" s="191">
        <v>4</v>
      </c>
      <c r="J605" s="213">
        <f>VLOOKUP(E605,'Appendix 3. nax IBGE 2019'!$E$5:$O$1850,11,FALSE)</f>
        <v>1.6009810226406707</v>
      </c>
      <c r="K605" s="190">
        <f t="shared" si="191"/>
        <v>2.9292386653404228E-3</v>
      </c>
      <c r="L605" s="190">
        <f t="shared" si="185"/>
        <v>0.99707076133465955</v>
      </c>
      <c r="M605" s="189">
        <f t="shared" ref="M605:M623" si="195">M604-N604</f>
        <v>98444.797855768047</v>
      </c>
      <c r="N605" s="189">
        <f t="shared" si="184"/>
        <v>288.36830828073772</v>
      </c>
      <c r="O605" s="189">
        <f t="shared" si="192"/>
        <v>393087.39037903771</v>
      </c>
      <c r="P605" s="189">
        <f t="shared" si="193"/>
        <v>7161501.0063553723</v>
      </c>
      <c r="Q605" s="200">
        <f t="shared" si="194"/>
        <v>72.746363061740681</v>
      </c>
    </row>
    <row r="606" spans="2:17" x14ac:dyDescent="0.2">
      <c r="B606" s="209" t="s">
        <v>43</v>
      </c>
      <c r="C606" s="187" t="s">
        <v>70</v>
      </c>
      <c r="D606" s="199" t="s">
        <v>138</v>
      </c>
      <c r="E606" s="187" t="str">
        <f t="shared" si="182"/>
        <v>PAMale05-09</v>
      </c>
      <c r="F606" s="189">
        <f>VLOOKUP(E606,'Appendix 1b. Pop 2019'!$E$4:$F$1683,2,FALSE)</f>
        <v>375854</v>
      </c>
      <c r="G606" s="189">
        <f>VLOOKUP(E606,'Appendix 2b. Deaths 2019'!$E$4:$F$1683,2,FALSE)</f>
        <v>118</v>
      </c>
      <c r="H606" s="190">
        <f t="shared" si="183"/>
        <v>3.1395169400884386E-4</v>
      </c>
      <c r="I606" s="191">
        <v>5</v>
      </c>
      <c r="J606" s="213">
        <f>VLOOKUP(E606,'Appendix 3. nax IBGE 2019'!$E$5:$O$1850,11,FALSE)</f>
        <v>2.4999999999999547</v>
      </c>
      <c r="K606" s="190">
        <f t="shared" si="191"/>
        <v>1.568527365485486E-3</v>
      </c>
      <c r="L606" s="190">
        <f t="shared" si="185"/>
        <v>0.99843147263451448</v>
      </c>
      <c r="M606" s="189">
        <f t="shared" si="195"/>
        <v>98156.429547487307</v>
      </c>
      <c r="N606" s="189">
        <f t="shared" si="184"/>
        <v>153.96104584358199</v>
      </c>
      <c r="O606" s="189">
        <f t="shared" si="192"/>
        <v>490397.24512282759</v>
      </c>
      <c r="P606" s="189">
        <f t="shared" si="193"/>
        <v>6768413.6159763345</v>
      </c>
      <c r="Q606" s="200">
        <f t="shared" si="194"/>
        <v>68.95537711772441</v>
      </c>
    </row>
    <row r="607" spans="2:17" x14ac:dyDescent="0.2">
      <c r="B607" s="209" t="s">
        <v>43</v>
      </c>
      <c r="C607" s="187" t="s">
        <v>70</v>
      </c>
      <c r="D607" s="199" t="s">
        <v>120</v>
      </c>
      <c r="E607" s="187" t="str">
        <f t="shared" si="182"/>
        <v>PAMale10-14</v>
      </c>
      <c r="F607" s="189">
        <f>VLOOKUP(E607,'Appendix 1b. Pop 2019'!$E$4:$F$1683,2,FALSE)</f>
        <v>408280</v>
      </c>
      <c r="G607" s="189">
        <f>VLOOKUP(E607,'Appendix 2b. Deaths 2019'!$E$4:$F$1683,2,FALSE)</f>
        <v>156</v>
      </c>
      <c r="H607" s="190">
        <f t="shared" si="183"/>
        <v>3.820907220534927E-4</v>
      </c>
      <c r="I607" s="191">
        <v>5</v>
      </c>
      <c r="J607" s="213">
        <f>VLOOKUP(E607,'Appendix 3. nax IBGE 2019'!$E$5:$O$1850,11,FALSE)</f>
        <v>2.4999999999999836</v>
      </c>
      <c r="K607" s="190">
        <f t="shared" si="191"/>
        <v>1.9086304353145569E-3</v>
      </c>
      <c r="L607" s="190">
        <f t="shared" si="185"/>
        <v>0.99809136956468547</v>
      </c>
      <c r="M607" s="189">
        <f t="shared" si="195"/>
        <v>98002.468501643729</v>
      </c>
      <c r="N607" s="189">
        <f t="shared" si="184"/>
        <v>187.05049411819343</v>
      </c>
      <c r="O607" s="189">
        <f t="shared" si="192"/>
        <v>489544.71627292322</v>
      </c>
      <c r="P607" s="189">
        <f t="shared" si="193"/>
        <v>6278016.370853507</v>
      </c>
      <c r="Q607" s="200">
        <f t="shared" si="194"/>
        <v>64.059777950880999</v>
      </c>
    </row>
    <row r="608" spans="2:17" x14ac:dyDescent="0.2">
      <c r="B608" s="209" t="s">
        <v>43</v>
      </c>
      <c r="C608" s="187" t="s">
        <v>70</v>
      </c>
      <c r="D608" s="188" t="s">
        <v>121</v>
      </c>
      <c r="E608" s="187" t="str">
        <f t="shared" si="182"/>
        <v>PAMale15-19</v>
      </c>
      <c r="F608" s="189">
        <f>VLOOKUP(E608,'Appendix 1b. Pop 2019'!$E$4:$F$1683,2,FALSE)</f>
        <v>415716</v>
      </c>
      <c r="G608" s="189">
        <f>VLOOKUP(E608,'Appendix 2b. Deaths 2019'!$E$4:$F$1683,2,FALSE)</f>
        <v>823</v>
      </c>
      <c r="H608" s="190">
        <f t="shared" si="183"/>
        <v>1.9797169221295306E-3</v>
      </c>
      <c r="I608" s="191">
        <v>5</v>
      </c>
      <c r="J608" s="213">
        <f>VLOOKUP(E608,'Appendix 3. nax IBGE 2019'!$E$5:$O$1850,11,FALSE)</f>
        <v>2.5000000000000133</v>
      </c>
      <c r="K608" s="190">
        <f t="shared" si="191"/>
        <v>9.8498348985754224E-3</v>
      </c>
      <c r="L608" s="190">
        <f t="shared" si="185"/>
        <v>0.99015016510142462</v>
      </c>
      <c r="M608" s="189">
        <f t="shared" si="195"/>
        <v>97815.418007525543</v>
      </c>
      <c r="N608" s="189">
        <f t="shared" si="184"/>
        <v>963.46571790926794</v>
      </c>
      <c r="O608" s="189">
        <f t="shared" si="192"/>
        <v>486668.4257428546</v>
      </c>
      <c r="P608" s="189">
        <f t="shared" si="193"/>
        <v>5788471.6545805838</v>
      </c>
      <c r="Q608" s="200">
        <f t="shared" si="194"/>
        <v>59.177497499783122</v>
      </c>
    </row>
    <row r="609" spans="2:17" x14ac:dyDescent="0.2">
      <c r="B609" s="209" t="s">
        <v>43</v>
      </c>
      <c r="C609" s="187" t="s">
        <v>70</v>
      </c>
      <c r="D609" s="188" t="s">
        <v>122</v>
      </c>
      <c r="E609" s="187" t="str">
        <f t="shared" si="182"/>
        <v>PAMale20-24</v>
      </c>
      <c r="F609" s="189">
        <f>VLOOKUP(E609,'Appendix 1b. Pop 2019'!$E$4:$F$1683,2,FALSE)</f>
        <v>413135</v>
      </c>
      <c r="G609" s="189">
        <f>VLOOKUP(E609,'Appendix 2b. Deaths 2019'!$E$4:$F$1683,2,FALSE)</f>
        <v>1224</v>
      </c>
      <c r="H609" s="190">
        <f t="shared" si="183"/>
        <v>2.9627119464581794E-3</v>
      </c>
      <c r="I609" s="191">
        <v>5</v>
      </c>
      <c r="J609" s="213">
        <f>VLOOKUP(E609,'Appendix 3. nax IBGE 2019'!$E$5:$O$1850,11,FALSE)</f>
        <v>2.499999999999996</v>
      </c>
      <c r="K609" s="190">
        <f t="shared" si="191"/>
        <v>1.4704645658885858E-2</v>
      </c>
      <c r="L609" s="190">
        <f t="shared" si="185"/>
        <v>0.98529535434111415</v>
      </c>
      <c r="M609" s="189">
        <f t="shared" si="195"/>
        <v>96851.952289616282</v>
      </c>
      <c r="N609" s="189">
        <f t="shared" si="184"/>
        <v>1424.1736397901263</v>
      </c>
      <c r="O609" s="189">
        <f t="shared" si="192"/>
        <v>480699.32734860614</v>
      </c>
      <c r="P609" s="189">
        <f t="shared" si="193"/>
        <v>5301803.2288377294</v>
      </c>
      <c r="Q609" s="200">
        <f t="shared" si="194"/>
        <v>54.741315001929472</v>
      </c>
    </row>
    <row r="610" spans="2:17" x14ac:dyDescent="0.2">
      <c r="B610" s="209" t="s">
        <v>43</v>
      </c>
      <c r="C610" s="187" t="s">
        <v>70</v>
      </c>
      <c r="D610" s="188" t="s">
        <v>123</v>
      </c>
      <c r="E610" s="187" t="str">
        <f t="shared" si="182"/>
        <v>PAMale25-29</v>
      </c>
      <c r="F610" s="189">
        <f>VLOOKUP(E610,'Appendix 1b. Pop 2019'!$E$4:$F$1683,2,FALSE)</f>
        <v>379129</v>
      </c>
      <c r="G610" s="189">
        <f>VLOOKUP(E610,'Appendix 2b. Deaths 2019'!$E$4:$F$1683,2,FALSE)</f>
        <v>1095</v>
      </c>
      <c r="H610" s="190">
        <f t="shared" si="183"/>
        <v>2.8881990035054031E-3</v>
      </c>
      <c r="I610" s="191">
        <v>5</v>
      </c>
      <c r="J610" s="213">
        <f>VLOOKUP(E610,'Appendix 3. nax IBGE 2019'!$E$5:$O$1850,11,FALSE)</f>
        <v>2.5000000000000124</v>
      </c>
      <c r="K610" s="190">
        <f t="shared" si="191"/>
        <v>1.4337471341424294E-2</v>
      </c>
      <c r="L610" s="190">
        <f t="shared" si="185"/>
        <v>0.98566252865857573</v>
      </c>
      <c r="M610" s="189">
        <f t="shared" si="195"/>
        <v>95427.778649826156</v>
      </c>
      <c r="N610" s="189">
        <f t="shared" si="184"/>
        <v>1368.1930415676636</v>
      </c>
      <c r="O610" s="189">
        <f t="shared" si="192"/>
        <v>473718.41064521164</v>
      </c>
      <c r="P610" s="189">
        <f t="shared" si="193"/>
        <v>4821103.9014891237</v>
      </c>
      <c r="Q610" s="200">
        <f t="shared" si="194"/>
        <v>50.520969571975954</v>
      </c>
    </row>
    <row r="611" spans="2:17" x14ac:dyDescent="0.2">
      <c r="B611" s="209" t="s">
        <v>43</v>
      </c>
      <c r="C611" s="187" t="s">
        <v>70</v>
      </c>
      <c r="D611" s="188" t="s">
        <v>124</v>
      </c>
      <c r="E611" s="187" t="str">
        <f t="shared" si="182"/>
        <v>PAMale30-34</v>
      </c>
      <c r="F611" s="189">
        <f>VLOOKUP(E611,'Appendix 1b. Pop 2019'!$E$4:$F$1683,2,FALSE)</f>
        <v>360456</v>
      </c>
      <c r="G611" s="189">
        <f>VLOOKUP(E611,'Appendix 2b. Deaths 2019'!$E$4:$F$1683,2,FALSE)</f>
        <v>1045</v>
      </c>
      <c r="H611" s="190">
        <f t="shared" si="183"/>
        <v>2.8991055773797633E-3</v>
      </c>
      <c r="I611" s="191">
        <v>5</v>
      </c>
      <c r="J611" s="213">
        <f>VLOOKUP(E611,'Appendix 3. nax IBGE 2019'!$E$5:$O$1850,11,FALSE)</f>
        <v>2.5000000000000129</v>
      </c>
      <c r="K611" s="190">
        <f t="shared" si="191"/>
        <v>1.4391223694702238E-2</v>
      </c>
      <c r="L611" s="190">
        <f t="shared" si="185"/>
        <v>0.98560877630529775</v>
      </c>
      <c r="M611" s="189">
        <f t="shared" si="195"/>
        <v>94059.585608258494</v>
      </c>
      <c r="N611" s="189">
        <f t="shared" si="184"/>
        <v>1353.6325371194432</v>
      </c>
      <c r="O611" s="189">
        <f t="shared" si="192"/>
        <v>466913.84669849387</v>
      </c>
      <c r="P611" s="189">
        <f t="shared" si="193"/>
        <v>4347385.4908439117</v>
      </c>
      <c r="Q611" s="200">
        <f t="shared" si="194"/>
        <v>46.219483774359816</v>
      </c>
    </row>
    <row r="612" spans="2:17" x14ac:dyDescent="0.2">
      <c r="B612" s="209" t="s">
        <v>43</v>
      </c>
      <c r="C612" s="187" t="s">
        <v>70</v>
      </c>
      <c r="D612" s="188" t="s">
        <v>125</v>
      </c>
      <c r="E612" s="187" t="str">
        <f t="shared" si="182"/>
        <v>PAMale35-39</v>
      </c>
      <c r="F612" s="189">
        <f>VLOOKUP(E612,'Appendix 1b. Pop 2019'!$E$4:$F$1683,2,FALSE)</f>
        <v>335954</v>
      </c>
      <c r="G612" s="189">
        <f>VLOOKUP(E612,'Appendix 2b. Deaths 2019'!$E$4:$F$1683,2,FALSE)</f>
        <v>1039</v>
      </c>
      <c r="H612" s="190">
        <f t="shared" si="183"/>
        <v>3.0926853081076574E-3</v>
      </c>
      <c r="I612" s="191">
        <v>5</v>
      </c>
      <c r="J612" s="213">
        <f>VLOOKUP(E612,'Appendix 3. nax IBGE 2019'!$E$5:$O$1850,11,FALSE)</f>
        <v>2.4999999999999734</v>
      </c>
      <c r="K612" s="190">
        <f t="shared" si="191"/>
        <v>1.5344785062243113E-2</v>
      </c>
      <c r="L612" s="190">
        <f t="shared" si="185"/>
        <v>0.98465521493775687</v>
      </c>
      <c r="M612" s="189">
        <f t="shared" si="195"/>
        <v>92705.953071139054</v>
      </c>
      <c r="N612" s="189">
        <f t="shared" si="184"/>
        <v>1422.5529238670256</v>
      </c>
      <c r="O612" s="189">
        <f t="shared" si="192"/>
        <v>459973.38304602768</v>
      </c>
      <c r="P612" s="189">
        <f t="shared" si="193"/>
        <v>3880471.6441454175</v>
      </c>
      <c r="Q612" s="200">
        <f t="shared" si="194"/>
        <v>41.857847480060855</v>
      </c>
    </row>
    <row r="613" spans="2:17" x14ac:dyDescent="0.2">
      <c r="B613" s="209" t="s">
        <v>43</v>
      </c>
      <c r="C613" s="187" t="s">
        <v>70</v>
      </c>
      <c r="D613" s="188" t="s">
        <v>126</v>
      </c>
      <c r="E613" s="187" t="str">
        <f t="shared" si="182"/>
        <v>PAMale40-44</v>
      </c>
      <c r="F613" s="189">
        <f>VLOOKUP(E613,'Appendix 1b. Pop 2019'!$E$4:$F$1683,2,FALSE)</f>
        <v>291236</v>
      </c>
      <c r="G613" s="189">
        <f>VLOOKUP(E613,'Appendix 2b. Deaths 2019'!$E$4:$F$1683,2,FALSE)</f>
        <v>1010</v>
      </c>
      <c r="H613" s="190">
        <f t="shared" si="183"/>
        <v>3.4679778598799599E-3</v>
      </c>
      <c r="I613" s="191">
        <v>5</v>
      </c>
      <c r="J613" s="213">
        <f>VLOOKUP(E613,'Appendix 3. nax IBGE 2019'!$E$5:$O$1850,11,FALSE)</f>
        <v>2.5</v>
      </c>
      <c r="K613" s="190">
        <f t="shared" si="191"/>
        <v>1.7190845619398085E-2</v>
      </c>
      <c r="L613" s="190">
        <f t="shared" si="185"/>
        <v>0.9828091543806019</v>
      </c>
      <c r="M613" s="189">
        <f t="shared" si="195"/>
        <v>91283.400147272027</v>
      </c>
      <c r="N613" s="189">
        <f t="shared" si="184"/>
        <v>1569.2388395454939</v>
      </c>
      <c r="O613" s="189">
        <f t="shared" si="192"/>
        <v>452493.90363749641</v>
      </c>
      <c r="P613" s="189">
        <f t="shared" si="193"/>
        <v>3420498.2610993898</v>
      </c>
      <c r="Q613" s="200">
        <f t="shared" si="194"/>
        <v>37.471196905252548</v>
      </c>
    </row>
    <row r="614" spans="2:17" x14ac:dyDescent="0.2">
      <c r="B614" s="209" t="s">
        <v>43</v>
      </c>
      <c r="C614" s="187" t="s">
        <v>70</v>
      </c>
      <c r="D614" s="188" t="s">
        <v>127</v>
      </c>
      <c r="E614" s="187" t="str">
        <f t="shared" si="182"/>
        <v>PAMale45-49</v>
      </c>
      <c r="F614" s="189">
        <f>VLOOKUP(E614,'Appendix 1b. Pop 2019'!$E$4:$F$1683,2,FALSE)</f>
        <v>241708</v>
      </c>
      <c r="G614" s="189">
        <f>VLOOKUP(E614,'Appendix 2b. Deaths 2019'!$E$4:$F$1683,2,FALSE)</f>
        <v>1003</v>
      </c>
      <c r="H614" s="190">
        <f t="shared" si="183"/>
        <v>4.149635096893773E-3</v>
      </c>
      <c r="I614" s="191">
        <v>5</v>
      </c>
      <c r="J614" s="213">
        <f>VLOOKUP(E614,'Appendix 3. nax IBGE 2019'!$E$5:$O$1850,11,FALSE)</f>
        <v>2.5000000000000138</v>
      </c>
      <c r="K614" s="190">
        <f t="shared" si="191"/>
        <v>2.0535142118334012E-2</v>
      </c>
      <c r="L614" s="190">
        <f t="shared" si="185"/>
        <v>0.97946485788166604</v>
      </c>
      <c r="M614" s="189">
        <f t="shared" si="195"/>
        <v>89714.161307726536</v>
      </c>
      <c r="N614" s="189">
        <f t="shared" si="184"/>
        <v>1842.2930524813069</v>
      </c>
      <c r="O614" s="189">
        <f t="shared" si="192"/>
        <v>443965.07390742941</v>
      </c>
      <c r="P614" s="189">
        <f t="shared" si="193"/>
        <v>2968004.3574618935</v>
      </c>
      <c r="Q614" s="200">
        <f t="shared" si="194"/>
        <v>33.082896994170277</v>
      </c>
    </row>
    <row r="615" spans="2:17" x14ac:dyDescent="0.2">
      <c r="B615" s="209" t="s">
        <v>43</v>
      </c>
      <c r="C615" s="187" t="s">
        <v>70</v>
      </c>
      <c r="D615" s="188" t="s">
        <v>128</v>
      </c>
      <c r="E615" s="187" t="str">
        <f t="shared" si="182"/>
        <v>PAMale50-54</v>
      </c>
      <c r="F615" s="189">
        <f>VLOOKUP(E615,'Appendix 1b. Pop 2019'!$E$4:$F$1683,2,FALSE)</f>
        <v>201262</v>
      </c>
      <c r="G615" s="189">
        <f>VLOOKUP(E615,'Appendix 2b. Deaths 2019'!$E$4:$F$1683,2,FALSE)</f>
        <v>1250</v>
      </c>
      <c r="H615" s="190">
        <f t="shared" si="183"/>
        <v>6.2108097902236889E-3</v>
      </c>
      <c r="I615" s="191">
        <v>5</v>
      </c>
      <c r="J615" s="213">
        <f>VLOOKUP(E615,'Appendix 3. nax IBGE 2019'!$E$5:$O$1850,11,FALSE)</f>
        <v>2.5</v>
      </c>
      <c r="K615" s="190">
        <f t="shared" si="191"/>
        <v>3.0579244276788643E-2</v>
      </c>
      <c r="L615" s="190">
        <f t="shared" si="185"/>
        <v>0.9694207557232114</v>
      </c>
      <c r="M615" s="189">
        <f t="shared" si="195"/>
        <v>87871.868255245223</v>
      </c>
      <c r="N615" s="189">
        <f t="shared" si="184"/>
        <v>2687.055324434933</v>
      </c>
      <c r="O615" s="189">
        <f t="shared" si="192"/>
        <v>432641.70296513877</v>
      </c>
      <c r="P615" s="189">
        <f t="shared" si="193"/>
        <v>2524039.2835544641</v>
      </c>
      <c r="Q615" s="200">
        <f t="shared" si="194"/>
        <v>28.724088080417022</v>
      </c>
    </row>
    <row r="616" spans="2:17" x14ac:dyDescent="0.2">
      <c r="B616" s="209" t="s">
        <v>43</v>
      </c>
      <c r="C616" s="187" t="s">
        <v>70</v>
      </c>
      <c r="D616" s="188" t="s">
        <v>129</v>
      </c>
      <c r="E616" s="187" t="str">
        <f t="shared" si="182"/>
        <v>PAMale55-59</v>
      </c>
      <c r="F616" s="189">
        <f>VLOOKUP(E616,'Appendix 1b. Pop 2019'!$E$4:$F$1683,2,FALSE)</f>
        <v>159191</v>
      </c>
      <c r="G616" s="189">
        <f>VLOOKUP(E616,'Appendix 2b. Deaths 2019'!$E$4:$F$1683,2,FALSE)</f>
        <v>1526</v>
      </c>
      <c r="H616" s="190">
        <f t="shared" si="183"/>
        <v>9.5859690560395998E-3</v>
      </c>
      <c r="I616" s="191">
        <v>5</v>
      </c>
      <c r="J616" s="213">
        <f>VLOOKUP(E616,'Appendix 3. nax IBGE 2019'!$E$5:$O$1850,11,FALSE)</f>
        <v>2.499999999999996</v>
      </c>
      <c r="K616" s="190">
        <f t="shared" si="191"/>
        <v>4.6808092953633605E-2</v>
      </c>
      <c r="L616" s="190">
        <f t="shared" si="185"/>
        <v>0.95319190704636636</v>
      </c>
      <c r="M616" s="189">
        <f t="shared" si="195"/>
        <v>85184.812930810294</v>
      </c>
      <c r="N616" s="189">
        <f t="shared" si="184"/>
        <v>3987.3386419032581</v>
      </c>
      <c r="O616" s="189">
        <f t="shared" si="192"/>
        <v>415955.71804929327</v>
      </c>
      <c r="P616" s="189">
        <f t="shared" si="193"/>
        <v>2091397.5805893252</v>
      </c>
      <c r="Q616" s="200">
        <f t="shared" si="194"/>
        <v>24.551296277283864</v>
      </c>
    </row>
    <row r="617" spans="2:17" x14ac:dyDescent="0.2">
      <c r="B617" s="209" t="s">
        <v>43</v>
      </c>
      <c r="C617" s="187" t="s">
        <v>70</v>
      </c>
      <c r="D617" s="188" t="s">
        <v>130</v>
      </c>
      <c r="E617" s="187" t="str">
        <f t="shared" si="182"/>
        <v>PAMale60-64</v>
      </c>
      <c r="F617" s="189">
        <f>VLOOKUP(E617,'Appendix 1b. Pop 2019'!$E$4:$F$1683,2,FALSE)</f>
        <v>126943</v>
      </c>
      <c r="G617" s="189">
        <f>VLOOKUP(E617,'Appendix 2b. Deaths 2019'!$E$4:$F$1683,2,FALSE)</f>
        <v>1824</v>
      </c>
      <c r="H617" s="190">
        <f t="shared" si="183"/>
        <v>1.4368653647700149E-2</v>
      </c>
      <c r="I617" s="191">
        <v>5</v>
      </c>
      <c r="J617" s="213">
        <f>VLOOKUP(E617,'Appendix 3. nax IBGE 2019'!$E$5:$O$1850,11,FALSE)</f>
        <v>2.5000000000000049</v>
      </c>
      <c r="K617" s="190">
        <f t="shared" si="191"/>
        <v>6.9352029991711223E-2</v>
      </c>
      <c r="L617" s="190">
        <f t="shared" si="185"/>
        <v>0.93064797000828881</v>
      </c>
      <c r="M617" s="189">
        <f t="shared" si="195"/>
        <v>81197.474288907033</v>
      </c>
      <c r="N617" s="189">
        <f t="shared" si="184"/>
        <v>5631.209672135481</v>
      </c>
      <c r="O617" s="189">
        <f t="shared" si="192"/>
        <v>391909.34726419649</v>
      </c>
      <c r="P617" s="189">
        <f t="shared" si="193"/>
        <v>1675441.862540032</v>
      </c>
      <c r="Q617" s="200">
        <f t="shared" si="194"/>
        <v>20.634162296461064</v>
      </c>
    </row>
    <row r="618" spans="2:17" x14ac:dyDescent="0.2">
      <c r="B618" s="209" t="s">
        <v>43</v>
      </c>
      <c r="C618" s="187" t="s">
        <v>70</v>
      </c>
      <c r="D618" s="188" t="s">
        <v>131</v>
      </c>
      <c r="E618" s="187" t="str">
        <f t="shared" si="182"/>
        <v>PAMale65-69</v>
      </c>
      <c r="F618" s="189">
        <f>VLOOKUP(E618,'Appendix 1b. Pop 2019'!$E$4:$F$1683,2,FALSE)</f>
        <v>93474</v>
      </c>
      <c r="G618" s="189">
        <f>VLOOKUP(E618,'Appendix 2b. Deaths 2019'!$E$4:$F$1683,2,FALSE)</f>
        <v>2101</v>
      </c>
      <c r="H618" s="190">
        <f t="shared" si="183"/>
        <v>2.2476838479149282E-2</v>
      </c>
      <c r="I618" s="191">
        <v>5</v>
      </c>
      <c r="J618" s="213">
        <f>VLOOKUP(E618,'Appendix 3. nax IBGE 2019'!$E$5:$O$1850,11,FALSE)</f>
        <v>2.4999999999999973</v>
      </c>
      <c r="K618" s="190">
        <f t="shared" si="191"/>
        <v>0.10640506854795824</v>
      </c>
      <c r="L618" s="190">
        <f t="shared" si="185"/>
        <v>0.89359493145204172</v>
      </c>
      <c r="M618" s="189">
        <f t="shared" si="195"/>
        <v>75566.264616771557</v>
      </c>
      <c r="N618" s="189">
        <f t="shared" si="184"/>
        <v>8040.6335664607286</v>
      </c>
      <c r="O618" s="189">
        <f t="shared" si="192"/>
        <v>357729.73916770588</v>
      </c>
      <c r="P618" s="189">
        <f t="shared" si="193"/>
        <v>1283532.5152758355</v>
      </c>
      <c r="Q618" s="200">
        <f t="shared" si="194"/>
        <v>16.985522862419771</v>
      </c>
    </row>
    <row r="619" spans="2:17" x14ac:dyDescent="0.2">
      <c r="B619" s="209" t="s">
        <v>43</v>
      </c>
      <c r="C619" s="187" t="s">
        <v>70</v>
      </c>
      <c r="D619" s="188" t="s">
        <v>132</v>
      </c>
      <c r="E619" s="187" t="str">
        <f t="shared" si="182"/>
        <v>PAMale70-74</v>
      </c>
      <c r="F619" s="189">
        <f>VLOOKUP(E619,'Appendix 1b. Pop 2019'!$E$4:$F$1683,2,FALSE)</f>
        <v>63606</v>
      </c>
      <c r="G619" s="189">
        <f>VLOOKUP(E619,'Appendix 2b. Deaths 2019'!$E$4:$F$1683,2,FALSE)</f>
        <v>2135</v>
      </c>
      <c r="H619" s="190">
        <f t="shared" si="183"/>
        <v>3.35660157846744E-2</v>
      </c>
      <c r="I619" s="191">
        <v>5</v>
      </c>
      <c r="J619" s="213">
        <f>VLOOKUP(E619,'Appendix 3. nax IBGE 2019'!$E$5:$O$1850,11,FALSE)</f>
        <v>2.4999999999999987</v>
      </c>
      <c r="K619" s="190">
        <f t="shared" si="191"/>
        <v>0.15483693169044213</v>
      </c>
      <c r="L619" s="190">
        <f t="shared" si="185"/>
        <v>0.8451630683095579</v>
      </c>
      <c r="M619" s="189">
        <f t="shared" si="195"/>
        <v>67525.631050310825</v>
      </c>
      <c r="N619" s="189">
        <f t="shared" si="184"/>
        <v>10455.461522290976</v>
      </c>
      <c r="O619" s="189">
        <f t="shared" si="192"/>
        <v>311489.50144582667</v>
      </c>
      <c r="P619" s="189">
        <f t="shared" si="193"/>
        <v>925802.77610812965</v>
      </c>
      <c r="Q619" s="200">
        <f t="shared" si="194"/>
        <v>13.710390583663685</v>
      </c>
    </row>
    <row r="620" spans="2:17" x14ac:dyDescent="0.2">
      <c r="B620" s="209" t="s">
        <v>43</v>
      </c>
      <c r="C620" s="187" t="s">
        <v>70</v>
      </c>
      <c r="D620" s="188" t="s">
        <v>133</v>
      </c>
      <c r="E620" s="187" t="str">
        <f t="shared" si="182"/>
        <v>PAMale75-79</v>
      </c>
      <c r="F620" s="189">
        <f>VLOOKUP(E620,'Appendix 1b. Pop 2019'!$E$4:$F$1683,2,FALSE)</f>
        <v>41408</v>
      </c>
      <c r="G620" s="189">
        <f>VLOOKUP(E620,'Appendix 2b. Deaths 2019'!$E$4:$F$1683,2,FALSE)</f>
        <v>2266</v>
      </c>
      <c r="H620" s="190">
        <f t="shared" si="183"/>
        <v>5.4723724884080373E-2</v>
      </c>
      <c r="I620" s="191">
        <v>5</v>
      </c>
      <c r="J620" s="213">
        <f>VLOOKUP(E620,'Appendix 3. nax IBGE 2019'!$E$5:$O$1850,11,FALSE)</f>
        <v>2.5000000000000013</v>
      </c>
      <c r="K620" s="190">
        <f t="shared" si="191"/>
        <v>0.24068999213986791</v>
      </c>
      <c r="L620" s="190">
        <f t="shared" si="185"/>
        <v>0.75931000786013203</v>
      </c>
      <c r="M620" s="189">
        <f t="shared" si="195"/>
        <v>57070.169528019847</v>
      </c>
      <c r="N620" s="189">
        <f t="shared" si="184"/>
        <v>13736.218655120027</v>
      </c>
      <c r="O620" s="189">
        <f t="shared" si="192"/>
        <v>251010.30100229918</v>
      </c>
      <c r="P620" s="189">
        <f t="shared" si="193"/>
        <v>614313.27466230304</v>
      </c>
      <c r="Q620" s="200">
        <f t="shared" si="194"/>
        <v>10.76417469481482</v>
      </c>
    </row>
    <row r="621" spans="2:17" x14ac:dyDescent="0.2">
      <c r="B621" s="209" t="s">
        <v>43</v>
      </c>
      <c r="C621" s="187" t="s">
        <v>70</v>
      </c>
      <c r="D621" s="188" t="s">
        <v>134</v>
      </c>
      <c r="E621" s="187" t="str">
        <f t="shared" si="182"/>
        <v>PAMale80-84</v>
      </c>
      <c r="F621" s="189">
        <f>VLOOKUP(E621,'Appendix 1b. Pop 2019'!$E$4:$F$1683,2,FALSE)</f>
        <v>23090</v>
      </c>
      <c r="G621" s="189">
        <f>VLOOKUP(E621,'Appendix 2b. Deaths 2019'!$E$4:$F$1683,2,FALSE)</f>
        <v>1851</v>
      </c>
      <c r="H621" s="190">
        <f t="shared" si="183"/>
        <v>8.0164573408401912E-2</v>
      </c>
      <c r="I621" s="191">
        <v>5</v>
      </c>
      <c r="J621" s="213">
        <f>VLOOKUP(E621,'Appendix 3. nax IBGE 2019'!$E$5:$O$1850,11,FALSE)</f>
        <v>2.5000000000000009</v>
      </c>
      <c r="K621" s="190">
        <f t="shared" si="191"/>
        <v>0.33390457292324344</v>
      </c>
      <c r="L621" s="190">
        <f t="shared" si="185"/>
        <v>0.66609542707675651</v>
      </c>
      <c r="M621" s="189">
        <f t="shared" si="195"/>
        <v>43333.950872899819</v>
      </c>
      <c r="N621" s="189">
        <f t="shared" si="184"/>
        <v>14469.404359292426</v>
      </c>
      <c r="O621" s="189">
        <f t="shared" si="192"/>
        <v>180496.243466268</v>
      </c>
      <c r="P621" s="189">
        <f t="shared" si="193"/>
        <v>363302.9736600038</v>
      </c>
      <c r="Q621" s="200">
        <f t="shared" si="194"/>
        <v>8.3837953000312773</v>
      </c>
    </row>
    <row r="622" spans="2:17" x14ac:dyDescent="0.2">
      <c r="B622" s="209" t="s">
        <v>43</v>
      </c>
      <c r="C622" s="187" t="s">
        <v>70</v>
      </c>
      <c r="D622" s="188" t="s">
        <v>135</v>
      </c>
      <c r="E622" s="187" t="str">
        <f t="shared" si="182"/>
        <v>PAMale85-89</v>
      </c>
      <c r="F622" s="189">
        <f>VLOOKUP(E622,'Appendix 1b. Pop 2019'!$E$4:$F$1683,2,FALSE)</f>
        <v>10887</v>
      </c>
      <c r="G622" s="189">
        <f>VLOOKUP(E622,'Appendix 2b. Deaths 2019'!$E$4:$F$1683,2,FALSE)</f>
        <v>1419</v>
      </c>
      <c r="H622" s="190">
        <f t="shared" si="183"/>
        <v>0.13033893634610086</v>
      </c>
      <c r="I622" s="191">
        <v>5</v>
      </c>
      <c r="J622" s="213">
        <f>VLOOKUP(E622,'Appendix 3. nax IBGE 2019'!$E$5:$O$1850,11,FALSE)</f>
        <v>2.5</v>
      </c>
      <c r="K622" s="190">
        <f t="shared" si="191"/>
        <v>0.49153070767951784</v>
      </c>
      <c r="L622" s="190">
        <f t="shared" si="185"/>
        <v>0.5084692923204821</v>
      </c>
      <c r="M622" s="189">
        <f t="shared" si="195"/>
        <v>28864.546513607391</v>
      </c>
      <c r="N622" s="189">
        <f t="shared" si="184"/>
        <v>14187.810974681801</v>
      </c>
      <c r="O622" s="189">
        <f t="shared" si="192"/>
        <v>108853.20513133246</v>
      </c>
      <c r="P622" s="189">
        <f t="shared" si="193"/>
        <v>182806.7301937358</v>
      </c>
      <c r="Q622" s="200">
        <f t="shared" si="194"/>
        <v>6.3332618133306422</v>
      </c>
    </row>
    <row r="623" spans="2:17" x14ac:dyDescent="0.2">
      <c r="B623" s="210" t="s">
        <v>43</v>
      </c>
      <c r="C623" s="211" t="s">
        <v>70</v>
      </c>
      <c r="D623" s="203" t="s">
        <v>8</v>
      </c>
      <c r="E623" s="211" t="str">
        <f t="shared" si="182"/>
        <v>PAMale90+</v>
      </c>
      <c r="F623" s="204">
        <f>VLOOKUP(E623,'Appendix 1b. Pop 2019'!$E$4:$F$1683,2,FALSE)</f>
        <v>5840</v>
      </c>
      <c r="G623" s="204">
        <f>VLOOKUP(E623,'Appendix 2b. Deaths 2019'!$E$4:$F$1683,2,FALSE)</f>
        <v>1159</v>
      </c>
      <c r="H623" s="202">
        <f t="shared" si="183"/>
        <v>0.19845890410958905</v>
      </c>
      <c r="I623" s="205"/>
      <c r="J623" s="214">
        <f>VLOOKUP(E623,'Appendix 3. nax IBGE 2019'!$E$5:$O$1850,11,FALSE)</f>
        <v>5.0763721798883328</v>
      </c>
      <c r="K623" s="202">
        <v>1</v>
      </c>
      <c r="L623" s="202">
        <f t="shared" si="185"/>
        <v>0</v>
      </c>
      <c r="M623" s="204">
        <f t="shared" si="195"/>
        <v>14676.73553892559</v>
      </c>
      <c r="N623" s="204">
        <f t="shared" si="184"/>
        <v>14676.73553892559</v>
      </c>
      <c r="O623" s="204">
        <f>M623*Q623</f>
        <v>73953.525062403321</v>
      </c>
      <c r="P623" s="204">
        <f>O623</f>
        <v>73953.525062403321</v>
      </c>
      <c r="Q623" s="206">
        <f>1/H623</f>
        <v>5.0388265746333047</v>
      </c>
    </row>
    <row r="624" spans="2:17" x14ac:dyDescent="0.2">
      <c r="B624" s="207" t="s">
        <v>51</v>
      </c>
      <c r="C624" s="208" t="s">
        <v>69</v>
      </c>
      <c r="D624" s="194">
        <v>0</v>
      </c>
      <c r="E624" s="208" t="str">
        <f t="shared" si="182"/>
        <v>PBFemale0</v>
      </c>
      <c r="F624" s="195">
        <f>VLOOKUP(E624,'Appendix 1b. Pop 2019'!$E$4:$F$1683,2,FALSE)</f>
        <v>28134</v>
      </c>
      <c r="G624" s="195">
        <f>VLOOKUP(E624,'Appendix 2b. Deaths 2019'!$E$4:$F$1683,2,FALSE)</f>
        <v>350</v>
      </c>
      <c r="H624" s="193">
        <f t="shared" si="183"/>
        <v>1.2440463496125685E-2</v>
      </c>
      <c r="I624" s="196">
        <v>1</v>
      </c>
      <c r="J624" s="212">
        <f>VLOOKUP(E624,'Appendix 3. nax IBGE 2019'!$E$5:$O$1850,11,FALSE)</f>
        <v>9.1536053077147711E-2</v>
      </c>
      <c r="K624" s="193">
        <f t="shared" ref="K624:K642" si="196">(I624*H624)/(1+(I624-J624)*H624)</f>
        <v>1.230143620000439E-2</v>
      </c>
      <c r="L624" s="193">
        <f t="shared" si="185"/>
        <v>0.98769856379999565</v>
      </c>
      <c r="M624" s="195">
        <v>100000</v>
      </c>
      <c r="N624" s="195">
        <f t="shared" si="184"/>
        <v>1230.1436200004391</v>
      </c>
      <c r="O624" s="195">
        <f t="shared" ref="O624:O642" si="197">M625*I624+N624*J624</f>
        <v>98882.458871692434</v>
      </c>
      <c r="P624" s="195">
        <f t="shared" ref="P624:P642" si="198">P625+O624</f>
        <v>7944964.3687202577</v>
      </c>
      <c r="Q624" s="197">
        <f t="shared" ref="Q624:Q642" si="199">P624/M624</f>
        <v>79.449643687202581</v>
      </c>
    </row>
    <row r="625" spans="2:17" x14ac:dyDescent="0.2">
      <c r="B625" s="209" t="s">
        <v>51</v>
      </c>
      <c r="C625" s="187" t="s">
        <v>69</v>
      </c>
      <c r="D625" s="199" t="s">
        <v>139</v>
      </c>
      <c r="E625" s="187" t="str">
        <f t="shared" si="182"/>
        <v>PBFemale01-04</v>
      </c>
      <c r="F625" s="189">
        <f>VLOOKUP(E625,'Appendix 1b. Pop 2019'!$E$4:$F$1683,2,FALSE)</f>
        <v>111950</v>
      </c>
      <c r="G625" s="189">
        <f>VLOOKUP(E625,'Appendix 2b. Deaths 2019'!$E$4:$F$1683,2,FALSE)</f>
        <v>55</v>
      </c>
      <c r="H625" s="190">
        <f t="shared" si="183"/>
        <v>4.912907548012506E-4</v>
      </c>
      <c r="I625" s="191">
        <v>4</v>
      </c>
      <c r="J625" s="213">
        <f>VLOOKUP(E625,'Appendix 3. nax IBGE 2019'!$E$5:$O$1850,11,FALSE)</f>
        <v>1.5015013045830305</v>
      </c>
      <c r="K625" s="190">
        <f t="shared" si="196"/>
        <v>1.9627537599466206E-3</v>
      </c>
      <c r="L625" s="190">
        <f t="shared" si="185"/>
        <v>0.99803724624005341</v>
      </c>
      <c r="M625" s="189">
        <f t="shared" ref="M625:M643" si="200">M624-N624</f>
        <v>98769.856379999561</v>
      </c>
      <c r="N625" s="189">
        <f t="shared" si="184"/>
        <v>193.86090697923186</v>
      </c>
      <c r="O625" s="189">
        <f t="shared" si="197"/>
        <v>394595.06429681828</v>
      </c>
      <c r="P625" s="189">
        <f t="shared" si="198"/>
        <v>7846081.9098485652</v>
      </c>
      <c r="Q625" s="200">
        <f t="shared" si="199"/>
        <v>79.438020843749655</v>
      </c>
    </row>
    <row r="626" spans="2:17" x14ac:dyDescent="0.2">
      <c r="B626" s="209" t="s">
        <v>51</v>
      </c>
      <c r="C626" s="187" t="s">
        <v>69</v>
      </c>
      <c r="D626" s="199" t="s">
        <v>138</v>
      </c>
      <c r="E626" s="187" t="str">
        <f t="shared" si="182"/>
        <v>PBFemale05-09</v>
      </c>
      <c r="F626" s="189">
        <f>VLOOKUP(E626,'Appendix 1b. Pop 2019'!$E$4:$F$1683,2,FALSE)</f>
        <v>132244</v>
      </c>
      <c r="G626" s="189">
        <f>VLOOKUP(E626,'Appendix 2b. Deaths 2019'!$E$4:$F$1683,2,FALSE)</f>
        <v>29</v>
      </c>
      <c r="H626" s="190">
        <f t="shared" si="183"/>
        <v>2.1929161247391185E-4</v>
      </c>
      <c r="I626" s="191">
        <v>5</v>
      </c>
      <c r="J626" s="213">
        <f>VLOOKUP(E626,'Appendix 3. nax IBGE 2019'!$E$5:$O$1850,11,FALSE)</f>
        <v>2.499999999999889</v>
      </c>
      <c r="K626" s="190">
        <f t="shared" si="196"/>
        <v>1.0958572815937542E-3</v>
      </c>
      <c r="L626" s="190">
        <f t="shared" si="185"/>
        <v>0.99890414271840622</v>
      </c>
      <c r="M626" s="189">
        <f t="shared" si="200"/>
        <v>98575.995473020332</v>
      </c>
      <c r="N626" s="189">
        <f t="shared" si="184"/>
        <v>108.02522242946227</v>
      </c>
      <c r="O626" s="189">
        <f t="shared" si="197"/>
        <v>492609.91430902795</v>
      </c>
      <c r="P626" s="189">
        <f t="shared" si="198"/>
        <v>7451486.8455517469</v>
      </c>
      <c r="Q626" s="200">
        <f t="shared" si="199"/>
        <v>75.591291873802831</v>
      </c>
    </row>
    <row r="627" spans="2:17" x14ac:dyDescent="0.2">
      <c r="B627" s="209" t="s">
        <v>51</v>
      </c>
      <c r="C627" s="187" t="s">
        <v>69</v>
      </c>
      <c r="D627" s="199" t="s">
        <v>120</v>
      </c>
      <c r="E627" s="187" t="str">
        <f t="shared" si="182"/>
        <v>PBFemale10-14</v>
      </c>
      <c r="F627" s="189">
        <f>VLOOKUP(E627,'Appendix 1b. Pop 2019'!$E$4:$F$1683,2,FALSE)</f>
        <v>151395</v>
      </c>
      <c r="G627" s="189">
        <f>VLOOKUP(E627,'Appendix 2b. Deaths 2019'!$E$4:$F$1683,2,FALSE)</f>
        <v>41</v>
      </c>
      <c r="H627" s="190">
        <f t="shared" si="183"/>
        <v>2.7081475610158854E-4</v>
      </c>
      <c r="I627" s="191">
        <v>5</v>
      </c>
      <c r="J627" s="213">
        <f>VLOOKUP(E627,'Appendix 3. nax IBGE 2019'!$E$5:$O$1850,11,FALSE)</f>
        <v>2.5000000000000218</v>
      </c>
      <c r="K627" s="190">
        <f t="shared" si="196"/>
        <v>1.3531576428653937E-3</v>
      </c>
      <c r="L627" s="190">
        <f t="shared" si="185"/>
        <v>0.99864684235713463</v>
      </c>
      <c r="M627" s="189">
        <f t="shared" si="200"/>
        <v>98467.970250590864</v>
      </c>
      <c r="N627" s="189">
        <f t="shared" si="184"/>
        <v>133.24268652202926</v>
      </c>
      <c r="O627" s="189">
        <f t="shared" si="197"/>
        <v>492006.74453664926</v>
      </c>
      <c r="P627" s="189">
        <f t="shared" si="198"/>
        <v>6958876.9312427193</v>
      </c>
      <c r="Q627" s="200">
        <f t="shared" si="199"/>
        <v>70.671477370083821</v>
      </c>
    </row>
    <row r="628" spans="2:17" x14ac:dyDescent="0.2">
      <c r="B628" s="209" t="s">
        <v>51</v>
      </c>
      <c r="C628" s="187" t="s">
        <v>69</v>
      </c>
      <c r="D628" s="188" t="s">
        <v>121</v>
      </c>
      <c r="E628" s="187" t="str">
        <f t="shared" si="182"/>
        <v>PBFemale15-19</v>
      </c>
      <c r="F628" s="189">
        <f>VLOOKUP(E628,'Appendix 1b. Pop 2019'!$E$4:$F$1683,2,FALSE)</f>
        <v>164146</v>
      </c>
      <c r="G628" s="189">
        <f>VLOOKUP(E628,'Appendix 2b. Deaths 2019'!$E$4:$F$1683,2,FALSE)</f>
        <v>49</v>
      </c>
      <c r="H628" s="190">
        <f t="shared" si="183"/>
        <v>2.9851473688058194E-4</v>
      </c>
      <c r="I628" s="191">
        <v>5</v>
      </c>
      <c r="J628" s="213">
        <f>VLOOKUP(E628,'Appendix 3. nax IBGE 2019'!$E$5:$O$1850,11,FALSE)</f>
        <v>2.4999999999999307</v>
      </c>
      <c r="K628" s="190">
        <f t="shared" si="196"/>
        <v>1.4914606269613468E-3</v>
      </c>
      <c r="L628" s="190">
        <f t="shared" si="185"/>
        <v>0.99850853937303863</v>
      </c>
      <c r="M628" s="189">
        <f t="shared" si="200"/>
        <v>98334.727564068831</v>
      </c>
      <c r="N628" s="189">
        <f t="shared" si="184"/>
        <v>146.66237442477933</v>
      </c>
      <c r="O628" s="189">
        <f t="shared" si="197"/>
        <v>491306.9818842822</v>
      </c>
      <c r="P628" s="189">
        <f t="shared" si="198"/>
        <v>6466870.1867060699</v>
      </c>
      <c r="Q628" s="200">
        <f t="shared" si="199"/>
        <v>65.763849119250949</v>
      </c>
    </row>
    <row r="629" spans="2:17" x14ac:dyDescent="0.2">
      <c r="B629" s="209" t="s">
        <v>51</v>
      </c>
      <c r="C629" s="187" t="s">
        <v>69</v>
      </c>
      <c r="D629" s="188" t="s">
        <v>122</v>
      </c>
      <c r="E629" s="187" t="str">
        <f t="shared" si="182"/>
        <v>PBFemale20-24</v>
      </c>
      <c r="F629" s="189">
        <f>VLOOKUP(E629,'Appendix 1b. Pop 2019'!$E$4:$F$1683,2,FALSE)</f>
        <v>168865</v>
      </c>
      <c r="G629" s="189">
        <f>VLOOKUP(E629,'Appendix 2b. Deaths 2019'!$E$4:$F$1683,2,FALSE)</f>
        <v>91</v>
      </c>
      <c r="H629" s="190">
        <f t="shared" si="183"/>
        <v>5.3889201433097447E-4</v>
      </c>
      <c r="I629" s="191">
        <v>5</v>
      </c>
      <c r="J629" s="213">
        <f>VLOOKUP(E629,'Appendix 3. nax IBGE 2019'!$E$5:$O$1850,11,FALSE)</f>
        <v>2.5000000000000879</v>
      </c>
      <c r="K629" s="190">
        <f t="shared" si="196"/>
        <v>2.6908348980587546E-3</v>
      </c>
      <c r="L629" s="190">
        <f t="shared" si="185"/>
        <v>0.99730916510194123</v>
      </c>
      <c r="M629" s="189">
        <f t="shared" si="200"/>
        <v>98188.065189644054</v>
      </c>
      <c r="N629" s="189">
        <f t="shared" si="184"/>
        <v>264.2078723851622</v>
      </c>
      <c r="O629" s="189">
        <f t="shared" si="197"/>
        <v>490279.80626725743</v>
      </c>
      <c r="P629" s="189">
        <f t="shared" si="198"/>
        <v>5975563.2048217878</v>
      </c>
      <c r="Q629" s="200">
        <f t="shared" si="199"/>
        <v>60.858345597098428</v>
      </c>
    </row>
    <row r="630" spans="2:17" x14ac:dyDescent="0.2">
      <c r="B630" s="209" t="s">
        <v>51</v>
      </c>
      <c r="C630" s="187" t="s">
        <v>69</v>
      </c>
      <c r="D630" s="188" t="s">
        <v>123</v>
      </c>
      <c r="E630" s="187" t="str">
        <f t="shared" si="182"/>
        <v>PBFemale25-29</v>
      </c>
      <c r="F630" s="189">
        <f>VLOOKUP(E630,'Appendix 1b. Pop 2019'!$E$4:$F$1683,2,FALSE)</f>
        <v>167100</v>
      </c>
      <c r="G630" s="189">
        <f>VLOOKUP(E630,'Appendix 2b. Deaths 2019'!$E$4:$F$1683,2,FALSE)</f>
        <v>91</v>
      </c>
      <c r="H630" s="190">
        <f t="shared" si="183"/>
        <v>5.4458408138839014E-4</v>
      </c>
      <c r="I630" s="191">
        <v>5</v>
      </c>
      <c r="J630" s="213">
        <f>VLOOKUP(E630,'Appendix 3. nax IBGE 2019'!$E$5:$O$1850,11,FALSE)</f>
        <v>2.5000000000000839</v>
      </c>
      <c r="K630" s="190">
        <f t="shared" si="196"/>
        <v>2.71921829944271E-3</v>
      </c>
      <c r="L630" s="190">
        <f t="shared" si="185"/>
        <v>0.99728078170055734</v>
      </c>
      <c r="M630" s="189">
        <f t="shared" si="200"/>
        <v>97923.857317258895</v>
      </c>
      <c r="N630" s="189">
        <f t="shared" si="184"/>
        <v>266.27634476910731</v>
      </c>
      <c r="O630" s="189">
        <f t="shared" si="197"/>
        <v>488953.59572437173</v>
      </c>
      <c r="P630" s="189">
        <f t="shared" si="198"/>
        <v>5485283.39855453</v>
      </c>
      <c r="Q630" s="200">
        <f t="shared" si="199"/>
        <v>56.015801959097857</v>
      </c>
    </row>
    <row r="631" spans="2:17" x14ac:dyDescent="0.2">
      <c r="B631" s="209" t="s">
        <v>51</v>
      </c>
      <c r="C631" s="187" t="s">
        <v>69</v>
      </c>
      <c r="D631" s="188" t="s">
        <v>124</v>
      </c>
      <c r="E631" s="187" t="str">
        <f t="shared" si="182"/>
        <v>PBFemale30-34</v>
      </c>
      <c r="F631" s="189">
        <f>VLOOKUP(E631,'Appendix 1b. Pop 2019'!$E$4:$F$1683,2,FALSE)</f>
        <v>168398</v>
      </c>
      <c r="G631" s="189">
        <f>VLOOKUP(E631,'Appendix 2b. Deaths 2019'!$E$4:$F$1683,2,FALSE)</f>
        <v>140</v>
      </c>
      <c r="H631" s="190">
        <f t="shared" si="183"/>
        <v>8.3136379291915579E-4</v>
      </c>
      <c r="I631" s="191">
        <v>5</v>
      </c>
      <c r="J631" s="213">
        <f>VLOOKUP(E631,'Appendix 3. nax IBGE 2019'!$E$5:$O$1850,11,FALSE)</f>
        <v>2.4999999999999805</v>
      </c>
      <c r="K631" s="190">
        <f t="shared" si="196"/>
        <v>4.1481973119681416E-3</v>
      </c>
      <c r="L631" s="190">
        <f t="shared" si="185"/>
        <v>0.99585180268803186</v>
      </c>
      <c r="M631" s="189">
        <f t="shared" si="200"/>
        <v>97657.580972489784</v>
      </c>
      <c r="N631" s="189">
        <f t="shared" si="184"/>
        <v>405.10291488339328</v>
      </c>
      <c r="O631" s="189">
        <f t="shared" si="197"/>
        <v>487275.14757524041</v>
      </c>
      <c r="P631" s="189">
        <f t="shared" si="198"/>
        <v>4996329.8028301578</v>
      </c>
      <c r="Q631" s="200">
        <f t="shared" si="199"/>
        <v>51.161719889801773</v>
      </c>
    </row>
    <row r="632" spans="2:17" x14ac:dyDescent="0.2">
      <c r="B632" s="209" t="s">
        <v>51</v>
      </c>
      <c r="C632" s="187" t="s">
        <v>69</v>
      </c>
      <c r="D632" s="188" t="s">
        <v>125</v>
      </c>
      <c r="E632" s="187" t="str">
        <f t="shared" si="182"/>
        <v>PBFemale35-39</v>
      </c>
      <c r="F632" s="189">
        <f>VLOOKUP(E632,'Appendix 1b. Pop 2019'!$E$4:$F$1683,2,FALSE)</f>
        <v>163461</v>
      </c>
      <c r="G632" s="189">
        <f>VLOOKUP(E632,'Appendix 2b. Deaths 2019'!$E$4:$F$1683,2,FALSE)</f>
        <v>212</v>
      </c>
      <c r="H632" s="190">
        <f t="shared" si="183"/>
        <v>1.2969454487614784E-3</v>
      </c>
      <c r="I632" s="191">
        <v>5</v>
      </c>
      <c r="J632" s="213">
        <f>VLOOKUP(E632,'Appendix 3. nax IBGE 2019'!$E$5:$O$1850,11,FALSE)</f>
        <v>2.5000000000000093</v>
      </c>
      <c r="K632" s="190">
        <f t="shared" si="196"/>
        <v>6.463769353196213E-3</v>
      </c>
      <c r="L632" s="190">
        <f t="shared" si="185"/>
        <v>0.99353623064680374</v>
      </c>
      <c r="M632" s="189">
        <f t="shared" si="200"/>
        <v>97252.478057606393</v>
      </c>
      <c r="N632" s="189">
        <f t="shared" si="184"/>
        <v>628.61758719114334</v>
      </c>
      <c r="O632" s="189">
        <f t="shared" si="197"/>
        <v>484690.84632005414</v>
      </c>
      <c r="P632" s="189">
        <f t="shared" si="198"/>
        <v>4509054.6552549172</v>
      </c>
      <c r="Q632" s="200">
        <f t="shared" si="199"/>
        <v>46.36441914193724</v>
      </c>
    </row>
    <row r="633" spans="2:17" x14ac:dyDescent="0.2">
      <c r="B633" s="209" t="s">
        <v>51</v>
      </c>
      <c r="C633" s="187" t="s">
        <v>69</v>
      </c>
      <c r="D633" s="188" t="s">
        <v>126</v>
      </c>
      <c r="E633" s="187" t="str">
        <f t="shared" si="182"/>
        <v>PBFemale40-44</v>
      </c>
      <c r="F633" s="189">
        <f>VLOOKUP(E633,'Appendix 1b. Pop 2019'!$E$4:$F$1683,2,FALSE)</f>
        <v>149850</v>
      </c>
      <c r="G633" s="189">
        <f>VLOOKUP(E633,'Appendix 2b. Deaths 2019'!$E$4:$F$1683,2,FALSE)</f>
        <v>270</v>
      </c>
      <c r="H633" s="190">
        <f t="shared" si="183"/>
        <v>1.8018018018018018E-3</v>
      </c>
      <c r="I633" s="191">
        <v>5</v>
      </c>
      <c r="J633" s="213">
        <f>VLOOKUP(E633,'Appendix 3. nax IBGE 2019'!$E$5:$O$1850,11,FALSE)</f>
        <v>2.5000000000000018</v>
      </c>
      <c r="K633" s="190">
        <f t="shared" si="196"/>
        <v>8.9686098654708519E-3</v>
      </c>
      <c r="L633" s="190">
        <f t="shared" si="185"/>
        <v>0.99103139013452912</v>
      </c>
      <c r="M633" s="189">
        <f t="shared" si="200"/>
        <v>96623.860470415253</v>
      </c>
      <c r="N633" s="189">
        <f t="shared" si="184"/>
        <v>866.58170825484535</v>
      </c>
      <c r="O633" s="189">
        <f t="shared" si="197"/>
        <v>480952.84808143915</v>
      </c>
      <c r="P633" s="189">
        <f t="shared" si="198"/>
        <v>4024363.8089348627</v>
      </c>
      <c r="Q633" s="200">
        <f t="shared" si="199"/>
        <v>41.649793222317598</v>
      </c>
    </row>
    <row r="634" spans="2:17" x14ac:dyDescent="0.2">
      <c r="B634" s="209" t="s">
        <v>51</v>
      </c>
      <c r="C634" s="187" t="s">
        <v>69</v>
      </c>
      <c r="D634" s="188" t="s">
        <v>127</v>
      </c>
      <c r="E634" s="187" t="str">
        <f t="shared" si="182"/>
        <v>PBFemale45-49</v>
      </c>
      <c r="F634" s="189">
        <f>VLOOKUP(E634,'Appendix 1b. Pop 2019'!$E$4:$F$1683,2,FALSE)</f>
        <v>132253</v>
      </c>
      <c r="G634" s="189">
        <f>VLOOKUP(E634,'Appendix 2b. Deaths 2019'!$E$4:$F$1683,2,FALSE)</f>
        <v>376</v>
      </c>
      <c r="H634" s="190">
        <f t="shared" si="183"/>
        <v>2.8430356967327772E-3</v>
      </c>
      <c r="I634" s="191">
        <v>5</v>
      </c>
      <c r="J634" s="213">
        <f>VLOOKUP(E634,'Appendix 3. nax IBGE 2019'!$E$5:$O$1850,11,FALSE)</f>
        <v>2.4999999999999822</v>
      </c>
      <c r="K634" s="190">
        <f t="shared" si="196"/>
        <v>1.4114855885819823E-2</v>
      </c>
      <c r="L634" s="190">
        <f t="shared" si="185"/>
        <v>0.98588514411418016</v>
      </c>
      <c r="M634" s="189">
        <f t="shared" si="200"/>
        <v>95757.278762160407</v>
      </c>
      <c r="N634" s="189">
        <f t="shared" si="184"/>
        <v>1351.6001897461692</v>
      </c>
      <c r="O634" s="189">
        <f t="shared" si="197"/>
        <v>475407.39333643659</v>
      </c>
      <c r="P634" s="189">
        <f t="shared" si="198"/>
        <v>3543410.9608534235</v>
      </c>
      <c r="Q634" s="200">
        <f t="shared" si="199"/>
        <v>37.004089993560292</v>
      </c>
    </row>
    <row r="635" spans="2:17" x14ac:dyDescent="0.2">
      <c r="B635" s="209" t="s">
        <v>51</v>
      </c>
      <c r="C635" s="187" t="s">
        <v>69</v>
      </c>
      <c r="D635" s="188" t="s">
        <v>128</v>
      </c>
      <c r="E635" s="187" t="str">
        <f t="shared" si="182"/>
        <v>PBFemale50-54</v>
      </c>
      <c r="F635" s="189">
        <f>VLOOKUP(E635,'Appendix 1b. Pop 2019'!$E$4:$F$1683,2,FALSE)</f>
        <v>123143</v>
      </c>
      <c r="G635" s="189">
        <f>VLOOKUP(E635,'Appendix 2b. Deaths 2019'!$E$4:$F$1683,2,FALSE)</f>
        <v>458</v>
      </c>
      <c r="H635" s="190">
        <f t="shared" si="183"/>
        <v>3.7192532259243318E-3</v>
      </c>
      <c r="I635" s="191">
        <v>5</v>
      </c>
      <c r="J635" s="213">
        <f>VLOOKUP(E635,'Appendix 3. nax IBGE 2019'!$E$5:$O$1850,11,FALSE)</f>
        <v>2.500000000000004</v>
      </c>
      <c r="K635" s="190">
        <f t="shared" si="196"/>
        <v>1.8424948506694131E-2</v>
      </c>
      <c r="L635" s="190">
        <f t="shared" si="185"/>
        <v>0.98157505149330582</v>
      </c>
      <c r="M635" s="189">
        <f t="shared" si="200"/>
        <v>94405.678572414239</v>
      </c>
      <c r="N635" s="189">
        <f t="shared" si="184"/>
        <v>1739.4197664362498</v>
      </c>
      <c r="O635" s="189">
        <f t="shared" si="197"/>
        <v>467679.84344598063</v>
      </c>
      <c r="P635" s="189">
        <f t="shared" si="198"/>
        <v>3068003.5675169867</v>
      </c>
      <c r="Q635" s="200">
        <f t="shared" si="199"/>
        <v>32.498082889830222</v>
      </c>
    </row>
    <row r="636" spans="2:17" x14ac:dyDescent="0.2">
      <c r="B636" s="209" t="s">
        <v>51</v>
      </c>
      <c r="C636" s="187" t="s">
        <v>69</v>
      </c>
      <c r="D636" s="188" t="s">
        <v>129</v>
      </c>
      <c r="E636" s="187" t="str">
        <f t="shared" si="182"/>
        <v>PBFemale55-59</v>
      </c>
      <c r="F636" s="189">
        <f>VLOOKUP(E636,'Appendix 1b. Pop 2019'!$E$4:$F$1683,2,FALSE)</f>
        <v>105190</v>
      </c>
      <c r="G636" s="189">
        <f>VLOOKUP(E636,'Appendix 2b. Deaths 2019'!$E$4:$F$1683,2,FALSE)</f>
        <v>595</v>
      </c>
      <c r="H636" s="190">
        <f t="shared" si="183"/>
        <v>5.6564312196976897E-3</v>
      </c>
      <c r="I636" s="191">
        <v>5</v>
      </c>
      <c r="J636" s="213">
        <f>VLOOKUP(E636,'Appendix 3. nax IBGE 2019'!$E$5:$O$1850,11,FALSE)</f>
        <v>2.5000000000000075</v>
      </c>
      <c r="K636" s="190">
        <f t="shared" si="196"/>
        <v>2.7887792646059388E-2</v>
      </c>
      <c r="L636" s="190">
        <f t="shared" si="185"/>
        <v>0.97211220735394066</v>
      </c>
      <c r="M636" s="189">
        <f t="shared" si="200"/>
        <v>92666.258805977996</v>
      </c>
      <c r="N636" s="189">
        <f t="shared" si="184"/>
        <v>2584.2574108671893</v>
      </c>
      <c r="O636" s="189">
        <f t="shared" si="197"/>
        <v>456870.65050272201</v>
      </c>
      <c r="P636" s="189">
        <f t="shared" si="198"/>
        <v>2600323.7240710063</v>
      </c>
      <c r="Q636" s="200">
        <f t="shared" si="199"/>
        <v>28.061170889778673</v>
      </c>
    </row>
    <row r="637" spans="2:17" x14ac:dyDescent="0.2">
      <c r="B637" s="209" t="s">
        <v>51</v>
      </c>
      <c r="C637" s="187" t="s">
        <v>69</v>
      </c>
      <c r="D637" s="188" t="s">
        <v>130</v>
      </c>
      <c r="E637" s="187" t="str">
        <f t="shared" si="182"/>
        <v>PBFemale60-64</v>
      </c>
      <c r="F637" s="189">
        <f>VLOOKUP(E637,'Appendix 1b. Pop 2019'!$E$4:$F$1683,2,FALSE)</f>
        <v>84594</v>
      </c>
      <c r="G637" s="189">
        <f>VLOOKUP(E637,'Appendix 2b. Deaths 2019'!$E$4:$F$1683,2,FALSE)</f>
        <v>769</v>
      </c>
      <c r="H637" s="190">
        <f t="shared" si="183"/>
        <v>9.0904792302054522E-3</v>
      </c>
      <c r="I637" s="191">
        <v>5</v>
      </c>
      <c r="J637" s="213">
        <f>VLOOKUP(E637,'Appendix 3. nax IBGE 2019'!$E$5:$O$1850,11,FALSE)</f>
        <v>2.4999999999999991</v>
      </c>
      <c r="K637" s="190">
        <f t="shared" si="196"/>
        <v>4.4442389601983441E-2</v>
      </c>
      <c r="L637" s="190">
        <f t="shared" si="185"/>
        <v>0.95555761039801657</v>
      </c>
      <c r="M637" s="189">
        <f t="shared" si="200"/>
        <v>90082.001395110812</v>
      </c>
      <c r="N637" s="189">
        <f t="shared" si="184"/>
        <v>4003.4594021279304</v>
      </c>
      <c r="O637" s="189">
        <f t="shared" si="197"/>
        <v>440401.35847023421</v>
      </c>
      <c r="P637" s="189">
        <f t="shared" si="198"/>
        <v>2143453.0735682845</v>
      </c>
      <c r="Q637" s="200">
        <f t="shared" si="199"/>
        <v>23.794465491134392</v>
      </c>
    </row>
    <row r="638" spans="2:17" x14ac:dyDescent="0.2">
      <c r="B638" s="209" t="s">
        <v>51</v>
      </c>
      <c r="C638" s="187" t="s">
        <v>69</v>
      </c>
      <c r="D638" s="188" t="s">
        <v>131</v>
      </c>
      <c r="E638" s="187" t="str">
        <f t="shared" si="182"/>
        <v>PBFemale65-69</v>
      </c>
      <c r="F638" s="189">
        <f>VLOOKUP(E638,'Appendix 1b. Pop 2019'!$E$4:$F$1683,2,FALSE)</f>
        <v>71665</v>
      </c>
      <c r="G638" s="189">
        <f>VLOOKUP(E638,'Appendix 2b. Deaths 2019'!$E$4:$F$1683,2,FALSE)</f>
        <v>1038</v>
      </c>
      <c r="H638" s="190">
        <f t="shared" si="183"/>
        <v>1.448405776878532E-2</v>
      </c>
      <c r="I638" s="191">
        <v>5</v>
      </c>
      <c r="J638" s="213">
        <f>VLOOKUP(E638,'Appendix 3. nax IBGE 2019'!$E$5:$O$1850,11,FALSE)</f>
        <v>2.5000000000000018</v>
      </c>
      <c r="K638" s="190">
        <f t="shared" si="196"/>
        <v>6.9889577161325059E-2</v>
      </c>
      <c r="L638" s="190">
        <f t="shared" si="185"/>
        <v>0.93011042283867496</v>
      </c>
      <c r="M638" s="189">
        <f t="shared" si="200"/>
        <v>86078.541992982879</v>
      </c>
      <c r="N638" s="189">
        <f t="shared" si="184"/>
        <v>6015.9929025529364</v>
      </c>
      <c r="O638" s="189">
        <f t="shared" si="197"/>
        <v>415352.72770853201</v>
      </c>
      <c r="P638" s="189">
        <f t="shared" si="198"/>
        <v>1703051.7150980504</v>
      </c>
      <c r="Q638" s="200">
        <f t="shared" si="199"/>
        <v>19.784857824809382</v>
      </c>
    </row>
    <row r="639" spans="2:17" x14ac:dyDescent="0.2">
      <c r="B639" s="209" t="s">
        <v>51</v>
      </c>
      <c r="C639" s="187" t="s">
        <v>69</v>
      </c>
      <c r="D639" s="188" t="s">
        <v>132</v>
      </c>
      <c r="E639" s="187" t="str">
        <f t="shared" si="182"/>
        <v>PBFemale70-74</v>
      </c>
      <c r="F639" s="189">
        <f>VLOOKUP(E639,'Appendix 1b. Pop 2019'!$E$4:$F$1683,2,FALSE)</f>
        <v>58994</v>
      </c>
      <c r="G639" s="189">
        <f>VLOOKUP(E639,'Appendix 2b. Deaths 2019'!$E$4:$F$1683,2,FALSE)</f>
        <v>1183</v>
      </c>
      <c r="H639" s="190">
        <f t="shared" si="183"/>
        <v>2.0052886734244161E-2</v>
      </c>
      <c r="I639" s="191">
        <v>5</v>
      </c>
      <c r="J639" s="213">
        <f>VLOOKUP(E639,'Appendix 3. nax IBGE 2019'!$E$5:$O$1850,11,FALSE)</f>
        <v>2.4999999999999964</v>
      </c>
      <c r="K639" s="190">
        <f t="shared" si="196"/>
        <v>9.547791417479802E-2</v>
      </c>
      <c r="L639" s="190">
        <f t="shared" si="185"/>
        <v>0.90452208582520199</v>
      </c>
      <c r="M639" s="189">
        <f t="shared" si="200"/>
        <v>80062.549090429937</v>
      </c>
      <c r="N639" s="189">
        <f t="shared" si="184"/>
        <v>7644.2051906716224</v>
      </c>
      <c r="O639" s="189">
        <f t="shared" si="197"/>
        <v>381202.23247547058</v>
      </c>
      <c r="P639" s="189">
        <f t="shared" si="198"/>
        <v>1287698.9873895184</v>
      </c>
      <c r="Q639" s="200">
        <f t="shared" si="199"/>
        <v>16.083662111920443</v>
      </c>
    </row>
    <row r="640" spans="2:17" x14ac:dyDescent="0.2">
      <c r="B640" s="209" t="s">
        <v>51</v>
      </c>
      <c r="C640" s="187" t="s">
        <v>69</v>
      </c>
      <c r="D640" s="188" t="s">
        <v>133</v>
      </c>
      <c r="E640" s="187" t="str">
        <f t="shared" si="182"/>
        <v>PBFemale75-79</v>
      </c>
      <c r="F640" s="189">
        <f>VLOOKUP(E640,'Appendix 1b. Pop 2019'!$E$4:$F$1683,2,FALSE)</f>
        <v>42473</v>
      </c>
      <c r="G640" s="189">
        <f>VLOOKUP(E640,'Appendix 2b. Deaths 2019'!$E$4:$F$1683,2,FALSE)</f>
        <v>1460</v>
      </c>
      <c r="H640" s="190">
        <f t="shared" si="183"/>
        <v>3.4374779271537211E-2</v>
      </c>
      <c r="I640" s="191">
        <v>5</v>
      </c>
      <c r="J640" s="213">
        <f>VLOOKUP(E640,'Appendix 3. nax IBGE 2019'!$E$5:$O$1850,11,FALSE)</f>
        <v>2.5000000000000022</v>
      </c>
      <c r="K640" s="190">
        <f t="shared" si="196"/>
        <v>0.15827244541768748</v>
      </c>
      <c r="L640" s="190">
        <f t="shared" si="185"/>
        <v>0.84172755458231252</v>
      </c>
      <c r="M640" s="189">
        <f t="shared" si="200"/>
        <v>72418.343899758314</v>
      </c>
      <c r="N640" s="189">
        <f t="shared" si="184"/>
        <v>11461.828382113819</v>
      </c>
      <c r="O640" s="189">
        <f t="shared" si="197"/>
        <v>333437.14854350704</v>
      </c>
      <c r="P640" s="189">
        <f t="shared" si="198"/>
        <v>906496.75491404789</v>
      </c>
      <c r="Q640" s="200">
        <f t="shared" si="199"/>
        <v>12.517501866223609</v>
      </c>
    </row>
    <row r="641" spans="2:17" x14ac:dyDescent="0.2">
      <c r="B641" s="209" t="s">
        <v>51</v>
      </c>
      <c r="C641" s="187" t="s">
        <v>69</v>
      </c>
      <c r="D641" s="188" t="s">
        <v>134</v>
      </c>
      <c r="E641" s="187" t="str">
        <f t="shared" si="182"/>
        <v>PBFemale80-84</v>
      </c>
      <c r="F641" s="189">
        <f>VLOOKUP(E641,'Appendix 1b. Pop 2019'!$E$4:$F$1683,2,FALSE)</f>
        <v>30240</v>
      </c>
      <c r="G641" s="189">
        <f>VLOOKUP(E641,'Appendix 2b. Deaths 2019'!$E$4:$F$1683,2,FALSE)</f>
        <v>1743</v>
      </c>
      <c r="H641" s="190">
        <f t="shared" si="183"/>
        <v>5.7638888888888892E-2</v>
      </c>
      <c r="I641" s="191">
        <v>5</v>
      </c>
      <c r="J641" s="213">
        <f>VLOOKUP(E641,'Appendix 3. nax IBGE 2019'!$E$5:$O$1850,11,FALSE)</f>
        <v>2.4999999999999996</v>
      </c>
      <c r="K641" s="190">
        <f t="shared" si="196"/>
        <v>0.25189681335356601</v>
      </c>
      <c r="L641" s="190">
        <f t="shared" si="185"/>
        <v>0.74810318664643405</v>
      </c>
      <c r="M641" s="189">
        <f t="shared" si="200"/>
        <v>60956.515517644497</v>
      </c>
      <c r="N641" s="189">
        <f t="shared" si="184"/>
        <v>15354.752012031846</v>
      </c>
      <c r="O641" s="189">
        <f t="shared" si="197"/>
        <v>266395.69755814289</v>
      </c>
      <c r="P641" s="189">
        <f t="shared" si="198"/>
        <v>573059.6063705408</v>
      </c>
      <c r="Q641" s="200">
        <f t="shared" si="199"/>
        <v>9.4011214634580416</v>
      </c>
    </row>
    <row r="642" spans="2:17" x14ac:dyDescent="0.2">
      <c r="B642" s="209" t="s">
        <v>51</v>
      </c>
      <c r="C642" s="187" t="s">
        <v>69</v>
      </c>
      <c r="D642" s="188" t="s">
        <v>135</v>
      </c>
      <c r="E642" s="187" t="str">
        <f t="shared" si="182"/>
        <v>PBFemale85-89</v>
      </c>
      <c r="F642" s="189">
        <f>VLOOKUP(E642,'Appendix 1b. Pop 2019'!$E$4:$F$1683,2,FALSE)</f>
        <v>14744</v>
      </c>
      <c r="G642" s="189">
        <f>VLOOKUP(E642,'Appendix 2b. Deaths 2019'!$E$4:$F$1683,2,FALSE)</f>
        <v>1546</v>
      </c>
      <c r="H642" s="190">
        <f t="shared" si="183"/>
        <v>0.10485621269669018</v>
      </c>
      <c r="I642" s="191">
        <v>5</v>
      </c>
      <c r="J642" s="213">
        <f>VLOOKUP(E642,'Appendix 3. nax IBGE 2019'!$E$5:$O$1850,11,FALSE)</f>
        <v>2.5000000000000009</v>
      </c>
      <c r="K642" s="190">
        <f t="shared" si="196"/>
        <v>0.41539040249341724</v>
      </c>
      <c r="L642" s="190">
        <f t="shared" si="185"/>
        <v>0.58460959750658281</v>
      </c>
      <c r="M642" s="189">
        <f t="shared" si="200"/>
        <v>45601.763505612653</v>
      </c>
      <c r="N642" s="189">
        <f t="shared" si="184"/>
        <v>18942.534897006066</v>
      </c>
      <c r="O642" s="189">
        <f t="shared" si="197"/>
        <v>180652.48028554811</v>
      </c>
      <c r="P642" s="189">
        <f t="shared" si="198"/>
        <v>306663.90881239792</v>
      </c>
      <c r="Q642" s="200">
        <f t="shared" si="199"/>
        <v>6.724825647908415</v>
      </c>
    </row>
    <row r="643" spans="2:17" x14ac:dyDescent="0.2">
      <c r="B643" s="210" t="s">
        <v>51</v>
      </c>
      <c r="C643" s="211" t="s">
        <v>69</v>
      </c>
      <c r="D643" s="203" t="s">
        <v>8</v>
      </c>
      <c r="E643" s="211" t="str">
        <f t="shared" si="182"/>
        <v>PBFemale90+</v>
      </c>
      <c r="F643" s="204">
        <f>VLOOKUP(E643,'Appendix 1b. Pop 2019'!$E$4:$F$1683,2,FALSE)</f>
        <v>9808</v>
      </c>
      <c r="G643" s="204">
        <f>VLOOKUP(E643,'Appendix 2b. Deaths 2019'!$E$4:$F$1683,2,FALSE)</f>
        <v>2075</v>
      </c>
      <c r="H643" s="202">
        <f t="shared" si="183"/>
        <v>0.21156199021207178</v>
      </c>
      <c r="I643" s="205"/>
      <c r="J643" s="214">
        <f>VLOOKUP(E643,'Appendix 3. nax IBGE 2019'!$E$5:$O$1850,11,FALSE)</f>
        <v>4.8428417290918429</v>
      </c>
      <c r="K643" s="202">
        <v>1</v>
      </c>
      <c r="L643" s="202">
        <f t="shared" si="185"/>
        <v>0</v>
      </c>
      <c r="M643" s="204">
        <f t="shared" si="200"/>
        <v>26659.228608606587</v>
      </c>
      <c r="N643" s="204">
        <f t="shared" si="184"/>
        <v>26659.228608606587</v>
      </c>
      <c r="O643" s="204">
        <f>M643*Q643</f>
        <v>126011.42852684982</v>
      </c>
      <c r="P643" s="204">
        <f>O643</f>
        <v>126011.42852684982</v>
      </c>
      <c r="Q643" s="206">
        <f>1/H643</f>
        <v>4.7267469879518069</v>
      </c>
    </row>
    <row r="644" spans="2:17" x14ac:dyDescent="0.2">
      <c r="B644" s="207" t="s">
        <v>51</v>
      </c>
      <c r="C644" s="208" t="s">
        <v>70</v>
      </c>
      <c r="D644" s="194">
        <v>0</v>
      </c>
      <c r="E644" s="208" t="str">
        <f t="shared" ref="E644:E707" si="201">_xlfn.CONCAT(B644,C644,D644)</f>
        <v>PBMale0</v>
      </c>
      <c r="F644" s="195">
        <f>VLOOKUP(E644,'Appendix 1b. Pop 2019'!$E$4:$F$1683,2,FALSE)</f>
        <v>29538</v>
      </c>
      <c r="G644" s="195">
        <f>VLOOKUP(E644,'Appendix 2b. Deaths 2019'!$E$4:$F$1683,2,FALSE)</f>
        <v>396</v>
      </c>
      <c r="H644" s="193">
        <f t="shared" ref="H644:H707" si="202">G644/F644</f>
        <v>1.3406459475929311E-2</v>
      </c>
      <c r="I644" s="196">
        <v>1</v>
      </c>
      <c r="J644" s="212">
        <f>VLOOKUP(E644,'Appendix 3. nax IBGE 2019'!$E$5:$O$1850,11,FALSE)</f>
        <v>8.3358516008818231E-2</v>
      </c>
      <c r="K644" s="193">
        <f t="shared" ref="K644:K662" si="203">(I644*H644)/(1+(I644-J644)*H644)</f>
        <v>1.3243708640873507E-2</v>
      </c>
      <c r="L644" s="193">
        <f t="shared" si="185"/>
        <v>0.98675629135912646</v>
      </c>
      <c r="M644" s="195">
        <v>100000</v>
      </c>
      <c r="N644" s="195">
        <f t="shared" ref="N644:N707" si="204">M644*K644</f>
        <v>1324.3708640873506</v>
      </c>
      <c r="O644" s="195">
        <f t="shared" ref="O644:O662" si="205">M645*I644+N644*J644</f>
        <v>98786.026725788281</v>
      </c>
      <c r="P644" s="195">
        <f t="shared" ref="P644:P662" si="206">P645+O644</f>
        <v>7285633.3634996861</v>
      </c>
      <c r="Q644" s="197">
        <f t="shared" ref="Q644:Q662" si="207">P644/M644</f>
        <v>72.856333634996858</v>
      </c>
    </row>
    <row r="645" spans="2:17" x14ac:dyDescent="0.2">
      <c r="B645" s="209" t="s">
        <v>51</v>
      </c>
      <c r="C645" s="187" t="s">
        <v>70</v>
      </c>
      <c r="D645" s="199" t="s">
        <v>139</v>
      </c>
      <c r="E645" s="187" t="str">
        <f t="shared" si="201"/>
        <v>PBMale01-04</v>
      </c>
      <c r="F645" s="189">
        <f>VLOOKUP(E645,'Appendix 1b. Pop 2019'!$E$4:$F$1683,2,FALSE)</f>
        <v>117659</v>
      </c>
      <c r="G645" s="189">
        <f>VLOOKUP(E645,'Appendix 2b. Deaths 2019'!$E$4:$F$1683,2,FALSE)</f>
        <v>66</v>
      </c>
      <c r="H645" s="190">
        <f t="shared" si="202"/>
        <v>5.6094306427897564E-4</v>
      </c>
      <c r="I645" s="191">
        <v>4</v>
      </c>
      <c r="J645" s="213">
        <f>VLOOKUP(E645,'Appendix 3. nax IBGE 2019'!$E$5:$O$1850,11,FALSE)</f>
        <v>1.610180275222731</v>
      </c>
      <c r="K645" s="190">
        <f t="shared" si="203"/>
        <v>2.2407683887793136E-3</v>
      </c>
      <c r="L645" s="190">
        <f t="shared" ref="L645:L708" si="208">1-K645</f>
        <v>0.99775923161122071</v>
      </c>
      <c r="M645" s="189">
        <f t="shared" ref="M645:M663" si="209">M644-N644</f>
        <v>98675.629135912648</v>
      </c>
      <c r="N645" s="189">
        <f t="shared" si="204"/>
        <v>221.10923051066408</v>
      </c>
      <c r="O645" s="189">
        <f t="shared" si="205"/>
        <v>394174.1053432459</v>
      </c>
      <c r="P645" s="189">
        <f t="shared" si="206"/>
        <v>7186847.3367738975</v>
      </c>
      <c r="Q645" s="200">
        <f t="shared" si="207"/>
        <v>72.833053102453135</v>
      </c>
    </row>
    <row r="646" spans="2:17" x14ac:dyDescent="0.2">
      <c r="B646" s="209" t="s">
        <v>51</v>
      </c>
      <c r="C646" s="187" t="s">
        <v>70</v>
      </c>
      <c r="D646" s="199" t="s">
        <v>138</v>
      </c>
      <c r="E646" s="187" t="str">
        <f t="shared" si="201"/>
        <v>PBMale05-09</v>
      </c>
      <c r="F646" s="189">
        <f>VLOOKUP(E646,'Appendix 1b. Pop 2019'!$E$4:$F$1683,2,FALSE)</f>
        <v>139222</v>
      </c>
      <c r="G646" s="189">
        <f>VLOOKUP(E646,'Appendix 2b. Deaths 2019'!$E$4:$F$1683,2,FALSE)</f>
        <v>39</v>
      </c>
      <c r="H646" s="190">
        <f t="shared" si="202"/>
        <v>2.8012814066742328E-4</v>
      </c>
      <c r="I646" s="191">
        <v>5</v>
      </c>
      <c r="J646" s="213">
        <f>VLOOKUP(E646,'Appendix 3. nax IBGE 2019'!$E$5:$O$1850,11,FALSE)</f>
        <v>2.4999999999999001</v>
      </c>
      <c r="K646" s="190">
        <f t="shared" si="203"/>
        <v>1.3996604926087158E-3</v>
      </c>
      <c r="L646" s="190">
        <f t="shared" si="208"/>
        <v>0.99860033950739124</v>
      </c>
      <c r="M646" s="189">
        <f t="shared" si="209"/>
        <v>98454.51990540199</v>
      </c>
      <c r="N646" s="189">
        <f t="shared" si="204"/>
        <v>137.80290183034955</v>
      </c>
      <c r="O646" s="189">
        <f t="shared" si="205"/>
        <v>491928.09227243403</v>
      </c>
      <c r="P646" s="189">
        <f t="shared" si="206"/>
        <v>6792673.2314306516</v>
      </c>
      <c r="Q646" s="200">
        <f t="shared" si="207"/>
        <v>68.993005480675265</v>
      </c>
    </row>
    <row r="647" spans="2:17" x14ac:dyDescent="0.2">
      <c r="B647" s="209" t="s">
        <v>51</v>
      </c>
      <c r="C647" s="187" t="s">
        <v>70</v>
      </c>
      <c r="D647" s="199" t="s">
        <v>120</v>
      </c>
      <c r="E647" s="187" t="str">
        <f t="shared" si="201"/>
        <v>PBMale10-14</v>
      </c>
      <c r="F647" s="189">
        <f>VLOOKUP(E647,'Appendix 1b. Pop 2019'!$E$4:$F$1683,2,FALSE)</f>
        <v>158535</v>
      </c>
      <c r="G647" s="189">
        <f>VLOOKUP(E647,'Appendix 2b. Deaths 2019'!$E$4:$F$1683,2,FALSE)</f>
        <v>50</v>
      </c>
      <c r="H647" s="190">
        <f t="shared" si="202"/>
        <v>3.1538776926230802E-4</v>
      </c>
      <c r="I647" s="191">
        <v>5</v>
      </c>
      <c r="J647" s="213">
        <f>VLOOKUP(E647,'Appendix 3. nax IBGE 2019'!$E$5:$O$1850,11,FALSE)</f>
        <v>2.4999999999997708</v>
      </c>
      <c r="K647" s="190">
        <f t="shared" si="203"/>
        <v>1.5756964578343626E-3</v>
      </c>
      <c r="L647" s="190">
        <f t="shared" si="208"/>
        <v>0.9984243035421656</v>
      </c>
      <c r="M647" s="189">
        <f t="shared" si="209"/>
        <v>98316.717003571641</v>
      </c>
      <c r="N647" s="189">
        <f t="shared" si="204"/>
        <v>154.91730272843128</v>
      </c>
      <c r="O647" s="189">
        <f t="shared" si="205"/>
        <v>491196.29176103714</v>
      </c>
      <c r="P647" s="189">
        <f t="shared" si="206"/>
        <v>6300745.1391582172</v>
      </c>
      <c r="Q647" s="200">
        <f t="shared" si="207"/>
        <v>64.086203559149808</v>
      </c>
    </row>
    <row r="648" spans="2:17" x14ac:dyDescent="0.2">
      <c r="B648" s="209" t="s">
        <v>51</v>
      </c>
      <c r="C648" s="187" t="s">
        <v>70</v>
      </c>
      <c r="D648" s="188" t="s">
        <v>121</v>
      </c>
      <c r="E648" s="187" t="str">
        <f t="shared" si="201"/>
        <v>PBMale15-19</v>
      </c>
      <c r="F648" s="189">
        <f>VLOOKUP(E648,'Appendix 1b. Pop 2019'!$E$4:$F$1683,2,FALSE)</f>
        <v>168594</v>
      </c>
      <c r="G648" s="189">
        <f>VLOOKUP(E648,'Appendix 2b. Deaths 2019'!$E$4:$F$1683,2,FALSE)</f>
        <v>246</v>
      </c>
      <c r="H648" s="190">
        <f t="shared" si="202"/>
        <v>1.4591266593117192E-3</v>
      </c>
      <c r="I648" s="191">
        <v>5</v>
      </c>
      <c r="J648" s="213">
        <f>VLOOKUP(E648,'Appendix 3. nax IBGE 2019'!$E$5:$O$1850,11,FALSE)</f>
        <v>2.5000000000000213</v>
      </c>
      <c r="K648" s="190">
        <f t="shared" si="203"/>
        <v>7.2691168909455178E-3</v>
      </c>
      <c r="L648" s="190">
        <f t="shared" si="208"/>
        <v>0.99273088310905444</v>
      </c>
      <c r="M648" s="189">
        <f t="shared" si="209"/>
        <v>98161.799700843214</v>
      </c>
      <c r="N648" s="189">
        <f t="shared" si="204"/>
        <v>713.54959625101003</v>
      </c>
      <c r="O648" s="189">
        <f t="shared" si="205"/>
        <v>489025.12451358855</v>
      </c>
      <c r="P648" s="189">
        <f t="shared" si="206"/>
        <v>5809548.8473971803</v>
      </c>
      <c r="Q648" s="200">
        <f t="shared" si="207"/>
        <v>59.18339787068183</v>
      </c>
    </row>
    <row r="649" spans="2:17" x14ac:dyDescent="0.2">
      <c r="B649" s="209" t="s">
        <v>51</v>
      </c>
      <c r="C649" s="187" t="s">
        <v>70</v>
      </c>
      <c r="D649" s="188" t="s">
        <v>122</v>
      </c>
      <c r="E649" s="187" t="str">
        <f t="shared" si="201"/>
        <v>PBMale20-24</v>
      </c>
      <c r="F649" s="189">
        <f>VLOOKUP(E649,'Appendix 1b. Pop 2019'!$E$4:$F$1683,2,FALSE)</f>
        <v>169224</v>
      </c>
      <c r="G649" s="189">
        <f>VLOOKUP(E649,'Appendix 2b. Deaths 2019'!$E$4:$F$1683,2,FALSE)</f>
        <v>351</v>
      </c>
      <c r="H649" s="190">
        <f t="shared" si="202"/>
        <v>2.074173876045951E-3</v>
      </c>
      <c r="I649" s="191">
        <v>5</v>
      </c>
      <c r="J649" s="213">
        <f>VLOOKUP(E649,'Appendix 3. nax IBGE 2019'!$E$5:$O$1850,11,FALSE)</f>
        <v>2.5000000000000302</v>
      </c>
      <c r="K649" s="190">
        <f t="shared" si="203"/>
        <v>1.0317369335367414E-2</v>
      </c>
      <c r="L649" s="190">
        <f t="shared" si="208"/>
        <v>0.98968263066463258</v>
      </c>
      <c r="M649" s="189">
        <f t="shared" si="209"/>
        <v>97448.250104592211</v>
      </c>
      <c r="N649" s="189">
        <f t="shared" si="204"/>
        <v>1005.4095874143341</v>
      </c>
      <c r="O649" s="189">
        <f t="shared" si="205"/>
        <v>484727.72655442526</v>
      </c>
      <c r="P649" s="189">
        <f t="shared" si="206"/>
        <v>5320523.7228835914</v>
      </c>
      <c r="Q649" s="200">
        <f t="shared" si="207"/>
        <v>54.598453201294213</v>
      </c>
    </row>
    <row r="650" spans="2:17" x14ac:dyDescent="0.2">
      <c r="B650" s="209" t="s">
        <v>51</v>
      </c>
      <c r="C650" s="187" t="s">
        <v>70</v>
      </c>
      <c r="D650" s="188" t="s">
        <v>123</v>
      </c>
      <c r="E650" s="187" t="str">
        <f t="shared" si="201"/>
        <v>PBMale25-29</v>
      </c>
      <c r="F650" s="189">
        <f>VLOOKUP(E650,'Appendix 1b. Pop 2019'!$E$4:$F$1683,2,FALSE)</f>
        <v>160871</v>
      </c>
      <c r="G650" s="189">
        <f>VLOOKUP(E650,'Appendix 2b. Deaths 2019'!$E$4:$F$1683,2,FALSE)</f>
        <v>373</v>
      </c>
      <c r="H650" s="190">
        <f t="shared" si="202"/>
        <v>2.3186279689937899E-3</v>
      </c>
      <c r="I650" s="191">
        <v>5</v>
      </c>
      <c r="J650" s="213">
        <f>VLOOKUP(E650,'Appendix 3. nax IBGE 2019'!$E$5:$O$1850,11,FALSE)</f>
        <v>2.500000000000004</v>
      </c>
      <c r="K650" s="190">
        <f t="shared" si="203"/>
        <v>1.1526326686381937E-2</v>
      </c>
      <c r="L650" s="190">
        <f t="shared" si="208"/>
        <v>0.98847367331361802</v>
      </c>
      <c r="M650" s="189">
        <f t="shared" si="209"/>
        <v>96442.840517177872</v>
      </c>
      <c r="N650" s="189">
        <f t="shared" si="204"/>
        <v>1111.6316863636246</v>
      </c>
      <c r="O650" s="189">
        <f t="shared" si="205"/>
        <v>479435.12336998025</v>
      </c>
      <c r="P650" s="189">
        <f t="shared" si="206"/>
        <v>4835795.996329166</v>
      </c>
      <c r="Q650" s="200">
        <f t="shared" si="207"/>
        <v>50.141575781022752</v>
      </c>
    </row>
    <row r="651" spans="2:17" x14ac:dyDescent="0.2">
      <c r="B651" s="209" t="s">
        <v>51</v>
      </c>
      <c r="C651" s="187" t="s">
        <v>70</v>
      </c>
      <c r="D651" s="188" t="s">
        <v>124</v>
      </c>
      <c r="E651" s="187" t="str">
        <f t="shared" si="201"/>
        <v>PBMale30-34</v>
      </c>
      <c r="F651" s="189">
        <f>VLOOKUP(E651,'Appendix 1b. Pop 2019'!$E$4:$F$1683,2,FALSE)</f>
        <v>156667</v>
      </c>
      <c r="G651" s="189">
        <f>VLOOKUP(E651,'Appendix 2b. Deaths 2019'!$E$4:$F$1683,2,FALSE)</f>
        <v>425</v>
      </c>
      <c r="H651" s="190">
        <f t="shared" si="202"/>
        <v>2.7127601856166265E-3</v>
      </c>
      <c r="I651" s="191">
        <v>5</v>
      </c>
      <c r="J651" s="213">
        <f>VLOOKUP(E651,'Appendix 3. nax IBGE 2019'!$E$5:$O$1850,11,FALSE)</f>
        <v>2.5000000000000129</v>
      </c>
      <c r="K651" s="190">
        <f t="shared" si="203"/>
        <v>1.3472432233665866E-2</v>
      </c>
      <c r="L651" s="190">
        <f t="shared" si="208"/>
        <v>0.9865275677663341</v>
      </c>
      <c r="M651" s="189">
        <f t="shared" si="209"/>
        <v>95331.208830814241</v>
      </c>
      <c r="N651" s="189">
        <f t="shared" si="204"/>
        <v>1284.3432507265939</v>
      </c>
      <c r="O651" s="189">
        <f t="shared" si="205"/>
        <v>473445.18602725473</v>
      </c>
      <c r="P651" s="189">
        <f t="shared" si="206"/>
        <v>4356360.8729591854</v>
      </c>
      <c r="Q651" s="200">
        <f t="shared" si="207"/>
        <v>45.697111432736428</v>
      </c>
    </row>
    <row r="652" spans="2:17" x14ac:dyDescent="0.2">
      <c r="B652" s="209" t="s">
        <v>51</v>
      </c>
      <c r="C652" s="187" t="s">
        <v>70</v>
      </c>
      <c r="D652" s="188" t="s">
        <v>125</v>
      </c>
      <c r="E652" s="187" t="str">
        <f t="shared" si="201"/>
        <v>PBMale35-39</v>
      </c>
      <c r="F652" s="189">
        <f>VLOOKUP(E652,'Appendix 1b. Pop 2019'!$E$4:$F$1683,2,FALSE)</f>
        <v>150625</v>
      </c>
      <c r="G652" s="189">
        <f>VLOOKUP(E652,'Appendix 2b. Deaths 2019'!$E$4:$F$1683,2,FALSE)</f>
        <v>463</v>
      </c>
      <c r="H652" s="190">
        <f t="shared" si="202"/>
        <v>3.0738589211618257E-3</v>
      </c>
      <c r="I652" s="191">
        <v>5</v>
      </c>
      <c r="J652" s="213">
        <f>VLOOKUP(E652,'Appendix 3. nax IBGE 2019'!$E$5:$O$1850,11,FALSE)</f>
        <v>2.5000000000000311</v>
      </c>
      <c r="K652" s="190">
        <f t="shared" si="203"/>
        <v>1.5252087691268758E-2</v>
      </c>
      <c r="L652" s="190">
        <f t="shared" si="208"/>
        <v>0.98474791230873127</v>
      </c>
      <c r="M652" s="189">
        <f t="shared" si="209"/>
        <v>94046.865580087644</v>
      </c>
      <c r="N652" s="189">
        <f t="shared" si="204"/>
        <v>1434.4110409164623</v>
      </c>
      <c r="O652" s="189">
        <f t="shared" si="205"/>
        <v>466648.30029814714</v>
      </c>
      <c r="P652" s="189">
        <f t="shared" si="206"/>
        <v>3882915.6869319305</v>
      </c>
      <c r="Q652" s="200">
        <f t="shared" si="207"/>
        <v>41.287029216570218</v>
      </c>
    </row>
    <row r="653" spans="2:17" x14ac:dyDescent="0.2">
      <c r="B653" s="209" t="s">
        <v>51</v>
      </c>
      <c r="C653" s="187" t="s">
        <v>70</v>
      </c>
      <c r="D653" s="188" t="s">
        <v>126</v>
      </c>
      <c r="E653" s="187" t="str">
        <f t="shared" si="201"/>
        <v>PBMale40-44</v>
      </c>
      <c r="F653" s="189">
        <f>VLOOKUP(E653,'Appendix 1b. Pop 2019'!$E$4:$F$1683,2,FALSE)</f>
        <v>136486</v>
      </c>
      <c r="G653" s="189">
        <f>VLOOKUP(E653,'Appendix 2b. Deaths 2019'!$E$4:$F$1683,2,FALSE)</f>
        <v>550</v>
      </c>
      <c r="H653" s="190">
        <f t="shared" si="202"/>
        <v>4.029717333645942E-3</v>
      </c>
      <c r="I653" s="191">
        <v>5</v>
      </c>
      <c r="J653" s="213">
        <f>VLOOKUP(E653,'Appendix 3. nax IBGE 2019'!$E$5:$O$1850,11,FALSE)</f>
        <v>2.499999999999968</v>
      </c>
      <c r="K653" s="190">
        <f t="shared" si="203"/>
        <v>1.9947628408324328E-2</v>
      </c>
      <c r="L653" s="190">
        <f t="shared" si="208"/>
        <v>0.98005237159167569</v>
      </c>
      <c r="M653" s="189">
        <f t="shared" si="209"/>
        <v>92612.454539171187</v>
      </c>
      <c r="N653" s="189">
        <f t="shared" si="204"/>
        <v>1847.3988291302164</v>
      </c>
      <c r="O653" s="189">
        <f t="shared" si="205"/>
        <v>458443.77562303032</v>
      </c>
      <c r="P653" s="189">
        <f t="shared" si="206"/>
        <v>3416267.3866337831</v>
      </c>
      <c r="Q653" s="200">
        <f t="shared" si="207"/>
        <v>36.88777501506393</v>
      </c>
    </row>
    <row r="654" spans="2:17" x14ac:dyDescent="0.2">
      <c r="B654" s="209" t="s">
        <v>51</v>
      </c>
      <c r="C654" s="187" t="s">
        <v>70</v>
      </c>
      <c r="D654" s="188" t="s">
        <v>127</v>
      </c>
      <c r="E654" s="187" t="str">
        <f t="shared" si="201"/>
        <v>PBMale45-49</v>
      </c>
      <c r="F654" s="189">
        <f>VLOOKUP(E654,'Appendix 1b. Pop 2019'!$E$4:$F$1683,2,FALSE)</f>
        <v>118747</v>
      </c>
      <c r="G654" s="189">
        <f>VLOOKUP(E654,'Appendix 2b. Deaths 2019'!$E$4:$F$1683,2,FALSE)</f>
        <v>668</v>
      </c>
      <c r="H654" s="190">
        <f t="shared" si="202"/>
        <v>5.6254052733963802E-3</v>
      </c>
      <c r="I654" s="191">
        <v>5</v>
      </c>
      <c r="J654" s="213">
        <f>VLOOKUP(E654,'Appendix 3. nax IBGE 2019'!$E$5:$O$1850,11,FALSE)</f>
        <v>2.5000000000000058</v>
      </c>
      <c r="K654" s="190">
        <f t="shared" si="203"/>
        <v>2.7736947440975941E-2</v>
      </c>
      <c r="L654" s="190">
        <f t="shared" si="208"/>
        <v>0.97226305255902401</v>
      </c>
      <c r="M654" s="189">
        <f t="shared" si="209"/>
        <v>90765.055710040964</v>
      </c>
      <c r="N654" s="189">
        <f t="shared" si="204"/>
        <v>2517.5455797066593</v>
      </c>
      <c r="O654" s="189">
        <f t="shared" si="205"/>
        <v>447531.41460093821</v>
      </c>
      <c r="P654" s="189">
        <f t="shared" si="206"/>
        <v>2957823.6110107526</v>
      </c>
      <c r="Q654" s="200">
        <f t="shared" si="207"/>
        <v>32.587691241658554</v>
      </c>
    </row>
    <row r="655" spans="2:17" x14ac:dyDescent="0.2">
      <c r="B655" s="209" t="s">
        <v>51</v>
      </c>
      <c r="C655" s="187" t="s">
        <v>70</v>
      </c>
      <c r="D655" s="188" t="s">
        <v>128</v>
      </c>
      <c r="E655" s="187" t="str">
        <f t="shared" si="201"/>
        <v>PBMale50-54</v>
      </c>
      <c r="F655" s="189">
        <f>VLOOKUP(E655,'Appendix 1b. Pop 2019'!$E$4:$F$1683,2,FALSE)</f>
        <v>108440</v>
      </c>
      <c r="G655" s="189">
        <f>VLOOKUP(E655,'Appendix 2b. Deaths 2019'!$E$4:$F$1683,2,FALSE)</f>
        <v>846</v>
      </c>
      <c r="H655" s="190">
        <f t="shared" si="202"/>
        <v>7.8015492438214679E-3</v>
      </c>
      <c r="I655" s="191">
        <v>5</v>
      </c>
      <c r="J655" s="213">
        <f>VLOOKUP(E655,'Appendix 3. nax IBGE 2019'!$E$5:$O$1850,11,FALSE)</f>
        <v>2.4999999999999987</v>
      </c>
      <c r="K655" s="190">
        <f t="shared" si="203"/>
        <v>3.8261498801501516E-2</v>
      </c>
      <c r="L655" s="190">
        <f t="shared" si="208"/>
        <v>0.96173850119849846</v>
      </c>
      <c r="M655" s="189">
        <f t="shared" si="209"/>
        <v>88247.510130334311</v>
      </c>
      <c r="N655" s="189">
        <f t="shared" si="204"/>
        <v>3376.4820030872793</v>
      </c>
      <c r="O655" s="189">
        <f t="shared" si="205"/>
        <v>432796.3456439533</v>
      </c>
      <c r="P655" s="189">
        <f t="shared" si="206"/>
        <v>2510292.1964098145</v>
      </c>
      <c r="Q655" s="200">
        <f t="shared" si="207"/>
        <v>28.446039924552199</v>
      </c>
    </row>
    <row r="656" spans="2:17" x14ac:dyDescent="0.2">
      <c r="B656" s="209" t="s">
        <v>51</v>
      </c>
      <c r="C656" s="187" t="s">
        <v>70</v>
      </c>
      <c r="D656" s="188" t="s">
        <v>129</v>
      </c>
      <c r="E656" s="187" t="str">
        <f t="shared" si="201"/>
        <v>PBMale55-59</v>
      </c>
      <c r="F656" s="189">
        <f>VLOOKUP(E656,'Appendix 1b. Pop 2019'!$E$4:$F$1683,2,FALSE)</f>
        <v>90833</v>
      </c>
      <c r="G656" s="189">
        <f>VLOOKUP(E656,'Appendix 2b. Deaths 2019'!$E$4:$F$1683,2,FALSE)</f>
        <v>973</v>
      </c>
      <c r="H656" s="190">
        <f t="shared" si="202"/>
        <v>1.071196591547125E-2</v>
      </c>
      <c r="I656" s="191">
        <v>5</v>
      </c>
      <c r="J656" s="213">
        <f>VLOOKUP(E656,'Appendix 3. nax IBGE 2019'!$E$5:$O$1850,11,FALSE)</f>
        <v>2.4999999999999978</v>
      </c>
      <c r="K656" s="190">
        <f t="shared" si="203"/>
        <v>5.2162911258718386E-2</v>
      </c>
      <c r="L656" s="190">
        <f t="shared" si="208"/>
        <v>0.94783708874128159</v>
      </c>
      <c r="M656" s="189">
        <f t="shared" si="209"/>
        <v>84871.028127247031</v>
      </c>
      <c r="N656" s="189">
        <f t="shared" si="204"/>
        <v>4427.1199086377792</v>
      </c>
      <c r="O656" s="189">
        <f t="shared" si="205"/>
        <v>413287.34086464078</v>
      </c>
      <c r="P656" s="189">
        <f t="shared" si="206"/>
        <v>2077495.8507658611</v>
      </c>
      <c r="Q656" s="200">
        <f t="shared" si="207"/>
        <v>24.478268928839579</v>
      </c>
    </row>
    <row r="657" spans="2:17" x14ac:dyDescent="0.2">
      <c r="B657" s="209" t="s">
        <v>51</v>
      </c>
      <c r="C657" s="187" t="s">
        <v>70</v>
      </c>
      <c r="D657" s="188" t="s">
        <v>130</v>
      </c>
      <c r="E657" s="187" t="str">
        <f t="shared" si="201"/>
        <v>PBMale60-64</v>
      </c>
      <c r="F657" s="189">
        <f>VLOOKUP(E657,'Appendix 1b. Pop 2019'!$E$4:$F$1683,2,FALSE)</f>
        <v>68827</v>
      </c>
      <c r="G657" s="189">
        <f>VLOOKUP(E657,'Appendix 2b. Deaths 2019'!$E$4:$F$1683,2,FALSE)</f>
        <v>1092</v>
      </c>
      <c r="H657" s="190">
        <f t="shared" si="202"/>
        <v>1.5865866593052145E-2</v>
      </c>
      <c r="I657" s="191">
        <v>5</v>
      </c>
      <c r="J657" s="213">
        <f>VLOOKUP(E657,'Appendix 3. nax IBGE 2019'!$E$5:$O$1850,11,FALSE)</f>
        <v>2.500000000000004</v>
      </c>
      <c r="K657" s="190">
        <f t="shared" si="203"/>
        <v>7.6302807552021457E-2</v>
      </c>
      <c r="L657" s="190">
        <f t="shared" si="208"/>
        <v>0.92369719244797854</v>
      </c>
      <c r="M657" s="189">
        <f t="shared" si="209"/>
        <v>80443.908218609256</v>
      </c>
      <c r="N657" s="189">
        <f t="shared" si="204"/>
        <v>6138.0960475370193</v>
      </c>
      <c r="O657" s="189">
        <f t="shared" si="205"/>
        <v>386874.30097420374</v>
      </c>
      <c r="P657" s="189">
        <f t="shared" si="206"/>
        <v>1664208.5099012204</v>
      </c>
      <c r="Q657" s="200">
        <f t="shared" si="207"/>
        <v>20.687812747469618</v>
      </c>
    </row>
    <row r="658" spans="2:17" x14ac:dyDescent="0.2">
      <c r="B658" s="209" t="s">
        <v>51</v>
      </c>
      <c r="C658" s="187" t="s">
        <v>70</v>
      </c>
      <c r="D658" s="188" t="s">
        <v>131</v>
      </c>
      <c r="E658" s="187" t="str">
        <f t="shared" si="201"/>
        <v>PBMale65-69</v>
      </c>
      <c r="F658" s="189">
        <f>VLOOKUP(E658,'Appendix 1b. Pop 2019'!$E$4:$F$1683,2,FALSE)</f>
        <v>55781</v>
      </c>
      <c r="G658" s="189">
        <f>VLOOKUP(E658,'Appendix 2b. Deaths 2019'!$E$4:$F$1683,2,FALSE)</f>
        <v>1273</v>
      </c>
      <c r="H658" s="190">
        <f t="shared" si="202"/>
        <v>2.2821390796149227E-2</v>
      </c>
      <c r="I658" s="191">
        <v>5</v>
      </c>
      <c r="J658" s="213">
        <f>VLOOKUP(E658,'Appendix 3. nax IBGE 2019'!$E$5:$O$1850,11,FALSE)</f>
        <v>2.5</v>
      </c>
      <c r="K658" s="190">
        <f t="shared" si="203"/>
        <v>0.10794813740703996</v>
      </c>
      <c r="L658" s="190">
        <f t="shared" si="208"/>
        <v>0.8920518625929601</v>
      </c>
      <c r="M658" s="189">
        <f t="shared" si="209"/>
        <v>74305.812171072233</v>
      </c>
      <c r="N658" s="189">
        <f t="shared" si="204"/>
        <v>8021.1740223846073</v>
      </c>
      <c r="O658" s="189">
        <f t="shared" si="205"/>
        <v>351476.12579939963</v>
      </c>
      <c r="P658" s="189">
        <f t="shared" si="206"/>
        <v>1277334.2089270167</v>
      </c>
      <c r="Q658" s="200">
        <f t="shared" si="207"/>
        <v>17.190232790757271</v>
      </c>
    </row>
    <row r="659" spans="2:17" x14ac:dyDescent="0.2">
      <c r="B659" s="209" t="s">
        <v>51</v>
      </c>
      <c r="C659" s="187" t="s">
        <v>70</v>
      </c>
      <c r="D659" s="188" t="s">
        <v>132</v>
      </c>
      <c r="E659" s="187" t="str">
        <f t="shared" si="201"/>
        <v>PBMale70-74</v>
      </c>
      <c r="F659" s="189">
        <f>VLOOKUP(E659,'Appendix 1b. Pop 2019'!$E$4:$F$1683,2,FALSE)</f>
        <v>44529</v>
      </c>
      <c r="G659" s="189">
        <f>VLOOKUP(E659,'Appendix 2b. Deaths 2019'!$E$4:$F$1683,2,FALSE)</f>
        <v>1468</v>
      </c>
      <c r="H659" s="190">
        <f t="shared" si="202"/>
        <v>3.2967279750275101E-2</v>
      </c>
      <c r="I659" s="191">
        <v>5</v>
      </c>
      <c r="J659" s="213">
        <f>VLOOKUP(E659,'Appendix 3. nax IBGE 2019'!$E$5:$O$1850,11,FALSE)</f>
        <v>2.4999999999999969</v>
      </c>
      <c r="K659" s="190">
        <f t="shared" si="203"/>
        <v>0.15228531712276189</v>
      </c>
      <c r="L659" s="190">
        <f t="shared" si="208"/>
        <v>0.84771468287723817</v>
      </c>
      <c r="M659" s="189">
        <f t="shared" si="209"/>
        <v>66284.63814868762</v>
      </c>
      <c r="N659" s="189">
        <f t="shared" si="204"/>
        <v>10094.177140840415</v>
      </c>
      <c r="O659" s="189">
        <f t="shared" si="205"/>
        <v>306187.74789133703</v>
      </c>
      <c r="P659" s="189">
        <f t="shared" si="206"/>
        <v>925858.08312761702</v>
      </c>
      <c r="Q659" s="200">
        <f t="shared" si="207"/>
        <v>13.96791336554876</v>
      </c>
    </row>
    <row r="660" spans="2:17" x14ac:dyDescent="0.2">
      <c r="B660" s="209" t="s">
        <v>51</v>
      </c>
      <c r="C660" s="187" t="s">
        <v>70</v>
      </c>
      <c r="D660" s="188" t="s">
        <v>133</v>
      </c>
      <c r="E660" s="187" t="str">
        <f t="shared" si="201"/>
        <v>PBMale75-79</v>
      </c>
      <c r="F660" s="189">
        <f>VLOOKUP(E660,'Appendix 1b. Pop 2019'!$E$4:$F$1683,2,FALSE)</f>
        <v>30002</v>
      </c>
      <c r="G660" s="189">
        <f>VLOOKUP(E660,'Appendix 2b. Deaths 2019'!$E$4:$F$1683,2,FALSE)</f>
        <v>1517</v>
      </c>
      <c r="H660" s="190">
        <f t="shared" si="202"/>
        <v>5.0563295780281313E-2</v>
      </c>
      <c r="I660" s="191">
        <v>5</v>
      </c>
      <c r="J660" s="213">
        <f>VLOOKUP(E660,'Appendix 3. nax IBGE 2019'!$E$5:$O$1850,11,FALSE)</f>
        <v>2.4999999999999996</v>
      </c>
      <c r="K660" s="190">
        <f t="shared" si="203"/>
        <v>0.2244448061075027</v>
      </c>
      <c r="L660" s="190">
        <f t="shared" si="208"/>
        <v>0.77555519389249727</v>
      </c>
      <c r="M660" s="189">
        <f t="shared" si="209"/>
        <v>56190.461007847203</v>
      </c>
      <c r="N660" s="189">
        <f t="shared" si="204"/>
        <v>12611.657125997455</v>
      </c>
      <c r="O660" s="189">
        <f t="shared" si="205"/>
        <v>249423.16222424235</v>
      </c>
      <c r="P660" s="189">
        <f t="shared" si="206"/>
        <v>619670.33523627999</v>
      </c>
      <c r="Q660" s="200">
        <f t="shared" si="207"/>
        <v>11.028034369565695</v>
      </c>
    </row>
    <row r="661" spans="2:17" x14ac:dyDescent="0.2">
      <c r="B661" s="209" t="s">
        <v>51</v>
      </c>
      <c r="C661" s="187" t="s">
        <v>70</v>
      </c>
      <c r="D661" s="188" t="s">
        <v>134</v>
      </c>
      <c r="E661" s="187" t="str">
        <f t="shared" si="201"/>
        <v>PBMale80-84</v>
      </c>
      <c r="F661" s="189">
        <f>VLOOKUP(E661,'Appendix 1b. Pop 2019'!$E$4:$F$1683,2,FALSE)</f>
        <v>19773</v>
      </c>
      <c r="G661" s="189">
        <f>VLOOKUP(E661,'Appendix 2b. Deaths 2019'!$E$4:$F$1683,2,FALSE)</f>
        <v>1444</v>
      </c>
      <c r="H661" s="190">
        <f t="shared" si="202"/>
        <v>7.3028877762605568E-2</v>
      </c>
      <c r="I661" s="191">
        <v>5</v>
      </c>
      <c r="J661" s="213">
        <f>VLOOKUP(E661,'Appendix 3. nax IBGE 2019'!$E$5:$O$1850,11,FALSE)</f>
        <v>2.5000000000000004</v>
      </c>
      <c r="K661" s="190">
        <f t="shared" si="203"/>
        <v>0.30877132959842618</v>
      </c>
      <c r="L661" s="190">
        <f t="shared" si="208"/>
        <v>0.69122867040157376</v>
      </c>
      <c r="M661" s="189">
        <f t="shared" si="209"/>
        <v>43578.803881849744</v>
      </c>
      <c r="N661" s="189">
        <f t="shared" si="204"/>
        <v>13455.885216907802</v>
      </c>
      <c r="O661" s="189">
        <f t="shared" si="205"/>
        <v>184254.30636697923</v>
      </c>
      <c r="P661" s="189">
        <f t="shared" si="206"/>
        <v>370247.17301203765</v>
      </c>
      <c r="Q661" s="200">
        <f t="shared" si="207"/>
        <v>8.496037982498251</v>
      </c>
    </row>
    <row r="662" spans="2:17" x14ac:dyDescent="0.2">
      <c r="B662" s="209" t="s">
        <v>51</v>
      </c>
      <c r="C662" s="187" t="s">
        <v>70</v>
      </c>
      <c r="D662" s="188" t="s">
        <v>135</v>
      </c>
      <c r="E662" s="187" t="str">
        <f t="shared" si="201"/>
        <v>PBMale85-89</v>
      </c>
      <c r="F662" s="189">
        <f>VLOOKUP(E662,'Appendix 1b. Pop 2019'!$E$4:$F$1683,2,FALSE)</f>
        <v>9181</v>
      </c>
      <c r="G662" s="189">
        <f>VLOOKUP(E662,'Appendix 2b. Deaths 2019'!$E$4:$F$1683,2,FALSE)</f>
        <v>1126</v>
      </c>
      <c r="H662" s="190">
        <f t="shared" si="202"/>
        <v>0.12264459209236467</v>
      </c>
      <c r="I662" s="191">
        <v>5</v>
      </c>
      <c r="J662" s="213">
        <f>VLOOKUP(E662,'Appendix 3. nax IBGE 2019'!$E$5:$O$1850,11,FALSE)</f>
        <v>2.5000000000000004</v>
      </c>
      <c r="K662" s="190">
        <f t="shared" si="203"/>
        <v>0.46932310770256752</v>
      </c>
      <c r="L662" s="190">
        <f t="shared" si="208"/>
        <v>0.53067689229743253</v>
      </c>
      <c r="M662" s="189">
        <f t="shared" si="209"/>
        <v>30122.918664941943</v>
      </c>
      <c r="N662" s="189">
        <f t="shared" si="204"/>
        <v>14137.381800902229</v>
      </c>
      <c r="O662" s="189">
        <f t="shared" si="205"/>
        <v>115271.13882245414</v>
      </c>
      <c r="P662" s="189">
        <f t="shared" si="206"/>
        <v>185992.86664505841</v>
      </c>
      <c r="Q662" s="200">
        <f t="shared" si="207"/>
        <v>6.1744636605058831</v>
      </c>
    </row>
    <row r="663" spans="2:17" x14ac:dyDescent="0.2">
      <c r="B663" s="210" t="s">
        <v>51</v>
      </c>
      <c r="C663" s="211" t="s">
        <v>70</v>
      </c>
      <c r="D663" s="203" t="s">
        <v>8</v>
      </c>
      <c r="E663" s="211" t="str">
        <f t="shared" si="201"/>
        <v>PBMale90+</v>
      </c>
      <c r="F663" s="204">
        <f>VLOOKUP(E663,'Appendix 1b. Pop 2019'!$E$4:$F$1683,2,FALSE)</f>
        <v>5946</v>
      </c>
      <c r="G663" s="204">
        <f>VLOOKUP(E663,'Appendix 2b. Deaths 2019'!$E$4:$F$1683,2,FALSE)</f>
        <v>1344</v>
      </c>
      <c r="H663" s="202">
        <f t="shared" si="202"/>
        <v>0.22603430877901109</v>
      </c>
      <c r="I663" s="205"/>
      <c r="J663" s="214">
        <f>VLOOKUP(E663,'Appendix 3. nax IBGE 2019'!$E$5:$O$1850,11,FALSE)</f>
        <v>4.3331625805228908</v>
      </c>
      <c r="K663" s="202">
        <v>1</v>
      </c>
      <c r="L663" s="202">
        <f t="shared" si="208"/>
        <v>0</v>
      </c>
      <c r="M663" s="204">
        <f t="shared" si="209"/>
        <v>15985.536864039714</v>
      </c>
      <c r="N663" s="204">
        <f t="shared" si="204"/>
        <v>15985.536864039714</v>
      </c>
      <c r="O663" s="204">
        <f>M663*Q663</f>
        <v>70721.727822604269</v>
      </c>
      <c r="P663" s="204">
        <f>O663</f>
        <v>70721.727822604269</v>
      </c>
      <c r="Q663" s="206">
        <f>1/H663</f>
        <v>4.4241071428571432</v>
      </c>
    </row>
    <row r="664" spans="2:17" x14ac:dyDescent="0.2">
      <c r="B664" s="207" t="s">
        <v>52</v>
      </c>
      <c r="C664" s="208" t="s">
        <v>69</v>
      </c>
      <c r="D664" s="194">
        <v>0</v>
      </c>
      <c r="E664" s="208" t="str">
        <f t="shared" si="201"/>
        <v>PEFemale0</v>
      </c>
      <c r="F664" s="195">
        <f>VLOOKUP(E664,'Appendix 1b. Pop 2019'!$E$4:$F$1683,2,FALSE)</f>
        <v>67536</v>
      </c>
      <c r="G664" s="195">
        <f>VLOOKUP(E664,'Appendix 2b. Deaths 2019'!$E$4:$F$1683,2,FALSE)</f>
        <v>721</v>
      </c>
      <c r="H664" s="193">
        <f t="shared" si="202"/>
        <v>1.0675787728026534E-2</v>
      </c>
      <c r="I664" s="196">
        <v>1</v>
      </c>
      <c r="J664" s="212">
        <f>VLOOKUP(E664,'Appendix 3. nax IBGE 2019'!$E$5:$O$1850,11,FALSE)</f>
        <v>8.0713262521030518E-2</v>
      </c>
      <c r="K664" s="193">
        <f t="shared" ref="K664:K682" si="210">(I664*H664)/(1+(I664-J664)*H664)</f>
        <v>1.0572032636067088E-2</v>
      </c>
      <c r="L664" s="193">
        <f t="shared" si="208"/>
        <v>0.9894279673639329</v>
      </c>
      <c r="M664" s="195">
        <v>100000</v>
      </c>
      <c r="N664" s="195">
        <f t="shared" si="204"/>
        <v>1057.2032636067088</v>
      </c>
      <c r="O664" s="195">
        <f t="shared" ref="O664:O682" si="211">M665*I664+N664*J664</f>
        <v>99028.127060946877</v>
      </c>
      <c r="P664" s="195">
        <f t="shared" ref="P664:P682" si="212">P665+O664</f>
        <v>7892172.4457859695</v>
      </c>
      <c r="Q664" s="197">
        <f t="shared" ref="Q664:Q682" si="213">P664/M664</f>
        <v>78.921724457859696</v>
      </c>
    </row>
    <row r="665" spans="2:17" x14ac:dyDescent="0.2">
      <c r="B665" s="209" t="s">
        <v>52</v>
      </c>
      <c r="C665" s="187" t="s">
        <v>69</v>
      </c>
      <c r="D665" s="199" t="s">
        <v>139</v>
      </c>
      <c r="E665" s="187" t="str">
        <f t="shared" si="201"/>
        <v>PEFemale01-04</v>
      </c>
      <c r="F665" s="189">
        <f>VLOOKUP(E665,'Appendix 1b. Pop 2019'!$E$4:$F$1683,2,FALSE)</f>
        <v>270093</v>
      </c>
      <c r="G665" s="189">
        <f>VLOOKUP(E665,'Appendix 2b. Deaths 2019'!$E$4:$F$1683,2,FALSE)</f>
        <v>117</v>
      </c>
      <c r="H665" s="190">
        <f t="shared" si="202"/>
        <v>4.3318412546789441E-4</v>
      </c>
      <c r="I665" s="191">
        <v>4</v>
      </c>
      <c r="J665" s="213">
        <f>VLOOKUP(E665,'Appendix 3. nax IBGE 2019'!$E$5:$O$1850,11,FALSE)</f>
        <v>1.5073636494677332</v>
      </c>
      <c r="K665" s="190">
        <f t="shared" si="210"/>
        <v>1.7308675621426973E-3</v>
      </c>
      <c r="L665" s="190">
        <f t="shared" si="208"/>
        <v>0.99826913243785731</v>
      </c>
      <c r="M665" s="189">
        <f t="shared" ref="M665:M683" si="214">M664-N664</f>
        <v>98942.796736393298</v>
      </c>
      <c r="N665" s="189">
        <f t="shared" si="204"/>
        <v>171.25687737870149</v>
      </c>
      <c r="O665" s="189">
        <f t="shared" si="211"/>
        <v>395344.30582774041</v>
      </c>
      <c r="P665" s="189">
        <f t="shared" si="212"/>
        <v>7793144.3187250225</v>
      </c>
      <c r="Q665" s="200">
        <f t="shared" si="213"/>
        <v>78.764140248509221</v>
      </c>
    </row>
    <row r="666" spans="2:17" x14ac:dyDescent="0.2">
      <c r="B666" s="209" t="s">
        <v>52</v>
      </c>
      <c r="C666" s="187" t="s">
        <v>69</v>
      </c>
      <c r="D666" s="199" t="s">
        <v>138</v>
      </c>
      <c r="E666" s="187" t="str">
        <f t="shared" si="201"/>
        <v>PEFemale05-09</v>
      </c>
      <c r="F666" s="189">
        <f>VLOOKUP(E666,'Appendix 1b. Pop 2019'!$E$4:$F$1683,2,FALSE)</f>
        <v>345202</v>
      </c>
      <c r="G666" s="189">
        <f>VLOOKUP(E666,'Appendix 2b. Deaths 2019'!$E$4:$F$1683,2,FALSE)</f>
        <v>70</v>
      </c>
      <c r="H666" s="190">
        <f t="shared" si="202"/>
        <v>2.0277982166963112E-4</v>
      </c>
      <c r="I666" s="191">
        <v>5</v>
      </c>
      <c r="J666" s="213">
        <f>VLOOKUP(E666,'Appendix 3. nax IBGE 2019'!$E$5:$O$1850,11,FALSE)</f>
        <v>2.5000000000002669</v>
      </c>
      <c r="K666" s="190">
        <f t="shared" si="210"/>
        <v>1.0133853730850636E-3</v>
      </c>
      <c r="L666" s="190">
        <f t="shared" si="208"/>
        <v>0.99898661462691496</v>
      </c>
      <c r="M666" s="189">
        <f t="shared" si="214"/>
        <v>98771.539859014592</v>
      </c>
      <c r="N666" s="189">
        <f t="shared" si="204"/>
        <v>100.09363377021373</v>
      </c>
      <c r="O666" s="189">
        <f t="shared" si="211"/>
        <v>493607.46521064744</v>
      </c>
      <c r="P666" s="189">
        <f t="shared" si="212"/>
        <v>7397800.0128972819</v>
      </c>
      <c r="Q666" s="200">
        <f t="shared" si="213"/>
        <v>74.898093352162178</v>
      </c>
    </row>
    <row r="667" spans="2:17" x14ac:dyDescent="0.2">
      <c r="B667" s="209" t="s">
        <v>52</v>
      </c>
      <c r="C667" s="187" t="s">
        <v>69</v>
      </c>
      <c r="D667" s="199" t="s">
        <v>120</v>
      </c>
      <c r="E667" s="187" t="str">
        <f t="shared" si="201"/>
        <v>PEFemale10-14</v>
      </c>
      <c r="F667" s="189">
        <f>VLOOKUP(E667,'Appendix 1b. Pop 2019'!$E$4:$F$1683,2,FALSE)</f>
        <v>363787</v>
      </c>
      <c r="G667" s="189">
        <f>VLOOKUP(E667,'Appendix 2b. Deaths 2019'!$E$4:$F$1683,2,FALSE)</f>
        <v>80</v>
      </c>
      <c r="H667" s="190">
        <f t="shared" si="202"/>
        <v>2.1990890273704118E-4</v>
      </c>
      <c r="I667" s="191">
        <v>5</v>
      </c>
      <c r="J667" s="213">
        <f>VLOOKUP(E667,'Appendix 3. nax IBGE 2019'!$E$5:$O$1850,11,FALSE)</f>
        <v>2.5000000000000751</v>
      </c>
      <c r="K667" s="190">
        <f t="shared" si="210"/>
        <v>1.0989403467706264E-3</v>
      </c>
      <c r="L667" s="190">
        <f t="shared" si="208"/>
        <v>0.9989010596532294</v>
      </c>
      <c r="M667" s="189">
        <f t="shared" si="214"/>
        <v>98671.446225244377</v>
      </c>
      <c r="N667" s="189">
        <f t="shared" si="204"/>
        <v>108.43403333112927</v>
      </c>
      <c r="O667" s="189">
        <f t="shared" si="211"/>
        <v>493086.14604289411</v>
      </c>
      <c r="P667" s="189">
        <f t="shared" si="212"/>
        <v>6904192.5476866346</v>
      </c>
      <c r="Q667" s="200">
        <f t="shared" si="213"/>
        <v>69.97153494564111</v>
      </c>
    </row>
    <row r="668" spans="2:17" x14ac:dyDescent="0.2">
      <c r="B668" s="209" t="s">
        <v>52</v>
      </c>
      <c r="C668" s="187" t="s">
        <v>69</v>
      </c>
      <c r="D668" s="188" t="s">
        <v>121</v>
      </c>
      <c r="E668" s="187" t="str">
        <f t="shared" si="201"/>
        <v>PEFemale15-19</v>
      </c>
      <c r="F668" s="189">
        <f>VLOOKUP(E668,'Appendix 1b. Pop 2019'!$E$4:$F$1683,2,FALSE)</f>
        <v>389434</v>
      </c>
      <c r="G668" s="189">
        <f>VLOOKUP(E668,'Appendix 2b. Deaths 2019'!$E$4:$F$1683,2,FALSE)</f>
        <v>159</v>
      </c>
      <c r="H668" s="190">
        <f t="shared" si="202"/>
        <v>4.0828484415844532E-4</v>
      </c>
      <c r="I668" s="191">
        <v>5</v>
      </c>
      <c r="J668" s="213">
        <f>VLOOKUP(E668,'Appendix 3. nax IBGE 2019'!$E$5:$O$1850,11,FALSE)</f>
        <v>2.5000000000001488</v>
      </c>
      <c r="K668" s="190">
        <f t="shared" si="210"/>
        <v>2.0393426390632875E-3</v>
      </c>
      <c r="L668" s="190">
        <f t="shared" si="208"/>
        <v>0.99796065736093675</v>
      </c>
      <c r="M668" s="189">
        <f t="shared" si="214"/>
        <v>98563.012191913251</v>
      </c>
      <c r="N668" s="189">
        <f t="shared" si="204"/>
        <v>201.00375339748334</v>
      </c>
      <c r="O668" s="189">
        <f t="shared" si="211"/>
        <v>492312.55157607258</v>
      </c>
      <c r="P668" s="189">
        <f t="shared" si="212"/>
        <v>6411106.4016437409</v>
      </c>
      <c r="Q668" s="200">
        <f t="shared" si="213"/>
        <v>65.045763710636166</v>
      </c>
    </row>
    <row r="669" spans="2:17" x14ac:dyDescent="0.2">
      <c r="B669" s="209" t="s">
        <v>52</v>
      </c>
      <c r="C669" s="187" t="s">
        <v>69</v>
      </c>
      <c r="D669" s="188" t="s">
        <v>122</v>
      </c>
      <c r="E669" s="187" t="str">
        <f t="shared" si="201"/>
        <v>PEFemale20-24</v>
      </c>
      <c r="F669" s="189">
        <f>VLOOKUP(E669,'Appendix 1b. Pop 2019'!$E$4:$F$1683,2,FALSE)</f>
        <v>408420</v>
      </c>
      <c r="G669" s="189">
        <f>VLOOKUP(E669,'Appendix 2b. Deaths 2019'!$E$4:$F$1683,2,FALSE)</f>
        <v>222</v>
      </c>
      <c r="H669" s="190">
        <f t="shared" si="202"/>
        <v>5.4355810195387099E-4</v>
      </c>
      <c r="I669" s="191">
        <v>5</v>
      </c>
      <c r="J669" s="213">
        <f>VLOOKUP(E669,'Appendix 3. nax IBGE 2019'!$E$5:$O$1850,11,FALSE)</f>
        <v>2.4999999999998752</v>
      </c>
      <c r="K669" s="190">
        <f t="shared" si="210"/>
        <v>2.714102328993215E-3</v>
      </c>
      <c r="L669" s="190">
        <f t="shared" si="208"/>
        <v>0.99728589767100684</v>
      </c>
      <c r="M669" s="189">
        <f t="shared" si="214"/>
        <v>98362.008438515768</v>
      </c>
      <c r="N669" s="189">
        <f t="shared" si="204"/>
        <v>266.9645561874259</v>
      </c>
      <c r="O669" s="189">
        <f t="shared" si="211"/>
        <v>491142.63080211024</v>
      </c>
      <c r="P669" s="189">
        <f t="shared" si="212"/>
        <v>5918793.8500676686</v>
      </c>
      <c r="Q669" s="200">
        <f t="shared" si="213"/>
        <v>60.17357660775496</v>
      </c>
    </row>
    <row r="670" spans="2:17" x14ac:dyDescent="0.2">
      <c r="B670" s="209" t="s">
        <v>52</v>
      </c>
      <c r="C670" s="187" t="s">
        <v>69</v>
      </c>
      <c r="D670" s="188" t="s">
        <v>123</v>
      </c>
      <c r="E670" s="187" t="str">
        <f t="shared" si="201"/>
        <v>PEFemale25-29</v>
      </c>
      <c r="F670" s="189">
        <f>VLOOKUP(E670,'Appendix 1b. Pop 2019'!$E$4:$F$1683,2,FALSE)</f>
        <v>395528</v>
      </c>
      <c r="G670" s="189">
        <f>VLOOKUP(E670,'Appendix 2b. Deaths 2019'!$E$4:$F$1683,2,FALSE)</f>
        <v>250</v>
      </c>
      <c r="H670" s="190">
        <f t="shared" si="202"/>
        <v>6.3206650350923325E-4</v>
      </c>
      <c r="I670" s="191">
        <v>5</v>
      </c>
      <c r="J670" s="213">
        <f>VLOOKUP(E670,'Appendix 3. nax IBGE 2019'!$E$5:$O$1850,11,FALSE)</f>
        <v>2.4999999999999298</v>
      </c>
      <c r="K670" s="190">
        <f t="shared" si="210"/>
        <v>3.1553465454003883E-3</v>
      </c>
      <c r="L670" s="190">
        <f t="shared" si="208"/>
        <v>0.99684465345459961</v>
      </c>
      <c r="M670" s="189">
        <f t="shared" si="214"/>
        <v>98095.043882328348</v>
      </c>
      <c r="N670" s="189">
        <f t="shared" si="204"/>
        <v>309.52385783500426</v>
      </c>
      <c r="O670" s="189">
        <f t="shared" si="211"/>
        <v>489701.4097670542</v>
      </c>
      <c r="P670" s="189">
        <f t="shared" si="212"/>
        <v>5427651.2192655588</v>
      </c>
      <c r="Q670" s="200">
        <f t="shared" si="213"/>
        <v>55.330534596389946</v>
      </c>
    </row>
    <row r="671" spans="2:17" x14ac:dyDescent="0.2">
      <c r="B671" s="209" t="s">
        <v>52</v>
      </c>
      <c r="C671" s="187" t="s">
        <v>69</v>
      </c>
      <c r="D671" s="188" t="s">
        <v>124</v>
      </c>
      <c r="E671" s="187" t="str">
        <f t="shared" si="201"/>
        <v>PEFemale30-34</v>
      </c>
      <c r="F671" s="189">
        <f>VLOOKUP(E671,'Appendix 1b. Pop 2019'!$E$4:$F$1683,2,FALSE)</f>
        <v>404638</v>
      </c>
      <c r="G671" s="189">
        <f>VLOOKUP(E671,'Appendix 2b. Deaths 2019'!$E$4:$F$1683,2,FALSE)</f>
        <v>353</v>
      </c>
      <c r="H671" s="190">
        <f t="shared" si="202"/>
        <v>8.7238469941033718E-4</v>
      </c>
      <c r="I671" s="191">
        <v>5</v>
      </c>
      <c r="J671" s="213">
        <f>VLOOKUP(E671,'Appendix 3. nax IBGE 2019'!$E$5:$O$1850,11,FALSE)</f>
        <v>2.499999999999849</v>
      </c>
      <c r="K671" s="190">
        <f t="shared" si="210"/>
        <v>4.3524310115025007E-3</v>
      </c>
      <c r="L671" s="190">
        <f t="shared" si="208"/>
        <v>0.99564756898849749</v>
      </c>
      <c r="M671" s="189">
        <f t="shared" si="214"/>
        <v>97785.520024493337</v>
      </c>
      <c r="N671" s="189">
        <f t="shared" si="204"/>
        <v>425.60472983050357</v>
      </c>
      <c r="O671" s="189">
        <f t="shared" si="211"/>
        <v>487863.58829789032</v>
      </c>
      <c r="P671" s="189">
        <f t="shared" si="212"/>
        <v>4937949.8094985047</v>
      </c>
      <c r="Q671" s="200">
        <f t="shared" si="213"/>
        <v>50.497760898153899</v>
      </c>
    </row>
    <row r="672" spans="2:17" x14ac:dyDescent="0.2">
      <c r="B672" s="209" t="s">
        <v>52</v>
      </c>
      <c r="C672" s="187" t="s">
        <v>69</v>
      </c>
      <c r="D672" s="188" t="s">
        <v>125</v>
      </c>
      <c r="E672" s="187" t="str">
        <f t="shared" si="201"/>
        <v>PEFemale35-39</v>
      </c>
      <c r="F672" s="189">
        <f>VLOOKUP(E672,'Appendix 1b. Pop 2019'!$E$4:$F$1683,2,FALSE)</f>
        <v>391377</v>
      </c>
      <c r="G672" s="189">
        <f>VLOOKUP(E672,'Appendix 2b. Deaths 2019'!$E$4:$F$1683,2,FALSE)</f>
        <v>476</v>
      </c>
      <c r="H672" s="190">
        <f t="shared" si="202"/>
        <v>1.216218633184883E-3</v>
      </c>
      <c r="I672" s="191">
        <v>5</v>
      </c>
      <c r="J672" s="213">
        <f>VLOOKUP(E672,'Appendix 3. nax IBGE 2019'!$E$5:$O$1850,11,FALSE)</f>
        <v>2.4999999999999183</v>
      </c>
      <c r="K672" s="190">
        <f t="shared" si="210"/>
        <v>6.0626593677002892E-3</v>
      </c>
      <c r="L672" s="190">
        <f t="shared" si="208"/>
        <v>0.99393734063229966</v>
      </c>
      <c r="M672" s="189">
        <f t="shared" si="214"/>
        <v>97359.915294662831</v>
      </c>
      <c r="N672" s="189">
        <f t="shared" si="204"/>
        <v>590.26000249969422</v>
      </c>
      <c r="O672" s="189">
        <f t="shared" si="211"/>
        <v>485323.92646706488</v>
      </c>
      <c r="P672" s="189">
        <f t="shared" si="212"/>
        <v>4450086.2212006142</v>
      </c>
      <c r="Q672" s="200">
        <f t="shared" si="213"/>
        <v>45.707581068988084</v>
      </c>
    </row>
    <row r="673" spans="2:17" x14ac:dyDescent="0.2">
      <c r="B673" s="209" t="s">
        <v>52</v>
      </c>
      <c r="C673" s="187" t="s">
        <v>69</v>
      </c>
      <c r="D673" s="188" t="s">
        <v>126</v>
      </c>
      <c r="E673" s="187" t="str">
        <f t="shared" si="201"/>
        <v>PEFemale40-44</v>
      </c>
      <c r="F673" s="189">
        <f>VLOOKUP(E673,'Appendix 1b. Pop 2019'!$E$4:$F$1683,2,FALSE)</f>
        <v>361875</v>
      </c>
      <c r="G673" s="189">
        <f>VLOOKUP(E673,'Appendix 2b. Deaths 2019'!$E$4:$F$1683,2,FALSE)</f>
        <v>724</v>
      </c>
      <c r="H673" s="190">
        <f t="shared" si="202"/>
        <v>2.0006908462867012E-3</v>
      </c>
      <c r="I673" s="191">
        <v>5</v>
      </c>
      <c r="J673" s="213">
        <f>VLOOKUP(E673,'Appendix 3. nax IBGE 2019'!$E$5:$O$1850,11,FALSE)</f>
        <v>2.4999999999999747</v>
      </c>
      <c r="K673" s="190">
        <f t="shared" si="210"/>
        <v>9.9536686968118016E-3</v>
      </c>
      <c r="L673" s="190">
        <f t="shared" si="208"/>
        <v>0.9900463313031882</v>
      </c>
      <c r="M673" s="189">
        <f t="shared" si="214"/>
        <v>96769.655292163137</v>
      </c>
      <c r="N673" s="189">
        <f t="shared" si="204"/>
        <v>963.21308868287269</v>
      </c>
      <c r="O673" s="189">
        <f t="shared" si="211"/>
        <v>481440.2437391085</v>
      </c>
      <c r="P673" s="189">
        <f t="shared" si="212"/>
        <v>3964762.294733549</v>
      </c>
      <c r="Q673" s="200">
        <f t="shared" si="213"/>
        <v>40.97113173301377</v>
      </c>
    </row>
    <row r="674" spans="2:17" x14ac:dyDescent="0.2">
      <c r="B674" s="209" t="s">
        <v>52</v>
      </c>
      <c r="C674" s="187" t="s">
        <v>69</v>
      </c>
      <c r="D674" s="188" t="s">
        <v>127</v>
      </c>
      <c r="E674" s="187" t="str">
        <f t="shared" si="201"/>
        <v>PEFemale45-49</v>
      </c>
      <c r="F674" s="189">
        <f>VLOOKUP(E674,'Appendix 1b. Pop 2019'!$E$4:$F$1683,2,FALSE)</f>
        <v>323376</v>
      </c>
      <c r="G674" s="189">
        <f>VLOOKUP(E674,'Appendix 2b. Deaths 2019'!$E$4:$F$1683,2,FALSE)</f>
        <v>860</v>
      </c>
      <c r="H674" s="190">
        <f t="shared" si="202"/>
        <v>2.6594428776408885E-3</v>
      </c>
      <c r="I674" s="191">
        <v>5</v>
      </c>
      <c r="J674" s="213">
        <f>VLOOKUP(E674,'Appendix 3. nax IBGE 2019'!$E$5:$O$1850,11,FALSE)</f>
        <v>2.4999999999999831</v>
      </c>
      <c r="K674" s="190">
        <f t="shared" si="210"/>
        <v>1.3209390340556513E-2</v>
      </c>
      <c r="L674" s="190">
        <f t="shared" si="208"/>
        <v>0.98679060965944354</v>
      </c>
      <c r="M674" s="189">
        <f t="shared" si="214"/>
        <v>95806.44220348027</v>
      </c>
      <c r="N674" s="189">
        <f t="shared" si="204"/>
        <v>1265.5446922057381</v>
      </c>
      <c r="O674" s="189">
        <f t="shared" si="211"/>
        <v>475868.34928688698</v>
      </c>
      <c r="P674" s="189">
        <f t="shared" si="212"/>
        <v>3483322.0509944404</v>
      </c>
      <c r="Q674" s="200">
        <f t="shared" si="213"/>
        <v>36.357910500384961</v>
      </c>
    </row>
    <row r="675" spans="2:17" x14ac:dyDescent="0.2">
      <c r="B675" s="209" t="s">
        <v>52</v>
      </c>
      <c r="C675" s="187" t="s">
        <v>69</v>
      </c>
      <c r="D675" s="188" t="s">
        <v>128</v>
      </c>
      <c r="E675" s="187" t="str">
        <f t="shared" si="201"/>
        <v>PEFemale50-54</v>
      </c>
      <c r="F675" s="189">
        <f>VLOOKUP(E675,'Appendix 1b. Pop 2019'!$E$4:$F$1683,2,FALSE)</f>
        <v>292795</v>
      </c>
      <c r="G675" s="189">
        <f>VLOOKUP(E675,'Appendix 2b. Deaths 2019'!$E$4:$F$1683,2,FALSE)</f>
        <v>1255</v>
      </c>
      <c r="H675" s="190">
        <f t="shared" si="202"/>
        <v>4.2862753803855937E-3</v>
      </c>
      <c r="I675" s="191">
        <v>5</v>
      </c>
      <c r="J675" s="213">
        <f>VLOOKUP(E675,'Appendix 3. nax IBGE 2019'!$E$5:$O$1850,11,FALSE)</f>
        <v>2.5000000000000275</v>
      </c>
      <c r="K675" s="190">
        <f t="shared" si="210"/>
        <v>2.1204159732371403E-2</v>
      </c>
      <c r="L675" s="190">
        <f t="shared" si="208"/>
        <v>0.97879584026762856</v>
      </c>
      <c r="M675" s="189">
        <f t="shared" si="214"/>
        <v>94540.897511274525</v>
      </c>
      <c r="N675" s="189">
        <f t="shared" si="204"/>
        <v>2004.6602920708192</v>
      </c>
      <c r="O675" s="189">
        <f t="shared" si="211"/>
        <v>467692.83682619565</v>
      </c>
      <c r="P675" s="189">
        <f t="shared" si="212"/>
        <v>3007453.7017075536</v>
      </c>
      <c r="Q675" s="200">
        <f t="shared" si="213"/>
        <v>31.811139738216447</v>
      </c>
    </row>
    <row r="676" spans="2:17" x14ac:dyDescent="0.2">
      <c r="B676" s="209" t="s">
        <v>52</v>
      </c>
      <c r="C676" s="187" t="s">
        <v>69</v>
      </c>
      <c r="D676" s="188" t="s">
        <v>129</v>
      </c>
      <c r="E676" s="187" t="str">
        <f t="shared" si="201"/>
        <v>PEFemale55-59</v>
      </c>
      <c r="F676" s="189">
        <f>VLOOKUP(E676,'Appendix 1b. Pop 2019'!$E$4:$F$1683,2,FALSE)</f>
        <v>250003</v>
      </c>
      <c r="G676" s="189">
        <f>VLOOKUP(E676,'Appendix 2b. Deaths 2019'!$E$4:$F$1683,2,FALSE)</f>
        <v>1647</v>
      </c>
      <c r="H676" s="190">
        <f t="shared" si="202"/>
        <v>6.5879209449486607E-3</v>
      </c>
      <c r="I676" s="191">
        <v>5</v>
      </c>
      <c r="J676" s="213">
        <f>VLOOKUP(E676,'Appendix 3. nax IBGE 2019'!$E$5:$O$1850,11,FALSE)</f>
        <v>2.5000000000000049</v>
      </c>
      <c r="K676" s="190">
        <f t="shared" si="210"/>
        <v>3.2405886183916682E-2</v>
      </c>
      <c r="L676" s="190">
        <f t="shared" si="208"/>
        <v>0.96759411381608329</v>
      </c>
      <c r="M676" s="189">
        <f t="shared" si="214"/>
        <v>92536.2372192037</v>
      </c>
      <c r="N676" s="189">
        <f t="shared" si="204"/>
        <v>2998.71877121343</v>
      </c>
      <c r="O676" s="189">
        <f t="shared" si="211"/>
        <v>455184.38916798495</v>
      </c>
      <c r="P676" s="189">
        <f t="shared" si="212"/>
        <v>2539760.8648813581</v>
      </c>
      <c r="Q676" s="200">
        <f t="shared" si="213"/>
        <v>27.446122094472749</v>
      </c>
    </row>
    <row r="677" spans="2:17" x14ac:dyDescent="0.2">
      <c r="B677" s="209" t="s">
        <v>52</v>
      </c>
      <c r="C677" s="187" t="s">
        <v>69</v>
      </c>
      <c r="D677" s="188" t="s">
        <v>130</v>
      </c>
      <c r="E677" s="187" t="str">
        <f t="shared" si="201"/>
        <v>PEFemale60-64</v>
      </c>
      <c r="F677" s="189">
        <f>VLOOKUP(E677,'Appendix 1b. Pop 2019'!$E$4:$F$1683,2,FALSE)</f>
        <v>204540</v>
      </c>
      <c r="G677" s="189">
        <f>VLOOKUP(E677,'Appendix 2b. Deaths 2019'!$E$4:$F$1683,2,FALSE)</f>
        <v>1947</v>
      </c>
      <c r="H677" s="190">
        <f t="shared" si="202"/>
        <v>9.5189205045467882E-3</v>
      </c>
      <c r="I677" s="191">
        <v>5</v>
      </c>
      <c r="J677" s="213">
        <f>VLOOKUP(E677,'Appendix 3. nax IBGE 2019'!$E$5:$O$1850,11,FALSE)</f>
        <v>2.499999999999996</v>
      </c>
      <c r="K677" s="190">
        <f t="shared" si="210"/>
        <v>4.6488306292754557E-2</v>
      </c>
      <c r="L677" s="190">
        <f t="shared" si="208"/>
        <v>0.95351169370724542</v>
      </c>
      <c r="M677" s="189">
        <f t="shared" si="214"/>
        <v>89537.518447990267</v>
      </c>
      <c r="N677" s="189">
        <f t="shared" si="204"/>
        <v>4162.4475823033335</v>
      </c>
      <c r="O677" s="189">
        <f t="shared" si="211"/>
        <v>437281.47328419302</v>
      </c>
      <c r="P677" s="189">
        <f t="shared" si="212"/>
        <v>2084576.4757133729</v>
      </c>
      <c r="Q677" s="200">
        <f t="shared" si="213"/>
        <v>23.281597612337698</v>
      </c>
    </row>
    <row r="678" spans="2:17" x14ac:dyDescent="0.2">
      <c r="B678" s="209" t="s">
        <v>52</v>
      </c>
      <c r="C678" s="187" t="s">
        <v>69</v>
      </c>
      <c r="D678" s="188" t="s">
        <v>131</v>
      </c>
      <c r="E678" s="187" t="str">
        <f t="shared" si="201"/>
        <v>PEFemale65-69</v>
      </c>
      <c r="F678" s="189">
        <f>VLOOKUP(E678,'Appendix 1b. Pop 2019'!$E$4:$F$1683,2,FALSE)</f>
        <v>166026</v>
      </c>
      <c r="G678" s="189">
        <f>VLOOKUP(E678,'Appendix 2b. Deaths 2019'!$E$4:$F$1683,2,FALSE)</f>
        <v>2558</v>
      </c>
      <c r="H678" s="190">
        <f t="shared" si="202"/>
        <v>1.5407225374338959E-2</v>
      </c>
      <c r="I678" s="191">
        <v>5</v>
      </c>
      <c r="J678" s="213">
        <f>VLOOKUP(E678,'Appendix 3. nax IBGE 2019'!$E$5:$O$1850,11,FALSE)</f>
        <v>2.5000000000000004</v>
      </c>
      <c r="K678" s="190">
        <f t="shared" si="210"/>
        <v>7.4178899322008343E-2</v>
      </c>
      <c r="L678" s="190">
        <f t="shared" si="208"/>
        <v>0.92582110067799162</v>
      </c>
      <c r="M678" s="189">
        <f t="shared" si="214"/>
        <v>85375.070865686939</v>
      </c>
      <c r="N678" s="189">
        <f t="shared" si="204"/>
        <v>6333.0287863551193</v>
      </c>
      <c r="O678" s="189">
        <f t="shared" si="211"/>
        <v>411042.78236254689</v>
      </c>
      <c r="P678" s="189">
        <f t="shared" si="212"/>
        <v>1647295.0024291798</v>
      </c>
      <c r="Q678" s="200">
        <f t="shared" si="213"/>
        <v>19.294800996660062</v>
      </c>
    </row>
    <row r="679" spans="2:17" x14ac:dyDescent="0.2">
      <c r="B679" s="209" t="s">
        <v>52</v>
      </c>
      <c r="C679" s="187" t="s">
        <v>69</v>
      </c>
      <c r="D679" s="188" t="s">
        <v>132</v>
      </c>
      <c r="E679" s="187" t="str">
        <f t="shared" si="201"/>
        <v>PEFemale70-74</v>
      </c>
      <c r="F679" s="189">
        <f>VLOOKUP(E679,'Appendix 1b. Pop 2019'!$E$4:$F$1683,2,FALSE)</f>
        <v>129959</v>
      </c>
      <c r="G679" s="189">
        <f>VLOOKUP(E679,'Appendix 2b. Deaths 2019'!$E$4:$F$1683,2,FALSE)</f>
        <v>3016</v>
      </c>
      <c r="H679" s="190">
        <f t="shared" si="202"/>
        <v>2.3207319231449919E-2</v>
      </c>
      <c r="I679" s="191">
        <v>5</v>
      </c>
      <c r="J679" s="213">
        <f>VLOOKUP(E679,'Appendix 3. nax IBGE 2019'!$E$5:$O$1850,11,FALSE)</f>
        <v>2.5000000000000009</v>
      </c>
      <c r="K679" s="190">
        <f t="shared" si="210"/>
        <v>0.10967352489836289</v>
      </c>
      <c r="L679" s="190">
        <f t="shared" si="208"/>
        <v>0.89032647510163709</v>
      </c>
      <c r="M679" s="189">
        <f t="shared" si="214"/>
        <v>79042.042079331819</v>
      </c>
      <c r="N679" s="189">
        <f t="shared" si="204"/>
        <v>8668.8193700050451</v>
      </c>
      <c r="O679" s="189">
        <f t="shared" si="211"/>
        <v>373538.16197164648</v>
      </c>
      <c r="P679" s="189">
        <f t="shared" si="212"/>
        <v>1236252.2200666331</v>
      </c>
      <c r="Q679" s="200">
        <f t="shared" si="213"/>
        <v>15.640438778464866</v>
      </c>
    </row>
    <row r="680" spans="2:17" x14ac:dyDescent="0.2">
      <c r="B680" s="209" t="s">
        <v>52</v>
      </c>
      <c r="C680" s="187" t="s">
        <v>69</v>
      </c>
      <c r="D680" s="188" t="s">
        <v>133</v>
      </c>
      <c r="E680" s="187" t="str">
        <f t="shared" si="201"/>
        <v>PEFemale75-79</v>
      </c>
      <c r="F680" s="189">
        <f>VLOOKUP(E680,'Appendix 1b. Pop 2019'!$E$4:$F$1683,2,FALSE)</f>
        <v>91206</v>
      </c>
      <c r="G680" s="189">
        <f>VLOOKUP(E680,'Appendix 2b. Deaths 2019'!$E$4:$F$1683,2,FALSE)</f>
        <v>3504</v>
      </c>
      <c r="H680" s="190">
        <f t="shared" si="202"/>
        <v>3.8418525097033092E-2</v>
      </c>
      <c r="I680" s="191">
        <v>5</v>
      </c>
      <c r="J680" s="213">
        <f>VLOOKUP(E680,'Appendix 3. nax IBGE 2019'!$E$5:$O$1850,11,FALSE)</f>
        <v>2.5000000000000004</v>
      </c>
      <c r="K680" s="190">
        <f t="shared" si="210"/>
        <v>0.1752595882600084</v>
      </c>
      <c r="L680" s="190">
        <f t="shared" si="208"/>
        <v>0.82474041173999157</v>
      </c>
      <c r="M680" s="189">
        <f t="shared" si="214"/>
        <v>70373.222709326772</v>
      </c>
      <c r="N680" s="189">
        <f t="shared" si="204"/>
        <v>12333.582036566482</v>
      </c>
      <c r="O680" s="189">
        <f t="shared" si="211"/>
        <v>321032.15845521766</v>
      </c>
      <c r="P680" s="189">
        <f t="shared" si="212"/>
        <v>862714.05809498671</v>
      </c>
      <c r="Q680" s="200">
        <f t="shared" si="213"/>
        <v>12.259123923575105</v>
      </c>
    </row>
    <row r="681" spans="2:17" x14ac:dyDescent="0.2">
      <c r="B681" s="209" t="s">
        <v>52</v>
      </c>
      <c r="C681" s="187" t="s">
        <v>69</v>
      </c>
      <c r="D681" s="188" t="s">
        <v>134</v>
      </c>
      <c r="E681" s="187" t="str">
        <f t="shared" si="201"/>
        <v>PEFemale80-84</v>
      </c>
      <c r="F681" s="189">
        <f>VLOOKUP(E681,'Appendix 1b. Pop 2019'!$E$4:$F$1683,2,FALSE)</f>
        <v>62167</v>
      </c>
      <c r="G681" s="189">
        <f>VLOOKUP(E681,'Appendix 2b. Deaths 2019'!$E$4:$F$1683,2,FALSE)</f>
        <v>3874</v>
      </c>
      <c r="H681" s="190">
        <f t="shared" si="202"/>
        <v>6.2316019753245293E-2</v>
      </c>
      <c r="I681" s="191">
        <v>5</v>
      </c>
      <c r="J681" s="213">
        <f>VLOOKUP(E681,'Appendix 3. nax IBGE 2019'!$E$5:$O$1850,11,FALSE)</f>
        <v>2.5000000000000018</v>
      </c>
      <c r="K681" s="190">
        <f t="shared" si="210"/>
        <v>0.26958191838779716</v>
      </c>
      <c r="L681" s="190">
        <f t="shared" si="208"/>
        <v>0.73041808161220279</v>
      </c>
      <c r="M681" s="189">
        <f t="shared" si="214"/>
        <v>58039.640672760288</v>
      </c>
      <c r="N681" s="189">
        <f t="shared" si="204"/>
        <v>15646.437675101137</v>
      </c>
      <c r="O681" s="189">
        <f t="shared" si="211"/>
        <v>251082.10917604863</v>
      </c>
      <c r="P681" s="189">
        <f t="shared" si="212"/>
        <v>541681.89963976899</v>
      </c>
      <c r="Q681" s="200">
        <f t="shared" si="213"/>
        <v>9.3329643905599902</v>
      </c>
    </row>
    <row r="682" spans="2:17" x14ac:dyDescent="0.2">
      <c r="B682" s="209" t="s">
        <v>52</v>
      </c>
      <c r="C682" s="187" t="s">
        <v>69</v>
      </c>
      <c r="D682" s="188" t="s">
        <v>135</v>
      </c>
      <c r="E682" s="187" t="str">
        <f t="shared" si="201"/>
        <v>PEFemale85-89</v>
      </c>
      <c r="F682" s="189">
        <f>VLOOKUP(E682,'Appendix 1b. Pop 2019'!$E$4:$F$1683,2,FALSE)</f>
        <v>31259</v>
      </c>
      <c r="G682" s="189">
        <f>VLOOKUP(E682,'Appendix 2b. Deaths 2019'!$E$4:$F$1683,2,FALSE)</f>
        <v>3324</v>
      </c>
      <c r="H682" s="190">
        <f t="shared" si="202"/>
        <v>0.10633737483604722</v>
      </c>
      <c r="I682" s="191">
        <v>5</v>
      </c>
      <c r="J682" s="213">
        <f>VLOOKUP(E682,'Appendix 3. nax IBGE 2019'!$E$5:$O$1850,11,FALSE)</f>
        <v>2.5</v>
      </c>
      <c r="K682" s="190">
        <f t="shared" si="210"/>
        <v>0.42002577775531347</v>
      </c>
      <c r="L682" s="190">
        <f t="shared" si="208"/>
        <v>0.57997422224468653</v>
      </c>
      <c r="M682" s="189">
        <f t="shared" si="214"/>
        <v>42393.202997659151</v>
      </c>
      <c r="N682" s="189">
        <f t="shared" si="204"/>
        <v>17806.238060630672</v>
      </c>
      <c r="O682" s="189">
        <f t="shared" si="211"/>
        <v>167450.41983671905</v>
      </c>
      <c r="P682" s="189">
        <f t="shared" si="212"/>
        <v>290599.79046372033</v>
      </c>
      <c r="Q682" s="200">
        <f t="shared" si="213"/>
        <v>6.8548675239227981</v>
      </c>
    </row>
    <row r="683" spans="2:17" x14ac:dyDescent="0.2">
      <c r="B683" s="210" t="s">
        <v>52</v>
      </c>
      <c r="C683" s="211" t="s">
        <v>69</v>
      </c>
      <c r="D683" s="203" t="s">
        <v>8</v>
      </c>
      <c r="E683" s="211" t="str">
        <f t="shared" si="201"/>
        <v>PEFemale90+</v>
      </c>
      <c r="F683" s="204">
        <f>VLOOKUP(E683,'Appendix 1b. Pop 2019'!$E$4:$F$1683,2,FALSE)</f>
        <v>20090</v>
      </c>
      <c r="G683" s="204">
        <f>VLOOKUP(E683,'Appendix 2b. Deaths 2019'!$E$4:$F$1683,2,FALSE)</f>
        <v>4011</v>
      </c>
      <c r="H683" s="202">
        <f t="shared" si="202"/>
        <v>0.19965156794425087</v>
      </c>
      <c r="I683" s="205"/>
      <c r="J683" s="214">
        <f>VLOOKUP(E683,'Appendix 3. nax IBGE 2019'!$E$5:$O$1850,11,FALSE)</f>
        <v>5.2937162113696683</v>
      </c>
      <c r="K683" s="202">
        <v>1</v>
      </c>
      <c r="L683" s="202">
        <f t="shared" si="208"/>
        <v>0</v>
      </c>
      <c r="M683" s="204">
        <f t="shared" si="214"/>
        <v>24586.964937028479</v>
      </c>
      <c r="N683" s="204">
        <f t="shared" si="204"/>
        <v>24586.964937028479</v>
      </c>
      <c r="O683" s="204">
        <f>M683*Q683</f>
        <v>123149.37062700128</v>
      </c>
      <c r="P683" s="204">
        <f>O683</f>
        <v>123149.37062700128</v>
      </c>
      <c r="Q683" s="206">
        <f>1/H683</f>
        <v>5.0087260034904011</v>
      </c>
    </row>
    <row r="684" spans="2:17" x14ac:dyDescent="0.2">
      <c r="B684" s="207" t="s">
        <v>52</v>
      </c>
      <c r="C684" s="208" t="s">
        <v>70</v>
      </c>
      <c r="D684" s="194">
        <v>0</v>
      </c>
      <c r="E684" s="208" t="str">
        <f t="shared" si="201"/>
        <v>PEMale0</v>
      </c>
      <c r="F684" s="195">
        <f>VLOOKUP(E684,'Appendix 1b. Pop 2019'!$E$4:$F$1683,2,FALSE)</f>
        <v>70767</v>
      </c>
      <c r="G684" s="195">
        <f>VLOOKUP(E684,'Appendix 2b. Deaths 2019'!$E$4:$F$1683,2,FALSE)</f>
        <v>888</v>
      </c>
      <c r="H684" s="193">
        <f t="shared" si="202"/>
        <v>1.2548221628725252E-2</v>
      </c>
      <c r="I684" s="196">
        <v>1</v>
      </c>
      <c r="J684" s="212">
        <f>VLOOKUP(E684,'Appendix 3. nax IBGE 2019'!$E$5:$O$1850,11,FALSE)</f>
        <v>7.8259401080156998E-2</v>
      </c>
      <c r="K684" s="193">
        <f t="shared" ref="K684:K702" si="215">(I684*H684)/(1+(I684-J684)*H684)</f>
        <v>1.2404745791959984E-2</v>
      </c>
      <c r="L684" s="193">
        <f t="shared" si="208"/>
        <v>0.98759525420804006</v>
      </c>
      <c r="M684" s="195">
        <v>100000</v>
      </c>
      <c r="N684" s="195">
        <f t="shared" si="204"/>
        <v>1240.4745791959983</v>
      </c>
      <c r="O684" s="195">
        <f t="shared" ref="O684:O702" si="216">M685*I684+N684*J684</f>
        <v>98856.604218427034</v>
      </c>
      <c r="P684" s="195">
        <f t="shared" ref="P684:P702" si="217">P685+O684</f>
        <v>7152544.5608293377</v>
      </c>
      <c r="Q684" s="197">
        <f t="shared" ref="Q684:Q702" si="218">P684/M684</f>
        <v>71.525445608293381</v>
      </c>
    </row>
    <row r="685" spans="2:17" x14ac:dyDescent="0.2">
      <c r="B685" s="209" t="s">
        <v>52</v>
      </c>
      <c r="C685" s="187" t="s">
        <v>70</v>
      </c>
      <c r="D685" s="199" t="s">
        <v>139</v>
      </c>
      <c r="E685" s="187" t="str">
        <f t="shared" si="201"/>
        <v>PEMale01-04</v>
      </c>
      <c r="F685" s="189">
        <f>VLOOKUP(E685,'Appendix 1b. Pop 2019'!$E$4:$F$1683,2,FALSE)</f>
        <v>282952</v>
      </c>
      <c r="G685" s="189">
        <f>VLOOKUP(E685,'Appendix 2b. Deaths 2019'!$E$4:$F$1683,2,FALSE)</f>
        <v>131</v>
      </c>
      <c r="H685" s="190">
        <f t="shared" si="202"/>
        <v>4.6297605247533151E-4</v>
      </c>
      <c r="I685" s="191">
        <v>4</v>
      </c>
      <c r="J685" s="213">
        <f>VLOOKUP(E685,'Appendix 3. nax IBGE 2019'!$E$5:$O$1850,11,FALSE)</f>
        <v>1.6155241476679414</v>
      </c>
      <c r="K685" s="190">
        <f t="shared" si="215"/>
        <v>1.8498620450453473E-3</v>
      </c>
      <c r="L685" s="190">
        <f t="shared" si="208"/>
        <v>0.99815013795495466</v>
      </c>
      <c r="M685" s="189">
        <f t="shared" ref="M685:M703" si="219">M684-N684</f>
        <v>98759.525420803999</v>
      </c>
      <c r="N685" s="189">
        <f t="shared" si="204"/>
        <v>182.69149766263644</v>
      </c>
      <c r="O685" s="189">
        <f t="shared" si="216"/>
        <v>394602.47821861302</v>
      </c>
      <c r="P685" s="189">
        <f t="shared" si="217"/>
        <v>7053687.9566109106</v>
      </c>
      <c r="Q685" s="200">
        <f t="shared" si="218"/>
        <v>71.422862013116045</v>
      </c>
    </row>
    <row r="686" spans="2:17" x14ac:dyDescent="0.2">
      <c r="B686" s="209" t="s">
        <v>52</v>
      </c>
      <c r="C686" s="187" t="s">
        <v>70</v>
      </c>
      <c r="D686" s="199" t="s">
        <v>138</v>
      </c>
      <c r="E686" s="187" t="str">
        <f t="shared" si="201"/>
        <v>PEMale05-09</v>
      </c>
      <c r="F686" s="189">
        <f>VLOOKUP(E686,'Appendix 1b. Pop 2019'!$E$4:$F$1683,2,FALSE)</f>
        <v>361139</v>
      </c>
      <c r="G686" s="189">
        <f>VLOOKUP(E686,'Appendix 2b. Deaths 2019'!$E$4:$F$1683,2,FALSE)</f>
        <v>68</v>
      </c>
      <c r="H686" s="190">
        <f t="shared" si="202"/>
        <v>1.8829315028285508E-4</v>
      </c>
      <c r="I686" s="191">
        <v>5</v>
      </c>
      <c r="J686" s="213">
        <f>VLOOKUP(E686,'Appendix 3. nax IBGE 2019'!$E$5:$O$1850,11,FALSE)</f>
        <v>2.499999999999984</v>
      </c>
      <c r="K686" s="190">
        <f t="shared" si="215"/>
        <v>9.4102278105444369E-4</v>
      </c>
      <c r="L686" s="190">
        <f t="shared" si="208"/>
        <v>0.99905897721894554</v>
      </c>
      <c r="M686" s="189">
        <f t="shared" si="219"/>
        <v>98576.833923141356</v>
      </c>
      <c r="N686" s="189">
        <f t="shared" si="204"/>
        <v>92.763046405896503</v>
      </c>
      <c r="O686" s="189">
        <f t="shared" si="216"/>
        <v>492652.26199969213</v>
      </c>
      <c r="P686" s="189">
        <f t="shared" si="217"/>
        <v>6659085.4783922974</v>
      </c>
      <c r="Q686" s="200">
        <f t="shared" si="218"/>
        <v>67.55223528059615</v>
      </c>
    </row>
    <row r="687" spans="2:17" x14ac:dyDescent="0.2">
      <c r="B687" s="209" t="s">
        <v>52</v>
      </c>
      <c r="C687" s="187" t="s">
        <v>70</v>
      </c>
      <c r="D687" s="199" t="s">
        <v>120</v>
      </c>
      <c r="E687" s="187" t="str">
        <f t="shared" si="201"/>
        <v>PEMale10-14</v>
      </c>
      <c r="F687" s="189">
        <f>VLOOKUP(E687,'Appendix 1b. Pop 2019'!$E$4:$F$1683,2,FALSE)</f>
        <v>378574</v>
      </c>
      <c r="G687" s="189">
        <f>VLOOKUP(E687,'Appendix 2b. Deaths 2019'!$E$4:$F$1683,2,FALSE)</f>
        <v>150</v>
      </c>
      <c r="H687" s="190">
        <f t="shared" si="202"/>
        <v>3.9622372376338578E-4</v>
      </c>
      <c r="I687" s="191">
        <v>5</v>
      </c>
      <c r="J687" s="213">
        <f>VLOOKUP(E687,'Appendix 3. nax IBGE 2019'!$E$5:$O$1850,11,FALSE)</f>
        <v>2.4999999999998068</v>
      </c>
      <c r="K687" s="190">
        <f t="shared" si="215"/>
        <v>1.9791581452913184E-3</v>
      </c>
      <c r="L687" s="190">
        <f t="shared" si="208"/>
        <v>0.99802084185470863</v>
      </c>
      <c r="M687" s="189">
        <f t="shared" si="219"/>
        <v>98484.070876735466</v>
      </c>
      <c r="N687" s="189">
        <f t="shared" si="204"/>
        <v>194.91555105713852</v>
      </c>
      <c r="O687" s="189">
        <f t="shared" si="216"/>
        <v>491933.06550603441</v>
      </c>
      <c r="P687" s="189">
        <f t="shared" si="217"/>
        <v>6166433.2163926056</v>
      </c>
      <c r="Q687" s="200">
        <f t="shared" si="218"/>
        <v>62.6135085755201</v>
      </c>
    </row>
    <row r="688" spans="2:17" x14ac:dyDescent="0.2">
      <c r="B688" s="209" t="s">
        <v>52</v>
      </c>
      <c r="C688" s="187" t="s">
        <v>70</v>
      </c>
      <c r="D688" s="188" t="s">
        <v>121</v>
      </c>
      <c r="E688" s="187" t="str">
        <f t="shared" si="201"/>
        <v>PEMale15-19</v>
      </c>
      <c r="F688" s="189">
        <f>VLOOKUP(E688,'Appendix 1b. Pop 2019'!$E$4:$F$1683,2,FALSE)</f>
        <v>400496</v>
      </c>
      <c r="G688" s="189">
        <f>VLOOKUP(E688,'Appendix 2b. Deaths 2019'!$E$4:$F$1683,2,FALSE)</f>
        <v>803</v>
      </c>
      <c r="H688" s="190">
        <f t="shared" si="202"/>
        <v>2.0050137829091927E-3</v>
      </c>
      <c r="I688" s="191">
        <v>5</v>
      </c>
      <c r="J688" s="213">
        <f>VLOOKUP(E688,'Appendix 3. nax IBGE 2019'!$E$5:$O$1850,11,FALSE)</f>
        <v>2.5000000000000169</v>
      </c>
      <c r="K688" s="190">
        <f t="shared" si="215"/>
        <v>9.9750685397766731E-3</v>
      </c>
      <c r="L688" s="190">
        <f t="shared" si="208"/>
        <v>0.9900249314602233</v>
      </c>
      <c r="M688" s="189">
        <f t="shared" si="219"/>
        <v>98289.155325678323</v>
      </c>
      <c r="N688" s="189">
        <f t="shared" si="204"/>
        <v>980.44106109039672</v>
      </c>
      <c r="O688" s="189">
        <f t="shared" si="216"/>
        <v>488994.67397566559</v>
      </c>
      <c r="P688" s="189">
        <f t="shared" si="217"/>
        <v>5674500.150886571</v>
      </c>
      <c r="Q688" s="200">
        <f t="shared" si="218"/>
        <v>57.732718651251766</v>
      </c>
    </row>
    <row r="689" spans="2:17" x14ac:dyDescent="0.2">
      <c r="B689" s="209" t="s">
        <v>52</v>
      </c>
      <c r="C689" s="187" t="s">
        <v>70</v>
      </c>
      <c r="D689" s="188" t="s">
        <v>122</v>
      </c>
      <c r="E689" s="187" t="str">
        <f t="shared" si="201"/>
        <v>PEMale20-24</v>
      </c>
      <c r="F689" s="189">
        <f>VLOOKUP(E689,'Appendix 1b. Pop 2019'!$E$4:$F$1683,2,FALSE)</f>
        <v>410631</v>
      </c>
      <c r="G689" s="189">
        <f>VLOOKUP(E689,'Appendix 2b. Deaths 2019'!$E$4:$F$1683,2,FALSE)</f>
        <v>1175</v>
      </c>
      <c r="H689" s="190">
        <f t="shared" si="202"/>
        <v>2.8614498174760307E-3</v>
      </c>
      <c r="I689" s="191">
        <v>5</v>
      </c>
      <c r="J689" s="213">
        <f>VLOOKUP(E689,'Appendix 3. nax IBGE 2019'!$E$5:$O$1850,11,FALSE)</f>
        <v>2.5000000000000266</v>
      </c>
      <c r="K689" s="190">
        <f t="shared" si="215"/>
        <v>1.4205627362818976E-2</v>
      </c>
      <c r="L689" s="190">
        <f t="shared" si="208"/>
        <v>0.98579437263718106</v>
      </c>
      <c r="M689" s="189">
        <f t="shared" si="219"/>
        <v>97308.714264587921</v>
      </c>
      <c r="N689" s="189">
        <f t="shared" si="204"/>
        <v>1382.3313339977635</v>
      </c>
      <c r="O689" s="189">
        <f t="shared" si="216"/>
        <v>483087.74298794527</v>
      </c>
      <c r="P689" s="189">
        <f t="shared" si="217"/>
        <v>5185505.4769109059</v>
      </c>
      <c r="Q689" s="200">
        <f t="shared" si="218"/>
        <v>53.289219943973592</v>
      </c>
    </row>
    <row r="690" spans="2:17" x14ac:dyDescent="0.2">
      <c r="B690" s="209" t="s">
        <v>52</v>
      </c>
      <c r="C690" s="187" t="s">
        <v>70</v>
      </c>
      <c r="D690" s="188" t="s">
        <v>123</v>
      </c>
      <c r="E690" s="187" t="str">
        <f t="shared" si="201"/>
        <v>PEMale25-29</v>
      </c>
      <c r="F690" s="189">
        <f>VLOOKUP(E690,'Appendix 1b. Pop 2019'!$E$4:$F$1683,2,FALSE)</f>
        <v>379301</v>
      </c>
      <c r="G690" s="189">
        <f>VLOOKUP(E690,'Appendix 2b. Deaths 2019'!$E$4:$F$1683,2,FALSE)</f>
        <v>1072</v>
      </c>
      <c r="H690" s="190">
        <f t="shared" si="202"/>
        <v>2.8262514467401879E-3</v>
      </c>
      <c r="I690" s="191">
        <v>5</v>
      </c>
      <c r="J690" s="213">
        <f>VLOOKUP(E690,'Appendix 3. nax IBGE 2019'!$E$5:$O$1850,11,FALSE)</f>
        <v>2.5000000000000515</v>
      </c>
      <c r="K690" s="190">
        <f t="shared" si="215"/>
        <v>1.4032111544815061E-2</v>
      </c>
      <c r="L690" s="190">
        <f t="shared" si="208"/>
        <v>0.9859678884551849</v>
      </c>
      <c r="M690" s="189">
        <f t="shared" si="219"/>
        <v>95926.38293059016</v>
      </c>
      <c r="N690" s="189">
        <f t="shared" si="204"/>
        <v>1346.0497053726847</v>
      </c>
      <c r="O690" s="189">
        <f t="shared" si="216"/>
        <v>476266.79038951913</v>
      </c>
      <c r="P690" s="189">
        <f t="shared" si="217"/>
        <v>4702417.7339229602</v>
      </c>
      <c r="Q690" s="200">
        <f t="shared" si="218"/>
        <v>49.021109628677522</v>
      </c>
    </row>
    <row r="691" spans="2:17" x14ac:dyDescent="0.2">
      <c r="B691" s="209" t="s">
        <v>52</v>
      </c>
      <c r="C691" s="187" t="s">
        <v>70</v>
      </c>
      <c r="D691" s="188" t="s">
        <v>124</v>
      </c>
      <c r="E691" s="187" t="str">
        <f t="shared" si="201"/>
        <v>PEMale30-34</v>
      </c>
      <c r="F691" s="189">
        <f>VLOOKUP(E691,'Appendix 1b. Pop 2019'!$E$4:$F$1683,2,FALSE)</f>
        <v>375542</v>
      </c>
      <c r="G691" s="189">
        <f>VLOOKUP(E691,'Appendix 2b. Deaths 2019'!$E$4:$F$1683,2,FALSE)</f>
        <v>1120</v>
      </c>
      <c r="H691" s="190">
        <f t="shared" si="202"/>
        <v>2.9823561678853495E-3</v>
      </c>
      <c r="I691" s="191">
        <v>5</v>
      </c>
      <c r="J691" s="213">
        <f>VLOOKUP(E691,'Appendix 3. nax IBGE 2019'!$E$5:$O$1850,11,FALSE)</f>
        <v>2.4999999999999942</v>
      </c>
      <c r="K691" s="190">
        <f t="shared" si="215"/>
        <v>1.4801423051101914E-2</v>
      </c>
      <c r="L691" s="190">
        <f t="shared" si="208"/>
        <v>0.98519857694889812</v>
      </c>
      <c r="M691" s="189">
        <f t="shared" si="219"/>
        <v>94580.333225217473</v>
      </c>
      <c r="N691" s="189">
        <f t="shared" si="204"/>
        <v>1399.923524380634</v>
      </c>
      <c r="O691" s="189">
        <f t="shared" si="216"/>
        <v>469401.85731513583</v>
      </c>
      <c r="P691" s="189">
        <f t="shared" si="217"/>
        <v>4226150.9435334411</v>
      </c>
      <c r="Q691" s="200">
        <f t="shared" si="218"/>
        <v>44.683189405455003</v>
      </c>
    </row>
    <row r="692" spans="2:17" x14ac:dyDescent="0.2">
      <c r="B692" s="209" t="s">
        <v>52</v>
      </c>
      <c r="C692" s="187" t="s">
        <v>70</v>
      </c>
      <c r="D692" s="188" t="s">
        <v>125</v>
      </c>
      <c r="E692" s="187" t="str">
        <f t="shared" si="201"/>
        <v>PEMale35-39</v>
      </c>
      <c r="F692" s="189">
        <f>VLOOKUP(E692,'Appendix 1b. Pop 2019'!$E$4:$F$1683,2,FALSE)</f>
        <v>356534</v>
      </c>
      <c r="G692" s="189">
        <f>VLOOKUP(E692,'Appendix 2b. Deaths 2019'!$E$4:$F$1683,2,FALSE)</f>
        <v>1174</v>
      </c>
      <c r="H692" s="190">
        <f t="shared" si="202"/>
        <v>3.2928135886058554E-3</v>
      </c>
      <c r="I692" s="191">
        <v>5</v>
      </c>
      <c r="J692" s="213">
        <f>VLOOKUP(E692,'Appendix 3. nax IBGE 2019'!$E$5:$O$1850,11,FALSE)</f>
        <v>2.4999999999999818</v>
      </c>
      <c r="K692" s="190">
        <f t="shared" si="215"/>
        <v>1.6329641777176891E-2</v>
      </c>
      <c r="L692" s="190">
        <f t="shared" si="208"/>
        <v>0.98367035822282312</v>
      </c>
      <c r="M692" s="189">
        <f t="shared" si="219"/>
        <v>93180.409700836841</v>
      </c>
      <c r="N692" s="189">
        <f t="shared" si="204"/>
        <v>1521.6027110652442</v>
      </c>
      <c r="O692" s="189">
        <f t="shared" si="216"/>
        <v>462098.04172652104</v>
      </c>
      <c r="P692" s="189">
        <f t="shared" si="217"/>
        <v>3756749.0862183049</v>
      </c>
      <c r="Q692" s="200">
        <f t="shared" si="218"/>
        <v>40.316941063895818</v>
      </c>
    </row>
    <row r="693" spans="2:17" x14ac:dyDescent="0.2">
      <c r="B693" s="209" t="s">
        <v>52</v>
      </c>
      <c r="C693" s="187" t="s">
        <v>70</v>
      </c>
      <c r="D693" s="188" t="s">
        <v>126</v>
      </c>
      <c r="E693" s="187" t="str">
        <f t="shared" si="201"/>
        <v>PEMale40-44</v>
      </c>
      <c r="F693" s="189">
        <f>VLOOKUP(E693,'Appendix 1b. Pop 2019'!$E$4:$F$1683,2,FALSE)</f>
        <v>324295</v>
      </c>
      <c r="G693" s="189">
        <f>VLOOKUP(E693,'Appendix 2b. Deaths 2019'!$E$4:$F$1683,2,FALSE)</f>
        <v>1376</v>
      </c>
      <c r="H693" s="190">
        <f t="shared" si="202"/>
        <v>4.2430503091321174E-3</v>
      </c>
      <c r="I693" s="191">
        <v>5</v>
      </c>
      <c r="J693" s="213">
        <f>VLOOKUP(E693,'Appendix 3. nax IBGE 2019'!$E$5:$O$1850,11,FALSE)</f>
        <v>2.4999999999999938</v>
      </c>
      <c r="K693" s="190">
        <f t="shared" si="215"/>
        <v>2.0992570216791007E-2</v>
      </c>
      <c r="L693" s="190">
        <f t="shared" si="208"/>
        <v>0.97900742978320898</v>
      </c>
      <c r="M693" s="189">
        <f t="shared" si="219"/>
        <v>91658.80698977159</v>
      </c>
      <c r="N693" s="189">
        <f t="shared" si="204"/>
        <v>1924.1539417200745</v>
      </c>
      <c r="O693" s="189">
        <f t="shared" si="216"/>
        <v>453483.65009455779</v>
      </c>
      <c r="P693" s="189">
        <f t="shared" si="217"/>
        <v>3294651.0444917837</v>
      </c>
      <c r="Q693" s="200">
        <f t="shared" si="218"/>
        <v>35.94472972858398</v>
      </c>
    </row>
    <row r="694" spans="2:17" x14ac:dyDescent="0.2">
      <c r="B694" s="209" t="s">
        <v>52</v>
      </c>
      <c r="C694" s="187" t="s">
        <v>70</v>
      </c>
      <c r="D694" s="188" t="s">
        <v>127</v>
      </c>
      <c r="E694" s="187" t="str">
        <f t="shared" si="201"/>
        <v>PEMale45-49</v>
      </c>
      <c r="F694" s="189">
        <f>VLOOKUP(E694,'Appendix 1b. Pop 2019'!$E$4:$F$1683,2,FALSE)</f>
        <v>282498</v>
      </c>
      <c r="G694" s="189">
        <f>VLOOKUP(E694,'Appendix 2b. Deaths 2019'!$E$4:$F$1683,2,FALSE)</f>
        <v>1545</v>
      </c>
      <c r="H694" s="190">
        <f t="shared" si="202"/>
        <v>5.4690652677187096E-3</v>
      </c>
      <c r="I694" s="191">
        <v>5</v>
      </c>
      <c r="J694" s="213">
        <f>VLOOKUP(E694,'Appendix 3. nax IBGE 2019'!$E$5:$O$1850,11,FALSE)</f>
        <v>2.499999999999996</v>
      </c>
      <c r="K694" s="190">
        <f t="shared" si="215"/>
        <v>2.6976485932941174E-2</v>
      </c>
      <c r="L694" s="190">
        <f t="shared" si="208"/>
        <v>0.97302351406705878</v>
      </c>
      <c r="M694" s="189">
        <f t="shared" si="219"/>
        <v>89734.653048051521</v>
      </c>
      <c r="N694" s="189">
        <f t="shared" si="204"/>
        <v>2420.7256056481187</v>
      </c>
      <c r="O694" s="189">
        <f t="shared" si="216"/>
        <v>442621.45122613729</v>
      </c>
      <c r="P694" s="189">
        <f t="shared" si="217"/>
        <v>2841167.3943972262</v>
      </c>
      <c r="Q694" s="200">
        <f t="shared" si="218"/>
        <v>31.661875294439763</v>
      </c>
    </row>
    <row r="695" spans="2:17" x14ac:dyDescent="0.2">
      <c r="B695" s="209" t="s">
        <v>52</v>
      </c>
      <c r="C695" s="187" t="s">
        <v>70</v>
      </c>
      <c r="D695" s="188" t="s">
        <v>128</v>
      </c>
      <c r="E695" s="187" t="str">
        <f t="shared" si="201"/>
        <v>PEMale50-54</v>
      </c>
      <c r="F695" s="189">
        <f>VLOOKUP(E695,'Appendix 1b. Pop 2019'!$E$4:$F$1683,2,FALSE)</f>
        <v>249540</v>
      </c>
      <c r="G695" s="189">
        <f>VLOOKUP(E695,'Appendix 2b. Deaths 2019'!$E$4:$F$1683,2,FALSE)</f>
        <v>2079</v>
      </c>
      <c r="H695" s="190">
        <f t="shared" si="202"/>
        <v>8.3313296465496508E-3</v>
      </c>
      <c r="I695" s="191">
        <v>5</v>
      </c>
      <c r="J695" s="213">
        <f>VLOOKUP(E695,'Appendix 3. nax IBGE 2019'!$E$5:$O$1850,11,FALSE)</f>
        <v>2.5000000000000044</v>
      </c>
      <c r="K695" s="190">
        <f t="shared" si="215"/>
        <v>4.08067127925806E-2</v>
      </c>
      <c r="L695" s="190">
        <f t="shared" si="208"/>
        <v>0.95919328720741937</v>
      </c>
      <c r="M695" s="189">
        <f t="shared" si="219"/>
        <v>87313.927442403408</v>
      </c>
      <c r="N695" s="189">
        <f t="shared" si="204"/>
        <v>3562.9943599343774</v>
      </c>
      <c r="O695" s="189">
        <f t="shared" si="216"/>
        <v>427662.15131218109</v>
      </c>
      <c r="P695" s="189">
        <f t="shared" si="217"/>
        <v>2398545.943171089</v>
      </c>
      <c r="Q695" s="200">
        <f t="shared" si="218"/>
        <v>27.470370574651895</v>
      </c>
    </row>
    <row r="696" spans="2:17" x14ac:dyDescent="0.2">
      <c r="B696" s="209" t="s">
        <v>52</v>
      </c>
      <c r="C696" s="187" t="s">
        <v>70</v>
      </c>
      <c r="D696" s="188" t="s">
        <v>129</v>
      </c>
      <c r="E696" s="187" t="str">
        <f t="shared" si="201"/>
        <v>PEMale55-59</v>
      </c>
      <c r="F696" s="189">
        <f>VLOOKUP(E696,'Appendix 1b. Pop 2019'!$E$4:$F$1683,2,FALSE)</f>
        <v>208010</v>
      </c>
      <c r="G696" s="189">
        <f>VLOOKUP(E696,'Appendix 2b. Deaths 2019'!$E$4:$F$1683,2,FALSE)</f>
        <v>2444</v>
      </c>
      <c r="H696" s="190">
        <f t="shared" si="202"/>
        <v>1.1749435123311379E-2</v>
      </c>
      <c r="I696" s="191">
        <v>5</v>
      </c>
      <c r="J696" s="213">
        <f>VLOOKUP(E696,'Appendix 3. nax IBGE 2019'!$E$5:$O$1850,11,FALSE)</f>
        <v>2.4999999999999898</v>
      </c>
      <c r="K696" s="190">
        <f t="shared" si="215"/>
        <v>5.7070801419764609E-2</v>
      </c>
      <c r="L696" s="190">
        <f t="shared" si="208"/>
        <v>0.94292919858023538</v>
      </c>
      <c r="M696" s="189">
        <f t="shared" si="219"/>
        <v>83750.933082469026</v>
      </c>
      <c r="N696" s="189">
        <f t="shared" si="204"/>
        <v>4779.7328706695844</v>
      </c>
      <c r="O696" s="189">
        <f t="shared" si="216"/>
        <v>406805.33323567116</v>
      </c>
      <c r="P696" s="189">
        <f t="shared" si="217"/>
        <v>1970883.7918589078</v>
      </c>
      <c r="Q696" s="200">
        <f t="shared" si="218"/>
        <v>23.532678614078133</v>
      </c>
    </row>
    <row r="697" spans="2:17" x14ac:dyDescent="0.2">
      <c r="B697" s="209" t="s">
        <v>52</v>
      </c>
      <c r="C697" s="187" t="s">
        <v>70</v>
      </c>
      <c r="D697" s="188" t="s">
        <v>130</v>
      </c>
      <c r="E697" s="187" t="str">
        <f t="shared" si="201"/>
        <v>PEMale60-64</v>
      </c>
      <c r="F697" s="189">
        <f>VLOOKUP(E697,'Appendix 1b. Pop 2019'!$E$4:$F$1683,2,FALSE)</f>
        <v>162826</v>
      </c>
      <c r="G697" s="189">
        <f>VLOOKUP(E697,'Appendix 2b. Deaths 2019'!$E$4:$F$1683,2,FALSE)</f>
        <v>2750</v>
      </c>
      <c r="H697" s="190">
        <f t="shared" si="202"/>
        <v>1.6889194600370947E-2</v>
      </c>
      <c r="I697" s="191">
        <v>5</v>
      </c>
      <c r="J697" s="213">
        <f>VLOOKUP(E697,'Appendix 3. nax IBGE 2019'!$E$5:$O$1850,11,FALSE)</f>
        <v>2.5</v>
      </c>
      <c r="K697" s="190">
        <f t="shared" si="215"/>
        <v>8.1024861373828083E-2</v>
      </c>
      <c r="L697" s="190">
        <f t="shared" si="208"/>
        <v>0.91897513862617197</v>
      </c>
      <c r="M697" s="189">
        <f t="shared" si="219"/>
        <v>78971.200211799442</v>
      </c>
      <c r="N697" s="189">
        <f t="shared" si="204"/>
        <v>6398.6305496858731</v>
      </c>
      <c r="O697" s="189">
        <f t="shared" si="216"/>
        <v>378859.42468478251</v>
      </c>
      <c r="P697" s="189">
        <f t="shared" si="217"/>
        <v>1564078.4586232365</v>
      </c>
      <c r="Q697" s="200">
        <f t="shared" si="218"/>
        <v>19.805681747629567</v>
      </c>
    </row>
    <row r="698" spans="2:17" x14ac:dyDescent="0.2">
      <c r="B698" s="209" t="s">
        <v>52</v>
      </c>
      <c r="C698" s="187" t="s">
        <v>70</v>
      </c>
      <c r="D698" s="188" t="s">
        <v>131</v>
      </c>
      <c r="E698" s="187" t="str">
        <f t="shared" si="201"/>
        <v>PEMale65-69</v>
      </c>
      <c r="F698" s="189">
        <f>VLOOKUP(E698,'Appendix 1b. Pop 2019'!$E$4:$F$1683,2,FALSE)</f>
        <v>124209</v>
      </c>
      <c r="G698" s="189">
        <f>VLOOKUP(E698,'Appendix 2b. Deaths 2019'!$E$4:$F$1683,2,FALSE)</f>
        <v>3147</v>
      </c>
      <c r="H698" s="190">
        <f t="shared" si="202"/>
        <v>2.5336328285389946E-2</v>
      </c>
      <c r="I698" s="191">
        <v>5</v>
      </c>
      <c r="J698" s="213">
        <f>VLOOKUP(E698,'Appendix 3. nax IBGE 2019'!$E$5:$O$1850,11,FALSE)</f>
        <v>2.4999999999999973</v>
      </c>
      <c r="K698" s="190">
        <f t="shared" si="215"/>
        <v>0.11913550101645637</v>
      </c>
      <c r="L698" s="190">
        <f t="shared" si="208"/>
        <v>0.88086449898354369</v>
      </c>
      <c r="M698" s="189">
        <f t="shared" si="219"/>
        <v>72572.569662113572</v>
      </c>
      <c r="N698" s="189">
        <f t="shared" si="204"/>
        <v>8645.969446747582</v>
      </c>
      <c r="O698" s="189">
        <f t="shared" si="216"/>
        <v>341247.92469369888</v>
      </c>
      <c r="P698" s="189">
        <f t="shared" si="217"/>
        <v>1185219.033938454</v>
      </c>
      <c r="Q698" s="200">
        <f t="shared" si="218"/>
        <v>16.33150155019516</v>
      </c>
    </row>
    <row r="699" spans="2:17" x14ac:dyDescent="0.2">
      <c r="B699" s="209" t="s">
        <v>52</v>
      </c>
      <c r="C699" s="187" t="s">
        <v>70</v>
      </c>
      <c r="D699" s="188" t="s">
        <v>132</v>
      </c>
      <c r="E699" s="187" t="str">
        <f t="shared" si="201"/>
        <v>PEMale70-74</v>
      </c>
      <c r="F699" s="189">
        <f>VLOOKUP(E699,'Appendix 1b. Pop 2019'!$E$4:$F$1683,2,FALSE)</f>
        <v>94626</v>
      </c>
      <c r="G699" s="189">
        <f>VLOOKUP(E699,'Appendix 2b. Deaths 2019'!$E$4:$F$1683,2,FALSE)</f>
        <v>3401</v>
      </c>
      <c r="H699" s="190">
        <f t="shared" si="202"/>
        <v>3.5941495994758314E-2</v>
      </c>
      <c r="I699" s="191">
        <v>5</v>
      </c>
      <c r="J699" s="213">
        <f>VLOOKUP(E699,'Appendix 3. nax IBGE 2019'!$E$5:$O$1850,11,FALSE)</f>
        <v>2.4999999999999978</v>
      </c>
      <c r="K699" s="190">
        <f t="shared" si="215"/>
        <v>0.16489137338369123</v>
      </c>
      <c r="L699" s="190">
        <f t="shared" si="208"/>
        <v>0.8351086266163088</v>
      </c>
      <c r="M699" s="189">
        <f t="shared" si="219"/>
        <v>63926.600215365994</v>
      </c>
      <c r="N699" s="189">
        <f t="shared" si="204"/>
        <v>10540.944905261869</v>
      </c>
      <c r="O699" s="189">
        <f t="shared" si="216"/>
        <v>293280.63881367526</v>
      </c>
      <c r="P699" s="189">
        <f t="shared" si="217"/>
        <v>843971.10924475512</v>
      </c>
      <c r="Q699" s="200">
        <f t="shared" si="218"/>
        <v>13.202189798948362</v>
      </c>
    </row>
    <row r="700" spans="2:17" x14ac:dyDescent="0.2">
      <c r="B700" s="209" t="s">
        <v>52</v>
      </c>
      <c r="C700" s="187" t="s">
        <v>70</v>
      </c>
      <c r="D700" s="188" t="s">
        <v>133</v>
      </c>
      <c r="E700" s="187" t="str">
        <f t="shared" si="201"/>
        <v>PEMale75-79</v>
      </c>
      <c r="F700" s="189">
        <f>VLOOKUP(E700,'Appendix 1b. Pop 2019'!$E$4:$F$1683,2,FALSE)</f>
        <v>60890</v>
      </c>
      <c r="G700" s="189">
        <f>VLOOKUP(E700,'Appendix 2b. Deaths 2019'!$E$4:$F$1683,2,FALSE)</f>
        <v>3538</v>
      </c>
      <c r="H700" s="190">
        <f t="shared" si="202"/>
        <v>5.8104779109870261E-2</v>
      </c>
      <c r="I700" s="191">
        <v>5</v>
      </c>
      <c r="J700" s="213">
        <f>VLOOKUP(E700,'Appendix 3. nax IBGE 2019'!$E$5:$O$1850,11,FALSE)</f>
        <v>2.4999999999999996</v>
      </c>
      <c r="K700" s="190">
        <f t="shared" si="215"/>
        <v>0.25367462536746255</v>
      </c>
      <c r="L700" s="190">
        <f t="shared" si="208"/>
        <v>0.74632537463253745</v>
      </c>
      <c r="M700" s="189">
        <f t="shared" si="219"/>
        <v>53385.655310104121</v>
      </c>
      <c r="N700" s="189">
        <f t="shared" si="204"/>
        <v>13542.58611078715</v>
      </c>
      <c r="O700" s="189">
        <f t="shared" si="216"/>
        <v>233071.81127355271</v>
      </c>
      <c r="P700" s="189">
        <f t="shared" si="217"/>
        <v>550690.47043107986</v>
      </c>
      <c r="Q700" s="200">
        <f t="shared" si="218"/>
        <v>10.315326602853418</v>
      </c>
    </row>
    <row r="701" spans="2:17" x14ac:dyDescent="0.2">
      <c r="B701" s="209" t="s">
        <v>52</v>
      </c>
      <c r="C701" s="187" t="s">
        <v>70</v>
      </c>
      <c r="D701" s="188" t="s">
        <v>134</v>
      </c>
      <c r="E701" s="187" t="str">
        <f t="shared" si="201"/>
        <v>PEMale80-84</v>
      </c>
      <c r="F701" s="189">
        <f>VLOOKUP(E701,'Appendix 1b. Pop 2019'!$E$4:$F$1683,2,FALSE)</f>
        <v>37944</v>
      </c>
      <c r="G701" s="189">
        <f>VLOOKUP(E701,'Appendix 2b. Deaths 2019'!$E$4:$F$1683,2,FALSE)</f>
        <v>3168</v>
      </c>
      <c r="H701" s="190">
        <f t="shared" si="202"/>
        <v>8.3491461100569264E-2</v>
      </c>
      <c r="I701" s="191">
        <v>5</v>
      </c>
      <c r="J701" s="213">
        <f>VLOOKUP(E701,'Appendix 3. nax IBGE 2019'!$E$5:$O$1850,11,FALSE)</f>
        <v>2.4999999999999996</v>
      </c>
      <c r="K701" s="190">
        <f t="shared" si="215"/>
        <v>0.34536891679748827</v>
      </c>
      <c r="L701" s="190">
        <f t="shared" si="208"/>
        <v>0.65463108320251173</v>
      </c>
      <c r="M701" s="189">
        <f t="shared" si="219"/>
        <v>39843.069199316975</v>
      </c>
      <c r="N701" s="189">
        <f t="shared" si="204"/>
        <v>13760.557651255473</v>
      </c>
      <c r="O701" s="189">
        <f t="shared" si="216"/>
        <v>164813.95186844619</v>
      </c>
      <c r="P701" s="189">
        <f t="shared" si="217"/>
        <v>317618.65915752714</v>
      </c>
      <c r="Q701" s="200">
        <f t="shared" si="218"/>
        <v>7.9717417744256522</v>
      </c>
    </row>
    <row r="702" spans="2:17" x14ac:dyDescent="0.2">
      <c r="B702" s="209" t="s">
        <v>52</v>
      </c>
      <c r="C702" s="187" t="s">
        <v>70</v>
      </c>
      <c r="D702" s="188" t="s">
        <v>135</v>
      </c>
      <c r="E702" s="187" t="str">
        <f t="shared" si="201"/>
        <v>PEMale85-89</v>
      </c>
      <c r="F702" s="189">
        <f>VLOOKUP(E702,'Appendix 1b. Pop 2019'!$E$4:$F$1683,2,FALSE)</f>
        <v>17345</v>
      </c>
      <c r="G702" s="189">
        <f>VLOOKUP(E702,'Appendix 2b. Deaths 2019'!$E$4:$F$1683,2,FALSE)</f>
        <v>2333</v>
      </c>
      <c r="H702" s="190">
        <f t="shared" si="202"/>
        <v>0.1345056212164889</v>
      </c>
      <c r="I702" s="191">
        <v>5</v>
      </c>
      <c r="J702" s="213">
        <f>VLOOKUP(E702,'Appendix 3. nax IBGE 2019'!$E$5:$O$1850,11,FALSE)</f>
        <v>2.5</v>
      </c>
      <c r="K702" s="190">
        <f t="shared" si="215"/>
        <v>0.50328982849746529</v>
      </c>
      <c r="L702" s="190">
        <f t="shared" si="208"/>
        <v>0.49671017150253471</v>
      </c>
      <c r="M702" s="189">
        <f t="shared" si="219"/>
        <v>26082.511548061502</v>
      </c>
      <c r="N702" s="189">
        <f t="shared" si="204"/>
        <v>13127.062763807031</v>
      </c>
      <c r="O702" s="189">
        <f t="shared" si="216"/>
        <v>97594.900830789935</v>
      </c>
      <c r="P702" s="189">
        <f t="shared" si="217"/>
        <v>152804.70728908095</v>
      </c>
      <c r="Q702" s="200">
        <f t="shared" si="218"/>
        <v>5.8585120151298336</v>
      </c>
    </row>
    <row r="703" spans="2:17" x14ac:dyDescent="0.2">
      <c r="B703" s="210" t="s">
        <v>52</v>
      </c>
      <c r="C703" s="211" t="s">
        <v>70</v>
      </c>
      <c r="D703" s="203" t="s">
        <v>8</v>
      </c>
      <c r="E703" s="211" t="str">
        <f t="shared" si="201"/>
        <v>PEMale90+</v>
      </c>
      <c r="F703" s="204">
        <f>VLOOKUP(E703,'Appendix 1b. Pop 2019'!$E$4:$F$1683,2,FALSE)</f>
        <v>10087</v>
      </c>
      <c r="G703" s="204">
        <f>VLOOKUP(E703,'Appendix 2b. Deaths 2019'!$E$4:$F$1683,2,FALSE)</f>
        <v>2367</v>
      </c>
      <c r="H703" s="202">
        <f t="shared" si="202"/>
        <v>0.23465847129969267</v>
      </c>
      <c r="I703" s="205"/>
      <c r="J703" s="214">
        <f>VLOOKUP(E703,'Appendix 3. nax IBGE 2019'!$E$5:$O$1850,11,FALSE)</f>
        <v>4.562212755319627</v>
      </c>
      <c r="K703" s="202">
        <v>1</v>
      </c>
      <c r="L703" s="202">
        <f t="shared" si="208"/>
        <v>0</v>
      </c>
      <c r="M703" s="204">
        <f t="shared" si="219"/>
        <v>12955.448784254471</v>
      </c>
      <c r="N703" s="204">
        <f t="shared" si="204"/>
        <v>12955.448784254471</v>
      </c>
      <c r="O703" s="204">
        <f>M703*Q703</f>
        <v>55209.80645829103</v>
      </c>
      <c r="P703" s="204">
        <f>O703</f>
        <v>55209.80645829103</v>
      </c>
      <c r="Q703" s="206">
        <f>1/H703</f>
        <v>4.2615124630333758</v>
      </c>
    </row>
    <row r="704" spans="2:17" x14ac:dyDescent="0.2">
      <c r="B704" s="207" t="s">
        <v>48</v>
      </c>
      <c r="C704" s="208" t="s">
        <v>69</v>
      </c>
      <c r="D704" s="194">
        <v>0</v>
      </c>
      <c r="E704" s="208" t="str">
        <f t="shared" si="201"/>
        <v>PIFemale0</v>
      </c>
      <c r="F704" s="195">
        <f>VLOOKUP(E704,'Appendix 1b. Pop 2019'!$E$4:$F$1683,2,FALSE)</f>
        <v>23486</v>
      </c>
      <c r="G704" s="195">
        <f>VLOOKUP(E704,'Appendix 2b. Deaths 2019'!$E$4:$F$1683,2,FALSE)</f>
        <v>320</v>
      </c>
      <c r="H704" s="193">
        <f t="shared" si="202"/>
        <v>1.3625138380311675E-2</v>
      </c>
      <c r="I704" s="196">
        <v>1</v>
      </c>
      <c r="J704" s="212">
        <f>VLOOKUP(E704,'Appendix 3. nax IBGE 2019'!$E$5:$O$1850,11,FALSE)</f>
        <v>0.10018436188595088</v>
      </c>
      <c r="K704" s="193">
        <f t="shared" ref="K704:K722" si="220">(I704*H704)/(1+(I704-J704)*H704)</f>
        <v>1.3460115844634874E-2</v>
      </c>
      <c r="L704" s="193">
        <f t="shared" si="208"/>
        <v>0.98653988415536509</v>
      </c>
      <c r="M704" s="195">
        <v>100000</v>
      </c>
      <c r="N704" s="195">
        <f t="shared" si="204"/>
        <v>1346.0115844634875</v>
      </c>
      <c r="O704" s="195">
        <f t="shared" ref="O704:O722" si="221">M705*I704+N704*J704</f>
        <v>98788.837727217091</v>
      </c>
      <c r="P704" s="195">
        <f t="shared" ref="P704:P722" si="222">P705+O704</f>
        <v>7931778.1772509944</v>
      </c>
      <c r="Q704" s="197">
        <f t="shared" ref="Q704:Q722" si="223">P704/M704</f>
        <v>79.317781772509946</v>
      </c>
    </row>
    <row r="705" spans="2:17" x14ac:dyDescent="0.2">
      <c r="B705" s="209" t="s">
        <v>48</v>
      </c>
      <c r="C705" s="187" t="s">
        <v>69</v>
      </c>
      <c r="D705" s="199" t="s">
        <v>139</v>
      </c>
      <c r="E705" s="187" t="str">
        <f t="shared" si="201"/>
        <v>PIFemale01-04</v>
      </c>
      <c r="F705" s="189">
        <f>VLOOKUP(E705,'Appendix 1b. Pop 2019'!$E$4:$F$1683,2,FALSE)</f>
        <v>93008</v>
      </c>
      <c r="G705" s="189">
        <f>VLOOKUP(E705,'Appendix 2b. Deaths 2019'!$E$4:$F$1683,2,FALSE)</f>
        <v>43</v>
      </c>
      <c r="H705" s="190">
        <f t="shared" si="202"/>
        <v>4.6232582143471531E-4</v>
      </c>
      <c r="I705" s="191">
        <v>4</v>
      </c>
      <c r="J705" s="213">
        <f>VLOOKUP(E705,'Appendix 3. nax IBGE 2019'!$E$5:$O$1850,11,FALSE)</f>
        <v>1.4968168039785703</v>
      </c>
      <c r="K705" s="190">
        <f t="shared" si="220"/>
        <v>1.8471655864461206E-3</v>
      </c>
      <c r="L705" s="190">
        <f t="shared" si="208"/>
        <v>0.99815283441355385</v>
      </c>
      <c r="M705" s="189">
        <f t="shared" ref="M705:M723" si="224">M704-N704</f>
        <v>98653.988415536514</v>
      </c>
      <c r="N705" s="189">
        <f t="shared" si="204"/>
        <v>182.2302523668333</v>
      </c>
      <c r="O705" s="189">
        <f t="shared" si="221"/>
        <v>394159.79795661464</v>
      </c>
      <c r="P705" s="189">
        <f t="shared" si="222"/>
        <v>7832989.3395237774</v>
      </c>
      <c r="Q705" s="200">
        <f t="shared" si="223"/>
        <v>79.398607854867024</v>
      </c>
    </row>
    <row r="706" spans="2:17" x14ac:dyDescent="0.2">
      <c r="B706" s="209" t="s">
        <v>48</v>
      </c>
      <c r="C706" s="187" t="s">
        <v>69</v>
      </c>
      <c r="D706" s="199" t="s">
        <v>138</v>
      </c>
      <c r="E706" s="187" t="str">
        <f t="shared" si="201"/>
        <v>PIFemale05-09</v>
      </c>
      <c r="F706" s="189">
        <f>VLOOKUP(E706,'Appendix 1b. Pop 2019'!$E$4:$F$1683,2,FALSE)</f>
        <v>116503</v>
      </c>
      <c r="G706" s="189">
        <f>VLOOKUP(E706,'Appendix 2b. Deaths 2019'!$E$4:$F$1683,2,FALSE)</f>
        <v>21</v>
      </c>
      <c r="H706" s="190">
        <f t="shared" si="202"/>
        <v>1.8025286902483199E-4</v>
      </c>
      <c r="I706" s="191">
        <v>5</v>
      </c>
      <c r="J706" s="213">
        <f>VLOOKUP(E706,'Appendix 3. nax IBGE 2019'!$E$5:$O$1850,11,FALSE)</f>
        <v>2.4999999999997997</v>
      </c>
      <c r="K706" s="190">
        <f t="shared" si="220"/>
        <v>9.0085838935099593E-4</v>
      </c>
      <c r="L706" s="190">
        <f t="shared" si="208"/>
        <v>0.99909914161064906</v>
      </c>
      <c r="M706" s="189">
        <f t="shared" si="224"/>
        <v>98471.758163169681</v>
      </c>
      <c r="N706" s="189">
        <f t="shared" si="204"/>
        <v>88.709109455433818</v>
      </c>
      <c r="O706" s="189">
        <f t="shared" si="221"/>
        <v>492137.01804220979</v>
      </c>
      <c r="P706" s="189">
        <f t="shared" si="222"/>
        <v>7438829.5415671626</v>
      </c>
      <c r="Q706" s="200">
        <f t="shared" si="223"/>
        <v>75.542771656832542</v>
      </c>
    </row>
    <row r="707" spans="2:17" x14ac:dyDescent="0.2">
      <c r="B707" s="209" t="s">
        <v>48</v>
      </c>
      <c r="C707" s="187" t="s">
        <v>69</v>
      </c>
      <c r="D707" s="199" t="s">
        <v>120</v>
      </c>
      <c r="E707" s="187" t="str">
        <f t="shared" si="201"/>
        <v>PIFemale10-14</v>
      </c>
      <c r="F707" s="189">
        <f>VLOOKUP(E707,'Appendix 1b. Pop 2019'!$E$4:$F$1683,2,FALSE)</f>
        <v>130165</v>
      </c>
      <c r="G707" s="189">
        <f>VLOOKUP(E707,'Appendix 2b. Deaths 2019'!$E$4:$F$1683,2,FALSE)</f>
        <v>34</v>
      </c>
      <c r="H707" s="190">
        <f t="shared" si="202"/>
        <v>2.6120692966619292E-4</v>
      </c>
      <c r="I707" s="191">
        <v>5</v>
      </c>
      <c r="J707" s="213">
        <f>VLOOKUP(E707,'Appendix 3. nax IBGE 2019'!$E$5:$O$1850,11,FALSE)</f>
        <v>2.500000000000036</v>
      </c>
      <c r="K707" s="190">
        <f t="shared" si="220"/>
        <v>1.3051823416506719E-3</v>
      </c>
      <c r="L707" s="190">
        <f t="shared" si="208"/>
        <v>0.99869481765834933</v>
      </c>
      <c r="M707" s="189">
        <f t="shared" si="224"/>
        <v>98383.049053714247</v>
      </c>
      <c r="N707" s="189">
        <f t="shared" si="204"/>
        <v>128.40781834265968</v>
      </c>
      <c r="O707" s="189">
        <f t="shared" si="221"/>
        <v>491594.22572271456</v>
      </c>
      <c r="P707" s="189">
        <f t="shared" si="222"/>
        <v>6946692.5235249531</v>
      </c>
      <c r="Q707" s="200">
        <f t="shared" si="223"/>
        <v>70.608632181467186</v>
      </c>
    </row>
    <row r="708" spans="2:17" x14ac:dyDescent="0.2">
      <c r="B708" s="209" t="s">
        <v>48</v>
      </c>
      <c r="C708" s="187" t="s">
        <v>69</v>
      </c>
      <c r="D708" s="188" t="s">
        <v>121</v>
      </c>
      <c r="E708" s="187" t="str">
        <f t="shared" ref="E708:E771" si="225">_xlfn.CONCAT(B708,C708,D708)</f>
        <v>PIFemale15-19</v>
      </c>
      <c r="F708" s="189">
        <f>VLOOKUP(E708,'Appendix 1b. Pop 2019'!$E$4:$F$1683,2,FALSE)</f>
        <v>143556</v>
      </c>
      <c r="G708" s="189">
        <f>VLOOKUP(E708,'Appendix 2b. Deaths 2019'!$E$4:$F$1683,2,FALSE)</f>
        <v>71</v>
      </c>
      <c r="H708" s="190">
        <f t="shared" ref="H708:H771" si="226">G708/F708</f>
        <v>4.9458051213463732E-4</v>
      </c>
      <c r="I708" s="191">
        <v>5</v>
      </c>
      <c r="J708" s="213">
        <f>VLOOKUP(E708,'Appendix 3. nax IBGE 2019'!$E$5:$O$1850,11,FALSE)</f>
        <v>2.4999999999999902</v>
      </c>
      <c r="K708" s="190">
        <f t="shared" si="220"/>
        <v>2.4698487130696738E-3</v>
      </c>
      <c r="L708" s="190">
        <f t="shared" si="208"/>
        <v>0.99753015128693034</v>
      </c>
      <c r="M708" s="189">
        <f t="shared" si="224"/>
        <v>98254.641235371586</v>
      </c>
      <c r="N708" s="189">
        <f t="shared" ref="N708:N771" si="227">M708*K708</f>
        <v>242.67409920830502</v>
      </c>
      <c r="O708" s="189">
        <f t="shared" si="221"/>
        <v>490666.52092883713</v>
      </c>
      <c r="P708" s="189">
        <f t="shared" si="222"/>
        <v>6455098.2978022387</v>
      </c>
      <c r="Q708" s="200">
        <f t="shared" si="223"/>
        <v>65.697642540252943</v>
      </c>
    </row>
    <row r="709" spans="2:17" x14ac:dyDescent="0.2">
      <c r="B709" s="209" t="s">
        <v>48</v>
      </c>
      <c r="C709" s="187" t="s">
        <v>69</v>
      </c>
      <c r="D709" s="188" t="s">
        <v>122</v>
      </c>
      <c r="E709" s="187" t="str">
        <f t="shared" si="225"/>
        <v>PIFemale20-24</v>
      </c>
      <c r="F709" s="189">
        <f>VLOOKUP(E709,'Appendix 1b. Pop 2019'!$E$4:$F$1683,2,FALSE)</f>
        <v>143962</v>
      </c>
      <c r="G709" s="189">
        <f>VLOOKUP(E709,'Appendix 2b. Deaths 2019'!$E$4:$F$1683,2,FALSE)</f>
        <v>81</v>
      </c>
      <c r="H709" s="190">
        <f t="shared" si="226"/>
        <v>5.6264847668134642E-4</v>
      </c>
      <c r="I709" s="191">
        <v>5</v>
      </c>
      <c r="J709" s="213">
        <f>VLOOKUP(E709,'Appendix 3. nax IBGE 2019'!$E$5:$O$1850,11,FALSE)</f>
        <v>2.4999999999999352</v>
      </c>
      <c r="K709" s="190">
        <f t="shared" si="220"/>
        <v>2.8092907754683014E-3</v>
      </c>
      <c r="L709" s="190">
        <f t="shared" ref="L709:L772" si="228">1-K709</f>
        <v>0.99719070922453168</v>
      </c>
      <c r="M709" s="189">
        <f t="shared" si="224"/>
        <v>98011.967136163279</v>
      </c>
      <c r="N709" s="189">
        <f t="shared" si="227"/>
        <v>275.34411516112579</v>
      </c>
      <c r="O709" s="189">
        <f t="shared" si="221"/>
        <v>489371.47539291362</v>
      </c>
      <c r="P709" s="189">
        <f t="shared" si="222"/>
        <v>5964431.7768734014</v>
      </c>
      <c r="Q709" s="200">
        <f t="shared" si="223"/>
        <v>60.854117626139519</v>
      </c>
    </row>
    <row r="710" spans="2:17" x14ac:dyDescent="0.2">
      <c r="B710" s="209" t="s">
        <v>48</v>
      </c>
      <c r="C710" s="187" t="s">
        <v>69</v>
      </c>
      <c r="D710" s="188" t="s">
        <v>123</v>
      </c>
      <c r="E710" s="187" t="str">
        <f t="shared" si="225"/>
        <v>PIFemale25-29</v>
      </c>
      <c r="F710" s="189">
        <f>VLOOKUP(E710,'Appendix 1b. Pop 2019'!$E$4:$F$1683,2,FALSE)</f>
        <v>135506</v>
      </c>
      <c r="G710" s="189">
        <f>VLOOKUP(E710,'Appendix 2b. Deaths 2019'!$E$4:$F$1683,2,FALSE)</f>
        <v>96</v>
      </c>
      <c r="H710" s="190">
        <f t="shared" si="226"/>
        <v>7.0845571413811939E-4</v>
      </c>
      <c r="I710" s="191">
        <v>5</v>
      </c>
      <c r="J710" s="213">
        <f>VLOOKUP(E710,'Appendix 3. nax IBGE 2019'!$E$5:$O$1850,11,FALSE)</f>
        <v>2.5000000000000355</v>
      </c>
      <c r="K710" s="190">
        <f t="shared" si="220"/>
        <v>3.5360157942038815E-3</v>
      </c>
      <c r="L710" s="190">
        <f t="shared" si="228"/>
        <v>0.99646398420579607</v>
      </c>
      <c r="M710" s="189">
        <f t="shared" si="224"/>
        <v>97736.62302100216</v>
      </c>
      <c r="N710" s="189">
        <f t="shared" si="227"/>
        <v>345.59824267441434</v>
      </c>
      <c r="O710" s="189">
        <f t="shared" si="221"/>
        <v>487819.11949832476</v>
      </c>
      <c r="P710" s="189">
        <f t="shared" si="222"/>
        <v>5475060.3014804879</v>
      </c>
      <c r="Q710" s="200">
        <f t="shared" si="223"/>
        <v>56.018513145312767</v>
      </c>
    </row>
    <row r="711" spans="2:17" x14ac:dyDescent="0.2">
      <c r="B711" s="209" t="s">
        <v>48</v>
      </c>
      <c r="C711" s="187" t="s">
        <v>69</v>
      </c>
      <c r="D711" s="188" t="s">
        <v>124</v>
      </c>
      <c r="E711" s="187" t="str">
        <f t="shared" si="225"/>
        <v>PIFemale30-34</v>
      </c>
      <c r="F711" s="189">
        <f>VLOOKUP(E711,'Appendix 1b. Pop 2019'!$E$4:$F$1683,2,FALSE)</f>
        <v>138719</v>
      </c>
      <c r="G711" s="189">
        <f>VLOOKUP(E711,'Appendix 2b. Deaths 2019'!$E$4:$F$1683,2,FALSE)</f>
        <v>117</v>
      </c>
      <c r="H711" s="190">
        <f t="shared" si="226"/>
        <v>8.4343168563787228E-4</v>
      </c>
      <c r="I711" s="191">
        <v>5</v>
      </c>
      <c r="J711" s="213">
        <f>VLOOKUP(E711,'Appendix 3. nax IBGE 2019'!$E$5:$O$1850,11,FALSE)</f>
        <v>2.4999999999999614</v>
      </c>
      <c r="K711" s="190">
        <f t="shared" si="220"/>
        <v>4.2082849260672676E-3</v>
      </c>
      <c r="L711" s="190">
        <f t="shared" si="228"/>
        <v>0.99579171507393272</v>
      </c>
      <c r="M711" s="189">
        <f t="shared" si="224"/>
        <v>97391.024778327745</v>
      </c>
      <c r="N711" s="189">
        <f t="shared" si="227"/>
        <v>409.84918150888041</v>
      </c>
      <c r="O711" s="189">
        <f t="shared" si="221"/>
        <v>485930.50093786651</v>
      </c>
      <c r="P711" s="189">
        <f t="shared" si="222"/>
        <v>4987241.1819821633</v>
      </c>
      <c r="Q711" s="200">
        <f t="shared" si="223"/>
        <v>51.208426991436333</v>
      </c>
    </row>
    <row r="712" spans="2:17" x14ac:dyDescent="0.2">
      <c r="B712" s="209" t="s">
        <v>48</v>
      </c>
      <c r="C712" s="187" t="s">
        <v>69</v>
      </c>
      <c r="D712" s="188" t="s">
        <v>125</v>
      </c>
      <c r="E712" s="187" t="str">
        <f t="shared" si="225"/>
        <v>PIFemale35-39</v>
      </c>
      <c r="F712" s="189">
        <f>VLOOKUP(E712,'Appendix 1b. Pop 2019'!$E$4:$F$1683,2,FALSE)</f>
        <v>131986</v>
      </c>
      <c r="G712" s="189">
        <f>VLOOKUP(E712,'Appendix 2b. Deaths 2019'!$E$4:$F$1683,2,FALSE)</f>
        <v>170</v>
      </c>
      <c r="H712" s="190">
        <f t="shared" si="226"/>
        <v>1.2880153955722577E-3</v>
      </c>
      <c r="I712" s="191">
        <v>5</v>
      </c>
      <c r="J712" s="213">
        <f>VLOOKUP(E712,'Appendix 3. nax IBGE 2019'!$E$5:$O$1850,11,FALSE)</f>
        <v>2.5000000000000027</v>
      </c>
      <c r="K712" s="190">
        <f t="shared" si="220"/>
        <v>6.4194062426837645E-3</v>
      </c>
      <c r="L712" s="190">
        <f t="shared" si="228"/>
        <v>0.99358059375731622</v>
      </c>
      <c r="M712" s="189">
        <f t="shared" si="224"/>
        <v>96981.175596818866</v>
      </c>
      <c r="N712" s="189">
        <f t="shared" si="227"/>
        <v>622.56156404902936</v>
      </c>
      <c r="O712" s="189">
        <f t="shared" si="221"/>
        <v>483349.47407397174</v>
      </c>
      <c r="P712" s="189">
        <f t="shared" si="222"/>
        <v>4501310.6810442964</v>
      </c>
      <c r="Q712" s="200">
        <f t="shared" si="223"/>
        <v>46.414272185745155</v>
      </c>
    </row>
    <row r="713" spans="2:17" x14ac:dyDescent="0.2">
      <c r="B713" s="209" t="s">
        <v>48</v>
      </c>
      <c r="C713" s="187" t="s">
        <v>69</v>
      </c>
      <c r="D713" s="188" t="s">
        <v>126</v>
      </c>
      <c r="E713" s="187" t="str">
        <f t="shared" si="225"/>
        <v>PIFemale40-44</v>
      </c>
      <c r="F713" s="189">
        <f>VLOOKUP(E713,'Appendix 1b. Pop 2019'!$E$4:$F$1683,2,FALSE)</f>
        <v>120191</v>
      </c>
      <c r="G713" s="189">
        <f>VLOOKUP(E713,'Appendix 2b. Deaths 2019'!$E$4:$F$1683,2,FALSE)</f>
        <v>211</v>
      </c>
      <c r="H713" s="190">
        <f t="shared" si="226"/>
        <v>1.755539100265411E-3</v>
      </c>
      <c r="I713" s="191">
        <v>5</v>
      </c>
      <c r="J713" s="213">
        <f>VLOOKUP(E713,'Appendix 3. nax IBGE 2019'!$E$5:$O$1850,11,FALSE)</f>
        <v>2.5000000000000204</v>
      </c>
      <c r="K713" s="190">
        <f t="shared" si="220"/>
        <v>8.7393398691998324E-3</v>
      </c>
      <c r="L713" s="190">
        <f t="shared" si="228"/>
        <v>0.99126066013080016</v>
      </c>
      <c r="M713" s="189">
        <f t="shared" si="224"/>
        <v>96358.614032769838</v>
      </c>
      <c r="N713" s="189">
        <f t="shared" si="227"/>
        <v>842.11067735742392</v>
      </c>
      <c r="O713" s="189">
        <f t="shared" si="221"/>
        <v>479687.79347045562</v>
      </c>
      <c r="P713" s="189">
        <f t="shared" si="222"/>
        <v>4017961.2069703243</v>
      </c>
      <c r="Q713" s="200">
        <f t="shared" si="223"/>
        <v>41.6979970841412</v>
      </c>
    </row>
    <row r="714" spans="2:17" x14ac:dyDescent="0.2">
      <c r="B714" s="209" t="s">
        <v>48</v>
      </c>
      <c r="C714" s="187" t="s">
        <v>69</v>
      </c>
      <c r="D714" s="188" t="s">
        <v>127</v>
      </c>
      <c r="E714" s="187" t="str">
        <f t="shared" si="225"/>
        <v>PIFemale45-49</v>
      </c>
      <c r="F714" s="189">
        <f>VLOOKUP(E714,'Appendix 1b. Pop 2019'!$E$4:$F$1683,2,FALSE)</f>
        <v>101313</v>
      </c>
      <c r="G714" s="189">
        <f>VLOOKUP(E714,'Appendix 2b. Deaths 2019'!$E$4:$F$1683,2,FALSE)</f>
        <v>264</v>
      </c>
      <c r="H714" s="190">
        <f t="shared" si="226"/>
        <v>2.6057860294335378E-3</v>
      </c>
      <c r="I714" s="191">
        <v>5</v>
      </c>
      <c r="J714" s="213">
        <f>VLOOKUP(E714,'Appendix 3. nax IBGE 2019'!$E$5:$O$1850,11,FALSE)</f>
        <v>2.4999999999999898</v>
      </c>
      <c r="K714" s="190">
        <f t="shared" si="220"/>
        <v>1.2944602983142598E-2</v>
      </c>
      <c r="L714" s="190">
        <f t="shared" si="228"/>
        <v>0.98705539701685741</v>
      </c>
      <c r="M714" s="189">
        <f t="shared" si="224"/>
        <v>95516.503355412409</v>
      </c>
      <c r="N714" s="189">
        <f t="shared" si="227"/>
        <v>1236.4232142738215</v>
      </c>
      <c r="O714" s="189">
        <f t="shared" si="221"/>
        <v>474491.45874137746</v>
      </c>
      <c r="P714" s="189">
        <f t="shared" si="222"/>
        <v>3538273.4134998685</v>
      </c>
      <c r="Q714" s="200">
        <f t="shared" si="223"/>
        <v>37.043581885887505</v>
      </c>
    </row>
    <row r="715" spans="2:17" x14ac:dyDescent="0.2">
      <c r="B715" s="209" t="s">
        <v>48</v>
      </c>
      <c r="C715" s="187" t="s">
        <v>69</v>
      </c>
      <c r="D715" s="188" t="s">
        <v>128</v>
      </c>
      <c r="E715" s="187" t="str">
        <f t="shared" si="225"/>
        <v>PIFemale50-54</v>
      </c>
      <c r="F715" s="189">
        <f>VLOOKUP(E715,'Appendix 1b. Pop 2019'!$E$4:$F$1683,2,FALSE)</f>
        <v>93880</v>
      </c>
      <c r="G715" s="189">
        <f>VLOOKUP(E715,'Appendix 2b. Deaths 2019'!$E$4:$F$1683,2,FALSE)</f>
        <v>360</v>
      </c>
      <c r="H715" s="190">
        <f t="shared" si="226"/>
        <v>3.8346825734980826E-3</v>
      </c>
      <c r="I715" s="191">
        <v>5</v>
      </c>
      <c r="J715" s="213">
        <f>VLOOKUP(E715,'Appendix 3. nax IBGE 2019'!$E$5:$O$1850,11,FALSE)</f>
        <v>2.4999999999999996</v>
      </c>
      <c r="K715" s="190">
        <f t="shared" si="220"/>
        <v>1.899134838573539E-2</v>
      </c>
      <c r="L715" s="190">
        <f t="shared" si="228"/>
        <v>0.98100865161426465</v>
      </c>
      <c r="M715" s="189">
        <f t="shared" si="224"/>
        <v>94280.080141138591</v>
      </c>
      <c r="N715" s="189">
        <f t="shared" si="227"/>
        <v>1790.5058477954155</v>
      </c>
      <c r="O715" s="189">
        <f t="shared" si="221"/>
        <v>466924.13608620444</v>
      </c>
      <c r="P715" s="189">
        <f t="shared" si="222"/>
        <v>3063781.9547584909</v>
      </c>
      <c r="Q715" s="200">
        <f t="shared" si="223"/>
        <v>32.496598965252964</v>
      </c>
    </row>
    <row r="716" spans="2:17" x14ac:dyDescent="0.2">
      <c r="B716" s="209" t="s">
        <v>48</v>
      </c>
      <c r="C716" s="187" t="s">
        <v>69</v>
      </c>
      <c r="D716" s="188" t="s">
        <v>129</v>
      </c>
      <c r="E716" s="187" t="str">
        <f t="shared" si="225"/>
        <v>PIFemale55-59</v>
      </c>
      <c r="F716" s="189">
        <f>VLOOKUP(E716,'Appendix 1b. Pop 2019'!$E$4:$F$1683,2,FALSE)</f>
        <v>82577</v>
      </c>
      <c r="G716" s="189">
        <f>VLOOKUP(E716,'Appendix 2b. Deaths 2019'!$E$4:$F$1683,2,FALSE)</f>
        <v>432</v>
      </c>
      <c r="H716" s="190">
        <f t="shared" si="226"/>
        <v>5.231480920837521E-3</v>
      </c>
      <c r="I716" s="191">
        <v>5</v>
      </c>
      <c r="J716" s="213">
        <f>VLOOKUP(E716,'Appendix 3. nax IBGE 2019'!$E$5:$O$1850,11,FALSE)</f>
        <v>2.4999999999999978</v>
      </c>
      <c r="K716" s="190">
        <f t="shared" si="220"/>
        <v>2.5819716222193003E-2</v>
      </c>
      <c r="L716" s="190">
        <f t="shared" si="228"/>
        <v>0.97418028377780697</v>
      </c>
      <c r="M716" s="189">
        <f t="shared" si="224"/>
        <v>92489.574293343176</v>
      </c>
      <c r="N716" s="189">
        <f t="shared" si="227"/>
        <v>2388.0545617655575</v>
      </c>
      <c r="O716" s="189">
        <f t="shared" si="221"/>
        <v>456477.73506230197</v>
      </c>
      <c r="P716" s="189">
        <f t="shared" si="222"/>
        <v>2596857.8186722863</v>
      </c>
      <c r="Q716" s="200">
        <f t="shared" si="223"/>
        <v>28.077303182691718</v>
      </c>
    </row>
    <row r="717" spans="2:17" x14ac:dyDescent="0.2">
      <c r="B717" s="209" t="s">
        <v>48</v>
      </c>
      <c r="C717" s="187" t="s">
        <v>69</v>
      </c>
      <c r="D717" s="188" t="s">
        <v>130</v>
      </c>
      <c r="E717" s="187" t="str">
        <f t="shared" si="225"/>
        <v>PIFemale60-64</v>
      </c>
      <c r="F717" s="189">
        <f>VLOOKUP(E717,'Appendix 1b. Pop 2019'!$E$4:$F$1683,2,FALSE)</f>
        <v>68757</v>
      </c>
      <c r="G717" s="189">
        <f>VLOOKUP(E717,'Appendix 2b. Deaths 2019'!$E$4:$F$1683,2,FALSE)</f>
        <v>541</v>
      </c>
      <c r="H717" s="190">
        <f t="shared" si="226"/>
        <v>7.8682897741320888E-3</v>
      </c>
      <c r="I717" s="191">
        <v>5</v>
      </c>
      <c r="J717" s="213">
        <f>VLOOKUP(E717,'Appendix 3. nax IBGE 2019'!$E$5:$O$1850,11,FALSE)</f>
        <v>2.4999999999999929</v>
      </c>
      <c r="K717" s="190">
        <f t="shared" si="220"/>
        <v>3.8582503084460741E-2</v>
      </c>
      <c r="L717" s="190">
        <f t="shared" si="228"/>
        <v>0.96141749691553924</v>
      </c>
      <c r="M717" s="189">
        <f t="shared" si="224"/>
        <v>90101.519731577617</v>
      </c>
      <c r="N717" s="189">
        <f t="shared" si="227"/>
        <v>3476.3421629581935</v>
      </c>
      <c r="O717" s="189">
        <f t="shared" si="221"/>
        <v>441816.74325049261</v>
      </c>
      <c r="P717" s="189">
        <f t="shared" si="222"/>
        <v>2140380.0836099843</v>
      </c>
      <c r="Q717" s="200">
        <f t="shared" si="223"/>
        <v>23.755205128464127</v>
      </c>
    </row>
    <row r="718" spans="2:17" x14ac:dyDescent="0.2">
      <c r="B718" s="209" t="s">
        <v>48</v>
      </c>
      <c r="C718" s="187" t="s">
        <v>69</v>
      </c>
      <c r="D718" s="188" t="s">
        <v>131</v>
      </c>
      <c r="E718" s="187" t="str">
        <f t="shared" si="225"/>
        <v>PIFemale65-69</v>
      </c>
      <c r="F718" s="189">
        <f>VLOOKUP(E718,'Appendix 1b. Pop 2019'!$E$4:$F$1683,2,FALSE)</f>
        <v>55920</v>
      </c>
      <c r="G718" s="189">
        <f>VLOOKUP(E718,'Appendix 2b. Deaths 2019'!$E$4:$F$1683,2,FALSE)</f>
        <v>765</v>
      </c>
      <c r="H718" s="190">
        <f t="shared" si="226"/>
        <v>1.3680257510729614E-2</v>
      </c>
      <c r="I718" s="191">
        <v>5</v>
      </c>
      <c r="J718" s="213">
        <f>VLOOKUP(E718,'Appendix 3. nax IBGE 2019'!$E$5:$O$1850,11,FALSE)</f>
        <v>2.4999999999999991</v>
      </c>
      <c r="K718" s="190">
        <f t="shared" si="220"/>
        <v>6.6139281545843601E-2</v>
      </c>
      <c r="L718" s="190">
        <f t="shared" si="228"/>
        <v>0.93386071845415641</v>
      </c>
      <c r="M718" s="189">
        <f t="shared" si="224"/>
        <v>86625.177568619431</v>
      </c>
      <c r="N718" s="189">
        <f t="shared" si="227"/>
        <v>5729.3270081696164</v>
      </c>
      <c r="O718" s="189">
        <f t="shared" si="221"/>
        <v>418802.57032267313</v>
      </c>
      <c r="P718" s="189">
        <f t="shared" si="222"/>
        <v>1698563.3403594915</v>
      </c>
      <c r="Q718" s="200">
        <f t="shared" si="223"/>
        <v>19.608194615404837</v>
      </c>
    </row>
    <row r="719" spans="2:17" x14ac:dyDescent="0.2">
      <c r="B719" s="209" t="s">
        <v>48</v>
      </c>
      <c r="C719" s="187" t="s">
        <v>69</v>
      </c>
      <c r="D719" s="188" t="s">
        <v>132</v>
      </c>
      <c r="E719" s="187" t="str">
        <f t="shared" si="225"/>
        <v>PIFemale70-74</v>
      </c>
      <c r="F719" s="189">
        <f>VLOOKUP(E719,'Appendix 1b. Pop 2019'!$E$4:$F$1683,2,FALSE)</f>
        <v>41599</v>
      </c>
      <c r="G719" s="189">
        <f>VLOOKUP(E719,'Appendix 2b. Deaths 2019'!$E$4:$F$1683,2,FALSE)</f>
        <v>803</v>
      </c>
      <c r="H719" s="190">
        <f t="shared" si="226"/>
        <v>1.9303348638188417E-2</v>
      </c>
      <c r="I719" s="191">
        <v>5</v>
      </c>
      <c r="J719" s="213">
        <f>VLOOKUP(E719,'Appendix 3. nax IBGE 2019'!$E$5:$O$1850,11,FALSE)</f>
        <v>2.5000000000000031</v>
      </c>
      <c r="K719" s="190">
        <f t="shared" si="220"/>
        <v>9.2073429419925926E-2</v>
      </c>
      <c r="L719" s="190">
        <f t="shared" si="228"/>
        <v>0.90792657058007409</v>
      </c>
      <c r="M719" s="189">
        <f t="shared" si="224"/>
        <v>80895.85056044982</v>
      </c>
      <c r="N719" s="189">
        <f t="shared" si="227"/>
        <v>7448.3583869424519</v>
      </c>
      <c r="O719" s="189">
        <f t="shared" si="221"/>
        <v>385858.356834893</v>
      </c>
      <c r="P719" s="189">
        <f t="shared" si="222"/>
        <v>1279760.7700368185</v>
      </c>
      <c r="Q719" s="200">
        <f t="shared" si="223"/>
        <v>15.819856780917471</v>
      </c>
    </row>
    <row r="720" spans="2:17" x14ac:dyDescent="0.2">
      <c r="B720" s="209" t="s">
        <v>48</v>
      </c>
      <c r="C720" s="187" t="s">
        <v>69</v>
      </c>
      <c r="D720" s="188" t="s">
        <v>133</v>
      </c>
      <c r="E720" s="187" t="str">
        <f t="shared" si="225"/>
        <v>PIFemale75-79</v>
      </c>
      <c r="F720" s="189">
        <f>VLOOKUP(E720,'Appendix 1b. Pop 2019'!$E$4:$F$1683,2,FALSE)</f>
        <v>29049</v>
      </c>
      <c r="G720" s="189">
        <f>VLOOKUP(E720,'Appendix 2b. Deaths 2019'!$E$4:$F$1683,2,FALSE)</f>
        <v>1043</v>
      </c>
      <c r="H720" s="190">
        <f t="shared" si="226"/>
        <v>3.5904850425143721E-2</v>
      </c>
      <c r="I720" s="191">
        <v>5</v>
      </c>
      <c r="J720" s="213">
        <f>VLOOKUP(E720,'Appendix 3. nax IBGE 2019'!$E$5:$O$1850,11,FALSE)</f>
        <v>2.4999999999999991</v>
      </c>
      <c r="K720" s="190">
        <f t="shared" si="220"/>
        <v>0.16473709980572707</v>
      </c>
      <c r="L720" s="190">
        <f t="shared" si="228"/>
        <v>0.83526290019427296</v>
      </c>
      <c r="M720" s="189">
        <f t="shared" si="224"/>
        <v>73447.492173507373</v>
      </c>
      <c r="N720" s="189">
        <f t="shared" si="227"/>
        <v>12099.526848667441</v>
      </c>
      <c r="O720" s="189">
        <f t="shared" si="221"/>
        <v>336988.64374586829</v>
      </c>
      <c r="P720" s="189">
        <f t="shared" si="222"/>
        <v>893902.41320192534</v>
      </c>
      <c r="Q720" s="200">
        <f t="shared" si="223"/>
        <v>12.170632199261902</v>
      </c>
    </row>
    <row r="721" spans="2:17" x14ac:dyDescent="0.2">
      <c r="B721" s="209" t="s">
        <v>48</v>
      </c>
      <c r="C721" s="187" t="s">
        <v>69</v>
      </c>
      <c r="D721" s="188" t="s">
        <v>134</v>
      </c>
      <c r="E721" s="187" t="str">
        <f t="shared" si="225"/>
        <v>PIFemale80-84</v>
      </c>
      <c r="F721" s="189">
        <f>VLOOKUP(E721,'Appendix 1b. Pop 2019'!$E$4:$F$1683,2,FALSE)</f>
        <v>20060</v>
      </c>
      <c r="G721" s="189">
        <f>VLOOKUP(E721,'Appendix 2b. Deaths 2019'!$E$4:$F$1683,2,FALSE)</f>
        <v>1177</v>
      </c>
      <c r="H721" s="190">
        <f t="shared" si="226"/>
        <v>5.8673978065802594E-2</v>
      </c>
      <c r="I721" s="191">
        <v>5</v>
      </c>
      <c r="J721" s="213">
        <f>VLOOKUP(E721,'Appendix 3. nax IBGE 2019'!$E$5:$O$1850,11,FALSE)</f>
        <v>2.5000000000000009</v>
      </c>
      <c r="K721" s="190">
        <f t="shared" si="220"/>
        <v>0.25584175633083361</v>
      </c>
      <c r="L721" s="190">
        <f t="shared" si="228"/>
        <v>0.74415824366916639</v>
      </c>
      <c r="M721" s="189">
        <f t="shared" si="224"/>
        <v>61347.965324839934</v>
      </c>
      <c r="N721" s="189">
        <f t="shared" si="227"/>
        <v>15695.371196030128</v>
      </c>
      <c r="O721" s="189">
        <f t="shared" si="221"/>
        <v>267501.39863412437</v>
      </c>
      <c r="P721" s="189">
        <f t="shared" si="222"/>
        <v>556913.76945605711</v>
      </c>
      <c r="Q721" s="200">
        <f t="shared" si="223"/>
        <v>9.0779501244609566</v>
      </c>
    </row>
    <row r="722" spans="2:17" x14ac:dyDescent="0.2">
      <c r="B722" s="209" t="s">
        <v>48</v>
      </c>
      <c r="C722" s="187" t="s">
        <v>69</v>
      </c>
      <c r="D722" s="188" t="s">
        <v>135</v>
      </c>
      <c r="E722" s="187" t="str">
        <f t="shared" si="225"/>
        <v>PIFemale85-89</v>
      </c>
      <c r="F722" s="189">
        <f>VLOOKUP(E722,'Appendix 1b. Pop 2019'!$E$4:$F$1683,2,FALSE)</f>
        <v>10026</v>
      </c>
      <c r="G722" s="189">
        <f>VLOOKUP(E722,'Appendix 2b. Deaths 2019'!$E$4:$F$1683,2,FALSE)</f>
        <v>1069</v>
      </c>
      <c r="H722" s="190">
        <f t="shared" si="226"/>
        <v>0.10662278076999801</v>
      </c>
      <c r="I722" s="191">
        <v>5</v>
      </c>
      <c r="J722" s="213">
        <f>VLOOKUP(E722,'Appendix 3. nax IBGE 2019'!$E$5:$O$1850,11,FALSE)</f>
        <v>2.5000000000000009</v>
      </c>
      <c r="K722" s="190">
        <f t="shared" si="220"/>
        <v>0.42091585620348865</v>
      </c>
      <c r="L722" s="190">
        <f t="shared" si="228"/>
        <v>0.5790841437965113</v>
      </c>
      <c r="M722" s="189">
        <f t="shared" si="224"/>
        <v>45652.594128809804</v>
      </c>
      <c r="N722" s="189">
        <f t="shared" si="227"/>
        <v>19215.900745638337</v>
      </c>
      <c r="O722" s="189">
        <f t="shared" si="221"/>
        <v>180223.2187799532</v>
      </c>
      <c r="P722" s="189">
        <f t="shared" si="222"/>
        <v>289412.3708219328</v>
      </c>
      <c r="Q722" s="200">
        <f t="shared" si="223"/>
        <v>6.3394507222382455</v>
      </c>
    </row>
    <row r="723" spans="2:17" x14ac:dyDescent="0.2">
      <c r="B723" s="210" t="s">
        <v>48</v>
      </c>
      <c r="C723" s="211" t="s">
        <v>69</v>
      </c>
      <c r="D723" s="203" t="s">
        <v>8</v>
      </c>
      <c r="E723" s="211" t="str">
        <f t="shared" si="225"/>
        <v>PIFemale90+</v>
      </c>
      <c r="F723" s="204">
        <f>VLOOKUP(E723,'Appendix 1b. Pop 2019'!$E$4:$F$1683,2,FALSE)</f>
        <v>5646</v>
      </c>
      <c r="G723" s="204">
        <f>VLOOKUP(E723,'Appendix 2b. Deaths 2019'!$E$4:$F$1683,2,FALSE)</f>
        <v>1367</v>
      </c>
      <c r="H723" s="202">
        <f t="shared" si="226"/>
        <v>0.24211831385051363</v>
      </c>
      <c r="I723" s="205"/>
      <c r="J723" s="214">
        <f>VLOOKUP(E723,'Appendix 3. nax IBGE 2019'!$E$5:$O$1850,11,FALSE)</f>
        <v>4.5427661221541715</v>
      </c>
      <c r="K723" s="202">
        <v>1</v>
      </c>
      <c r="L723" s="202">
        <f t="shared" si="228"/>
        <v>0</v>
      </c>
      <c r="M723" s="204">
        <f t="shared" si="224"/>
        <v>26436.693383171467</v>
      </c>
      <c r="N723" s="204">
        <f t="shared" si="227"/>
        <v>26436.693383171467</v>
      </c>
      <c r="O723" s="204">
        <f>M723*Q723</f>
        <v>109189.1520419796</v>
      </c>
      <c r="P723" s="204">
        <f>O723</f>
        <v>109189.1520419796</v>
      </c>
      <c r="Q723" s="206">
        <f>1/H723</f>
        <v>4.1302121433796639</v>
      </c>
    </row>
    <row r="724" spans="2:17" x14ac:dyDescent="0.2">
      <c r="B724" s="207" t="s">
        <v>48</v>
      </c>
      <c r="C724" s="208" t="s">
        <v>70</v>
      </c>
      <c r="D724" s="194">
        <v>0</v>
      </c>
      <c r="E724" s="208" t="str">
        <f t="shared" si="225"/>
        <v>PIMale0</v>
      </c>
      <c r="F724" s="195">
        <f>VLOOKUP(E724,'Appendix 1b. Pop 2019'!$E$4:$F$1683,2,FALSE)</f>
        <v>24623</v>
      </c>
      <c r="G724" s="195">
        <f>VLOOKUP(E724,'Appendix 2b. Deaths 2019'!$E$4:$F$1683,2,FALSE)</f>
        <v>374</v>
      </c>
      <c r="H724" s="193">
        <f t="shared" si="226"/>
        <v>1.5189050887381716E-2</v>
      </c>
      <c r="I724" s="196">
        <v>1</v>
      </c>
      <c r="J724" s="212">
        <f>VLOOKUP(E724,'Appendix 3. nax IBGE 2019'!$E$5:$O$1850,11,FALSE)</f>
        <v>9.4711069576868853E-2</v>
      </c>
      <c r="K724" s="193">
        <f t="shared" ref="K724:K742" si="229">(I724*H724)/(1+(I724-J724)*H724)</f>
        <v>1.4983027078710498E-2</v>
      </c>
      <c r="L724" s="193">
        <f t="shared" si="228"/>
        <v>0.98501697292128954</v>
      </c>
      <c r="M724" s="195">
        <v>100000</v>
      </c>
      <c r="N724" s="195">
        <f t="shared" si="227"/>
        <v>1498.3027078710497</v>
      </c>
      <c r="O724" s="195">
        <f t="shared" ref="O724:O742" si="230">M725*I724+N724*J724</f>
        <v>98643.603144141336</v>
      </c>
      <c r="P724" s="195">
        <f t="shared" ref="P724:P742" si="231">P725+O724</f>
        <v>7256064.4003054937</v>
      </c>
      <c r="Q724" s="197">
        <f t="shared" ref="Q724:Q742" si="232">P724/M724</f>
        <v>72.560644003054932</v>
      </c>
    </row>
    <row r="725" spans="2:17" x14ac:dyDescent="0.2">
      <c r="B725" s="209" t="s">
        <v>48</v>
      </c>
      <c r="C725" s="187" t="s">
        <v>70</v>
      </c>
      <c r="D725" s="199" t="s">
        <v>139</v>
      </c>
      <c r="E725" s="187" t="str">
        <f t="shared" si="225"/>
        <v>PIMale01-04</v>
      </c>
      <c r="F725" s="189">
        <f>VLOOKUP(E725,'Appendix 1b. Pop 2019'!$E$4:$F$1683,2,FALSE)</f>
        <v>97389</v>
      </c>
      <c r="G725" s="189">
        <f>VLOOKUP(E725,'Appendix 2b. Deaths 2019'!$E$4:$F$1683,2,FALSE)</f>
        <v>58</v>
      </c>
      <c r="H725" s="190">
        <f t="shared" si="226"/>
        <v>5.9554980541950324E-4</v>
      </c>
      <c r="I725" s="191">
        <v>4</v>
      </c>
      <c r="J725" s="213">
        <f>VLOOKUP(E725,'Appendix 3. nax IBGE 2019'!$E$5:$O$1850,11,FALSE)</f>
        <v>1.5982827990835389</v>
      </c>
      <c r="K725" s="190">
        <f t="shared" si="229"/>
        <v>2.3787967283045168E-3</v>
      </c>
      <c r="L725" s="190">
        <f t="shared" si="228"/>
        <v>0.99762120327169546</v>
      </c>
      <c r="M725" s="189">
        <f t="shared" ref="M725:M743" si="233">M724-N724</f>
        <v>98501.697292128956</v>
      </c>
      <c r="N725" s="189">
        <f t="shared" si="227"/>
        <v>234.31551525095824</v>
      </c>
      <c r="O725" s="189">
        <f t="shared" si="230"/>
        <v>393444.02956509602</v>
      </c>
      <c r="P725" s="189">
        <f t="shared" si="231"/>
        <v>7157420.7971613528</v>
      </c>
      <c r="Q725" s="200">
        <f t="shared" si="232"/>
        <v>72.662918446312759</v>
      </c>
    </row>
    <row r="726" spans="2:17" x14ac:dyDescent="0.2">
      <c r="B726" s="209" t="s">
        <v>48</v>
      </c>
      <c r="C726" s="187" t="s">
        <v>70</v>
      </c>
      <c r="D726" s="199" t="s">
        <v>138</v>
      </c>
      <c r="E726" s="187" t="str">
        <f t="shared" si="225"/>
        <v>PIMale05-09</v>
      </c>
      <c r="F726" s="189">
        <f>VLOOKUP(E726,'Appendix 1b. Pop 2019'!$E$4:$F$1683,2,FALSE)</f>
        <v>121506</v>
      </c>
      <c r="G726" s="189">
        <f>VLOOKUP(E726,'Appendix 2b. Deaths 2019'!$E$4:$F$1683,2,FALSE)</f>
        <v>31</v>
      </c>
      <c r="H726" s="190">
        <f t="shared" si="226"/>
        <v>2.5513143383865816E-4</v>
      </c>
      <c r="I726" s="191">
        <v>5</v>
      </c>
      <c r="J726" s="213">
        <f>VLOOKUP(E726,'Appendix 3. nax IBGE 2019'!$E$5:$O$1850,11,FALSE)</f>
        <v>2.5000000000000089</v>
      </c>
      <c r="K726" s="190">
        <f t="shared" si="229"/>
        <v>1.2748440372254458E-3</v>
      </c>
      <c r="L726" s="190">
        <f t="shared" si="228"/>
        <v>0.99872515596277456</v>
      </c>
      <c r="M726" s="189">
        <f t="shared" si="233"/>
        <v>98267.381776877999</v>
      </c>
      <c r="N726" s="189">
        <f t="shared" si="227"/>
        <v>125.27558571200936</v>
      </c>
      <c r="O726" s="189">
        <f t="shared" si="230"/>
        <v>491023.71992010996</v>
      </c>
      <c r="P726" s="189">
        <f t="shared" si="231"/>
        <v>6763976.7675962569</v>
      </c>
      <c r="Q726" s="200">
        <f t="shared" si="232"/>
        <v>68.832369859555968</v>
      </c>
    </row>
    <row r="727" spans="2:17" x14ac:dyDescent="0.2">
      <c r="B727" s="209" t="s">
        <v>48</v>
      </c>
      <c r="C727" s="187" t="s">
        <v>70</v>
      </c>
      <c r="D727" s="199" t="s">
        <v>120</v>
      </c>
      <c r="E727" s="187" t="str">
        <f t="shared" si="225"/>
        <v>PIMale10-14</v>
      </c>
      <c r="F727" s="189">
        <f>VLOOKUP(E727,'Appendix 1b. Pop 2019'!$E$4:$F$1683,2,FALSE)</f>
        <v>135007</v>
      </c>
      <c r="G727" s="189">
        <f>VLOOKUP(E727,'Appendix 2b. Deaths 2019'!$E$4:$F$1683,2,FALSE)</f>
        <v>49</v>
      </c>
      <c r="H727" s="190">
        <f t="shared" si="226"/>
        <v>3.6294414363699658E-4</v>
      </c>
      <c r="I727" s="191">
        <v>5</v>
      </c>
      <c r="J727" s="213">
        <f>VLOOKUP(E727,'Appendix 3. nax IBGE 2019'!$E$5:$O$1850,11,FALSE)</f>
        <v>2.5000000000000959</v>
      </c>
      <c r="K727" s="190">
        <f t="shared" si="229"/>
        <v>1.8130756052527389E-3</v>
      </c>
      <c r="L727" s="190">
        <f t="shared" si="228"/>
        <v>0.99818692439474721</v>
      </c>
      <c r="M727" s="189">
        <f t="shared" si="233"/>
        <v>98142.106191165993</v>
      </c>
      <c r="N727" s="189">
        <f t="shared" si="227"/>
        <v>177.93905858332687</v>
      </c>
      <c r="O727" s="189">
        <f t="shared" si="230"/>
        <v>490265.68330937158</v>
      </c>
      <c r="P727" s="189">
        <f t="shared" si="231"/>
        <v>6272953.047676147</v>
      </c>
      <c r="Q727" s="200">
        <f t="shared" si="232"/>
        <v>63.917041228536327</v>
      </c>
    </row>
    <row r="728" spans="2:17" x14ac:dyDescent="0.2">
      <c r="B728" s="209" t="s">
        <v>48</v>
      </c>
      <c r="C728" s="187" t="s">
        <v>70</v>
      </c>
      <c r="D728" s="188" t="s">
        <v>121</v>
      </c>
      <c r="E728" s="187" t="str">
        <f t="shared" si="225"/>
        <v>PIMale15-19</v>
      </c>
      <c r="F728" s="189">
        <f>VLOOKUP(E728,'Appendix 1b. Pop 2019'!$E$4:$F$1683,2,FALSE)</f>
        <v>148085</v>
      </c>
      <c r="G728" s="189">
        <f>VLOOKUP(E728,'Appendix 2b. Deaths 2019'!$E$4:$F$1683,2,FALSE)</f>
        <v>194</v>
      </c>
      <c r="H728" s="190">
        <f t="shared" si="226"/>
        <v>1.3100584123982848E-3</v>
      </c>
      <c r="I728" s="191">
        <v>5</v>
      </c>
      <c r="J728" s="213">
        <f>VLOOKUP(E728,'Appendix 3. nax IBGE 2019'!$E$5:$O$1850,11,FALSE)</f>
        <v>2.499999999999972</v>
      </c>
      <c r="K728" s="190">
        <f t="shared" si="229"/>
        <v>6.5289089318166524E-3</v>
      </c>
      <c r="L728" s="190">
        <f t="shared" si="228"/>
        <v>0.99347109106818332</v>
      </c>
      <c r="M728" s="189">
        <f t="shared" si="233"/>
        <v>97964.167132582661</v>
      </c>
      <c r="N728" s="189">
        <f t="shared" si="227"/>
        <v>639.59912578989827</v>
      </c>
      <c r="O728" s="189">
        <f t="shared" si="230"/>
        <v>488221.83784843853</v>
      </c>
      <c r="P728" s="189">
        <f t="shared" si="231"/>
        <v>5782687.3643667754</v>
      </c>
      <c r="Q728" s="200">
        <f t="shared" si="232"/>
        <v>59.028597227194375</v>
      </c>
    </row>
    <row r="729" spans="2:17" x14ac:dyDescent="0.2">
      <c r="B729" s="209" t="s">
        <v>48</v>
      </c>
      <c r="C729" s="187" t="s">
        <v>70</v>
      </c>
      <c r="D729" s="188" t="s">
        <v>122</v>
      </c>
      <c r="E729" s="187" t="str">
        <f t="shared" si="225"/>
        <v>PIMale20-24</v>
      </c>
      <c r="F729" s="189">
        <f>VLOOKUP(E729,'Appendix 1b. Pop 2019'!$E$4:$F$1683,2,FALSE)</f>
        <v>146824</v>
      </c>
      <c r="G729" s="189">
        <f>VLOOKUP(E729,'Appendix 2b. Deaths 2019'!$E$4:$F$1683,2,FALSE)</f>
        <v>307</v>
      </c>
      <c r="H729" s="190">
        <f t="shared" si="226"/>
        <v>2.0909388110935544E-3</v>
      </c>
      <c r="I729" s="191">
        <v>5</v>
      </c>
      <c r="J729" s="213">
        <f>VLOOKUP(E729,'Appendix 3. nax IBGE 2019'!$E$5:$O$1850,11,FALSE)</f>
        <v>2.4999999999999925</v>
      </c>
      <c r="K729" s="190">
        <f t="shared" si="229"/>
        <v>1.0400327932164114E-2</v>
      </c>
      <c r="L729" s="190">
        <f t="shared" si="228"/>
        <v>0.98959967206783583</v>
      </c>
      <c r="M729" s="189">
        <f t="shared" si="233"/>
        <v>97324.568006792761</v>
      </c>
      <c r="N729" s="189">
        <f t="shared" si="227"/>
        <v>1012.2074231268526</v>
      </c>
      <c r="O729" s="189">
        <f t="shared" si="230"/>
        <v>484092.3214761467</v>
      </c>
      <c r="P729" s="189">
        <f t="shared" si="231"/>
        <v>5294465.5265183365</v>
      </c>
      <c r="Q729" s="200">
        <f t="shared" si="232"/>
        <v>54.400092750977429</v>
      </c>
    </row>
    <row r="730" spans="2:17" x14ac:dyDescent="0.2">
      <c r="B730" s="209" t="s">
        <v>48</v>
      </c>
      <c r="C730" s="187" t="s">
        <v>70</v>
      </c>
      <c r="D730" s="188" t="s">
        <v>123</v>
      </c>
      <c r="E730" s="187" t="str">
        <f t="shared" si="225"/>
        <v>PIMale25-29</v>
      </c>
      <c r="F730" s="189">
        <f>VLOOKUP(E730,'Appendix 1b. Pop 2019'!$E$4:$F$1683,2,FALSE)</f>
        <v>129413</v>
      </c>
      <c r="G730" s="189">
        <f>VLOOKUP(E730,'Appendix 2b. Deaths 2019'!$E$4:$F$1683,2,FALSE)</f>
        <v>317</v>
      </c>
      <c r="H730" s="190">
        <f t="shared" si="226"/>
        <v>2.4495220727438513E-3</v>
      </c>
      <c r="I730" s="191">
        <v>5</v>
      </c>
      <c r="J730" s="213">
        <f>VLOOKUP(E730,'Appendix 3. nax IBGE 2019'!$E$5:$O$1850,11,FALSE)</f>
        <v>2.5000000000000182</v>
      </c>
      <c r="K730" s="190">
        <f t="shared" si="229"/>
        <v>1.217306488589192E-2</v>
      </c>
      <c r="L730" s="190">
        <f t="shared" si="228"/>
        <v>0.98782693511410813</v>
      </c>
      <c r="M730" s="189">
        <f t="shared" si="233"/>
        <v>96312.360583665912</v>
      </c>
      <c r="N730" s="189">
        <f t="shared" si="227"/>
        <v>1172.4166146983846</v>
      </c>
      <c r="O730" s="189">
        <f t="shared" si="230"/>
        <v>478630.76138158358</v>
      </c>
      <c r="P730" s="189">
        <f t="shared" si="231"/>
        <v>4810373.2050421899</v>
      </c>
      <c r="Q730" s="200">
        <f t="shared" si="232"/>
        <v>49.945543603029549</v>
      </c>
    </row>
    <row r="731" spans="2:17" x14ac:dyDescent="0.2">
      <c r="B731" s="209" t="s">
        <v>48</v>
      </c>
      <c r="C731" s="187" t="s">
        <v>70</v>
      </c>
      <c r="D731" s="188" t="s">
        <v>124</v>
      </c>
      <c r="E731" s="187" t="str">
        <f t="shared" si="225"/>
        <v>PIMale30-34</v>
      </c>
      <c r="F731" s="189">
        <f>VLOOKUP(E731,'Appendix 1b. Pop 2019'!$E$4:$F$1683,2,FALSE)</f>
        <v>127251</v>
      </c>
      <c r="G731" s="189">
        <f>VLOOKUP(E731,'Appendix 2b. Deaths 2019'!$E$4:$F$1683,2,FALSE)</f>
        <v>395</v>
      </c>
      <c r="H731" s="190">
        <f t="shared" si="226"/>
        <v>3.1041013430149859E-3</v>
      </c>
      <c r="I731" s="191">
        <v>5</v>
      </c>
      <c r="J731" s="213">
        <f>VLOOKUP(E731,'Appendix 3. nax IBGE 2019'!$E$5:$O$1850,11,FALSE)</f>
        <v>2.49999999999998</v>
      </c>
      <c r="K731" s="190">
        <f t="shared" si="229"/>
        <v>1.5400991122010937E-2</v>
      </c>
      <c r="L731" s="190">
        <f t="shared" si="228"/>
        <v>0.98459900887798901</v>
      </c>
      <c r="M731" s="189">
        <f t="shared" si="233"/>
        <v>95139.94396896752</v>
      </c>
      <c r="N731" s="189">
        <f t="shared" si="227"/>
        <v>1465.2494324146867</v>
      </c>
      <c r="O731" s="189">
        <f t="shared" si="230"/>
        <v>472036.59626380086</v>
      </c>
      <c r="P731" s="189">
        <f t="shared" si="231"/>
        <v>4331742.4436606066</v>
      </c>
      <c r="Q731" s="200">
        <f t="shared" si="232"/>
        <v>45.530218570167776</v>
      </c>
    </row>
    <row r="732" spans="2:17" x14ac:dyDescent="0.2">
      <c r="B732" s="209" t="s">
        <v>48</v>
      </c>
      <c r="C732" s="187" t="s">
        <v>70</v>
      </c>
      <c r="D732" s="188" t="s">
        <v>125</v>
      </c>
      <c r="E732" s="187" t="str">
        <f t="shared" si="225"/>
        <v>PIMale35-39</v>
      </c>
      <c r="F732" s="189">
        <f>VLOOKUP(E732,'Appendix 1b. Pop 2019'!$E$4:$F$1683,2,FALSE)</f>
        <v>120402</v>
      </c>
      <c r="G732" s="189">
        <f>VLOOKUP(E732,'Appendix 2b. Deaths 2019'!$E$4:$F$1683,2,FALSE)</f>
        <v>412</v>
      </c>
      <c r="H732" s="190">
        <f t="shared" si="226"/>
        <v>3.4218700686035114E-3</v>
      </c>
      <c r="I732" s="191">
        <v>5</v>
      </c>
      <c r="J732" s="213">
        <f>VLOOKUP(E732,'Appendix 3. nax IBGE 2019'!$E$5:$O$1850,11,FALSE)</f>
        <v>2.5000000000000342</v>
      </c>
      <c r="K732" s="190">
        <f t="shared" si="229"/>
        <v>1.6964226892417156E-2</v>
      </c>
      <c r="L732" s="190">
        <f t="shared" si="228"/>
        <v>0.98303577310758283</v>
      </c>
      <c r="M732" s="189">
        <f t="shared" si="233"/>
        <v>93674.694536552837</v>
      </c>
      <c r="N732" s="189">
        <f t="shared" si="227"/>
        <v>1589.118772195952</v>
      </c>
      <c r="O732" s="189">
        <f t="shared" si="230"/>
        <v>464400.67575227434</v>
      </c>
      <c r="P732" s="189">
        <f t="shared" si="231"/>
        <v>3859705.8473968054</v>
      </c>
      <c r="Q732" s="200">
        <f t="shared" si="232"/>
        <v>41.203292591370108</v>
      </c>
    </row>
    <row r="733" spans="2:17" x14ac:dyDescent="0.2">
      <c r="B733" s="209" t="s">
        <v>48</v>
      </c>
      <c r="C733" s="187" t="s">
        <v>70</v>
      </c>
      <c r="D733" s="188" t="s">
        <v>126</v>
      </c>
      <c r="E733" s="187" t="str">
        <f t="shared" si="225"/>
        <v>PIMale40-44</v>
      </c>
      <c r="F733" s="189">
        <f>VLOOKUP(E733,'Appendix 1b. Pop 2019'!$E$4:$F$1683,2,FALSE)</f>
        <v>108933</v>
      </c>
      <c r="G733" s="189">
        <f>VLOOKUP(E733,'Appendix 2b. Deaths 2019'!$E$4:$F$1683,2,FALSE)</f>
        <v>462</v>
      </c>
      <c r="H733" s="190">
        <f t="shared" si="226"/>
        <v>4.2411390487730989E-3</v>
      </c>
      <c r="I733" s="191">
        <v>5</v>
      </c>
      <c r="J733" s="213">
        <f>VLOOKUP(E733,'Appendix 3. nax IBGE 2019'!$E$5:$O$1850,11,FALSE)</f>
        <v>2.4999999999999996</v>
      </c>
      <c r="K733" s="190">
        <f t="shared" si="229"/>
        <v>2.0983213429256596E-2</v>
      </c>
      <c r="L733" s="190">
        <f t="shared" si="228"/>
        <v>0.97901678657074342</v>
      </c>
      <c r="M733" s="189">
        <f t="shared" si="233"/>
        <v>92085.57576435688</v>
      </c>
      <c r="N733" s="189">
        <f t="shared" si="227"/>
        <v>1932.251290019479</v>
      </c>
      <c r="O733" s="189">
        <f t="shared" si="230"/>
        <v>455597.25059673568</v>
      </c>
      <c r="P733" s="189">
        <f t="shared" si="231"/>
        <v>3395305.1716445312</v>
      </c>
      <c r="Q733" s="200">
        <f t="shared" si="232"/>
        <v>36.871194467339535</v>
      </c>
    </row>
    <row r="734" spans="2:17" x14ac:dyDescent="0.2">
      <c r="B734" s="209" t="s">
        <v>48</v>
      </c>
      <c r="C734" s="187" t="s">
        <v>70</v>
      </c>
      <c r="D734" s="188" t="s">
        <v>127</v>
      </c>
      <c r="E734" s="187" t="str">
        <f t="shared" si="225"/>
        <v>PIMale45-49</v>
      </c>
      <c r="F734" s="189">
        <f>VLOOKUP(E734,'Appendix 1b. Pop 2019'!$E$4:$F$1683,2,FALSE)</f>
        <v>91926</v>
      </c>
      <c r="G734" s="189">
        <f>VLOOKUP(E734,'Appendix 2b. Deaths 2019'!$E$4:$F$1683,2,FALSE)</f>
        <v>457</v>
      </c>
      <c r="H734" s="190">
        <f t="shared" si="226"/>
        <v>4.9713900311119811E-3</v>
      </c>
      <c r="I734" s="191">
        <v>5</v>
      </c>
      <c r="J734" s="213">
        <f>VLOOKUP(E734,'Appendix 3. nax IBGE 2019'!$E$5:$O$1850,11,FALSE)</f>
        <v>2.5000000000000115</v>
      </c>
      <c r="K734" s="190">
        <f t="shared" si="229"/>
        <v>2.4551808614085322E-2</v>
      </c>
      <c r="L734" s="190">
        <f t="shared" si="228"/>
        <v>0.97544819138591465</v>
      </c>
      <c r="M734" s="189">
        <f t="shared" si="233"/>
        <v>90153.324474337394</v>
      </c>
      <c r="N734" s="189">
        <f t="shared" si="227"/>
        <v>2213.427168417466</v>
      </c>
      <c r="O734" s="189">
        <f t="shared" si="230"/>
        <v>445233.05445064331</v>
      </c>
      <c r="P734" s="189">
        <f t="shared" si="231"/>
        <v>2939707.9210477956</v>
      </c>
      <c r="Q734" s="200">
        <f t="shared" si="232"/>
        <v>32.607870405096357</v>
      </c>
    </row>
    <row r="735" spans="2:17" x14ac:dyDescent="0.2">
      <c r="B735" s="209" t="s">
        <v>48</v>
      </c>
      <c r="C735" s="187" t="s">
        <v>70</v>
      </c>
      <c r="D735" s="188" t="s">
        <v>128</v>
      </c>
      <c r="E735" s="187" t="str">
        <f t="shared" si="225"/>
        <v>PIMale50-54</v>
      </c>
      <c r="F735" s="189">
        <f>VLOOKUP(E735,'Appendix 1b. Pop 2019'!$E$4:$F$1683,2,FALSE)</f>
        <v>83759</v>
      </c>
      <c r="G735" s="189">
        <f>VLOOKUP(E735,'Appendix 2b. Deaths 2019'!$E$4:$F$1683,2,FALSE)</f>
        <v>619</v>
      </c>
      <c r="H735" s="190">
        <f t="shared" si="226"/>
        <v>7.3902505999355293E-3</v>
      </c>
      <c r="I735" s="191">
        <v>5</v>
      </c>
      <c r="J735" s="213">
        <f>VLOOKUP(E735,'Appendix 3. nax IBGE 2019'!$E$5:$O$1850,11,FALSE)</f>
        <v>2.500000000000016</v>
      </c>
      <c r="K735" s="190">
        <f t="shared" si="229"/>
        <v>3.6280939904931052E-2</v>
      </c>
      <c r="L735" s="190">
        <f t="shared" si="228"/>
        <v>0.96371906009506891</v>
      </c>
      <c r="M735" s="189">
        <f t="shared" si="233"/>
        <v>87939.897305919934</v>
      </c>
      <c r="N735" s="189">
        <f t="shared" si="227"/>
        <v>3190.5421294018893</v>
      </c>
      <c r="O735" s="189">
        <f t="shared" si="230"/>
        <v>431723.13120609499</v>
      </c>
      <c r="P735" s="189">
        <f t="shared" si="231"/>
        <v>2494474.8665971523</v>
      </c>
      <c r="Q735" s="200">
        <f t="shared" si="232"/>
        <v>28.365678639804702</v>
      </c>
    </row>
    <row r="736" spans="2:17" x14ac:dyDescent="0.2">
      <c r="B736" s="209" t="s">
        <v>48</v>
      </c>
      <c r="C736" s="187" t="s">
        <v>70</v>
      </c>
      <c r="D736" s="188" t="s">
        <v>129</v>
      </c>
      <c r="E736" s="187" t="str">
        <f t="shared" si="225"/>
        <v>PIMale55-59</v>
      </c>
      <c r="F736" s="189">
        <f>VLOOKUP(E736,'Appendix 1b. Pop 2019'!$E$4:$F$1683,2,FALSE)</f>
        <v>71209</v>
      </c>
      <c r="G736" s="189">
        <f>VLOOKUP(E736,'Appendix 2b. Deaths 2019'!$E$4:$F$1683,2,FALSE)</f>
        <v>689</v>
      </c>
      <c r="H736" s="190">
        <f t="shared" si="226"/>
        <v>9.6757432347034777E-3</v>
      </c>
      <c r="I736" s="191">
        <v>5</v>
      </c>
      <c r="J736" s="213">
        <f>VLOOKUP(E736,'Appendix 3. nax IBGE 2019'!$E$5:$O$1850,11,FALSE)</f>
        <v>2.5000000000000022</v>
      </c>
      <c r="K736" s="190">
        <f t="shared" si="229"/>
        <v>4.7236105112331429E-2</v>
      </c>
      <c r="L736" s="190">
        <f t="shared" si="228"/>
        <v>0.95276389488766855</v>
      </c>
      <c r="M736" s="189">
        <f t="shared" si="233"/>
        <v>84749.355176518045</v>
      </c>
      <c r="N736" s="189">
        <f t="shared" si="227"/>
        <v>4003.2294493203162</v>
      </c>
      <c r="O736" s="189">
        <f t="shared" si="230"/>
        <v>413738.70225928945</v>
      </c>
      <c r="P736" s="189">
        <f t="shared" si="231"/>
        <v>2062751.7353910571</v>
      </c>
      <c r="Q736" s="200">
        <f t="shared" si="232"/>
        <v>24.339438702450384</v>
      </c>
    </row>
    <row r="737" spans="2:17" x14ac:dyDescent="0.2">
      <c r="B737" s="209" t="s">
        <v>48</v>
      </c>
      <c r="C737" s="187" t="s">
        <v>70</v>
      </c>
      <c r="D737" s="188" t="s">
        <v>130</v>
      </c>
      <c r="E737" s="187" t="str">
        <f t="shared" si="225"/>
        <v>PIMale60-64</v>
      </c>
      <c r="F737" s="189">
        <f>VLOOKUP(E737,'Appendix 1b. Pop 2019'!$E$4:$F$1683,2,FALSE)</f>
        <v>56612</v>
      </c>
      <c r="G737" s="189">
        <f>VLOOKUP(E737,'Appendix 2b. Deaths 2019'!$E$4:$F$1683,2,FALSE)</f>
        <v>745</v>
      </c>
      <c r="H737" s="190">
        <f t="shared" si="226"/>
        <v>1.3159754115735179E-2</v>
      </c>
      <c r="I737" s="191">
        <v>5</v>
      </c>
      <c r="J737" s="213">
        <f>VLOOKUP(E737,'Appendix 3. nax IBGE 2019'!$E$5:$O$1850,11,FALSE)</f>
        <v>2.5000000000000071</v>
      </c>
      <c r="K737" s="190">
        <f t="shared" si="229"/>
        <v>6.3702981641570261E-2</v>
      </c>
      <c r="L737" s="190">
        <f t="shared" si="228"/>
        <v>0.93629701835842971</v>
      </c>
      <c r="M737" s="189">
        <f t="shared" si="233"/>
        <v>80746.125727197723</v>
      </c>
      <c r="N737" s="189">
        <f t="shared" si="227"/>
        <v>5143.7689648276009</v>
      </c>
      <c r="O737" s="189">
        <f t="shared" si="230"/>
        <v>390871.20622391964</v>
      </c>
      <c r="P737" s="189">
        <f t="shared" si="231"/>
        <v>1649013.0331317675</v>
      </c>
      <c r="Q737" s="200">
        <f t="shared" si="232"/>
        <v>20.422193861077478</v>
      </c>
    </row>
    <row r="738" spans="2:17" x14ac:dyDescent="0.2">
      <c r="B738" s="209" t="s">
        <v>48</v>
      </c>
      <c r="C738" s="187" t="s">
        <v>70</v>
      </c>
      <c r="D738" s="188" t="s">
        <v>131</v>
      </c>
      <c r="E738" s="187" t="str">
        <f t="shared" si="225"/>
        <v>PIMale65-69</v>
      </c>
      <c r="F738" s="189">
        <f>VLOOKUP(E738,'Appendix 1b. Pop 2019'!$E$4:$F$1683,2,FALSE)</f>
        <v>44738</v>
      </c>
      <c r="G738" s="189">
        <f>VLOOKUP(E738,'Appendix 2b. Deaths 2019'!$E$4:$F$1683,2,FALSE)</f>
        <v>968</v>
      </c>
      <c r="H738" s="190">
        <f t="shared" si="226"/>
        <v>2.1637087040100138E-2</v>
      </c>
      <c r="I738" s="191">
        <v>5</v>
      </c>
      <c r="J738" s="213">
        <f>VLOOKUP(E738,'Appendix 3. nax IBGE 2019'!$E$5:$O$1850,11,FALSE)</f>
        <v>2.5000000000000044</v>
      </c>
      <c r="K738" s="190">
        <f t="shared" si="229"/>
        <v>0.1026336994783494</v>
      </c>
      <c r="L738" s="190">
        <f t="shared" si="228"/>
        <v>0.89736630052165056</v>
      </c>
      <c r="M738" s="189">
        <f t="shared" si="233"/>
        <v>75602.356762370124</v>
      </c>
      <c r="N738" s="189">
        <f t="shared" si="227"/>
        <v>7759.3495638040513</v>
      </c>
      <c r="O738" s="189">
        <f t="shared" si="230"/>
        <v>358613.40990234056</v>
      </c>
      <c r="P738" s="189">
        <f t="shared" si="231"/>
        <v>1258141.8269078478</v>
      </c>
      <c r="Q738" s="200">
        <f t="shared" si="232"/>
        <v>16.641568871488779</v>
      </c>
    </row>
    <row r="739" spans="2:17" x14ac:dyDescent="0.2">
      <c r="B739" s="209" t="s">
        <v>48</v>
      </c>
      <c r="C739" s="187" t="s">
        <v>70</v>
      </c>
      <c r="D739" s="188" t="s">
        <v>132</v>
      </c>
      <c r="E739" s="187" t="str">
        <f t="shared" si="225"/>
        <v>PIMale70-74</v>
      </c>
      <c r="F739" s="189">
        <f>VLOOKUP(E739,'Appendix 1b. Pop 2019'!$E$4:$F$1683,2,FALSE)</f>
        <v>33818</v>
      </c>
      <c r="G739" s="189">
        <f>VLOOKUP(E739,'Appendix 2b. Deaths 2019'!$E$4:$F$1683,2,FALSE)</f>
        <v>1048</v>
      </c>
      <c r="H739" s="190">
        <f t="shared" si="226"/>
        <v>3.0989413921580222E-2</v>
      </c>
      <c r="I739" s="191">
        <v>5</v>
      </c>
      <c r="J739" s="213">
        <f>VLOOKUP(E739,'Appendix 3. nax IBGE 2019'!$E$5:$O$1850,11,FALSE)</f>
        <v>2.4999999999999991</v>
      </c>
      <c r="K739" s="190">
        <f t="shared" si="229"/>
        <v>0.1438059168999396</v>
      </c>
      <c r="L739" s="190">
        <f t="shared" si="228"/>
        <v>0.8561940831000604</v>
      </c>
      <c r="M739" s="189">
        <f t="shared" si="233"/>
        <v>67843.007198566076</v>
      </c>
      <c r="N739" s="189">
        <f t="shared" si="227"/>
        <v>9756.2258554389973</v>
      </c>
      <c r="O739" s="189">
        <f t="shared" si="230"/>
        <v>314824.47135423287</v>
      </c>
      <c r="P739" s="189">
        <f t="shared" si="231"/>
        <v>899528.41700550728</v>
      </c>
      <c r="Q739" s="200">
        <f t="shared" si="232"/>
        <v>13.258970292586318</v>
      </c>
    </row>
    <row r="740" spans="2:17" x14ac:dyDescent="0.2">
      <c r="B740" s="209" t="s">
        <v>48</v>
      </c>
      <c r="C740" s="187" t="s">
        <v>70</v>
      </c>
      <c r="D740" s="188" t="s">
        <v>133</v>
      </c>
      <c r="E740" s="187" t="str">
        <f t="shared" si="225"/>
        <v>PIMale75-79</v>
      </c>
      <c r="F740" s="189">
        <f>VLOOKUP(E740,'Appendix 1b. Pop 2019'!$E$4:$F$1683,2,FALSE)</f>
        <v>22417</v>
      </c>
      <c r="G740" s="189">
        <f>VLOOKUP(E740,'Appendix 2b. Deaths 2019'!$E$4:$F$1683,2,FALSE)</f>
        <v>1147</v>
      </c>
      <c r="H740" s="190">
        <f t="shared" si="226"/>
        <v>5.1166525404826697E-2</v>
      </c>
      <c r="I740" s="191">
        <v>5</v>
      </c>
      <c r="J740" s="213">
        <f>VLOOKUP(E740,'Appendix 3. nax IBGE 2019'!$E$5:$O$1850,11,FALSE)</f>
        <v>2.5</v>
      </c>
      <c r="K740" s="190">
        <f t="shared" si="229"/>
        <v>0.22681880203286603</v>
      </c>
      <c r="L740" s="190">
        <f t="shared" si="228"/>
        <v>0.77318119796713392</v>
      </c>
      <c r="M740" s="189">
        <f t="shared" si="233"/>
        <v>58086.781343127077</v>
      </c>
      <c r="N740" s="189">
        <f t="shared" si="227"/>
        <v>13175.174158193116</v>
      </c>
      <c r="O740" s="189">
        <f t="shared" si="230"/>
        <v>257495.9713201526</v>
      </c>
      <c r="P740" s="189">
        <f t="shared" si="231"/>
        <v>584703.94565127441</v>
      </c>
      <c r="Q740" s="200">
        <f t="shared" si="232"/>
        <v>10.066041397565877</v>
      </c>
    </row>
    <row r="741" spans="2:17" x14ac:dyDescent="0.2">
      <c r="B741" s="209" t="s">
        <v>48</v>
      </c>
      <c r="C741" s="187" t="s">
        <v>70</v>
      </c>
      <c r="D741" s="188" t="s">
        <v>134</v>
      </c>
      <c r="E741" s="187" t="str">
        <f t="shared" si="225"/>
        <v>PIMale80-84</v>
      </c>
      <c r="F741" s="189">
        <f>VLOOKUP(E741,'Appendix 1b. Pop 2019'!$E$4:$F$1683,2,FALSE)</f>
        <v>13362</v>
      </c>
      <c r="G741" s="189">
        <f>VLOOKUP(E741,'Appendix 2b. Deaths 2019'!$E$4:$F$1683,2,FALSE)</f>
        <v>1164</v>
      </c>
      <c r="H741" s="190">
        <f t="shared" si="226"/>
        <v>8.7112707678491247E-2</v>
      </c>
      <c r="I741" s="191">
        <v>5</v>
      </c>
      <c r="J741" s="213">
        <f>VLOOKUP(E741,'Appendix 3. nax IBGE 2019'!$E$5:$O$1850,11,FALSE)</f>
        <v>2.4999999999999996</v>
      </c>
      <c r="K741" s="190">
        <f t="shared" si="229"/>
        <v>0.35766961651917406</v>
      </c>
      <c r="L741" s="190">
        <f t="shared" si="228"/>
        <v>0.64233038348082594</v>
      </c>
      <c r="M741" s="189">
        <f t="shared" si="233"/>
        <v>44911.607184933964</v>
      </c>
      <c r="N741" s="189">
        <f t="shared" si="227"/>
        <v>16063.517319095114</v>
      </c>
      <c r="O741" s="189">
        <f t="shared" si="230"/>
        <v>184399.24262693204</v>
      </c>
      <c r="P741" s="189">
        <f t="shared" si="231"/>
        <v>327207.97433112178</v>
      </c>
      <c r="Q741" s="200">
        <f t="shared" si="232"/>
        <v>7.2855993103022794</v>
      </c>
    </row>
    <row r="742" spans="2:17" x14ac:dyDescent="0.2">
      <c r="B742" s="209" t="s">
        <v>48</v>
      </c>
      <c r="C742" s="187" t="s">
        <v>70</v>
      </c>
      <c r="D742" s="188" t="s">
        <v>135</v>
      </c>
      <c r="E742" s="187" t="str">
        <f t="shared" si="225"/>
        <v>PIMale85-89</v>
      </c>
      <c r="F742" s="189">
        <f>VLOOKUP(E742,'Appendix 1b. Pop 2019'!$E$4:$F$1683,2,FALSE)</f>
        <v>6096</v>
      </c>
      <c r="G742" s="189">
        <f>VLOOKUP(E742,'Appendix 2b. Deaths 2019'!$E$4:$F$1683,2,FALSE)</f>
        <v>963</v>
      </c>
      <c r="H742" s="190">
        <f t="shared" si="226"/>
        <v>0.15797244094488189</v>
      </c>
      <c r="I742" s="191">
        <v>5</v>
      </c>
      <c r="J742" s="213">
        <f>VLOOKUP(E742,'Appendix 3. nax IBGE 2019'!$E$5:$O$1850,11,FALSE)</f>
        <v>2.5</v>
      </c>
      <c r="K742" s="190">
        <f t="shared" si="229"/>
        <v>0.56623743164579299</v>
      </c>
      <c r="L742" s="190">
        <f t="shared" si="228"/>
        <v>0.43376256835420701</v>
      </c>
      <c r="M742" s="189">
        <f t="shared" si="233"/>
        <v>28848.089865838851</v>
      </c>
      <c r="N742" s="189">
        <f t="shared" si="227"/>
        <v>16334.868313519619</v>
      </c>
      <c r="O742" s="189">
        <f t="shared" si="230"/>
        <v>103403.27854539521</v>
      </c>
      <c r="P742" s="189">
        <f t="shared" si="231"/>
        <v>142808.73170418976</v>
      </c>
      <c r="Q742" s="200">
        <f t="shared" si="232"/>
        <v>4.9503704532375332</v>
      </c>
    </row>
    <row r="743" spans="2:17" x14ac:dyDescent="0.2">
      <c r="B743" s="210" t="s">
        <v>48</v>
      </c>
      <c r="C743" s="211" t="s">
        <v>70</v>
      </c>
      <c r="D743" s="203" t="s">
        <v>8</v>
      </c>
      <c r="E743" s="211" t="str">
        <f t="shared" si="225"/>
        <v>PIMale90+</v>
      </c>
      <c r="F743" s="204">
        <f>VLOOKUP(E743,'Appendix 1b. Pop 2019'!$E$4:$F$1683,2,FALSE)</f>
        <v>3168</v>
      </c>
      <c r="G743" s="204">
        <f>VLOOKUP(E743,'Appendix 2b. Deaths 2019'!$E$4:$F$1683,2,FALSE)</f>
        <v>1006</v>
      </c>
      <c r="H743" s="202">
        <f t="shared" si="226"/>
        <v>0.31755050505050503</v>
      </c>
      <c r="I743" s="205"/>
      <c r="J743" s="214">
        <f>VLOOKUP(E743,'Appendix 3. nax IBGE 2019'!$E$5:$O$1850,11,FALSE)</f>
        <v>3.7999053584469431</v>
      </c>
      <c r="K743" s="202">
        <v>1</v>
      </c>
      <c r="L743" s="202">
        <f t="shared" si="228"/>
        <v>0</v>
      </c>
      <c r="M743" s="204">
        <f t="shared" si="233"/>
        <v>12513.221552319232</v>
      </c>
      <c r="N743" s="204">
        <f t="shared" si="227"/>
        <v>12513.221552319232</v>
      </c>
      <c r="O743" s="204">
        <f>M743*Q743</f>
        <v>39405.45315879456</v>
      </c>
      <c r="P743" s="204">
        <f>O743</f>
        <v>39405.45315879456</v>
      </c>
      <c r="Q743" s="206">
        <f>1/H743</f>
        <v>3.1491053677932408</v>
      </c>
    </row>
    <row r="744" spans="2:17" x14ac:dyDescent="0.2">
      <c r="B744" s="207" t="s">
        <v>61</v>
      </c>
      <c r="C744" s="208" t="s">
        <v>69</v>
      </c>
      <c r="D744" s="194">
        <v>0</v>
      </c>
      <c r="E744" s="208" t="str">
        <f t="shared" si="225"/>
        <v>PRFemale0</v>
      </c>
      <c r="F744" s="195">
        <f>VLOOKUP(E744,'Appendix 1b. Pop 2019'!$E$4:$F$1683,2,FALSE)</f>
        <v>77423</v>
      </c>
      <c r="G744" s="195">
        <f>VLOOKUP(E744,'Appendix 2b. Deaths 2019'!$E$4:$F$1683,2,FALSE)</f>
        <v>709</v>
      </c>
      <c r="H744" s="193">
        <f t="shared" si="226"/>
        <v>9.157485501724294E-3</v>
      </c>
      <c r="I744" s="196">
        <v>1</v>
      </c>
      <c r="J744" s="212">
        <f>VLOOKUP(E744,'Appendix 3. nax IBGE 2019'!$E$5:$O$1850,11,FALSE)</f>
        <v>7.2143537834288757E-2</v>
      </c>
      <c r="K744" s="193">
        <f t="shared" ref="K744:K762" si="234">(I744*H744)/(1+(I744-J744)*H744)</f>
        <v>9.0803314499817798E-3</v>
      </c>
      <c r="L744" s="193">
        <f t="shared" si="228"/>
        <v>0.99091966855001823</v>
      </c>
      <c r="M744" s="195">
        <v>100000</v>
      </c>
      <c r="N744" s="195">
        <f t="shared" si="227"/>
        <v>908.03314499817793</v>
      </c>
      <c r="O744" s="195">
        <f t="shared" ref="O744:O762" si="235">M745*I744+N744*J744</f>
        <v>99157.475578552796</v>
      </c>
      <c r="P744" s="195">
        <f t="shared" ref="P744:P762" si="236">P745+O744</f>
        <v>8063360.4197466867</v>
      </c>
      <c r="Q744" s="197">
        <f t="shared" ref="Q744:Q762" si="237">P744/M744</f>
        <v>80.633604197466866</v>
      </c>
    </row>
    <row r="745" spans="2:17" x14ac:dyDescent="0.2">
      <c r="B745" s="209" t="s">
        <v>61</v>
      </c>
      <c r="C745" s="187" t="s">
        <v>69</v>
      </c>
      <c r="D745" s="199" t="s">
        <v>139</v>
      </c>
      <c r="E745" s="187" t="str">
        <f t="shared" si="225"/>
        <v>PRFemale01-04</v>
      </c>
      <c r="F745" s="189">
        <f>VLOOKUP(E745,'Appendix 1b. Pop 2019'!$E$4:$F$1683,2,FALSE)</f>
        <v>308931</v>
      </c>
      <c r="G745" s="189">
        <f>VLOOKUP(E745,'Appendix 2b. Deaths 2019'!$E$4:$F$1683,2,FALSE)</f>
        <v>128</v>
      </c>
      <c r="H745" s="190">
        <f t="shared" si="226"/>
        <v>4.1433200293916763E-4</v>
      </c>
      <c r="I745" s="191">
        <v>4</v>
      </c>
      <c r="J745" s="213">
        <f>VLOOKUP(E745,'Appendix 3. nax IBGE 2019'!$E$5:$O$1850,11,FALSE)</f>
        <v>1.5120055836731625</v>
      </c>
      <c r="K745" s="190">
        <f t="shared" si="234"/>
        <v>1.6556213050810311E-3</v>
      </c>
      <c r="L745" s="190">
        <f t="shared" si="228"/>
        <v>0.99834437869491899</v>
      </c>
      <c r="M745" s="189">
        <f t="shared" ref="M745:M763" si="238">M744-N744</f>
        <v>99091.966855001825</v>
      </c>
      <c r="N745" s="189">
        <f t="shared" si="227"/>
        <v>164.05877148752441</v>
      </c>
      <c r="O745" s="189">
        <f t="shared" si="235"/>
        <v>395959.6901125969</v>
      </c>
      <c r="P745" s="189">
        <f t="shared" si="236"/>
        <v>7964202.9441681337</v>
      </c>
      <c r="Q745" s="200">
        <f t="shared" si="237"/>
        <v>80.37183231837453</v>
      </c>
    </row>
    <row r="746" spans="2:17" x14ac:dyDescent="0.2">
      <c r="B746" s="209" t="s">
        <v>61</v>
      </c>
      <c r="C746" s="187" t="s">
        <v>69</v>
      </c>
      <c r="D746" s="199" t="s">
        <v>138</v>
      </c>
      <c r="E746" s="187" t="str">
        <f t="shared" si="225"/>
        <v>PRFemale05-09</v>
      </c>
      <c r="F746" s="189">
        <f>VLOOKUP(E746,'Appendix 1b. Pop 2019'!$E$4:$F$1683,2,FALSE)</f>
        <v>370603</v>
      </c>
      <c r="G746" s="189">
        <f>VLOOKUP(E746,'Appendix 2b. Deaths 2019'!$E$4:$F$1683,2,FALSE)</f>
        <v>67</v>
      </c>
      <c r="H746" s="190">
        <f t="shared" si="226"/>
        <v>1.8078644803199112E-4</v>
      </c>
      <c r="I746" s="191">
        <v>5</v>
      </c>
      <c r="J746" s="213">
        <f>VLOOKUP(E746,'Appendix 3. nax IBGE 2019'!$E$5:$O$1850,11,FALSE)</f>
        <v>2.5000000000004312</v>
      </c>
      <c r="K746" s="190">
        <f t="shared" si="234"/>
        <v>9.0352387797842612E-4</v>
      </c>
      <c r="L746" s="190">
        <f t="shared" si="228"/>
        <v>0.99909647612202157</v>
      </c>
      <c r="M746" s="189">
        <f t="shared" si="238"/>
        <v>98927.908083514296</v>
      </c>
      <c r="N746" s="189">
        <f t="shared" si="227"/>
        <v>89.383727151910122</v>
      </c>
      <c r="O746" s="189">
        <f t="shared" si="235"/>
        <v>494416.08109969174</v>
      </c>
      <c r="P746" s="189">
        <f t="shared" si="236"/>
        <v>7568243.2540555364</v>
      </c>
      <c r="Q746" s="200">
        <f t="shared" si="237"/>
        <v>76.502610847350326</v>
      </c>
    </row>
    <row r="747" spans="2:17" x14ac:dyDescent="0.2">
      <c r="B747" s="209" t="s">
        <v>61</v>
      </c>
      <c r="C747" s="187" t="s">
        <v>69</v>
      </c>
      <c r="D747" s="199" t="s">
        <v>120</v>
      </c>
      <c r="E747" s="187" t="str">
        <f t="shared" si="225"/>
        <v>PRFemale10-14</v>
      </c>
      <c r="F747" s="189">
        <f>VLOOKUP(E747,'Appendix 1b. Pop 2019'!$E$4:$F$1683,2,FALSE)</f>
        <v>371604</v>
      </c>
      <c r="G747" s="189">
        <f>VLOOKUP(E747,'Appendix 2b. Deaths 2019'!$E$4:$F$1683,2,FALSE)</f>
        <v>85</v>
      </c>
      <c r="H747" s="190">
        <f t="shared" si="226"/>
        <v>2.2873811907299168E-4</v>
      </c>
      <c r="I747" s="191">
        <v>5</v>
      </c>
      <c r="J747" s="213">
        <f>VLOOKUP(E747,'Appendix 3. nax IBGE 2019'!$E$5:$O$1850,11,FALSE)</f>
        <v>2.4999999999997127</v>
      </c>
      <c r="K747" s="190">
        <f t="shared" si="234"/>
        <v>1.1430369550571315E-3</v>
      </c>
      <c r="L747" s="190">
        <f t="shared" si="228"/>
        <v>0.99885696304494287</v>
      </c>
      <c r="M747" s="189">
        <f t="shared" si="238"/>
        <v>98838.524356362381</v>
      </c>
      <c r="N747" s="189">
        <f t="shared" si="227"/>
        <v>112.97608592263659</v>
      </c>
      <c r="O747" s="189">
        <f t="shared" si="235"/>
        <v>493910.18156700529</v>
      </c>
      <c r="P747" s="189">
        <f t="shared" si="236"/>
        <v>7073827.1729558446</v>
      </c>
      <c r="Q747" s="200">
        <f t="shared" si="237"/>
        <v>71.569534440347923</v>
      </c>
    </row>
    <row r="748" spans="2:17" x14ac:dyDescent="0.2">
      <c r="B748" s="209" t="s">
        <v>61</v>
      </c>
      <c r="C748" s="187" t="s">
        <v>69</v>
      </c>
      <c r="D748" s="188" t="s">
        <v>121</v>
      </c>
      <c r="E748" s="187" t="str">
        <f t="shared" si="225"/>
        <v>PRFemale15-19</v>
      </c>
      <c r="F748" s="189">
        <f>VLOOKUP(E748,'Appendix 1b. Pop 2019'!$E$4:$F$1683,2,FALSE)</f>
        <v>406039</v>
      </c>
      <c r="G748" s="189">
        <f>VLOOKUP(E748,'Appendix 2b. Deaths 2019'!$E$4:$F$1683,2,FALSE)</f>
        <v>176</v>
      </c>
      <c r="H748" s="190">
        <f t="shared" si="226"/>
        <v>4.3345589955644655E-4</v>
      </c>
      <c r="I748" s="191">
        <v>5</v>
      </c>
      <c r="J748" s="213">
        <f>VLOOKUP(E748,'Appendix 3. nax IBGE 2019'!$E$5:$O$1850,11,FALSE)</f>
        <v>2.5000000000000155</v>
      </c>
      <c r="K748" s="190">
        <f t="shared" si="234"/>
        <v>2.1649334897989808E-3</v>
      </c>
      <c r="L748" s="190">
        <f t="shared" si="228"/>
        <v>0.99783506651020104</v>
      </c>
      <c r="M748" s="189">
        <f t="shared" si="238"/>
        <v>98725.548270439744</v>
      </c>
      <c r="N748" s="189">
        <f t="shared" si="227"/>
        <v>213.73424574944084</v>
      </c>
      <c r="O748" s="189">
        <f t="shared" si="235"/>
        <v>493093.40573782515</v>
      </c>
      <c r="P748" s="189">
        <f t="shared" si="236"/>
        <v>6579916.9913888397</v>
      </c>
      <c r="Q748" s="200">
        <f t="shared" si="237"/>
        <v>66.648573815608671</v>
      </c>
    </row>
    <row r="749" spans="2:17" x14ac:dyDescent="0.2">
      <c r="B749" s="209" t="s">
        <v>61</v>
      </c>
      <c r="C749" s="187" t="s">
        <v>69</v>
      </c>
      <c r="D749" s="188" t="s">
        <v>122</v>
      </c>
      <c r="E749" s="187" t="str">
        <f t="shared" si="225"/>
        <v>PRFemale20-24</v>
      </c>
      <c r="F749" s="189">
        <f>VLOOKUP(E749,'Appendix 1b. Pop 2019'!$E$4:$F$1683,2,FALSE)</f>
        <v>455248</v>
      </c>
      <c r="G749" s="189">
        <f>VLOOKUP(E749,'Appendix 2b. Deaths 2019'!$E$4:$F$1683,2,FALSE)</f>
        <v>222</v>
      </c>
      <c r="H749" s="190">
        <f t="shared" si="226"/>
        <v>4.8764629388816646E-4</v>
      </c>
      <c r="I749" s="191">
        <v>5</v>
      </c>
      <c r="J749" s="213">
        <f>VLOOKUP(E749,'Appendix 3. nax IBGE 2019'!$E$5:$O$1850,11,FALSE)</f>
        <v>2.5000000000000742</v>
      </c>
      <c r="K749" s="190">
        <f t="shared" si="234"/>
        <v>2.4352626024839682E-3</v>
      </c>
      <c r="L749" s="190">
        <f t="shared" si="228"/>
        <v>0.99756473739751605</v>
      </c>
      <c r="M749" s="189">
        <f t="shared" si="238"/>
        <v>98511.814024690306</v>
      </c>
      <c r="N749" s="189">
        <f t="shared" si="227"/>
        <v>239.90213659718398</v>
      </c>
      <c r="O749" s="189">
        <f t="shared" si="235"/>
        <v>491959.31478195859</v>
      </c>
      <c r="P749" s="189">
        <f t="shared" si="236"/>
        <v>6086823.5856510149</v>
      </c>
      <c r="Q749" s="200">
        <f t="shared" si="237"/>
        <v>61.787752524031852</v>
      </c>
    </row>
    <row r="750" spans="2:17" x14ac:dyDescent="0.2">
      <c r="B750" s="209" t="s">
        <v>61</v>
      </c>
      <c r="C750" s="187" t="s">
        <v>69</v>
      </c>
      <c r="D750" s="188" t="s">
        <v>123</v>
      </c>
      <c r="E750" s="187" t="str">
        <f t="shared" si="225"/>
        <v>PRFemale25-29</v>
      </c>
      <c r="F750" s="189">
        <f>VLOOKUP(E750,'Appendix 1b. Pop 2019'!$E$4:$F$1683,2,FALSE)</f>
        <v>458864</v>
      </c>
      <c r="G750" s="189">
        <f>VLOOKUP(E750,'Appendix 2b. Deaths 2019'!$E$4:$F$1683,2,FALSE)</f>
        <v>257</v>
      </c>
      <c r="H750" s="190">
        <f t="shared" si="226"/>
        <v>5.6007880330555455E-4</v>
      </c>
      <c r="I750" s="191">
        <v>5</v>
      </c>
      <c r="J750" s="213">
        <f>VLOOKUP(E750,'Appendix 3. nax IBGE 2019'!$E$5:$O$1850,11,FALSE)</f>
        <v>2.5000000000000897</v>
      </c>
      <c r="K750" s="190">
        <f t="shared" si="234"/>
        <v>2.796478395844237E-3</v>
      </c>
      <c r="L750" s="190">
        <f t="shared" si="228"/>
        <v>0.99720352160415582</v>
      </c>
      <c r="M750" s="189">
        <f t="shared" si="238"/>
        <v>98271.91188809312</v>
      </c>
      <c r="N750" s="189">
        <f t="shared" si="227"/>
        <v>274.81527851336085</v>
      </c>
      <c r="O750" s="189">
        <f t="shared" si="235"/>
        <v>490672.52124418225</v>
      </c>
      <c r="P750" s="189">
        <f t="shared" si="236"/>
        <v>5594864.2708690567</v>
      </c>
      <c r="Q750" s="200">
        <f t="shared" si="237"/>
        <v>56.93248623513292</v>
      </c>
    </row>
    <row r="751" spans="2:17" x14ac:dyDescent="0.2">
      <c r="B751" s="209" t="s">
        <v>61</v>
      </c>
      <c r="C751" s="187" t="s">
        <v>69</v>
      </c>
      <c r="D751" s="188" t="s">
        <v>124</v>
      </c>
      <c r="E751" s="187" t="str">
        <f t="shared" si="225"/>
        <v>PRFemale30-34</v>
      </c>
      <c r="F751" s="189">
        <f>VLOOKUP(E751,'Appendix 1b. Pop 2019'!$E$4:$F$1683,2,FALSE)</f>
        <v>447314</v>
      </c>
      <c r="G751" s="189">
        <f>VLOOKUP(E751,'Appendix 2b. Deaths 2019'!$E$4:$F$1683,2,FALSE)</f>
        <v>364</v>
      </c>
      <c r="H751" s="190">
        <f t="shared" si="226"/>
        <v>8.1374604863697537E-4</v>
      </c>
      <c r="I751" s="191">
        <v>5</v>
      </c>
      <c r="J751" s="213">
        <f>VLOOKUP(E751,'Appendix 3. nax IBGE 2019'!$E$5:$O$1850,11,FALSE)</f>
        <v>2.4999999999999356</v>
      </c>
      <c r="K751" s="190">
        <f t="shared" si="234"/>
        <v>4.0604697651174422E-3</v>
      </c>
      <c r="L751" s="190">
        <f t="shared" si="228"/>
        <v>0.99593953023488258</v>
      </c>
      <c r="M751" s="189">
        <f t="shared" si="238"/>
        <v>97997.096609579763</v>
      </c>
      <c r="N751" s="189">
        <f t="shared" si="227"/>
        <v>397.91424785249166</v>
      </c>
      <c r="O751" s="189">
        <f t="shared" si="235"/>
        <v>488990.69742826757</v>
      </c>
      <c r="P751" s="189">
        <f t="shared" si="236"/>
        <v>5104191.7496248744</v>
      </c>
      <c r="Q751" s="200">
        <f t="shared" si="237"/>
        <v>52.08513237856387</v>
      </c>
    </row>
    <row r="752" spans="2:17" x14ac:dyDescent="0.2">
      <c r="B752" s="209" t="s">
        <v>61</v>
      </c>
      <c r="C752" s="187" t="s">
        <v>69</v>
      </c>
      <c r="D752" s="188" t="s">
        <v>125</v>
      </c>
      <c r="E752" s="187" t="str">
        <f t="shared" si="225"/>
        <v>PRFemale35-39</v>
      </c>
      <c r="F752" s="189">
        <f>VLOOKUP(E752,'Appendix 1b. Pop 2019'!$E$4:$F$1683,2,FALSE)</f>
        <v>442201</v>
      </c>
      <c r="G752" s="189">
        <f>VLOOKUP(E752,'Appendix 2b. Deaths 2019'!$E$4:$F$1683,2,FALSE)</f>
        <v>506</v>
      </c>
      <c r="H752" s="190">
        <f t="shared" si="226"/>
        <v>1.144276019276302E-3</v>
      </c>
      <c r="I752" s="191">
        <v>5</v>
      </c>
      <c r="J752" s="213">
        <f>VLOOKUP(E752,'Appendix 3. nax IBGE 2019'!$E$5:$O$1850,11,FALSE)</f>
        <v>2.499999999999853</v>
      </c>
      <c r="K752" s="190">
        <f t="shared" si="234"/>
        <v>5.7050596889051241E-3</v>
      </c>
      <c r="L752" s="190">
        <f t="shared" si="228"/>
        <v>0.99429494031109489</v>
      </c>
      <c r="M752" s="189">
        <f t="shared" si="238"/>
        <v>97599.182361727275</v>
      </c>
      <c r="N752" s="189">
        <f t="shared" si="227"/>
        <v>556.8091609619903</v>
      </c>
      <c r="O752" s="189">
        <f t="shared" si="235"/>
        <v>486603.88890623132</v>
      </c>
      <c r="P752" s="189">
        <f t="shared" si="236"/>
        <v>4615201.052196607</v>
      </c>
      <c r="Q752" s="200">
        <f t="shared" si="237"/>
        <v>47.287292173119887</v>
      </c>
    </row>
    <row r="753" spans="2:17" x14ac:dyDescent="0.2">
      <c r="B753" s="209" t="s">
        <v>61</v>
      </c>
      <c r="C753" s="187" t="s">
        <v>69</v>
      </c>
      <c r="D753" s="188" t="s">
        <v>126</v>
      </c>
      <c r="E753" s="187" t="str">
        <f t="shared" si="225"/>
        <v>PRFemale40-44</v>
      </c>
      <c r="F753" s="189">
        <f>VLOOKUP(E753,'Appendix 1b. Pop 2019'!$E$4:$F$1683,2,FALSE)</f>
        <v>421647</v>
      </c>
      <c r="G753" s="189">
        <f>VLOOKUP(E753,'Appendix 2b. Deaths 2019'!$E$4:$F$1683,2,FALSE)</f>
        <v>668</v>
      </c>
      <c r="H753" s="190">
        <f t="shared" si="226"/>
        <v>1.5842636138760622E-3</v>
      </c>
      <c r="I753" s="191">
        <v>5</v>
      </c>
      <c r="J753" s="213">
        <f>VLOOKUP(E753,'Appendix 3. nax IBGE 2019'!$E$5:$O$1850,11,FALSE)</f>
        <v>2.4999999999999769</v>
      </c>
      <c r="K753" s="190">
        <f t="shared" si="234"/>
        <v>7.8900681994817125E-3</v>
      </c>
      <c r="L753" s="190">
        <f t="shared" si="228"/>
        <v>0.99210993180051832</v>
      </c>
      <c r="M753" s="189">
        <f t="shared" si="238"/>
        <v>97042.373200765287</v>
      </c>
      <c r="N753" s="189">
        <f t="shared" si="227"/>
        <v>765.67094279359458</v>
      </c>
      <c r="O753" s="189">
        <f t="shared" si="235"/>
        <v>483297.68864684238</v>
      </c>
      <c r="P753" s="189">
        <f t="shared" si="236"/>
        <v>4128597.1632903754</v>
      </c>
      <c r="Q753" s="200">
        <f t="shared" si="237"/>
        <v>42.54427243601063</v>
      </c>
    </row>
    <row r="754" spans="2:17" x14ac:dyDescent="0.2">
      <c r="B754" s="209" t="s">
        <v>61</v>
      </c>
      <c r="C754" s="187" t="s">
        <v>69</v>
      </c>
      <c r="D754" s="188" t="s">
        <v>127</v>
      </c>
      <c r="E754" s="187" t="str">
        <f t="shared" si="225"/>
        <v>PRFemale45-49</v>
      </c>
      <c r="F754" s="189">
        <f>VLOOKUP(E754,'Appendix 1b. Pop 2019'!$E$4:$F$1683,2,FALSE)</f>
        <v>398472</v>
      </c>
      <c r="G754" s="189">
        <f>VLOOKUP(E754,'Appendix 2b. Deaths 2019'!$E$4:$F$1683,2,FALSE)</f>
        <v>1020</v>
      </c>
      <c r="H754" s="190">
        <f t="shared" si="226"/>
        <v>2.5597783533096428E-3</v>
      </c>
      <c r="I754" s="191">
        <v>5</v>
      </c>
      <c r="J754" s="213">
        <f>VLOOKUP(E754,'Appendix 3. nax IBGE 2019'!$E$5:$O$1850,11,FALSE)</f>
        <v>2.4999999999999751</v>
      </c>
      <c r="K754" s="190">
        <f t="shared" si="234"/>
        <v>1.2717506770202133E-2</v>
      </c>
      <c r="L754" s="190">
        <f t="shared" si="228"/>
        <v>0.98728249322979789</v>
      </c>
      <c r="M754" s="189">
        <f t="shared" si="238"/>
        <v>96276.702257971687</v>
      </c>
      <c r="N754" s="189">
        <f t="shared" si="227"/>
        <v>1224.3996127784899</v>
      </c>
      <c r="O754" s="189">
        <f t="shared" si="235"/>
        <v>478322.51225791214</v>
      </c>
      <c r="P754" s="189">
        <f t="shared" si="236"/>
        <v>3645299.4746435331</v>
      </c>
      <c r="Q754" s="200">
        <f t="shared" si="237"/>
        <v>37.862737185118981</v>
      </c>
    </row>
    <row r="755" spans="2:17" x14ac:dyDescent="0.2">
      <c r="B755" s="209" t="s">
        <v>61</v>
      </c>
      <c r="C755" s="187" t="s">
        <v>69</v>
      </c>
      <c r="D755" s="188" t="s">
        <v>128</v>
      </c>
      <c r="E755" s="187" t="str">
        <f t="shared" si="225"/>
        <v>PRFemale50-54</v>
      </c>
      <c r="F755" s="189">
        <f>VLOOKUP(E755,'Appendix 1b. Pop 2019'!$E$4:$F$1683,2,FALSE)</f>
        <v>385694</v>
      </c>
      <c r="G755" s="189">
        <f>VLOOKUP(E755,'Appendix 2b. Deaths 2019'!$E$4:$F$1683,2,FALSE)</f>
        <v>1334</v>
      </c>
      <c r="H755" s="190">
        <f t="shared" si="226"/>
        <v>3.4587004205406361E-3</v>
      </c>
      <c r="I755" s="191">
        <v>5</v>
      </c>
      <c r="J755" s="213">
        <f>VLOOKUP(E755,'Appendix 3. nax IBGE 2019'!$E$5:$O$1850,11,FALSE)</f>
        <v>2.500000000000016</v>
      </c>
      <c r="K755" s="190">
        <f t="shared" si="234"/>
        <v>1.7145251382287698E-2</v>
      </c>
      <c r="L755" s="190">
        <f t="shared" si="228"/>
        <v>0.98285474861771227</v>
      </c>
      <c r="M755" s="189">
        <f t="shared" si="238"/>
        <v>95052.302645193195</v>
      </c>
      <c r="N755" s="189">
        <f t="shared" si="227"/>
        <v>1629.6956233171272</v>
      </c>
      <c r="O755" s="189">
        <f t="shared" si="235"/>
        <v>471187.2741676732</v>
      </c>
      <c r="P755" s="189">
        <f t="shared" si="236"/>
        <v>3166976.9623856209</v>
      </c>
      <c r="Q755" s="200">
        <f t="shared" si="237"/>
        <v>33.318256099561992</v>
      </c>
    </row>
    <row r="756" spans="2:17" x14ac:dyDescent="0.2">
      <c r="B756" s="209" t="s">
        <v>61</v>
      </c>
      <c r="C756" s="187" t="s">
        <v>69</v>
      </c>
      <c r="D756" s="188" t="s">
        <v>129</v>
      </c>
      <c r="E756" s="187" t="str">
        <f t="shared" si="225"/>
        <v>PRFemale55-59</v>
      </c>
      <c r="F756" s="189">
        <f>VLOOKUP(E756,'Appendix 1b. Pop 2019'!$E$4:$F$1683,2,FALSE)</f>
        <v>346314</v>
      </c>
      <c r="G756" s="189">
        <f>VLOOKUP(E756,'Appendix 2b. Deaths 2019'!$E$4:$F$1683,2,FALSE)</f>
        <v>1876</v>
      </c>
      <c r="H756" s="190">
        <f t="shared" si="226"/>
        <v>5.4170492674278257E-3</v>
      </c>
      <c r="I756" s="191">
        <v>5</v>
      </c>
      <c r="J756" s="213">
        <f>VLOOKUP(E756,'Appendix 3. nax IBGE 2019'!$E$5:$O$1850,11,FALSE)</f>
        <v>2.4999999999999876</v>
      </c>
      <c r="K756" s="190">
        <f t="shared" si="234"/>
        <v>2.6723342184134656E-2</v>
      </c>
      <c r="L756" s="190">
        <f t="shared" si="228"/>
        <v>0.97327665781586536</v>
      </c>
      <c r="M756" s="189">
        <f t="shared" si="238"/>
        <v>93422.607021876072</v>
      </c>
      <c r="N756" s="189">
        <f t="shared" si="227"/>
        <v>2496.5642951795353</v>
      </c>
      <c r="O756" s="189">
        <f t="shared" si="235"/>
        <v>460871.62437143148</v>
      </c>
      <c r="P756" s="189">
        <f t="shared" si="236"/>
        <v>2695789.6882179477</v>
      </c>
      <c r="Q756" s="200">
        <f t="shared" si="237"/>
        <v>28.855860205086064</v>
      </c>
    </row>
    <row r="757" spans="2:17" x14ac:dyDescent="0.2">
      <c r="B757" s="209" t="s">
        <v>61</v>
      </c>
      <c r="C757" s="187" t="s">
        <v>69</v>
      </c>
      <c r="D757" s="188" t="s">
        <v>130</v>
      </c>
      <c r="E757" s="187" t="str">
        <f t="shared" si="225"/>
        <v>PRFemale60-64</v>
      </c>
      <c r="F757" s="189">
        <f>VLOOKUP(E757,'Appendix 1b. Pop 2019'!$E$4:$F$1683,2,FALSE)</f>
        <v>287082</v>
      </c>
      <c r="G757" s="189">
        <f>VLOOKUP(E757,'Appendix 2b. Deaths 2019'!$E$4:$F$1683,2,FALSE)</f>
        <v>2387</v>
      </c>
      <c r="H757" s="190">
        <f t="shared" si="226"/>
        <v>8.3146975428623187E-3</v>
      </c>
      <c r="I757" s="191">
        <v>5</v>
      </c>
      <c r="J757" s="213">
        <f>VLOOKUP(E757,'Appendix 3. nax IBGE 2019'!$E$5:$O$1850,11,FALSE)</f>
        <v>2.5000000000000084</v>
      </c>
      <c r="K757" s="190">
        <f t="shared" si="234"/>
        <v>4.0726907911462065E-2</v>
      </c>
      <c r="L757" s="190">
        <f t="shared" si="228"/>
        <v>0.95927309208853795</v>
      </c>
      <c r="M757" s="189">
        <f t="shared" si="238"/>
        <v>90926.042726696542</v>
      </c>
      <c r="N757" s="189">
        <f t="shared" si="227"/>
        <v>3703.136568883835</v>
      </c>
      <c r="O757" s="189">
        <f t="shared" si="235"/>
        <v>445372.37221127312</v>
      </c>
      <c r="P757" s="189">
        <f t="shared" si="236"/>
        <v>2234918.0638465164</v>
      </c>
      <c r="Q757" s="200">
        <f t="shared" si="237"/>
        <v>24.579515360238243</v>
      </c>
    </row>
    <row r="758" spans="2:17" x14ac:dyDescent="0.2">
      <c r="B758" s="209" t="s">
        <v>61</v>
      </c>
      <c r="C758" s="187" t="s">
        <v>69</v>
      </c>
      <c r="D758" s="188" t="s">
        <v>131</v>
      </c>
      <c r="E758" s="187" t="str">
        <f t="shared" si="225"/>
        <v>PRFemale65-69</v>
      </c>
      <c r="F758" s="189">
        <f>VLOOKUP(E758,'Appendix 1b. Pop 2019'!$E$4:$F$1683,2,FALSE)</f>
        <v>228289</v>
      </c>
      <c r="G758" s="189">
        <f>VLOOKUP(E758,'Appendix 2b. Deaths 2019'!$E$4:$F$1683,2,FALSE)</f>
        <v>2985</v>
      </c>
      <c r="H758" s="190">
        <f t="shared" si="226"/>
        <v>1.3075531453552296E-2</v>
      </c>
      <c r="I758" s="191">
        <v>5</v>
      </c>
      <c r="J758" s="213">
        <f>VLOOKUP(E758,'Appendix 3. nax IBGE 2019'!$E$5:$O$1850,11,FALSE)</f>
        <v>2.4999999999999956</v>
      </c>
      <c r="K758" s="190">
        <f t="shared" si="234"/>
        <v>6.3308186798387289E-2</v>
      </c>
      <c r="L758" s="190">
        <f t="shared" si="228"/>
        <v>0.93669181320161266</v>
      </c>
      <c r="M758" s="189">
        <f t="shared" si="238"/>
        <v>87222.9061578127</v>
      </c>
      <c r="N758" s="189">
        <f t="shared" si="227"/>
        <v>5521.9240361370112</v>
      </c>
      <c r="O758" s="189">
        <f t="shared" si="235"/>
        <v>422309.72069872089</v>
      </c>
      <c r="P758" s="189">
        <f t="shared" si="236"/>
        <v>1789545.6916352431</v>
      </c>
      <c r="Q758" s="200">
        <f t="shared" si="237"/>
        <v>20.5169234833498</v>
      </c>
    </row>
    <row r="759" spans="2:17" x14ac:dyDescent="0.2">
      <c r="B759" s="209" t="s">
        <v>61</v>
      </c>
      <c r="C759" s="187" t="s">
        <v>69</v>
      </c>
      <c r="D759" s="188" t="s">
        <v>132</v>
      </c>
      <c r="E759" s="187" t="str">
        <f t="shared" si="225"/>
        <v>PRFemale70-74</v>
      </c>
      <c r="F759" s="189">
        <f>VLOOKUP(E759,'Appendix 1b. Pop 2019'!$E$4:$F$1683,2,FALSE)</f>
        <v>168092</v>
      </c>
      <c r="G759" s="189">
        <f>VLOOKUP(E759,'Appendix 2b. Deaths 2019'!$E$4:$F$1683,2,FALSE)</f>
        <v>3455</v>
      </c>
      <c r="H759" s="190">
        <f t="shared" si="226"/>
        <v>2.0554220307926613E-2</v>
      </c>
      <c r="I759" s="191">
        <v>5</v>
      </c>
      <c r="J759" s="213">
        <f>VLOOKUP(E759,'Appendix 3. nax IBGE 2019'!$E$5:$O$1850,11,FALSE)</f>
        <v>2.5000000000000018</v>
      </c>
      <c r="K759" s="190">
        <f t="shared" si="234"/>
        <v>9.7748253687132039E-2</v>
      </c>
      <c r="L759" s="190">
        <f t="shared" si="228"/>
        <v>0.90225174631286797</v>
      </c>
      <c r="M759" s="189">
        <f t="shared" si="238"/>
        <v>81700.982121675683</v>
      </c>
      <c r="N759" s="189">
        <f t="shared" si="227"/>
        <v>7986.1283269173937</v>
      </c>
      <c r="O759" s="189">
        <f t="shared" si="235"/>
        <v>388539.58979108499</v>
      </c>
      <c r="P759" s="189">
        <f t="shared" si="236"/>
        <v>1367235.9709365224</v>
      </c>
      <c r="Q759" s="200">
        <f t="shared" si="237"/>
        <v>16.734633237337643</v>
      </c>
    </row>
    <row r="760" spans="2:17" x14ac:dyDescent="0.2">
      <c r="B760" s="209" t="s">
        <v>61</v>
      </c>
      <c r="C760" s="187" t="s">
        <v>69</v>
      </c>
      <c r="D760" s="188" t="s">
        <v>133</v>
      </c>
      <c r="E760" s="187" t="str">
        <f t="shared" si="225"/>
        <v>PRFemale75-79</v>
      </c>
      <c r="F760" s="189">
        <f>VLOOKUP(E760,'Appendix 1b. Pop 2019'!$E$4:$F$1683,2,FALSE)</f>
        <v>116044</v>
      </c>
      <c r="G760" s="189">
        <f>VLOOKUP(E760,'Appendix 2b. Deaths 2019'!$E$4:$F$1683,2,FALSE)</f>
        <v>3963</v>
      </c>
      <c r="H760" s="190">
        <f t="shared" si="226"/>
        <v>3.4150839336803282E-2</v>
      </c>
      <c r="I760" s="191">
        <v>5</v>
      </c>
      <c r="J760" s="213">
        <f>VLOOKUP(E760,'Appendix 3. nax IBGE 2019'!$E$5:$O$1850,11,FALSE)</f>
        <v>2.5000000000000018</v>
      </c>
      <c r="K760" s="190">
        <f t="shared" si="234"/>
        <v>0.15732246142364326</v>
      </c>
      <c r="L760" s="190">
        <f t="shared" si="228"/>
        <v>0.84267753857635674</v>
      </c>
      <c r="M760" s="189">
        <f t="shared" si="238"/>
        <v>73714.853794758295</v>
      </c>
      <c r="N760" s="189">
        <f t="shared" si="227"/>
        <v>11597.002242475364</v>
      </c>
      <c r="O760" s="189">
        <f t="shared" si="235"/>
        <v>339581.76336760313</v>
      </c>
      <c r="P760" s="189">
        <f t="shared" si="236"/>
        <v>978696.38114543748</v>
      </c>
      <c r="Q760" s="200">
        <f t="shared" si="237"/>
        <v>13.276786573712643</v>
      </c>
    </row>
    <row r="761" spans="2:17" x14ac:dyDescent="0.2">
      <c r="B761" s="209" t="s">
        <v>61</v>
      </c>
      <c r="C761" s="187" t="s">
        <v>69</v>
      </c>
      <c r="D761" s="188" t="s">
        <v>134</v>
      </c>
      <c r="E761" s="187" t="str">
        <f t="shared" si="225"/>
        <v>PRFemale80-84</v>
      </c>
      <c r="F761" s="189">
        <f>VLOOKUP(E761,'Appendix 1b. Pop 2019'!$E$4:$F$1683,2,FALSE)</f>
        <v>75654</v>
      </c>
      <c r="G761" s="189">
        <f>VLOOKUP(E761,'Appendix 2b. Deaths 2019'!$E$4:$F$1683,2,FALSE)</f>
        <v>4358</v>
      </c>
      <c r="H761" s="190">
        <f t="shared" si="226"/>
        <v>5.7604356676448039E-2</v>
      </c>
      <c r="I761" s="191">
        <v>5</v>
      </c>
      <c r="J761" s="213">
        <f>VLOOKUP(E761,'Appendix 3. nax IBGE 2019'!$E$5:$O$1850,11,FALSE)</f>
        <v>2.4999999999999991</v>
      </c>
      <c r="K761" s="190">
        <f t="shared" si="234"/>
        <v>0.25176489618597558</v>
      </c>
      <c r="L761" s="190">
        <f t="shared" si="228"/>
        <v>0.74823510381402447</v>
      </c>
      <c r="M761" s="189">
        <f t="shared" si="238"/>
        <v>62117.851552282933</v>
      </c>
      <c r="N761" s="189">
        <f t="shared" si="227"/>
        <v>15639.094447356354</v>
      </c>
      <c r="O761" s="189">
        <f t="shared" si="235"/>
        <v>271491.52164302376</v>
      </c>
      <c r="P761" s="189">
        <f t="shared" si="236"/>
        <v>639114.61777783441</v>
      </c>
      <c r="Q761" s="200">
        <f t="shared" si="237"/>
        <v>10.288743119840658</v>
      </c>
    </row>
    <row r="762" spans="2:17" x14ac:dyDescent="0.2">
      <c r="B762" s="209" t="s">
        <v>61</v>
      </c>
      <c r="C762" s="187" t="s">
        <v>69</v>
      </c>
      <c r="D762" s="188" t="s">
        <v>135</v>
      </c>
      <c r="E762" s="187" t="str">
        <f t="shared" si="225"/>
        <v>PRFemale85-89</v>
      </c>
      <c r="F762" s="189">
        <f>VLOOKUP(E762,'Appendix 1b. Pop 2019'!$E$4:$F$1683,2,FALSE)</f>
        <v>41619</v>
      </c>
      <c r="G762" s="189">
        <f>VLOOKUP(E762,'Appendix 2b. Deaths 2019'!$E$4:$F$1683,2,FALSE)</f>
        <v>4032</v>
      </c>
      <c r="H762" s="190">
        <f t="shared" si="226"/>
        <v>9.6878829380811646E-2</v>
      </c>
      <c r="I762" s="191">
        <v>5</v>
      </c>
      <c r="J762" s="213">
        <f>VLOOKUP(E762,'Appendix 3. nax IBGE 2019'!$E$5:$O$1850,11,FALSE)</f>
        <v>2.5000000000000013</v>
      </c>
      <c r="K762" s="190">
        <f t="shared" si="234"/>
        <v>0.38994951546451584</v>
      </c>
      <c r="L762" s="190">
        <f t="shared" si="228"/>
        <v>0.61005048453548416</v>
      </c>
      <c r="M762" s="189">
        <f t="shared" si="238"/>
        <v>46478.757104926583</v>
      </c>
      <c r="N762" s="189">
        <f t="shared" si="227"/>
        <v>18124.368812459044</v>
      </c>
      <c r="O762" s="189">
        <f t="shared" si="235"/>
        <v>187082.86349348532</v>
      </c>
      <c r="P762" s="189">
        <f t="shared" si="236"/>
        <v>367623.09613481071</v>
      </c>
      <c r="Q762" s="200">
        <f t="shared" si="237"/>
        <v>7.9094863768601931</v>
      </c>
    </row>
    <row r="763" spans="2:17" x14ac:dyDescent="0.2">
      <c r="B763" s="210" t="s">
        <v>61</v>
      </c>
      <c r="C763" s="211" t="s">
        <v>69</v>
      </c>
      <c r="D763" s="203" t="s">
        <v>8</v>
      </c>
      <c r="E763" s="211" t="str">
        <f t="shared" si="225"/>
        <v>PRFemale90+</v>
      </c>
      <c r="F763" s="204">
        <f>VLOOKUP(E763,'Appendix 1b. Pop 2019'!$E$4:$F$1683,2,FALSE)</f>
        <v>24011</v>
      </c>
      <c r="G763" s="204">
        <f>VLOOKUP(E763,'Appendix 2b. Deaths 2019'!$E$4:$F$1683,2,FALSE)</f>
        <v>3771</v>
      </c>
      <c r="H763" s="202">
        <f t="shared" si="226"/>
        <v>0.15705301736704011</v>
      </c>
      <c r="I763" s="205"/>
      <c r="J763" s="214">
        <f>VLOOKUP(E763,'Appendix 3. nax IBGE 2019'!$E$5:$O$1850,11,FALSE)</f>
        <v>6.1895017629050937</v>
      </c>
      <c r="K763" s="202">
        <v>1</v>
      </c>
      <c r="L763" s="202">
        <f t="shared" si="228"/>
        <v>0</v>
      </c>
      <c r="M763" s="204">
        <f t="shared" si="238"/>
        <v>28354.388292467538</v>
      </c>
      <c r="N763" s="204">
        <f t="shared" si="227"/>
        <v>28354.388292467538</v>
      </c>
      <c r="O763" s="204">
        <f>M763*Q763</f>
        <v>180540.23264132539</v>
      </c>
      <c r="P763" s="204">
        <f>O763</f>
        <v>180540.23264132539</v>
      </c>
      <c r="Q763" s="206">
        <f>1/H763</f>
        <v>6.3672765844603552</v>
      </c>
    </row>
    <row r="764" spans="2:17" x14ac:dyDescent="0.2">
      <c r="B764" s="207" t="s">
        <v>61</v>
      </c>
      <c r="C764" s="208" t="s">
        <v>70</v>
      </c>
      <c r="D764" s="194">
        <v>0</v>
      </c>
      <c r="E764" s="208" t="str">
        <f t="shared" si="225"/>
        <v>PRMale0</v>
      </c>
      <c r="F764" s="195">
        <f>VLOOKUP(E764,'Appendix 1b. Pop 2019'!$E$4:$F$1683,2,FALSE)</f>
        <v>81175</v>
      </c>
      <c r="G764" s="195">
        <f>VLOOKUP(E764,'Appendix 2b. Deaths 2019'!$E$4:$F$1683,2,FALSE)</f>
        <v>866</v>
      </c>
      <c r="H764" s="193">
        <f t="shared" si="226"/>
        <v>1.0668309208500154E-2</v>
      </c>
      <c r="I764" s="196">
        <v>1</v>
      </c>
      <c r="J764" s="212">
        <f>VLOOKUP(E764,'Appendix 3. nax IBGE 2019'!$E$5:$O$1850,11,FALSE)</f>
        <v>6.8576069561748415E-2</v>
      </c>
      <c r="K764" s="193">
        <f t="shared" ref="K764:K782" si="239">(I764*H764)/(1+(I764-J764)*H764)</f>
        <v>1.0563344230525027E-2</v>
      </c>
      <c r="L764" s="193">
        <f t="shared" si="228"/>
        <v>0.98943665576947493</v>
      </c>
      <c r="M764" s="195">
        <v>100000</v>
      </c>
      <c r="N764" s="195">
        <f t="shared" si="227"/>
        <v>1056.3344230525026</v>
      </c>
      <c r="O764" s="195">
        <f t="shared" ref="O764:O782" si="240">M765*I764+N764*J764</f>
        <v>99016.104839823223</v>
      </c>
      <c r="P764" s="195">
        <f t="shared" ref="P764:P782" si="241">P765+O764</f>
        <v>7397713.0533415116</v>
      </c>
      <c r="Q764" s="197">
        <f t="shared" ref="Q764:Q782" si="242">P764/M764</f>
        <v>73.977130533415121</v>
      </c>
    </row>
    <row r="765" spans="2:17" x14ac:dyDescent="0.2">
      <c r="B765" s="209" t="s">
        <v>61</v>
      </c>
      <c r="C765" s="187" t="s">
        <v>70</v>
      </c>
      <c r="D765" s="199" t="s">
        <v>139</v>
      </c>
      <c r="E765" s="187" t="str">
        <f t="shared" si="225"/>
        <v>PRMale01-04</v>
      </c>
      <c r="F765" s="189">
        <f>VLOOKUP(E765,'Appendix 1b. Pop 2019'!$E$4:$F$1683,2,FALSE)</f>
        <v>324055</v>
      </c>
      <c r="G765" s="189">
        <f>VLOOKUP(E765,'Appendix 2b. Deaths 2019'!$E$4:$F$1683,2,FALSE)</f>
        <v>155</v>
      </c>
      <c r="H765" s="190">
        <f t="shared" si="226"/>
        <v>4.7831386647328387E-4</v>
      </c>
      <c r="I765" s="191">
        <v>4</v>
      </c>
      <c r="J765" s="213">
        <f>VLOOKUP(E765,'Appendix 3. nax IBGE 2019'!$E$5:$O$1850,11,FALSE)</f>
        <v>1.6256722790990881</v>
      </c>
      <c r="K765" s="190">
        <f t="shared" si="239"/>
        <v>1.9110850964810166E-3</v>
      </c>
      <c r="L765" s="190">
        <f t="shared" si="228"/>
        <v>0.99808891490351903</v>
      </c>
      <c r="M765" s="189">
        <f t="shared" ref="M765:M783" si="243">M764-N764</f>
        <v>98943.665576947504</v>
      </c>
      <c r="N765" s="189">
        <f t="shared" si="227"/>
        <v>189.08976467530616</v>
      </c>
      <c r="O765" s="189">
        <f t="shared" si="240"/>
        <v>395325.70123778284</v>
      </c>
      <c r="P765" s="189">
        <f t="shared" si="241"/>
        <v>7298696.9485016884</v>
      </c>
      <c r="Q765" s="200">
        <f t="shared" si="242"/>
        <v>73.766187112054837</v>
      </c>
    </row>
    <row r="766" spans="2:17" x14ac:dyDescent="0.2">
      <c r="B766" s="209" t="s">
        <v>61</v>
      </c>
      <c r="C766" s="187" t="s">
        <v>70</v>
      </c>
      <c r="D766" s="199" t="s">
        <v>138</v>
      </c>
      <c r="E766" s="187" t="str">
        <f t="shared" si="225"/>
        <v>PRMale05-09</v>
      </c>
      <c r="F766" s="189">
        <f>VLOOKUP(E766,'Appendix 1b. Pop 2019'!$E$4:$F$1683,2,FALSE)</f>
        <v>388694</v>
      </c>
      <c r="G766" s="189">
        <f>VLOOKUP(E766,'Appendix 2b. Deaths 2019'!$E$4:$F$1683,2,FALSE)</f>
        <v>79</v>
      </c>
      <c r="H766" s="190">
        <f t="shared" si="226"/>
        <v>2.0324471177841696E-4</v>
      </c>
      <c r="I766" s="191">
        <v>5</v>
      </c>
      <c r="J766" s="213">
        <f>VLOOKUP(E766,'Appendix 3. nax IBGE 2019'!$E$5:$O$1850,11,FALSE)</f>
        <v>2.4999999999997997</v>
      </c>
      <c r="K766" s="190">
        <f t="shared" si="239"/>
        <v>1.015707465964157E-3</v>
      </c>
      <c r="L766" s="190">
        <f t="shared" si="228"/>
        <v>0.99898429253403587</v>
      </c>
      <c r="M766" s="189">
        <f t="shared" si="243"/>
        <v>98754.575812272204</v>
      </c>
      <c r="N766" s="189">
        <f t="shared" si="227"/>
        <v>100.30575995064824</v>
      </c>
      <c r="O766" s="189">
        <f t="shared" si="240"/>
        <v>493522.11466148437</v>
      </c>
      <c r="P766" s="189">
        <f t="shared" si="241"/>
        <v>6903371.2472639056</v>
      </c>
      <c r="Q766" s="200">
        <f t="shared" si="242"/>
        <v>69.904317754216166</v>
      </c>
    </row>
    <row r="767" spans="2:17" x14ac:dyDescent="0.2">
      <c r="B767" s="209" t="s">
        <v>61</v>
      </c>
      <c r="C767" s="187" t="s">
        <v>70</v>
      </c>
      <c r="D767" s="199" t="s">
        <v>120</v>
      </c>
      <c r="E767" s="187" t="str">
        <f t="shared" si="225"/>
        <v>PRMale10-14</v>
      </c>
      <c r="F767" s="189">
        <f>VLOOKUP(E767,'Appendix 1b. Pop 2019'!$E$4:$F$1683,2,FALSE)</f>
        <v>388513</v>
      </c>
      <c r="G767" s="189">
        <f>VLOOKUP(E767,'Appendix 2b. Deaths 2019'!$E$4:$F$1683,2,FALSE)</f>
        <v>102</v>
      </c>
      <c r="H767" s="190">
        <f t="shared" si="226"/>
        <v>2.6253947744348324E-4</v>
      </c>
      <c r="I767" s="191">
        <v>5</v>
      </c>
      <c r="J767" s="213">
        <f>VLOOKUP(E767,'Appendix 3. nax IBGE 2019'!$E$5:$O$1850,11,FALSE)</f>
        <v>2.5000000000003451</v>
      </c>
      <c r="K767" s="190">
        <f t="shared" si="239"/>
        <v>1.3118363651329328E-3</v>
      </c>
      <c r="L767" s="190">
        <f t="shared" si="228"/>
        <v>0.99868816363486712</v>
      </c>
      <c r="M767" s="189">
        <f t="shared" si="243"/>
        <v>98654.270052321561</v>
      </c>
      <c r="N767" s="189">
        <f t="shared" si="227"/>
        <v>129.41825903028027</v>
      </c>
      <c r="O767" s="189">
        <f t="shared" si="240"/>
        <v>492947.80461403215</v>
      </c>
      <c r="P767" s="189">
        <f t="shared" si="241"/>
        <v>6409849.1326024216</v>
      </c>
      <c r="Q767" s="200">
        <f t="shared" si="242"/>
        <v>64.972850432149983</v>
      </c>
    </row>
    <row r="768" spans="2:17" x14ac:dyDescent="0.2">
      <c r="B768" s="209" t="s">
        <v>61</v>
      </c>
      <c r="C768" s="187" t="s">
        <v>70</v>
      </c>
      <c r="D768" s="188" t="s">
        <v>121</v>
      </c>
      <c r="E768" s="187" t="str">
        <f t="shared" si="225"/>
        <v>PRMale15-19</v>
      </c>
      <c r="F768" s="189">
        <f>VLOOKUP(E768,'Appendix 1b. Pop 2019'!$E$4:$F$1683,2,FALSE)</f>
        <v>421918</v>
      </c>
      <c r="G768" s="189">
        <f>VLOOKUP(E768,'Appendix 2b. Deaths 2019'!$E$4:$F$1683,2,FALSE)</f>
        <v>574</v>
      </c>
      <c r="H768" s="190">
        <f t="shared" si="226"/>
        <v>1.3604539270663967E-3</v>
      </c>
      <c r="I768" s="191">
        <v>5</v>
      </c>
      <c r="J768" s="213">
        <f>VLOOKUP(E768,'Appendix 3. nax IBGE 2019'!$E$5:$O$1850,11,FALSE)</f>
        <v>2.5000000000000044</v>
      </c>
      <c r="K768" s="190">
        <f t="shared" si="239"/>
        <v>6.779212619256271E-3</v>
      </c>
      <c r="L768" s="190">
        <f t="shared" si="228"/>
        <v>0.99322078738074371</v>
      </c>
      <c r="M768" s="189">
        <f t="shared" si="243"/>
        <v>98524.85179329128</v>
      </c>
      <c r="N768" s="189">
        <f t="shared" si="227"/>
        <v>667.92091858743413</v>
      </c>
      <c r="O768" s="189">
        <f t="shared" si="240"/>
        <v>490954.45666998782</v>
      </c>
      <c r="P768" s="189">
        <f t="shared" si="241"/>
        <v>5916901.3279883889</v>
      </c>
      <c r="Q768" s="200">
        <f t="shared" si="242"/>
        <v>60.054912240845212</v>
      </c>
    </row>
    <row r="769" spans="2:17" x14ac:dyDescent="0.2">
      <c r="B769" s="209" t="s">
        <v>61</v>
      </c>
      <c r="C769" s="187" t="s">
        <v>70</v>
      </c>
      <c r="D769" s="188" t="s">
        <v>122</v>
      </c>
      <c r="E769" s="187" t="str">
        <f t="shared" si="225"/>
        <v>PRMale20-24</v>
      </c>
      <c r="F769" s="189">
        <f>VLOOKUP(E769,'Appendix 1b. Pop 2019'!$E$4:$F$1683,2,FALSE)</f>
        <v>466205</v>
      </c>
      <c r="G769" s="189">
        <f>VLOOKUP(E769,'Appendix 2b. Deaths 2019'!$E$4:$F$1683,2,FALSE)</f>
        <v>1022</v>
      </c>
      <c r="H769" s="190">
        <f t="shared" si="226"/>
        <v>2.1921686811595758E-3</v>
      </c>
      <c r="I769" s="191">
        <v>5</v>
      </c>
      <c r="J769" s="213">
        <f>VLOOKUP(E769,'Appendix 3. nax IBGE 2019'!$E$5:$O$1850,11,FALSE)</f>
        <v>2.500000000000016</v>
      </c>
      <c r="K769" s="190">
        <f t="shared" si="239"/>
        <v>1.0901100776516768E-2</v>
      </c>
      <c r="L769" s="190">
        <f t="shared" si="228"/>
        <v>0.98909889922348326</v>
      </c>
      <c r="M769" s="189">
        <f t="shared" si="243"/>
        <v>97856.930874703845</v>
      </c>
      <c r="N769" s="189">
        <f t="shared" si="227"/>
        <v>1066.7482651457817</v>
      </c>
      <c r="O769" s="189">
        <f t="shared" si="240"/>
        <v>486617.78371065477</v>
      </c>
      <c r="P769" s="189">
        <f t="shared" si="241"/>
        <v>5425946.8713184008</v>
      </c>
      <c r="Q769" s="200">
        <f t="shared" si="242"/>
        <v>55.447752375003368</v>
      </c>
    </row>
    <row r="770" spans="2:17" x14ac:dyDescent="0.2">
      <c r="B770" s="209" t="s">
        <v>61</v>
      </c>
      <c r="C770" s="187" t="s">
        <v>70</v>
      </c>
      <c r="D770" s="188" t="s">
        <v>123</v>
      </c>
      <c r="E770" s="187" t="str">
        <f t="shared" si="225"/>
        <v>PRMale25-29</v>
      </c>
      <c r="F770" s="189">
        <f>VLOOKUP(E770,'Appendix 1b. Pop 2019'!$E$4:$F$1683,2,FALSE)</f>
        <v>460341</v>
      </c>
      <c r="G770" s="189">
        <f>VLOOKUP(E770,'Appendix 2b. Deaths 2019'!$E$4:$F$1683,2,FALSE)</f>
        <v>1008</v>
      </c>
      <c r="H770" s="190">
        <f t="shared" si="226"/>
        <v>2.189681127685781E-3</v>
      </c>
      <c r="I770" s="191">
        <v>5</v>
      </c>
      <c r="J770" s="213">
        <f>VLOOKUP(E770,'Appendix 3. nax IBGE 2019'!$E$5:$O$1850,11,FALSE)</f>
        <v>2.5000000000000151</v>
      </c>
      <c r="K770" s="190">
        <f t="shared" si="239"/>
        <v>1.0888798148904316E-2</v>
      </c>
      <c r="L770" s="190">
        <f t="shared" si="228"/>
        <v>0.98911120185109569</v>
      </c>
      <c r="M770" s="189">
        <f t="shared" si="243"/>
        <v>96790.182609558062</v>
      </c>
      <c r="N770" s="189">
        <f t="shared" si="227"/>
        <v>1053.9287612310666</v>
      </c>
      <c r="O770" s="189">
        <f t="shared" si="240"/>
        <v>481316.09114471264</v>
      </c>
      <c r="P770" s="189">
        <f t="shared" si="241"/>
        <v>4939329.087607746</v>
      </c>
      <c r="Q770" s="200">
        <f t="shared" si="242"/>
        <v>51.03130249823483</v>
      </c>
    </row>
    <row r="771" spans="2:17" x14ac:dyDescent="0.2">
      <c r="B771" s="209" t="s">
        <v>61</v>
      </c>
      <c r="C771" s="187" t="s">
        <v>70</v>
      </c>
      <c r="D771" s="188" t="s">
        <v>124</v>
      </c>
      <c r="E771" s="187" t="str">
        <f t="shared" si="225"/>
        <v>PRMale30-34</v>
      </c>
      <c r="F771" s="189">
        <f>VLOOKUP(E771,'Appendix 1b. Pop 2019'!$E$4:$F$1683,2,FALSE)</f>
        <v>440563</v>
      </c>
      <c r="G771" s="189">
        <f>VLOOKUP(E771,'Appendix 2b. Deaths 2019'!$E$4:$F$1683,2,FALSE)</f>
        <v>940</v>
      </c>
      <c r="H771" s="190">
        <f t="shared" si="226"/>
        <v>2.1336335552463552E-3</v>
      </c>
      <c r="I771" s="191">
        <v>5</v>
      </c>
      <c r="J771" s="213">
        <f>VLOOKUP(E771,'Appendix 3. nax IBGE 2019'!$E$5:$O$1850,11,FALSE)</f>
        <v>2.4999999999999982</v>
      </c>
      <c r="K771" s="190">
        <f t="shared" si="239"/>
        <v>1.0611564799407558E-2</v>
      </c>
      <c r="L771" s="190">
        <f t="shared" si="228"/>
        <v>0.98938843520059239</v>
      </c>
      <c r="M771" s="189">
        <f t="shared" si="243"/>
        <v>95736.253848326989</v>
      </c>
      <c r="N771" s="189">
        <f t="shared" si="227"/>
        <v>1015.911461364053</v>
      </c>
      <c r="O771" s="189">
        <f t="shared" si="240"/>
        <v>476141.49058822484</v>
      </c>
      <c r="P771" s="189">
        <f t="shared" si="241"/>
        <v>4458012.9964630334</v>
      </c>
      <c r="Q771" s="200">
        <f t="shared" si="242"/>
        <v>46.565567559451125</v>
      </c>
    </row>
    <row r="772" spans="2:17" x14ac:dyDescent="0.2">
      <c r="B772" s="209" t="s">
        <v>61</v>
      </c>
      <c r="C772" s="187" t="s">
        <v>70</v>
      </c>
      <c r="D772" s="188" t="s">
        <v>125</v>
      </c>
      <c r="E772" s="187" t="str">
        <f t="shared" ref="E772:E835" si="244">_xlfn.CONCAT(B772,C772,D772)</f>
        <v>PRMale35-39</v>
      </c>
      <c r="F772" s="189">
        <f>VLOOKUP(E772,'Appendix 1b. Pop 2019'!$E$4:$F$1683,2,FALSE)</f>
        <v>425971</v>
      </c>
      <c r="G772" s="189">
        <f>VLOOKUP(E772,'Appendix 2b. Deaths 2019'!$E$4:$F$1683,2,FALSE)</f>
        <v>1163</v>
      </c>
      <c r="H772" s="190">
        <f t="shared" ref="H772:H835" si="245">G772/F772</f>
        <v>2.7302328092757488E-3</v>
      </c>
      <c r="I772" s="191">
        <v>5</v>
      </c>
      <c r="J772" s="213">
        <f>VLOOKUP(E772,'Appendix 3. nax IBGE 2019'!$E$5:$O$1850,11,FALSE)</f>
        <v>2.5000000000000067</v>
      </c>
      <c r="K772" s="190">
        <f t="shared" si="239"/>
        <v>1.3558618583118531E-2</v>
      </c>
      <c r="L772" s="190">
        <f t="shared" si="228"/>
        <v>0.98644138141688142</v>
      </c>
      <c r="M772" s="189">
        <f t="shared" si="243"/>
        <v>94720.342386962933</v>
      </c>
      <c r="N772" s="189">
        <f t="shared" ref="N772:N835" si="246">M772*K772</f>
        <v>1284.2769944872255</v>
      </c>
      <c r="O772" s="189">
        <f t="shared" si="240"/>
        <v>470391.01944859658</v>
      </c>
      <c r="P772" s="189">
        <f t="shared" si="241"/>
        <v>3981871.5058748089</v>
      </c>
      <c r="Q772" s="200">
        <f t="shared" si="242"/>
        <v>42.038187421320636</v>
      </c>
    </row>
    <row r="773" spans="2:17" x14ac:dyDescent="0.2">
      <c r="B773" s="209" t="s">
        <v>61</v>
      </c>
      <c r="C773" s="187" t="s">
        <v>70</v>
      </c>
      <c r="D773" s="188" t="s">
        <v>126</v>
      </c>
      <c r="E773" s="187" t="str">
        <f t="shared" si="244"/>
        <v>PRMale40-44</v>
      </c>
      <c r="F773" s="189">
        <f>VLOOKUP(E773,'Appendix 1b. Pop 2019'!$E$4:$F$1683,2,FALSE)</f>
        <v>398664</v>
      </c>
      <c r="G773" s="189">
        <f>VLOOKUP(E773,'Appendix 2b. Deaths 2019'!$E$4:$F$1683,2,FALSE)</f>
        <v>1328</v>
      </c>
      <c r="H773" s="190">
        <f t="shared" si="245"/>
        <v>3.3311259607087672E-3</v>
      </c>
      <c r="I773" s="191">
        <v>5</v>
      </c>
      <c r="J773" s="213">
        <f>VLOOKUP(E773,'Appendix 3. nax IBGE 2019'!$E$5:$O$1850,11,FALSE)</f>
        <v>2.4999999999999978</v>
      </c>
      <c r="K773" s="190">
        <f t="shared" si="239"/>
        <v>1.6518070370960036E-2</v>
      </c>
      <c r="L773" s="190">
        <f t="shared" ref="L773:L836" si="247">1-K773</f>
        <v>0.98348192962904002</v>
      </c>
      <c r="M773" s="189">
        <f t="shared" si="243"/>
        <v>93436.065392475706</v>
      </c>
      <c r="N773" s="189">
        <f t="shared" si="246"/>
        <v>1543.3835033385374</v>
      </c>
      <c r="O773" s="189">
        <f t="shared" si="240"/>
        <v>463321.86820403213</v>
      </c>
      <c r="P773" s="189">
        <f t="shared" si="241"/>
        <v>3511480.4864262124</v>
      </c>
      <c r="Q773" s="200">
        <f t="shared" si="242"/>
        <v>37.581639077762233</v>
      </c>
    </row>
    <row r="774" spans="2:17" x14ac:dyDescent="0.2">
      <c r="B774" s="209" t="s">
        <v>61</v>
      </c>
      <c r="C774" s="187" t="s">
        <v>70</v>
      </c>
      <c r="D774" s="188" t="s">
        <v>127</v>
      </c>
      <c r="E774" s="187" t="str">
        <f t="shared" si="244"/>
        <v>PRMale45-49</v>
      </c>
      <c r="F774" s="189">
        <f>VLOOKUP(E774,'Appendix 1b. Pop 2019'!$E$4:$F$1683,2,FALSE)</f>
        <v>372333</v>
      </c>
      <c r="G774" s="189">
        <f>VLOOKUP(E774,'Appendix 2b. Deaths 2019'!$E$4:$F$1683,2,FALSE)</f>
        <v>1762</v>
      </c>
      <c r="H774" s="190">
        <f t="shared" si="245"/>
        <v>4.7323229474690665E-3</v>
      </c>
      <c r="I774" s="191">
        <v>5</v>
      </c>
      <c r="J774" s="213">
        <f>VLOOKUP(E774,'Appendix 3. nax IBGE 2019'!$E$5:$O$1850,11,FALSE)</f>
        <v>2.5000000000000204</v>
      </c>
      <c r="K774" s="190">
        <f t="shared" si="239"/>
        <v>2.3384951876370314E-2</v>
      </c>
      <c r="L774" s="190">
        <f t="shared" si="247"/>
        <v>0.97661504812362965</v>
      </c>
      <c r="M774" s="189">
        <f t="shared" si="243"/>
        <v>91892.681889137166</v>
      </c>
      <c r="N774" s="189">
        <f t="shared" si="246"/>
        <v>2148.9059437680785</v>
      </c>
      <c r="O774" s="189">
        <f t="shared" si="240"/>
        <v>454091.14458626567</v>
      </c>
      <c r="P774" s="189">
        <f t="shared" si="241"/>
        <v>3048158.6182221803</v>
      </c>
      <c r="Q774" s="200">
        <f t="shared" si="242"/>
        <v>33.170852733404764</v>
      </c>
    </row>
    <row r="775" spans="2:17" x14ac:dyDescent="0.2">
      <c r="B775" s="209" t="s">
        <v>61</v>
      </c>
      <c r="C775" s="187" t="s">
        <v>70</v>
      </c>
      <c r="D775" s="188" t="s">
        <v>128</v>
      </c>
      <c r="E775" s="187" t="str">
        <f t="shared" si="244"/>
        <v>PRMale50-54</v>
      </c>
      <c r="F775" s="189">
        <f>VLOOKUP(E775,'Appendix 1b. Pop 2019'!$E$4:$F$1683,2,FALSE)</f>
        <v>353867</v>
      </c>
      <c r="G775" s="189">
        <f>VLOOKUP(E775,'Appendix 2b. Deaths 2019'!$E$4:$F$1683,2,FALSE)</f>
        <v>2404</v>
      </c>
      <c r="H775" s="190">
        <f t="shared" si="245"/>
        <v>6.7935128169623049E-3</v>
      </c>
      <c r="I775" s="191">
        <v>5</v>
      </c>
      <c r="J775" s="213">
        <f>VLOOKUP(E775,'Appendix 3. nax IBGE 2019'!$E$5:$O$1850,11,FALSE)</f>
        <v>2.5000000000000275</v>
      </c>
      <c r="K775" s="190">
        <f t="shared" si="239"/>
        <v>3.340030065828048E-2</v>
      </c>
      <c r="L775" s="190">
        <f t="shared" si="247"/>
        <v>0.96659969934171952</v>
      </c>
      <c r="M775" s="189">
        <f t="shared" si="243"/>
        <v>89743.775945369081</v>
      </c>
      <c r="N775" s="189">
        <f t="shared" si="246"/>
        <v>2997.4690987846866</v>
      </c>
      <c r="O775" s="189">
        <f t="shared" si="240"/>
        <v>441225.20697988383</v>
      </c>
      <c r="P775" s="189">
        <f t="shared" si="241"/>
        <v>2594067.4736359147</v>
      </c>
      <c r="Q775" s="200">
        <f t="shared" si="242"/>
        <v>28.905263304443931</v>
      </c>
    </row>
    <row r="776" spans="2:17" x14ac:dyDescent="0.2">
      <c r="B776" s="209" t="s">
        <v>61</v>
      </c>
      <c r="C776" s="187" t="s">
        <v>70</v>
      </c>
      <c r="D776" s="188" t="s">
        <v>129</v>
      </c>
      <c r="E776" s="187" t="str">
        <f t="shared" si="244"/>
        <v>PRMale55-59</v>
      </c>
      <c r="F776" s="189">
        <f>VLOOKUP(E776,'Appendix 1b. Pop 2019'!$E$4:$F$1683,2,FALSE)</f>
        <v>308825</v>
      </c>
      <c r="G776" s="189">
        <f>VLOOKUP(E776,'Appendix 2b. Deaths 2019'!$E$4:$F$1683,2,FALSE)</f>
        <v>3138</v>
      </c>
      <c r="H776" s="190">
        <f t="shared" si="245"/>
        <v>1.016109447097871E-2</v>
      </c>
      <c r="I776" s="191">
        <v>5</v>
      </c>
      <c r="J776" s="213">
        <f>VLOOKUP(E776,'Appendix 3. nax IBGE 2019'!$E$5:$O$1850,11,FALSE)</f>
        <v>2.4999999999999942</v>
      </c>
      <c r="K776" s="190">
        <f t="shared" si="239"/>
        <v>4.9546846875296043E-2</v>
      </c>
      <c r="L776" s="190">
        <f t="shared" si="247"/>
        <v>0.95045315312470391</v>
      </c>
      <c r="M776" s="189">
        <f t="shared" si="243"/>
        <v>86746.306846584397</v>
      </c>
      <c r="N776" s="189">
        <f t="shared" si="246"/>
        <v>4298.0059823251622</v>
      </c>
      <c r="O776" s="189">
        <f t="shared" si="240"/>
        <v>422986.51927710907</v>
      </c>
      <c r="P776" s="189">
        <f t="shared" si="241"/>
        <v>2152842.2666560309</v>
      </c>
      <c r="Q776" s="200">
        <f t="shared" si="242"/>
        <v>24.817682099866804</v>
      </c>
    </row>
    <row r="777" spans="2:17" x14ac:dyDescent="0.2">
      <c r="B777" s="209" t="s">
        <v>61</v>
      </c>
      <c r="C777" s="187" t="s">
        <v>70</v>
      </c>
      <c r="D777" s="188" t="s">
        <v>130</v>
      </c>
      <c r="E777" s="187" t="str">
        <f t="shared" si="244"/>
        <v>PRMale60-64</v>
      </c>
      <c r="F777" s="189">
        <f>VLOOKUP(E777,'Appendix 1b. Pop 2019'!$E$4:$F$1683,2,FALSE)</f>
        <v>250001</v>
      </c>
      <c r="G777" s="189">
        <f>VLOOKUP(E777,'Appendix 2b. Deaths 2019'!$E$4:$F$1683,2,FALSE)</f>
        <v>3925</v>
      </c>
      <c r="H777" s="190">
        <f t="shared" si="245"/>
        <v>1.5699937200251198E-2</v>
      </c>
      <c r="I777" s="191">
        <v>5</v>
      </c>
      <c r="J777" s="213">
        <f>VLOOKUP(E777,'Appendix 3. nax IBGE 2019'!$E$5:$O$1850,11,FALSE)</f>
        <v>2.4999999999999951</v>
      </c>
      <c r="K777" s="190">
        <f t="shared" si="239"/>
        <v>7.553495103218269E-2</v>
      </c>
      <c r="L777" s="190">
        <f t="shared" si="247"/>
        <v>0.92446504896781734</v>
      </c>
      <c r="M777" s="189">
        <f t="shared" si="243"/>
        <v>82448.300864259232</v>
      </c>
      <c r="N777" s="189">
        <f t="shared" si="246"/>
        <v>6227.7283684684871</v>
      </c>
      <c r="O777" s="189">
        <f t="shared" si="240"/>
        <v>396672.18340012495</v>
      </c>
      <c r="P777" s="189">
        <f t="shared" si="241"/>
        <v>1729855.7473789218</v>
      </c>
      <c r="Q777" s="200">
        <f t="shared" si="242"/>
        <v>20.981096387018479</v>
      </c>
    </row>
    <row r="778" spans="2:17" x14ac:dyDescent="0.2">
      <c r="B778" s="209" t="s">
        <v>61</v>
      </c>
      <c r="C778" s="187" t="s">
        <v>70</v>
      </c>
      <c r="D778" s="188" t="s">
        <v>131</v>
      </c>
      <c r="E778" s="187" t="str">
        <f t="shared" si="244"/>
        <v>PRMale65-69</v>
      </c>
      <c r="F778" s="189">
        <f>VLOOKUP(E778,'Appendix 1b. Pop 2019'!$E$4:$F$1683,2,FALSE)</f>
        <v>194597</v>
      </c>
      <c r="G778" s="189">
        <f>VLOOKUP(E778,'Appendix 2b. Deaths 2019'!$E$4:$F$1683,2,FALSE)</f>
        <v>4278</v>
      </c>
      <c r="H778" s="190">
        <f t="shared" si="245"/>
        <v>2.1983894921298888E-2</v>
      </c>
      <c r="I778" s="191">
        <v>5</v>
      </c>
      <c r="J778" s="213">
        <f>VLOOKUP(E778,'Appendix 3. nax IBGE 2019'!$E$5:$O$1850,11,FALSE)</f>
        <v>2.4999999999999978</v>
      </c>
      <c r="K778" s="190">
        <f t="shared" si="239"/>
        <v>0.10419305184809928</v>
      </c>
      <c r="L778" s="190">
        <f t="shared" si="247"/>
        <v>0.89580694815190076</v>
      </c>
      <c r="M778" s="189">
        <f t="shared" si="243"/>
        <v>76220.572495790751</v>
      </c>
      <c r="N778" s="189">
        <f t="shared" si="246"/>
        <v>7941.6540619457355</v>
      </c>
      <c r="O778" s="189">
        <f t="shared" si="240"/>
        <v>361248.72732408944</v>
      </c>
      <c r="P778" s="189">
        <f t="shared" si="241"/>
        <v>1333183.5639787968</v>
      </c>
      <c r="Q778" s="200">
        <f t="shared" si="242"/>
        <v>17.491125037829143</v>
      </c>
    </row>
    <row r="779" spans="2:17" x14ac:dyDescent="0.2">
      <c r="B779" s="209" t="s">
        <v>61</v>
      </c>
      <c r="C779" s="187" t="s">
        <v>70</v>
      </c>
      <c r="D779" s="188" t="s">
        <v>132</v>
      </c>
      <c r="E779" s="187" t="str">
        <f t="shared" si="244"/>
        <v>PRMale70-74</v>
      </c>
      <c r="F779" s="189">
        <f>VLOOKUP(E779,'Appendix 1b. Pop 2019'!$E$4:$F$1683,2,FALSE)</f>
        <v>138986</v>
      </c>
      <c r="G779" s="189">
        <f>VLOOKUP(E779,'Appendix 2b. Deaths 2019'!$E$4:$F$1683,2,FALSE)</f>
        <v>4699</v>
      </c>
      <c r="H779" s="190">
        <f t="shared" si="245"/>
        <v>3.3809160634884088E-2</v>
      </c>
      <c r="I779" s="191">
        <v>5</v>
      </c>
      <c r="J779" s="213">
        <f>VLOOKUP(E779,'Appendix 3. nax IBGE 2019'!$E$5:$O$1850,11,FALSE)</f>
        <v>2.4999999999999991</v>
      </c>
      <c r="K779" s="190">
        <f t="shared" si="239"/>
        <v>0.15587112353922652</v>
      </c>
      <c r="L779" s="190">
        <f t="shared" si="247"/>
        <v>0.8441288764607735</v>
      </c>
      <c r="M779" s="189">
        <f t="shared" si="243"/>
        <v>68278.918433845014</v>
      </c>
      <c r="N779" s="189">
        <f t="shared" si="246"/>
        <v>10642.711730326628</v>
      </c>
      <c r="O779" s="189">
        <f t="shared" si="240"/>
        <v>314787.81284340849</v>
      </c>
      <c r="P779" s="189">
        <f t="shared" si="241"/>
        <v>971934.83665470732</v>
      </c>
      <c r="Q779" s="200">
        <f t="shared" si="242"/>
        <v>14.234772005013648</v>
      </c>
    </row>
    <row r="780" spans="2:17" x14ac:dyDescent="0.2">
      <c r="B780" s="209" t="s">
        <v>61</v>
      </c>
      <c r="C780" s="187" t="s">
        <v>70</v>
      </c>
      <c r="D780" s="188" t="s">
        <v>133</v>
      </c>
      <c r="E780" s="187" t="str">
        <f t="shared" si="244"/>
        <v>PRMale75-79</v>
      </c>
      <c r="F780" s="189">
        <f>VLOOKUP(E780,'Appendix 1b. Pop 2019'!$E$4:$F$1683,2,FALSE)</f>
        <v>90863</v>
      </c>
      <c r="G780" s="189">
        <f>VLOOKUP(E780,'Appendix 2b. Deaths 2019'!$E$4:$F$1683,2,FALSE)</f>
        <v>4699</v>
      </c>
      <c r="H780" s="190">
        <f t="shared" si="245"/>
        <v>5.1715219616345488E-2</v>
      </c>
      <c r="I780" s="191">
        <v>5</v>
      </c>
      <c r="J780" s="213">
        <f>VLOOKUP(E780,'Appendix 3. nax IBGE 2019'!$E$5:$O$1850,11,FALSE)</f>
        <v>2.5000000000000022</v>
      </c>
      <c r="K780" s="190">
        <f t="shared" si="239"/>
        <v>0.22897266848909226</v>
      </c>
      <c r="L780" s="190">
        <f t="shared" si="247"/>
        <v>0.77102733151090774</v>
      </c>
      <c r="M780" s="189">
        <f t="shared" si="243"/>
        <v>57636.206703518386</v>
      </c>
      <c r="N780" s="189">
        <f t="shared" si="246"/>
        <v>13197.116050493512</v>
      </c>
      <c r="O780" s="189">
        <f t="shared" si="240"/>
        <v>255188.24339135818</v>
      </c>
      <c r="P780" s="189">
        <f t="shared" si="241"/>
        <v>657147.02381129889</v>
      </c>
      <c r="Q780" s="200">
        <f t="shared" si="242"/>
        <v>11.401635558559123</v>
      </c>
    </row>
    <row r="781" spans="2:17" x14ac:dyDescent="0.2">
      <c r="B781" s="209" t="s">
        <v>61</v>
      </c>
      <c r="C781" s="187" t="s">
        <v>70</v>
      </c>
      <c r="D781" s="188" t="s">
        <v>134</v>
      </c>
      <c r="E781" s="187" t="str">
        <f t="shared" si="244"/>
        <v>PRMale80-84</v>
      </c>
      <c r="F781" s="189">
        <f>VLOOKUP(E781,'Appendix 1b. Pop 2019'!$E$4:$F$1683,2,FALSE)</f>
        <v>55670</v>
      </c>
      <c r="G781" s="189">
        <f>VLOOKUP(E781,'Appendix 2b. Deaths 2019'!$E$4:$F$1683,2,FALSE)</f>
        <v>4401</v>
      </c>
      <c r="H781" s="190">
        <f t="shared" si="245"/>
        <v>7.9055146398419263E-2</v>
      </c>
      <c r="I781" s="191">
        <v>5</v>
      </c>
      <c r="J781" s="213">
        <f>VLOOKUP(E781,'Appendix 3. nax IBGE 2019'!$E$5:$O$1850,11,FALSE)</f>
        <v>2.4999999999999996</v>
      </c>
      <c r="K781" s="190">
        <f t="shared" si="239"/>
        <v>0.3300461209644156</v>
      </c>
      <c r="L781" s="190">
        <f t="shared" si="247"/>
        <v>0.66995387903558434</v>
      </c>
      <c r="M781" s="189">
        <f t="shared" si="243"/>
        <v>44439.090653024876</v>
      </c>
      <c r="N781" s="189">
        <f t="shared" si="246"/>
        <v>14666.949489216879</v>
      </c>
      <c r="O781" s="189">
        <f t="shared" si="240"/>
        <v>185528.07954208218</v>
      </c>
      <c r="P781" s="189">
        <f t="shared" si="241"/>
        <v>401958.78041994071</v>
      </c>
      <c r="Q781" s="200">
        <f t="shared" si="242"/>
        <v>9.0451621424566717</v>
      </c>
    </row>
    <row r="782" spans="2:17" x14ac:dyDescent="0.2">
      <c r="B782" s="209" t="s">
        <v>61</v>
      </c>
      <c r="C782" s="187" t="s">
        <v>70</v>
      </c>
      <c r="D782" s="188" t="s">
        <v>135</v>
      </c>
      <c r="E782" s="187" t="str">
        <f t="shared" si="244"/>
        <v>PRMale85-89</v>
      </c>
      <c r="F782" s="189">
        <f>VLOOKUP(E782,'Appendix 1b. Pop 2019'!$E$4:$F$1683,2,FALSE)</f>
        <v>27339</v>
      </c>
      <c r="G782" s="189">
        <f>VLOOKUP(E782,'Appendix 2b. Deaths 2019'!$E$4:$F$1683,2,FALSE)</f>
        <v>3264</v>
      </c>
      <c r="H782" s="190">
        <f t="shared" si="245"/>
        <v>0.11938988258531767</v>
      </c>
      <c r="I782" s="191">
        <v>5</v>
      </c>
      <c r="J782" s="213">
        <f>VLOOKUP(E782,'Appendix 3. nax IBGE 2019'!$E$5:$O$1850,11,FALSE)</f>
        <v>2.5</v>
      </c>
      <c r="K782" s="190">
        <f t="shared" si="239"/>
        <v>0.45973126003549392</v>
      </c>
      <c r="L782" s="190">
        <f t="shared" si="247"/>
        <v>0.54026873996450608</v>
      </c>
      <c r="M782" s="189">
        <f t="shared" si="243"/>
        <v>29772.141163807995</v>
      </c>
      <c r="N782" s="189">
        <f t="shared" si="246"/>
        <v>13687.183971192046</v>
      </c>
      <c r="O782" s="189">
        <f t="shared" si="240"/>
        <v>114642.74589105987</v>
      </c>
      <c r="P782" s="189">
        <f t="shared" si="241"/>
        <v>216430.70087785853</v>
      </c>
      <c r="Q782" s="200">
        <f t="shared" si="242"/>
        <v>7.269571230602617</v>
      </c>
    </row>
    <row r="783" spans="2:17" x14ac:dyDescent="0.2">
      <c r="B783" s="210" t="s">
        <v>61</v>
      </c>
      <c r="C783" s="211" t="s">
        <v>70</v>
      </c>
      <c r="D783" s="203" t="s">
        <v>8</v>
      </c>
      <c r="E783" s="211" t="str">
        <f t="shared" si="244"/>
        <v>PRMale90+</v>
      </c>
      <c r="F783" s="204">
        <f>VLOOKUP(E783,'Appendix 1b. Pop 2019'!$E$4:$F$1683,2,FALSE)</f>
        <v>14232</v>
      </c>
      <c r="G783" s="204">
        <f>VLOOKUP(E783,'Appendix 2b. Deaths 2019'!$E$4:$F$1683,2,FALSE)</f>
        <v>2249</v>
      </c>
      <c r="H783" s="202">
        <f t="shared" si="245"/>
        <v>0.15802417088251827</v>
      </c>
      <c r="I783" s="205"/>
      <c r="J783" s="214">
        <f>VLOOKUP(E783,'Appendix 3. nax IBGE 2019'!$E$5:$O$1850,11,FALSE)</f>
        <v>5.5616038455244929</v>
      </c>
      <c r="K783" s="202">
        <v>1</v>
      </c>
      <c r="L783" s="202">
        <f t="shared" si="247"/>
        <v>0</v>
      </c>
      <c r="M783" s="204">
        <f t="shared" si="243"/>
        <v>16084.95719261595</v>
      </c>
      <c r="N783" s="204">
        <f t="shared" si="246"/>
        <v>16084.95719261595</v>
      </c>
      <c r="O783" s="204">
        <f>M783*Q783</f>
        <v>101787.95498679866</v>
      </c>
      <c r="P783" s="204">
        <f>O783</f>
        <v>101787.95498679866</v>
      </c>
      <c r="Q783" s="206">
        <f>1/H783</f>
        <v>6.3281458425967099</v>
      </c>
    </row>
    <row r="784" spans="2:17" x14ac:dyDescent="0.2">
      <c r="B784" s="207" t="s">
        <v>59</v>
      </c>
      <c r="C784" s="208" t="s">
        <v>69</v>
      </c>
      <c r="D784" s="194">
        <v>0</v>
      </c>
      <c r="E784" s="208" t="str">
        <f t="shared" si="244"/>
        <v>RJFemale0</v>
      </c>
      <c r="F784" s="195">
        <f>VLOOKUP(E784,'Appendix 1b. Pop 2019'!$E$4:$F$1683,2,FALSE)</f>
        <v>110513</v>
      </c>
      <c r="G784" s="195">
        <f>VLOOKUP(E784,'Appendix 2b. Deaths 2019'!$E$4:$F$1683,2,FALSE)</f>
        <v>1243</v>
      </c>
      <c r="H784" s="193">
        <f t="shared" si="245"/>
        <v>1.1247545537629057E-2</v>
      </c>
      <c r="I784" s="196">
        <v>1</v>
      </c>
      <c r="J784" s="212">
        <f>VLOOKUP(E784,'Appendix 3. nax IBGE 2019'!$E$5:$O$1850,11,FALSE)</f>
        <v>7.9016873266835666E-2</v>
      </c>
      <c r="K784" s="193">
        <f t="shared" ref="K784:K802" si="248">(I784*H784)/(1+(I784-J784)*H784)</f>
        <v>1.113222900759993E-2</v>
      </c>
      <c r="L784" s="193">
        <f t="shared" si="247"/>
        <v>0.98886777099240009</v>
      </c>
      <c r="M784" s="195">
        <v>100000</v>
      </c>
      <c r="N784" s="195">
        <f t="shared" si="246"/>
        <v>1113.2229007599931</v>
      </c>
      <c r="O784" s="195">
        <f t="shared" ref="O784:O802" si="249">M785*I784+N784*J784</f>
        <v>98974.740492107099</v>
      </c>
      <c r="P784" s="195">
        <f t="shared" ref="P784:P802" si="250">P785+O784</f>
        <v>7860761.9447579365</v>
      </c>
      <c r="Q784" s="197">
        <f t="shared" ref="Q784:Q802" si="251">P784/M784</f>
        <v>78.607619447579367</v>
      </c>
    </row>
    <row r="785" spans="2:17" x14ac:dyDescent="0.2">
      <c r="B785" s="209" t="s">
        <v>59</v>
      </c>
      <c r="C785" s="187" t="s">
        <v>69</v>
      </c>
      <c r="D785" s="199" t="s">
        <v>139</v>
      </c>
      <c r="E785" s="187" t="str">
        <f t="shared" si="244"/>
        <v>RJFemale01-04</v>
      </c>
      <c r="F785" s="189">
        <f>VLOOKUP(E785,'Appendix 1b. Pop 2019'!$E$4:$F$1683,2,FALSE)</f>
        <v>441115</v>
      </c>
      <c r="G785" s="189">
        <f>VLOOKUP(E785,'Appendix 2b. Deaths 2019'!$E$4:$F$1683,2,FALSE)</f>
        <v>192</v>
      </c>
      <c r="H785" s="190">
        <f t="shared" si="245"/>
        <v>4.3526064631672012E-4</v>
      </c>
      <c r="I785" s="191">
        <v>4</v>
      </c>
      <c r="J785" s="213">
        <f>VLOOKUP(E785,'Appendix 3. nax IBGE 2019'!$E$5:$O$1850,11,FALSE)</f>
        <v>1.5082825269804485</v>
      </c>
      <c r="K785" s="190">
        <f t="shared" si="248"/>
        <v>1.7391563891916023E-3</v>
      </c>
      <c r="L785" s="190">
        <f t="shared" si="247"/>
        <v>0.99826084361080836</v>
      </c>
      <c r="M785" s="189">
        <f t="shared" ref="M785:M803" si="252">M784-N784</f>
        <v>98886.777099240004</v>
      </c>
      <c r="N785" s="189">
        <f t="shared" si="246"/>
        <v>171.97957019870907</v>
      </c>
      <c r="O785" s="189">
        <f t="shared" si="249"/>
        <v>395118.58389689354</v>
      </c>
      <c r="P785" s="189">
        <f t="shared" si="250"/>
        <v>7761787.2042658292</v>
      </c>
      <c r="Q785" s="200">
        <f t="shared" si="251"/>
        <v>78.491659167699609</v>
      </c>
    </row>
    <row r="786" spans="2:17" x14ac:dyDescent="0.2">
      <c r="B786" s="209" t="s">
        <v>59</v>
      </c>
      <c r="C786" s="187" t="s">
        <v>69</v>
      </c>
      <c r="D786" s="199" t="s">
        <v>138</v>
      </c>
      <c r="E786" s="187" t="str">
        <f t="shared" si="244"/>
        <v>RJFemale05-09</v>
      </c>
      <c r="F786" s="189">
        <f>VLOOKUP(E786,'Appendix 1b. Pop 2019'!$E$4:$F$1683,2,FALSE)</f>
        <v>528342</v>
      </c>
      <c r="G786" s="189">
        <f>VLOOKUP(E786,'Appendix 2b. Deaths 2019'!$E$4:$F$1683,2,FALSE)</f>
        <v>110</v>
      </c>
      <c r="H786" s="190">
        <f t="shared" si="245"/>
        <v>2.0819847750131544E-4</v>
      </c>
      <c r="I786" s="191">
        <v>5</v>
      </c>
      <c r="J786" s="213">
        <f>VLOOKUP(E786,'Appendix 3. nax IBGE 2019'!$E$5:$O$1850,11,FALSE)</f>
        <v>2.5000000000007008</v>
      </c>
      <c r="K786" s="190">
        <f t="shared" si="248"/>
        <v>1.0404508368062324E-3</v>
      </c>
      <c r="L786" s="190">
        <f t="shared" si="247"/>
        <v>0.99895954916319374</v>
      </c>
      <c r="M786" s="189">
        <f t="shared" si="252"/>
        <v>98714.797529041301</v>
      </c>
      <c r="N786" s="189">
        <f t="shared" si="246"/>
        <v>102.70789369424882</v>
      </c>
      <c r="O786" s="189">
        <f t="shared" si="249"/>
        <v>493317.21791097103</v>
      </c>
      <c r="P786" s="189">
        <f t="shared" si="250"/>
        <v>7366668.6203689352</v>
      </c>
      <c r="Q786" s="200">
        <f t="shared" si="251"/>
        <v>74.625778553632813</v>
      </c>
    </row>
    <row r="787" spans="2:17" x14ac:dyDescent="0.2">
      <c r="B787" s="209" t="s">
        <v>59</v>
      </c>
      <c r="C787" s="187" t="s">
        <v>69</v>
      </c>
      <c r="D787" s="199" t="s">
        <v>120</v>
      </c>
      <c r="E787" s="187" t="str">
        <f t="shared" si="244"/>
        <v>RJFemale10-14</v>
      </c>
      <c r="F787" s="189">
        <f>VLOOKUP(E787,'Appendix 1b. Pop 2019'!$E$4:$F$1683,2,FALSE)</f>
        <v>520502</v>
      </c>
      <c r="G787" s="189">
        <f>VLOOKUP(E787,'Appendix 2b. Deaths 2019'!$E$4:$F$1683,2,FALSE)</f>
        <v>114</v>
      </c>
      <c r="H787" s="190">
        <f t="shared" si="245"/>
        <v>2.1901933133782386E-4</v>
      </c>
      <c r="I787" s="191">
        <v>5</v>
      </c>
      <c r="J787" s="213">
        <f>VLOOKUP(E787,'Appendix 3. nax IBGE 2019'!$E$5:$O$1850,11,FALSE)</f>
        <v>2.5000000000001195</v>
      </c>
      <c r="K787" s="190">
        <f t="shared" si="248"/>
        <v>1.0944973664857225E-3</v>
      </c>
      <c r="L787" s="190">
        <f t="shared" si="247"/>
        <v>0.9989055026335143</v>
      </c>
      <c r="M787" s="189">
        <f t="shared" si="252"/>
        <v>98612.08963534706</v>
      </c>
      <c r="N787" s="189">
        <f t="shared" si="246"/>
        <v>107.93067240954136</v>
      </c>
      <c r="O787" s="189">
        <f t="shared" si="249"/>
        <v>492790.6214957115</v>
      </c>
      <c r="P787" s="189">
        <f t="shared" si="250"/>
        <v>6873351.4024579646</v>
      </c>
      <c r="Q787" s="200">
        <f t="shared" si="251"/>
        <v>69.700900040498098</v>
      </c>
    </row>
    <row r="788" spans="2:17" x14ac:dyDescent="0.2">
      <c r="B788" s="209" t="s">
        <v>59</v>
      </c>
      <c r="C788" s="187" t="s">
        <v>69</v>
      </c>
      <c r="D788" s="188" t="s">
        <v>121</v>
      </c>
      <c r="E788" s="187" t="str">
        <f t="shared" si="244"/>
        <v>RJFemale15-19</v>
      </c>
      <c r="F788" s="189">
        <f>VLOOKUP(E788,'Appendix 1b. Pop 2019'!$E$4:$F$1683,2,FALSE)</f>
        <v>575000</v>
      </c>
      <c r="G788" s="189">
        <f>VLOOKUP(E788,'Appendix 2b. Deaths 2019'!$E$4:$F$1683,2,FALSE)</f>
        <v>288</v>
      </c>
      <c r="H788" s="190">
        <f t="shared" si="245"/>
        <v>5.0086956521739126E-4</v>
      </c>
      <c r="I788" s="191">
        <v>5</v>
      </c>
      <c r="J788" s="213">
        <f>VLOOKUP(E788,'Appendix 3. nax IBGE 2019'!$E$5:$O$1850,11,FALSE)</f>
        <v>2.5000000000002331</v>
      </c>
      <c r="K788" s="190">
        <f t="shared" si="248"/>
        <v>2.5012158688251236E-3</v>
      </c>
      <c r="L788" s="190">
        <f t="shared" si="247"/>
        <v>0.99749878413117488</v>
      </c>
      <c r="M788" s="189">
        <f t="shared" si="252"/>
        <v>98504.158962937523</v>
      </c>
      <c r="N788" s="189">
        <f t="shared" si="246"/>
        <v>246.38016554337187</v>
      </c>
      <c r="O788" s="189">
        <f t="shared" si="249"/>
        <v>491904.84440082917</v>
      </c>
      <c r="P788" s="189">
        <f t="shared" si="250"/>
        <v>6380560.780962253</v>
      </c>
      <c r="Q788" s="200">
        <f t="shared" si="251"/>
        <v>64.774531838426824</v>
      </c>
    </row>
    <row r="789" spans="2:17" x14ac:dyDescent="0.2">
      <c r="B789" s="209" t="s">
        <v>59</v>
      </c>
      <c r="C789" s="187" t="s">
        <v>69</v>
      </c>
      <c r="D789" s="188" t="s">
        <v>122</v>
      </c>
      <c r="E789" s="187" t="str">
        <f t="shared" si="244"/>
        <v>RJFemale20-24</v>
      </c>
      <c r="F789" s="189">
        <f>VLOOKUP(E789,'Appendix 1b. Pop 2019'!$E$4:$F$1683,2,FALSE)</f>
        <v>664981</v>
      </c>
      <c r="G789" s="189">
        <f>VLOOKUP(E789,'Appendix 2b. Deaths 2019'!$E$4:$F$1683,2,FALSE)</f>
        <v>426</v>
      </c>
      <c r="H789" s="190">
        <f t="shared" si="245"/>
        <v>6.4061980718246089E-4</v>
      </c>
      <c r="I789" s="191">
        <v>5</v>
      </c>
      <c r="J789" s="213">
        <f>VLOOKUP(E789,'Appendix 3. nax IBGE 2019'!$E$5:$O$1850,11,FALSE)</f>
        <v>2.5000000000001497</v>
      </c>
      <c r="K789" s="190">
        <f t="shared" si="248"/>
        <v>3.1979773168820179E-3</v>
      </c>
      <c r="L789" s="190">
        <f t="shared" si="247"/>
        <v>0.99680202268311802</v>
      </c>
      <c r="M789" s="189">
        <f t="shared" si="252"/>
        <v>98257.778797394145</v>
      </c>
      <c r="N789" s="189">
        <f t="shared" si="246"/>
        <v>314.22614780127736</v>
      </c>
      <c r="O789" s="189">
        <f t="shared" si="249"/>
        <v>490503.32861746754</v>
      </c>
      <c r="P789" s="189">
        <f t="shared" si="250"/>
        <v>5888655.9365614234</v>
      </c>
      <c r="Q789" s="200">
        <f t="shared" si="251"/>
        <v>59.930684457092511</v>
      </c>
    </row>
    <row r="790" spans="2:17" x14ac:dyDescent="0.2">
      <c r="B790" s="209" t="s">
        <v>59</v>
      </c>
      <c r="C790" s="187" t="s">
        <v>69</v>
      </c>
      <c r="D790" s="188" t="s">
        <v>123</v>
      </c>
      <c r="E790" s="187" t="str">
        <f t="shared" si="244"/>
        <v>RJFemale25-29</v>
      </c>
      <c r="F790" s="189">
        <f>VLOOKUP(E790,'Appendix 1b. Pop 2019'!$E$4:$F$1683,2,FALSE)</f>
        <v>656180</v>
      </c>
      <c r="G790" s="189">
        <f>VLOOKUP(E790,'Appendix 2b. Deaths 2019'!$E$4:$F$1683,2,FALSE)</f>
        <v>529</v>
      </c>
      <c r="H790" s="190">
        <f t="shared" si="245"/>
        <v>8.0618123075985252E-4</v>
      </c>
      <c r="I790" s="191">
        <v>5</v>
      </c>
      <c r="J790" s="213">
        <f>VLOOKUP(E790,'Appendix 3. nax IBGE 2019'!$E$5:$O$1850,11,FALSE)</f>
        <v>2.5000000000001266</v>
      </c>
      <c r="K790" s="190">
        <f t="shared" si="248"/>
        <v>4.0227983924015507E-3</v>
      </c>
      <c r="L790" s="190">
        <f t="shared" si="247"/>
        <v>0.99597720160759839</v>
      </c>
      <c r="M790" s="189">
        <f t="shared" si="252"/>
        <v>97943.552649592864</v>
      </c>
      <c r="N790" s="189">
        <f t="shared" si="246"/>
        <v>394.00716614487879</v>
      </c>
      <c r="O790" s="189">
        <f t="shared" si="249"/>
        <v>488732.74533260218</v>
      </c>
      <c r="P790" s="189">
        <f t="shared" si="250"/>
        <v>5398152.6079439558</v>
      </c>
      <c r="Q790" s="200">
        <f t="shared" si="251"/>
        <v>55.114935714621488</v>
      </c>
    </row>
    <row r="791" spans="2:17" x14ac:dyDescent="0.2">
      <c r="B791" s="209" t="s">
        <v>59</v>
      </c>
      <c r="C791" s="187" t="s">
        <v>69</v>
      </c>
      <c r="D791" s="188" t="s">
        <v>124</v>
      </c>
      <c r="E791" s="187" t="str">
        <f t="shared" si="244"/>
        <v>RJFemale30-34</v>
      </c>
      <c r="F791" s="189">
        <f>VLOOKUP(E791,'Appendix 1b. Pop 2019'!$E$4:$F$1683,2,FALSE)</f>
        <v>681333</v>
      </c>
      <c r="G791" s="189">
        <f>VLOOKUP(E791,'Appendix 2b. Deaths 2019'!$E$4:$F$1683,2,FALSE)</f>
        <v>722</v>
      </c>
      <c r="H791" s="190">
        <f t="shared" si="245"/>
        <v>1.0596874068920777E-3</v>
      </c>
      <c r="I791" s="191">
        <v>5</v>
      </c>
      <c r="J791" s="213">
        <f>VLOOKUP(E791,'Appendix 3. nax IBGE 2019'!$E$5:$O$1850,11,FALSE)</f>
        <v>2.4999999999999183</v>
      </c>
      <c r="K791" s="190">
        <f t="shared" si="248"/>
        <v>5.2844374050338289E-3</v>
      </c>
      <c r="L791" s="190">
        <f t="shared" si="247"/>
        <v>0.99471556259496619</v>
      </c>
      <c r="M791" s="189">
        <f t="shared" si="252"/>
        <v>97549.54548344799</v>
      </c>
      <c r="N791" s="189">
        <f t="shared" si="246"/>
        <v>515.4944669967814</v>
      </c>
      <c r="O791" s="189">
        <f t="shared" si="249"/>
        <v>486458.99124974798</v>
      </c>
      <c r="P791" s="189">
        <f t="shared" si="250"/>
        <v>4909419.8626113534</v>
      </c>
      <c r="Q791" s="200">
        <f t="shared" si="251"/>
        <v>50.327449895134301</v>
      </c>
    </row>
    <row r="792" spans="2:17" x14ac:dyDescent="0.2">
      <c r="B792" s="209" t="s">
        <v>59</v>
      </c>
      <c r="C792" s="187" t="s">
        <v>69</v>
      </c>
      <c r="D792" s="188" t="s">
        <v>125</v>
      </c>
      <c r="E792" s="187" t="str">
        <f t="shared" si="244"/>
        <v>RJFemale35-39</v>
      </c>
      <c r="F792" s="189">
        <f>VLOOKUP(E792,'Appendix 1b. Pop 2019'!$E$4:$F$1683,2,FALSE)</f>
        <v>707806</v>
      </c>
      <c r="G792" s="189">
        <f>VLOOKUP(E792,'Appendix 2b. Deaths 2019'!$E$4:$F$1683,2,FALSE)</f>
        <v>1060</v>
      </c>
      <c r="H792" s="190">
        <f t="shared" si="245"/>
        <v>1.4975854965908737E-3</v>
      </c>
      <c r="I792" s="191">
        <v>5</v>
      </c>
      <c r="J792" s="213">
        <f>VLOOKUP(E792,'Appendix 3. nax IBGE 2019'!$E$5:$O$1850,11,FALSE)</f>
        <v>2.5000000000000329</v>
      </c>
      <c r="K792" s="190">
        <f t="shared" si="248"/>
        <v>7.4599975227178043E-3</v>
      </c>
      <c r="L792" s="190">
        <f t="shared" si="247"/>
        <v>0.99254000247728225</v>
      </c>
      <c r="M792" s="189">
        <f t="shared" si="252"/>
        <v>97034.051016451209</v>
      </c>
      <c r="N792" s="189">
        <f t="shared" si="246"/>
        <v>723.87378020199901</v>
      </c>
      <c r="O792" s="189">
        <f t="shared" si="249"/>
        <v>483360.57063175103</v>
      </c>
      <c r="P792" s="189">
        <f t="shared" si="250"/>
        <v>4422960.8713616058</v>
      </c>
      <c r="Q792" s="200">
        <f t="shared" si="251"/>
        <v>45.58153375057725</v>
      </c>
    </row>
    <row r="793" spans="2:17" x14ac:dyDescent="0.2">
      <c r="B793" s="209" t="s">
        <v>59</v>
      </c>
      <c r="C793" s="187" t="s">
        <v>69</v>
      </c>
      <c r="D793" s="188" t="s">
        <v>126</v>
      </c>
      <c r="E793" s="187" t="str">
        <f t="shared" si="244"/>
        <v>RJFemale40-44</v>
      </c>
      <c r="F793" s="189">
        <f>VLOOKUP(E793,'Appendix 1b. Pop 2019'!$E$4:$F$1683,2,FALSE)</f>
        <v>674928</v>
      </c>
      <c r="G793" s="189">
        <f>VLOOKUP(E793,'Appendix 2b. Deaths 2019'!$E$4:$F$1683,2,FALSE)</f>
        <v>1445</v>
      </c>
      <c r="H793" s="190">
        <f t="shared" si="245"/>
        <v>2.1409691107792238E-3</v>
      </c>
      <c r="I793" s="191">
        <v>5</v>
      </c>
      <c r="J793" s="213">
        <f>VLOOKUP(E793,'Appendix 3. nax IBGE 2019'!$E$5:$O$1850,11,FALSE)</f>
        <v>2.4999999999999947</v>
      </c>
      <c r="K793" s="190">
        <f t="shared" si="248"/>
        <v>1.0647853739017788E-2</v>
      </c>
      <c r="L793" s="190">
        <f t="shared" si="247"/>
        <v>0.98935214626098222</v>
      </c>
      <c r="M793" s="189">
        <f t="shared" si="252"/>
        <v>96310.177236249205</v>
      </c>
      <c r="N793" s="189">
        <f t="shared" si="246"/>
        <v>1025.4966807904621</v>
      </c>
      <c r="O793" s="189">
        <f t="shared" si="249"/>
        <v>478987.14447926992</v>
      </c>
      <c r="P793" s="189">
        <f t="shared" si="250"/>
        <v>3939600.3007298545</v>
      </c>
      <c r="Q793" s="200">
        <f t="shared" si="251"/>
        <v>40.905337460505351</v>
      </c>
    </row>
    <row r="794" spans="2:17" x14ac:dyDescent="0.2">
      <c r="B794" s="209" t="s">
        <v>59</v>
      </c>
      <c r="C794" s="187" t="s">
        <v>69</v>
      </c>
      <c r="D794" s="188" t="s">
        <v>127</v>
      </c>
      <c r="E794" s="187" t="str">
        <f t="shared" si="244"/>
        <v>RJFemale45-49</v>
      </c>
      <c r="F794" s="189">
        <f>VLOOKUP(E794,'Appendix 1b. Pop 2019'!$E$4:$F$1683,2,FALSE)</f>
        <v>610248</v>
      </c>
      <c r="G794" s="189">
        <f>VLOOKUP(E794,'Appendix 2b. Deaths 2019'!$E$4:$F$1683,2,FALSE)</f>
        <v>1985</v>
      </c>
      <c r="H794" s="190">
        <f t="shared" si="245"/>
        <v>3.252775920609326E-3</v>
      </c>
      <c r="I794" s="191">
        <v>5</v>
      </c>
      <c r="J794" s="213">
        <f>VLOOKUP(E794,'Appendix 3. nax IBGE 2019'!$E$5:$O$1850,11,FALSE)</f>
        <v>2.4999999999999898</v>
      </c>
      <c r="K794" s="190">
        <f t="shared" si="248"/>
        <v>1.6132689542847526E-2</v>
      </c>
      <c r="L794" s="190">
        <f t="shared" si="247"/>
        <v>0.98386731045715248</v>
      </c>
      <c r="M794" s="189">
        <f t="shared" si="252"/>
        <v>95284.680555458748</v>
      </c>
      <c r="N794" s="189">
        <f t="shared" si="246"/>
        <v>1537.1981695906163</v>
      </c>
      <c r="O794" s="189">
        <f t="shared" si="249"/>
        <v>472580.40735331719</v>
      </c>
      <c r="P794" s="189">
        <f t="shared" si="250"/>
        <v>3460613.1562505844</v>
      </c>
      <c r="Q794" s="200">
        <f t="shared" si="251"/>
        <v>36.318673013091505</v>
      </c>
    </row>
    <row r="795" spans="2:17" x14ac:dyDescent="0.2">
      <c r="B795" s="209" t="s">
        <v>59</v>
      </c>
      <c r="C795" s="187" t="s">
        <v>69</v>
      </c>
      <c r="D795" s="188" t="s">
        <v>128</v>
      </c>
      <c r="E795" s="187" t="str">
        <f t="shared" si="244"/>
        <v>RJFemale50-54</v>
      </c>
      <c r="F795" s="189">
        <f>VLOOKUP(E795,'Appendix 1b. Pop 2019'!$E$4:$F$1683,2,FALSE)</f>
        <v>586311</v>
      </c>
      <c r="G795" s="189">
        <f>VLOOKUP(E795,'Appendix 2b. Deaths 2019'!$E$4:$F$1683,2,FALSE)</f>
        <v>2793</v>
      </c>
      <c r="H795" s="190">
        <f t="shared" si="245"/>
        <v>4.7636834376295172E-3</v>
      </c>
      <c r="I795" s="191">
        <v>5</v>
      </c>
      <c r="J795" s="213">
        <f>VLOOKUP(E795,'Appendix 3. nax IBGE 2019'!$E$5:$O$1850,11,FALSE)</f>
        <v>2.5000000000000058</v>
      </c>
      <c r="K795" s="190">
        <f t="shared" si="248"/>
        <v>2.3538097080112962E-2</v>
      </c>
      <c r="L795" s="190">
        <f t="shared" si="247"/>
        <v>0.97646190291988699</v>
      </c>
      <c r="M795" s="189">
        <f t="shared" si="252"/>
        <v>93747.482385868134</v>
      </c>
      <c r="N795" s="189">
        <f t="shared" si="246"/>
        <v>2206.6373414147442</v>
      </c>
      <c r="O795" s="189">
        <f t="shared" si="249"/>
        <v>463220.81857580383</v>
      </c>
      <c r="P795" s="189">
        <f t="shared" si="250"/>
        <v>2988032.748897267</v>
      </c>
      <c r="Q795" s="200">
        <f t="shared" si="251"/>
        <v>31.873205262178804</v>
      </c>
    </row>
    <row r="796" spans="2:17" x14ac:dyDescent="0.2">
      <c r="B796" s="209" t="s">
        <v>59</v>
      </c>
      <c r="C796" s="187" t="s">
        <v>69</v>
      </c>
      <c r="D796" s="188" t="s">
        <v>129</v>
      </c>
      <c r="E796" s="187" t="str">
        <f t="shared" si="244"/>
        <v>RJFemale55-59</v>
      </c>
      <c r="F796" s="189">
        <f>VLOOKUP(E796,'Appendix 1b. Pop 2019'!$E$4:$F$1683,2,FALSE)</f>
        <v>560524</v>
      </c>
      <c r="G796" s="189">
        <f>VLOOKUP(E796,'Appendix 2b. Deaths 2019'!$E$4:$F$1683,2,FALSE)</f>
        <v>4031</v>
      </c>
      <c r="H796" s="190">
        <f t="shared" si="245"/>
        <v>7.191485110361019E-3</v>
      </c>
      <c r="I796" s="191">
        <v>5</v>
      </c>
      <c r="J796" s="213">
        <f>VLOOKUP(E796,'Appendix 3. nax IBGE 2019'!$E$5:$O$1850,11,FALSE)</f>
        <v>2.5000000000000204</v>
      </c>
      <c r="K796" s="190">
        <f t="shared" si="248"/>
        <v>3.5322374722113428E-2</v>
      </c>
      <c r="L796" s="190">
        <f t="shared" si="247"/>
        <v>0.96467762527788659</v>
      </c>
      <c r="M796" s="189">
        <f t="shared" si="252"/>
        <v>91540.845044453396</v>
      </c>
      <c r="N796" s="189">
        <f t="shared" si="246"/>
        <v>3233.4400310391029</v>
      </c>
      <c r="O796" s="189">
        <f t="shared" si="249"/>
        <v>449620.62514466926</v>
      </c>
      <c r="P796" s="189">
        <f t="shared" si="250"/>
        <v>2524811.9303214634</v>
      </c>
      <c r="Q796" s="200">
        <f t="shared" si="251"/>
        <v>27.581260901572218</v>
      </c>
    </row>
    <row r="797" spans="2:17" x14ac:dyDescent="0.2">
      <c r="B797" s="209" t="s">
        <v>59</v>
      </c>
      <c r="C797" s="187" t="s">
        <v>69</v>
      </c>
      <c r="D797" s="188" t="s">
        <v>130</v>
      </c>
      <c r="E797" s="187" t="str">
        <f t="shared" si="244"/>
        <v>RJFemale60-64</v>
      </c>
      <c r="F797" s="189">
        <f>VLOOKUP(E797,'Appendix 1b. Pop 2019'!$E$4:$F$1683,2,FALSE)</f>
        <v>495515</v>
      </c>
      <c r="G797" s="189">
        <f>VLOOKUP(E797,'Appendix 2b. Deaths 2019'!$E$4:$F$1683,2,FALSE)</f>
        <v>5486</v>
      </c>
      <c r="H797" s="190">
        <f t="shared" si="245"/>
        <v>1.107130964753842E-2</v>
      </c>
      <c r="I797" s="191">
        <v>5</v>
      </c>
      <c r="J797" s="213">
        <f>VLOOKUP(E797,'Appendix 3. nax IBGE 2019'!$E$5:$O$1850,11,FALSE)</f>
        <v>2.4999999999999973</v>
      </c>
      <c r="K797" s="190">
        <f t="shared" si="248"/>
        <v>5.3865640280423378E-2</v>
      </c>
      <c r="L797" s="190">
        <f t="shared" si="247"/>
        <v>0.9461343597195766</v>
      </c>
      <c r="M797" s="189">
        <f t="shared" si="252"/>
        <v>88307.405013414289</v>
      </c>
      <c r="N797" s="189">
        <f t="shared" si="246"/>
        <v>4756.7349125502305</v>
      </c>
      <c r="O797" s="189">
        <f t="shared" si="249"/>
        <v>429645.18778569577</v>
      </c>
      <c r="P797" s="189">
        <f t="shared" si="250"/>
        <v>2075191.3051767943</v>
      </c>
      <c r="Q797" s="200">
        <f t="shared" si="251"/>
        <v>23.499629559509348</v>
      </c>
    </row>
    <row r="798" spans="2:17" x14ac:dyDescent="0.2">
      <c r="B798" s="209" t="s">
        <v>59</v>
      </c>
      <c r="C798" s="187" t="s">
        <v>69</v>
      </c>
      <c r="D798" s="188" t="s">
        <v>131</v>
      </c>
      <c r="E798" s="187" t="str">
        <f t="shared" si="244"/>
        <v>RJFemale65-69</v>
      </c>
      <c r="F798" s="189">
        <f>VLOOKUP(E798,'Appendix 1b. Pop 2019'!$E$4:$F$1683,2,FALSE)</f>
        <v>399711</v>
      </c>
      <c r="G798" s="189">
        <f>VLOOKUP(E798,'Appendix 2b. Deaths 2019'!$E$4:$F$1683,2,FALSE)</f>
        <v>6455</v>
      </c>
      <c r="H798" s="190">
        <f t="shared" si="245"/>
        <v>1.614916777371651E-2</v>
      </c>
      <c r="I798" s="191">
        <v>5</v>
      </c>
      <c r="J798" s="213">
        <f>VLOOKUP(E798,'Appendix 3. nax IBGE 2019'!$E$5:$O$1850,11,FALSE)</f>
        <v>2.4999999999999996</v>
      </c>
      <c r="K798" s="190">
        <f t="shared" si="248"/>
        <v>7.761239970806677E-2</v>
      </c>
      <c r="L798" s="190">
        <f t="shared" si="247"/>
        <v>0.92238760029193323</v>
      </c>
      <c r="M798" s="189">
        <f t="shared" si="252"/>
        <v>83550.670100864052</v>
      </c>
      <c r="N798" s="189">
        <f t="shared" si="246"/>
        <v>6484.5680037450838</v>
      </c>
      <c r="O798" s="189">
        <f t="shared" si="249"/>
        <v>401541.93049495755</v>
      </c>
      <c r="P798" s="189">
        <f t="shared" si="250"/>
        <v>1645546.1173910985</v>
      </c>
      <c r="Q798" s="200">
        <f t="shared" si="251"/>
        <v>19.695187547922263</v>
      </c>
    </row>
    <row r="799" spans="2:17" x14ac:dyDescent="0.2">
      <c r="B799" s="209" t="s">
        <v>59</v>
      </c>
      <c r="C799" s="187" t="s">
        <v>69</v>
      </c>
      <c r="D799" s="188" t="s">
        <v>132</v>
      </c>
      <c r="E799" s="187" t="str">
        <f t="shared" si="244"/>
        <v>RJFemale70-74</v>
      </c>
      <c r="F799" s="189">
        <f>VLOOKUP(E799,'Appendix 1b. Pop 2019'!$E$4:$F$1683,2,FALSE)</f>
        <v>298467</v>
      </c>
      <c r="G799" s="189">
        <f>VLOOKUP(E799,'Appendix 2b. Deaths 2019'!$E$4:$F$1683,2,FALSE)</f>
        <v>7228</v>
      </c>
      <c r="H799" s="190">
        <f t="shared" si="245"/>
        <v>2.4217082625549894E-2</v>
      </c>
      <c r="I799" s="191">
        <v>5</v>
      </c>
      <c r="J799" s="213">
        <f>VLOOKUP(E799,'Appendix 3. nax IBGE 2019'!$E$5:$O$1850,11,FALSE)</f>
        <v>2.4999999999999942</v>
      </c>
      <c r="K799" s="190">
        <f t="shared" si="248"/>
        <v>0.11417306665571481</v>
      </c>
      <c r="L799" s="190">
        <f t="shared" si="247"/>
        <v>0.88582693334428519</v>
      </c>
      <c r="M799" s="189">
        <f t="shared" si="252"/>
        <v>77066.102097118972</v>
      </c>
      <c r="N799" s="189">
        <f t="shared" si="246"/>
        <v>8798.8732116304873</v>
      </c>
      <c r="O799" s="189">
        <f t="shared" si="249"/>
        <v>363333.32745651854</v>
      </c>
      <c r="P799" s="189">
        <f t="shared" si="250"/>
        <v>1244004.1868961409</v>
      </c>
      <c r="Q799" s="200">
        <f t="shared" si="251"/>
        <v>16.142041092573262</v>
      </c>
    </row>
    <row r="800" spans="2:17" x14ac:dyDescent="0.2">
      <c r="B800" s="209" t="s">
        <v>59</v>
      </c>
      <c r="C800" s="187" t="s">
        <v>69</v>
      </c>
      <c r="D800" s="188" t="s">
        <v>133</v>
      </c>
      <c r="E800" s="187" t="str">
        <f t="shared" si="244"/>
        <v>RJFemale75-79</v>
      </c>
      <c r="F800" s="189">
        <f>VLOOKUP(E800,'Appendix 1b. Pop 2019'!$E$4:$F$1683,2,FALSE)</f>
        <v>204445</v>
      </c>
      <c r="G800" s="189">
        <f>VLOOKUP(E800,'Appendix 2b. Deaths 2019'!$E$4:$F$1683,2,FALSE)</f>
        <v>7768</v>
      </c>
      <c r="H800" s="190">
        <f t="shared" si="245"/>
        <v>3.7995548925138789E-2</v>
      </c>
      <c r="I800" s="191">
        <v>5</v>
      </c>
      <c r="J800" s="213">
        <f>VLOOKUP(E800,'Appendix 3. nax IBGE 2019'!$E$5:$O$1850,11,FALSE)</f>
        <v>2.4999999999999996</v>
      </c>
      <c r="K800" s="190">
        <f t="shared" si="248"/>
        <v>0.17349742032028231</v>
      </c>
      <c r="L800" s="190">
        <f t="shared" si="247"/>
        <v>0.82650257967971763</v>
      </c>
      <c r="M800" s="189">
        <f t="shared" si="252"/>
        <v>68267.228885488483</v>
      </c>
      <c r="N800" s="189">
        <f t="shared" si="246"/>
        <v>11844.188104046514</v>
      </c>
      <c r="O800" s="189">
        <f t="shared" si="249"/>
        <v>311725.67416732613</v>
      </c>
      <c r="P800" s="189">
        <f t="shared" si="250"/>
        <v>880670.85943962238</v>
      </c>
      <c r="Q800" s="200">
        <f t="shared" si="251"/>
        <v>12.900345800132895</v>
      </c>
    </row>
    <row r="801" spans="2:17" x14ac:dyDescent="0.2">
      <c r="B801" s="209" t="s">
        <v>59</v>
      </c>
      <c r="C801" s="187" t="s">
        <v>69</v>
      </c>
      <c r="D801" s="188" t="s">
        <v>134</v>
      </c>
      <c r="E801" s="187" t="str">
        <f t="shared" si="244"/>
        <v>RJFemale80-84</v>
      </c>
      <c r="F801" s="189">
        <f>VLOOKUP(E801,'Appendix 1b. Pop 2019'!$E$4:$F$1683,2,FALSE)</f>
        <v>145001</v>
      </c>
      <c r="G801" s="189">
        <f>VLOOKUP(E801,'Appendix 2b. Deaths 2019'!$E$4:$F$1683,2,FALSE)</f>
        <v>8867</v>
      </c>
      <c r="H801" s="190">
        <f t="shared" si="245"/>
        <v>6.1151302404811002E-2</v>
      </c>
      <c r="I801" s="191">
        <v>5</v>
      </c>
      <c r="J801" s="213">
        <f>VLOOKUP(E801,'Appendix 3. nax IBGE 2019'!$E$5:$O$1850,11,FALSE)</f>
        <v>2.5000000000000004</v>
      </c>
      <c r="K801" s="190">
        <f t="shared" si="248"/>
        <v>0.26521144832908117</v>
      </c>
      <c r="L801" s="190">
        <f t="shared" si="247"/>
        <v>0.73478855167091883</v>
      </c>
      <c r="M801" s="189">
        <f t="shared" si="252"/>
        <v>56423.040781441967</v>
      </c>
      <c r="N801" s="189">
        <f t="shared" si="246"/>
        <v>14964.036364777035</v>
      </c>
      <c r="O801" s="189">
        <f t="shared" si="249"/>
        <v>244705.11299526726</v>
      </c>
      <c r="P801" s="189">
        <f t="shared" si="250"/>
        <v>568945.18527229631</v>
      </c>
      <c r="Q801" s="200">
        <f t="shared" si="251"/>
        <v>10.083561208197544</v>
      </c>
    </row>
    <row r="802" spans="2:17" x14ac:dyDescent="0.2">
      <c r="B802" s="209" t="s">
        <v>59</v>
      </c>
      <c r="C802" s="187" t="s">
        <v>69</v>
      </c>
      <c r="D802" s="188" t="s">
        <v>135</v>
      </c>
      <c r="E802" s="187" t="str">
        <f t="shared" si="244"/>
        <v>RJFemale85-89</v>
      </c>
      <c r="F802" s="189">
        <f>VLOOKUP(E802,'Appendix 1b. Pop 2019'!$E$4:$F$1683,2,FALSE)</f>
        <v>85213</v>
      </c>
      <c r="G802" s="189">
        <f>VLOOKUP(E802,'Appendix 2b. Deaths 2019'!$E$4:$F$1683,2,FALSE)</f>
        <v>8856</v>
      </c>
      <c r="H802" s="190">
        <f t="shared" si="245"/>
        <v>0.10392780444298405</v>
      </c>
      <c r="I802" s="191">
        <v>5</v>
      </c>
      <c r="J802" s="213">
        <f>VLOOKUP(E802,'Appendix 3. nax IBGE 2019'!$E$5:$O$1850,11,FALSE)</f>
        <v>2.4999999999999996</v>
      </c>
      <c r="K802" s="190">
        <f t="shared" si="248"/>
        <v>0.41247100686520177</v>
      </c>
      <c r="L802" s="190">
        <f t="shared" si="247"/>
        <v>0.58752899313479823</v>
      </c>
      <c r="M802" s="189">
        <f t="shared" si="252"/>
        <v>41459.004416664931</v>
      </c>
      <c r="N802" s="189">
        <f t="shared" si="246"/>
        <v>17100.63729537063</v>
      </c>
      <c r="O802" s="189">
        <f t="shared" si="249"/>
        <v>164543.42884489807</v>
      </c>
      <c r="P802" s="189">
        <f t="shared" si="250"/>
        <v>324240.07227702904</v>
      </c>
      <c r="Q802" s="200">
        <f t="shared" si="251"/>
        <v>7.8207394711749751</v>
      </c>
    </row>
    <row r="803" spans="2:17" x14ac:dyDescent="0.2">
      <c r="B803" s="210" t="s">
        <v>59</v>
      </c>
      <c r="C803" s="211" t="s">
        <v>69</v>
      </c>
      <c r="D803" s="203" t="s">
        <v>8</v>
      </c>
      <c r="E803" s="211" t="str">
        <f t="shared" si="244"/>
        <v>RJFemale90+</v>
      </c>
      <c r="F803" s="204">
        <f>VLOOKUP(E803,'Appendix 1b. Pop 2019'!$E$4:$F$1683,2,FALSE)</f>
        <v>63306</v>
      </c>
      <c r="G803" s="204">
        <f>VLOOKUP(E803,'Appendix 2b. Deaths 2019'!$E$4:$F$1683,2,FALSE)</f>
        <v>9656</v>
      </c>
      <c r="H803" s="202">
        <f t="shared" si="245"/>
        <v>0.15252898619404165</v>
      </c>
      <c r="I803" s="205"/>
      <c r="J803" s="214">
        <f>VLOOKUP(E803,'Appendix 3. nax IBGE 2019'!$E$5:$O$1850,11,FALSE)</f>
        <v>7.3220408498995013</v>
      </c>
      <c r="K803" s="202">
        <v>1</v>
      </c>
      <c r="L803" s="202">
        <f t="shared" si="247"/>
        <v>0</v>
      </c>
      <c r="M803" s="204">
        <f t="shared" si="252"/>
        <v>24358.367121294301</v>
      </c>
      <c r="N803" s="204">
        <f t="shared" si="246"/>
        <v>24358.367121294301</v>
      </c>
      <c r="O803" s="204">
        <f>M803*Q803</f>
        <v>159696.64343213101</v>
      </c>
      <c r="P803" s="204">
        <f>O803</f>
        <v>159696.64343213101</v>
      </c>
      <c r="Q803" s="206">
        <f>1/H803</f>
        <v>6.5561309030654513</v>
      </c>
    </row>
    <row r="804" spans="2:17" x14ac:dyDescent="0.2">
      <c r="B804" s="207" t="s">
        <v>59</v>
      </c>
      <c r="C804" s="208" t="s">
        <v>70</v>
      </c>
      <c r="D804" s="194">
        <v>0</v>
      </c>
      <c r="E804" s="208" t="str">
        <f t="shared" si="244"/>
        <v>RJMale0</v>
      </c>
      <c r="F804" s="195">
        <f>VLOOKUP(E804,'Appendix 1b. Pop 2019'!$E$4:$F$1683,2,FALSE)</f>
        <v>115878</v>
      </c>
      <c r="G804" s="195">
        <f>VLOOKUP(E804,'Appendix 2b. Deaths 2019'!$E$4:$F$1683,2,FALSE)</f>
        <v>1485</v>
      </c>
      <c r="H804" s="193">
        <f t="shared" si="245"/>
        <v>1.2815202195412417E-2</v>
      </c>
      <c r="I804" s="196">
        <v>1</v>
      </c>
      <c r="J804" s="212">
        <f>VLOOKUP(E804,'Appendix 3. nax IBGE 2019'!$E$5:$O$1850,11,FALSE)</f>
        <v>7.4519670737050084E-2</v>
      </c>
      <c r="K804" s="193">
        <f t="shared" ref="K804:K822" si="253">(I804*H804)/(1+(I804-J804)*H804)</f>
        <v>1.2664992627612942E-2</v>
      </c>
      <c r="L804" s="193">
        <f t="shared" si="247"/>
        <v>0.98733500737238711</v>
      </c>
      <c r="M804" s="195">
        <v>100000</v>
      </c>
      <c r="N804" s="195">
        <f t="shared" si="246"/>
        <v>1266.4992627612942</v>
      </c>
      <c r="O804" s="195">
        <f t="shared" ref="O804:O822" si="254">M805*I804+N804*J804</f>
        <v>98827.879845288393</v>
      </c>
      <c r="P804" s="195">
        <f t="shared" ref="P804:P822" si="255">P805+O804</f>
        <v>7139633.5463145915</v>
      </c>
      <c r="Q804" s="197">
        <f t="shared" ref="Q804:Q822" si="256">P804/M804</f>
        <v>71.396335463145917</v>
      </c>
    </row>
    <row r="805" spans="2:17" x14ac:dyDescent="0.2">
      <c r="B805" s="209" t="s">
        <v>59</v>
      </c>
      <c r="C805" s="187" t="s">
        <v>70</v>
      </c>
      <c r="D805" s="199" t="s">
        <v>139</v>
      </c>
      <c r="E805" s="187" t="str">
        <f t="shared" si="244"/>
        <v>RJMale01-04</v>
      </c>
      <c r="F805" s="189">
        <f>VLOOKUP(E805,'Appendix 1b. Pop 2019'!$E$4:$F$1683,2,FALSE)</f>
        <v>462450</v>
      </c>
      <c r="G805" s="189">
        <f>VLOOKUP(E805,'Appendix 2b. Deaths 2019'!$E$4:$F$1683,2,FALSE)</f>
        <v>252</v>
      </c>
      <c r="H805" s="190">
        <f t="shared" si="245"/>
        <v>5.44923775543302E-4</v>
      </c>
      <c r="I805" s="191">
        <v>4</v>
      </c>
      <c r="J805" s="213">
        <f>VLOOKUP(E805,'Appendix 3. nax IBGE 2019'!$E$5:$O$1850,11,FALSE)</f>
        <v>1.6194433850675127</v>
      </c>
      <c r="K805" s="190">
        <f t="shared" si="253"/>
        <v>2.1768712171600854E-3</v>
      </c>
      <c r="L805" s="190">
        <f t="shared" si="247"/>
        <v>0.99782312878283996</v>
      </c>
      <c r="M805" s="189">
        <f t="shared" ref="M805:M823" si="257">M804-N804</f>
        <v>98733.500737238704</v>
      </c>
      <c r="N805" s="189">
        <f t="shared" si="246"/>
        <v>214.930115924349</v>
      </c>
      <c r="O805" s="189">
        <f t="shared" si="254"/>
        <v>394422.34963974293</v>
      </c>
      <c r="P805" s="189">
        <f t="shared" si="255"/>
        <v>7040805.666469303</v>
      </c>
      <c r="Q805" s="200">
        <f t="shared" si="256"/>
        <v>71.311212647135136</v>
      </c>
    </row>
    <row r="806" spans="2:17" x14ac:dyDescent="0.2">
      <c r="B806" s="209" t="s">
        <v>59</v>
      </c>
      <c r="C806" s="187" t="s">
        <v>70</v>
      </c>
      <c r="D806" s="199" t="s">
        <v>138</v>
      </c>
      <c r="E806" s="187" t="str">
        <f t="shared" si="244"/>
        <v>RJMale05-09</v>
      </c>
      <c r="F806" s="189">
        <f>VLOOKUP(E806,'Appendix 1b. Pop 2019'!$E$4:$F$1683,2,FALSE)</f>
        <v>553396</v>
      </c>
      <c r="G806" s="189">
        <f>VLOOKUP(E806,'Appendix 2b. Deaths 2019'!$E$4:$F$1683,2,FALSE)</f>
        <v>125</v>
      </c>
      <c r="H806" s="190">
        <f t="shared" si="245"/>
        <v>2.2587803309022833E-4</v>
      </c>
      <c r="I806" s="191">
        <v>5</v>
      </c>
      <c r="J806" s="213">
        <f>VLOOKUP(E806,'Appendix 3. nax IBGE 2019'!$E$5:$O$1850,11,FALSE)</f>
        <v>2.4999999999995248</v>
      </c>
      <c r="K806" s="190">
        <f t="shared" si="253"/>
        <v>1.1287527643155197E-3</v>
      </c>
      <c r="L806" s="190">
        <f t="shared" si="247"/>
        <v>0.99887124723568443</v>
      </c>
      <c r="M806" s="189">
        <f t="shared" si="257"/>
        <v>98518.570621314357</v>
      </c>
      <c r="N806" s="189">
        <f t="shared" si="246"/>
        <v>111.20310892522234</v>
      </c>
      <c r="O806" s="189">
        <f t="shared" si="254"/>
        <v>492314.84533425869</v>
      </c>
      <c r="P806" s="189">
        <f t="shared" si="255"/>
        <v>6646383.3168295603</v>
      </c>
      <c r="Q806" s="200">
        <f t="shared" si="256"/>
        <v>67.463253627348351</v>
      </c>
    </row>
    <row r="807" spans="2:17" x14ac:dyDescent="0.2">
      <c r="B807" s="209" t="s">
        <v>59</v>
      </c>
      <c r="C807" s="187" t="s">
        <v>70</v>
      </c>
      <c r="D807" s="199" t="s">
        <v>120</v>
      </c>
      <c r="E807" s="187" t="str">
        <f t="shared" si="244"/>
        <v>RJMale10-14</v>
      </c>
      <c r="F807" s="189">
        <f>VLOOKUP(E807,'Appendix 1b. Pop 2019'!$E$4:$F$1683,2,FALSE)</f>
        <v>543943</v>
      </c>
      <c r="G807" s="189">
        <f>VLOOKUP(E807,'Appendix 2b. Deaths 2019'!$E$4:$F$1683,2,FALSE)</f>
        <v>178</v>
      </c>
      <c r="H807" s="190">
        <f t="shared" si="245"/>
        <v>3.2724017038549994E-4</v>
      </c>
      <c r="I807" s="191">
        <v>5</v>
      </c>
      <c r="J807" s="213">
        <f>VLOOKUP(E807,'Appendix 3. nax IBGE 2019'!$E$5:$O$1850,11,FALSE)</f>
        <v>2.4999999999996789</v>
      </c>
      <c r="K807" s="190">
        <f t="shared" si="253"/>
        <v>1.6348633695085122E-3</v>
      </c>
      <c r="L807" s="190">
        <f t="shared" si="247"/>
        <v>0.99836513663049153</v>
      </c>
      <c r="M807" s="189">
        <f t="shared" si="257"/>
        <v>98407.36751238913</v>
      </c>
      <c r="N807" s="189">
        <f t="shared" si="246"/>
        <v>160.88260043576699</v>
      </c>
      <c r="O807" s="189">
        <f t="shared" si="254"/>
        <v>491634.63106085616</v>
      </c>
      <c r="P807" s="189">
        <f t="shared" si="255"/>
        <v>6154068.4714953015</v>
      </c>
      <c r="Q807" s="200">
        <f t="shared" si="256"/>
        <v>62.536663941554238</v>
      </c>
    </row>
    <row r="808" spans="2:17" x14ac:dyDescent="0.2">
      <c r="B808" s="209" t="s">
        <v>59</v>
      </c>
      <c r="C808" s="187" t="s">
        <v>70</v>
      </c>
      <c r="D808" s="188" t="s">
        <v>121</v>
      </c>
      <c r="E808" s="187" t="str">
        <f t="shared" si="244"/>
        <v>RJMale15-19</v>
      </c>
      <c r="F808" s="189">
        <f>VLOOKUP(E808,'Appendix 1b. Pop 2019'!$E$4:$F$1683,2,FALSE)</f>
        <v>596860</v>
      </c>
      <c r="G808" s="189">
        <f>VLOOKUP(E808,'Appendix 2b. Deaths 2019'!$E$4:$F$1683,2,FALSE)</f>
        <v>1549</v>
      </c>
      <c r="H808" s="190">
        <f t="shared" si="245"/>
        <v>2.5952484669771805E-3</v>
      </c>
      <c r="I808" s="191">
        <v>5</v>
      </c>
      <c r="J808" s="213">
        <f>VLOOKUP(E808,'Appendix 3. nax IBGE 2019'!$E$5:$O$1850,11,FALSE)</f>
        <v>2.5000000000000089</v>
      </c>
      <c r="K808" s="190">
        <f t="shared" si="253"/>
        <v>1.2892593625282467E-2</v>
      </c>
      <c r="L808" s="190">
        <f t="shared" si="247"/>
        <v>0.9871074063747175</v>
      </c>
      <c r="M808" s="189">
        <f t="shared" si="257"/>
        <v>98246.484911953361</v>
      </c>
      <c r="N808" s="189">
        <f t="shared" si="246"/>
        <v>1266.6520050822601</v>
      </c>
      <c r="O808" s="189">
        <f t="shared" si="254"/>
        <v>488065.7945470612</v>
      </c>
      <c r="P808" s="189">
        <f t="shared" si="255"/>
        <v>5662433.8404344451</v>
      </c>
      <c r="Q808" s="200">
        <f t="shared" si="256"/>
        <v>57.634976411716011</v>
      </c>
    </row>
    <row r="809" spans="2:17" x14ac:dyDescent="0.2">
      <c r="B809" s="209" t="s">
        <v>59</v>
      </c>
      <c r="C809" s="187" t="s">
        <v>70</v>
      </c>
      <c r="D809" s="188" t="s">
        <v>122</v>
      </c>
      <c r="E809" s="187" t="str">
        <f t="shared" si="244"/>
        <v>RJMale20-24</v>
      </c>
      <c r="F809" s="189">
        <f>VLOOKUP(E809,'Appendix 1b. Pop 2019'!$E$4:$F$1683,2,FALSE)</f>
        <v>674568</v>
      </c>
      <c r="G809" s="189">
        <f>VLOOKUP(E809,'Appendix 2b. Deaths 2019'!$E$4:$F$1683,2,FALSE)</f>
        <v>2232</v>
      </c>
      <c r="H809" s="190">
        <f t="shared" si="245"/>
        <v>3.3087842886113778E-3</v>
      </c>
      <c r="I809" s="191">
        <v>5</v>
      </c>
      <c r="J809" s="213">
        <f>VLOOKUP(E809,'Appendix 3. nax IBGE 2019'!$E$5:$O$1850,11,FALSE)</f>
        <v>2.5000000000000497</v>
      </c>
      <c r="K809" s="190">
        <f t="shared" si="253"/>
        <v>1.6408193510824117E-2</v>
      </c>
      <c r="L809" s="190">
        <f t="shared" si="247"/>
        <v>0.98359180648917588</v>
      </c>
      <c r="M809" s="189">
        <f t="shared" si="257"/>
        <v>96979.832906871103</v>
      </c>
      <c r="N809" s="189">
        <f t="shared" si="246"/>
        <v>1591.2638649833295</v>
      </c>
      <c r="O809" s="189">
        <f t="shared" si="254"/>
        <v>480921.00487189728</v>
      </c>
      <c r="P809" s="189">
        <f t="shared" si="255"/>
        <v>5174368.0458873836</v>
      </c>
      <c r="Q809" s="200">
        <f t="shared" si="256"/>
        <v>53.355093433253124</v>
      </c>
    </row>
    <row r="810" spans="2:17" x14ac:dyDescent="0.2">
      <c r="B810" s="209" t="s">
        <v>59</v>
      </c>
      <c r="C810" s="187" t="s">
        <v>70</v>
      </c>
      <c r="D810" s="188" t="s">
        <v>123</v>
      </c>
      <c r="E810" s="187" t="str">
        <f t="shared" si="244"/>
        <v>RJMale25-29</v>
      </c>
      <c r="F810" s="189">
        <f>VLOOKUP(E810,'Appendix 1b. Pop 2019'!$E$4:$F$1683,2,FALSE)</f>
        <v>649601</v>
      </c>
      <c r="G810" s="189">
        <f>VLOOKUP(E810,'Appendix 2b. Deaths 2019'!$E$4:$F$1683,2,FALSE)</f>
        <v>1904</v>
      </c>
      <c r="H810" s="190">
        <f t="shared" si="245"/>
        <v>2.9310299707050944E-3</v>
      </c>
      <c r="I810" s="191">
        <v>5</v>
      </c>
      <c r="J810" s="213">
        <f>VLOOKUP(E810,'Appendix 3. nax IBGE 2019'!$E$5:$O$1850,11,FALSE)</f>
        <v>2.5000000000000351</v>
      </c>
      <c r="K810" s="190">
        <f t="shared" si="253"/>
        <v>1.4548544305054855E-2</v>
      </c>
      <c r="L810" s="190">
        <f t="shared" si="247"/>
        <v>0.98545145569494519</v>
      </c>
      <c r="M810" s="189">
        <f t="shared" si="257"/>
        <v>95388.569041887778</v>
      </c>
      <c r="N810" s="189">
        <f t="shared" si="246"/>
        <v>1387.7648229016881</v>
      </c>
      <c r="O810" s="189">
        <f t="shared" si="254"/>
        <v>473473.43315218471</v>
      </c>
      <c r="P810" s="189">
        <f t="shared" si="255"/>
        <v>4693447.0410154862</v>
      </c>
      <c r="Q810" s="200">
        <f t="shared" si="256"/>
        <v>49.203453706853104</v>
      </c>
    </row>
    <row r="811" spans="2:17" x14ac:dyDescent="0.2">
      <c r="B811" s="209" t="s">
        <v>59</v>
      </c>
      <c r="C811" s="187" t="s">
        <v>70</v>
      </c>
      <c r="D811" s="188" t="s">
        <v>124</v>
      </c>
      <c r="E811" s="187" t="str">
        <f t="shared" si="244"/>
        <v>RJMale30-34</v>
      </c>
      <c r="F811" s="189">
        <f>VLOOKUP(E811,'Appendix 1b. Pop 2019'!$E$4:$F$1683,2,FALSE)</f>
        <v>655988</v>
      </c>
      <c r="G811" s="189">
        <f>VLOOKUP(E811,'Appendix 2b. Deaths 2019'!$E$4:$F$1683,2,FALSE)</f>
        <v>1723</v>
      </c>
      <c r="H811" s="190">
        <f t="shared" si="245"/>
        <v>2.6265724373006824E-3</v>
      </c>
      <c r="I811" s="191">
        <v>5</v>
      </c>
      <c r="J811" s="213">
        <f>VLOOKUP(E811,'Appendix 3. nax IBGE 2019'!$E$5:$O$1850,11,FALSE)</f>
        <v>2.5000000000000004</v>
      </c>
      <c r="K811" s="190">
        <f t="shared" si="253"/>
        <v>1.304718872080758E-2</v>
      </c>
      <c r="L811" s="190">
        <f t="shared" si="247"/>
        <v>0.98695281127919243</v>
      </c>
      <c r="M811" s="189">
        <f t="shared" si="257"/>
        <v>94000.804218986086</v>
      </c>
      <c r="N811" s="189">
        <f t="shared" si="246"/>
        <v>1226.4462325527968</v>
      </c>
      <c r="O811" s="189">
        <f t="shared" si="254"/>
        <v>466937.90551354847</v>
      </c>
      <c r="P811" s="189">
        <f t="shared" si="255"/>
        <v>4219973.6078633014</v>
      </c>
      <c r="Q811" s="200">
        <f t="shared" si="256"/>
        <v>44.892952171264085</v>
      </c>
    </row>
    <row r="812" spans="2:17" x14ac:dyDescent="0.2">
      <c r="B812" s="209" t="s">
        <v>59</v>
      </c>
      <c r="C812" s="187" t="s">
        <v>70</v>
      </c>
      <c r="D812" s="188" t="s">
        <v>125</v>
      </c>
      <c r="E812" s="187" t="str">
        <f t="shared" si="244"/>
        <v>RJMale35-39</v>
      </c>
      <c r="F812" s="189">
        <f>VLOOKUP(E812,'Appendix 1b. Pop 2019'!$E$4:$F$1683,2,FALSE)</f>
        <v>658159</v>
      </c>
      <c r="G812" s="189">
        <f>VLOOKUP(E812,'Appendix 2b. Deaths 2019'!$E$4:$F$1683,2,FALSE)</f>
        <v>1919</v>
      </c>
      <c r="H812" s="190">
        <f t="shared" si="245"/>
        <v>2.9157088180819528E-3</v>
      </c>
      <c r="I812" s="191">
        <v>5</v>
      </c>
      <c r="J812" s="213">
        <f>VLOOKUP(E812,'Appendix 3. nax IBGE 2019'!$E$5:$O$1850,11,FALSE)</f>
        <v>2.4999999999999911</v>
      </c>
      <c r="K812" s="190">
        <f t="shared" si="253"/>
        <v>1.4473046119918877E-2</v>
      </c>
      <c r="L812" s="190">
        <f t="shared" si="247"/>
        <v>0.98552695388008116</v>
      </c>
      <c r="M812" s="189">
        <f t="shared" si="257"/>
        <v>92774.357986433286</v>
      </c>
      <c r="N812" s="189">
        <f t="shared" si="246"/>
        <v>1342.7275618835131</v>
      </c>
      <c r="O812" s="189">
        <f t="shared" si="254"/>
        <v>460514.97102745768</v>
      </c>
      <c r="P812" s="189">
        <f t="shared" si="255"/>
        <v>3753035.7023497527</v>
      </c>
      <c r="Q812" s="200">
        <f t="shared" si="256"/>
        <v>40.453372934130918</v>
      </c>
    </row>
    <row r="813" spans="2:17" x14ac:dyDescent="0.2">
      <c r="B813" s="209" t="s">
        <v>59</v>
      </c>
      <c r="C813" s="187" t="s">
        <v>70</v>
      </c>
      <c r="D813" s="188" t="s">
        <v>126</v>
      </c>
      <c r="E813" s="187" t="str">
        <f t="shared" si="244"/>
        <v>RJMale40-44</v>
      </c>
      <c r="F813" s="189">
        <f>VLOOKUP(E813,'Appendix 1b. Pop 2019'!$E$4:$F$1683,2,FALSE)</f>
        <v>613247</v>
      </c>
      <c r="G813" s="189">
        <f>VLOOKUP(E813,'Appendix 2b. Deaths 2019'!$E$4:$F$1683,2,FALSE)</f>
        <v>2188</v>
      </c>
      <c r="H813" s="190">
        <f t="shared" si="245"/>
        <v>3.5678935241428007E-3</v>
      </c>
      <c r="I813" s="191">
        <v>5</v>
      </c>
      <c r="J813" s="213">
        <f>VLOOKUP(E813,'Appendix 3. nax IBGE 2019'!$E$5:$O$1850,11,FALSE)</f>
        <v>2.5000000000000107</v>
      </c>
      <c r="K813" s="190">
        <f t="shared" si="253"/>
        <v>1.7681751107533814E-2</v>
      </c>
      <c r="L813" s="190">
        <f t="shared" si="247"/>
        <v>0.98231824889246622</v>
      </c>
      <c r="M813" s="189">
        <f t="shared" si="257"/>
        <v>91431.630424549774</v>
      </c>
      <c r="N813" s="189">
        <f t="shared" si="246"/>
        <v>1616.6713325229055</v>
      </c>
      <c r="O813" s="189">
        <f t="shared" si="254"/>
        <v>453116.47379144165</v>
      </c>
      <c r="P813" s="189">
        <f t="shared" si="255"/>
        <v>3292520.731322295</v>
      </c>
      <c r="Q813" s="200">
        <f t="shared" si="256"/>
        <v>36.010740659812619</v>
      </c>
    </row>
    <row r="814" spans="2:17" x14ac:dyDescent="0.2">
      <c r="B814" s="209" t="s">
        <v>59</v>
      </c>
      <c r="C814" s="187" t="s">
        <v>70</v>
      </c>
      <c r="D814" s="188" t="s">
        <v>127</v>
      </c>
      <c r="E814" s="187" t="str">
        <f t="shared" si="244"/>
        <v>RJMale45-49</v>
      </c>
      <c r="F814" s="189">
        <f>VLOOKUP(E814,'Appendix 1b. Pop 2019'!$E$4:$F$1683,2,FALSE)</f>
        <v>542862</v>
      </c>
      <c r="G814" s="189">
        <f>VLOOKUP(E814,'Appendix 2b. Deaths 2019'!$E$4:$F$1683,2,FALSE)</f>
        <v>2848</v>
      </c>
      <c r="H814" s="190">
        <f t="shared" si="245"/>
        <v>5.2462688491734548E-3</v>
      </c>
      <c r="I814" s="191">
        <v>5</v>
      </c>
      <c r="J814" s="213">
        <f>VLOOKUP(E814,'Appendix 3. nax IBGE 2019'!$E$5:$O$1850,11,FALSE)</f>
        <v>2.4999999999999831</v>
      </c>
      <c r="K814" s="190">
        <f t="shared" si="253"/>
        <v>2.5891756457484063E-2</v>
      </c>
      <c r="L814" s="190">
        <f t="shared" si="247"/>
        <v>0.97410824354251591</v>
      </c>
      <c r="M814" s="189">
        <f t="shared" si="257"/>
        <v>89814.959092026867</v>
      </c>
      <c r="N814" s="189">
        <f t="shared" si="246"/>
        <v>2325.4670470496535</v>
      </c>
      <c r="O814" s="189">
        <f t="shared" si="254"/>
        <v>443261.12784251018</v>
      </c>
      <c r="P814" s="189">
        <f t="shared" si="255"/>
        <v>2839404.2575308536</v>
      </c>
      <c r="Q814" s="200">
        <f t="shared" si="256"/>
        <v>31.613934763601264</v>
      </c>
    </row>
    <row r="815" spans="2:17" x14ac:dyDescent="0.2">
      <c r="B815" s="209" t="s">
        <v>59</v>
      </c>
      <c r="C815" s="187" t="s">
        <v>70</v>
      </c>
      <c r="D815" s="188" t="s">
        <v>128</v>
      </c>
      <c r="E815" s="187" t="str">
        <f t="shared" si="244"/>
        <v>RJMale50-54</v>
      </c>
      <c r="F815" s="189">
        <f>VLOOKUP(E815,'Appendix 1b. Pop 2019'!$E$4:$F$1683,2,FALSE)</f>
        <v>515363</v>
      </c>
      <c r="G815" s="189">
        <f>VLOOKUP(E815,'Appendix 2b. Deaths 2019'!$E$4:$F$1683,2,FALSE)</f>
        <v>4084</v>
      </c>
      <c r="H815" s="190">
        <f t="shared" si="245"/>
        <v>7.9245114608538052E-3</v>
      </c>
      <c r="I815" s="191">
        <v>5</v>
      </c>
      <c r="J815" s="213">
        <f>VLOOKUP(E815,'Appendix 3. nax IBGE 2019'!$E$5:$O$1850,11,FALSE)</f>
        <v>2.4999999999999942</v>
      </c>
      <c r="K815" s="190">
        <f t="shared" si="253"/>
        <v>3.8852833003217443E-2</v>
      </c>
      <c r="L815" s="190">
        <f t="shared" si="247"/>
        <v>0.9611471669967826</v>
      </c>
      <c r="M815" s="189">
        <f t="shared" si="257"/>
        <v>87489.492044977218</v>
      </c>
      <c r="N815" s="189">
        <f t="shared" si="246"/>
        <v>3399.214623959821</v>
      </c>
      <c r="O815" s="189">
        <f t="shared" si="254"/>
        <v>428949.42366498651</v>
      </c>
      <c r="P815" s="189">
        <f t="shared" si="255"/>
        <v>2396143.1296883435</v>
      </c>
      <c r="Q815" s="200">
        <f t="shared" si="256"/>
        <v>27.387781934503828</v>
      </c>
    </row>
    <row r="816" spans="2:17" x14ac:dyDescent="0.2">
      <c r="B816" s="209" t="s">
        <v>59</v>
      </c>
      <c r="C816" s="187" t="s">
        <v>70</v>
      </c>
      <c r="D816" s="188" t="s">
        <v>129</v>
      </c>
      <c r="E816" s="187" t="str">
        <f t="shared" si="244"/>
        <v>RJMale55-59</v>
      </c>
      <c r="F816" s="189">
        <f>VLOOKUP(E816,'Appendix 1b. Pop 2019'!$E$4:$F$1683,2,FALSE)</f>
        <v>471747</v>
      </c>
      <c r="G816" s="189">
        <f>VLOOKUP(E816,'Appendix 2b. Deaths 2019'!$E$4:$F$1683,2,FALSE)</f>
        <v>5636</v>
      </c>
      <c r="H816" s="190">
        <f t="shared" si="245"/>
        <v>1.1947081804441788E-2</v>
      </c>
      <c r="I816" s="191">
        <v>5</v>
      </c>
      <c r="J816" s="213">
        <f>VLOOKUP(E816,'Appendix 3. nax IBGE 2019'!$E$5:$O$1850,11,FALSE)</f>
        <v>2.4999999999999956</v>
      </c>
      <c r="K816" s="190">
        <f t="shared" si="253"/>
        <v>5.8002992773296395E-2</v>
      </c>
      <c r="L816" s="190">
        <f t="shared" si="247"/>
        <v>0.94199700722670365</v>
      </c>
      <c r="M816" s="189">
        <f t="shared" si="257"/>
        <v>84090.277421017396</v>
      </c>
      <c r="N816" s="189">
        <f t="shared" si="246"/>
        <v>4877.4877535557607</v>
      </c>
      <c r="O816" s="189">
        <f t="shared" si="254"/>
        <v>408257.66772119759</v>
      </c>
      <c r="P816" s="189">
        <f t="shared" si="255"/>
        <v>1967193.7060233569</v>
      </c>
      <c r="Q816" s="200">
        <f t="shared" si="256"/>
        <v>23.393830611048497</v>
      </c>
    </row>
    <row r="817" spans="2:17" x14ac:dyDescent="0.2">
      <c r="B817" s="209" t="s">
        <v>59</v>
      </c>
      <c r="C817" s="187" t="s">
        <v>70</v>
      </c>
      <c r="D817" s="188" t="s">
        <v>130</v>
      </c>
      <c r="E817" s="187" t="str">
        <f t="shared" si="244"/>
        <v>RJMale60-64</v>
      </c>
      <c r="F817" s="189">
        <f>VLOOKUP(E817,'Appendix 1b. Pop 2019'!$E$4:$F$1683,2,FALSE)</f>
        <v>399303</v>
      </c>
      <c r="G817" s="189">
        <f>VLOOKUP(E817,'Appendix 2b. Deaths 2019'!$E$4:$F$1683,2,FALSE)</f>
        <v>7518</v>
      </c>
      <c r="H817" s="190">
        <f t="shared" si="245"/>
        <v>1.8827807454489448E-2</v>
      </c>
      <c r="I817" s="191">
        <v>5</v>
      </c>
      <c r="J817" s="213">
        <f>VLOOKUP(E817,'Appendix 3. nax IBGE 2019'!$E$5:$O$1850,11,FALSE)</f>
        <v>2.5000000000000004</v>
      </c>
      <c r="K817" s="190">
        <f t="shared" si="253"/>
        <v>8.9907150955039261E-2</v>
      </c>
      <c r="L817" s="190">
        <f t="shared" si="247"/>
        <v>0.91009284904496068</v>
      </c>
      <c r="M817" s="189">
        <f t="shared" si="257"/>
        <v>79212.789667461635</v>
      </c>
      <c r="N817" s="189">
        <f t="shared" si="246"/>
        <v>7121.7962382022479</v>
      </c>
      <c r="O817" s="189">
        <f t="shared" si="254"/>
        <v>378259.45774180256</v>
      </c>
      <c r="P817" s="189">
        <f t="shared" si="255"/>
        <v>1558936.0383021594</v>
      </c>
      <c r="Q817" s="200">
        <f t="shared" si="256"/>
        <v>19.680357740797078</v>
      </c>
    </row>
    <row r="818" spans="2:17" x14ac:dyDescent="0.2">
      <c r="B818" s="209" t="s">
        <v>59</v>
      </c>
      <c r="C818" s="187" t="s">
        <v>70</v>
      </c>
      <c r="D818" s="188" t="s">
        <v>131</v>
      </c>
      <c r="E818" s="187" t="str">
        <f t="shared" si="244"/>
        <v>RJMale65-69</v>
      </c>
      <c r="F818" s="189">
        <f>VLOOKUP(E818,'Appendix 1b. Pop 2019'!$E$4:$F$1683,2,FALSE)</f>
        <v>303541</v>
      </c>
      <c r="G818" s="189">
        <f>VLOOKUP(E818,'Appendix 2b. Deaths 2019'!$E$4:$F$1683,2,FALSE)</f>
        <v>8436</v>
      </c>
      <c r="H818" s="190">
        <f t="shared" si="245"/>
        <v>2.7791962206094069E-2</v>
      </c>
      <c r="I818" s="191">
        <v>5</v>
      </c>
      <c r="J818" s="213">
        <f>VLOOKUP(E818,'Appendix 3. nax IBGE 2019'!$E$5:$O$1850,11,FALSE)</f>
        <v>2.5000000000000036</v>
      </c>
      <c r="K818" s="190">
        <f t="shared" si="253"/>
        <v>0.12993213833552555</v>
      </c>
      <c r="L818" s="190">
        <f t="shared" si="247"/>
        <v>0.87006786166447447</v>
      </c>
      <c r="M818" s="189">
        <f t="shared" si="257"/>
        <v>72090.993429259383</v>
      </c>
      <c r="N818" s="189">
        <f t="shared" si="246"/>
        <v>9366.9369309959948</v>
      </c>
      <c r="O818" s="189">
        <f t="shared" si="254"/>
        <v>337037.624818807</v>
      </c>
      <c r="P818" s="189">
        <f t="shared" si="255"/>
        <v>1180676.5805603568</v>
      </c>
      <c r="Q818" s="200">
        <f t="shared" si="256"/>
        <v>16.377587884385552</v>
      </c>
    </row>
    <row r="819" spans="2:17" x14ac:dyDescent="0.2">
      <c r="B819" s="209" t="s">
        <v>59</v>
      </c>
      <c r="C819" s="187" t="s">
        <v>70</v>
      </c>
      <c r="D819" s="188" t="s">
        <v>132</v>
      </c>
      <c r="E819" s="187" t="str">
        <f t="shared" si="244"/>
        <v>RJMale70-74</v>
      </c>
      <c r="F819" s="189">
        <f>VLOOKUP(E819,'Appendix 1b. Pop 2019'!$E$4:$F$1683,2,FALSE)</f>
        <v>213679</v>
      </c>
      <c r="G819" s="189">
        <f>VLOOKUP(E819,'Appendix 2b. Deaths 2019'!$E$4:$F$1683,2,FALSE)</f>
        <v>8287</v>
      </c>
      <c r="H819" s="190">
        <f t="shared" si="245"/>
        <v>3.8782472774582431E-2</v>
      </c>
      <c r="I819" s="191">
        <v>5</v>
      </c>
      <c r="J819" s="213">
        <f>VLOOKUP(E819,'Appendix 3. nax IBGE 2019'!$E$5:$O$1850,11,FALSE)</f>
        <v>2.5000000000000036</v>
      </c>
      <c r="K819" s="190">
        <f t="shared" si="253"/>
        <v>0.17677311734603549</v>
      </c>
      <c r="L819" s="190">
        <f t="shared" si="247"/>
        <v>0.82322688265396449</v>
      </c>
      <c r="M819" s="189">
        <f t="shared" si="257"/>
        <v>62724.056498263388</v>
      </c>
      <c r="N819" s="189">
        <f t="shared" si="246"/>
        <v>11087.926999786874</v>
      </c>
      <c r="O819" s="189">
        <f t="shared" si="254"/>
        <v>285900.46499184979</v>
      </c>
      <c r="P819" s="189">
        <f t="shared" si="255"/>
        <v>843638.95574154984</v>
      </c>
      <c r="Q819" s="200">
        <f t="shared" si="256"/>
        <v>13.450006310814851</v>
      </c>
    </row>
    <row r="820" spans="2:17" x14ac:dyDescent="0.2">
      <c r="B820" s="209" t="s">
        <v>59</v>
      </c>
      <c r="C820" s="187" t="s">
        <v>70</v>
      </c>
      <c r="D820" s="188" t="s">
        <v>133</v>
      </c>
      <c r="E820" s="187" t="str">
        <f t="shared" si="244"/>
        <v>RJMale75-79</v>
      </c>
      <c r="F820" s="189">
        <f>VLOOKUP(E820,'Appendix 1b. Pop 2019'!$E$4:$F$1683,2,FALSE)</f>
        <v>134535</v>
      </c>
      <c r="G820" s="189">
        <f>VLOOKUP(E820,'Appendix 2b. Deaths 2019'!$E$4:$F$1683,2,FALSE)</f>
        <v>7578</v>
      </c>
      <c r="H820" s="190">
        <f t="shared" si="245"/>
        <v>5.6327349760285431E-2</v>
      </c>
      <c r="I820" s="191">
        <v>5</v>
      </c>
      <c r="J820" s="213">
        <f>VLOOKUP(E820,'Appendix 3. nax IBGE 2019'!$E$5:$O$1850,11,FALSE)</f>
        <v>2.5000000000000004</v>
      </c>
      <c r="K820" s="190">
        <f t="shared" si="253"/>
        <v>0.24687255668491012</v>
      </c>
      <c r="L820" s="190">
        <f t="shared" si="247"/>
        <v>0.75312744331508985</v>
      </c>
      <c r="M820" s="189">
        <f t="shared" si="257"/>
        <v>51636.129498476512</v>
      </c>
      <c r="N820" s="189">
        <f t="shared" si="246"/>
        <v>12747.543306602003</v>
      </c>
      <c r="O820" s="189">
        <f t="shared" si="254"/>
        <v>226311.78922587755</v>
      </c>
      <c r="P820" s="189">
        <f t="shared" si="255"/>
        <v>557738.49074969999</v>
      </c>
      <c r="Q820" s="200">
        <f t="shared" si="256"/>
        <v>10.801322565552782</v>
      </c>
    </row>
    <row r="821" spans="2:17" x14ac:dyDescent="0.2">
      <c r="B821" s="209" t="s">
        <v>59</v>
      </c>
      <c r="C821" s="187" t="s">
        <v>70</v>
      </c>
      <c r="D821" s="188" t="s">
        <v>134</v>
      </c>
      <c r="E821" s="187" t="str">
        <f t="shared" si="244"/>
        <v>RJMale80-84</v>
      </c>
      <c r="F821" s="189">
        <f>VLOOKUP(E821,'Appendix 1b. Pop 2019'!$E$4:$F$1683,2,FALSE)</f>
        <v>84520</v>
      </c>
      <c r="G821" s="189">
        <f>VLOOKUP(E821,'Appendix 2b. Deaths 2019'!$E$4:$F$1683,2,FALSE)</f>
        <v>7101</v>
      </c>
      <c r="H821" s="190">
        <f t="shared" si="245"/>
        <v>8.4015617605300519E-2</v>
      </c>
      <c r="I821" s="191">
        <v>5</v>
      </c>
      <c r="J821" s="213">
        <f>VLOOKUP(E821,'Appendix 3. nax IBGE 2019'!$E$5:$O$1850,11,FALSE)</f>
        <v>2.4999999999999996</v>
      </c>
      <c r="K821" s="190">
        <f t="shared" si="253"/>
        <v>0.34716077146838104</v>
      </c>
      <c r="L821" s="190">
        <f t="shared" si="247"/>
        <v>0.65283922853161891</v>
      </c>
      <c r="M821" s="189">
        <f t="shared" si="257"/>
        <v>38888.586191874507</v>
      </c>
      <c r="N821" s="189">
        <f t="shared" si="246"/>
        <v>13500.591583685784</v>
      </c>
      <c r="O821" s="189">
        <f t="shared" si="254"/>
        <v>160691.45200015808</v>
      </c>
      <c r="P821" s="189">
        <f t="shared" si="255"/>
        <v>331426.70152382238</v>
      </c>
      <c r="Q821" s="200">
        <f t="shared" si="256"/>
        <v>8.5224672321225103</v>
      </c>
    </row>
    <row r="822" spans="2:17" x14ac:dyDescent="0.2">
      <c r="B822" s="209" t="s">
        <v>59</v>
      </c>
      <c r="C822" s="187" t="s">
        <v>70</v>
      </c>
      <c r="D822" s="188" t="s">
        <v>135</v>
      </c>
      <c r="E822" s="187" t="str">
        <f t="shared" si="244"/>
        <v>RJMale85-89</v>
      </c>
      <c r="F822" s="189">
        <f>VLOOKUP(E822,'Appendix 1b. Pop 2019'!$E$4:$F$1683,2,FALSE)</f>
        <v>42617</v>
      </c>
      <c r="G822" s="189">
        <f>VLOOKUP(E822,'Appendix 2b. Deaths 2019'!$E$4:$F$1683,2,FALSE)</f>
        <v>5438</v>
      </c>
      <c r="H822" s="190">
        <f t="shared" si="245"/>
        <v>0.12760166130886735</v>
      </c>
      <c r="I822" s="191">
        <v>5</v>
      </c>
      <c r="J822" s="213">
        <f>VLOOKUP(E822,'Appendix 3. nax IBGE 2019'!$E$5:$O$1850,11,FALSE)</f>
        <v>2.5</v>
      </c>
      <c r="K822" s="190">
        <f t="shared" si="253"/>
        <v>0.48370454707179961</v>
      </c>
      <c r="L822" s="190">
        <f t="shared" si="247"/>
        <v>0.51629545292820045</v>
      </c>
      <c r="M822" s="189">
        <f t="shared" si="257"/>
        <v>25387.994608188725</v>
      </c>
      <c r="N822" s="189">
        <f t="shared" si="246"/>
        <v>12280.288433015217</v>
      </c>
      <c r="O822" s="189">
        <f t="shared" si="254"/>
        <v>96239.251958405584</v>
      </c>
      <c r="P822" s="189">
        <f t="shared" si="255"/>
        <v>170735.2495236643</v>
      </c>
      <c r="Q822" s="200">
        <f t="shared" si="256"/>
        <v>6.7250388287302849</v>
      </c>
    </row>
    <row r="823" spans="2:17" x14ac:dyDescent="0.2">
      <c r="B823" s="210" t="s">
        <v>59</v>
      </c>
      <c r="C823" s="211" t="s">
        <v>70</v>
      </c>
      <c r="D823" s="203" t="s">
        <v>8</v>
      </c>
      <c r="E823" s="211" t="str">
        <f t="shared" si="244"/>
        <v>RJMale90+</v>
      </c>
      <c r="F823" s="204">
        <f>VLOOKUP(E823,'Appendix 1b. Pop 2019'!$E$4:$F$1683,2,FALSE)</f>
        <v>23245</v>
      </c>
      <c r="G823" s="204">
        <f>VLOOKUP(E823,'Appendix 2b. Deaths 2019'!$E$4:$F$1683,2,FALSE)</f>
        <v>4090</v>
      </c>
      <c r="H823" s="202">
        <f t="shared" si="245"/>
        <v>0.17595181759518175</v>
      </c>
      <c r="I823" s="205"/>
      <c r="J823" s="214">
        <f>VLOOKUP(E823,'Appendix 3. nax IBGE 2019'!$E$5:$O$1850,11,FALSE)</f>
        <v>5.547362607363902</v>
      </c>
      <c r="K823" s="202">
        <v>1</v>
      </c>
      <c r="L823" s="202">
        <f t="shared" si="247"/>
        <v>0</v>
      </c>
      <c r="M823" s="204">
        <f t="shared" si="257"/>
        <v>13107.706175173507</v>
      </c>
      <c r="N823" s="204">
        <f t="shared" si="246"/>
        <v>13107.706175173507</v>
      </c>
      <c r="O823" s="204">
        <f>M823*Q823</f>
        <v>74495.997565258731</v>
      </c>
      <c r="P823" s="204">
        <f>O823</f>
        <v>74495.997565258731</v>
      </c>
      <c r="Q823" s="206">
        <f>1/H823</f>
        <v>5.6833740831295847</v>
      </c>
    </row>
    <row r="824" spans="2:17" x14ac:dyDescent="0.2">
      <c r="B824" s="207" t="s">
        <v>50</v>
      </c>
      <c r="C824" s="208" t="s">
        <v>69</v>
      </c>
      <c r="D824" s="194">
        <v>0</v>
      </c>
      <c r="E824" s="208" t="str">
        <f t="shared" si="244"/>
        <v>RNFemale0</v>
      </c>
      <c r="F824" s="195">
        <f>VLOOKUP(E824,'Appendix 1b. Pop 2019'!$E$4:$F$1683,2,FALSE)</f>
        <v>23327</v>
      </c>
      <c r="G824" s="195">
        <f>VLOOKUP(E824,'Appendix 2b. Deaths 2019'!$E$4:$F$1683,2,FALSE)</f>
        <v>251</v>
      </c>
      <c r="H824" s="193">
        <f t="shared" si="245"/>
        <v>1.0760063445792429E-2</v>
      </c>
      <c r="I824" s="196">
        <v>1</v>
      </c>
      <c r="J824" s="212">
        <f>VLOOKUP(E824,'Appendix 3. nax IBGE 2019'!$E$5:$O$1850,11,FALSE)</f>
        <v>8.326599728280977E-2</v>
      </c>
      <c r="K824" s="193">
        <f t="shared" ref="K824:K842" si="258">(I824*H824)/(1+(I824-J824)*H824)</f>
        <v>1.0654961667585235E-2</v>
      </c>
      <c r="L824" s="193">
        <f t="shared" si="247"/>
        <v>0.98934503833241472</v>
      </c>
      <c r="M824" s="195">
        <v>100000</v>
      </c>
      <c r="N824" s="195">
        <f t="shared" si="246"/>
        <v>1065.4961667585235</v>
      </c>
      <c r="O824" s="195">
        <f t="shared" ref="O824:O842" si="259">M825*I824+N824*J824</f>
        <v>99023.223434167623</v>
      </c>
      <c r="P824" s="195">
        <f t="shared" ref="P824:P842" si="260">P825+O824</f>
        <v>8060087.9417372318</v>
      </c>
      <c r="Q824" s="197">
        <f t="shared" ref="Q824:Q842" si="261">P824/M824</f>
        <v>80.600879417372312</v>
      </c>
    </row>
    <row r="825" spans="2:17" x14ac:dyDescent="0.2">
      <c r="B825" s="209" t="s">
        <v>50</v>
      </c>
      <c r="C825" s="187" t="s">
        <v>69</v>
      </c>
      <c r="D825" s="199" t="s">
        <v>139</v>
      </c>
      <c r="E825" s="187" t="str">
        <f t="shared" si="244"/>
        <v>RNFemale01-04</v>
      </c>
      <c r="F825" s="189">
        <f>VLOOKUP(E825,'Appendix 1b. Pop 2019'!$E$4:$F$1683,2,FALSE)</f>
        <v>93887</v>
      </c>
      <c r="G825" s="189">
        <f>VLOOKUP(E825,'Appendix 2b. Deaths 2019'!$E$4:$F$1683,2,FALSE)</f>
        <v>33</v>
      </c>
      <c r="H825" s="190">
        <f t="shared" si="245"/>
        <v>3.5148636126407278E-4</v>
      </c>
      <c r="I825" s="191">
        <v>4</v>
      </c>
      <c r="J825" s="213">
        <f>VLOOKUP(E825,'Appendix 3. nax IBGE 2019'!$E$5:$O$1850,11,FALSE)</f>
        <v>1.5059809181382264</v>
      </c>
      <c r="K825" s="190">
        <f t="shared" si="258"/>
        <v>1.4047140534836529E-3</v>
      </c>
      <c r="L825" s="190">
        <f t="shared" si="247"/>
        <v>0.99859528594651636</v>
      </c>
      <c r="M825" s="189">
        <f t="shared" ref="M825:M843" si="262">M824-N824</f>
        <v>98934.50383324147</v>
      </c>
      <c r="N825" s="189">
        <f t="shared" si="246"/>
        <v>138.97468790898662</v>
      </c>
      <c r="O825" s="189">
        <f t="shared" si="259"/>
        <v>395391.40980942512</v>
      </c>
      <c r="P825" s="189">
        <f t="shared" si="260"/>
        <v>7961064.7183030639</v>
      </c>
      <c r="Q825" s="200">
        <f t="shared" si="261"/>
        <v>80.468030968465712</v>
      </c>
    </row>
    <row r="826" spans="2:17" x14ac:dyDescent="0.2">
      <c r="B826" s="209" t="s">
        <v>50</v>
      </c>
      <c r="C826" s="187" t="s">
        <v>69</v>
      </c>
      <c r="D826" s="199" t="s">
        <v>138</v>
      </c>
      <c r="E826" s="187" t="str">
        <f t="shared" si="244"/>
        <v>RNFemale05-09</v>
      </c>
      <c r="F826" s="189">
        <f>VLOOKUP(E826,'Appendix 1b. Pop 2019'!$E$4:$F$1683,2,FALSE)</f>
        <v>120021</v>
      </c>
      <c r="G826" s="189">
        <f>VLOOKUP(E826,'Appendix 2b. Deaths 2019'!$E$4:$F$1683,2,FALSE)</f>
        <v>23</v>
      </c>
      <c r="H826" s="190">
        <f t="shared" si="245"/>
        <v>1.9163313086876464E-4</v>
      </c>
      <c r="I826" s="191">
        <v>5</v>
      </c>
      <c r="J826" s="213">
        <f>VLOOKUP(E826,'Appendix 3. nax IBGE 2019'!$E$5:$O$1850,11,FALSE)</f>
        <v>2.4999999999999609</v>
      </c>
      <c r="K826" s="190">
        <f t="shared" si="258"/>
        <v>9.577068334464539E-4</v>
      </c>
      <c r="L826" s="190">
        <f t="shared" si="247"/>
        <v>0.99904229316655357</v>
      </c>
      <c r="M826" s="189">
        <f t="shared" si="262"/>
        <v>98795.52914533249</v>
      </c>
      <c r="N826" s="189">
        <f t="shared" si="246"/>
        <v>94.617153376443227</v>
      </c>
      <c r="O826" s="189">
        <f t="shared" si="259"/>
        <v>493741.10284322134</v>
      </c>
      <c r="P826" s="189">
        <f t="shared" si="260"/>
        <v>7565673.3084936384</v>
      </c>
      <c r="Q826" s="200">
        <f t="shared" si="261"/>
        <v>76.579106098659651</v>
      </c>
    </row>
    <row r="827" spans="2:17" x14ac:dyDescent="0.2">
      <c r="B827" s="209" t="s">
        <v>50</v>
      </c>
      <c r="C827" s="187" t="s">
        <v>69</v>
      </c>
      <c r="D827" s="199" t="s">
        <v>120</v>
      </c>
      <c r="E827" s="187" t="str">
        <f t="shared" si="244"/>
        <v>RNFemale10-14</v>
      </c>
      <c r="F827" s="189">
        <f>VLOOKUP(E827,'Appendix 1b. Pop 2019'!$E$4:$F$1683,2,FALSE)</f>
        <v>128654</v>
      </c>
      <c r="G827" s="189">
        <f>VLOOKUP(E827,'Appendix 2b. Deaths 2019'!$E$4:$F$1683,2,FALSE)</f>
        <v>30</v>
      </c>
      <c r="H827" s="190">
        <f t="shared" si="245"/>
        <v>2.3318357765790416E-4</v>
      </c>
      <c r="I827" s="191">
        <v>5</v>
      </c>
      <c r="J827" s="213">
        <f>VLOOKUP(E827,'Appendix 3. nax IBGE 2019'!$E$5:$O$1850,11,FALSE)</f>
        <v>2.5000000000001186</v>
      </c>
      <c r="K827" s="190">
        <f t="shared" si="258"/>
        <v>1.1652386020244078E-3</v>
      </c>
      <c r="L827" s="190">
        <f t="shared" si="247"/>
        <v>0.99883476139797556</v>
      </c>
      <c r="M827" s="189">
        <f t="shared" si="262"/>
        <v>98700.911991956047</v>
      </c>
      <c r="N827" s="189">
        <f t="shared" si="246"/>
        <v>115.01011270804098</v>
      </c>
      <c r="O827" s="189">
        <f t="shared" si="259"/>
        <v>493217.0346780101</v>
      </c>
      <c r="P827" s="189">
        <f t="shared" si="260"/>
        <v>7071932.2056504171</v>
      </c>
      <c r="Q827" s="200">
        <f t="shared" si="261"/>
        <v>71.650120175452557</v>
      </c>
    </row>
    <row r="828" spans="2:17" x14ac:dyDescent="0.2">
      <c r="B828" s="209" t="s">
        <v>50</v>
      </c>
      <c r="C828" s="187" t="s">
        <v>69</v>
      </c>
      <c r="D828" s="188" t="s">
        <v>121</v>
      </c>
      <c r="E828" s="187" t="str">
        <f t="shared" si="244"/>
        <v>RNFemale15-19</v>
      </c>
      <c r="F828" s="189">
        <f>VLOOKUP(E828,'Appendix 1b. Pop 2019'!$E$4:$F$1683,2,FALSE)</f>
        <v>135825</v>
      </c>
      <c r="G828" s="189">
        <f>VLOOKUP(E828,'Appendix 2b. Deaths 2019'!$E$4:$F$1683,2,FALSE)</f>
        <v>48</v>
      </c>
      <c r="H828" s="190">
        <f t="shared" si="245"/>
        <v>3.5339591385974602E-4</v>
      </c>
      <c r="I828" s="191">
        <v>5</v>
      </c>
      <c r="J828" s="213">
        <f>VLOOKUP(E828,'Appendix 3. nax IBGE 2019'!$E$5:$O$1850,11,FALSE)</f>
        <v>2.4999999999997349</v>
      </c>
      <c r="K828" s="190">
        <f t="shared" si="258"/>
        <v>1.7654198389054395E-3</v>
      </c>
      <c r="L828" s="190">
        <f t="shared" si="247"/>
        <v>0.99823458016109456</v>
      </c>
      <c r="M828" s="189">
        <f t="shared" si="262"/>
        <v>98585.901879248006</v>
      </c>
      <c r="N828" s="189">
        <f t="shared" si="246"/>
        <v>174.04550701400947</v>
      </c>
      <c r="O828" s="189">
        <f t="shared" si="259"/>
        <v>492494.39562870492</v>
      </c>
      <c r="P828" s="189">
        <f t="shared" si="260"/>
        <v>6578715.1709724069</v>
      </c>
      <c r="Q828" s="200">
        <f t="shared" si="261"/>
        <v>66.730790565067636</v>
      </c>
    </row>
    <row r="829" spans="2:17" x14ac:dyDescent="0.2">
      <c r="B829" s="209" t="s">
        <v>50</v>
      </c>
      <c r="C829" s="187" t="s">
        <v>69</v>
      </c>
      <c r="D829" s="188" t="s">
        <v>122</v>
      </c>
      <c r="E829" s="187" t="str">
        <f t="shared" si="244"/>
        <v>RNFemale20-24</v>
      </c>
      <c r="F829" s="189">
        <f>VLOOKUP(E829,'Appendix 1b. Pop 2019'!$E$4:$F$1683,2,FALSE)</f>
        <v>147125</v>
      </c>
      <c r="G829" s="189">
        <f>VLOOKUP(E829,'Appendix 2b. Deaths 2019'!$E$4:$F$1683,2,FALSE)</f>
        <v>85</v>
      </c>
      <c r="H829" s="190">
        <f t="shared" si="245"/>
        <v>5.7774001699235347E-4</v>
      </c>
      <c r="I829" s="191">
        <v>5</v>
      </c>
      <c r="J829" s="213">
        <f>VLOOKUP(E829,'Appendix 3. nax IBGE 2019'!$E$5:$O$1850,11,FALSE)</f>
        <v>2.5000000000000786</v>
      </c>
      <c r="K829" s="190">
        <f t="shared" si="258"/>
        <v>2.8845338084330201E-3</v>
      </c>
      <c r="L829" s="190">
        <f t="shared" si="247"/>
        <v>0.99711546619156699</v>
      </c>
      <c r="M829" s="189">
        <f t="shared" si="262"/>
        <v>98411.85637223399</v>
      </c>
      <c r="N829" s="189">
        <f t="shared" si="246"/>
        <v>283.87232685636349</v>
      </c>
      <c r="O829" s="189">
        <f t="shared" si="259"/>
        <v>491349.60104402906</v>
      </c>
      <c r="P829" s="189">
        <f t="shared" si="260"/>
        <v>6086220.7753437022</v>
      </c>
      <c r="Q829" s="200">
        <f t="shared" si="261"/>
        <v>61.844385419609601</v>
      </c>
    </row>
    <row r="830" spans="2:17" x14ac:dyDescent="0.2">
      <c r="B830" s="209" t="s">
        <v>50</v>
      </c>
      <c r="C830" s="187" t="s">
        <v>69</v>
      </c>
      <c r="D830" s="188" t="s">
        <v>123</v>
      </c>
      <c r="E830" s="187" t="str">
        <f t="shared" si="244"/>
        <v>RNFemale25-29</v>
      </c>
      <c r="F830" s="189">
        <f>VLOOKUP(E830,'Appendix 1b. Pop 2019'!$E$4:$F$1683,2,FALSE)</f>
        <v>149541</v>
      </c>
      <c r="G830" s="189">
        <f>VLOOKUP(E830,'Appendix 2b. Deaths 2019'!$E$4:$F$1683,2,FALSE)</f>
        <v>84</v>
      </c>
      <c r="H830" s="190">
        <f t="shared" si="245"/>
        <v>5.6171885971071484E-4</v>
      </c>
      <c r="I830" s="191">
        <v>5</v>
      </c>
      <c r="J830" s="213">
        <f>VLOOKUP(E830,'Appendix 3. nax IBGE 2019'!$E$5:$O$1850,11,FALSE)</f>
        <v>2.5000000000000635</v>
      </c>
      <c r="K830" s="190">
        <f t="shared" si="258"/>
        <v>2.8046557285093263E-3</v>
      </c>
      <c r="L830" s="190">
        <f t="shared" si="247"/>
        <v>0.9971953442714907</v>
      </c>
      <c r="M830" s="189">
        <f t="shared" si="262"/>
        <v>98127.984045377627</v>
      </c>
      <c r="N830" s="189">
        <f t="shared" si="246"/>
        <v>275.21521257994016</v>
      </c>
      <c r="O830" s="189">
        <f t="shared" si="259"/>
        <v>489951.88219543837</v>
      </c>
      <c r="P830" s="189">
        <f t="shared" si="260"/>
        <v>5594871.1742996732</v>
      </c>
      <c r="Q830" s="200">
        <f t="shared" si="261"/>
        <v>57.016061511183388</v>
      </c>
    </row>
    <row r="831" spans="2:17" x14ac:dyDescent="0.2">
      <c r="B831" s="209" t="s">
        <v>50</v>
      </c>
      <c r="C831" s="187" t="s">
        <v>69</v>
      </c>
      <c r="D831" s="188" t="s">
        <v>124</v>
      </c>
      <c r="E831" s="187" t="str">
        <f t="shared" si="244"/>
        <v>RNFemale30-34</v>
      </c>
      <c r="F831" s="189">
        <f>VLOOKUP(E831,'Appendix 1b. Pop 2019'!$E$4:$F$1683,2,FALSE)</f>
        <v>154817</v>
      </c>
      <c r="G831" s="189">
        <f>VLOOKUP(E831,'Appendix 2b. Deaths 2019'!$E$4:$F$1683,2,FALSE)</f>
        <v>128</v>
      </c>
      <c r="H831" s="190">
        <f t="shared" si="245"/>
        <v>8.2678258847542581E-4</v>
      </c>
      <c r="I831" s="191">
        <v>5</v>
      </c>
      <c r="J831" s="213">
        <f>VLOOKUP(E831,'Appendix 3. nax IBGE 2019'!$E$5:$O$1850,11,FALSE)</f>
        <v>2.5000000000001177</v>
      </c>
      <c r="K831" s="190">
        <f t="shared" si="258"/>
        <v>4.1253859491932948E-3</v>
      </c>
      <c r="L831" s="190">
        <f t="shared" si="247"/>
        <v>0.99587461405080668</v>
      </c>
      <c r="M831" s="189">
        <f t="shared" si="262"/>
        <v>97852.768832797694</v>
      </c>
      <c r="N831" s="189">
        <f t="shared" si="246"/>
        <v>403.68043763248318</v>
      </c>
      <c r="O831" s="189">
        <f t="shared" si="259"/>
        <v>488254.64306990732</v>
      </c>
      <c r="P831" s="189">
        <f t="shared" si="260"/>
        <v>5104919.2921042349</v>
      </c>
      <c r="Q831" s="200">
        <f t="shared" si="261"/>
        <v>52.169390329946381</v>
      </c>
    </row>
    <row r="832" spans="2:17" x14ac:dyDescent="0.2">
      <c r="B832" s="209" t="s">
        <v>50</v>
      </c>
      <c r="C832" s="187" t="s">
        <v>69</v>
      </c>
      <c r="D832" s="188" t="s">
        <v>125</v>
      </c>
      <c r="E832" s="187" t="str">
        <f t="shared" si="244"/>
        <v>RNFemale35-39</v>
      </c>
      <c r="F832" s="189">
        <f>VLOOKUP(E832,'Appendix 1b. Pop 2019'!$E$4:$F$1683,2,FALSE)</f>
        <v>143723</v>
      </c>
      <c r="G832" s="189">
        <f>VLOOKUP(E832,'Appendix 2b. Deaths 2019'!$E$4:$F$1683,2,FALSE)</f>
        <v>161</v>
      </c>
      <c r="H832" s="190">
        <f t="shared" si="245"/>
        <v>1.1202104047368898E-3</v>
      </c>
      <c r="I832" s="191">
        <v>5</v>
      </c>
      <c r="J832" s="213">
        <f>VLOOKUP(E832,'Appendix 3. nax IBGE 2019'!$E$5:$O$1850,11,FALSE)</f>
        <v>2.4999999999999525</v>
      </c>
      <c r="K832" s="190">
        <f t="shared" si="258"/>
        <v>5.585409937866651E-3</v>
      </c>
      <c r="L832" s="190">
        <f t="shared" si="247"/>
        <v>0.9944145900621334</v>
      </c>
      <c r="M832" s="189">
        <f t="shared" si="262"/>
        <v>97449.088395165207</v>
      </c>
      <c r="N832" s="189">
        <f t="shared" si="246"/>
        <v>544.29310675840145</v>
      </c>
      <c r="O832" s="189">
        <f t="shared" si="259"/>
        <v>485884.70920892997</v>
      </c>
      <c r="P832" s="189">
        <f t="shared" si="260"/>
        <v>4616664.6490343278</v>
      </c>
      <c r="Q832" s="200">
        <f t="shared" si="261"/>
        <v>47.375144550488962</v>
      </c>
    </row>
    <row r="833" spans="2:17" x14ac:dyDescent="0.2">
      <c r="B833" s="209" t="s">
        <v>50</v>
      </c>
      <c r="C833" s="187" t="s">
        <v>69</v>
      </c>
      <c r="D833" s="188" t="s">
        <v>126</v>
      </c>
      <c r="E833" s="187" t="str">
        <f t="shared" si="244"/>
        <v>RNFemale40-44</v>
      </c>
      <c r="F833" s="189">
        <f>VLOOKUP(E833,'Appendix 1b. Pop 2019'!$E$4:$F$1683,2,FALSE)</f>
        <v>127145</v>
      </c>
      <c r="G833" s="189">
        <f>VLOOKUP(E833,'Appendix 2b. Deaths 2019'!$E$4:$F$1683,2,FALSE)</f>
        <v>185</v>
      </c>
      <c r="H833" s="190">
        <f t="shared" si="245"/>
        <v>1.4550316567698298E-3</v>
      </c>
      <c r="I833" s="191">
        <v>5</v>
      </c>
      <c r="J833" s="213">
        <f>VLOOKUP(E833,'Appendix 3. nax IBGE 2019'!$E$5:$O$1850,11,FALSE)</f>
        <v>2.4999999999999956</v>
      </c>
      <c r="K833" s="190">
        <f t="shared" si="258"/>
        <v>7.2487902356836408E-3</v>
      </c>
      <c r="L833" s="190">
        <f t="shared" si="247"/>
        <v>0.99275120976431641</v>
      </c>
      <c r="M833" s="189">
        <f t="shared" si="262"/>
        <v>96904.795288406807</v>
      </c>
      <c r="N833" s="189">
        <f t="shared" si="246"/>
        <v>702.44253387752531</v>
      </c>
      <c r="O833" s="189">
        <f t="shared" si="259"/>
        <v>482767.87010734022</v>
      </c>
      <c r="P833" s="189">
        <f t="shared" si="260"/>
        <v>4130779.9398253975</v>
      </c>
      <c r="Q833" s="200">
        <f t="shared" si="261"/>
        <v>42.627198453197522</v>
      </c>
    </row>
    <row r="834" spans="2:17" x14ac:dyDescent="0.2">
      <c r="B834" s="209" t="s">
        <v>50</v>
      </c>
      <c r="C834" s="187" t="s">
        <v>69</v>
      </c>
      <c r="D834" s="188" t="s">
        <v>127</v>
      </c>
      <c r="E834" s="187" t="str">
        <f t="shared" si="244"/>
        <v>RNFemale45-49</v>
      </c>
      <c r="F834" s="189">
        <f>VLOOKUP(E834,'Appendix 1b. Pop 2019'!$E$4:$F$1683,2,FALSE)</f>
        <v>114751</v>
      </c>
      <c r="G834" s="189">
        <f>VLOOKUP(E834,'Appendix 2b. Deaths 2019'!$E$4:$F$1683,2,FALSE)</f>
        <v>283</v>
      </c>
      <c r="H834" s="190">
        <f t="shared" si="245"/>
        <v>2.4662094447978665E-3</v>
      </c>
      <c r="I834" s="191">
        <v>5</v>
      </c>
      <c r="J834" s="213">
        <f>VLOOKUP(E834,'Appendix 3. nax IBGE 2019'!$E$5:$O$1850,11,FALSE)</f>
        <v>2.4999999999999623</v>
      </c>
      <c r="K834" s="190">
        <f t="shared" si="258"/>
        <v>1.2255485737299546E-2</v>
      </c>
      <c r="L834" s="190">
        <f t="shared" si="247"/>
        <v>0.98774451426270049</v>
      </c>
      <c r="M834" s="189">
        <f t="shared" si="262"/>
        <v>96202.352754529289</v>
      </c>
      <c r="N834" s="189">
        <f t="shared" si="246"/>
        <v>1179.0065620777934</v>
      </c>
      <c r="O834" s="189">
        <f t="shared" si="259"/>
        <v>478064.2473674519</v>
      </c>
      <c r="P834" s="189">
        <f t="shared" si="260"/>
        <v>3648012.0697180573</v>
      </c>
      <c r="Q834" s="200">
        <f t="shared" si="261"/>
        <v>37.920195975106296</v>
      </c>
    </row>
    <row r="835" spans="2:17" x14ac:dyDescent="0.2">
      <c r="B835" s="209" t="s">
        <v>50</v>
      </c>
      <c r="C835" s="187" t="s">
        <v>69</v>
      </c>
      <c r="D835" s="188" t="s">
        <v>128</v>
      </c>
      <c r="E835" s="187" t="str">
        <f t="shared" si="244"/>
        <v>RNFemale50-54</v>
      </c>
      <c r="F835" s="189">
        <f>VLOOKUP(E835,'Appendix 1b. Pop 2019'!$E$4:$F$1683,2,FALSE)</f>
        <v>109676</v>
      </c>
      <c r="G835" s="189">
        <f>VLOOKUP(E835,'Appendix 2b. Deaths 2019'!$E$4:$F$1683,2,FALSE)</f>
        <v>406</v>
      </c>
      <c r="H835" s="190">
        <f t="shared" si="245"/>
        <v>3.701812611692622E-3</v>
      </c>
      <c r="I835" s="191">
        <v>5</v>
      </c>
      <c r="J835" s="213">
        <f>VLOOKUP(E835,'Appendix 3. nax IBGE 2019'!$E$5:$O$1850,11,FALSE)</f>
        <v>2.5000000000000089</v>
      </c>
      <c r="K835" s="190">
        <f t="shared" si="258"/>
        <v>1.8339341048504394E-2</v>
      </c>
      <c r="L835" s="190">
        <f t="shared" si="247"/>
        <v>0.98166065895149557</v>
      </c>
      <c r="M835" s="189">
        <f t="shared" si="262"/>
        <v>95023.3461924515</v>
      </c>
      <c r="N835" s="189">
        <f t="shared" si="246"/>
        <v>1742.6655533934695</v>
      </c>
      <c r="O835" s="189">
        <f t="shared" si="259"/>
        <v>470760.06707877381</v>
      </c>
      <c r="P835" s="189">
        <f t="shared" si="260"/>
        <v>3169947.8223506054</v>
      </c>
      <c r="Q835" s="200">
        <f t="shared" si="261"/>
        <v>33.359673694614862</v>
      </c>
    </row>
    <row r="836" spans="2:17" x14ac:dyDescent="0.2">
      <c r="B836" s="209" t="s">
        <v>50</v>
      </c>
      <c r="C836" s="187" t="s">
        <v>69</v>
      </c>
      <c r="D836" s="188" t="s">
        <v>129</v>
      </c>
      <c r="E836" s="187" t="str">
        <f t="shared" ref="E836:E899" si="263">_xlfn.CONCAT(B836,C836,D836)</f>
        <v>RNFemale55-59</v>
      </c>
      <c r="F836" s="189">
        <f>VLOOKUP(E836,'Appendix 1b. Pop 2019'!$E$4:$F$1683,2,FALSE)</f>
        <v>94226</v>
      </c>
      <c r="G836" s="189">
        <f>VLOOKUP(E836,'Appendix 2b. Deaths 2019'!$E$4:$F$1683,2,FALSE)</f>
        <v>514</v>
      </c>
      <c r="H836" s="190">
        <f t="shared" ref="H836:H899" si="264">G836/F836</f>
        <v>5.4549699658268417E-3</v>
      </c>
      <c r="I836" s="191">
        <v>5</v>
      </c>
      <c r="J836" s="213">
        <f>VLOOKUP(E836,'Appendix 3. nax IBGE 2019'!$E$5:$O$1850,11,FALSE)</f>
        <v>2.5000000000000102</v>
      </c>
      <c r="K836" s="190">
        <f t="shared" si="258"/>
        <v>2.6907895425657781E-2</v>
      </c>
      <c r="L836" s="190">
        <f t="shared" si="247"/>
        <v>0.97309210457434225</v>
      </c>
      <c r="M836" s="189">
        <f t="shared" si="262"/>
        <v>93280.680639058031</v>
      </c>
      <c r="N836" s="189">
        <f t="shared" ref="N836:N899" si="265">M836*K836</f>
        <v>2509.9867998699538</v>
      </c>
      <c r="O836" s="189">
        <f t="shared" si="259"/>
        <v>460128.43619561533</v>
      </c>
      <c r="P836" s="189">
        <f t="shared" si="260"/>
        <v>2699187.7552718315</v>
      </c>
      <c r="Q836" s="200">
        <f t="shared" si="261"/>
        <v>28.936192754811877</v>
      </c>
    </row>
    <row r="837" spans="2:17" x14ac:dyDescent="0.2">
      <c r="B837" s="209" t="s">
        <v>50</v>
      </c>
      <c r="C837" s="187" t="s">
        <v>69</v>
      </c>
      <c r="D837" s="188" t="s">
        <v>130</v>
      </c>
      <c r="E837" s="187" t="str">
        <f t="shared" si="263"/>
        <v>RNFemale60-64</v>
      </c>
      <c r="F837" s="189">
        <f>VLOOKUP(E837,'Appendix 1b. Pop 2019'!$E$4:$F$1683,2,FALSE)</f>
        <v>70938</v>
      </c>
      <c r="G837" s="189">
        <f>VLOOKUP(E837,'Appendix 2b. Deaths 2019'!$E$4:$F$1683,2,FALSE)</f>
        <v>576</v>
      </c>
      <c r="H837" s="190">
        <f t="shared" si="264"/>
        <v>8.1197665567114951E-3</v>
      </c>
      <c r="I837" s="191">
        <v>5</v>
      </c>
      <c r="J837" s="213">
        <f>VLOOKUP(E837,'Appendix 3. nax IBGE 2019'!$E$5:$O$1850,11,FALSE)</f>
        <v>2.4999999999999982</v>
      </c>
      <c r="K837" s="190">
        <f t="shared" si="258"/>
        <v>3.979109674210396E-2</v>
      </c>
      <c r="L837" s="190">
        <f t="shared" ref="L837:L900" si="266">1-K837</f>
        <v>0.96020890325789598</v>
      </c>
      <c r="M837" s="189">
        <f t="shared" si="262"/>
        <v>90770.693839188083</v>
      </c>
      <c r="N837" s="189">
        <f t="shared" si="265"/>
        <v>3611.8654599030328</v>
      </c>
      <c r="O837" s="189">
        <f t="shared" si="259"/>
        <v>444823.80554618285</v>
      </c>
      <c r="P837" s="189">
        <f t="shared" si="260"/>
        <v>2239059.3190762163</v>
      </c>
      <c r="Q837" s="200">
        <f t="shared" si="261"/>
        <v>24.667205067783186</v>
      </c>
    </row>
    <row r="838" spans="2:17" x14ac:dyDescent="0.2">
      <c r="B838" s="209" t="s">
        <v>50</v>
      </c>
      <c r="C838" s="187" t="s">
        <v>69</v>
      </c>
      <c r="D838" s="188" t="s">
        <v>131</v>
      </c>
      <c r="E838" s="187" t="str">
        <f t="shared" si="263"/>
        <v>RNFemale65-69</v>
      </c>
      <c r="F838" s="189">
        <f>VLOOKUP(E838,'Appendix 1b. Pop 2019'!$E$4:$F$1683,2,FALSE)</f>
        <v>56768</v>
      </c>
      <c r="G838" s="189">
        <f>VLOOKUP(E838,'Appendix 2b. Deaths 2019'!$E$4:$F$1683,2,FALSE)</f>
        <v>745</v>
      </c>
      <c r="H838" s="190">
        <f t="shared" si="264"/>
        <v>1.312359075535513E-2</v>
      </c>
      <c r="I838" s="191">
        <v>5</v>
      </c>
      <c r="J838" s="213">
        <f>VLOOKUP(E838,'Appendix 3. nax IBGE 2019'!$E$5:$O$1850,11,FALSE)</f>
        <v>2.5000000000000053</v>
      </c>
      <c r="K838" s="190">
        <f t="shared" si="258"/>
        <v>6.3533485131458886E-2</v>
      </c>
      <c r="L838" s="190">
        <f t="shared" si="266"/>
        <v>0.93646651486854116</v>
      </c>
      <c r="M838" s="189">
        <f t="shared" si="262"/>
        <v>87158.828379285056</v>
      </c>
      <c r="N838" s="189">
        <f t="shared" si="265"/>
        <v>5537.5041269106841</v>
      </c>
      <c r="O838" s="189">
        <f t="shared" si="259"/>
        <v>421950.38157914858</v>
      </c>
      <c r="P838" s="189">
        <f t="shared" si="260"/>
        <v>1794235.5135300336</v>
      </c>
      <c r="Q838" s="200">
        <f t="shared" si="261"/>
        <v>20.585814964402019</v>
      </c>
    </row>
    <row r="839" spans="2:17" x14ac:dyDescent="0.2">
      <c r="B839" s="209" t="s">
        <v>50</v>
      </c>
      <c r="C839" s="187" t="s">
        <v>69</v>
      </c>
      <c r="D839" s="188" t="s">
        <v>132</v>
      </c>
      <c r="E839" s="187" t="str">
        <f t="shared" si="263"/>
        <v>RNFemale70-74</v>
      </c>
      <c r="F839" s="189">
        <f>VLOOKUP(E839,'Appendix 1b. Pop 2019'!$E$4:$F$1683,2,FALSE)</f>
        <v>48452</v>
      </c>
      <c r="G839" s="189">
        <f>VLOOKUP(E839,'Appendix 2b. Deaths 2019'!$E$4:$F$1683,2,FALSE)</f>
        <v>903</v>
      </c>
      <c r="H839" s="190">
        <f t="shared" si="264"/>
        <v>1.8637001568562701E-2</v>
      </c>
      <c r="I839" s="191">
        <v>5</v>
      </c>
      <c r="J839" s="213">
        <f>VLOOKUP(E839,'Appendix 3. nax IBGE 2019'!$E$5:$O$1850,11,FALSE)</f>
        <v>2.4999999999999982</v>
      </c>
      <c r="K839" s="190">
        <f t="shared" si="258"/>
        <v>8.9036571056705344E-2</v>
      </c>
      <c r="L839" s="190">
        <f t="shared" si="266"/>
        <v>0.91096342894329463</v>
      </c>
      <c r="M839" s="189">
        <f t="shared" si="262"/>
        <v>81621.324252374368</v>
      </c>
      <c r="N839" s="189">
        <f t="shared" si="265"/>
        <v>7267.2828365389178</v>
      </c>
      <c r="O839" s="189">
        <f t="shared" si="259"/>
        <v>389938.41417052451</v>
      </c>
      <c r="P839" s="189">
        <f t="shared" si="260"/>
        <v>1372285.1319508851</v>
      </c>
      <c r="Q839" s="200">
        <f t="shared" si="261"/>
        <v>16.812826115241144</v>
      </c>
    </row>
    <row r="840" spans="2:17" x14ac:dyDescent="0.2">
      <c r="B840" s="209" t="s">
        <v>50</v>
      </c>
      <c r="C840" s="187" t="s">
        <v>69</v>
      </c>
      <c r="D840" s="188" t="s">
        <v>133</v>
      </c>
      <c r="E840" s="187" t="str">
        <f t="shared" si="263"/>
        <v>RNFemale75-79</v>
      </c>
      <c r="F840" s="189">
        <f>VLOOKUP(E840,'Appendix 1b. Pop 2019'!$E$4:$F$1683,2,FALSE)</f>
        <v>33034</v>
      </c>
      <c r="G840" s="189">
        <f>VLOOKUP(E840,'Appendix 2b. Deaths 2019'!$E$4:$F$1683,2,FALSE)</f>
        <v>1161</v>
      </c>
      <c r="H840" s="190">
        <f t="shared" si="264"/>
        <v>3.5145607555851548E-2</v>
      </c>
      <c r="I840" s="191">
        <v>5</v>
      </c>
      <c r="J840" s="213">
        <f>VLOOKUP(E840,'Appendix 3. nax IBGE 2019'!$E$5:$O$1850,11,FALSE)</f>
        <v>2.5</v>
      </c>
      <c r="K840" s="190">
        <f t="shared" si="258"/>
        <v>0.16153492966760816</v>
      </c>
      <c r="L840" s="190">
        <f t="shared" si="266"/>
        <v>0.83846507033239182</v>
      </c>
      <c r="M840" s="189">
        <f t="shared" si="262"/>
        <v>74354.041415835454</v>
      </c>
      <c r="N840" s="189">
        <f t="shared" si="265"/>
        <v>12010.774850609405</v>
      </c>
      <c r="O840" s="189">
        <f t="shared" si="259"/>
        <v>341743.26995265373</v>
      </c>
      <c r="P840" s="189">
        <f t="shared" si="260"/>
        <v>982346.71778036049</v>
      </c>
      <c r="Q840" s="200">
        <f t="shared" si="261"/>
        <v>13.211746114598506</v>
      </c>
    </row>
    <row r="841" spans="2:17" x14ac:dyDescent="0.2">
      <c r="B841" s="209" t="s">
        <v>50</v>
      </c>
      <c r="C841" s="187" t="s">
        <v>69</v>
      </c>
      <c r="D841" s="188" t="s">
        <v>134</v>
      </c>
      <c r="E841" s="187" t="str">
        <f t="shared" si="263"/>
        <v>RNFemale80-84</v>
      </c>
      <c r="F841" s="189">
        <f>VLOOKUP(E841,'Appendix 1b. Pop 2019'!$E$4:$F$1683,2,FALSE)</f>
        <v>23507</v>
      </c>
      <c r="G841" s="189">
        <f>VLOOKUP(E841,'Appendix 2b. Deaths 2019'!$E$4:$F$1683,2,FALSE)</f>
        <v>1230</v>
      </c>
      <c r="H841" s="190">
        <f t="shared" si="264"/>
        <v>5.2324839409537582E-2</v>
      </c>
      <c r="I841" s="191">
        <v>5</v>
      </c>
      <c r="J841" s="213">
        <f>VLOOKUP(E841,'Appendix 3. nax IBGE 2019'!$E$5:$O$1850,11,FALSE)</f>
        <v>2.4999999999999996</v>
      </c>
      <c r="K841" s="190">
        <f t="shared" si="258"/>
        <v>0.23135956662403132</v>
      </c>
      <c r="L841" s="190">
        <f t="shared" si="266"/>
        <v>0.76864043337596866</v>
      </c>
      <c r="M841" s="189">
        <f t="shared" si="262"/>
        <v>62343.266565226048</v>
      </c>
      <c r="N841" s="189">
        <f t="shared" si="265"/>
        <v>14423.71113445716</v>
      </c>
      <c r="O841" s="189">
        <f t="shared" si="259"/>
        <v>275657.05498998729</v>
      </c>
      <c r="P841" s="189">
        <f t="shared" si="260"/>
        <v>640603.44782770681</v>
      </c>
      <c r="Q841" s="200">
        <f t="shared" si="261"/>
        <v>10.275423203201608</v>
      </c>
    </row>
    <row r="842" spans="2:17" x14ac:dyDescent="0.2">
      <c r="B842" s="209" t="s">
        <v>50</v>
      </c>
      <c r="C842" s="187" t="s">
        <v>69</v>
      </c>
      <c r="D842" s="188" t="s">
        <v>135</v>
      </c>
      <c r="E842" s="187" t="str">
        <f t="shared" si="263"/>
        <v>RNFemale85-89</v>
      </c>
      <c r="F842" s="189">
        <f>VLOOKUP(E842,'Appendix 1b. Pop 2019'!$E$4:$F$1683,2,FALSE)</f>
        <v>12253</v>
      </c>
      <c r="G842" s="189">
        <f>VLOOKUP(E842,'Appendix 2b. Deaths 2019'!$E$4:$F$1683,2,FALSE)</f>
        <v>1089</v>
      </c>
      <c r="H842" s="190">
        <f t="shared" si="264"/>
        <v>8.8876193585244428E-2</v>
      </c>
      <c r="I842" s="191">
        <v>5</v>
      </c>
      <c r="J842" s="213">
        <f>VLOOKUP(E842,'Appendix 3. nax IBGE 2019'!$E$5:$O$1850,11,FALSE)</f>
        <v>2.4999999999999996</v>
      </c>
      <c r="K842" s="190">
        <f t="shared" si="258"/>
        <v>0.36359386998764653</v>
      </c>
      <c r="L842" s="190">
        <f t="shared" si="266"/>
        <v>0.63640613001235347</v>
      </c>
      <c r="M842" s="189">
        <f t="shared" si="262"/>
        <v>47919.555430768887</v>
      </c>
      <c r="N842" s="189">
        <f t="shared" si="265"/>
        <v>17423.256607160805</v>
      </c>
      <c r="O842" s="189">
        <f t="shared" si="259"/>
        <v>196039.6356359424</v>
      </c>
      <c r="P842" s="189">
        <f t="shared" si="260"/>
        <v>364946.39283771947</v>
      </c>
      <c r="Q842" s="200">
        <f t="shared" si="261"/>
        <v>7.6158134097251944</v>
      </c>
    </row>
    <row r="843" spans="2:17" x14ac:dyDescent="0.2">
      <c r="B843" s="210" t="s">
        <v>50</v>
      </c>
      <c r="C843" s="211" t="s">
        <v>69</v>
      </c>
      <c r="D843" s="203" t="s">
        <v>8</v>
      </c>
      <c r="E843" s="211" t="str">
        <f t="shared" si="263"/>
        <v>RNFemale90+</v>
      </c>
      <c r="F843" s="204">
        <f>VLOOKUP(E843,'Appendix 1b. Pop 2019'!$E$4:$F$1683,2,FALSE)</f>
        <v>9327</v>
      </c>
      <c r="G843" s="204">
        <f>VLOOKUP(E843,'Appendix 2b. Deaths 2019'!$E$4:$F$1683,2,FALSE)</f>
        <v>1684</v>
      </c>
      <c r="H843" s="202">
        <f t="shared" si="264"/>
        <v>0.18055108823844751</v>
      </c>
      <c r="I843" s="205"/>
      <c r="J843" s="214">
        <f>VLOOKUP(E843,'Appendix 3. nax IBGE 2019'!$E$5:$O$1850,11,FALSE)</f>
        <v>5.6812545445483931</v>
      </c>
      <c r="K843" s="202">
        <v>1</v>
      </c>
      <c r="L843" s="202">
        <f t="shared" si="266"/>
        <v>0</v>
      </c>
      <c r="M843" s="204">
        <f t="shared" si="262"/>
        <v>30496.298823608082</v>
      </c>
      <c r="N843" s="204">
        <f t="shared" si="265"/>
        <v>30496.298823608082</v>
      </c>
      <c r="O843" s="204">
        <f>M843*Q843</f>
        <v>168906.75720177707</v>
      </c>
      <c r="P843" s="204">
        <f>O843</f>
        <v>168906.75720177707</v>
      </c>
      <c r="Q843" s="206">
        <f>1/H843</f>
        <v>5.5385985748218527</v>
      </c>
    </row>
    <row r="844" spans="2:17" x14ac:dyDescent="0.2">
      <c r="B844" s="121" t="s">
        <v>50</v>
      </c>
      <c r="C844" s="121" t="s">
        <v>70</v>
      </c>
      <c r="D844" s="122">
        <v>0</v>
      </c>
      <c r="E844" s="121" t="str">
        <f t="shared" si="263"/>
        <v>RNMale0</v>
      </c>
      <c r="F844" s="189">
        <f>VLOOKUP(E844,'Appendix 1b. Pop 2019'!$E$4:$F$1683,2,FALSE)</f>
        <v>24404</v>
      </c>
      <c r="G844" s="189">
        <f>VLOOKUP(E844,'Appendix 2b. Deaths 2019'!$E$4:$F$1683,2,FALSE)</f>
        <v>284</v>
      </c>
      <c r="H844" s="190">
        <f t="shared" si="264"/>
        <v>1.1637436485821996E-2</v>
      </c>
      <c r="I844" s="191">
        <v>1</v>
      </c>
      <c r="J844" s="215">
        <f>VLOOKUP(E844,'Appendix 3. nax IBGE 2019'!$E$5:$O$1850,11,FALSE)</f>
        <v>8.5520754493783741E-2</v>
      </c>
      <c r="K844" s="190">
        <f t="shared" ref="K844:K862" si="267">(I844*H844)/(1+(I844-J844)*H844)</f>
        <v>1.1514892761584395E-2</v>
      </c>
      <c r="L844" s="190">
        <f t="shared" si="266"/>
        <v>0.98848510723841565</v>
      </c>
      <c r="M844" s="189">
        <v>100000</v>
      </c>
      <c r="N844" s="189">
        <f t="shared" si="265"/>
        <v>1151.4892761584395</v>
      </c>
      <c r="O844" s="189">
        <f t="shared" ref="O844:O862" si="268">M845*I844+N844*J844</f>
        <v>98946.986955530141</v>
      </c>
      <c r="P844" s="189">
        <f t="shared" ref="P844:P862" si="269">P845+O844</f>
        <v>7302268.5101564284</v>
      </c>
      <c r="Q844" s="123">
        <f t="shared" ref="Q844:Q862" si="270">P844/M844</f>
        <v>73.022685101564278</v>
      </c>
    </row>
    <row r="845" spans="2:17" x14ac:dyDescent="0.2">
      <c r="B845" s="121" t="s">
        <v>50</v>
      </c>
      <c r="C845" s="121" t="s">
        <v>70</v>
      </c>
      <c r="D845" s="126" t="s">
        <v>139</v>
      </c>
      <c r="E845" s="121" t="str">
        <f t="shared" si="263"/>
        <v>RNMale01-04</v>
      </c>
      <c r="F845" s="124">
        <f>VLOOKUP(E845,'Appendix 1b. Pop 2019'!$E$4:$F$1683,2,FALSE)</f>
        <v>98057</v>
      </c>
      <c r="G845" s="124">
        <f>VLOOKUP(E845,'Appendix 2b. Deaths 2019'!$E$4:$F$1683,2,FALSE)</f>
        <v>50</v>
      </c>
      <c r="H845" s="125">
        <f t="shared" si="264"/>
        <v>5.0990750277899594E-4</v>
      </c>
      <c r="I845" s="183">
        <v>4</v>
      </c>
      <c r="J845" s="215">
        <f>VLOOKUP(E845,'Appendix 3. nax IBGE 2019'!$E$5:$O$1850,11,FALSE)</f>
        <v>1.6079142492904608</v>
      </c>
      <c r="K845" s="125">
        <f t="shared" si="267"/>
        <v>2.0371452185721207E-3</v>
      </c>
      <c r="L845" s="125">
        <f t="shared" si="266"/>
        <v>0.99796285478142788</v>
      </c>
      <c r="M845" s="124">
        <f t="shared" ref="M845:M863" si="271">M844-N844</f>
        <v>98848.510723841566</v>
      </c>
      <c r="N845" s="124">
        <f t="shared" si="265"/>
        <v>201.36877098404884</v>
      </c>
      <c r="O845" s="124">
        <f t="shared" si="268"/>
        <v>394912.35152765742</v>
      </c>
      <c r="P845" s="124">
        <f t="shared" si="269"/>
        <v>7203321.5232008984</v>
      </c>
      <c r="Q845" s="123">
        <f t="shared" si="270"/>
        <v>72.87233232400645</v>
      </c>
    </row>
    <row r="846" spans="2:17" x14ac:dyDescent="0.2">
      <c r="B846" s="121" t="s">
        <v>50</v>
      </c>
      <c r="C846" s="121" t="s">
        <v>70</v>
      </c>
      <c r="D846" s="126" t="s">
        <v>138</v>
      </c>
      <c r="E846" s="121" t="str">
        <f t="shared" si="263"/>
        <v>RNMale05-09</v>
      </c>
      <c r="F846" s="124">
        <f>VLOOKUP(E846,'Appendix 1b. Pop 2019'!$E$4:$F$1683,2,FALSE)</f>
        <v>125055</v>
      </c>
      <c r="G846" s="124">
        <f>VLOOKUP(E846,'Appendix 2b. Deaths 2019'!$E$4:$F$1683,2,FALSE)</f>
        <v>32</v>
      </c>
      <c r="H846" s="125">
        <f t="shared" si="264"/>
        <v>2.5588740953980251E-4</v>
      </c>
      <c r="I846" s="183">
        <v>5</v>
      </c>
      <c r="J846" s="215">
        <f>VLOOKUP(E846,'Appendix 3. nax IBGE 2019'!$E$5:$O$1850,11,FALSE)</f>
        <v>2.5000000000000453</v>
      </c>
      <c r="K846" s="125">
        <f t="shared" si="267"/>
        <v>1.2786190913813083E-3</v>
      </c>
      <c r="L846" s="125">
        <f t="shared" si="266"/>
        <v>0.99872138090861873</v>
      </c>
      <c r="M846" s="124">
        <f t="shared" si="271"/>
        <v>98647.141952857521</v>
      </c>
      <c r="N846" s="124">
        <f t="shared" si="265"/>
        <v>126.13211901112562</v>
      </c>
      <c r="O846" s="124">
        <f t="shared" si="268"/>
        <v>492920.37946675986</v>
      </c>
      <c r="P846" s="124">
        <f t="shared" si="269"/>
        <v>6808409.1716732411</v>
      </c>
      <c r="Q846" s="123">
        <f t="shared" si="270"/>
        <v>69.017804640776234</v>
      </c>
    </row>
    <row r="847" spans="2:17" x14ac:dyDescent="0.2">
      <c r="B847" s="121" t="s">
        <v>50</v>
      </c>
      <c r="C847" s="121" t="s">
        <v>70</v>
      </c>
      <c r="D847" s="126" t="s">
        <v>120</v>
      </c>
      <c r="E847" s="121" t="str">
        <f t="shared" si="263"/>
        <v>RNMale10-14</v>
      </c>
      <c r="F847" s="124">
        <f>VLOOKUP(E847,'Appendix 1b. Pop 2019'!$E$4:$F$1683,2,FALSE)</f>
        <v>133489</v>
      </c>
      <c r="G847" s="124">
        <f>VLOOKUP(E847,'Appendix 2b. Deaths 2019'!$E$4:$F$1683,2,FALSE)</f>
        <v>38</v>
      </c>
      <c r="H847" s="125">
        <f t="shared" si="264"/>
        <v>2.8466765051802021E-4</v>
      </c>
      <c r="I847" s="183">
        <v>5</v>
      </c>
      <c r="J847" s="215">
        <f>VLOOKUP(E847,'Appendix 3. nax IBGE 2019'!$E$5:$O$1850,11,FALSE)</f>
        <v>2.499999999999825</v>
      </c>
      <c r="K847" s="125">
        <f t="shared" si="267"/>
        <v>1.42232602706911E-3</v>
      </c>
      <c r="L847" s="125">
        <f t="shared" si="266"/>
        <v>0.99857767397293085</v>
      </c>
      <c r="M847" s="124">
        <f t="shared" si="271"/>
        <v>98521.009833846401</v>
      </c>
      <c r="N847" s="124">
        <f t="shared" si="265"/>
        <v>140.12899649981148</v>
      </c>
      <c r="O847" s="124">
        <f t="shared" si="268"/>
        <v>492254.72667798243</v>
      </c>
      <c r="P847" s="124">
        <f t="shared" si="269"/>
        <v>6315488.7922064811</v>
      </c>
      <c r="Q847" s="123">
        <f t="shared" si="270"/>
        <v>64.102964462680802</v>
      </c>
    </row>
    <row r="848" spans="2:17" x14ac:dyDescent="0.2">
      <c r="B848" s="121" t="s">
        <v>50</v>
      </c>
      <c r="C848" s="121" t="s">
        <v>70</v>
      </c>
      <c r="D848" s="122" t="s">
        <v>121</v>
      </c>
      <c r="E848" s="121" t="str">
        <f t="shared" si="263"/>
        <v>RNMale15-19</v>
      </c>
      <c r="F848" s="124">
        <f>VLOOKUP(E848,'Appendix 1b. Pop 2019'!$E$4:$F$1683,2,FALSE)</f>
        <v>140091</v>
      </c>
      <c r="G848" s="124">
        <f>VLOOKUP(E848,'Appendix 2b. Deaths 2019'!$E$4:$F$1683,2,FALSE)</f>
        <v>333</v>
      </c>
      <c r="H848" s="125">
        <f t="shared" si="264"/>
        <v>2.3770263614364948E-3</v>
      </c>
      <c r="I848" s="183">
        <v>5</v>
      </c>
      <c r="J848" s="215">
        <f>VLOOKUP(E848,'Appendix 3. nax IBGE 2019'!$E$5:$O$1850,11,FALSE)</f>
        <v>2.4999999999999507</v>
      </c>
      <c r="K848" s="125">
        <f t="shared" si="267"/>
        <v>1.1814920861318372E-2</v>
      </c>
      <c r="L848" s="125">
        <f t="shared" si="266"/>
        <v>0.98818507913868159</v>
      </c>
      <c r="M848" s="124">
        <f t="shared" si="271"/>
        <v>98380.880837346587</v>
      </c>
      <c r="N848" s="124">
        <f t="shared" si="265"/>
        <v>1162.3623213600431</v>
      </c>
      <c r="O848" s="124">
        <f t="shared" si="268"/>
        <v>488998.4983833328</v>
      </c>
      <c r="P848" s="124">
        <f t="shared" si="269"/>
        <v>5823234.065528499</v>
      </c>
      <c r="Q848" s="123">
        <f t="shared" si="270"/>
        <v>59.190708763383299</v>
      </c>
    </row>
    <row r="849" spans="2:17" x14ac:dyDescent="0.2">
      <c r="B849" s="121" t="s">
        <v>50</v>
      </c>
      <c r="C849" s="121" t="s">
        <v>70</v>
      </c>
      <c r="D849" s="122" t="s">
        <v>122</v>
      </c>
      <c r="E849" s="121" t="str">
        <f t="shared" si="263"/>
        <v>RNMale20-24</v>
      </c>
      <c r="F849" s="124">
        <f>VLOOKUP(E849,'Appendix 1b. Pop 2019'!$E$4:$F$1683,2,FALSE)</f>
        <v>151050</v>
      </c>
      <c r="G849" s="124">
        <f>VLOOKUP(E849,'Appendix 2b. Deaths 2019'!$E$4:$F$1683,2,FALSE)</f>
        <v>439</v>
      </c>
      <c r="H849" s="125">
        <f t="shared" si="264"/>
        <v>2.9063224097980803E-3</v>
      </c>
      <c r="I849" s="183">
        <v>5</v>
      </c>
      <c r="J849" s="215">
        <f>VLOOKUP(E849,'Appendix 3. nax IBGE 2019'!$E$5:$O$1850,11,FALSE)</f>
        <v>2.4999999999999925</v>
      </c>
      <c r="K849" s="125">
        <f t="shared" si="267"/>
        <v>1.442678979279975E-2</v>
      </c>
      <c r="L849" s="125">
        <f t="shared" si="266"/>
        <v>0.98557321020720023</v>
      </c>
      <c r="M849" s="124">
        <f t="shared" si="271"/>
        <v>97218.51851598655</v>
      </c>
      <c r="N849" s="124">
        <f t="shared" si="265"/>
        <v>1402.5511305975483</v>
      </c>
      <c r="O849" s="124">
        <f t="shared" si="268"/>
        <v>482586.21475343889</v>
      </c>
      <c r="P849" s="124">
        <f t="shared" si="269"/>
        <v>5334235.567145166</v>
      </c>
      <c r="Q849" s="123">
        <f t="shared" si="270"/>
        <v>54.86851320685377</v>
      </c>
    </row>
    <row r="850" spans="2:17" x14ac:dyDescent="0.2">
      <c r="B850" s="121" t="s">
        <v>50</v>
      </c>
      <c r="C850" s="121" t="s">
        <v>70</v>
      </c>
      <c r="D850" s="122" t="s">
        <v>123</v>
      </c>
      <c r="E850" s="121" t="str">
        <f t="shared" si="263"/>
        <v>RNMale25-29</v>
      </c>
      <c r="F850" s="124">
        <f>VLOOKUP(E850,'Appendix 1b. Pop 2019'!$E$4:$F$1683,2,FALSE)</f>
        <v>148908</v>
      </c>
      <c r="G850" s="124">
        <f>VLOOKUP(E850,'Appendix 2b. Deaths 2019'!$E$4:$F$1683,2,FALSE)</f>
        <v>406</v>
      </c>
      <c r="H850" s="125">
        <f t="shared" si="264"/>
        <v>2.7265157009697264E-3</v>
      </c>
      <c r="I850" s="183">
        <v>5</v>
      </c>
      <c r="J850" s="215">
        <f>VLOOKUP(E850,'Appendix 3. nax IBGE 2019'!$E$5:$O$1850,11,FALSE)</f>
        <v>2.4999999999999805</v>
      </c>
      <c r="K850" s="125">
        <f t="shared" si="267"/>
        <v>1.3540284012459727E-2</v>
      </c>
      <c r="L850" s="125">
        <f t="shared" si="266"/>
        <v>0.98645971598754023</v>
      </c>
      <c r="M850" s="124">
        <f t="shared" si="271"/>
        <v>95815.967385388998</v>
      </c>
      <c r="N850" s="124">
        <f t="shared" si="265"/>
        <v>1297.3754113267453</v>
      </c>
      <c r="O850" s="124">
        <f t="shared" si="268"/>
        <v>475836.39839862811</v>
      </c>
      <c r="P850" s="124">
        <f t="shared" si="269"/>
        <v>4851649.3523917273</v>
      </c>
      <c r="Q850" s="123">
        <f t="shared" si="270"/>
        <v>50.635081863522011</v>
      </c>
    </row>
    <row r="851" spans="2:17" x14ac:dyDescent="0.2">
      <c r="B851" s="121" t="s">
        <v>50</v>
      </c>
      <c r="C851" s="121" t="s">
        <v>70</v>
      </c>
      <c r="D851" s="122" t="s">
        <v>124</v>
      </c>
      <c r="E851" s="121" t="str">
        <f t="shared" si="263"/>
        <v>RNMale30-34</v>
      </c>
      <c r="F851" s="124">
        <f>VLOOKUP(E851,'Appendix 1b. Pop 2019'!$E$4:$F$1683,2,FALSE)</f>
        <v>152636</v>
      </c>
      <c r="G851" s="124">
        <f>VLOOKUP(E851,'Appendix 2b. Deaths 2019'!$E$4:$F$1683,2,FALSE)</f>
        <v>367</v>
      </c>
      <c r="H851" s="125">
        <f t="shared" si="264"/>
        <v>2.4044131135511938E-3</v>
      </c>
      <c r="I851" s="183">
        <v>5</v>
      </c>
      <c r="J851" s="215">
        <f>VLOOKUP(E851,'Appendix 3. nax IBGE 2019'!$E$5:$O$1850,11,FALSE)</f>
        <v>2.5000000000000018</v>
      </c>
      <c r="K851" s="125">
        <f t="shared" si="267"/>
        <v>1.1950232329448694E-2</v>
      </c>
      <c r="L851" s="125">
        <f t="shared" si="266"/>
        <v>0.9880497676705513</v>
      </c>
      <c r="M851" s="124">
        <f t="shared" si="271"/>
        <v>94518.591974062248</v>
      </c>
      <c r="N851" s="124">
        <f t="shared" si="265"/>
        <v>1129.5191335424086</v>
      </c>
      <c r="O851" s="124">
        <f t="shared" si="268"/>
        <v>469769.16203645524</v>
      </c>
      <c r="P851" s="124">
        <f t="shared" si="269"/>
        <v>4375812.9539930988</v>
      </c>
      <c r="Q851" s="123">
        <f t="shared" si="270"/>
        <v>46.295790728599805</v>
      </c>
    </row>
    <row r="852" spans="2:17" x14ac:dyDescent="0.2">
      <c r="B852" s="121" t="s">
        <v>50</v>
      </c>
      <c r="C852" s="121" t="s">
        <v>70</v>
      </c>
      <c r="D852" s="122" t="s">
        <v>125</v>
      </c>
      <c r="E852" s="121" t="str">
        <f t="shared" si="263"/>
        <v>RNMale35-39</v>
      </c>
      <c r="F852" s="124">
        <f>VLOOKUP(E852,'Appendix 1b. Pop 2019'!$E$4:$F$1683,2,FALSE)</f>
        <v>138702</v>
      </c>
      <c r="G852" s="124">
        <f>VLOOKUP(E852,'Appendix 2b. Deaths 2019'!$E$4:$F$1683,2,FALSE)</f>
        <v>407</v>
      </c>
      <c r="H852" s="125">
        <f t="shared" si="264"/>
        <v>2.9343484592868163E-3</v>
      </c>
      <c r="I852" s="183">
        <v>5</v>
      </c>
      <c r="J852" s="215">
        <f>VLOOKUP(E852,'Appendix 3. nax IBGE 2019'!$E$5:$O$1850,11,FALSE)</f>
        <v>2.5000000000000124</v>
      </c>
      <c r="K852" s="125">
        <f t="shared" si="267"/>
        <v>1.4564896095391125E-2</v>
      </c>
      <c r="L852" s="125">
        <f t="shared" si="266"/>
        <v>0.98543510390460887</v>
      </c>
      <c r="M852" s="124">
        <f t="shared" si="271"/>
        <v>93389.072840519846</v>
      </c>
      <c r="N852" s="124">
        <f t="shared" si="265"/>
        <v>1360.2021423670849</v>
      </c>
      <c r="O852" s="124">
        <f t="shared" si="268"/>
        <v>463544.85884668154</v>
      </c>
      <c r="P852" s="124">
        <f t="shared" si="269"/>
        <v>3906043.7919566431</v>
      </c>
      <c r="Q852" s="123">
        <f t="shared" si="270"/>
        <v>41.825490639862963</v>
      </c>
    </row>
    <row r="853" spans="2:17" x14ac:dyDescent="0.2">
      <c r="B853" s="121" t="s">
        <v>50</v>
      </c>
      <c r="C853" s="121" t="s">
        <v>70</v>
      </c>
      <c r="D853" s="122" t="s">
        <v>126</v>
      </c>
      <c r="E853" s="121" t="str">
        <f t="shared" si="263"/>
        <v>RNMale40-44</v>
      </c>
      <c r="F853" s="124">
        <f>VLOOKUP(E853,'Appendix 1b. Pop 2019'!$E$4:$F$1683,2,FALSE)</f>
        <v>119316</v>
      </c>
      <c r="G853" s="124">
        <f>VLOOKUP(E853,'Appendix 2b. Deaths 2019'!$E$4:$F$1683,2,FALSE)</f>
        <v>455</v>
      </c>
      <c r="H853" s="125">
        <f t="shared" si="264"/>
        <v>3.8134030641322203E-3</v>
      </c>
      <c r="I853" s="183">
        <v>5</v>
      </c>
      <c r="J853" s="215">
        <f>VLOOKUP(E853,'Appendix 3. nax IBGE 2019'!$E$5:$O$1850,11,FALSE)</f>
        <v>2.5000000000000098</v>
      </c>
      <c r="K853" s="125">
        <f t="shared" si="267"/>
        <v>1.8886956377357239E-2</v>
      </c>
      <c r="L853" s="125">
        <f t="shared" si="266"/>
        <v>0.98111304362264273</v>
      </c>
      <c r="M853" s="124">
        <f t="shared" si="271"/>
        <v>92028.870698152765</v>
      </c>
      <c r="N853" s="124">
        <f t="shared" si="265"/>
        <v>1738.1452663334612</v>
      </c>
      <c r="O853" s="124">
        <f t="shared" si="268"/>
        <v>455798.99032493023</v>
      </c>
      <c r="P853" s="124">
        <f t="shared" si="269"/>
        <v>3442498.9331099615</v>
      </c>
      <c r="Q853" s="123">
        <f t="shared" si="270"/>
        <v>37.406727986493273</v>
      </c>
    </row>
    <row r="854" spans="2:17" x14ac:dyDescent="0.2">
      <c r="B854" s="121" t="s">
        <v>50</v>
      </c>
      <c r="C854" s="121" t="s">
        <v>70</v>
      </c>
      <c r="D854" s="122" t="s">
        <v>127</v>
      </c>
      <c r="E854" s="121" t="str">
        <f t="shared" si="263"/>
        <v>RNMale45-49</v>
      </c>
      <c r="F854" s="124">
        <f>VLOOKUP(E854,'Appendix 1b. Pop 2019'!$E$4:$F$1683,2,FALSE)</f>
        <v>105048</v>
      </c>
      <c r="G854" s="124">
        <f>VLOOKUP(E854,'Appendix 2b. Deaths 2019'!$E$4:$F$1683,2,FALSE)</f>
        <v>524</v>
      </c>
      <c r="H854" s="125">
        <f t="shared" si="264"/>
        <v>4.9881958723631105E-3</v>
      </c>
      <c r="I854" s="183">
        <v>5</v>
      </c>
      <c r="J854" s="215">
        <f>VLOOKUP(E854,'Appendix 3. nax IBGE 2019'!$E$5:$O$1850,11,FALSE)</f>
        <v>2.5000000000000155</v>
      </c>
      <c r="K854" s="125">
        <f t="shared" si="267"/>
        <v>2.4633784012486133E-2</v>
      </c>
      <c r="L854" s="125">
        <f t="shared" si="266"/>
        <v>0.97536621598751383</v>
      </c>
      <c r="M854" s="124">
        <f t="shared" si="271"/>
        <v>90290.725431819301</v>
      </c>
      <c r="N854" s="124">
        <f t="shared" si="265"/>
        <v>2224.2022286181254</v>
      </c>
      <c r="O854" s="124">
        <f t="shared" si="268"/>
        <v>445893.1215875512</v>
      </c>
      <c r="P854" s="124">
        <f t="shared" si="269"/>
        <v>2986699.9427850312</v>
      </c>
      <c r="Q854" s="123">
        <f t="shared" si="270"/>
        <v>33.078701367178184</v>
      </c>
    </row>
    <row r="855" spans="2:17" x14ac:dyDescent="0.2">
      <c r="B855" s="121" t="s">
        <v>50</v>
      </c>
      <c r="C855" s="121" t="s">
        <v>70</v>
      </c>
      <c r="D855" s="122" t="s">
        <v>128</v>
      </c>
      <c r="E855" s="121" t="str">
        <f t="shared" si="263"/>
        <v>RNMale50-54</v>
      </c>
      <c r="F855" s="124">
        <f>VLOOKUP(E855,'Appendix 1b. Pop 2019'!$E$4:$F$1683,2,FALSE)</f>
        <v>99098</v>
      </c>
      <c r="G855" s="124">
        <f>VLOOKUP(E855,'Appendix 2b. Deaths 2019'!$E$4:$F$1683,2,FALSE)</f>
        <v>696</v>
      </c>
      <c r="H855" s="125">
        <f t="shared" si="264"/>
        <v>7.0233506226159963E-3</v>
      </c>
      <c r="I855" s="183">
        <v>5</v>
      </c>
      <c r="J855" s="215">
        <f>VLOOKUP(E855,'Appendix 3. nax IBGE 2019'!$E$5:$O$1850,11,FALSE)</f>
        <v>2.5000000000000102</v>
      </c>
      <c r="K855" s="125">
        <f t="shared" si="267"/>
        <v>3.4510799500188427E-2</v>
      </c>
      <c r="L855" s="125">
        <f t="shared" si="266"/>
        <v>0.96548920049981157</v>
      </c>
      <c r="M855" s="124">
        <f t="shared" si="271"/>
        <v>88066.52320320117</v>
      </c>
      <c r="N855" s="124">
        <f t="shared" si="265"/>
        <v>3039.2461249443672</v>
      </c>
      <c r="O855" s="124">
        <f t="shared" si="268"/>
        <v>432734.50070364494</v>
      </c>
      <c r="P855" s="124">
        <f t="shared" si="269"/>
        <v>2540806.82119748</v>
      </c>
      <c r="Q855" s="123">
        <f t="shared" si="270"/>
        <v>28.85099500675102</v>
      </c>
    </row>
    <row r="856" spans="2:17" x14ac:dyDescent="0.2">
      <c r="B856" s="121" t="s">
        <v>50</v>
      </c>
      <c r="C856" s="121" t="s">
        <v>70</v>
      </c>
      <c r="D856" s="122" t="s">
        <v>129</v>
      </c>
      <c r="E856" s="121" t="str">
        <f t="shared" si="263"/>
        <v>RNMale55-59</v>
      </c>
      <c r="F856" s="124">
        <f>VLOOKUP(E856,'Appendix 1b. Pop 2019'!$E$4:$F$1683,2,FALSE)</f>
        <v>82663</v>
      </c>
      <c r="G856" s="124">
        <f>VLOOKUP(E856,'Appendix 2b. Deaths 2019'!$E$4:$F$1683,2,FALSE)</f>
        <v>828</v>
      </c>
      <c r="H856" s="125">
        <f t="shared" si="264"/>
        <v>1.0016573315751908E-2</v>
      </c>
      <c r="I856" s="183">
        <v>5</v>
      </c>
      <c r="J856" s="215">
        <f>VLOOKUP(E856,'Appendix 3. nax IBGE 2019'!$E$5:$O$1850,11,FALSE)</f>
        <v>2.5000000000000009</v>
      </c>
      <c r="K856" s="125">
        <f t="shared" si="267"/>
        <v>4.8859358219347837E-2</v>
      </c>
      <c r="L856" s="125">
        <f t="shared" si="266"/>
        <v>0.95114064178065216</v>
      </c>
      <c r="M856" s="124">
        <f t="shared" si="271"/>
        <v>85027.277078256797</v>
      </c>
      <c r="N856" s="124">
        <f t="shared" si="265"/>
        <v>4154.3781891822919</v>
      </c>
      <c r="O856" s="124">
        <f t="shared" si="268"/>
        <v>414750.43991832831</v>
      </c>
      <c r="P856" s="124">
        <f t="shared" si="269"/>
        <v>2108072.320493835</v>
      </c>
      <c r="Q856" s="123">
        <f t="shared" si="270"/>
        <v>24.792894620788839</v>
      </c>
    </row>
    <row r="857" spans="2:17" x14ac:dyDescent="0.2">
      <c r="B857" s="121" t="s">
        <v>50</v>
      </c>
      <c r="C857" s="121" t="s">
        <v>70</v>
      </c>
      <c r="D857" s="122" t="s">
        <v>130</v>
      </c>
      <c r="E857" s="121" t="str">
        <f t="shared" si="263"/>
        <v>RNMale60-64</v>
      </c>
      <c r="F857" s="124">
        <f>VLOOKUP(E857,'Appendix 1b. Pop 2019'!$E$4:$F$1683,2,FALSE)</f>
        <v>59096</v>
      </c>
      <c r="G857" s="124">
        <f>VLOOKUP(E857,'Appendix 2b. Deaths 2019'!$E$4:$F$1683,2,FALSE)</f>
        <v>870</v>
      </c>
      <c r="H857" s="125">
        <f t="shared" si="264"/>
        <v>1.4721808582645187E-2</v>
      </c>
      <c r="I857" s="183">
        <v>5</v>
      </c>
      <c r="J857" s="215">
        <f>VLOOKUP(E857,'Appendix 3. nax IBGE 2019'!$E$5:$O$1850,11,FALSE)</f>
        <v>2.4999999999999938</v>
      </c>
      <c r="K857" s="125">
        <f t="shared" si="267"/>
        <v>7.0996066654697973E-2</v>
      </c>
      <c r="L857" s="125">
        <f t="shared" si="266"/>
        <v>0.92900393334530207</v>
      </c>
      <c r="M857" s="124">
        <f t="shared" si="271"/>
        <v>80872.898889074509</v>
      </c>
      <c r="N857" s="124">
        <f t="shared" si="265"/>
        <v>5741.6577200873835</v>
      </c>
      <c r="O857" s="124">
        <f t="shared" si="268"/>
        <v>390010.35014515405</v>
      </c>
      <c r="P857" s="124">
        <f t="shared" si="269"/>
        <v>1693321.8805755069</v>
      </c>
      <c r="Q857" s="123">
        <f t="shared" si="270"/>
        <v>20.938063354178411</v>
      </c>
    </row>
    <row r="858" spans="2:17" x14ac:dyDescent="0.2">
      <c r="B858" s="121" t="s">
        <v>50</v>
      </c>
      <c r="C858" s="121" t="s">
        <v>70</v>
      </c>
      <c r="D858" s="122" t="s">
        <v>131</v>
      </c>
      <c r="E858" s="121" t="str">
        <f t="shared" si="263"/>
        <v>RNMale65-69</v>
      </c>
      <c r="F858" s="124">
        <f>VLOOKUP(E858,'Appendix 1b. Pop 2019'!$E$4:$F$1683,2,FALSE)</f>
        <v>44439</v>
      </c>
      <c r="G858" s="124">
        <f>VLOOKUP(E858,'Appendix 2b. Deaths 2019'!$E$4:$F$1683,2,FALSE)</f>
        <v>1014</v>
      </c>
      <c r="H858" s="125">
        <f t="shared" si="264"/>
        <v>2.281779517990954E-2</v>
      </c>
      <c r="I858" s="183">
        <v>5</v>
      </c>
      <c r="J858" s="215">
        <f>VLOOKUP(E858,'Appendix 3. nax IBGE 2019'!$E$5:$O$1850,11,FALSE)</f>
        <v>2.5000000000000004</v>
      </c>
      <c r="K858" s="125">
        <f t="shared" si="267"/>
        <v>0.10793204751564696</v>
      </c>
      <c r="L858" s="125">
        <f t="shared" si="266"/>
        <v>0.892067952484353</v>
      </c>
      <c r="M858" s="124">
        <f t="shared" si="271"/>
        <v>75131.241168987122</v>
      </c>
      <c r="N858" s="124">
        <f t="shared" si="265"/>
        <v>8109.068691760649</v>
      </c>
      <c r="O858" s="124">
        <f t="shared" si="268"/>
        <v>355383.53411553398</v>
      </c>
      <c r="P858" s="124">
        <f t="shared" si="269"/>
        <v>1303311.5304303528</v>
      </c>
      <c r="Q858" s="123">
        <f t="shared" si="270"/>
        <v>17.347131634614033</v>
      </c>
    </row>
    <row r="859" spans="2:17" x14ac:dyDescent="0.2">
      <c r="B859" s="121" t="s">
        <v>50</v>
      </c>
      <c r="C859" s="121" t="s">
        <v>70</v>
      </c>
      <c r="D859" s="122" t="s">
        <v>132</v>
      </c>
      <c r="E859" s="121" t="str">
        <f t="shared" si="263"/>
        <v>RNMale70-74</v>
      </c>
      <c r="F859" s="124">
        <f>VLOOKUP(E859,'Appendix 1b. Pop 2019'!$E$4:$F$1683,2,FALSE)</f>
        <v>36804</v>
      </c>
      <c r="G859" s="124">
        <f>VLOOKUP(E859,'Appendix 2b. Deaths 2019'!$E$4:$F$1683,2,FALSE)</f>
        <v>1138</v>
      </c>
      <c r="H859" s="125">
        <f t="shared" si="264"/>
        <v>3.0920552113900664E-2</v>
      </c>
      <c r="I859" s="183">
        <v>5</v>
      </c>
      <c r="J859" s="215">
        <f>VLOOKUP(E859,'Appendix 3. nax IBGE 2019'!$E$5:$O$1850,11,FALSE)</f>
        <v>2.5000000000000058</v>
      </c>
      <c r="K859" s="125">
        <f t="shared" si="267"/>
        <v>0.14350929405533558</v>
      </c>
      <c r="L859" s="125">
        <f t="shared" si="266"/>
        <v>0.85649070594466448</v>
      </c>
      <c r="M859" s="124">
        <f t="shared" si="271"/>
        <v>67022.172477226472</v>
      </c>
      <c r="N859" s="124">
        <f t="shared" si="265"/>
        <v>9618.3046582617135</v>
      </c>
      <c r="O859" s="124">
        <f t="shared" si="268"/>
        <v>311065.10074047814</v>
      </c>
      <c r="P859" s="124">
        <f t="shared" si="269"/>
        <v>947927.99631481874</v>
      </c>
      <c r="Q859" s="123">
        <f t="shared" si="270"/>
        <v>14.143498506213239</v>
      </c>
    </row>
    <row r="860" spans="2:17" x14ac:dyDescent="0.2">
      <c r="B860" s="121" t="s">
        <v>50</v>
      </c>
      <c r="C860" s="121" t="s">
        <v>70</v>
      </c>
      <c r="D860" s="122" t="s">
        <v>133</v>
      </c>
      <c r="E860" s="121" t="str">
        <f t="shared" si="263"/>
        <v>RNMale75-79</v>
      </c>
      <c r="F860" s="124">
        <f>VLOOKUP(E860,'Appendix 1b. Pop 2019'!$E$4:$F$1683,2,FALSE)</f>
        <v>23617</v>
      </c>
      <c r="G860" s="124">
        <f>VLOOKUP(E860,'Appendix 2b. Deaths 2019'!$E$4:$F$1683,2,FALSE)</f>
        <v>1150</v>
      </c>
      <c r="H860" s="125">
        <f t="shared" si="264"/>
        <v>4.8693737561925729E-2</v>
      </c>
      <c r="I860" s="183">
        <v>5</v>
      </c>
      <c r="J860" s="215">
        <f>VLOOKUP(E860,'Appendix 3. nax IBGE 2019'!$E$5:$O$1850,11,FALSE)</f>
        <v>2.5000000000000004</v>
      </c>
      <c r="K860" s="125">
        <f t="shared" si="267"/>
        <v>0.2170466555941416</v>
      </c>
      <c r="L860" s="125">
        <f t="shared" si="266"/>
        <v>0.7829533444058584</v>
      </c>
      <c r="M860" s="124">
        <f t="shared" si="271"/>
        <v>57403.867818964762</v>
      </c>
      <c r="N860" s="124">
        <f t="shared" si="265"/>
        <v>12459.317528274472</v>
      </c>
      <c r="O860" s="124">
        <f t="shared" si="268"/>
        <v>255871.04527413764</v>
      </c>
      <c r="P860" s="124">
        <f t="shared" si="269"/>
        <v>636862.8955743406</v>
      </c>
      <c r="Q860" s="123">
        <f t="shared" si="270"/>
        <v>11.09442481441882</v>
      </c>
    </row>
    <row r="861" spans="2:17" x14ac:dyDescent="0.2">
      <c r="B861" s="121" t="s">
        <v>50</v>
      </c>
      <c r="C861" s="121" t="s">
        <v>70</v>
      </c>
      <c r="D861" s="122" t="s">
        <v>134</v>
      </c>
      <c r="E861" s="121" t="str">
        <f t="shared" si="263"/>
        <v>RNMale80-84</v>
      </c>
      <c r="F861" s="124">
        <f>VLOOKUP(E861,'Appendix 1b. Pop 2019'!$E$4:$F$1683,2,FALSE)</f>
        <v>15364</v>
      </c>
      <c r="G861" s="124">
        <f>VLOOKUP(E861,'Appendix 2b. Deaths 2019'!$E$4:$F$1683,2,FALSE)</f>
        <v>1112</v>
      </c>
      <c r="H861" s="125">
        <f t="shared" si="264"/>
        <v>7.2376985160114551E-2</v>
      </c>
      <c r="I861" s="183">
        <v>5</v>
      </c>
      <c r="J861" s="215">
        <f>VLOOKUP(E861,'Appendix 3. nax IBGE 2019'!$E$5:$O$1850,11,FALSE)</f>
        <v>2.4999999999999996</v>
      </c>
      <c r="K861" s="125">
        <f t="shared" si="267"/>
        <v>0.30643738977072305</v>
      </c>
      <c r="L861" s="125">
        <f t="shared" si="266"/>
        <v>0.6935626102292769</v>
      </c>
      <c r="M861" s="124">
        <f t="shared" si="271"/>
        <v>44944.550290690291</v>
      </c>
      <c r="N861" s="124">
        <f t="shared" si="265"/>
        <v>13772.690675498125</v>
      </c>
      <c r="O861" s="124">
        <f t="shared" si="268"/>
        <v>190291.02476470615</v>
      </c>
      <c r="P861" s="124">
        <f t="shared" si="269"/>
        <v>380991.85030020302</v>
      </c>
      <c r="Q861" s="123">
        <f t="shared" si="270"/>
        <v>8.4769309701852951</v>
      </c>
    </row>
    <row r="862" spans="2:17" x14ac:dyDescent="0.2">
      <c r="B862" s="121" t="s">
        <v>50</v>
      </c>
      <c r="C862" s="121" t="s">
        <v>70</v>
      </c>
      <c r="D862" s="122" t="s">
        <v>135</v>
      </c>
      <c r="E862" s="121" t="str">
        <f t="shared" si="263"/>
        <v>RNMale85-89</v>
      </c>
      <c r="F862" s="124">
        <f>VLOOKUP(E862,'Appendix 1b. Pop 2019'!$E$4:$F$1683,2,FALSE)</f>
        <v>7009</v>
      </c>
      <c r="G862" s="124">
        <f>VLOOKUP(E862,'Appendix 2b. Deaths 2019'!$E$4:$F$1683,2,FALSE)</f>
        <v>914</v>
      </c>
      <c r="H862" s="125">
        <f t="shared" si="264"/>
        <v>0.13040376658581823</v>
      </c>
      <c r="I862" s="183">
        <v>5</v>
      </c>
      <c r="J862" s="215">
        <f>VLOOKUP(E862,'Appendix 3. nax IBGE 2019'!$E$5:$O$1850,11,FALSE)</f>
        <v>2.5000000000000004</v>
      </c>
      <c r="K862" s="125">
        <f t="shared" si="267"/>
        <v>0.49171508500107597</v>
      </c>
      <c r="L862" s="125">
        <f t="shared" si="266"/>
        <v>0.50828491499892403</v>
      </c>
      <c r="M862" s="124">
        <f t="shared" si="271"/>
        <v>31171.859615192167</v>
      </c>
      <c r="N862" s="124">
        <f t="shared" si="265"/>
        <v>15327.673600325823</v>
      </c>
      <c r="O862" s="124">
        <f t="shared" si="268"/>
        <v>117540.11407514628</v>
      </c>
      <c r="P862" s="124">
        <f t="shared" si="269"/>
        <v>190700.82553549687</v>
      </c>
      <c r="Q862" s="123">
        <f t="shared" si="270"/>
        <v>6.1177237383218355</v>
      </c>
    </row>
    <row r="863" spans="2:17" x14ac:dyDescent="0.2">
      <c r="B863" s="121" t="s">
        <v>50</v>
      </c>
      <c r="C863" s="121" t="s">
        <v>70</v>
      </c>
      <c r="D863" s="122" t="s">
        <v>8</v>
      </c>
      <c r="E863" s="121" t="str">
        <f t="shared" si="263"/>
        <v>RNMale90+</v>
      </c>
      <c r="F863" s="189">
        <f>VLOOKUP(E863,'Appendix 1b. Pop 2019'!$E$4:$F$1683,2,FALSE)</f>
        <v>5010</v>
      </c>
      <c r="G863" s="189">
        <f>VLOOKUP(E863,'Appendix 2b. Deaths 2019'!$E$4:$F$1683,2,FALSE)</f>
        <v>1085</v>
      </c>
      <c r="H863" s="190">
        <f t="shared" si="264"/>
        <v>0.21656686626746507</v>
      </c>
      <c r="I863" s="191"/>
      <c r="J863" s="215">
        <f>VLOOKUP(E863,'Appendix 3. nax IBGE 2019'!$E$5:$O$1850,11,FALSE)</f>
        <v>4.7368019944418549</v>
      </c>
      <c r="K863" s="190">
        <v>1</v>
      </c>
      <c r="L863" s="190">
        <f t="shared" si="266"/>
        <v>0</v>
      </c>
      <c r="M863" s="189">
        <f t="shared" si="271"/>
        <v>15844.186014866344</v>
      </c>
      <c r="N863" s="189">
        <f t="shared" si="265"/>
        <v>15844.186014866344</v>
      </c>
      <c r="O863" s="189">
        <f>M863*Q863</f>
        <v>73160.711460350591</v>
      </c>
      <c r="P863" s="189">
        <f>O863</f>
        <v>73160.711460350591</v>
      </c>
      <c r="Q863" s="123">
        <f>1/H863</f>
        <v>4.6175115207373274</v>
      </c>
    </row>
    <row r="864" spans="2:17" x14ac:dyDescent="0.2">
      <c r="B864" s="207" t="s">
        <v>41</v>
      </c>
      <c r="C864" s="208" t="s">
        <v>69</v>
      </c>
      <c r="D864" s="194">
        <v>0</v>
      </c>
      <c r="E864" s="208" t="str">
        <f t="shared" si="263"/>
        <v>ROFemale0</v>
      </c>
      <c r="F864" s="195">
        <f>VLOOKUP(E864,'Appendix 1b. Pop 2019'!$E$4:$F$1683,2,FALSE)</f>
        <v>13787</v>
      </c>
      <c r="G864" s="195">
        <f>VLOOKUP(E864,'Appendix 2b. Deaths 2019'!$E$4:$F$1683,2,FALSE)</f>
        <v>150</v>
      </c>
      <c r="H864" s="193">
        <f t="shared" si="264"/>
        <v>1.0879814317835643E-2</v>
      </c>
      <c r="I864" s="196">
        <v>1</v>
      </c>
      <c r="J864" s="212">
        <f>VLOOKUP(E864,'Appendix 3. nax IBGE 2019'!$E$5:$O$1850,11,FALSE)</f>
        <v>0.102821717778855</v>
      </c>
      <c r="K864" s="193">
        <f t="shared" ref="K864:K882" si="272">(I864*H864)/(1+(I864-J864)*H864)</f>
        <v>1.0774641606785477E-2</v>
      </c>
      <c r="L864" s="193">
        <f t="shared" si="266"/>
        <v>0.98922535839321457</v>
      </c>
      <c r="M864" s="195">
        <v>100000</v>
      </c>
      <c r="N864" s="195">
        <f t="shared" si="265"/>
        <v>1077.4641606785478</v>
      </c>
      <c r="O864" s="195">
        <f t="shared" ref="O864:O882" si="273">M865*I864+N864*J864</f>
        <v>99033.322555167571</v>
      </c>
      <c r="P864" s="195">
        <f t="shared" ref="P864:P882" si="274">P865+O864</f>
        <v>7946526.098687957</v>
      </c>
      <c r="Q864" s="197">
        <f t="shared" ref="Q864:Q882" si="275">P864/M864</f>
        <v>79.465260986879571</v>
      </c>
    </row>
    <row r="865" spans="2:17" x14ac:dyDescent="0.2">
      <c r="B865" s="209" t="s">
        <v>41</v>
      </c>
      <c r="C865" s="187" t="s">
        <v>69</v>
      </c>
      <c r="D865" s="199" t="s">
        <v>139</v>
      </c>
      <c r="E865" s="187" t="str">
        <f t="shared" si="263"/>
        <v>ROFemale01-04</v>
      </c>
      <c r="F865" s="189">
        <f>VLOOKUP(E865,'Appendix 1b. Pop 2019'!$E$4:$F$1683,2,FALSE)</f>
        <v>54540</v>
      </c>
      <c r="G865" s="189">
        <f>VLOOKUP(E865,'Appendix 2b. Deaths 2019'!$E$4:$F$1683,2,FALSE)</f>
        <v>29</v>
      </c>
      <c r="H865" s="190">
        <f t="shared" si="264"/>
        <v>5.3171983865053167E-4</v>
      </c>
      <c r="I865" s="191">
        <v>4</v>
      </c>
      <c r="J865" s="213">
        <f>VLOOKUP(E865,'Appendix 3. nax IBGE 2019'!$E$5:$O$1850,11,FALSE)</f>
        <v>1.4953882362030753</v>
      </c>
      <c r="K865" s="190">
        <f t="shared" si="272"/>
        <v>2.1240506464092223E-3</v>
      </c>
      <c r="L865" s="190">
        <f t="shared" si="266"/>
        <v>0.99787594935359081</v>
      </c>
      <c r="M865" s="189">
        <f t="shared" ref="M865:M883" si="276">M864-N864</f>
        <v>98922.535839321456</v>
      </c>
      <c r="N865" s="189">
        <f t="shared" si="265"/>
        <v>210.11647619395021</v>
      </c>
      <c r="O865" s="189">
        <f t="shared" si="273"/>
        <v>395163.88315924292</v>
      </c>
      <c r="P865" s="189">
        <f t="shared" si="274"/>
        <v>7847492.7761327894</v>
      </c>
      <c r="Q865" s="200">
        <f t="shared" si="275"/>
        <v>79.329676595425809</v>
      </c>
    </row>
    <row r="866" spans="2:17" x14ac:dyDescent="0.2">
      <c r="B866" s="209" t="s">
        <v>41</v>
      </c>
      <c r="C866" s="187" t="s">
        <v>69</v>
      </c>
      <c r="D866" s="199" t="s">
        <v>138</v>
      </c>
      <c r="E866" s="187" t="str">
        <f t="shared" si="263"/>
        <v>ROFemale05-09</v>
      </c>
      <c r="F866" s="189">
        <f>VLOOKUP(E866,'Appendix 1b. Pop 2019'!$E$4:$F$1683,2,FALSE)</f>
        <v>65644</v>
      </c>
      <c r="G866" s="189">
        <f>VLOOKUP(E866,'Appendix 2b. Deaths 2019'!$E$4:$F$1683,2,FALSE)</f>
        <v>8</v>
      </c>
      <c r="H866" s="190">
        <f t="shared" si="264"/>
        <v>1.2186947778928768E-4</v>
      </c>
      <c r="I866" s="191">
        <v>5</v>
      </c>
      <c r="J866" s="213">
        <f>VLOOKUP(E866,'Appendix 3. nax IBGE 2019'!$E$5:$O$1850,11,FALSE)</f>
        <v>2.5000000000001608</v>
      </c>
      <c r="K866" s="190">
        <f t="shared" si="272"/>
        <v>6.0916179337231976E-4</v>
      </c>
      <c r="L866" s="190">
        <f t="shared" si="266"/>
        <v>0.99939083820662766</v>
      </c>
      <c r="M866" s="189">
        <f t="shared" si="276"/>
        <v>98712.419363127512</v>
      </c>
      <c r="N866" s="189">
        <f t="shared" si="265"/>
        <v>60.131834407363257</v>
      </c>
      <c r="O866" s="189">
        <f t="shared" si="273"/>
        <v>493411.76722961914</v>
      </c>
      <c r="P866" s="189">
        <f t="shared" si="274"/>
        <v>7452328.8929735469</v>
      </c>
      <c r="Q866" s="200">
        <f t="shared" si="275"/>
        <v>75.495352469876224</v>
      </c>
    </row>
    <row r="867" spans="2:17" x14ac:dyDescent="0.2">
      <c r="B867" s="209" t="s">
        <v>41</v>
      </c>
      <c r="C867" s="187" t="s">
        <v>69</v>
      </c>
      <c r="D867" s="199" t="s">
        <v>120</v>
      </c>
      <c r="E867" s="187" t="str">
        <f t="shared" si="263"/>
        <v>ROFemale10-14</v>
      </c>
      <c r="F867" s="189">
        <f>VLOOKUP(E867,'Appendix 1b. Pop 2019'!$E$4:$F$1683,2,FALSE)</f>
        <v>68080</v>
      </c>
      <c r="G867" s="189">
        <f>VLOOKUP(E867,'Appendix 2b. Deaths 2019'!$E$4:$F$1683,2,FALSE)</f>
        <v>16</v>
      </c>
      <c r="H867" s="190">
        <f t="shared" si="264"/>
        <v>2.3501762632197415E-4</v>
      </c>
      <c r="I867" s="191">
        <v>5</v>
      </c>
      <c r="J867" s="213">
        <f>VLOOKUP(E867,'Appendix 3. nax IBGE 2019'!$E$5:$O$1850,11,FALSE)</f>
        <v>2.4999999999997948</v>
      </c>
      <c r="K867" s="190">
        <f t="shared" si="272"/>
        <v>1.1743981209630064E-3</v>
      </c>
      <c r="L867" s="190">
        <f t="shared" si="266"/>
        <v>0.99882560187903702</v>
      </c>
      <c r="M867" s="189">
        <f t="shared" si="276"/>
        <v>98652.287528720146</v>
      </c>
      <c r="N867" s="189">
        <f t="shared" si="265"/>
        <v>115.85706110243117</v>
      </c>
      <c r="O867" s="189">
        <f t="shared" si="273"/>
        <v>492971.79499084462</v>
      </c>
      <c r="P867" s="189">
        <f t="shared" si="274"/>
        <v>6958917.1257439274</v>
      </c>
      <c r="Q867" s="200">
        <f t="shared" si="275"/>
        <v>70.539845553181038</v>
      </c>
    </row>
    <row r="868" spans="2:17" x14ac:dyDescent="0.2">
      <c r="B868" s="209" t="s">
        <v>41</v>
      </c>
      <c r="C868" s="187" t="s">
        <v>69</v>
      </c>
      <c r="D868" s="188" t="s">
        <v>121</v>
      </c>
      <c r="E868" s="187" t="str">
        <f t="shared" si="263"/>
        <v>ROFemale15-19</v>
      </c>
      <c r="F868" s="189">
        <f>VLOOKUP(E868,'Appendix 1b. Pop 2019'!$E$4:$F$1683,2,FALSE)</f>
        <v>74690</v>
      </c>
      <c r="G868" s="189">
        <f>VLOOKUP(E868,'Appendix 2b. Deaths 2019'!$E$4:$F$1683,2,FALSE)</f>
        <v>29</v>
      </c>
      <c r="H868" s="190">
        <f t="shared" si="264"/>
        <v>3.8827152229214083E-4</v>
      </c>
      <c r="I868" s="191">
        <v>5</v>
      </c>
      <c r="J868" s="213">
        <f>VLOOKUP(E868,'Appendix 3. nax IBGE 2019'!$E$5:$O$1850,11,FALSE)</f>
        <v>2.4999999999998948</v>
      </c>
      <c r="K868" s="190">
        <f t="shared" si="272"/>
        <v>1.9394750041799029E-3</v>
      </c>
      <c r="L868" s="190">
        <f t="shared" si="266"/>
        <v>0.9980605249958201</v>
      </c>
      <c r="M868" s="189">
        <f t="shared" si="276"/>
        <v>98536.430467617713</v>
      </c>
      <c r="N868" s="189">
        <f t="shared" si="265"/>
        <v>191.10894389305557</v>
      </c>
      <c r="O868" s="189">
        <f t="shared" si="273"/>
        <v>492204.37997835589</v>
      </c>
      <c r="P868" s="189">
        <f t="shared" si="274"/>
        <v>6465945.3307530824</v>
      </c>
      <c r="Q868" s="200">
        <f t="shared" si="275"/>
        <v>65.619845371585726</v>
      </c>
    </row>
    <row r="869" spans="2:17" x14ac:dyDescent="0.2">
      <c r="B869" s="209" t="s">
        <v>41</v>
      </c>
      <c r="C869" s="187" t="s">
        <v>69</v>
      </c>
      <c r="D869" s="188" t="s">
        <v>122</v>
      </c>
      <c r="E869" s="187" t="str">
        <f t="shared" si="263"/>
        <v>ROFemale20-24</v>
      </c>
      <c r="F869" s="189">
        <f>VLOOKUP(E869,'Appendix 1b. Pop 2019'!$E$4:$F$1683,2,FALSE)</f>
        <v>77520</v>
      </c>
      <c r="G869" s="189">
        <f>VLOOKUP(E869,'Appendix 2b. Deaths 2019'!$E$4:$F$1683,2,FALSE)</f>
        <v>30</v>
      </c>
      <c r="H869" s="190">
        <f t="shared" si="264"/>
        <v>3.8699690402476783E-4</v>
      </c>
      <c r="I869" s="191">
        <v>5</v>
      </c>
      <c r="J869" s="213">
        <f>VLOOKUP(E869,'Appendix 3. nax IBGE 2019'!$E$5:$O$1850,11,FALSE)</f>
        <v>2.5000000000000777</v>
      </c>
      <c r="K869" s="190">
        <f t="shared" si="272"/>
        <v>1.9331142470520009E-3</v>
      </c>
      <c r="L869" s="190">
        <f t="shared" si="266"/>
        <v>0.998066885752948</v>
      </c>
      <c r="M869" s="189">
        <f t="shared" si="276"/>
        <v>98345.321523724662</v>
      </c>
      <c r="N869" s="189">
        <f t="shared" si="265"/>
        <v>190.11274216842193</v>
      </c>
      <c r="O869" s="189">
        <f t="shared" si="273"/>
        <v>491251.32576320227</v>
      </c>
      <c r="P869" s="189">
        <f t="shared" si="274"/>
        <v>5973740.9507747265</v>
      </c>
      <c r="Q869" s="200">
        <f t="shared" si="275"/>
        <v>60.742502624627967</v>
      </c>
    </row>
    <row r="870" spans="2:17" x14ac:dyDescent="0.2">
      <c r="B870" s="209" t="s">
        <v>41</v>
      </c>
      <c r="C870" s="187" t="s">
        <v>69</v>
      </c>
      <c r="D870" s="188" t="s">
        <v>123</v>
      </c>
      <c r="E870" s="187" t="str">
        <f t="shared" si="263"/>
        <v>ROFemale25-29</v>
      </c>
      <c r="F870" s="189">
        <f>VLOOKUP(E870,'Appendix 1b. Pop 2019'!$E$4:$F$1683,2,FALSE)</f>
        <v>77795</v>
      </c>
      <c r="G870" s="189">
        <f>VLOOKUP(E870,'Appendix 2b. Deaths 2019'!$E$4:$F$1683,2,FALSE)</f>
        <v>42</v>
      </c>
      <c r="H870" s="190">
        <f t="shared" si="264"/>
        <v>5.3988045504209782E-4</v>
      </c>
      <c r="I870" s="191">
        <v>5</v>
      </c>
      <c r="J870" s="213">
        <f>VLOOKUP(E870,'Appendix 3. nax IBGE 2019'!$E$5:$O$1850,11,FALSE)</f>
        <v>2.5000000000000044</v>
      </c>
      <c r="K870" s="190">
        <f t="shared" si="272"/>
        <v>2.6957637997432602E-3</v>
      </c>
      <c r="L870" s="190">
        <f t="shared" si="266"/>
        <v>0.99730423620025677</v>
      </c>
      <c r="M870" s="189">
        <f t="shared" si="276"/>
        <v>98155.208781556241</v>
      </c>
      <c r="N870" s="189">
        <f t="shared" si="265"/>
        <v>264.60325858956105</v>
      </c>
      <c r="O870" s="189">
        <f t="shared" si="273"/>
        <v>490114.53576130734</v>
      </c>
      <c r="P870" s="189">
        <f t="shared" si="274"/>
        <v>5482489.6250115242</v>
      </c>
      <c r="Q870" s="200">
        <f t="shared" si="275"/>
        <v>55.855310105984984</v>
      </c>
    </row>
    <row r="871" spans="2:17" x14ac:dyDescent="0.2">
      <c r="B871" s="209" t="s">
        <v>41</v>
      </c>
      <c r="C871" s="187" t="s">
        <v>69</v>
      </c>
      <c r="D871" s="188" t="s">
        <v>124</v>
      </c>
      <c r="E871" s="187" t="str">
        <f t="shared" si="263"/>
        <v>ROFemale30-34</v>
      </c>
      <c r="F871" s="189">
        <f>VLOOKUP(E871,'Appendix 1b. Pop 2019'!$E$4:$F$1683,2,FALSE)</f>
        <v>76386</v>
      </c>
      <c r="G871" s="189">
        <f>VLOOKUP(E871,'Appendix 2b. Deaths 2019'!$E$4:$F$1683,2,FALSE)</f>
        <v>68</v>
      </c>
      <c r="H871" s="190">
        <f t="shared" si="264"/>
        <v>8.9021548451286882E-4</v>
      </c>
      <c r="I871" s="191">
        <v>5</v>
      </c>
      <c r="J871" s="213">
        <f>VLOOKUP(E871,'Appendix 3. nax IBGE 2019'!$E$5:$O$1850,11,FALSE)</f>
        <v>2.5000000000000155</v>
      </c>
      <c r="K871" s="190">
        <f t="shared" si="272"/>
        <v>4.4411933747844712E-3</v>
      </c>
      <c r="L871" s="190">
        <f t="shared" si="266"/>
        <v>0.99555880662521556</v>
      </c>
      <c r="M871" s="189">
        <f t="shared" si="276"/>
        <v>97890.605522966682</v>
      </c>
      <c r="N871" s="189">
        <f t="shared" si="265"/>
        <v>434.75110870223978</v>
      </c>
      <c r="O871" s="189">
        <f t="shared" si="273"/>
        <v>488366.14984307782</v>
      </c>
      <c r="P871" s="189">
        <f t="shared" si="274"/>
        <v>4992375.0892502172</v>
      </c>
      <c r="Q871" s="200">
        <f t="shared" si="275"/>
        <v>50.999532208215086</v>
      </c>
    </row>
    <row r="872" spans="2:17" x14ac:dyDescent="0.2">
      <c r="B872" s="209" t="s">
        <v>41</v>
      </c>
      <c r="C872" s="187" t="s">
        <v>69</v>
      </c>
      <c r="D872" s="188" t="s">
        <v>125</v>
      </c>
      <c r="E872" s="187" t="str">
        <f t="shared" si="263"/>
        <v>ROFemale35-39</v>
      </c>
      <c r="F872" s="189">
        <f>VLOOKUP(E872,'Appendix 1b. Pop 2019'!$E$4:$F$1683,2,FALSE)</f>
        <v>73586</v>
      </c>
      <c r="G872" s="189">
        <f>VLOOKUP(E872,'Appendix 2b. Deaths 2019'!$E$4:$F$1683,2,FALSE)</f>
        <v>99</v>
      </c>
      <c r="H872" s="190">
        <f t="shared" si="264"/>
        <v>1.3453646073981465E-3</v>
      </c>
      <c r="I872" s="191">
        <v>5</v>
      </c>
      <c r="J872" s="213">
        <f>VLOOKUP(E872,'Appendix 3. nax IBGE 2019'!$E$5:$O$1850,11,FALSE)</f>
        <v>2.5000000000000235</v>
      </c>
      <c r="K872" s="190">
        <f t="shared" si="272"/>
        <v>6.7042738052510049E-3</v>
      </c>
      <c r="L872" s="190">
        <f t="shared" si="266"/>
        <v>0.99329572619474904</v>
      </c>
      <c r="M872" s="189">
        <f t="shared" si="276"/>
        <v>97455.854414264439</v>
      </c>
      <c r="N872" s="189">
        <f t="shared" si="265"/>
        <v>653.37073191790864</v>
      </c>
      <c r="O872" s="189">
        <f t="shared" si="273"/>
        <v>485645.84524152742</v>
      </c>
      <c r="P872" s="189">
        <f t="shared" si="274"/>
        <v>4504008.9394071391</v>
      </c>
      <c r="Q872" s="200">
        <f t="shared" si="275"/>
        <v>46.215888891205445</v>
      </c>
    </row>
    <row r="873" spans="2:17" x14ac:dyDescent="0.2">
      <c r="B873" s="209" t="s">
        <v>41</v>
      </c>
      <c r="C873" s="187" t="s">
        <v>69</v>
      </c>
      <c r="D873" s="188" t="s">
        <v>126</v>
      </c>
      <c r="E873" s="187" t="str">
        <f t="shared" si="263"/>
        <v>ROFemale40-44</v>
      </c>
      <c r="F873" s="189">
        <f>VLOOKUP(E873,'Appendix 1b. Pop 2019'!$E$4:$F$1683,2,FALSE)</f>
        <v>65532</v>
      </c>
      <c r="G873" s="189">
        <f>VLOOKUP(E873,'Appendix 2b. Deaths 2019'!$E$4:$F$1683,2,FALSE)</f>
        <v>101</v>
      </c>
      <c r="H873" s="190">
        <f t="shared" si="264"/>
        <v>1.5412317646340719E-3</v>
      </c>
      <c r="I873" s="191">
        <v>5</v>
      </c>
      <c r="J873" s="213">
        <f>VLOOKUP(E873,'Appendix 3. nax IBGE 2019'!$E$5:$O$1850,11,FALSE)</f>
        <v>2.5000000000000502</v>
      </c>
      <c r="K873" s="190">
        <f t="shared" si="272"/>
        <v>7.6765803494744204E-3</v>
      </c>
      <c r="L873" s="190">
        <f t="shared" si="266"/>
        <v>0.99232341965052562</v>
      </c>
      <c r="M873" s="189">
        <f t="shared" si="276"/>
        <v>96802.48368234653</v>
      </c>
      <c r="N873" s="189">
        <f t="shared" si="265"/>
        <v>743.11204401621956</v>
      </c>
      <c r="O873" s="189">
        <f t="shared" si="273"/>
        <v>482154.63830169209</v>
      </c>
      <c r="P873" s="189">
        <f t="shared" si="274"/>
        <v>4018363.094165612</v>
      </c>
      <c r="Q873" s="200">
        <f t="shared" si="275"/>
        <v>41.510950352799931</v>
      </c>
    </row>
    <row r="874" spans="2:17" x14ac:dyDescent="0.2">
      <c r="B874" s="209" t="s">
        <v>41</v>
      </c>
      <c r="C874" s="187" t="s">
        <v>69</v>
      </c>
      <c r="D874" s="188" t="s">
        <v>127</v>
      </c>
      <c r="E874" s="187" t="str">
        <f t="shared" si="263"/>
        <v>ROFemale45-49</v>
      </c>
      <c r="F874" s="189">
        <f>VLOOKUP(E874,'Appendix 1b. Pop 2019'!$E$4:$F$1683,2,FALSE)</f>
        <v>57134</v>
      </c>
      <c r="G874" s="189">
        <f>VLOOKUP(E874,'Appendix 2b. Deaths 2019'!$E$4:$F$1683,2,FALSE)</f>
        <v>117</v>
      </c>
      <c r="H874" s="190">
        <f t="shared" si="264"/>
        <v>2.0478174116988134E-3</v>
      </c>
      <c r="I874" s="191">
        <v>5</v>
      </c>
      <c r="J874" s="213">
        <f>VLOOKUP(E874,'Appendix 3. nax IBGE 2019'!$E$5:$O$1850,11,FALSE)</f>
        <v>2.4999999999999969</v>
      </c>
      <c r="K874" s="190">
        <f t="shared" si="272"/>
        <v>1.0186934603362561E-2</v>
      </c>
      <c r="L874" s="190">
        <f t="shared" si="266"/>
        <v>0.98981306539663749</v>
      </c>
      <c r="M874" s="189">
        <f t="shared" si="276"/>
        <v>96059.371638330311</v>
      </c>
      <c r="N874" s="189">
        <f t="shared" si="265"/>
        <v>978.55053691977128</v>
      </c>
      <c r="O874" s="189">
        <f t="shared" si="273"/>
        <v>477850.48184935213</v>
      </c>
      <c r="P874" s="189">
        <f t="shared" si="274"/>
        <v>3536208.45586392</v>
      </c>
      <c r="Q874" s="200">
        <f t="shared" si="275"/>
        <v>36.81273774284066</v>
      </c>
    </row>
    <row r="875" spans="2:17" x14ac:dyDescent="0.2">
      <c r="B875" s="209" t="s">
        <v>41</v>
      </c>
      <c r="C875" s="187" t="s">
        <v>69</v>
      </c>
      <c r="D875" s="188" t="s">
        <v>128</v>
      </c>
      <c r="E875" s="187" t="str">
        <f t="shared" si="263"/>
        <v>ROFemale50-54</v>
      </c>
      <c r="F875" s="189">
        <f>VLOOKUP(E875,'Appendix 1b. Pop 2019'!$E$4:$F$1683,2,FALSE)</f>
        <v>48938</v>
      </c>
      <c r="G875" s="189">
        <f>VLOOKUP(E875,'Appendix 2b. Deaths 2019'!$E$4:$F$1683,2,FALSE)</f>
        <v>164</v>
      </c>
      <c r="H875" s="190">
        <f t="shared" si="264"/>
        <v>3.3511790428705709E-3</v>
      </c>
      <c r="I875" s="191">
        <v>5</v>
      </c>
      <c r="J875" s="213">
        <f>VLOOKUP(E875,'Appendix 3. nax IBGE 2019'!$E$5:$O$1850,11,FALSE)</f>
        <v>2.5000000000000093</v>
      </c>
      <c r="K875" s="190">
        <f t="shared" si="272"/>
        <v>1.6616681527113562E-2</v>
      </c>
      <c r="L875" s="190">
        <f t="shared" si="266"/>
        <v>0.9833833184728864</v>
      </c>
      <c r="M875" s="189">
        <f t="shared" si="276"/>
        <v>95080.821101410533</v>
      </c>
      <c r="N875" s="189">
        <f t="shared" si="265"/>
        <v>1579.9277235785978</v>
      </c>
      <c r="O875" s="189">
        <f t="shared" si="273"/>
        <v>471454.28619810613</v>
      </c>
      <c r="P875" s="189">
        <f t="shared" si="274"/>
        <v>3058357.9740145677</v>
      </c>
      <c r="Q875" s="200">
        <f t="shared" si="275"/>
        <v>32.165876762387327</v>
      </c>
    </row>
    <row r="876" spans="2:17" x14ac:dyDescent="0.2">
      <c r="B876" s="209" t="s">
        <v>41</v>
      </c>
      <c r="C876" s="187" t="s">
        <v>69</v>
      </c>
      <c r="D876" s="188" t="s">
        <v>129</v>
      </c>
      <c r="E876" s="187" t="str">
        <f t="shared" si="263"/>
        <v>ROFemale55-59</v>
      </c>
      <c r="F876" s="189">
        <f>VLOOKUP(E876,'Appendix 1b. Pop 2019'!$E$4:$F$1683,2,FALSE)</f>
        <v>39916</v>
      </c>
      <c r="G876" s="189">
        <f>VLOOKUP(E876,'Appendix 2b. Deaths 2019'!$E$4:$F$1683,2,FALSE)</f>
        <v>210</v>
      </c>
      <c r="H876" s="190">
        <f t="shared" si="264"/>
        <v>5.2610482012225672E-3</v>
      </c>
      <c r="I876" s="191">
        <v>5</v>
      </c>
      <c r="J876" s="213">
        <f>VLOOKUP(E876,'Appendix 3. nax IBGE 2019'!$E$5:$O$1850,11,FALSE)</f>
        <v>2.500000000000012</v>
      </c>
      <c r="K876" s="190">
        <f t="shared" si="272"/>
        <v>2.5963749659998519E-2</v>
      </c>
      <c r="L876" s="190">
        <f t="shared" si="266"/>
        <v>0.97403625034000152</v>
      </c>
      <c r="M876" s="189">
        <f t="shared" si="276"/>
        <v>93500.893377831933</v>
      </c>
      <c r="N876" s="189">
        <f t="shared" si="265"/>
        <v>2427.6337886482415</v>
      </c>
      <c r="O876" s="189">
        <f t="shared" si="273"/>
        <v>461435.38241753913</v>
      </c>
      <c r="P876" s="189">
        <f t="shared" si="274"/>
        <v>2586903.6878164615</v>
      </c>
      <c r="Q876" s="200">
        <f t="shared" si="275"/>
        <v>27.667154765708247</v>
      </c>
    </row>
    <row r="877" spans="2:17" x14ac:dyDescent="0.2">
      <c r="B877" s="209" t="s">
        <v>41</v>
      </c>
      <c r="C877" s="187" t="s">
        <v>69</v>
      </c>
      <c r="D877" s="188" t="s">
        <v>130</v>
      </c>
      <c r="E877" s="187" t="str">
        <f t="shared" si="263"/>
        <v>ROFemale60-64</v>
      </c>
      <c r="F877" s="189">
        <f>VLOOKUP(E877,'Appendix 1b. Pop 2019'!$E$4:$F$1683,2,FALSE)</f>
        <v>30586</v>
      </c>
      <c r="G877" s="189">
        <f>VLOOKUP(E877,'Appendix 2b. Deaths 2019'!$E$4:$F$1683,2,FALSE)</f>
        <v>270</v>
      </c>
      <c r="H877" s="190">
        <f t="shared" si="264"/>
        <v>8.8275681684430781E-3</v>
      </c>
      <c r="I877" s="191">
        <v>5</v>
      </c>
      <c r="J877" s="213">
        <f>VLOOKUP(E877,'Appendix 3. nax IBGE 2019'!$E$5:$O$1850,11,FALSE)</f>
        <v>2.5000000000000058</v>
      </c>
      <c r="K877" s="190">
        <f t="shared" si="272"/>
        <v>4.3184798950769328E-2</v>
      </c>
      <c r="L877" s="190">
        <f t="shared" si="266"/>
        <v>0.95681520104923068</v>
      </c>
      <c r="M877" s="189">
        <f t="shared" si="276"/>
        <v>91073.259589183697</v>
      </c>
      <c r="N877" s="189">
        <f t="shared" si="265"/>
        <v>3932.9804051501228</v>
      </c>
      <c r="O877" s="189">
        <f t="shared" si="273"/>
        <v>445533.84693304315</v>
      </c>
      <c r="P877" s="189">
        <f t="shared" si="274"/>
        <v>2125468.3053989224</v>
      </c>
      <c r="Q877" s="200">
        <f t="shared" si="275"/>
        <v>23.338006292808185</v>
      </c>
    </row>
    <row r="878" spans="2:17" x14ac:dyDescent="0.2">
      <c r="B878" s="209" t="s">
        <v>41</v>
      </c>
      <c r="C878" s="187" t="s">
        <v>69</v>
      </c>
      <c r="D878" s="188" t="s">
        <v>131</v>
      </c>
      <c r="E878" s="187" t="str">
        <f t="shared" si="263"/>
        <v>ROFemale65-69</v>
      </c>
      <c r="F878" s="189">
        <f>VLOOKUP(E878,'Appendix 1b. Pop 2019'!$E$4:$F$1683,2,FALSE)</f>
        <v>21858</v>
      </c>
      <c r="G878" s="189">
        <f>VLOOKUP(E878,'Appendix 2b. Deaths 2019'!$E$4:$F$1683,2,FALSE)</f>
        <v>301</v>
      </c>
      <c r="H878" s="190">
        <f t="shared" si="264"/>
        <v>1.3770701802543691E-2</v>
      </c>
      <c r="I878" s="191">
        <v>5</v>
      </c>
      <c r="J878" s="213">
        <f>VLOOKUP(E878,'Appendix 3. nax IBGE 2019'!$E$5:$O$1850,11,FALSE)</f>
        <v>2.5000000000000004</v>
      </c>
      <c r="K878" s="190">
        <f t="shared" si="272"/>
        <v>6.6561995533048812E-2</v>
      </c>
      <c r="L878" s="190">
        <f t="shared" si="266"/>
        <v>0.93343800446695124</v>
      </c>
      <c r="M878" s="189">
        <f t="shared" si="276"/>
        <v>87140.27918403357</v>
      </c>
      <c r="N878" s="189">
        <f t="shared" si="265"/>
        <v>5800.2308737962685</v>
      </c>
      <c r="O878" s="189">
        <f t="shared" si="273"/>
        <v>421200.81873567717</v>
      </c>
      <c r="P878" s="189">
        <f t="shared" si="274"/>
        <v>1679934.4584658793</v>
      </c>
      <c r="Q878" s="200">
        <f t="shared" si="275"/>
        <v>19.278506727273466</v>
      </c>
    </row>
    <row r="879" spans="2:17" x14ac:dyDescent="0.2">
      <c r="B879" s="209" t="s">
        <v>41</v>
      </c>
      <c r="C879" s="187" t="s">
        <v>69</v>
      </c>
      <c r="D879" s="188" t="s">
        <v>132</v>
      </c>
      <c r="E879" s="187" t="str">
        <f t="shared" si="263"/>
        <v>ROFemale70-74</v>
      </c>
      <c r="F879" s="189">
        <f>VLOOKUP(E879,'Appendix 1b. Pop 2019'!$E$4:$F$1683,2,FALSE)</f>
        <v>14078</v>
      </c>
      <c r="G879" s="189">
        <f>VLOOKUP(E879,'Appendix 2b. Deaths 2019'!$E$4:$F$1683,2,FALSE)</f>
        <v>338</v>
      </c>
      <c r="H879" s="190">
        <f t="shared" si="264"/>
        <v>2.4009092200596677E-2</v>
      </c>
      <c r="I879" s="191">
        <v>5</v>
      </c>
      <c r="J879" s="213">
        <f>VLOOKUP(E879,'Appendix 3. nax IBGE 2019'!$E$5:$O$1850,11,FALSE)</f>
        <v>2.4999999999999991</v>
      </c>
      <c r="K879" s="190">
        <f t="shared" si="272"/>
        <v>0.11324800643302285</v>
      </c>
      <c r="L879" s="190">
        <f t="shared" si="266"/>
        <v>0.8867519935669772</v>
      </c>
      <c r="M879" s="189">
        <f t="shared" si="276"/>
        <v>81340.048310237296</v>
      </c>
      <c r="N879" s="189">
        <f t="shared" si="265"/>
        <v>9211.5983143001431</v>
      </c>
      <c r="O879" s="189">
        <f t="shared" si="273"/>
        <v>383671.24576543609</v>
      </c>
      <c r="P879" s="189">
        <f t="shared" si="274"/>
        <v>1258733.639730202</v>
      </c>
      <c r="Q879" s="200">
        <f t="shared" si="275"/>
        <v>15.474955644595804</v>
      </c>
    </row>
    <row r="880" spans="2:17" x14ac:dyDescent="0.2">
      <c r="B880" s="209" t="s">
        <v>41</v>
      </c>
      <c r="C880" s="187" t="s">
        <v>69</v>
      </c>
      <c r="D880" s="188" t="s">
        <v>133</v>
      </c>
      <c r="E880" s="187" t="str">
        <f t="shared" si="263"/>
        <v>ROFemale75-79</v>
      </c>
      <c r="F880" s="189">
        <f>VLOOKUP(E880,'Appendix 1b. Pop 2019'!$E$4:$F$1683,2,FALSE)</f>
        <v>9084</v>
      </c>
      <c r="G880" s="189">
        <f>VLOOKUP(E880,'Appendix 2b. Deaths 2019'!$E$4:$F$1683,2,FALSE)</f>
        <v>319</v>
      </c>
      <c r="H880" s="190">
        <f t="shared" si="264"/>
        <v>3.5116688683399386E-2</v>
      </c>
      <c r="I880" s="191">
        <v>5</v>
      </c>
      <c r="J880" s="213">
        <f>VLOOKUP(E880,'Appendix 3. nax IBGE 2019'!$E$5:$O$1850,11,FALSE)</f>
        <v>2.4999999999999991</v>
      </c>
      <c r="K880" s="190">
        <f t="shared" si="272"/>
        <v>0.16141274098062036</v>
      </c>
      <c r="L880" s="190">
        <f t="shared" si="266"/>
        <v>0.83858725901937969</v>
      </c>
      <c r="M880" s="189">
        <f t="shared" si="276"/>
        <v>72128.449995937146</v>
      </c>
      <c r="N880" s="189">
        <f t="shared" si="265"/>
        <v>11642.450816527831</v>
      </c>
      <c r="O880" s="189">
        <f t="shared" si="273"/>
        <v>331536.12293836614</v>
      </c>
      <c r="P880" s="189">
        <f t="shared" si="274"/>
        <v>875062.39396476606</v>
      </c>
      <c r="Q880" s="200">
        <f t="shared" si="275"/>
        <v>12.13200053535126</v>
      </c>
    </row>
    <row r="881" spans="2:17" x14ac:dyDescent="0.2">
      <c r="B881" s="209" t="s">
        <v>41</v>
      </c>
      <c r="C881" s="187" t="s">
        <v>69</v>
      </c>
      <c r="D881" s="188" t="s">
        <v>134</v>
      </c>
      <c r="E881" s="187" t="str">
        <f t="shared" si="263"/>
        <v>ROFemale80-84</v>
      </c>
      <c r="F881" s="189">
        <f>VLOOKUP(E881,'Appendix 1b. Pop 2019'!$E$4:$F$1683,2,FALSE)</f>
        <v>5142</v>
      </c>
      <c r="G881" s="189">
        <f>VLOOKUP(E881,'Appendix 2b. Deaths 2019'!$E$4:$F$1683,2,FALSE)</f>
        <v>363</v>
      </c>
      <c r="H881" s="190">
        <f t="shared" si="264"/>
        <v>7.0595099183197202E-2</v>
      </c>
      <c r="I881" s="191">
        <v>5</v>
      </c>
      <c r="J881" s="213">
        <f>VLOOKUP(E881,'Appendix 3. nax IBGE 2019'!$E$5:$O$1850,11,FALSE)</f>
        <v>2.5</v>
      </c>
      <c r="K881" s="190">
        <f t="shared" si="272"/>
        <v>0.30002479543763949</v>
      </c>
      <c r="L881" s="190">
        <f t="shared" si="266"/>
        <v>0.69997520456236051</v>
      </c>
      <c r="M881" s="189">
        <f t="shared" si="276"/>
        <v>60485.999179409315</v>
      </c>
      <c r="N881" s="189">
        <f t="shared" si="265"/>
        <v>18147.299530643511</v>
      </c>
      <c r="O881" s="189">
        <f t="shared" si="273"/>
        <v>257061.74707043776</v>
      </c>
      <c r="P881" s="189">
        <f t="shared" si="274"/>
        <v>543526.27102639992</v>
      </c>
      <c r="Q881" s="200">
        <f t="shared" si="275"/>
        <v>8.9859848295508939</v>
      </c>
    </row>
    <row r="882" spans="2:17" x14ac:dyDescent="0.2">
      <c r="B882" s="209" t="s">
        <v>41</v>
      </c>
      <c r="C882" s="187" t="s">
        <v>69</v>
      </c>
      <c r="D882" s="188" t="s">
        <v>135</v>
      </c>
      <c r="E882" s="187" t="str">
        <f t="shared" si="263"/>
        <v>ROFemale85-89</v>
      </c>
      <c r="F882" s="189">
        <f>VLOOKUP(E882,'Appendix 1b. Pop 2019'!$E$4:$F$1683,2,FALSE)</f>
        <v>2451</v>
      </c>
      <c r="G882" s="189">
        <f>VLOOKUP(E882,'Appendix 2b. Deaths 2019'!$E$4:$F$1683,2,FALSE)</f>
        <v>315</v>
      </c>
      <c r="H882" s="190">
        <f t="shared" si="264"/>
        <v>0.12851897184822522</v>
      </c>
      <c r="I882" s="191">
        <v>5</v>
      </c>
      <c r="J882" s="213">
        <f>VLOOKUP(E882,'Appendix 3. nax IBGE 2019'!$E$5:$O$1850,11,FALSE)</f>
        <v>2.4999999999999996</v>
      </c>
      <c r="K882" s="190">
        <f t="shared" si="272"/>
        <v>0.48633626679018066</v>
      </c>
      <c r="L882" s="190">
        <f t="shared" si="266"/>
        <v>0.51366373320981928</v>
      </c>
      <c r="M882" s="189">
        <f t="shared" si="276"/>
        <v>42338.699648765803</v>
      </c>
      <c r="N882" s="189">
        <f t="shared" si="265"/>
        <v>20590.845127931494</v>
      </c>
      <c r="O882" s="189">
        <f t="shared" si="273"/>
        <v>160216.38542400027</v>
      </c>
      <c r="P882" s="189">
        <f t="shared" si="274"/>
        <v>286464.52395596216</v>
      </c>
      <c r="Q882" s="200">
        <f t="shared" si="275"/>
        <v>6.766020835132398</v>
      </c>
    </row>
    <row r="883" spans="2:17" x14ac:dyDescent="0.2">
      <c r="B883" s="210" t="s">
        <v>41</v>
      </c>
      <c r="C883" s="211" t="s">
        <v>69</v>
      </c>
      <c r="D883" s="203" t="s">
        <v>8</v>
      </c>
      <c r="E883" s="211" t="str">
        <f t="shared" si="263"/>
        <v>ROFemale90+</v>
      </c>
      <c r="F883" s="204">
        <f>VLOOKUP(E883,'Appendix 1b. Pop 2019'!$E$4:$F$1683,2,FALSE)</f>
        <v>1370</v>
      </c>
      <c r="G883" s="204">
        <f>VLOOKUP(E883,'Appendix 2b. Deaths 2019'!$E$4:$F$1683,2,FALSE)</f>
        <v>236</v>
      </c>
      <c r="H883" s="202">
        <f t="shared" si="264"/>
        <v>0.17226277372262774</v>
      </c>
      <c r="I883" s="205"/>
      <c r="J883" s="214">
        <f>VLOOKUP(E883,'Appendix 3. nax IBGE 2019'!$E$5:$O$1850,11,FALSE)</f>
        <v>5.9135784345256495</v>
      </c>
      <c r="K883" s="202">
        <v>1</v>
      </c>
      <c r="L883" s="202">
        <f t="shared" si="266"/>
        <v>0</v>
      </c>
      <c r="M883" s="204">
        <f t="shared" si="276"/>
        <v>21747.854520834309</v>
      </c>
      <c r="N883" s="204">
        <f t="shared" si="265"/>
        <v>21747.854520834309</v>
      </c>
      <c r="O883" s="204">
        <f>M883*Q883</f>
        <v>126248.13853196189</v>
      </c>
      <c r="P883" s="204">
        <f>O883</f>
        <v>126248.13853196189</v>
      </c>
      <c r="Q883" s="206">
        <f>1/H883</f>
        <v>5.8050847457627119</v>
      </c>
    </row>
    <row r="884" spans="2:17" x14ac:dyDescent="0.2">
      <c r="B884" s="207" t="s">
        <v>41</v>
      </c>
      <c r="C884" s="208" t="s">
        <v>70</v>
      </c>
      <c r="D884" s="194">
        <v>0</v>
      </c>
      <c r="E884" s="208" t="str">
        <f t="shared" si="263"/>
        <v>ROMale0</v>
      </c>
      <c r="F884" s="195">
        <f>VLOOKUP(E884,'Appendix 1b. Pop 2019'!$E$4:$F$1683,2,FALSE)</f>
        <v>14445</v>
      </c>
      <c r="G884" s="195">
        <f>VLOOKUP(E884,'Appendix 2b. Deaths 2019'!$E$4:$F$1683,2,FALSE)</f>
        <v>159</v>
      </c>
      <c r="H884" s="193">
        <f t="shared" si="264"/>
        <v>1.1007268951194185E-2</v>
      </c>
      <c r="I884" s="196">
        <v>1</v>
      </c>
      <c r="J884" s="212">
        <f>VLOOKUP(E884,'Appendix 3. nax IBGE 2019'!$E$5:$O$1850,11,FALSE)</f>
        <v>9.973310687529062E-2</v>
      </c>
      <c r="K884" s="193">
        <f t="shared" ref="K884:K902" si="277">(I884*H884)/(1+(I884-J884)*H884)</f>
        <v>1.089926292517902E-2</v>
      </c>
      <c r="L884" s="193">
        <f t="shared" si="266"/>
        <v>0.98910073707482093</v>
      </c>
      <c r="M884" s="195">
        <v>100000</v>
      </c>
      <c r="N884" s="195">
        <f t="shared" si="265"/>
        <v>1089.9262925179021</v>
      </c>
      <c r="O884" s="195">
        <f t="shared" ref="O884:O902" si="278">M885*I884+N884*J884</f>
        <v>99018.775442899976</v>
      </c>
      <c r="P884" s="195">
        <f t="shared" ref="P884:P902" si="279">P885+O884</f>
        <v>7374951.793382409</v>
      </c>
      <c r="Q884" s="197">
        <f t="shared" ref="Q884:Q902" si="280">P884/M884</f>
        <v>73.749517933824094</v>
      </c>
    </row>
    <row r="885" spans="2:17" x14ac:dyDescent="0.2">
      <c r="B885" s="209" t="s">
        <v>41</v>
      </c>
      <c r="C885" s="187" t="s">
        <v>70</v>
      </c>
      <c r="D885" s="199" t="s">
        <v>139</v>
      </c>
      <c r="E885" s="187" t="str">
        <f t="shared" si="263"/>
        <v>ROMale01-04</v>
      </c>
      <c r="F885" s="189">
        <f>VLOOKUP(E885,'Appendix 1b. Pop 2019'!$E$4:$F$1683,2,FALSE)</f>
        <v>57125</v>
      </c>
      <c r="G885" s="189">
        <f>VLOOKUP(E885,'Appendix 2b. Deaths 2019'!$E$4:$F$1683,2,FALSE)</f>
        <v>27</v>
      </c>
      <c r="H885" s="190">
        <f t="shared" si="264"/>
        <v>4.7264770240700217E-4</v>
      </c>
      <c r="I885" s="191">
        <v>4</v>
      </c>
      <c r="J885" s="213">
        <f>VLOOKUP(E885,'Appendix 3. nax IBGE 2019'!$E$5:$O$1850,11,FALSE)</f>
        <v>1.5930197039947318</v>
      </c>
      <c r="K885" s="190">
        <f t="shared" si="277"/>
        <v>1.8884424161135299E-3</v>
      </c>
      <c r="L885" s="190">
        <f t="shared" si="266"/>
        <v>0.99811155758388648</v>
      </c>
      <c r="M885" s="189">
        <f t="shared" ref="M885:M903" si="281">M884-N884</f>
        <v>98910.073707482094</v>
      </c>
      <c r="N885" s="189">
        <f t="shared" si="265"/>
        <v>186.7859785701248</v>
      </c>
      <c r="O885" s="189">
        <f t="shared" si="278"/>
        <v>395190.70465993998</v>
      </c>
      <c r="P885" s="189">
        <f t="shared" si="279"/>
        <v>7275933.0179395089</v>
      </c>
      <c r="Q885" s="200">
        <f t="shared" si="280"/>
        <v>73.561091860647537</v>
      </c>
    </row>
    <row r="886" spans="2:17" x14ac:dyDescent="0.2">
      <c r="B886" s="209" t="s">
        <v>41</v>
      </c>
      <c r="C886" s="187" t="s">
        <v>70</v>
      </c>
      <c r="D886" s="199" t="s">
        <v>138</v>
      </c>
      <c r="E886" s="187" t="str">
        <f t="shared" si="263"/>
        <v>ROMale05-09</v>
      </c>
      <c r="F886" s="189">
        <f>VLOOKUP(E886,'Appendix 1b. Pop 2019'!$E$4:$F$1683,2,FALSE)</f>
        <v>68776</v>
      </c>
      <c r="G886" s="189">
        <f>VLOOKUP(E886,'Appendix 2b. Deaths 2019'!$E$4:$F$1683,2,FALSE)</f>
        <v>25</v>
      </c>
      <c r="H886" s="190">
        <f t="shared" si="264"/>
        <v>3.634988949633593E-4</v>
      </c>
      <c r="I886" s="191">
        <v>5</v>
      </c>
      <c r="J886" s="213">
        <f>VLOOKUP(E886,'Appendix 3. nax IBGE 2019'!$E$5:$O$1850,11,FALSE)</f>
        <v>2.499999999999996</v>
      </c>
      <c r="K886" s="190">
        <f t="shared" si="277"/>
        <v>1.8158443312971668E-3</v>
      </c>
      <c r="L886" s="190">
        <f t="shared" si="266"/>
        <v>0.99818415566870289</v>
      </c>
      <c r="M886" s="189">
        <f t="shared" si="281"/>
        <v>98723.287728911964</v>
      </c>
      <c r="N886" s="189">
        <f t="shared" si="265"/>
        <v>179.26612238956395</v>
      </c>
      <c r="O886" s="189">
        <f t="shared" si="278"/>
        <v>493168.27333858586</v>
      </c>
      <c r="P886" s="189">
        <f t="shared" si="279"/>
        <v>6880742.3132795691</v>
      </c>
      <c r="Q886" s="200">
        <f t="shared" si="280"/>
        <v>69.697256559907743</v>
      </c>
    </row>
    <row r="887" spans="2:17" x14ac:dyDescent="0.2">
      <c r="B887" s="209" t="s">
        <v>41</v>
      </c>
      <c r="C887" s="187" t="s">
        <v>70</v>
      </c>
      <c r="D887" s="199" t="s">
        <v>120</v>
      </c>
      <c r="E887" s="187" t="str">
        <f t="shared" si="263"/>
        <v>ROMale10-14</v>
      </c>
      <c r="F887" s="189">
        <f>VLOOKUP(E887,'Appendix 1b. Pop 2019'!$E$4:$F$1683,2,FALSE)</f>
        <v>71358</v>
      </c>
      <c r="G887" s="189">
        <f>VLOOKUP(E887,'Appendix 2b. Deaths 2019'!$E$4:$F$1683,2,FALSE)</f>
        <v>21</v>
      </c>
      <c r="H887" s="190">
        <f t="shared" si="264"/>
        <v>2.942907592701589E-4</v>
      </c>
      <c r="I887" s="191">
        <v>5</v>
      </c>
      <c r="J887" s="213">
        <f>VLOOKUP(E887,'Appendix 3. nax IBGE 2019'!$E$5:$O$1850,11,FALSE)</f>
        <v>2.4999999999997673</v>
      </c>
      <c r="K887" s="190">
        <f t="shared" si="277"/>
        <v>1.4703720041170415E-3</v>
      </c>
      <c r="L887" s="190">
        <f t="shared" si="266"/>
        <v>0.99852962799588296</v>
      </c>
      <c r="M887" s="189">
        <f t="shared" si="281"/>
        <v>98544.021606522394</v>
      </c>
      <c r="N887" s="189">
        <f t="shared" si="265"/>
        <v>144.89637054333537</v>
      </c>
      <c r="O887" s="189">
        <f t="shared" si="278"/>
        <v>492357.86710625357</v>
      </c>
      <c r="P887" s="189">
        <f t="shared" si="279"/>
        <v>6387574.0399409831</v>
      </c>
      <c r="Q887" s="200">
        <f t="shared" si="280"/>
        <v>64.819498289262071</v>
      </c>
    </row>
    <row r="888" spans="2:17" x14ac:dyDescent="0.2">
      <c r="B888" s="209" t="s">
        <v>41</v>
      </c>
      <c r="C888" s="187" t="s">
        <v>70</v>
      </c>
      <c r="D888" s="188" t="s">
        <v>121</v>
      </c>
      <c r="E888" s="187" t="str">
        <f t="shared" si="263"/>
        <v>ROMale15-19</v>
      </c>
      <c r="F888" s="189">
        <f>VLOOKUP(E888,'Appendix 1b. Pop 2019'!$E$4:$F$1683,2,FALSE)</f>
        <v>77704</v>
      </c>
      <c r="G888" s="189">
        <f>VLOOKUP(E888,'Appendix 2b. Deaths 2019'!$E$4:$F$1683,2,FALSE)</f>
        <v>106</v>
      </c>
      <c r="H888" s="190">
        <f t="shared" si="264"/>
        <v>1.3641511376505714E-3</v>
      </c>
      <c r="I888" s="191">
        <v>5</v>
      </c>
      <c r="J888" s="213">
        <f>VLOOKUP(E888,'Appendix 3. nax IBGE 2019'!$E$5:$O$1850,11,FALSE)</f>
        <v>2.5000000000000262</v>
      </c>
      <c r="K888" s="190">
        <f t="shared" si="277"/>
        <v>6.7975733945542464E-3</v>
      </c>
      <c r="L888" s="190">
        <f t="shared" si="266"/>
        <v>0.99320242660544578</v>
      </c>
      <c r="M888" s="189">
        <f t="shared" si="281"/>
        <v>98399.125235979052</v>
      </c>
      <c r="N888" s="189">
        <f t="shared" si="265"/>
        <v>668.8752757515025</v>
      </c>
      <c r="O888" s="189">
        <f t="shared" si="278"/>
        <v>490323.43799051648</v>
      </c>
      <c r="P888" s="189">
        <f t="shared" si="279"/>
        <v>5895216.1728347298</v>
      </c>
      <c r="Q888" s="200">
        <f t="shared" si="280"/>
        <v>59.91126606762942</v>
      </c>
    </row>
    <row r="889" spans="2:17" x14ac:dyDescent="0.2">
      <c r="B889" s="209" t="s">
        <v>41</v>
      </c>
      <c r="C889" s="187" t="s">
        <v>70</v>
      </c>
      <c r="D889" s="188" t="s">
        <v>122</v>
      </c>
      <c r="E889" s="187" t="str">
        <f t="shared" si="263"/>
        <v>ROMale20-24</v>
      </c>
      <c r="F889" s="189">
        <f>VLOOKUP(E889,'Appendix 1b. Pop 2019'!$E$4:$F$1683,2,FALSE)</f>
        <v>79656</v>
      </c>
      <c r="G889" s="189">
        <f>VLOOKUP(E889,'Appendix 2b. Deaths 2019'!$E$4:$F$1683,2,FALSE)</f>
        <v>159</v>
      </c>
      <c r="H889" s="190">
        <f t="shared" si="264"/>
        <v>1.9960831575775834E-3</v>
      </c>
      <c r="I889" s="191">
        <v>5</v>
      </c>
      <c r="J889" s="213">
        <f>VLOOKUP(E889,'Appendix 3. nax IBGE 2019'!$E$5:$O$1850,11,FALSE)</f>
        <v>2.5000000000000182</v>
      </c>
      <c r="K889" s="190">
        <f t="shared" si="277"/>
        <v>9.9308587382188167E-3</v>
      </c>
      <c r="L889" s="190">
        <f t="shared" si="266"/>
        <v>0.99006914126178114</v>
      </c>
      <c r="M889" s="189">
        <f t="shared" si="281"/>
        <v>97730.249960227549</v>
      </c>
      <c r="N889" s="189">
        <f t="shared" si="265"/>
        <v>970.54530680583491</v>
      </c>
      <c r="O889" s="189">
        <f t="shared" si="278"/>
        <v>486224.88653412316</v>
      </c>
      <c r="P889" s="189">
        <f t="shared" si="279"/>
        <v>5404892.7348442134</v>
      </c>
      <c r="Q889" s="200">
        <f t="shared" si="280"/>
        <v>55.304194321039766</v>
      </c>
    </row>
    <row r="890" spans="2:17" x14ac:dyDescent="0.2">
      <c r="B890" s="209" t="s">
        <v>41</v>
      </c>
      <c r="C890" s="187" t="s">
        <v>70</v>
      </c>
      <c r="D890" s="188" t="s">
        <v>123</v>
      </c>
      <c r="E890" s="187" t="str">
        <f t="shared" si="263"/>
        <v>ROMale25-29</v>
      </c>
      <c r="F890" s="189">
        <f>VLOOKUP(E890,'Appendix 1b. Pop 2019'!$E$4:$F$1683,2,FALSE)</f>
        <v>78695</v>
      </c>
      <c r="G890" s="189">
        <f>VLOOKUP(E890,'Appendix 2b. Deaths 2019'!$E$4:$F$1683,2,FALSE)</f>
        <v>152</v>
      </c>
      <c r="H890" s="190">
        <f t="shared" si="264"/>
        <v>1.931507719677235E-3</v>
      </c>
      <c r="I890" s="191">
        <v>5</v>
      </c>
      <c r="J890" s="213">
        <f>VLOOKUP(E890,'Appendix 3. nax IBGE 2019'!$E$5:$O$1850,11,FALSE)</f>
        <v>2.5000000000000067</v>
      </c>
      <c r="K890" s="190">
        <f t="shared" si="277"/>
        <v>9.6111286753082521E-3</v>
      </c>
      <c r="L890" s="190">
        <f t="shared" si="266"/>
        <v>0.99038887132469178</v>
      </c>
      <c r="M890" s="189">
        <f t="shared" si="281"/>
        <v>96759.704653421708</v>
      </c>
      <c r="N890" s="189">
        <f t="shared" si="265"/>
        <v>929.96997200885869</v>
      </c>
      <c r="O890" s="189">
        <f t="shared" si="278"/>
        <v>481473.59833708644</v>
      </c>
      <c r="P890" s="189">
        <f t="shared" si="279"/>
        <v>4918667.8483100906</v>
      </c>
      <c r="Q890" s="200">
        <f t="shared" si="280"/>
        <v>50.833845203723989</v>
      </c>
    </row>
    <row r="891" spans="2:17" x14ac:dyDescent="0.2">
      <c r="B891" s="209" t="s">
        <v>41</v>
      </c>
      <c r="C891" s="187" t="s">
        <v>70</v>
      </c>
      <c r="D891" s="188" t="s">
        <v>124</v>
      </c>
      <c r="E891" s="187" t="str">
        <f t="shared" si="263"/>
        <v>ROMale30-34</v>
      </c>
      <c r="F891" s="189">
        <f>VLOOKUP(E891,'Appendix 1b. Pop 2019'!$E$4:$F$1683,2,FALSE)</f>
        <v>78062</v>
      </c>
      <c r="G891" s="189">
        <f>VLOOKUP(E891,'Appendix 2b. Deaths 2019'!$E$4:$F$1683,2,FALSE)</f>
        <v>172</v>
      </c>
      <c r="H891" s="190">
        <f t="shared" si="264"/>
        <v>2.2033768030539826E-3</v>
      </c>
      <c r="I891" s="191">
        <v>5</v>
      </c>
      <c r="J891" s="213">
        <f>VLOOKUP(E891,'Appendix 3. nax IBGE 2019'!$E$5:$O$1850,11,FALSE)</f>
        <v>2.4999999999999751</v>
      </c>
      <c r="K891" s="190">
        <f t="shared" si="277"/>
        <v>1.0956530601844773E-2</v>
      </c>
      <c r="L891" s="190">
        <f t="shared" si="266"/>
        <v>0.98904346939815524</v>
      </c>
      <c r="M891" s="189">
        <f t="shared" si="281"/>
        <v>95829.734681412854</v>
      </c>
      <c r="N891" s="189">
        <f t="shared" si="265"/>
        <v>1049.9614206035653</v>
      </c>
      <c r="O891" s="189">
        <f t="shared" si="278"/>
        <v>476523.76985555538</v>
      </c>
      <c r="P891" s="189">
        <f t="shared" si="279"/>
        <v>4437194.2499730038</v>
      </c>
      <c r="Q891" s="200">
        <f t="shared" si="280"/>
        <v>46.302896118042185</v>
      </c>
    </row>
    <row r="892" spans="2:17" x14ac:dyDescent="0.2">
      <c r="B892" s="209" t="s">
        <v>41</v>
      </c>
      <c r="C892" s="187" t="s">
        <v>70</v>
      </c>
      <c r="D892" s="188" t="s">
        <v>125</v>
      </c>
      <c r="E892" s="187" t="str">
        <f t="shared" si="263"/>
        <v>ROMale35-39</v>
      </c>
      <c r="F892" s="189">
        <f>VLOOKUP(E892,'Appendix 1b. Pop 2019'!$E$4:$F$1683,2,FALSE)</f>
        <v>73634</v>
      </c>
      <c r="G892" s="189">
        <f>VLOOKUP(E892,'Appendix 2b. Deaths 2019'!$E$4:$F$1683,2,FALSE)</f>
        <v>177</v>
      </c>
      <c r="H892" s="190">
        <f t="shared" si="264"/>
        <v>2.4037808621017467E-3</v>
      </c>
      <c r="I892" s="191">
        <v>5</v>
      </c>
      <c r="J892" s="213">
        <f>VLOOKUP(E892,'Appendix 3. nax IBGE 2019'!$E$5:$O$1850,11,FALSE)</f>
        <v>2.4999999999999738</v>
      </c>
      <c r="K892" s="190">
        <f t="shared" si="277"/>
        <v>1.1947108732189021E-2</v>
      </c>
      <c r="L892" s="190">
        <f t="shared" si="266"/>
        <v>0.98805289126781093</v>
      </c>
      <c r="M892" s="189">
        <f t="shared" si="281"/>
        <v>94779.773260809292</v>
      </c>
      <c r="N892" s="189">
        <f t="shared" si="265"/>
        <v>1132.3442567591101</v>
      </c>
      <c r="O892" s="189">
        <f t="shared" si="278"/>
        <v>471068.0056621487</v>
      </c>
      <c r="P892" s="189">
        <f t="shared" si="279"/>
        <v>3960670.4801174481</v>
      </c>
      <c r="Q892" s="200">
        <f t="shared" si="280"/>
        <v>41.78814048456006</v>
      </c>
    </row>
    <row r="893" spans="2:17" x14ac:dyDescent="0.2">
      <c r="B893" s="209" t="s">
        <v>41</v>
      </c>
      <c r="C893" s="187" t="s">
        <v>70</v>
      </c>
      <c r="D893" s="188" t="s">
        <v>126</v>
      </c>
      <c r="E893" s="187" t="str">
        <f t="shared" si="263"/>
        <v>ROMale40-44</v>
      </c>
      <c r="F893" s="189">
        <f>VLOOKUP(E893,'Appendix 1b. Pop 2019'!$E$4:$F$1683,2,FALSE)</f>
        <v>64743</v>
      </c>
      <c r="G893" s="189">
        <f>VLOOKUP(E893,'Appendix 2b. Deaths 2019'!$E$4:$F$1683,2,FALSE)</f>
        <v>229</v>
      </c>
      <c r="H893" s="190">
        <f t="shared" si="264"/>
        <v>3.5370619217521587E-3</v>
      </c>
      <c r="I893" s="191">
        <v>5</v>
      </c>
      <c r="J893" s="213">
        <f>VLOOKUP(E893,'Appendix 3. nax IBGE 2019'!$E$5:$O$1850,11,FALSE)</f>
        <v>2.5000000000000022</v>
      </c>
      <c r="K893" s="190">
        <f t="shared" si="277"/>
        <v>1.7530295259165135E-2</v>
      </c>
      <c r="L893" s="190">
        <f t="shared" si="266"/>
        <v>0.98246970474083484</v>
      </c>
      <c r="M893" s="189">
        <f t="shared" si="281"/>
        <v>93647.42900405018</v>
      </c>
      <c r="N893" s="189">
        <f t="shared" si="265"/>
        <v>1641.6670807027044</v>
      </c>
      <c r="O893" s="189">
        <f t="shared" si="278"/>
        <v>464132.97731849412</v>
      </c>
      <c r="P893" s="189">
        <f t="shared" si="279"/>
        <v>3489602.4744552993</v>
      </c>
      <c r="Q893" s="200">
        <f t="shared" si="280"/>
        <v>37.263195707213455</v>
      </c>
    </row>
    <row r="894" spans="2:17" x14ac:dyDescent="0.2">
      <c r="B894" s="209" t="s">
        <v>41</v>
      </c>
      <c r="C894" s="187" t="s">
        <v>70</v>
      </c>
      <c r="D894" s="188" t="s">
        <v>127</v>
      </c>
      <c r="E894" s="187" t="str">
        <f t="shared" si="263"/>
        <v>ROMale45-49</v>
      </c>
      <c r="F894" s="189">
        <f>VLOOKUP(E894,'Appendix 1b. Pop 2019'!$E$4:$F$1683,2,FALSE)</f>
        <v>55911</v>
      </c>
      <c r="G894" s="189">
        <f>VLOOKUP(E894,'Appendix 2b. Deaths 2019'!$E$4:$F$1683,2,FALSE)</f>
        <v>244</v>
      </c>
      <c r="H894" s="190">
        <f t="shared" si="264"/>
        <v>4.3640786249575219E-3</v>
      </c>
      <c r="I894" s="191">
        <v>5</v>
      </c>
      <c r="J894" s="213">
        <f>VLOOKUP(E894,'Appendix 3. nax IBGE 2019'!$E$5:$O$1850,11,FALSE)</f>
        <v>2.5000000000000133</v>
      </c>
      <c r="K894" s="190">
        <f t="shared" si="277"/>
        <v>2.1584897648661564E-2</v>
      </c>
      <c r="L894" s="190">
        <f t="shared" si="266"/>
        <v>0.97841510235133844</v>
      </c>
      <c r="M894" s="189">
        <f t="shared" si="281"/>
        <v>92005.761923347469</v>
      </c>
      <c r="N894" s="189">
        <f t="shared" si="265"/>
        <v>1985.9349542025784</v>
      </c>
      <c r="O894" s="189">
        <f t="shared" si="278"/>
        <v>455063.97223123093</v>
      </c>
      <c r="P894" s="189">
        <f t="shared" si="279"/>
        <v>3025469.4971368052</v>
      </c>
      <c r="Q894" s="200">
        <f t="shared" si="280"/>
        <v>32.883478533196723</v>
      </c>
    </row>
    <row r="895" spans="2:17" x14ac:dyDescent="0.2">
      <c r="B895" s="209" t="s">
        <v>41</v>
      </c>
      <c r="C895" s="187" t="s">
        <v>70</v>
      </c>
      <c r="D895" s="188" t="s">
        <v>128</v>
      </c>
      <c r="E895" s="187" t="str">
        <f t="shared" si="263"/>
        <v>ROMale50-54</v>
      </c>
      <c r="F895" s="189">
        <f>VLOOKUP(E895,'Appendix 1b. Pop 2019'!$E$4:$F$1683,2,FALSE)</f>
        <v>51142</v>
      </c>
      <c r="G895" s="189">
        <f>VLOOKUP(E895,'Appendix 2b. Deaths 2019'!$E$4:$F$1683,2,FALSE)</f>
        <v>323</v>
      </c>
      <c r="H895" s="190">
        <f t="shared" si="264"/>
        <v>6.3157483086308712E-3</v>
      </c>
      <c r="I895" s="191">
        <v>5</v>
      </c>
      <c r="J895" s="213">
        <f>VLOOKUP(E895,'Appendix 3. nax IBGE 2019'!$E$5:$O$1850,11,FALSE)</f>
        <v>2.5000000000000107</v>
      </c>
      <c r="K895" s="190">
        <f t="shared" si="277"/>
        <v>3.1087883425249527E-2</v>
      </c>
      <c r="L895" s="190">
        <f t="shared" si="266"/>
        <v>0.96891211657475051</v>
      </c>
      <c r="M895" s="189">
        <f t="shared" si="281"/>
        <v>90019.826969144895</v>
      </c>
      <c r="N895" s="189">
        <f t="shared" si="265"/>
        <v>2798.5258867779098</v>
      </c>
      <c r="O895" s="189">
        <f t="shared" si="278"/>
        <v>443102.82012877974</v>
      </c>
      <c r="P895" s="189">
        <f t="shared" si="279"/>
        <v>2570405.5249055745</v>
      </c>
      <c r="Q895" s="200">
        <f t="shared" si="280"/>
        <v>28.55377100187722</v>
      </c>
    </row>
    <row r="896" spans="2:17" x14ac:dyDescent="0.2">
      <c r="B896" s="209" t="s">
        <v>41</v>
      </c>
      <c r="C896" s="187" t="s">
        <v>70</v>
      </c>
      <c r="D896" s="188" t="s">
        <v>129</v>
      </c>
      <c r="E896" s="187" t="str">
        <f t="shared" si="263"/>
        <v>ROMale55-59</v>
      </c>
      <c r="F896" s="189">
        <f>VLOOKUP(E896,'Appendix 1b. Pop 2019'!$E$4:$F$1683,2,FALSE)</f>
        <v>42513</v>
      </c>
      <c r="G896" s="189">
        <f>VLOOKUP(E896,'Appendix 2b. Deaths 2019'!$E$4:$F$1683,2,FALSE)</f>
        <v>395</v>
      </c>
      <c r="H896" s="190">
        <f t="shared" si="264"/>
        <v>9.2912756098134687E-3</v>
      </c>
      <c r="I896" s="191">
        <v>5</v>
      </c>
      <c r="J896" s="213">
        <f>VLOOKUP(E896,'Appendix 3. nax IBGE 2019'!$E$5:$O$1850,11,FALSE)</f>
        <v>2.499999999999996</v>
      </c>
      <c r="K896" s="190">
        <f t="shared" si="277"/>
        <v>4.5401776991069065E-2</v>
      </c>
      <c r="L896" s="190">
        <f t="shared" si="266"/>
        <v>0.95459822300893094</v>
      </c>
      <c r="M896" s="189">
        <f t="shared" si="281"/>
        <v>87221.30108236699</v>
      </c>
      <c r="N896" s="189">
        <f t="shared" si="265"/>
        <v>3960.0020606125167</v>
      </c>
      <c r="O896" s="189">
        <f t="shared" si="278"/>
        <v>426206.50026030361</v>
      </c>
      <c r="P896" s="189">
        <f t="shared" si="279"/>
        <v>2127302.7047767946</v>
      </c>
      <c r="Q896" s="200">
        <f t="shared" si="280"/>
        <v>24.389715337631657</v>
      </c>
    </row>
    <row r="897" spans="2:17" x14ac:dyDescent="0.2">
      <c r="B897" s="209" t="s">
        <v>41</v>
      </c>
      <c r="C897" s="187" t="s">
        <v>70</v>
      </c>
      <c r="D897" s="188" t="s">
        <v>130</v>
      </c>
      <c r="E897" s="187" t="str">
        <f t="shared" si="263"/>
        <v>ROMale60-64</v>
      </c>
      <c r="F897" s="189">
        <f>VLOOKUP(E897,'Appendix 1b. Pop 2019'!$E$4:$F$1683,2,FALSE)</f>
        <v>31746</v>
      </c>
      <c r="G897" s="189">
        <f>VLOOKUP(E897,'Appendix 2b. Deaths 2019'!$E$4:$F$1683,2,FALSE)</f>
        <v>422</v>
      </c>
      <c r="H897" s="190">
        <f t="shared" si="264"/>
        <v>1.3293013293013294E-2</v>
      </c>
      <c r="I897" s="191">
        <v>5</v>
      </c>
      <c r="J897" s="213">
        <f>VLOOKUP(E897,'Appendix 3. nax IBGE 2019'!$E$5:$O$1850,11,FALSE)</f>
        <v>2.5000000000000036</v>
      </c>
      <c r="K897" s="190">
        <f t="shared" si="277"/>
        <v>6.4327307094295919E-2</v>
      </c>
      <c r="L897" s="190">
        <f t="shared" si="266"/>
        <v>0.9356726929057041</v>
      </c>
      <c r="M897" s="189">
        <f t="shared" si="281"/>
        <v>83261.299021754472</v>
      </c>
      <c r="N897" s="189">
        <f t="shared" si="265"/>
        <v>5355.9751512424</v>
      </c>
      <c r="O897" s="189">
        <f t="shared" si="278"/>
        <v>402916.5572306664</v>
      </c>
      <c r="P897" s="189">
        <f t="shared" si="279"/>
        <v>1701096.2045164909</v>
      </c>
      <c r="Q897" s="200">
        <f t="shared" si="280"/>
        <v>20.430815090598447</v>
      </c>
    </row>
    <row r="898" spans="2:17" x14ac:dyDescent="0.2">
      <c r="B898" s="209" t="s">
        <v>41</v>
      </c>
      <c r="C898" s="187" t="s">
        <v>70</v>
      </c>
      <c r="D898" s="188" t="s">
        <v>131</v>
      </c>
      <c r="E898" s="187" t="str">
        <f t="shared" si="263"/>
        <v>ROMale65-69</v>
      </c>
      <c r="F898" s="189">
        <f>VLOOKUP(E898,'Appendix 1b. Pop 2019'!$E$4:$F$1683,2,FALSE)</f>
        <v>21908</v>
      </c>
      <c r="G898" s="189">
        <f>VLOOKUP(E898,'Appendix 2b. Deaths 2019'!$E$4:$F$1683,2,FALSE)</f>
        <v>465</v>
      </c>
      <c r="H898" s="190">
        <f t="shared" si="264"/>
        <v>2.1225123242651085E-2</v>
      </c>
      <c r="I898" s="191">
        <v>5</v>
      </c>
      <c r="J898" s="213">
        <f>VLOOKUP(E898,'Appendix 3. nax IBGE 2019'!$E$5:$O$1850,11,FALSE)</f>
        <v>2.4999999999999973</v>
      </c>
      <c r="K898" s="190">
        <f t="shared" si="277"/>
        <v>0.10077804989055285</v>
      </c>
      <c r="L898" s="190">
        <f t="shared" si="266"/>
        <v>0.89922195010944717</v>
      </c>
      <c r="M898" s="189">
        <f t="shared" si="281"/>
        <v>77905.323870512075</v>
      </c>
      <c r="N898" s="189">
        <f t="shared" si="265"/>
        <v>7851.1466157621435</v>
      </c>
      <c r="O898" s="189">
        <f t="shared" si="278"/>
        <v>369898.75281315495</v>
      </c>
      <c r="P898" s="189">
        <f t="shared" si="279"/>
        <v>1298179.6472858246</v>
      </c>
      <c r="Q898" s="200">
        <f t="shared" si="280"/>
        <v>16.663554976596384</v>
      </c>
    </row>
    <row r="899" spans="2:17" x14ac:dyDescent="0.2">
      <c r="B899" s="209" t="s">
        <v>41</v>
      </c>
      <c r="C899" s="187" t="s">
        <v>70</v>
      </c>
      <c r="D899" s="188" t="s">
        <v>132</v>
      </c>
      <c r="E899" s="187" t="str">
        <f t="shared" si="263"/>
        <v>ROMale70-74</v>
      </c>
      <c r="F899" s="189">
        <f>VLOOKUP(E899,'Appendix 1b. Pop 2019'!$E$4:$F$1683,2,FALSE)</f>
        <v>14353</v>
      </c>
      <c r="G899" s="189">
        <f>VLOOKUP(E899,'Appendix 2b. Deaths 2019'!$E$4:$F$1683,2,FALSE)</f>
        <v>468</v>
      </c>
      <c r="H899" s="190">
        <f t="shared" si="264"/>
        <v>3.2606423744164982E-2</v>
      </c>
      <c r="I899" s="191">
        <v>5</v>
      </c>
      <c r="J899" s="213">
        <f>VLOOKUP(E899,'Appendix 3. nax IBGE 2019'!$E$5:$O$1850,11,FALSE)</f>
        <v>2.5000000000000036</v>
      </c>
      <c r="K899" s="190">
        <f t="shared" si="277"/>
        <v>0.1507440572054371</v>
      </c>
      <c r="L899" s="190">
        <f t="shared" si="266"/>
        <v>0.84925594279456296</v>
      </c>
      <c r="M899" s="189">
        <f t="shared" si="281"/>
        <v>70054.177254749928</v>
      </c>
      <c r="N899" s="189">
        <f t="shared" si="265"/>
        <v>10560.250903569853</v>
      </c>
      <c r="O899" s="189">
        <f t="shared" si="278"/>
        <v>323870.25901482505</v>
      </c>
      <c r="P899" s="189">
        <f t="shared" si="279"/>
        <v>928280.89447266958</v>
      </c>
      <c r="Q899" s="200">
        <f t="shared" si="280"/>
        <v>13.250899958427944</v>
      </c>
    </row>
    <row r="900" spans="2:17" x14ac:dyDescent="0.2">
      <c r="B900" s="209" t="s">
        <v>41</v>
      </c>
      <c r="C900" s="187" t="s">
        <v>70</v>
      </c>
      <c r="D900" s="188" t="s">
        <v>133</v>
      </c>
      <c r="E900" s="187" t="str">
        <f t="shared" ref="E900:E963" si="282">_xlfn.CONCAT(B900,C900,D900)</f>
        <v>ROMale75-79</v>
      </c>
      <c r="F900" s="189">
        <f>VLOOKUP(E900,'Appendix 1b. Pop 2019'!$E$4:$F$1683,2,FALSE)</f>
        <v>8787</v>
      </c>
      <c r="G900" s="189">
        <f>VLOOKUP(E900,'Appendix 2b. Deaths 2019'!$E$4:$F$1683,2,FALSE)</f>
        <v>521</v>
      </c>
      <c r="H900" s="190">
        <f t="shared" ref="H900:H963" si="283">G900/F900</f>
        <v>5.9292136110162742E-2</v>
      </c>
      <c r="I900" s="191">
        <v>5</v>
      </c>
      <c r="J900" s="213">
        <f>VLOOKUP(E900,'Appendix 3. nax IBGE 2019'!$E$5:$O$1850,11,FALSE)</f>
        <v>2.4999999999999987</v>
      </c>
      <c r="K900" s="190">
        <f t="shared" si="277"/>
        <v>0.25818920660092176</v>
      </c>
      <c r="L900" s="190">
        <f t="shared" si="266"/>
        <v>0.74181079339907829</v>
      </c>
      <c r="M900" s="189">
        <f t="shared" si="281"/>
        <v>59493.926351180075</v>
      </c>
      <c r="N900" s="189">
        <f t="shared" ref="N900:N963" si="284">M900*K900</f>
        <v>15360.689642184856</v>
      </c>
      <c r="O900" s="189">
        <f t="shared" si="278"/>
        <v>259067.9076504382</v>
      </c>
      <c r="P900" s="189">
        <f t="shared" si="279"/>
        <v>604410.63545784447</v>
      </c>
      <c r="Q900" s="200">
        <f t="shared" si="280"/>
        <v>10.159198972515886</v>
      </c>
    </row>
    <row r="901" spans="2:17" x14ac:dyDescent="0.2">
      <c r="B901" s="209" t="s">
        <v>41</v>
      </c>
      <c r="C901" s="187" t="s">
        <v>70</v>
      </c>
      <c r="D901" s="188" t="s">
        <v>134</v>
      </c>
      <c r="E901" s="187" t="str">
        <f t="shared" si="282"/>
        <v>ROMale80-84</v>
      </c>
      <c r="F901" s="189">
        <f>VLOOKUP(E901,'Appendix 1b. Pop 2019'!$E$4:$F$1683,2,FALSE)</f>
        <v>5109</v>
      </c>
      <c r="G901" s="189">
        <f>VLOOKUP(E901,'Appendix 2b. Deaths 2019'!$E$4:$F$1683,2,FALSE)</f>
        <v>435</v>
      </c>
      <c r="H901" s="190">
        <f t="shared" si="283"/>
        <v>8.5143863769817973E-2</v>
      </c>
      <c r="I901" s="191">
        <v>5</v>
      </c>
      <c r="J901" s="213">
        <f>VLOOKUP(E901,'Appendix 3. nax IBGE 2019'!$E$5:$O$1850,11,FALSE)</f>
        <v>2.5000000000000013</v>
      </c>
      <c r="K901" s="190">
        <f t="shared" si="277"/>
        <v>0.35100459937061246</v>
      </c>
      <c r="L901" s="190">
        <f t="shared" ref="L901:L964" si="285">1-K901</f>
        <v>0.64899540062938754</v>
      </c>
      <c r="M901" s="189">
        <f t="shared" si="281"/>
        <v>44133.236708995217</v>
      </c>
      <c r="N901" s="189">
        <f t="shared" si="284"/>
        <v>15490.969069969273</v>
      </c>
      <c r="O901" s="189">
        <f t="shared" si="278"/>
        <v>181938.76087005291</v>
      </c>
      <c r="P901" s="189">
        <f t="shared" si="279"/>
        <v>345342.72780740634</v>
      </c>
      <c r="Q901" s="200">
        <f t="shared" si="280"/>
        <v>7.8250034114769278</v>
      </c>
    </row>
    <row r="902" spans="2:17" x14ac:dyDescent="0.2">
      <c r="B902" s="209" t="s">
        <v>41</v>
      </c>
      <c r="C902" s="187" t="s">
        <v>70</v>
      </c>
      <c r="D902" s="188" t="s">
        <v>135</v>
      </c>
      <c r="E902" s="187" t="str">
        <f t="shared" si="282"/>
        <v>ROMale85-89</v>
      </c>
      <c r="F902" s="189">
        <f>VLOOKUP(E902,'Appendix 1b. Pop 2019'!$E$4:$F$1683,2,FALSE)</f>
        <v>2249</v>
      </c>
      <c r="G902" s="189">
        <f>VLOOKUP(E902,'Appendix 2b. Deaths 2019'!$E$4:$F$1683,2,FALSE)</f>
        <v>348</v>
      </c>
      <c r="H902" s="190">
        <f t="shared" si="283"/>
        <v>0.15473543797243219</v>
      </c>
      <c r="I902" s="191">
        <v>5</v>
      </c>
      <c r="J902" s="213">
        <f>VLOOKUP(E902,'Appendix 3. nax IBGE 2019'!$E$5:$O$1850,11,FALSE)</f>
        <v>2.5000000000000004</v>
      </c>
      <c r="K902" s="190">
        <f t="shared" si="277"/>
        <v>0.55787111253606925</v>
      </c>
      <c r="L902" s="190">
        <f t="shared" si="285"/>
        <v>0.44212888746393075</v>
      </c>
      <c r="M902" s="189">
        <f t="shared" si="281"/>
        <v>28642.267639025944</v>
      </c>
      <c r="N902" s="189">
        <f t="shared" si="284"/>
        <v>15978.693713339257</v>
      </c>
      <c r="O902" s="189">
        <f t="shared" si="278"/>
        <v>103264.60391178158</v>
      </c>
      <c r="P902" s="189">
        <f t="shared" si="279"/>
        <v>163403.96693735343</v>
      </c>
      <c r="Q902" s="200">
        <f t="shared" si="280"/>
        <v>5.704994066695706</v>
      </c>
    </row>
    <row r="903" spans="2:17" x14ac:dyDescent="0.2">
      <c r="B903" s="210" t="s">
        <v>41</v>
      </c>
      <c r="C903" s="211" t="s">
        <v>70</v>
      </c>
      <c r="D903" s="203" t="s">
        <v>8</v>
      </c>
      <c r="E903" s="211" t="str">
        <f t="shared" si="282"/>
        <v>ROMale90+</v>
      </c>
      <c r="F903" s="204">
        <f>VLOOKUP(E903,'Appendix 1b. Pop 2019'!$E$4:$F$1683,2,FALSE)</f>
        <v>1192</v>
      </c>
      <c r="G903" s="204">
        <f>VLOOKUP(E903,'Appendix 2b. Deaths 2019'!$E$4:$F$1683,2,FALSE)</f>
        <v>251</v>
      </c>
      <c r="H903" s="202">
        <f t="shared" si="283"/>
        <v>0.21057046979865771</v>
      </c>
      <c r="I903" s="205"/>
      <c r="J903" s="214">
        <f>VLOOKUP(E903,'Appendix 3. nax IBGE 2019'!$E$5:$O$1850,11,FALSE)</f>
        <v>5.3363743448814169</v>
      </c>
      <c r="K903" s="202">
        <v>1</v>
      </c>
      <c r="L903" s="202">
        <f t="shared" si="285"/>
        <v>0</v>
      </c>
      <c r="M903" s="204">
        <f t="shared" si="281"/>
        <v>12663.573925686687</v>
      </c>
      <c r="N903" s="204">
        <f t="shared" si="284"/>
        <v>12663.573925686687</v>
      </c>
      <c r="O903" s="204">
        <f>M903*Q903</f>
        <v>60139.363025571838</v>
      </c>
      <c r="P903" s="204">
        <f>O903</f>
        <v>60139.363025571838</v>
      </c>
      <c r="Q903" s="206">
        <f>1/H903</f>
        <v>4.7490039840637452</v>
      </c>
    </row>
    <row r="904" spans="2:17" x14ac:dyDescent="0.2">
      <c r="B904" s="207" t="s">
        <v>42</v>
      </c>
      <c r="C904" s="208" t="s">
        <v>69</v>
      </c>
      <c r="D904" s="194">
        <v>0</v>
      </c>
      <c r="E904" s="208" t="str">
        <f t="shared" si="282"/>
        <v>RRFemale0</v>
      </c>
      <c r="F904" s="195">
        <f>VLOOKUP(E904,'Appendix 1b. Pop 2019'!$E$4:$F$1683,2,FALSE)</f>
        <v>5881</v>
      </c>
      <c r="G904" s="195">
        <f>VLOOKUP(E904,'Appendix 2b. Deaths 2019'!$E$4:$F$1683,2,FALSE)</f>
        <v>118</v>
      </c>
      <c r="H904" s="193">
        <f t="shared" si="283"/>
        <v>2.0064614861418126E-2</v>
      </c>
      <c r="I904" s="196">
        <v>1</v>
      </c>
      <c r="J904" s="212">
        <f>VLOOKUP(E904,'Appendix 3. nax IBGE 2019'!$E$5:$O$1850,11,FALSE)</f>
        <v>0.10075012411333512</v>
      </c>
      <c r="K904" s="193">
        <f t="shared" ref="K904:K922" si="286">(I904*H904)/(1+(I904-J904)*H904)</f>
        <v>1.9709003296271621E-2</v>
      </c>
      <c r="L904" s="193">
        <f t="shared" si="285"/>
        <v>0.98029099670372832</v>
      </c>
      <c r="M904" s="195">
        <v>100000</v>
      </c>
      <c r="N904" s="195">
        <f t="shared" si="284"/>
        <v>1970.9003296271621</v>
      </c>
      <c r="O904" s="195">
        <f t="shared" ref="O904:O922" si="287">M905*I904+N904*J904</f>
        <v>98227.6681231978</v>
      </c>
      <c r="P904" s="195">
        <f t="shared" ref="P904:P922" si="288">P905+O904</f>
        <v>7735445.4996765293</v>
      </c>
      <c r="Q904" s="197">
        <f t="shared" ref="Q904:Q922" si="289">P904/M904</f>
        <v>77.354454996765298</v>
      </c>
    </row>
    <row r="905" spans="2:17" x14ac:dyDescent="0.2">
      <c r="B905" s="209" t="s">
        <v>42</v>
      </c>
      <c r="C905" s="187" t="s">
        <v>69</v>
      </c>
      <c r="D905" s="199" t="s">
        <v>139</v>
      </c>
      <c r="E905" s="187" t="str">
        <f t="shared" si="282"/>
        <v>RRFemale01-04</v>
      </c>
      <c r="F905" s="189">
        <f>VLOOKUP(E905,'Appendix 1b. Pop 2019'!$E$4:$F$1683,2,FALSE)</f>
        <v>22334</v>
      </c>
      <c r="G905" s="189">
        <f>VLOOKUP(E905,'Appendix 2b. Deaths 2019'!$E$4:$F$1683,2,FALSE)</f>
        <v>21</v>
      </c>
      <c r="H905" s="190">
        <f t="shared" si="283"/>
        <v>9.4027043968836752E-4</v>
      </c>
      <c r="I905" s="191">
        <v>4</v>
      </c>
      <c r="J905" s="213">
        <f>VLOOKUP(E905,'Appendix 3. nax IBGE 2019'!$E$5:$O$1850,11,FALSE)</f>
        <v>1.4965103494384624</v>
      </c>
      <c r="K905" s="190">
        <f t="shared" si="286"/>
        <v>3.7522491244811134E-3</v>
      </c>
      <c r="L905" s="190">
        <f t="shared" si="285"/>
        <v>0.99624775087551887</v>
      </c>
      <c r="M905" s="189">
        <f t="shared" ref="M905:M923" si="290">M904-N904</f>
        <v>98029.099670372845</v>
      </c>
      <c r="N905" s="189">
        <f t="shared" si="284"/>
        <v>367.82960341182832</v>
      </c>
      <c r="O905" s="189">
        <f t="shared" si="287"/>
        <v>391195.54107617971</v>
      </c>
      <c r="P905" s="189">
        <f t="shared" si="288"/>
        <v>7637217.8315533316</v>
      </c>
      <c r="Q905" s="200">
        <f t="shared" si="289"/>
        <v>77.907660656211391</v>
      </c>
    </row>
    <row r="906" spans="2:17" x14ac:dyDescent="0.2">
      <c r="B906" s="209" t="s">
        <v>42</v>
      </c>
      <c r="C906" s="187" t="s">
        <v>69</v>
      </c>
      <c r="D906" s="199" t="s">
        <v>138</v>
      </c>
      <c r="E906" s="187" t="str">
        <f t="shared" si="282"/>
        <v>RRFemale05-09</v>
      </c>
      <c r="F906" s="189">
        <f>VLOOKUP(E906,'Appendix 1b. Pop 2019'!$E$4:$F$1683,2,FALSE)</f>
        <v>26716</v>
      </c>
      <c r="G906" s="189">
        <f>VLOOKUP(E906,'Appendix 2b. Deaths 2019'!$E$4:$F$1683,2,FALSE)</f>
        <v>17</v>
      </c>
      <c r="H906" s="190">
        <f t="shared" si="283"/>
        <v>6.3632280281479266E-4</v>
      </c>
      <c r="I906" s="191">
        <v>5</v>
      </c>
      <c r="J906" s="213">
        <f>VLOOKUP(E906,'Appendix 3. nax IBGE 2019'!$E$5:$O$1850,11,FALSE)</f>
        <v>2.5000000000002101</v>
      </c>
      <c r="K906" s="190">
        <f t="shared" si="286"/>
        <v>3.1765607190238619E-3</v>
      </c>
      <c r="L906" s="190">
        <f t="shared" si="285"/>
        <v>0.99682343928097616</v>
      </c>
      <c r="M906" s="189">
        <f t="shared" si="290"/>
        <v>97661.27006696102</v>
      </c>
      <c r="N906" s="189">
        <f t="shared" si="284"/>
        <v>310.22695426468925</v>
      </c>
      <c r="O906" s="189">
        <f t="shared" si="287"/>
        <v>487530.78294914344</v>
      </c>
      <c r="P906" s="189">
        <f t="shared" si="288"/>
        <v>7246022.290477152</v>
      </c>
      <c r="Q906" s="200">
        <f t="shared" si="289"/>
        <v>74.195454201127518</v>
      </c>
    </row>
    <row r="907" spans="2:17" x14ac:dyDescent="0.2">
      <c r="B907" s="209" t="s">
        <v>42</v>
      </c>
      <c r="C907" s="187" t="s">
        <v>69</v>
      </c>
      <c r="D907" s="199" t="s">
        <v>120</v>
      </c>
      <c r="E907" s="187" t="str">
        <f t="shared" si="282"/>
        <v>RRFemale10-14</v>
      </c>
      <c r="F907" s="189">
        <f>VLOOKUP(E907,'Appendix 1b. Pop 2019'!$E$4:$F$1683,2,FALSE)</f>
        <v>25837</v>
      </c>
      <c r="G907" s="189">
        <f>VLOOKUP(E907,'Appendix 2b. Deaths 2019'!$E$4:$F$1683,2,FALSE)</f>
        <v>11</v>
      </c>
      <c r="H907" s="190">
        <f t="shared" si="283"/>
        <v>4.25746023145102E-4</v>
      </c>
      <c r="I907" s="191">
        <v>5</v>
      </c>
      <c r="J907" s="213">
        <f>VLOOKUP(E907,'Appendix 3. nax IBGE 2019'!$E$5:$O$1850,11,FALSE)</f>
        <v>2.4999999999999054</v>
      </c>
      <c r="K907" s="190">
        <f t="shared" si="286"/>
        <v>2.1264667787894605E-3</v>
      </c>
      <c r="L907" s="190">
        <f t="shared" si="285"/>
        <v>0.99787353322121053</v>
      </c>
      <c r="M907" s="189">
        <f t="shared" si="290"/>
        <v>97351.043112696338</v>
      </c>
      <c r="N907" s="189">
        <f t="shared" si="284"/>
        <v>207.01375905964926</v>
      </c>
      <c r="O907" s="189">
        <f t="shared" si="287"/>
        <v>486237.68116583256</v>
      </c>
      <c r="P907" s="189">
        <f t="shared" si="288"/>
        <v>6758491.5075280089</v>
      </c>
      <c r="Q907" s="200">
        <f t="shared" si="289"/>
        <v>69.423924915772986</v>
      </c>
    </row>
    <row r="908" spans="2:17" x14ac:dyDescent="0.2">
      <c r="B908" s="209" t="s">
        <v>42</v>
      </c>
      <c r="C908" s="187" t="s">
        <v>69</v>
      </c>
      <c r="D908" s="188" t="s">
        <v>121</v>
      </c>
      <c r="E908" s="187" t="str">
        <f t="shared" si="282"/>
        <v>RRFemale15-19</v>
      </c>
      <c r="F908" s="189">
        <f>VLOOKUP(E908,'Appendix 1b. Pop 2019'!$E$4:$F$1683,2,FALSE)</f>
        <v>26391</v>
      </c>
      <c r="G908" s="189">
        <f>VLOOKUP(E908,'Appendix 2b. Deaths 2019'!$E$4:$F$1683,2,FALSE)</f>
        <v>30</v>
      </c>
      <c r="H908" s="190">
        <f t="shared" si="283"/>
        <v>1.1367511651699442E-3</v>
      </c>
      <c r="I908" s="191">
        <v>5</v>
      </c>
      <c r="J908" s="213">
        <f>VLOOKUP(E908,'Appendix 3. nax IBGE 2019'!$E$5:$O$1850,11,FALSE)</f>
        <v>2.5000000000000067</v>
      </c>
      <c r="K908" s="190">
        <f t="shared" si="286"/>
        <v>5.6676490591702549E-3</v>
      </c>
      <c r="L908" s="190">
        <f t="shared" si="285"/>
        <v>0.99433235094082972</v>
      </c>
      <c r="M908" s="189">
        <f t="shared" si="290"/>
        <v>97144.029353636695</v>
      </c>
      <c r="N908" s="189">
        <f t="shared" si="284"/>
        <v>550.57826657014664</v>
      </c>
      <c r="O908" s="189">
        <f t="shared" si="287"/>
        <v>484343.70110175817</v>
      </c>
      <c r="P908" s="189">
        <f t="shared" si="288"/>
        <v>6272253.8263621768</v>
      </c>
      <c r="Q908" s="200">
        <f t="shared" si="289"/>
        <v>64.566539684380174</v>
      </c>
    </row>
    <row r="909" spans="2:17" x14ac:dyDescent="0.2">
      <c r="B909" s="209" t="s">
        <v>42</v>
      </c>
      <c r="C909" s="187" t="s">
        <v>69</v>
      </c>
      <c r="D909" s="188" t="s">
        <v>122</v>
      </c>
      <c r="E909" s="187" t="str">
        <f t="shared" si="282"/>
        <v>RRFemale20-24</v>
      </c>
      <c r="F909" s="189">
        <f>VLOOKUP(E909,'Appendix 1b. Pop 2019'!$E$4:$F$1683,2,FALSE)</f>
        <v>28616</v>
      </c>
      <c r="G909" s="189">
        <f>VLOOKUP(E909,'Appendix 2b. Deaths 2019'!$E$4:$F$1683,2,FALSE)</f>
        <v>30</v>
      </c>
      <c r="H909" s="190">
        <f t="shared" si="283"/>
        <v>1.048364551299972E-3</v>
      </c>
      <c r="I909" s="191">
        <v>5</v>
      </c>
      <c r="J909" s="213">
        <f>VLOOKUP(E909,'Appendix 3. nax IBGE 2019'!$E$5:$O$1850,11,FALSE)</f>
        <v>2.5000000000000173</v>
      </c>
      <c r="K909" s="190">
        <f t="shared" si="286"/>
        <v>5.2281203164755508E-3</v>
      </c>
      <c r="L909" s="190">
        <f t="shared" si="285"/>
        <v>0.99477187968352443</v>
      </c>
      <c r="M909" s="189">
        <f t="shared" si="290"/>
        <v>96593.451087066554</v>
      </c>
      <c r="N909" s="189">
        <f t="shared" si="284"/>
        <v>505.00218406678005</v>
      </c>
      <c r="O909" s="189">
        <f t="shared" si="287"/>
        <v>481704.74997516582</v>
      </c>
      <c r="P909" s="189">
        <f t="shared" si="288"/>
        <v>5787910.1252604183</v>
      </c>
      <c r="Q909" s="200">
        <f t="shared" si="289"/>
        <v>59.920316130369571</v>
      </c>
    </row>
    <row r="910" spans="2:17" x14ac:dyDescent="0.2">
      <c r="B910" s="209" t="s">
        <v>42</v>
      </c>
      <c r="C910" s="187" t="s">
        <v>69</v>
      </c>
      <c r="D910" s="188" t="s">
        <v>123</v>
      </c>
      <c r="E910" s="187" t="str">
        <f t="shared" si="282"/>
        <v>RRFemale25-29</v>
      </c>
      <c r="F910" s="189">
        <f>VLOOKUP(E910,'Appendix 1b. Pop 2019'!$E$4:$F$1683,2,FALSE)</f>
        <v>28434</v>
      </c>
      <c r="G910" s="189">
        <f>VLOOKUP(E910,'Appendix 2b. Deaths 2019'!$E$4:$F$1683,2,FALSE)</f>
        <v>23</v>
      </c>
      <c r="H910" s="190">
        <f t="shared" si="283"/>
        <v>8.0889076457761838E-4</v>
      </c>
      <c r="I910" s="191">
        <v>5</v>
      </c>
      <c r="J910" s="213">
        <f>VLOOKUP(E910,'Appendix 3. nax IBGE 2019'!$E$5:$O$1850,11,FALSE)</f>
        <v>2.4999999999999556</v>
      </c>
      <c r="K910" s="190">
        <f t="shared" si="286"/>
        <v>4.0362915255427057E-3</v>
      </c>
      <c r="L910" s="190">
        <f t="shared" si="285"/>
        <v>0.99596370847445725</v>
      </c>
      <c r="M910" s="189">
        <f t="shared" si="290"/>
        <v>96088.448902999779</v>
      </c>
      <c r="N910" s="189">
        <f t="shared" si="284"/>
        <v>387.84099200972128</v>
      </c>
      <c r="O910" s="189">
        <f t="shared" si="287"/>
        <v>479472.64203497459</v>
      </c>
      <c r="P910" s="189">
        <f t="shared" si="288"/>
        <v>5306205.375285252</v>
      </c>
      <c r="Q910" s="200">
        <f t="shared" si="289"/>
        <v>55.222094183680781</v>
      </c>
    </row>
    <row r="911" spans="2:17" x14ac:dyDescent="0.2">
      <c r="B911" s="209" t="s">
        <v>42</v>
      </c>
      <c r="C911" s="187" t="s">
        <v>69</v>
      </c>
      <c r="D911" s="188" t="s">
        <v>124</v>
      </c>
      <c r="E911" s="187" t="str">
        <f t="shared" si="282"/>
        <v>RRFemale30-34</v>
      </c>
      <c r="F911" s="189">
        <f>VLOOKUP(E911,'Appendix 1b. Pop 2019'!$E$4:$F$1683,2,FALSE)</f>
        <v>26453</v>
      </c>
      <c r="G911" s="189">
        <f>VLOOKUP(E911,'Appendix 2b. Deaths 2019'!$E$4:$F$1683,2,FALSE)</f>
        <v>23</v>
      </c>
      <c r="H911" s="190">
        <f t="shared" si="283"/>
        <v>8.6946660114164747E-4</v>
      </c>
      <c r="I911" s="191">
        <v>5</v>
      </c>
      <c r="J911" s="213">
        <f>VLOOKUP(E911,'Appendix 3. nax IBGE 2019'!$E$5:$O$1850,11,FALSE)</f>
        <v>2.4999999999999591</v>
      </c>
      <c r="K911" s="190">
        <f t="shared" si="286"/>
        <v>4.3379038494181553E-3</v>
      </c>
      <c r="L911" s="190">
        <f t="shared" si="285"/>
        <v>0.99566209615058188</v>
      </c>
      <c r="M911" s="189">
        <f t="shared" si="290"/>
        <v>95700.60791099006</v>
      </c>
      <c r="N911" s="189">
        <f t="shared" si="284"/>
        <v>415.14003544874134</v>
      </c>
      <c r="O911" s="189">
        <f t="shared" si="287"/>
        <v>477465.18946632842</v>
      </c>
      <c r="P911" s="189">
        <f t="shared" si="288"/>
        <v>4826732.7332502771</v>
      </c>
      <c r="Q911" s="200">
        <f t="shared" si="289"/>
        <v>50.435758336452373</v>
      </c>
    </row>
    <row r="912" spans="2:17" x14ac:dyDescent="0.2">
      <c r="B912" s="209" t="s">
        <v>42</v>
      </c>
      <c r="C912" s="187" t="s">
        <v>69</v>
      </c>
      <c r="D912" s="188" t="s">
        <v>125</v>
      </c>
      <c r="E912" s="187" t="str">
        <f t="shared" si="282"/>
        <v>RRFemale35-39</v>
      </c>
      <c r="F912" s="189">
        <f>VLOOKUP(E912,'Appendix 1b. Pop 2019'!$E$4:$F$1683,2,FALSE)</f>
        <v>24688</v>
      </c>
      <c r="G912" s="189">
        <f>VLOOKUP(E912,'Appendix 2b. Deaths 2019'!$E$4:$F$1683,2,FALSE)</f>
        <v>37</v>
      </c>
      <c r="H912" s="190">
        <f t="shared" si="283"/>
        <v>1.4987038237200259E-3</v>
      </c>
      <c r="I912" s="191">
        <v>5</v>
      </c>
      <c r="J912" s="213">
        <f>VLOOKUP(E912,'Appendix 3. nax IBGE 2019'!$E$5:$O$1850,11,FALSE)</f>
        <v>2.4999999999999711</v>
      </c>
      <c r="K912" s="190">
        <f t="shared" si="286"/>
        <v>7.4655475071124461E-3</v>
      </c>
      <c r="L912" s="190">
        <f t="shared" si="285"/>
        <v>0.99253445249288752</v>
      </c>
      <c r="M912" s="189">
        <f t="shared" si="290"/>
        <v>95285.467875541319</v>
      </c>
      <c r="N912" s="189">
        <f t="shared" si="284"/>
        <v>711.35818716229051</v>
      </c>
      <c r="O912" s="189">
        <f t="shared" si="287"/>
        <v>474648.94390980084</v>
      </c>
      <c r="P912" s="189">
        <f t="shared" si="288"/>
        <v>4349267.5437839488</v>
      </c>
      <c r="Q912" s="200">
        <f t="shared" si="289"/>
        <v>45.644605003827195</v>
      </c>
    </row>
    <row r="913" spans="2:17" x14ac:dyDescent="0.2">
      <c r="B913" s="209" t="s">
        <v>42</v>
      </c>
      <c r="C913" s="187" t="s">
        <v>69</v>
      </c>
      <c r="D913" s="188" t="s">
        <v>126</v>
      </c>
      <c r="E913" s="187" t="str">
        <f t="shared" si="282"/>
        <v>RRFemale40-44</v>
      </c>
      <c r="F913" s="189">
        <f>VLOOKUP(E913,'Appendix 1b. Pop 2019'!$E$4:$F$1683,2,FALSE)</f>
        <v>19920</v>
      </c>
      <c r="G913" s="189">
        <f>VLOOKUP(E913,'Appendix 2b. Deaths 2019'!$E$4:$F$1683,2,FALSE)</f>
        <v>50</v>
      </c>
      <c r="H913" s="190">
        <f t="shared" si="283"/>
        <v>2.5100401606425703E-3</v>
      </c>
      <c r="I913" s="191">
        <v>5</v>
      </c>
      <c r="J913" s="213">
        <f>VLOOKUP(E913,'Appendix 3. nax IBGE 2019'!$E$5:$O$1850,11,FALSE)</f>
        <v>2.5000000000000009</v>
      </c>
      <c r="K913" s="190">
        <f t="shared" si="286"/>
        <v>1.2471938139186831E-2</v>
      </c>
      <c r="L913" s="190">
        <f t="shared" si="285"/>
        <v>0.98752806186081321</v>
      </c>
      <c r="M913" s="189">
        <f t="shared" si="290"/>
        <v>94574.109688379031</v>
      </c>
      <c r="N913" s="189">
        <f t="shared" si="284"/>
        <v>1179.5224456021331</v>
      </c>
      <c r="O913" s="189">
        <f t="shared" si="287"/>
        <v>469921.74232788978</v>
      </c>
      <c r="P913" s="189">
        <f t="shared" si="288"/>
        <v>3874618.5998741477</v>
      </c>
      <c r="Q913" s="200">
        <f t="shared" si="289"/>
        <v>40.969125827787188</v>
      </c>
    </row>
    <row r="914" spans="2:17" x14ac:dyDescent="0.2">
      <c r="B914" s="209" t="s">
        <v>42</v>
      </c>
      <c r="C914" s="187" t="s">
        <v>69</v>
      </c>
      <c r="D914" s="188" t="s">
        <v>127</v>
      </c>
      <c r="E914" s="187" t="str">
        <f t="shared" si="282"/>
        <v>RRFemale45-49</v>
      </c>
      <c r="F914" s="189">
        <f>VLOOKUP(E914,'Appendix 1b. Pop 2019'!$E$4:$F$1683,2,FALSE)</f>
        <v>15555</v>
      </c>
      <c r="G914" s="189">
        <f>VLOOKUP(E914,'Appendix 2b. Deaths 2019'!$E$4:$F$1683,2,FALSE)</f>
        <v>37</v>
      </c>
      <c r="H914" s="190">
        <f t="shared" si="283"/>
        <v>2.3786563805850208E-3</v>
      </c>
      <c r="I914" s="191">
        <v>5</v>
      </c>
      <c r="J914" s="213">
        <f>VLOOKUP(E914,'Appendix 3. nax IBGE 2019'!$E$5:$O$1850,11,FALSE)</f>
        <v>2.5000000000000009</v>
      </c>
      <c r="K914" s="190">
        <f t="shared" si="286"/>
        <v>1.1822974916120787E-2</v>
      </c>
      <c r="L914" s="190">
        <f t="shared" si="285"/>
        <v>0.98817702508387917</v>
      </c>
      <c r="M914" s="189">
        <f t="shared" si="290"/>
        <v>93394.587242776892</v>
      </c>
      <c r="N914" s="189">
        <f t="shared" si="284"/>
        <v>1104.2018622728056</v>
      </c>
      <c r="O914" s="189">
        <f t="shared" si="287"/>
        <v>464212.43155820243</v>
      </c>
      <c r="P914" s="189">
        <f t="shared" si="288"/>
        <v>3404696.8575462578</v>
      </c>
      <c r="Q914" s="200">
        <f t="shared" si="289"/>
        <v>36.454969801363688</v>
      </c>
    </row>
    <row r="915" spans="2:17" x14ac:dyDescent="0.2">
      <c r="B915" s="209" t="s">
        <v>42</v>
      </c>
      <c r="C915" s="187" t="s">
        <v>69</v>
      </c>
      <c r="D915" s="188" t="s">
        <v>128</v>
      </c>
      <c r="E915" s="187" t="str">
        <f t="shared" si="282"/>
        <v>RRFemale50-54</v>
      </c>
      <c r="F915" s="189">
        <f>VLOOKUP(E915,'Appendix 1b. Pop 2019'!$E$4:$F$1683,2,FALSE)</f>
        <v>12410</v>
      </c>
      <c r="G915" s="189">
        <f>VLOOKUP(E915,'Appendix 2b. Deaths 2019'!$E$4:$F$1683,2,FALSE)</f>
        <v>51</v>
      </c>
      <c r="H915" s="190">
        <f t="shared" si="283"/>
        <v>4.10958904109589E-3</v>
      </c>
      <c r="I915" s="191">
        <v>5</v>
      </c>
      <c r="J915" s="213">
        <f>VLOOKUP(E915,'Appendix 3. nax IBGE 2019'!$E$5:$O$1850,11,FALSE)</f>
        <v>2.4999999999999938</v>
      </c>
      <c r="K915" s="190">
        <f t="shared" si="286"/>
        <v>2.033898305084746E-2</v>
      </c>
      <c r="L915" s="190">
        <f t="shared" si="285"/>
        <v>0.97966101694915253</v>
      </c>
      <c r="M915" s="189">
        <f t="shared" si="290"/>
        <v>92290.385380504085</v>
      </c>
      <c r="N915" s="189">
        <f t="shared" si="284"/>
        <v>1877.0925840102527</v>
      </c>
      <c r="O915" s="189">
        <f t="shared" si="287"/>
        <v>456759.19544249476</v>
      </c>
      <c r="P915" s="189">
        <f t="shared" si="288"/>
        <v>2940484.4259880553</v>
      </c>
      <c r="Q915" s="200">
        <f t="shared" si="289"/>
        <v>31.861221663174668</v>
      </c>
    </row>
    <row r="916" spans="2:17" x14ac:dyDescent="0.2">
      <c r="B916" s="209" t="s">
        <v>42</v>
      </c>
      <c r="C916" s="187" t="s">
        <v>69</v>
      </c>
      <c r="D916" s="188" t="s">
        <v>129</v>
      </c>
      <c r="E916" s="187" t="str">
        <f t="shared" si="282"/>
        <v>RRFemale55-59</v>
      </c>
      <c r="F916" s="189">
        <f>VLOOKUP(E916,'Appendix 1b. Pop 2019'!$E$4:$F$1683,2,FALSE)</f>
        <v>10047</v>
      </c>
      <c r="G916" s="189">
        <f>VLOOKUP(E916,'Appendix 2b. Deaths 2019'!$E$4:$F$1683,2,FALSE)</f>
        <v>67</v>
      </c>
      <c r="H916" s="190">
        <f t="shared" si="283"/>
        <v>6.6686573106399917E-3</v>
      </c>
      <c r="I916" s="191">
        <v>5</v>
      </c>
      <c r="J916" s="213">
        <f>VLOOKUP(E916,'Appendix 3. nax IBGE 2019'!$E$5:$O$1850,11,FALSE)</f>
        <v>2.4999999999999933</v>
      </c>
      <c r="K916" s="190">
        <f t="shared" si="286"/>
        <v>3.2796514758431636E-2</v>
      </c>
      <c r="L916" s="190">
        <f t="shared" si="285"/>
        <v>0.96720348524156841</v>
      </c>
      <c r="M916" s="189">
        <f t="shared" si="290"/>
        <v>90413.292796493828</v>
      </c>
      <c r="N916" s="189">
        <f t="shared" si="284"/>
        <v>2965.2408915586107</v>
      </c>
      <c r="O916" s="189">
        <f t="shared" si="287"/>
        <v>444653.36175357259</v>
      </c>
      <c r="P916" s="189">
        <f t="shared" si="288"/>
        <v>2483725.2305455604</v>
      </c>
      <c r="Q916" s="200">
        <f t="shared" si="289"/>
        <v>27.470797199434347</v>
      </c>
    </row>
    <row r="917" spans="2:17" x14ac:dyDescent="0.2">
      <c r="B917" s="209" t="s">
        <v>42</v>
      </c>
      <c r="C917" s="187" t="s">
        <v>69</v>
      </c>
      <c r="D917" s="188" t="s">
        <v>130</v>
      </c>
      <c r="E917" s="187" t="str">
        <f t="shared" si="282"/>
        <v>RRFemale60-64</v>
      </c>
      <c r="F917" s="189">
        <f>VLOOKUP(E917,'Appendix 1b. Pop 2019'!$E$4:$F$1683,2,FALSE)</f>
        <v>7577</v>
      </c>
      <c r="G917" s="189">
        <f>VLOOKUP(E917,'Appendix 2b. Deaths 2019'!$E$4:$F$1683,2,FALSE)</f>
        <v>51</v>
      </c>
      <c r="H917" s="190">
        <f t="shared" si="283"/>
        <v>6.7308961330341827E-3</v>
      </c>
      <c r="I917" s="191">
        <v>5</v>
      </c>
      <c r="J917" s="213">
        <f>VLOOKUP(E917,'Appendix 3. nax IBGE 2019'!$E$5:$O$1850,11,FALSE)</f>
        <v>2.4999999999999956</v>
      </c>
      <c r="K917" s="190">
        <f t="shared" si="286"/>
        <v>3.3097540398468427E-2</v>
      </c>
      <c r="L917" s="190">
        <f t="shared" si="285"/>
        <v>0.96690245960153154</v>
      </c>
      <c r="M917" s="189">
        <f t="shared" si="290"/>
        <v>87448.051904935215</v>
      </c>
      <c r="N917" s="189">
        <f t="shared" si="284"/>
        <v>2894.3154306909573</v>
      </c>
      <c r="O917" s="189">
        <f t="shared" si="287"/>
        <v>430004.47094794869</v>
      </c>
      <c r="P917" s="189">
        <f t="shared" si="288"/>
        <v>2039071.8687919879</v>
      </c>
      <c r="Q917" s="200">
        <f t="shared" si="289"/>
        <v>23.317521938723839</v>
      </c>
    </row>
    <row r="918" spans="2:17" x14ac:dyDescent="0.2">
      <c r="B918" s="209" t="s">
        <v>42</v>
      </c>
      <c r="C918" s="187" t="s">
        <v>69</v>
      </c>
      <c r="D918" s="188" t="s">
        <v>131</v>
      </c>
      <c r="E918" s="187" t="str">
        <f t="shared" si="282"/>
        <v>RRFemale65-69</v>
      </c>
      <c r="F918" s="189">
        <f>VLOOKUP(E918,'Appendix 1b. Pop 2019'!$E$4:$F$1683,2,FALSE)</f>
        <v>5251</v>
      </c>
      <c r="G918" s="189">
        <f>VLOOKUP(E918,'Appendix 2b. Deaths 2019'!$E$4:$F$1683,2,FALSE)</f>
        <v>74</v>
      </c>
      <c r="H918" s="190">
        <f t="shared" si="283"/>
        <v>1.4092553799276328E-2</v>
      </c>
      <c r="I918" s="191">
        <v>5</v>
      </c>
      <c r="J918" s="213">
        <f>VLOOKUP(E918,'Appendix 3. nax IBGE 2019'!$E$5:$O$1850,11,FALSE)</f>
        <v>2.5000000000000036</v>
      </c>
      <c r="K918" s="190">
        <f t="shared" si="286"/>
        <v>6.8064753495217067E-2</v>
      </c>
      <c r="L918" s="190">
        <f t="shared" si="285"/>
        <v>0.93193524650478299</v>
      </c>
      <c r="M918" s="189">
        <f t="shared" si="290"/>
        <v>84553.736474244259</v>
      </c>
      <c r="N918" s="189">
        <f t="shared" si="284"/>
        <v>5755.1292302189795</v>
      </c>
      <c r="O918" s="189">
        <f t="shared" si="287"/>
        <v>408380.85929567384</v>
      </c>
      <c r="P918" s="189">
        <f t="shared" si="288"/>
        <v>1609067.3978440391</v>
      </c>
      <c r="Q918" s="200">
        <f t="shared" si="289"/>
        <v>19.03011581675251</v>
      </c>
    </row>
    <row r="919" spans="2:17" x14ac:dyDescent="0.2">
      <c r="B919" s="209" t="s">
        <v>42</v>
      </c>
      <c r="C919" s="187" t="s">
        <v>69</v>
      </c>
      <c r="D919" s="188" t="s">
        <v>132</v>
      </c>
      <c r="E919" s="187" t="str">
        <f t="shared" si="282"/>
        <v>RRFemale70-74</v>
      </c>
      <c r="F919" s="189">
        <f>VLOOKUP(E919,'Appendix 1b. Pop 2019'!$E$4:$F$1683,2,FALSE)</f>
        <v>3396</v>
      </c>
      <c r="G919" s="189">
        <f>VLOOKUP(E919,'Appendix 2b. Deaths 2019'!$E$4:$F$1683,2,FALSE)</f>
        <v>85</v>
      </c>
      <c r="H919" s="190">
        <f t="shared" si="283"/>
        <v>2.5029446407538281E-2</v>
      </c>
      <c r="I919" s="191">
        <v>5</v>
      </c>
      <c r="J919" s="213">
        <f>VLOOKUP(E919,'Appendix 3. nax IBGE 2019'!$E$5:$O$1850,11,FALSE)</f>
        <v>2.5000000000000036</v>
      </c>
      <c r="K919" s="190">
        <f t="shared" si="286"/>
        <v>0.11777746986282389</v>
      </c>
      <c r="L919" s="190">
        <f t="shared" si="285"/>
        <v>0.88222253013717611</v>
      </c>
      <c r="M919" s="189">
        <f t="shared" si="290"/>
        <v>78798.607244025276</v>
      </c>
      <c r="N919" s="189">
        <f t="shared" si="284"/>
        <v>9280.7005899156829</v>
      </c>
      <c r="O919" s="189">
        <f t="shared" si="287"/>
        <v>370791.28474533721</v>
      </c>
      <c r="P919" s="189">
        <f t="shared" si="288"/>
        <v>1200686.5385483652</v>
      </c>
      <c r="Q919" s="200">
        <f t="shared" si="289"/>
        <v>15.237408128674819</v>
      </c>
    </row>
    <row r="920" spans="2:17" x14ac:dyDescent="0.2">
      <c r="B920" s="209" t="s">
        <v>42</v>
      </c>
      <c r="C920" s="187" t="s">
        <v>69</v>
      </c>
      <c r="D920" s="188" t="s">
        <v>133</v>
      </c>
      <c r="E920" s="187" t="str">
        <f t="shared" si="282"/>
        <v>RRFemale75-79</v>
      </c>
      <c r="F920" s="189">
        <f>VLOOKUP(E920,'Appendix 1b. Pop 2019'!$E$4:$F$1683,2,FALSE)</f>
        <v>2037</v>
      </c>
      <c r="G920" s="189">
        <f>VLOOKUP(E920,'Appendix 2b. Deaths 2019'!$E$4:$F$1683,2,FALSE)</f>
        <v>77</v>
      </c>
      <c r="H920" s="190">
        <f t="shared" si="283"/>
        <v>3.7800687285223365E-2</v>
      </c>
      <c r="I920" s="191">
        <v>5</v>
      </c>
      <c r="J920" s="213">
        <f>VLOOKUP(E920,'Appendix 3. nax IBGE 2019'!$E$5:$O$1850,11,FALSE)</f>
        <v>2.4999999999999991</v>
      </c>
      <c r="K920" s="190">
        <f t="shared" si="286"/>
        <v>0.17268445839874408</v>
      </c>
      <c r="L920" s="190">
        <f t="shared" si="285"/>
        <v>0.82731554160125587</v>
      </c>
      <c r="M920" s="189">
        <f t="shared" si="290"/>
        <v>69517.906654109596</v>
      </c>
      <c r="N920" s="189">
        <f t="shared" si="284"/>
        <v>12004.662059579363</v>
      </c>
      <c r="O920" s="189">
        <f t="shared" si="287"/>
        <v>317577.87812159956</v>
      </c>
      <c r="P920" s="189">
        <f t="shared" si="288"/>
        <v>829895.25380302791</v>
      </c>
      <c r="Q920" s="200">
        <f t="shared" si="289"/>
        <v>11.937863116796946</v>
      </c>
    </row>
    <row r="921" spans="2:17" x14ac:dyDescent="0.2">
      <c r="B921" s="209" t="s">
        <v>42</v>
      </c>
      <c r="C921" s="187" t="s">
        <v>69</v>
      </c>
      <c r="D921" s="188" t="s">
        <v>134</v>
      </c>
      <c r="E921" s="187" t="str">
        <f t="shared" si="282"/>
        <v>RRFemale80-84</v>
      </c>
      <c r="F921" s="189">
        <f>VLOOKUP(E921,'Appendix 1b. Pop 2019'!$E$4:$F$1683,2,FALSE)</f>
        <v>1204</v>
      </c>
      <c r="G921" s="189">
        <f>VLOOKUP(E921,'Appendix 2b. Deaths 2019'!$E$4:$F$1683,2,FALSE)</f>
        <v>63</v>
      </c>
      <c r="H921" s="190">
        <f t="shared" si="283"/>
        <v>5.232558139534884E-2</v>
      </c>
      <c r="I921" s="191">
        <v>5</v>
      </c>
      <c r="J921" s="213">
        <f>VLOOKUP(E921,'Appendix 3. nax IBGE 2019'!$E$5:$O$1850,11,FALSE)</f>
        <v>2.5000000000000009</v>
      </c>
      <c r="K921" s="190">
        <f t="shared" si="286"/>
        <v>0.23136246786632392</v>
      </c>
      <c r="L921" s="190">
        <f t="shared" si="285"/>
        <v>0.76863753213367603</v>
      </c>
      <c r="M921" s="189">
        <f t="shared" si="290"/>
        <v>57513.244594530232</v>
      </c>
      <c r="N921" s="189">
        <f t="shared" si="284"/>
        <v>13306.406204390029</v>
      </c>
      <c r="O921" s="189">
        <f t="shared" si="287"/>
        <v>254300.20746167612</v>
      </c>
      <c r="P921" s="189">
        <f t="shared" si="288"/>
        <v>512317.37568142836</v>
      </c>
      <c r="Q921" s="200">
        <f t="shared" si="289"/>
        <v>8.9078155700183199</v>
      </c>
    </row>
    <row r="922" spans="2:17" x14ac:dyDescent="0.2">
      <c r="B922" s="209" t="s">
        <v>42</v>
      </c>
      <c r="C922" s="187" t="s">
        <v>69</v>
      </c>
      <c r="D922" s="188" t="s">
        <v>135</v>
      </c>
      <c r="E922" s="187" t="str">
        <f t="shared" si="282"/>
        <v>RRFemale85-89</v>
      </c>
      <c r="F922" s="189">
        <f>VLOOKUP(E922,'Appendix 1b. Pop 2019'!$E$4:$F$1683,2,FALSE)</f>
        <v>588</v>
      </c>
      <c r="G922" s="189">
        <f>VLOOKUP(E922,'Appendix 2b. Deaths 2019'!$E$4:$F$1683,2,FALSE)</f>
        <v>68</v>
      </c>
      <c r="H922" s="190">
        <f t="shared" si="283"/>
        <v>0.11564625850340136</v>
      </c>
      <c r="I922" s="191">
        <v>5</v>
      </c>
      <c r="J922" s="213">
        <f>VLOOKUP(E922,'Appendix 3. nax IBGE 2019'!$E$5:$O$1850,11,FALSE)</f>
        <v>2.5000000000000004</v>
      </c>
      <c r="K922" s="190">
        <f t="shared" si="286"/>
        <v>0.44854881266490765</v>
      </c>
      <c r="L922" s="190">
        <f t="shared" si="285"/>
        <v>0.55145118733509235</v>
      </c>
      <c r="M922" s="189">
        <f t="shared" si="290"/>
        <v>44206.838390140205</v>
      </c>
      <c r="N922" s="189">
        <f t="shared" si="284"/>
        <v>19828.924871566847</v>
      </c>
      <c r="O922" s="189">
        <f t="shared" si="287"/>
        <v>171461.87977178392</v>
      </c>
      <c r="P922" s="189">
        <f t="shared" si="288"/>
        <v>258017.16821975226</v>
      </c>
      <c r="Q922" s="200">
        <f t="shared" si="289"/>
        <v>5.8365894874151376</v>
      </c>
    </row>
    <row r="923" spans="2:17" x14ac:dyDescent="0.2">
      <c r="B923" s="210" t="s">
        <v>42</v>
      </c>
      <c r="C923" s="211" t="s">
        <v>69</v>
      </c>
      <c r="D923" s="203" t="s">
        <v>8</v>
      </c>
      <c r="E923" s="211" t="str">
        <f t="shared" si="282"/>
        <v>RRFemale90+</v>
      </c>
      <c r="F923" s="204">
        <f>VLOOKUP(E923,'Appendix 1b. Pop 2019'!$E$4:$F$1683,2,FALSE)</f>
        <v>316</v>
      </c>
      <c r="G923" s="204">
        <f>VLOOKUP(E923,'Appendix 2b. Deaths 2019'!$E$4:$F$1683,2,FALSE)</f>
        <v>89</v>
      </c>
      <c r="H923" s="202">
        <f t="shared" si="283"/>
        <v>0.28164556962025317</v>
      </c>
      <c r="I923" s="205"/>
      <c r="J923" s="214">
        <f>VLOOKUP(E923,'Appendix 3. nax IBGE 2019'!$E$5:$O$1850,11,FALSE)</f>
        <v>4.5211012803102468</v>
      </c>
      <c r="K923" s="202">
        <v>1</v>
      </c>
      <c r="L923" s="202">
        <f t="shared" si="285"/>
        <v>0</v>
      </c>
      <c r="M923" s="204">
        <f t="shared" si="290"/>
        <v>24377.913518573358</v>
      </c>
      <c r="N923" s="204">
        <f t="shared" si="284"/>
        <v>24377.913518573358</v>
      </c>
      <c r="O923" s="204">
        <f>M923*Q923</f>
        <v>86555.288447968327</v>
      </c>
      <c r="P923" s="204">
        <f>O923</f>
        <v>86555.288447968327</v>
      </c>
      <c r="Q923" s="206">
        <f>1/H923</f>
        <v>3.5505617977528088</v>
      </c>
    </row>
    <row r="924" spans="2:17" x14ac:dyDescent="0.2">
      <c r="B924" s="207" t="s">
        <v>42</v>
      </c>
      <c r="C924" s="208" t="s">
        <v>70</v>
      </c>
      <c r="D924" s="194">
        <v>0</v>
      </c>
      <c r="E924" s="208" t="str">
        <f t="shared" si="282"/>
        <v>RRMale0</v>
      </c>
      <c r="F924" s="195">
        <f>VLOOKUP(E924,'Appendix 1b. Pop 2019'!$E$4:$F$1683,2,FALSE)</f>
        <v>6175</v>
      </c>
      <c r="G924" s="195">
        <f>VLOOKUP(E924,'Appendix 2b. Deaths 2019'!$E$4:$F$1683,2,FALSE)</f>
        <v>122</v>
      </c>
      <c r="H924" s="193">
        <f t="shared" si="283"/>
        <v>1.9757085020242916E-2</v>
      </c>
      <c r="I924" s="196">
        <v>1</v>
      </c>
      <c r="J924" s="212">
        <f>VLOOKUP(E924,'Appendix 3. nax IBGE 2019'!$E$5:$O$1850,11,FALSE)</f>
        <v>8.9721684994874165E-2</v>
      </c>
      <c r="K924" s="193">
        <f t="shared" ref="K924:K942" si="291">(I924*H924)/(1+(I924-J924)*H924)</f>
        <v>1.9408042133333941E-2</v>
      </c>
      <c r="L924" s="193">
        <f t="shared" si="285"/>
        <v>0.98059195786666609</v>
      </c>
      <c r="M924" s="195">
        <v>100000</v>
      </c>
      <c r="N924" s="195">
        <f t="shared" si="284"/>
        <v>1940.804213333394</v>
      </c>
      <c r="O924" s="195">
        <f t="shared" ref="O924:O942" si="292">M925*I924+N924*J924</f>
        <v>98233.328010932033</v>
      </c>
      <c r="P924" s="195">
        <f t="shared" ref="P924:P942" si="293">P925+O924</f>
        <v>7071375.3186685322</v>
      </c>
      <c r="Q924" s="197">
        <f t="shared" ref="Q924:Q942" si="294">P924/M924</f>
        <v>70.713753186685324</v>
      </c>
    </row>
    <row r="925" spans="2:17" x14ac:dyDescent="0.2">
      <c r="B925" s="209" t="s">
        <v>42</v>
      </c>
      <c r="C925" s="187" t="s">
        <v>70</v>
      </c>
      <c r="D925" s="199" t="s">
        <v>139</v>
      </c>
      <c r="E925" s="187" t="str">
        <f t="shared" si="282"/>
        <v>RRMale01-04</v>
      </c>
      <c r="F925" s="189">
        <f>VLOOKUP(E925,'Appendix 1b. Pop 2019'!$E$4:$F$1683,2,FALSE)</f>
        <v>23410</v>
      </c>
      <c r="G925" s="189">
        <f>VLOOKUP(E925,'Appendix 2b. Deaths 2019'!$E$4:$F$1683,2,FALSE)</f>
        <v>38</v>
      </c>
      <c r="H925" s="190">
        <f t="shared" si="283"/>
        <v>1.6232379325074753E-3</v>
      </c>
      <c r="I925" s="191">
        <v>4</v>
      </c>
      <c r="J925" s="213">
        <f>VLOOKUP(E925,'Appendix 3. nax IBGE 2019'!$E$5:$O$1850,11,FALSE)</f>
        <v>1.6035116741254325</v>
      </c>
      <c r="K925" s="190">
        <f t="shared" si="291"/>
        <v>6.4677915632179927E-3</v>
      </c>
      <c r="L925" s="190">
        <f t="shared" si="285"/>
        <v>0.99353220843678203</v>
      </c>
      <c r="M925" s="189">
        <f t="shared" ref="M925:M943" si="295">M924-N924</f>
        <v>98059.195786666605</v>
      </c>
      <c r="N925" s="189">
        <f t="shared" si="284"/>
        <v>634.22643920494363</v>
      </c>
      <c r="O925" s="189">
        <f t="shared" si="292"/>
        <v>390716.86688915081</v>
      </c>
      <c r="P925" s="189">
        <f t="shared" si="293"/>
        <v>6973141.9906576006</v>
      </c>
      <c r="Q925" s="200">
        <f t="shared" si="294"/>
        <v>71.111555981226587</v>
      </c>
    </row>
    <row r="926" spans="2:17" x14ac:dyDescent="0.2">
      <c r="B926" s="209" t="s">
        <v>42</v>
      </c>
      <c r="C926" s="187" t="s">
        <v>70</v>
      </c>
      <c r="D926" s="199" t="s">
        <v>138</v>
      </c>
      <c r="E926" s="187" t="str">
        <f t="shared" si="282"/>
        <v>RRMale05-09</v>
      </c>
      <c r="F926" s="189">
        <f>VLOOKUP(E926,'Appendix 1b. Pop 2019'!$E$4:$F$1683,2,FALSE)</f>
        <v>27898</v>
      </c>
      <c r="G926" s="189">
        <f>VLOOKUP(E926,'Appendix 2b. Deaths 2019'!$E$4:$F$1683,2,FALSE)</f>
        <v>16</v>
      </c>
      <c r="H926" s="190">
        <f t="shared" si="283"/>
        <v>5.7351781489712521E-4</v>
      </c>
      <c r="I926" s="191">
        <v>5</v>
      </c>
      <c r="J926" s="213">
        <f>VLOOKUP(E926,'Appendix 3. nax IBGE 2019'!$E$5:$O$1850,11,FALSE)</f>
        <v>2.4999999999999791</v>
      </c>
      <c r="K926" s="190">
        <f t="shared" si="291"/>
        <v>2.8634834275896625E-3</v>
      </c>
      <c r="L926" s="190">
        <f t="shared" si="285"/>
        <v>0.99713651657241031</v>
      </c>
      <c r="M926" s="189">
        <f t="shared" si="295"/>
        <v>97424.969347461665</v>
      </c>
      <c r="N926" s="189">
        <f t="shared" si="284"/>
        <v>278.97478515988735</v>
      </c>
      <c r="O926" s="189">
        <f t="shared" si="292"/>
        <v>486427.40977440862</v>
      </c>
      <c r="P926" s="189">
        <f t="shared" si="293"/>
        <v>6582425.1237684498</v>
      </c>
      <c r="Q926" s="200">
        <f t="shared" si="294"/>
        <v>67.564046135775868</v>
      </c>
    </row>
    <row r="927" spans="2:17" x14ac:dyDescent="0.2">
      <c r="B927" s="209" t="s">
        <v>42</v>
      </c>
      <c r="C927" s="187" t="s">
        <v>70</v>
      </c>
      <c r="D927" s="199" t="s">
        <v>120</v>
      </c>
      <c r="E927" s="187" t="str">
        <f t="shared" si="282"/>
        <v>RRMale10-14</v>
      </c>
      <c r="F927" s="189">
        <f>VLOOKUP(E927,'Appendix 1b. Pop 2019'!$E$4:$F$1683,2,FALSE)</f>
        <v>26764</v>
      </c>
      <c r="G927" s="189">
        <f>VLOOKUP(E927,'Appendix 2b. Deaths 2019'!$E$4:$F$1683,2,FALSE)</f>
        <v>13</v>
      </c>
      <c r="H927" s="190">
        <f t="shared" si="283"/>
        <v>4.8572709609923776E-4</v>
      </c>
      <c r="I927" s="191">
        <v>5</v>
      </c>
      <c r="J927" s="213">
        <f>VLOOKUP(E927,'Appendix 3. nax IBGE 2019'!$E$5:$O$1850,11,FALSE)</f>
        <v>2.5000000000000764</v>
      </c>
      <c r="K927" s="190">
        <f t="shared" si="291"/>
        <v>2.4256899221913311E-3</v>
      </c>
      <c r="L927" s="190">
        <f t="shared" si="285"/>
        <v>0.99757431007780872</v>
      </c>
      <c r="M927" s="189">
        <f t="shared" si="295"/>
        <v>97145.994562301785</v>
      </c>
      <c r="N927" s="189">
        <f t="shared" si="284"/>
        <v>235.64605999102929</v>
      </c>
      <c r="O927" s="189">
        <f t="shared" si="292"/>
        <v>485140.85766153137</v>
      </c>
      <c r="P927" s="189">
        <f t="shared" si="293"/>
        <v>6095997.7139940411</v>
      </c>
      <c r="Q927" s="200">
        <f t="shared" si="294"/>
        <v>62.75089098073466</v>
      </c>
    </row>
    <row r="928" spans="2:17" x14ac:dyDescent="0.2">
      <c r="B928" s="209" t="s">
        <v>42</v>
      </c>
      <c r="C928" s="187" t="s">
        <v>70</v>
      </c>
      <c r="D928" s="188" t="s">
        <v>121</v>
      </c>
      <c r="E928" s="187" t="str">
        <f t="shared" si="282"/>
        <v>RRMale15-19</v>
      </c>
      <c r="F928" s="189">
        <f>VLOOKUP(E928,'Appendix 1b. Pop 2019'!$E$4:$F$1683,2,FALSE)</f>
        <v>27321</v>
      </c>
      <c r="G928" s="189">
        <f>VLOOKUP(E928,'Appendix 2b. Deaths 2019'!$E$4:$F$1683,2,FALSE)</f>
        <v>58</v>
      </c>
      <c r="H928" s="190">
        <f t="shared" si="283"/>
        <v>2.122909117528641E-3</v>
      </c>
      <c r="I928" s="191">
        <v>5</v>
      </c>
      <c r="J928" s="213">
        <f>VLOOKUP(E928,'Appendix 3. nax IBGE 2019'!$E$5:$O$1850,11,FALSE)</f>
        <v>2.4999999999999818</v>
      </c>
      <c r="K928" s="190">
        <f t="shared" si="291"/>
        <v>1.0558508701667515E-2</v>
      </c>
      <c r="L928" s="190">
        <f t="shared" si="285"/>
        <v>0.98944149129833248</v>
      </c>
      <c r="M928" s="189">
        <f t="shared" si="295"/>
        <v>96910.34850231075</v>
      </c>
      <c r="N928" s="189">
        <f t="shared" si="284"/>
        <v>1023.2287579432794</v>
      </c>
      <c r="O928" s="189">
        <f t="shared" si="292"/>
        <v>481993.6706166956</v>
      </c>
      <c r="P928" s="189">
        <f t="shared" si="293"/>
        <v>5610856.8563325098</v>
      </c>
      <c r="Q928" s="200">
        <f t="shared" si="294"/>
        <v>57.897396336354355</v>
      </c>
    </row>
    <row r="929" spans="2:17" x14ac:dyDescent="0.2">
      <c r="B929" s="209" t="s">
        <v>42</v>
      </c>
      <c r="C929" s="187" t="s">
        <v>70</v>
      </c>
      <c r="D929" s="188" t="s">
        <v>122</v>
      </c>
      <c r="E929" s="187" t="str">
        <f t="shared" si="282"/>
        <v>RRMale20-24</v>
      </c>
      <c r="F929" s="189">
        <f>VLOOKUP(E929,'Appendix 1b. Pop 2019'!$E$4:$F$1683,2,FALSE)</f>
        <v>30984</v>
      </c>
      <c r="G929" s="189">
        <f>VLOOKUP(E929,'Appendix 2b. Deaths 2019'!$E$4:$F$1683,2,FALSE)</f>
        <v>80</v>
      </c>
      <c r="H929" s="190">
        <f t="shared" si="283"/>
        <v>2.5819777949909629E-3</v>
      </c>
      <c r="I929" s="191">
        <v>5</v>
      </c>
      <c r="J929" s="213">
        <f>VLOOKUP(E929,'Appendix 3. nax IBGE 2019'!$E$5:$O$1850,11,FALSE)</f>
        <v>2.5000000000000195</v>
      </c>
      <c r="K929" s="190">
        <f t="shared" si="291"/>
        <v>1.2827090815802977E-2</v>
      </c>
      <c r="L929" s="190">
        <f t="shared" si="285"/>
        <v>0.98717290918419698</v>
      </c>
      <c r="M929" s="189">
        <f t="shared" si="295"/>
        <v>95887.119744367476</v>
      </c>
      <c r="N929" s="189">
        <f t="shared" si="284"/>
        <v>1229.9527930267764</v>
      </c>
      <c r="O929" s="189">
        <f t="shared" si="292"/>
        <v>476360.71673927043</v>
      </c>
      <c r="P929" s="189">
        <f t="shared" si="293"/>
        <v>5128863.1857158141</v>
      </c>
      <c r="Q929" s="200">
        <f t="shared" si="294"/>
        <v>53.488551949304849</v>
      </c>
    </row>
    <row r="930" spans="2:17" x14ac:dyDescent="0.2">
      <c r="B930" s="209" t="s">
        <v>42</v>
      </c>
      <c r="C930" s="187" t="s">
        <v>70</v>
      </c>
      <c r="D930" s="188" t="s">
        <v>123</v>
      </c>
      <c r="E930" s="187" t="str">
        <f t="shared" si="282"/>
        <v>RRMale25-29</v>
      </c>
      <c r="F930" s="189">
        <f>VLOOKUP(E930,'Appendix 1b. Pop 2019'!$E$4:$F$1683,2,FALSE)</f>
        <v>31334</v>
      </c>
      <c r="G930" s="189">
        <f>VLOOKUP(E930,'Appendix 2b. Deaths 2019'!$E$4:$F$1683,2,FALSE)</f>
        <v>74</v>
      </c>
      <c r="H930" s="190">
        <f t="shared" si="283"/>
        <v>2.3616518797472392E-3</v>
      </c>
      <c r="I930" s="191">
        <v>5</v>
      </c>
      <c r="J930" s="213">
        <f>VLOOKUP(E930,'Appendix 3. nax IBGE 2019'!$E$5:$O$1850,11,FALSE)</f>
        <v>2.4999999999999556</v>
      </c>
      <c r="K930" s="190">
        <f t="shared" si="291"/>
        <v>1.1738951108854975E-2</v>
      </c>
      <c r="L930" s="190">
        <f t="shared" si="285"/>
        <v>0.98826104889114508</v>
      </c>
      <c r="M930" s="189">
        <f t="shared" si="295"/>
        <v>94657.166951340696</v>
      </c>
      <c r="N930" s="189">
        <f t="shared" si="284"/>
        <v>1111.1758549445112</v>
      </c>
      <c r="O930" s="189">
        <f t="shared" si="292"/>
        <v>470507.89511934214</v>
      </c>
      <c r="P930" s="189">
        <f t="shared" si="293"/>
        <v>4652502.4689765433</v>
      </c>
      <c r="Q930" s="200">
        <f t="shared" si="294"/>
        <v>49.151085108729283</v>
      </c>
    </row>
    <row r="931" spans="2:17" x14ac:dyDescent="0.2">
      <c r="B931" s="209" t="s">
        <v>42</v>
      </c>
      <c r="C931" s="187" t="s">
        <v>70</v>
      </c>
      <c r="D931" s="188" t="s">
        <v>124</v>
      </c>
      <c r="E931" s="187" t="str">
        <f t="shared" si="282"/>
        <v>RRMale30-34</v>
      </c>
      <c r="F931" s="189">
        <f>VLOOKUP(E931,'Appendix 1b. Pop 2019'!$E$4:$F$1683,2,FALSE)</f>
        <v>29179</v>
      </c>
      <c r="G931" s="189">
        <f>VLOOKUP(E931,'Appendix 2b. Deaths 2019'!$E$4:$F$1683,2,FALSE)</f>
        <v>69</v>
      </c>
      <c r="H931" s="190">
        <f t="shared" si="283"/>
        <v>2.3647143493608419E-3</v>
      </c>
      <c r="I931" s="191">
        <v>5</v>
      </c>
      <c r="J931" s="213">
        <f>VLOOKUP(E931,'Appendix 3. nax IBGE 2019'!$E$5:$O$1850,11,FALSE)</f>
        <v>2.4999999999999787</v>
      </c>
      <c r="K931" s="190">
        <f t="shared" si="291"/>
        <v>1.1754084118358517E-2</v>
      </c>
      <c r="L931" s="190">
        <f t="shared" si="285"/>
        <v>0.98824591588164146</v>
      </c>
      <c r="M931" s="189">
        <f t="shared" si="295"/>
        <v>93545.991096396188</v>
      </c>
      <c r="N931" s="189">
        <f t="shared" si="284"/>
        <v>1099.5474482822576</v>
      </c>
      <c r="O931" s="189">
        <f t="shared" si="292"/>
        <v>464981.08686127525</v>
      </c>
      <c r="P931" s="189">
        <f t="shared" si="293"/>
        <v>4181994.5738572008</v>
      </c>
      <c r="Q931" s="200">
        <f t="shared" si="294"/>
        <v>44.705224936339469</v>
      </c>
    </row>
    <row r="932" spans="2:17" x14ac:dyDescent="0.2">
      <c r="B932" s="209" t="s">
        <v>42</v>
      </c>
      <c r="C932" s="187" t="s">
        <v>70</v>
      </c>
      <c r="D932" s="188" t="s">
        <v>125</v>
      </c>
      <c r="E932" s="187" t="str">
        <f t="shared" si="282"/>
        <v>RRMale35-39</v>
      </c>
      <c r="F932" s="189">
        <f>VLOOKUP(E932,'Appendix 1b. Pop 2019'!$E$4:$F$1683,2,FALSE)</f>
        <v>26154</v>
      </c>
      <c r="G932" s="189">
        <f>VLOOKUP(E932,'Appendix 2b. Deaths 2019'!$E$4:$F$1683,2,FALSE)</f>
        <v>81</v>
      </c>
      <c r="H932" s="190">
        <f t="shared" si="283"/>
        <v>3.0970406056434964E-3</v>
      </c>
      <c r="I932" s="191">
        <v>5</v>
      </c>
      <c r="J932" s="213">
        <f>VLOOKUP(E932,'Appendix 3. nax IBGE 2019'!$E$5:$O$1850,11,FALSE)</f>
        <v>2.5000000000000098</v>
      </c>
      <c r="K932" s="190">
        <f t="shared" si="291"/>
        <v>1.5366228444596211E-2</v>
      </c>
      <c r="L932" s="190">
        <f t="shared" si="285"/>
        <v>0.98463377155540377</v>
      </c>
      <c r="M932" s="189">
        <f t="shared" si="295"/>
        <v>92446.443648113927</v>
      </c>
      <c r="N932" s="189">
        <f t="shared" si="284"/>
        <v>1420.5531719874091</v>
      </c>
      <c r="O932" s="189">
        <f t="shared" si="292"/>
        <v>458680.83531060111</v>
      </c>
      <c r="P932" s="189">
        <f t="shared" si="293"/>
        <v>3717013.4869959257</v>
      </c>
      <c r="Q932" s="200">
        <f t="shared" si="294"/>
        <v>40.20720906413969</v>
      </c>
    </row>
    <row r="933" spans="2:17" x14ac:dyDescent="0.2">
      <c r="B933" s="209" t="s">
        <v>42</v>
      </c>
      <c r="C933" s="187" t="s">
        <v>70</v>
      </c>
      <c r="D933" s="188" t="s">
        <v>126</v>
      </c>
      <c r="E933" s="187" t="str">
        <f t="shared" si="282"/>
        <v>RRMale40-44</v>
      </c>
      <c r="F933" s="189">
        <f>VLOOKUP(E933,'Appendix 1b. Pop 2019'!$E$4:$F$1683,2,FALSE)</f>
        <v>21087</v>
      </c>
      <c r="G933" s="189">
        <f>VLOOKUP(E933,'Appendix 2b. Deaths 2019'!$E$4:$F$1683,2,FALSE)</f>
        <v>85</v>
      </c>
      <c r="H933" s="190">
        <f t="shared" si="283"/>
        <v>4.0309195238772706E-3</v>
      </c>
      <c r="I933" s="191">
        <v>5</v>
      </c>
      <c r="J933" s="213">
        <f>VLOOKUP(E933,'Appendix 3. nax IBGE 2019'!$E$5:$O$1850,11,FALSE)</f>
        <v>2.5000000000000191</v>
      </c>
      <c r="K933" s="190">
        <f t="shared" si="291"/>
        <v>1.9953520035681589E-2</v>
      </c>
      <c r="L933" s="190">
        <f t="shared" si="285"/>
        <v>0.98004647996431837</v>
      </c>
      <c r="M933" s="189">
        <f t="shared" si="295"/>
        <v>91025.890476126515</v>
      </c>
      <c r="N933" s="189">
        <f t="shared" si="284"/>
        <v>1816.2869293811484</v>
      </c>
      <c r="O933" s="189">
        <f t="shared" si="292"/>
        <v>450588.73505717976</v>
      </c>
      <c r="P933" s="189">
        <f t="shared" si="293"/>
        <v>3258332.6516853245</v>
      </c>
      <c r="Q933" s="200">
        <f t="shared" si="294"/>
        <v>35.795669063406656</v>
      </c>
    </row>
    <row r="934" spans="2:17" x14ac:dyDescent="0.2">
      <c r="B934" s="209" t="s">
        <v>42</v>
      </c>
      <c r="C934" s="187" t="s">
        <v>70</v>
      </c>
      <c r="D934" s="188" t="s">
        <v>127</v>
      </c>
      <c r="E934" s="187" t="str">
        <f t="shared" si="282"/>
        <v>RRMale45-49</v>
      </c>
      <c r="F934" s="189">
        <f>VLOOKUP(E934,'Appendix 1b. Pop 2019'!$E$4:$F$1683,2,FALSE)</f>
        <v>16641</v>
      </c>
      <c r="G934" s="189">
        <f>VLOOKUP(E934,'Appendix 2b. Deaths 2019'!$E$4:$F$1683,2,FALSE)</f>
        <v>74</v>
      </c>
      <c r="H934" s="190">
        <f t="shared" si="283"/>
        <v>4.4468481461450637E-3</v>
      </c>
      <c r="I934" s="191">
        <v>5</v>
      </c>
      <c r="J934" s="213">
        <f>VLOOKUP(E934,'Appendix 3. nax IBGE 2019'!$E$5:$O$1850,11,FALSE)</f>
        <v>2.4999999999999951</v>
      </c>
      <c r="K934" s="190">
        <f t="shared" si="291"/>
        <v>2.1989777724949488E-2</v>
      </c>
      <c r="L934" s="190">
        <f t="shared" si="285"/>
        <v>0.97801022227505052</v>
      </c>
      <c r="M934" s="189">
        <f t="shared" si="295"/>
        <v>89209.603546745362</v>
      </c>
      <c r="N934" s="189">
        <f t="shared" si="284"/>
        <v>1961.6993529237959</v>
      </c>
      <c r="O934" s="189">
        <f t="shared" si="292"/>
        <v>441143.76935141732</v>
      </c>
      <c r="P934" s="189">
        <f t="shared" si="293"/>
        <v>2807743.9166281447</v>
      </c>
      <c r="Q934" s="200">
        <f t="shared" si="294"/>
        <v>31.473561197443296</v>
      </c>
    </row>
    <row r="935" spans="2:17" x14ac:dyDescent="0.2">
      <c r="B935" s="209" t="s">
        <v>42</v>
      </c>
      <c r="C935" s="187" t="s">
        <v>70</v>
      </c>
      <c r="D935" s="188" t="s">
        <v>128</v>
      </c>
      <c r="E935" s="187" t="str">
        <f t="shared" si="282"/>
        <v>RRMale50-54</v>
      </c>
      <c r="F935" s="189">
        <f>VLOOKUP(E935,'Appendix 1b. Pop 2019'!$E$4:$F$1683,2,FALSE)</f>
        <v>13510</v>
      </c>
      <c r="G935" s="189">
        <f>VLOOKUP(E935,'Appendix 2b. Deaths 2019'!$E$4:$F$1683,2,FALSE)</f>
        <v>98</v>
      </c>
      <c r="H935" s="190">
        <f t="shared" si="283"/>
        <v>7.2538860103626944E-3</v>
      </c>
      <c r="I935" s="191">
        <v>5</v>
      </c>
      <c r="J935" s="213">
        <f>VLOOKUP(E935,'Appendix 3. nax IBGE 2019'!$E$5:$O$1850,11,FALSE)</f>
        <v>2.4999999999999973</v>
      </c>
      <c r="K935" s="190">
        <f t="shared" si="291"/>
        <v>3.5623409669211195E-2</v>
      </c>
      <c r="L935" s="190">
        <f t="shared" si="285"/>
        <v>0.96437659033078882</v>
      </c>
      <c r="M935" s="189">
        <f t="shared" si="295"/>
        <v>87247.904193821567</v>
      </c>
      <c r="N935" s="189">
        <f t="shared" si="284"/>
        <v>3108.0678338765952</v>
      </c>
      <c r="O935" s="189">
        <f t="shared" si="292"/>
        <v>428469.35138441628</v>
      </c>
      <c r="P935" s="189">
        <f t="shared" si="293"/>
        <v>2366600.1472767275</v>
      </c>
      <c r="Q935" s="200">
        <f t="shared" si="294"/>
        <v>27.125008550570062</v>
      </c>
    </row>
    <row r="936" spans="2:17" x14ac:dyDescent="0.2">
      <c r="B936" s="209" t="s">
        <v>42</v>
      </c>
      <c r="C936" s="187" t="s">
        <v>70</v>
      </c>
      <c r="D936" s="188" t="s">
        <v>129</v>
      </c>
      <c r="E936" s="187" t="str">
        <f t="shared" si="282"/>
        <v>RRMale55-59</v>
      </c>
      <c r="F936" s="189">
        <f>VLOOKUP(E936,'Appendix 1b. Pop 2019'!$E$4:$F$1683,2,FALSE)</f>
        <v>10782</v>
      </c>
      <c r="G936" s="189">
        <f>VLOOKUP(E936,'Appendix 2b. Deaths 2019'!$E$4:$F$1683,2,FALSE)</f>
        <v>119</v>
      </c>
      <c r="H936" s="190">
        <f t="shared" si="283"/>
        <v>1.1036913374142089E-2</v>
      </c>
      <c r="I936" s="191">
        <v>5</v>
      </c>
      <c r="J936" s="213">
        <f>VLOOKUP(E936,'Appendix 3. nax IBGE 2019'!$E$5:$O$1850,11,FALSE)</f>
        <v>2.4999999999999969</v>
      </c>
      <c r="K936" s="190">
        <f t="shared" si="291"/>
        <v>5.3702784421679681E-2</v>
      </c>
      <c r="L936" s="190">
        <f t="shared" si="285"/>
        <v>0.94629721557832036</v>
      </c>
      <c r="M936" s="189">
        <f t="shared" si="295"/>
        <v>84139.836359944966</v>
      </c>
      <c r="N936" s="189">
        <f t="shared" si="284"/>
        <v>4518.5434933135302</v>
      </c>
      <c r="O936" s="189">
        <f t="shared" si="292"/>
        <v>409402.82306644099</v>
      </c>
      <c r="P936" s="189">
        <f t="shared" si="293"/>
        <v>1938130.7958923113</v>
      </c>
      <c r="Q936" s="200">
        <f t="shared" si="294"/>
        <v>23.034639473282414</v>
      </c>
    </row>
    <row r="937" spans="2:17" x14ac:dyDescent="0.2">
      <c r="B937" s="209" t="s">
        <v>42</v>
      </c>
      <c r="C937" s="187" t="s">
        <v>70</v>
      </c>
      <c r="D937" s="188" t="s">
        <v>130</v>
      </c>
      <c r="E937" s="187" t="str">
        <f t="shared" si="282"/>
        <v>RRMale60-64</v>
      </c>
      <c r="F937" s="189">
        <f>VLOOKUP(E937,'Appendix 1b. Pop 2019'!$E$4:$F$1683,2,FALSE)</f>
        <v>7893</v>
      </c>
      <c r="G937" s="189">
        <f>VLOOKUP(E937,'Appendix 2b. Deaths 2019'!$E$4:$F$1683,2,FALSE)</f>
        <v>138</v>
      </c>
      <c r="H937" s="190">
        <f t="shared" si="283"/>
        <v>1.7483846446218167E-2</v>
      </c>
      <c r="I937" s="191">
        <v>5</v>
      </c>
      <c r="J937" s="213">
        <f>VLOOKUP(E937,'Appendix 3. nax IBGE 2019'!$E$5:$O$1850,11,FALSE)</f>
        <v>2.4999999999999982</v>
      </c>
      <c r="K937" s="190">
        <f t="shared" si="291"/>
        <v>8.3758193736343772E-2</v>
      </c>
      <c r="L937" s="190">
        <f t="shared" si="285"/>
        <v>0.91624180626365626</v>
      </c>
      <c r="M937" s="189">
        <f t="shared" si="295"/>
        <v>79621.29286663144</v>
      </c>
      <c r="N937" s="189">
        <f t="shared" si="284"/>
        <v>6668.935673461483</v>
      </c>
      <c r="O937" s="189">
        <f t="shared" si="292"/>
        <v>381434.12514950347</v>
      </c>
      <c r="P937" s="189">
        <f t="shared" si="293"/>
        <v>1528727.9728258704</v>
      </c>
      <c r="Q937" s="200">
        <f t="shared" si="294"/>
        <v>19.199989321782873</v>
      </c>
    </row>
    <row r="938" spans="2:17" x14ac:dyDescent="0.2">
      <c r="B938" s="209" t="s">
        <v>42</v>
      </c>
      <c r="C938" s="187" t="s">
        <v>70</v>
      </c>
      <c r="D938" s="188" t="s">
        <v>131</v>
      </c>
      <c r="E938" s="187" t="str">
        <f t="shared" si="282"/>
        <v>RRMale65-69</v>
      </c>
      <c r="F938" s="189">
        <f>VLOOKUP(E938,'Appendix 1b. Pop 2019'!$E$4:$F$1683,2,FALSE)</f>
        <v>5635</v>
      </c>
      <c r="G938" s="189">
        <f>VLOOKUP(E938,'Appendix 2b. Deaths 2019'!$E$4:$F$1683,2,FALSE)</f>
        <v>139</v>
      </c>
      <c r="H938" s="190">
        <f t="shared" si="283"/>
        <v>2.4667258207630879E-2</v>
      </c>
      <c r="I938" s="191">
        <v>5</v>
      </c>
      <c r="J938" s="213">
        <f>VLOOKUP(E938,'Appendix 3. nax IBGE 2019'!$E$5:$O$1850,11,FALSE)</f>
        <v>2.4999999999999951</v>
      </c>
      <c r="K938" s="190">
        <f t="shared" si="291"/>
        <v>0.11617216882574175</v>
      </c>
      <c r="L938" s="190">
        <f t="shared" si="285"/>
        <v>0.88382783117425823</v>
      </c>
      <c r="M938" s="189">
        <f t="shared" si="295"/>
        <v>72952.357193169955</v>
      </c>
      <c r="N938" s="189">
        <f t="shared" si="284"/>
        <v>8475.0335560807544</v>
      </c>
      <c r="O938" s="189">
        <f t="shared" si="292"/>
        <v>343574.20207564789</v>
      </c>
      <c r="P938" s="189">
        <f t="shared" si="293"/>
        <v>1147293.8476763668</v>
      </c>
      <c r="Q938" s="200">
        <f t="shared" si="294"/>
        <v>15.726617916381464</v>
      </c>
    </row>
    <row r="939" spans="2:17" x14ac:dyDescent="0.2">
      <c r="B939" s="209" t="s">
        <v>42</v>
      </c>
      <c r="C939" s="187" t="s">
        <v>70</v>
      </c>
      <c r="D939" s="188" t="s">
        <v>132</v>
      </c>
      <c r="E939" s="187" t="str">
        <f t="shared" si="282"/>
        <v>RRMale70-74</v>
      </c>
      <c r="F939" s="189">
        <f>VLOOKUP(E939,'Appendix 1b. Pop 2019'!$E$4:$F$1683,2,FALSE)</f>
        <v>3644</v>
      </c>
      <c r="G939" s="189">
        <f>VLOOKUP(E939,'Appendix 2b. Deaths 2019'!$E$4:$F$1683,2,FALSE)</f>
        <v>142</v>
      </c>
      <c r="H939" s="190">
        <f t="shared" si="283"/>
        <v>3.8968166849615807E-2</v>
      </c>
      <c r="I939" s="191">
        <v>5</v>
      </c>
      <c r="J939" s="213">
        <f>VLOOKUP(E939,'Appendix 3. nax IBGE 2019'!$E$5:$O$1850,11,FALSE)</f>
        <v>2.5000000000000027</v>
      </c>
      <c r="K939" s="190">
        <f t="shared" si="291"/>
        <v>0.17754438609652415</v>
      </c>
      <c r="L939" s="190">
        <f t="shared" si="285"/>
        <v>0.82245561390347588</v>
      </c>
      <c r="M939" s="189">
        <f t="shared" si="295"/>
        <v>64477.323637089197</v>
      </c>
      <c r="N939" s="189">
        <f t="shared" si="284"/>
        <v>11447.586842293907</v>
      </c>
      <c r="O939" s="189">
        <f t="shared" si="292"/>
        <v>293767.65107971121</v>
      </c>
      <c r="P939" s="189">
        <f t="shared" si="293"/>
        <v>803719.64560071891</v>
      </c>
      <c r="Q939" s="200">
        <f t="shared" si="294"/>
        <v>12.465152091678886</v>
      </c>
    </row>
    <row r="940" spans="2:17" x14ac:dyDescent="0.2">
      <c r="B940" s="209" t="s">
        <v>42</v>
      </c>
      <c r="C940" s="187" t="s">
        <v>70</v>
      </c>
      <c r="D940" s="188" t="s">
        <v>133</v>
      </c>
      <c r="E940" s="187" t="str">
        <f t="shared" si="282"/>
        <v>RRMale75-79</v>
      </c>
      <c r="F940" s="189">
        <f>VLOOKUP(E940,'Appendix 1b. Pop 2019'!$E$4:$F$1683,2,FALSE)</f>
        <v>1988</v>
      </c>
      <c r="G940" s="189">
        <f>VLOOKUP(E940,'Appendix 2b. Deaths 2019'!$E$4:$F$1683,2,FALSE)</f>
        <v>127</v>
      </c>
      <c r="H940" s="190">
        <f t="shared" si="283"/>
        <v>6.3883299798792759E-2</v>
      </c>
      <c r="I940" s="191">
        <v>5</v>
      </c>
      <c r="J940" s="213">
        <f>VLOOKUP(E940,'Appendix 3. nax IBGE 2019'!$E$5:$O$1850,11,FALSE)</f>
        <v>2.4999999999999996</v>
      </c>
      <c r="K940" s="190">
        <f t="shared" si="291"/>
        <v>0.27542832357406205</v>
      </c>
      <c r="L940" s="190">
        <f t="shared" si="285"/>
        <v>0.724571676425938</v>
      </c>
      <c r="M940" s="189">
        <f t="shared" si="295"/>
        <v>53029.736794795288</v>
      </c>
      <c r="N940" s="189">
        <f t="shared" si="284"/>
        <v>14605.89150496422</v>
      </c>
      <c r="O940" s="189">
        <f t="shared" si="292"/>
        <v>228633.95521156586</v>
      </c>
      <c r="P940" s="189">
        <f t="shared" si="293"/>
        <v>509951.99452100776</v>
      </c>
      <c r="Q940" s="200">
        <f t="shared" si="294"/>
        <v>9.6163402902474537</v>
      </c>
    </row>
    <row r="941" spans="2:17" x14ac:dyDescent="0.2">
      <c r="B941" s="209" t="s">
        <v>42</v>
      </c>
      <c r="C941" s="187" t="s">
        <v>70</v>
      </c>
      <c r="D941" s="188" t="s">
        <v>134</v>
      </c>
      <c r="E941" s="187" t="str">
        <f t="shared" si="282"/>
        <v>RRMale80-84</v>
      </c>
      <c r="F941" s="189">
        <f>VLOOKUP(E941,'Appendix 1b. Pop 2019'!$E$4:$F$1683,2,FALSE)</f>
        <v>1055</v>
      </c>
      <c r="G941" s="189">
        <f>VLOOKUP(E941,'Appendix 2b. Deaths 2019'!$E$4:$F$1683,2,FALSE)</f>
        <v>103</v>
      </c>
      <c r="H941" s="190">
        <f t="shared" si="283"/>
        <v>9.7630331753554497E-2</v>
      </c>
      <c r="I941" s="191">
        <v>5</v>
      </c>
      <c r="J941" s="213">
        <f>VLOOKUP(E941,'Appendix 3. nax IBGE 2019'!$E$5:$O$1850,11,FALSE)</f>
        <v>2.5</v>
      </c>
      <c r="K941" s="190">
        <f t="shared" si="291"/>
        <v>0.39238095238095239</v>
      </c>
      <c r="L941" s="190">
        <f t="shared" si="285"/>
        <v>0.60761904761904761</v>
      </c>
      <c r="M941" s="189">
        <f t="shared" si="295"/>
        <v>38423.845289831064</v>
      </c>
      <c r="N941" s="189">
        <f t="shared" si="284"/>
        <v>15076.785008962284</v>
      </c>
      <c r="O941" s="189">
        <f t="shared" si="292"/>
        <v>154427.26392674961</v>
      </c>
      <c r="P941" s="189">
        <f t="shared" si="293"/>
        <v>281318.03930944187</v>
      </c>
      <c r="Q941" s="200">
        <f t="shared" si="294"/>
        <v>7.3214442018350816</v>
      </c>
    </row>
    <row r="942" spans="2:17" x14ac:dyDescent="0.2">
      <c r="B942" s="209" t="s">
        <v>42</v>
      </c>
      <c r="C942" s="187" t="s">
        <v>70</v>
      </c>
      <c r="D942" s="188" t="s">
        <v>135</v>
      </c>
      <c r="E942" s="187" t="str">
        <f t="shared" si="282"/>
        <v>RRMale85-89</v>
      </c>
      <c r="F942" s="189">
        <f>VLOOKUP(E942,'Appendix 1b. Pop 2019'!$E$4:$F$1683,2,FALSE)</f>
        <v>444</v>
      </c>
      <c r="G942" s="189">
        <f>VLOOKUP(E942,'Appendix 2b. Deaths 2019'!$E$4:$F$1683,2,FALSE)</f>
        <v>68</v>
      </c>
      <c r="H942" s="190">
        <f t="shared" si="283"/>
        <v>0.15315315315315314</v>
      </c>
      <c r="I942" s="191">
        <v>5</v>
      </c>
      <c r="J942" s="213">
        <f>VLOOKUP(E942,'Appendix 3. nax IBGE 2019'!$E$5:$O$1850,11,FALSE)</f>
        <v>2.4999999999999996</v>
      </c>
      <c r="K942" s="190">
        <f t="shared" si="291"/>
        <v>0.55374592833876213</v>
      </c>
      <c r="L942" s="190">
        <f t="shared" si="285"/>
        <v>0.44625407166123787</v>
      </c>
      <c r="M942" s="189">
        <f t="shared" si="295"/>
        <v>23347.06028086878</v>
      </c>
      <c r="N942" s="189">
        <f t="shared" si="284"/>
        <v>12928.339569210722</v>
      </c>
      <c r="O942" s="189">
        <f t="shared" si="292"/>
        <v>84414.452481317086</v>
      </c>
      <c r="P942" s="189">
        <f t="shared" si="293"/>
        <v>126890.77538269224</v>
      </c>
      <c r="Q942" s="200">
        <f t="shared" si="294"/>
        <v>5.4349787020796798</v>
      </c>
    </row>
    <row r="943" spans="2:17" x14ac:dyDescent="0.2">
      <c r="B943" s="210" t="s">
        <v>42</v>
      </c>
      <c r="C943" s="211" t="s">
        <v>70</v>
      </c>
      <c r="D943" s="203" t="s">
        <v>8</v>
      </c>
      <c r="E943" s="211" t="str">
        <f t="shared" si="282"/>
        <v>RRMale90+</v>
      </c>
      <c r="F943" s="204">
        <f>VLOOKUP(E943,'Appendix 1b. Pop 2019'!$E$4:$F$1683,2,FALSE)</f>
        <v>212</v>
      </c>
      <c r="G943" s="204">
        <f>VLOOKUP(E943,'Appendix 2b. Deaths 2019'!$E$4:$F$1683,2,FALSE)</f>
        <v>52</v>
      </c>
      <c r="H943" s="202">
        <f t="shared" si="283"/>
        <v>0.24528301886792453</v>
      </c>
      <c r="I943" s="205"/>
      <c r="J943" s="214">
        <f>VLOOKUP(E943,'Appendix 3. nax IBGE 2019'!$E$5:$O$1850,11,FALSE)</f>
        <v>4.0088178158027024</v>
      </c>
      <c r="K943" s="202">
        <v>1</v>
      </c>
      <c r="L943" s="202">
        <f t="shared" si="285"/>
        <v>0</v>
      </c>
      <c r="M943" s="204">
        <f t="shared" si="295"/>
        <v>10418.720711658058</v>
      </c>
      <c r="N943" s="204">
        <f t="shared" si="284"/>
        <v>10418.720711658058</v>
      </c>
      <c r="O943" s="204">
        <f>M943*Q943</f>
        <v>42476.322901375155</v>
      </c>
      <c r="P943" s="204">
        <f>O943</f>
        <v>42476.322901375155</v>
      </c>
      <c r="Q943" s="206">
        <f>1/H943</f>
        <v>4.0769230769230766</v>
      </c>
    </row>
    <row r="944" spans="2:17" x14ac:dyDescent="0.2">
      <c r="B944" s="207" t="s">
        <v>63</v>
      </c>
      <c r="C944" s="208" t="s">
        <v>69</v>
      </c>
      <c r="D944" s="194">
        <v>0</v>
      </c>
      <c r="E944" s="208" t="str">
        <f t="shared" si="282"/>
        <v>RSFemale0</v>
      </c>
      <c r="F944" s="195">
        <f>VLOOKUP(E944,'Appendix 1b. Pop 2019'!$E$4:$F$1683,2,FALSE)</f>
        <v>68900</v>
      </c>
      <c r="G944" s="195">
        <f>VLOOKUP(E944,'Appendix 2b. Deaths 2019'!$E$4:$F$1683,2,FALSE)</f>
        <v>635</v>
      </c>
      <c r="H944" s="193">
        <f t="shared" si="283"/>
        <v>9.216255442670537E-3</v>
      </c>
      <c r="I944" s="196">
        <v>1</v>
      </c>
      <c r="J944" s="212">
        <f>VLOOKUP(E944,'Appendix 3. nax IBGE 2019'!$E$5:$O$1850,11,FALSE)</f>
        <v>7.4693374538573956E-2</v>
      </c>
      <c r="K944" s="193">
        <f t="shared" ref="K944:K962" si="296">(I944*H944)/(1+(I944-J944)*H944)</f>
        <v>9.1383250655619978E-3</v>
      </c>
      <c r="L944" s="193">
        <f t="shared" si="285"/>
        <v>0.990861674934438</v>
      </c>
      <c r="M944" s="195">
        <v>100000</v>
      </c>
      <c r="N944" s="195">
        <f t="shared" si="284"/>
        <v>913.83250655619975</v>
      </c>
      <c r="O944" s="195">
        <f t="shared" ref="O944:O962" si="297">M945*I944+N944*J944</f>
        <v>99154.424727121528</v>
      </c>
      <c r="P944" s="195">
        <f t="shared" ref="P944:P962" si="298">P945+O944</f>
        <v>8044494.31207263</v>
      </c>
      <c r="Q944" s="197">
        <f t="shared" ref="Q944:Q962" si="299">P944/M944</f>
        <v>80.444943120726307</v>
      </c>
    </row>
    <row r="945" spans="2:17" x14ac:dyDescent="0.2">
      <c r="B945" s="209" t="s">
        <v>63</v>
      </c>
      <c r="C945" s="187" t="s">
        <v>69</v>
      </c>
      <c r="D945" s="199" t="s">
        <v>139</v>
      </c>
      <c r="E945" s="187" t="str">
        <f t="shared" si="282"/>
        <v>RSFemale01-04</v>
      </c>
      <c r="F945" s="189">
        <f>VLOOKUP(E945,'Appendix 1b. Pop 2019'!$E$4:$F$1683,2,FALSE)</f>
        <v>279373</v>
      </c>
      <c r="G945" s="189">
        <f>VLOOKUP(E945,'Appendix 2b. Deaths 2019'!$E$4:$F$1683,2,FALSE)</f>
        <v>83</v>
      </c>
      <c r="H945" s="190">
        <f t="shared" si="283"/>
        <v>2.9709384944142774E-4</v>
      </c>
      <c r="I945" s="191">
        <v>4</v>
      </c>
      <c r="J945" s="213">
        <f>VLOOKUP(E945,'Appendix 3. nax IBGE 2019'!$E$5:$O$1850,11,FALSE)</f>
        <v>1.5106244221248302</v>
      </c>
      <c r="K945" s="190">
        <f t="shared" si="296"/>
        <v>1.1874971507923231E-3</v>
      </c>
      <c r="L945" s="190">
        <f t="shared" si="285"/>
        <v>0.99881250284920764</v>
      </c>
      <c r="M945" s="189">
        <f t="shared" ref="M945:M963" si="300">M944-N944</f>
        <v>99086.167493443805</v>
      </c>
      <c r="N945" s="189">
        <f t="shared" si="284"/>
        <v>117.66454158139543</v>
      </c>
      <c r="O945" s="189">
        <f t="shared" si="297"/>
        <v>396051.75873758062</v>
      </c>
      <c r="P945" s="189">
        <f t="shared" si="298"/>
        <v>7945339.8873455087</v>
      </c>
      <c r="Q945" s="200">
        <f t="shared" si="299"/>
        <v>80.18616612526894</v>
      </c>
    </row>
    <row r="946" spans="2:17" x14ac:dyDescent="0.2">
      <c r="B946" s="209" t="s">
        <v>63</v>
      </c>
      <c r="C946" s="187" t="s">
        <v>69</v>
      </c>
      <c r="D946" s="199" t="s">
        <v>138</v>
      </c>
      <c r="E946" s="187" t="str">
        <f t="shared" si="282"/>
        <v>RSFemale05-09</v>
      </c>
      <c r="F946" s="189">
        <f>VLOOKUP(E946,'Appendix 1b. Pop 2019'!$E$4:$F$1683,2,FALSE)</f>
        <v>333116</v>
      </c>
      <c r="G946" s="189">
        <f>VLOOKUP(E946,'Appendix 2b. Deaths 2019'!$E$4:$F$1683,2,FALSE)</f>
        <v>53</v>
      </c>
      <c r="H946" s="190">
        <f t="shared" si="283"/>
        <v>1.5910373563563442E-4</v>
      </c>
      <c r="I946" s="191">
        <v>5</v>
      </c>
      <c r="J946" s="213">
        <f>VLOOKUP(E946,'Appendix 3. nax IBGE 2019'!$E$5:$O$1850,11,FALSE)</f>
        <v>2.5000000000001443</v>
      </c>
      <c r="K946" s="190">
        <f t="shared" si="296"/>
        <v>7.9520237900545675E-4</v>
      </c>
      <c r="L946" s="190">
        <f t="shared" si="285"/>
        <v>0.99920479762099457</v>
      </c>
      <c r="M946" s="189">
        <f t="shared" si="300"/>
        <v>98968.502951862407</v>
      </c>
      <c r="N946" s="189">
        <f t="shared" si="284"/>
        <v>78.699988993929551</v>
      </c>
      <c r="O946" s="189">
        <f t="shared" si="297"/>
        <v>494645.7647868272</v>
      </c>
      <c r="P946" s="189">
        <f t="shared" si="298"/>
        <v>7549288.1286079278</v>
      </c>
      <c r="Q946" s="200">
        <f t="shared" si="299"/>
        <v>76.279704183055586</v>
      </c>
    </row>
    <row r="947" spans="2:17" x14ac:dyDescent="0.2">
      <c r="B947" s="209" t="s">
        <v>63</v>
      </c>
      <c r="C947" s="187" t="s">
        <v>69</v>
      </c>
      <c r="D947" s="199" t="s">
        <v>120</v>
      </c>
      <c r="E947" s="187" t="str">
        <f t="shared" si="282"/>
        <v>RSFemale10-14</v>
      </c>
      <c r="F947" s="189">
        <f>VLOOKUP(E947,'Appendix 1b. Pop 2019'!$E$4:$F$1683,2,FALSE)</f>
        <v>337222</v>
      </c>
      <c r="G947" s="189">
        <f>VLOOKUP(E947,'Appendix 2b. Deaths 2019'!$E$4:$F$1683,2,FALSE)</f>
        <v>81</v>
      </c>
      <c r="H947" s="190">
        <f t="shared" si="283"/>
        <v>2.4019785186019891E-4</v>
      </c>
      <c r="I947" s="191">
        <v>5</v>
      </c>
      <c r="J947" s="213">
        <f>VLOOKUP(E947,'Appendix 3. nax IBGE 2019'!$E$5:$O$1850,11,FALSE)</f>
        <v>2.4999999999990457</v>
      </c>
      <c r="K947" s="190">
        <f t="shared" si="296"/>
        <v>1.2002685045098974E-3</v>
      </c>
      <c r="L947" s="190">
        <f t="shared" si="285"/>
        <v>0.99879973149549006</v>
      </c>
      <c r="M947" s="189">
        <f t="shared" si="300"/>
        <v>98889.802962868474</v>
      </c>
      <c r="N947" s="189">
        <f t="shared" si="284"/>
        <v>118.69431591352057</v>
      </c>
      <c r="O947" s="189">
        <f t="shared" si="297"/>
        <v>494152.27902455843</v>
      </c>
      <c r="P947" s="189">
        <f t="shared" si="298"/>
        <v>7054642.3638211004</v>
      </c>
      <c r="Q947" s="200">
        <f t="shared" si="299"/>
        <v>71.338420670835035</v>
      </c>
    </row>
    <row r="948" spans="2:17" x14ac:dyDescent="0.2">
      <c r="B948" s="209" t="s">
        <v>63</v>
      </c>
      <c r="C948" s="187" t="s">
        <v>69</v>
      </c>
      <c r="D948" s="188" t="s">
        <v>121</v>
      </c>
      <c r="E948" s="187" t="str">
        <f t="shared" si="282"/>
        <v>RSFemale15-19</v>
      </c>
      <c r="F948" s="189">
        <f>VLOOKUP(E948,'Appendix 1b. Pop 2019'!$E$4:$F$1683,2,FALSE)</f>
        <v>383527</v>
      </c>
      <c r="G948" s="189">
        <f>VLOOKUP(E948,'Appendix 2b. Deaths 2019'!$E$4:$F$1683,2,FALSE)</f>
        <v>149</v>
      </c>
      <c r="H948" s="190">
        <f t="shared" si="283"/>
        <v>3.8849937553288294E-4</v>
      </c>
      <c r="I948" s="191">
        <v>5</v>
      </c>
      <c r="J948" s="213">
        <f>VLOOKUP(E948,'Appendix 3. nax IBGE 2019'!$E$5:$O$1850,11,FALSE)</f>
        <v>2.499999999999674</v>
      </c>
      <c r="K948" s="190">
        <f t="shared" si="296"/>
        <v>1.9406120612295665E-3</v>
      </c>
      <c r="L948" s="190">
        <f t="shared" si="285"/>
        <v>0.99805938793877047</v>
      </c>
      <c r="M948" s="189">
        <f t="shared" si="300"/>
        <v>98771.108646954948</v>
      </c>
      <c r="N948" s="189">
        <f t="shared" si="284"/>
        <v>191.67640474129669</v>
      </c>
      <c r="O948" s="189">
        <f t="shared" si="297"/>
        <v>493376.35222292138</v>
      </c>
      <c r="P948" s="189">
        <f t="shared" si="298"/>
        <v>6560490.0847965423</v>
      </c>
      <c r="Q948" s="200">
        <f t="shared" si="299"/>
        <v>66.421144549933103</v>
      </c>
    </row>
    <row r="949" spans="2:17" x14ac:dyDescent="0.2">
      <c r="B949" s="209" t="s">
        <v>63</v>
      </c>
      <c r="C949" s="187" t="s">
        <v>69</v>
      </c>
      <c r="D949" s="188" t="s">
        <v>122</v>
      </c>
      <c r="E949" s="187" t="str">
        <f t="shared" si="282"/>
        <v>RSFemale20-24</v>
      </c>
      <c r="F949" s="189">
        <f>VLOOKUP(E949,'Appendix 1b. Pop 2019'!$E$4:$F$1683,2,FALSE)</f>
        <v>427864</v>
      </c>
      <c r="G949" s="189">
        <f>VLOOKUP(E949,'Appendix 2b. Deaths 2019'!$E$4:$F$1683,2,FALSE)</f>
        <v>195</v>
      </c>
      <c r="H949" s="190">
        <f t="shared" si="283"/>
        <v>4.5575229512181443E-4</v>
      </c>
      <c r="I949" s="191">
        <v>5</v>
      </c>
      <c r="J949" s="213">
        <f>VLOOKUP(E949,'Appendix 3. nax IBGE 2019'!$E$5:$O$1850,11,FALSE)</f>
        <v>2.4999999999999187</v>
      </c>
      <c r="K949" s="190">
        <f t="shared" si="296"/>
        <v>2.2761680535728253E-3</v>
      </c>
      <c r="L949" s="190">
        <f t="shared" si="285"/>
        <v>0.99772383194642722</v>
      </c>
      <c r="M949" s="189">
        <f t="shared" si="300"/>
        <v>98579.432242213647</v>
      </c>
      <c r="N949" s="189">
        <f t="shared" si="284"/>
        <v>224.38335440907366</v>
      </c>
      <c r="O949" s="189">
        <f t="shared" si="297"/>
        <v>492336.2028250455</v>
      </c>
      <c r="P949" s="189">
        <f t="shared" si="298"/>
        <v>6067113.732573621</v>
      </c>
      <c r="Q949" s="200">
        <f t="shared" si="299"/>
        <v>61.545431887520692</v>
      </c>
    </row>
    <row r="950" spans="2:17" x14ac:dyDescent="0.2">
      <c r="B950" s="209" t="s">
        <v>63</v>
      </c>
      <c r="C950" s="187" t="s">
        <v>69</v>
      </c>
      <c r="D950" s="188" t="s">
        <v>123</v>
      </c>
      <c r="E950" s="187" t="str">
        <f t="shared" si="282"/>
        <v>RSFemale25-29</v>
      </c>
      <c r="F950" s="189">
        <f>VLOOKUP(E950,'Appendix 1b. Pop 2019'!$E$4:$F$1683,2,FALSE)</f>
        <v>429768</v>
      </c>
      <c r="G950" s="189">
        <f>VLOOKUP(E950,'Appendix 2b. Deaths 2019'!$E$4:$F$1683,2,FALSE)</f>
        <v>252</v>
      </c>
      <c r="H950" s="190">
        <f t="shared" si="283"/>
        <v>5.8636287485340933E-4</v>
      </c>
      <c r="I950" s="191">
        <v>5</v>
      </c>
      <c r="J950" s="213">
        <f>VLOOKUP(E950,'Appendix 3. nax IBGE 2019'!$E$5:$O$1850,11,FALSE)</f>
        <v>2.5000000000001772</v>
      </c>
      <c r="K950" s="190">
        <f t="shared" si="296"/>
        <v>2.9275228974112335E-3</v>
      </c>
      <c r="L950" s="190">
        <f t="shared" si="285"/>
        <v>0.99707247710258873</v>
      </c>
      <c r="M950" s="189">
        <f t="shared" si="300"/>
        <v>98355.048887804573</v>
      </c>
      <c r="N950" s="189">
        <f t="shared" si="284"/>
        <v>287.93665769504918</v>
      </c>
      <c r="O950" s="189">
        <f t="shared" si="297"/>
        <v>491055.40279478527</v>
      </c>
      <c r="P950" s="189">
        <f t="shared" si="298"/>
        <v>5574777.5297485758</v>
      </c>
      <c r="Q950" s="200">
        <f t="shared" si="299"/>
        <v>56.680135822085028</v>
      </c>
    </row>
    <row r="951" spans="2:17" x14ac:dyDescent="0.2">
      <c r="B951" s="209" t="s">
        <v>63</v>
      </c>
      <c r="C951" s="187" t="s">
        <v>69</v>
      </c>
      <c r="D951" s="188" t="s">
        <v>124</v>
      </c>
      <c r="E951" s="187" t="str">
        <f t="shared" si="282"/>
        <v>RSFemale30-34</v>
      </c>
      <c r="F951" s="189">
        <f>VLOOKUP(E951,'Appendix 1b. Pop 2019'!$E$4:$F$1683,2,FALSE)</f>
        <v>429868</v>
      </c>
      <c r="G951" s="189">
        <f>VLOOKUP(E951,'Appendix 2b. Deaths 2019'!$E$4:$F$1683,2,FALSE)</f>
        <v>349</v>
      </c>
      <c r="H951" s="190">
        <f t="shared" si="283"/>
        <v>8.1187713437613405E-4</v>
      </c>
      <c r="I951" s="191">
        <v>5</v>
      </c>
      <c r="J951" s="213">
        <f>VLOOKUP(E951,'Appendix 3. nax IBGE 2019'!$E$5:$O$1850,11,FALSE)</f>
        <v>2.4999999999999867</v>
      </c>
      <c r="K951" s="190">
        <f t="shared" si="296"/>
        <v>4.0511630552502028E-3</v>
      </c>
      <c r="L951" s="190">
        <f t="shared" si="285"/>
        <v>0.99594883694474978</v>
      </c>
      <c r="M951" s="189">
        <f t="shared" si="300"/>
        <v>98067.112230109517</v>
      </c>
      <c r="N951" s="189">
        <f t="shared" si="284"/>
        <v>397.28586200169502</v>
      </c>
      <c r="O951" s="189">
        <f t="shared" si="297"/>
        <v>489342.34649554332</v>
      </c>
      <c r="P951" s="189">
        <f t="shared" si="298"/>
        <v>5083722.1269537909</v>
      </c>
      <c r="Q951" s="200">
        <f t="shared" si="299"/>
        <v>51.839215118572007</v>
      </c>
    </row>
    <row r="952" spans="2:17" x14ac:dyDescent="0.2">
      <c r="B952" s="209" t="s">
        <v>63</v>
      </c>
      <c r="C952" s="187" t="s">
        <v>69</v>
      </c>
      <c r="D952" s="188" t="s">
        <v>125</v>
      </c>
      <c r="E952" s="187" t="str">
        <f t="shared" si="282"/>
        <v>RSFemale35-39</v>
      </c>
      <c r="F952" s="189">
        <f>VLOOKUP(E952,'Appendix 1b. Pop 2019'!$E$4:$F$1683,2,FALSE)</f>
        <v>439625</v>
      </c>
      <c r="G952" s="189">
        <f>VLOOKUP(E952,'Appendix 2b. Deaths 2019'!$E$4:$F$1683,2,FALSE)</f>
        <v>557</v>
      </c>
      <c r="H952" s="190">
        <f t="shared" si="283"/>
        <v>1.2669889110036962E-3</v>
      </c>
      <c r="I952" s="191">
        <v>5</v>
      </c>
      <c r="J952" s="213">
        <f>VLOOKUP(E952,'Appendix 3. nax IBGE 2019'!$E$5:$O$1850,11,FALSE)</f>
        <v>2.5000000000000169</v>
      </c>
      <c r="K952" s="190">
        <f t="shared" si="296"/>
        <v>6.3149421508216785E-3</v>
      </c>
      <c r="L952" s="190">
        <f t="shared" si="285"/>
        <v>0.99368505784917827</v>
      </c>
      <c r="M952" s="189">
        <f t="shared" si="300"/>
        <v>97669.826368107824</v>
      </c>
      <c r="N952" s="189">
        <f t="shared" si="284"/>
        <v>616.77930339539876</v>
      </c>
      <c r="O952" s="189">
        <f t="shared" si="297"/>
        <v>486807.18358205067</v>
      </c>
      <c r="P952" s="189">
        <f t="shared" si="298"/>
        <v>4594379.7804582473</v>
      </c>
      <c r="Q952" s="200">
        <f t="shared" si="299"/>
        <v>47.039909369168825</v>
      </c>
    </row>
    <row r="953" spans="2:17" x14ac:dyDescent="0.2">
      <c r="B953" s="209" t="s">
        <v>63</v>
      </c>
      <c r="C953" s="187" t="s">
        <v>69</v>
      </c>
      <c r="D953" s="188" t="s">
        <v>126</v>
      </c>
      <c r="E953" s="187" t="str">
        <f t="shared" si="282"/>
        <v>RSFemale40-44</v>
      </c>
      <c r="F953" s="189">
        <f>VLOOKUP(E953,'Appendix 1b. Pop 2019'!$E$4:$F$1683,2,FALSE)</f>
        <v>397617</v>
      </c>
      <c r="G953" s="189">
        <f>VLOOKUP(E953,'Appendix 2b. Deaths 2019'!$E$4:$F$1683,2,FALSE)</f>
        <v>752</v>
      </c>
      <c r="H953" s="190">
        <f t="shared" si="283"/>
        <v>1.8912672244898985E-3</v>
      </c>
      <c r="I953" s="191">
        <v>5</v>
      </c>
      <c r="J953" s="213">
        <f>VLOOKUP(E953,'Appendix 3. nax IBGE 2019'!$E$5:$O$1850,11,FALSE)</f>
        <v>2.4999999999999867</v>
      </c>
      <c r="K953" s="190">
        <f t="shared" si="296"/>
        <v>9.4118353829941142E-3</v>
      </c>
      <c r="L953" s="190">
        <f t="shared" si="285"/>
        <v>0.99058816461700594</v>
      </c>
      <c r="M953" s="189">
        <f t="shared" si="300"/>
        <v>97053.047064712431</v>
      </c>
      <c r="N953" s="189">
        <f t="shared" si="284"/>
        <v>913.44730239105354</v>
      </c>
      <c r="O953" s="189">
        <f t="shared" si="297"/>
        <v>482981.61706758454</v>
      </c>
      <c r="P953" s="189">
        <f t="shared" si="298"/>
        <v>4107572.5968761966</v>
      </c>
      <c r="Q953" s="200">
        <f t="shared" si="299"/>
        <v>42.322963792547128</v>
      </c>
    </row>
    <row r="954" spans="2:17" x14ac:dyDescent="0.2">
      <c r="B954" s="209" t="s">
        <v>63</v>
      </c>
      <c r="C954" s="187" t="s">
        <v>69</v>
      </c>
      <c r="D954" s="188" t="s">
        <v>127</v>
      </c>
      <c r="E954" s="187" t="str">
        <f t="shared" si="282"/>
        <v>RSFemale45-49</v>
      </c>
      <c r="F954" s="189">
        <f>VLOOKUP(E954,'Appendix 1b. Pop 2019'!$E$4:$F$1683,2,FALSE)</f>
        <v>374416</v>
      </c>
      <c r="G954" s="189">
        <f>VLOOKUP(E954,'Appendix 2b. Deaths 2019'!$E$4:$F$1683,2,FALSE)</f>
        <v>1003</v>
      </c>
      <c r="H954" s="190">
        <f t="shared" si="283"/>
        <v>2.678838511174736E-3</v>
      </c>
      <c r="I954" s="191">
        <v>5</v>
      </c>
      <c r="J954" s="213">
        <f>VLOOKUP(E954,'Appendix 3. nax IBGE 2019'!$E$5:$O$1850,11,FALSE)</f>
        <v>2.4999999999999822</v>
      </c>
      <c r="K954" s="190">
        <f t="shared" si="296"/>
        <v>1.3305087106534878E-2</v>
      </c>
      <c r="L954" s="190">
        <f t="shared" si="285"/>
        <v>0.98669491289346511</v>
      </c>
      <c r="M954" s="189">
        <f t="shared" si="300"/>
        <v>96139.599762321377</v>
      </c>
      <c r="N954" s="189">
        <f t="shared" si="284"/>
        <v>1279.1457492250859</v>
      </c>
      <c r="O954" s="189">
        <f t="shared" si="297"/>
        <v>477500.1344385441</v>
      </c>
      <c r="P954" s="189">
        <f t="shared" si="298"/>
        <v>3624590.9798086123</v>
      </c>
      <c r="Q954" s="200">
        <f t="shared" si="299"/>
        <v>37.701332112567691</v>
      </c>
    </row>
    <row r="955" spans="2:17" x14ac:dyDescent="0.2">
      <c r="B955" s="209" t="s">
        <v>63</v>
      </c>
      <c r="C955" s="187" t="s">
        <v>69</v>
      </c>
      <c r="D955" s="188" t="s">
        <v>128</v>
      </c>
      <c r="E955" s="187" t="str">
        <f t="shared" si="282"/>
        <v>RSFemale50-54</v>
      </c>
      <c r="F955" s="189">
        <f>VLOOKUP(E955,'Appendix 1b. Pop 2019'!$E$4:$F$1683,2,FALSE)</f>
        <v>387754</v>
      </c>
      <c r="G955" s="189">
        <f>VLOOKUP(E955,'Appendix 2b. Deaths 2019'!$E$4:$F$1683,2,FALSE)</f>
        <v>1492</v>
      </c>
      <c r="H955" s="190">
        <f t="shared" si="283"/>
        <v>3.8478004095380061E-3</v>
      </c>
      <c r="I955" s="191">
        <v>5</v>
      </c>
      <c r="J955" s="213">
        <f>VLOOKUP(E955,'Appendix 3. nax IBGE 2019'!$E$5:$O$1850,11,FALSE)</f>
        <v>2.4999999999999907</v>
      </c>
      <c r="K955" s="190">
        <f t="shared" si="296"/>
        <v>1.9055695762789794E-2</v>
      </c>
      <c r="L955" s="190">
        <f t="shared" si="285"/>
        <v>0.98094430423721024</v>
      </c>
      <c r="M955" s="189">
        <f t="shared" si="300"/>
        <v>94860.454013096285</v>
      </c>
      <c r="N955" s="189">
        <f t="shared" si="284"/>
        <v>1807.631951593675</v>
      </c>
      <c r="O955" s="189">
        <f t="shared" si="297"/>
        <v>469783.19018649723</v>
      </c>
      <c r="P955" s="189">
        <f t="shared" si="298"/>
        <v>3147090.8453700682</v>
      </c>
      <c r="Q955" s="200">
        <f t="shared" si="299"/>
        <v>33.176004459514665</v>
      </c>
    </row>
    <row r="956" spans="2:17" x14ac:dyDescent="0.2">
      <c r="B956" s="209" t="s">
        <v>63</v>
      </c>
      <c r="C956" s="187" t="s">
        <v>69</v>
      </c>
      <c r="D956" s="188" t="s">
        <v>129</v>
      </c>
      <c r="E956" s="187" t="str">
        <f t="shared" si="282"/>
        <v>RSFemale55-59</v>
      </c>
      <c r="F956" s="189">
        <f>VLOOKUP(E956,'Appendix 1b. Pop 2019'!$E$4:$F$1683,2,FALSE)</f>
        <v>384528</v>
      </c>
      <c r="G956" s="189">
        <f>VLOOKUP(E956,'Appendix 2b. Deaths 2019'!$E$4:$F$1683,2,FALSE)</f>
        <v>2162</v>
      </c>
      <c r="H956" s="190">
        <f t="shared" si="283"/>
        <v>5.6224774268713853E-3</v>
      </c>
      <c r="I956" s="191">
        <v>5</v>
      </c>
      <c r="J956" s="213">
        <f>VLOOKUP(E956,'Appendix 3. nax IBGE 2019'!$E$5:$O$1850,11,FALSE)</f>
        <v>2.5000000000000164</v>
      </c>
      <c r="K956" s="190">
        <f t="shared" si="296"/>
        <v>2.772271133758877E-2</v>
      </c>
      <c r="L956" s="190">
        <f t="shared" si="285"/>
        <v>0.97227728866241125</v>
      </c>
      <c r="M956" s="189">
        <f t="shared" si="300"/>
        <v>93052.822061502608</v>
      </c>
      <c r="N956" s="189">
        <f t="shared" si="284"/>
        <v>2579.6765251590487</v>
      </c>
      <c r="O956" s="189">
        <f t="shared" si="297"/>
        <v>458814.91899461544</v>
      </c>
      <c r="P956" s="189">
        <f t="shared" si="298"/>
        <v>2677307.6551835709</v>
      </c>
      <c r="Q956" s="200">
        <f t="shared" si="299"/>
        <v>28.771912510230191</v>
      </c>
    </row>
    <row r="957" spans="2:17" x14ac:dyDescent="0.2">
      <c r="B957" s="209" t="s">
        <v>63</v>
      </c>
      <c r="C957" s="187" t="s">
        <v>69</v>
      </c>
      <c r="D957" s="188" t="s">
        <v>130</v>
      </c>
      <c r="E957" s="187" t="str">
        <f t="shared" si="282"/>
        <v>RSFemale60-64</v>
      </c>
      <c r="F957" s="189">
        <f>VLOOKUP(E957,'Appendix 1b. Pop 2019'!$E$4:$F$1683,2,FALSE)</f>
        <v>334980</v>
      </c>
      <c r="G957" s="189">
        <f>VLOOKUP(E957,'Appendix 2b. Deaths 2019'!$E$4:$F$1683,2,FALSE)</f>
        <v>3018</v>
      </c>
      <c r="H957" s="190">
        <f t="shared" si="283"/>
        <v>9.0094931040659142E-3</v>
      </c>
      <c r="I957" s="191">
        <v>5</v>
      </c>
      <c r="J957" s="213">
        <f>VLOOKUP(E957,'Appendix 3. nax IBGE 2019'!$E$5:$O$1850,11,FALSE)</f>
        <v>2.4999999999999987</v>
      </c>
      <c r="K957" s="190">
        <f t="shared" si="296"/>
        <v>4.4055178454127437E-2</v>
      </c>
      <c r="L957" s="190">
        <f t="shared" si="285"/>
        <v>0.95594482154587257</v>
      </c>
      <c r="M957" s="189">
        <f t="shared" si="300"/>
        <v>90473.145536343553</v>
      </c>
      <c r="N957" s="189">
        <f t="shared" si="284"/>
        <v>3985.8105719098585</v>
      </c>
      <c r="O957" s="189">
        <f t="shared" si="297"/>
        <v>442401.20125194313</v>
      </c>
      <c r="P957" s="189">
        <f t="shared" si="298"/>
        <v>2218492.7361889556</v>
      </c>
      <c r="Q957" s="200">
        <f t="shared" si="299"/>
        <v>24.521008118345737</v>
      </c>
    </row>
    <row r="958" spans="2:17" x14ac:dyDescent="0.2">
      <c r="B958" s="209" t="s">
        <v>63</v>
      </c>
      <c r="C958" s="187" t="s">
        <v>69</v>
      </c>
      <c r="D958" s="188" t="s">
        <v>131</v>
      </c>
      <c r="E958" s="187" t="str">
        <f t="shared" si="282"/>
        <v>RSFemale65-69</v>
      </c>
      <c r="F958" s="189">
        <f>VLOOKUP(E958,'Appendix 1b. Pop 2019'!$E$4:$F$1683,2,FALSE)</f>
        <v>274630</v>
      </c>
      <c r="G958" s="189">
        <f>VLOOKUP(E958,'Appendix 2b. Deaths 2019'!$E$4:$F$1683,2,FALSE)</f>
        <v>3715</v>
      </c>
      <c r="H958" s="190">
        <f t="shared" si="283"/>
        <v>1.3527291264610566E-2</v>
      </c>
      <c r="I958" s="191">
        <v>5</v>
      </c>
      <c r="J958" s="213">
        <f>VLOOKUP(E958,'Appendix 3. nax IBGE 2019'!$E$5:$O$1850,11,FALSE)</f>
        <v>2.4999999999999956</v>
      </c>
      <c r="K958" s="190">
        <f t="shared" si="296"/>
        <v>6.5423934769783476E-2</v>
      </c>
      <c r="L958" s="190">
        <f t="shared" si="285"/>
        <v>0.93457606523021652</v>
      </c>
      <c r="M958" s="189">
        <f t="shared" si="300"/>
        <v>86487.334964433699</v>
      </c>
      <c r="N958" s="189">
        <f t="shared" si="284"/>
        <v>5658.3417611255245</v>
      </c>
      <c r="O958" s="189">
        <f t="shared" si="297"/>
        <v>418290.82041935466</v>
      </c>
      <c r="P958" s="189">
        <f t="shared" si="298"/>
        <v>1776091.5349370122</v>
      </c>
      <c r="Q958" s="200">
        <f t="shared" si="299"/>
        <v>20.535856905145668</v>
      </c>
    </row>
    <row r="959" spans="2:17" x14ac:dyDescent="0.2">
      <c r="B959" s="209" t="s">
        <v>63</v>
      </c>
      <c r="C959" s="187" t="s">
        <v>69</v>
      </c>
      <c r="D959" s="188" t="s">
        <v>132</v>
      </c>
      <c r="E959" s="187" t="str">
        <f t="shared" si="282"/>
        <v>RSFemale70-74</v>
      </c>
      <c r="F959" s="189">
        <f>VLOOKUP(E959,'Appendix 1b. Pop 2019'!$E$4:$F$1683,2,FALSE)</f>
        <v>208390</v>
      </c>
      <c r="G959" s="189">
        <f>VLOOKUP(E959,'Appendix 2b. Deaths 2019'!$E$4:$F$1683,2,FALSE)</f>
        <v>4305</v>
      </c>
      <c r="H959" s="190">
        <f t="shared" si="283"/>
        <v>2.0658380920389654E-2</v>
      </c>
      <c r="I959" s="191">
        <v>5</v>
      </c>
      <c r="J959" s="213">
        <f>VLOOKUP(E959,'Appendix 3. nax IBGE 2019'!$E$5:$O$1850,11,FALSE)</f>
        <v>2.5000000000000031</v>
      </c>
      <c r="K959" s="190">
        <f t="shared" si="296"/>
        <v>9.8219276531182634E-2</v>
      </c>
      <c r="L959" s="190">
        <f t="shared" si="285"/>
        <v>0.90178072346881732</v>
      </c>
      <c r="M959" s="189">
        <f t="shared" si="300"/>
        <v>80828.993203308171</v>
      </c>
      <c r="N959" s="189">
        <f t="shared" si="284"/>
        <v>7938.9652351728073</v>
      </c>
      <c r="O959" s="189">
        <f t="shared" si="297"/>
        <v>384297.5529286089</v>
      </c>
      <c r="P959" s="189">
        <f t="shared" si="298"/>
        <v>1357800.7145176576</v>
      </c>
      <c r="Q959" s="200">
        <f t="shared" si="299"/>
        <v>16.798436559792329</v>
      </c>
    </row>
    <row r="960" spans="2:17" x14ac:dyDescent="0.2">
      <c r="B960" s="209" t="s">
        <v>63</v>
      </c>
      <c r="C960" s="187" t="s">
        <v>69</v>
      </c>
      <c r="D960" s="188" t="s">
        <v>133</v>
      </c>
      <c r="E960" s="187" t="str">
        <f t="shared" si="282"/>
        <v>RSFemale75-79</v>
      </c>
      <c r="F960" s="189">
        <f>VLOOKUP(E960,'Appendix 1b. Pop 2019'!$E$4:$F$1683,2,FALSE)</f>
        <v>145712</v>
      </c>
      <c r="G960" s="189">
        <f>VLOOKUP(E960,'Appendix 2b. Deaths 2019'!$E$4:$F$1683,2,FALSE)</f>
        <v>5005</v>
      </c>
      <c r="H960" s="190">
        <f t="shared" si="283"/>
        <v>3.4348578016910068E-2</v>
      </c>
      <c r="I960" s="191">
        <v>5</v>
      </c>
      <c r="J960" s="213">
        <f>VLOOKUP(E960,'Appendix 3. nax IBGE 2019'!$E$5:$O$1850,11,FALSE)</f>
        <v>2.4999999999999996</v>
      </c>
      <c r="K960" s="190">
        <f t="shared" si="296"/>
        <v>0.15816134669409604</v>
      </c>
      <c r="L960" s="190">
        <f t="shared" si="285"/>
        <v>0.84183865330590391</v>
      </c>
      <c r="M960" s="189">
        <f t="shared" si="300"/>
        <v>72890.027968135371</v>
      </c>
      <c r="N960" s="189">
        <f t="shared" si="284"/>
        <v>11528.384984010616</v>
      </c>
      <c r="O960" s="189">
        <f t="shared" si="297"/>
        <v>335629.17738065036</v>
      </c>
      <c r="P960" s="189">
        <f t="shared" si="298"/>
        <v>973503.1615890488</v>
      </c>
      <c r="Q960" s="200">
        <f t="shared" si="299"/>
        <v>13.355779778471559</v>
      </c>
    </row>
    <row r="961" spans="2:17" x14ac:dyDescent="0.2">
      <c r="B961" s="209" t="s">
        <v>63</v>
      </c>
      <c r="C961" s="187" t="s">
        <v>69</v>
      </c>
      <c r="D961" s="188" t="s">
        <v>134</v>
      </c>
      <c r="E961" s="187" t="str">
        <f t="shared" si="282"/>
        <v>RSFemale80-84</v>
      </c>
      <c r="F961" s="189">
        <f>VLOOKUP(E961,'Appendix 1b. Pop 2019'!$E$4:$F$1683,2,FALSE)</f>
        <v>101139</v>
      </c>
      <c r="G961" s="189">
        <f>VLOOKUP(E961,'Appendix 2b. Deaths 2019'!$E$4:$F$1683,2,FALSE)</f>
        <v>5983</v>
      </c>
      <c r="H961" s="190">
        <f t="shared" si="283"/>
        <v>5.9156210759449865E-2</v>
      </c>
      <c r="I961" s="191">
        <v>5</v>
      </c>
      <c r="J961" s="213">
        <f>VLOOKUP(E961,'Appendix 3. nax IBGE 2019'!$E$5:$O$1850,11,FALSE)</f>
        <v>2.4999999999999982</v>
      </c>
      <c r="K961" s="190">
        <f t="shared" si="296"/>
        <v>0.25767357327740281</v>
      </c>
      <c r="L961" s="190">
        <f t="shared" si="285"/>
        <v>0.74232642672259719</v>
      </c>
      <c r="M961" s="189">
        <f t="shared" si="300"/>
        <v>61361.642984124759</v>
      </c>
      <c r="N961" s="189">
        <f t="shared" si="284"/>
        <v>15811.273809891702</v>
      </c>
      <c r="O961" s="189">
        <f t="shared" si="297"/>
        <v>267280.03039589449</v>
      </c>
      <c r="P961" s="189">
        <f t="shared" si="298"/>
        <v>637873.98420839838</v>
      </c>
      <c r="Q961" s="200">
        <f t="shared" si="299"/>
        <v>10.395321135280335</v>
      </c>
    </row>
    <row r="962" spans="2:17" x14ac:dyDescent="0.2">
      <c r="B962" s="209" t="s">
        <v>63</v>
      </c>
      <c r="C962" s="187" t="s">
        <v>69</v>
      </c>
      <c r="D962" s="188" t="s">
        <v>135</v>
      </c>
      <c r="E962" s="187" t="str">
        <f t="shared" si="282"/>
        <v>RSFemale85-89</v>
      </c>
      <c r="F962" s="189">
        <f>VLOOKUP(E962,'Appendix 1b. Pop 2019'!$E$4:$F$1683,2,FALSE)</f>
        <v>59861</v>
      </c>
      <c r="G962" s="189">
        <f>VLOOKUP(E962,'Appendix 2b. Deaths 2019'!$E$4:$F$1683,2,FALSE)</f>
        <v>5956</v>
      </c>
      <c r="H962" s="190">
        <f t="shared" si="283"/>
        <v>9.9497168440219844E-2</v>
      </c>
      <c r="I962" s="191">
        <v>5</v>
      </c>
      <c r="J962" s="213">
        <f>VLOOKUP(E962,'Appendix 3. nax IBGE 2019'!$E$5:$O$1850,11,FALSE)</f>
        <v>2.5</v>
      </c>
      <c r="K962" s="190">
        <f t="shared" si="296"/>
        <v>0.398389319206432</v>
      </c>
      <c r="L962" s="190">
        <f t="shared" si="285"/>
        <v>0.60161068079356794</v>
      </c>
      <c r="M962" s="189">
        <f t="shared" si="300"/>
        <v>45550.369174233056</v>
      </c>
      <c r="N962" s="189">
        <f t="shared" si="284"/>
        <v>18146.780564924353</v>
      </c>
      <c r="O962" s="189">
        <f t="shared" si="297"/>
        <v>182384.8944588544</v>
      </c>
      <c r="P962" s="189">
        <f t="shared" si="298"/>
        <v>370593.9538125039</v>
      </c>
      <c r="Q962" s="200">
        <f t="shared" si="299"/>
        <v>8.1359154828132887</v>
      </c>
    </row>
    <row r="963" spans="2:17" x14ac:dyDescent="0.2">
      <c r="B963" s="210" t="s">
        <v>63</v>
      </c>
      <c r="C963" s="211" t="s">
        <v>69</v>
      </c>
      <c r="D963" s="203" t="s">
        <v>8</v>
      </c>
      <c r="E963" s="211" t="str">
        <f t="shared" si="282"/>
        <v>RSFemale90+</v>
      </c>
      <c r="F963" s="204">
        <f>VLOOKUP(E963,'Appendix 1b. Pop 2019'!$E$4:$F$1683,2,FALSE)</f>
        <v>42211</v>
      </c>
      <c r="G963" s="204">
        <f>VLOOKUP(E963,'Appendix 2b. Deaths 2019'!$E$4:$F$1683,2,FALSE)</f>
        <v>6146</v>
      </c>
      <c r="H963" s="202">
        <f t="shared" si="283"/>
        <v>0.14560185733576556</v>
      </c>
      <c r="I963" s="205"/>
      <c r="J963" s="214">
        <f>VLOOKUP(E963,'Appendix 3. nax IBGE 2019'!$E$5:$O$1850,11,FALSE)</f>
        <v>7.4449764451009326</v>
      </c>
      <c r="K963" s="202">
        <v>1</v>
      </c>
      <c r="L963" s="202">
        <f t="shared" si="285"/>
        <v>0</v>
      </c>
      <c r="M963" s="204">
        <f t="shared" si="300"/>
        <v>27403.588609308703</v>
      </c>
      <c r="N963" s="204">
        <f t="shared" si="284"/>
        <v>27403.588609308703</v>
      </c>
      <c r="O963" s="204">
        <f>M963*Q963</f>
        <v>188209.0593536495</v>
      </c>
      <c r="P963" s="204">
        <f>O963</f>
        <v>188209.0593536495</v>
      </c>
      <c r="Q963" s="206">
        <f>1/H963</f>
        <v>6.8680442564269448</v>
      </c>
    </row>
    <row r="964" spans="2:17" x14ac:dyDescent="0.2">
      <c r="B964" s="207" t="s">
        <v>63</v>
      </c>
      <c r="C964" s="208" t="s">
        <v>70</v>
      </c>
      <c r="D964" s="194">
        <v>0</v>
      </c>
      <c r="E964" s="208" t="str">
        <f t="shared" ref="E964:E1027" si="301">_xlfn.CONCAT(B964,C964,D964)</f>
        <v>RSMale0</v>
      </c>
      <c r="F964" s="195">
        <f>VLOOKUP(E964,'Appendix 1b. Pop 2019'!$E$4:$F$1683,2,FALSE)</f>
        <v>72261</v>
      </c>
      <c r="G964" s="195">
        <f>VLOOKUP(E964,'Appendix 2b. Deaths 2019'!$E$4:$F$1683,2,FALSE)</f>
        <v>786</v>
      </c>
      <c r="H964" s="193">
        <f t="shared" ref="H964:H1027" si="302">G964/F964</f>
        <v>1.0877236683688297E-2</v>
      </c>
      <c r="I964" s="196">
        <v>1</v>
      </c>
      <c r="J964" s="212">
        <f>VLOOKUP(E964,'Appendix 3. nax IBGE 2019'!$E$5:$O$1850,11,FALSE)</f>
        <v>6.9637351930464192E-2</v>
      </c>
      <c r="K964" s="193">
        <f t="shared" ref="K964:K982" si="303">(I964*H964)/(1+(I964-J964)*H964)</f>
        <v>1.0768264275048607E-2</v>
      </c>
      <c r="L964" s="193">
        <f t="shared" si="285"/>
        <v>0.98923173572495138</v>
      </c>
      <c r="M964" s="195">
        <v>100000</v>
      </c>
      <c r="N964" s="195">
        <f t="shared" ref="N964:N1027" si="304">M964*K964</f>
        <v>1076.8264275048607</v>
      </c>
      <c r="O964" s="195">
        <f t="shared" ref="O964:O982" si="305">M965*I964+N964*J964</f>
        <v>98998.160913395317</v>
      </c>
      <c r="P964" s="195">
        <f t="shared" ref="P964:P982" si="306">P965+O964</f>
        <v>7389319.1916347388</v>
      </c>
      <c r="Q964" s="197">
        <f t="shared" ref="Q964:Q982" si="307">P964/M964</f>
        <v>73.893191916347391</v>
      </c>
    </row>
    <row r="965" spans="2:17" x14ac:dyDescent="0.2">
      <c r="B965" s="209" t="s">
        <v>63</v>
      </c>
      <c r="C965" s="187" t="s">
        <v>70</v>
      </c>
      <c r="D965" s="199" t="s">
        <v>139</v>
      </c>
      <c r="E965" s="187" t="str">
        <f t="shared" si="301"/>
        <v>RSMale01-04</v>
      </c>
      <c r="F965" s="189">
        <f>VLOOKUP(E965,'Appendix 1b. Pop 2019'!$E$4:$F$1683,2,FALSE)</f>
        <v>292966</v>
      </c>
      <c r="G965" s="189">
        <f>VLOOKUP(E965,'Appendix 2b. Deaths 2019'!$E$4:$F$1683,2,FALSE)</f>
        <v>114</v>
      </c>
      <c r="H965" s="190">
        <f t="shared" si="302"/>
        <v>3.8912365257401881E-4</v>
      </c>
      <c r="I965" s="191">
        <v>4</v>
      </c>
      <c r="J965" s="213">
        <f>VLOOKUP(E965,'Appendix 3. nax IBGE 2019'!$E$5:$O$1850,11,FALSE)</f>
        <v>1.6245600551768999</v>
      </c>
      <c r="K965" s="190">
        <f t="shared" si="303"/>
        <v>1.55505720892116E-3</v>
      </c>
      <c r="L965" s="190">
        <f t="shared" ref="L965:L1028" si="308">1-K965</f>
        <v>0.99844494279107887</v>
      </c>
      <c r="M965" s="189">
        <f t="shared" ref="M965:M983" si="309">M964-N964</f>
        <v>98923.173572495143</v>
      </c>
      <c r="N965" s="189">
        <f t="shared" si="304"/>
        <v>153.83119419326775</v>
      </c>
      <c r="O965" s="189">
        <f t="shared" si="305"/>
        <v>395327.27752653405</v>
      </c>
      <c r="P965" s="189">
        <f t="shared" si="306"/>
        <v>7290321.0307213431</v>
      </c>
      <c r="Q965" s="200">
        <f t="shared" si="307"/>
        <v>73.696796892375104</v>
      </c>
    </row>
    <row r="966" spans="2:17" x14ac:dyDescent="0.2">
      <c r="B966" s="209" t="s">
        <v>63</v>
      </c>
      <c r="C966" s="187" t="s">
        <v>70</v>
      </c>
      <c r="D966" s="199" t="s">
        <v>138</v>
      </c>
      <c r="E966" s="187" t="str">
        <f t="shared" si="301"/>
        <v>RSMale05-09</v>
      </c>
      <c r="F966" s="189">
        <f>VLOOKUP(E966,'Appendix 1b. Pop 2019'!$E$4:$F$1683,2,FALSE)</f>
        <v>349212</v>
      </c>
      <c r="G966" s="189">
        <f>VLOOKUP(E966,'Appendix 2b. Deaths 2019'!$E$4:$F$1683,2,FALSE)</f>
        <v>88</v>
      </c>
      <c r="H966" s="190">
        <f t="shared" si="302"/>
        <v>2.519959222478036E-4</v>
      </c>
      <c r="I966" s="191">
        <v>5</v>
      </c>
      <c r="J966" s="213">
        <f>VLOOKUP(E966,'Appendix 3. nax IBGE 2019'!$E$5:$O$1850,11,FALSE)</f>
        <v>2.4999999999999445</v>
      </c>
      <c r="K966" s="190">
        <f t="shared" si="303"/>
        <v>1.259186336683532E-3</v>
      </c>
      <c r="L966" s="190">
        <f t="shared" si="308"/>
        <v>0.99874081366331646</v>
      </c>
      <c r="M966" s="189">
        <f t="shared" si="309"/>
        <v>98769.342378301881</v>
      </c>
      <c r="N966" s="189">
        <f t="shared" si="304"/>
        <v>124.36900640597548</v>
      </c>
      <c r="O966" s="189">
        <f t="shared" si="305"/>
        <v>493535.78937549447</v>
      </c>
      <c r="P966" s="189">
        <f t="shared" si="306"/>
        <v>6894993.753194809</v>
      </c>
      <c r="Q966" s="200">
        <f t="shared" si="307"/>
        <v>69.809047900571358</v>
      </c>
    </row>
    <row r="967" spans="2:17" x14ac:dyDescent="0.2">
      <c r="B967" s="209" t="s">
        <v>63</v>
      </c>
      <c r="C967" s="187" t="s">
        <v>70</v>
      </c>
      <c r="D967" s="199" t="s">
        <v>120</v>
      </c>
      <c r="E967" s="187" t="str">
        <f t="shared" si="301"/>
        <v>RSMale10-14</v>
      </c>
      <c r="F967" s="189">
        <f>VLOOKUP(E967,'Appendix 1b. Pop 2019'!$E$4:$F$1683,2,FALSE)</f>
        <v>353453</v>
      </c>
      <c r="G967" s="189">
        <f>VLOOKUP(E967,'Appendix 2b. Deaths 2019'!$E$4:$F$1683,2,FALSE)</f>
        <v>101</v>
      </c>
      <c r="H967" s="190">
        <f t="shared" si="302"/>
        <v>2.8575227823784207E-4</v>
      </c>
      <c r="I967" s="191">
        <v>5</v>
      </c>
      <c r="J967" s="213">
        <f>VLOOKUP(E967,'Appendix 3. nax IBGE 2019'!$E$5:$O$1850,11,FALSE)</f>
        <v>2.4999999999997029</v>
      </c>
      <c r="K967" s="190">
        <f t="shared" si="303"/>
        <v>1.4277414402659838E-3</v>
      </c>
      <c r="L967" s="190">
        <f t="shared" si="308"/>
        <v>0.99857225855973397</v>
      </c>
      <c r="M967" s="189">
        <f t="shared" si="309"/>
        <v>98644.973371895903</v>
      </c>
      <c r="N967" s="189">
        <f t="shared" si="304"/>
        <v>140.83951635699029</v>
      </c>
      <c r="O967" s="189">
        <f t="shared" si="305"/>
        <v>492872.768068587</v>
      </c>
      <c r="P967" s="189">
        <f t="shared" si="306"/>
        <v>6401457.9638193147</v>
      </c>
      <c r="Q967" s="200">
        <f t="shared" si="307"/>
        <v>64.893909390451512</v>
      </c>
    </row>
    <row r="968" spans="2:17" x14ac:dyDescent="0.2">
      <c r="B968" s="209" t="s">
        <v>63</v>
      </c>
      <c r="C968" s="187" t="s">
        <v>70</v>
      </c>
      <c r="D968" s="188" t="s">
        <v>121</v>
      </c>
      <c r="E968" s="187" t="str">
        <f t="shared" si="301"/>
        <v>RSMale15-19</v>
      </c>
      <c r="F968" s="189">
        <f>VLOOKUP(E968,'Appendix 1b. Pop 2019'!$E$4:$F$1683,2,FALSE)</f>
        <v>401011</v>
      </c>
      <c r="G968" s="189">
        <f>VLOOKUP(E968,'Appendix 2b. Deaths 2019'!$E$4:$F$1683,2,FALSE)</f>
        <v>539</v>
      </c>
      <c r="H968" s="190">
        <f t="shared" si="302"/>
        <v>1.3441027802229865E-3</v>
      </c>
      <c r="I968" s="191">
        <v>5</v>
      </c>
      <c r="J968" s="213">
        <f>VLOOKUP(E968,'Appendix 3. nax IBGE 2019'!$E$5:$O$1850,11,FALSE)</f>
        <v>2.4999999999999845</v>
      </c>
      <c r="K968" s="190">
        <f t="shared" si="303"/>
        <v>6.6980068769517736E-3</v>
      </c>
      <c r="L968" s="190">
        <f t="shared" si="308"/>
        <v>0.99330199312304823</v>
      </c>
      <c r="M968" s="189">
        <f t="shared" si="309"/>
        <v>98504.133855538908</v>
      </c>
      <c r="N968" s="189">
        <f t="shared" si="304"/>
        <v>659.78136597257765</v>
      </c>
      <c r="O968" s="189">
        <f t="shared" si="305"/>
        <v>490871.21586276306</v>
      </c>
      <c r="P968" s="189">
        <f t="shared" si="306"/>
        <v>5908585.1957507273</v>
      </c>
      <c r="Q968" s="200">
        <f t="shared" si="307"/>
        <v>59.983119128948985</v>
      </c>
    </row>
    <row r="969" spans="2:17" x14ac:dyDescent="0.2">
      <c r="B969" s="209" t="s">
        <v>63</v>
      </c>
      <c r="C969" s="187" t="s">
        <v>70</v>
      </c>
      <c r="D969" s="188" t="s">
        <v>122</v>
      </c>
      <c r="E969" s="187" t="str">
        <f t="shared" si="301"/>
        <v>RSMale20-24</v>
      </c>
      <c r="F969" s="189">
        <f>VLOOKUP(E969,'Appendix 1b. Pop 2019'!$E$4:$F$1683,2,FALSE)</f>
        <v>439741</v>
      </c>
      <c r="G969" s="189">
        <f>VLOOKUP(E969,'Appendix 2b. Deaths 2019'!$E$4:$F$1683,2,FALSE)</f>
        <v>816</v>
      </c>
      <c r="H969" s="190">
        <f t="shared" si="302"/>
        <v>1.8556377504030783E-3</v>
      </c>
      <c r="I969" s="191">
        <v>5</v>
      </c>
      <c r="J969" s="213">
        <f>VLOOKUP(E969,'Appendix 3. nax IBGE 2019'!$E$5:$O$1850,11,FALSE)</f>
        <v>2.500000000000024</v>
      </c>
      <c r="K969" s="190">
        <f t="shared" si="303"/>
        <v>9.2353451144345268E-3</v>
      </c>
      <c r="L969" s="190">
        <f t="shared" si="308"/>
        <v>0.99076465488556542</v>
      </c>
      <c r="M969" s="189">
        <f t="shared" si="309"/>
        <v>97844.352489566329</v>
      </c>
      <c r="N969" s="189">
        <f t="shared" si="304"/>
        <v>903.62636273952614</v>
      </c>
      <c r="O969" s="189">
        <f t="shared" si="305"/>
        <v>486962.69654098287</v>
      </c>
      <c r="P969" s="189">
        <f t="shared" si="306"/>
        <v>5417713.9798879642</v>
      </c>
      <c r="Q969" s="200">
        <f t="shared" si="307"/>
        <v>55.370737728226921</v>
      </c>
    </row>
    <row r="970" spans="2:17" x14ac:dyDescent="0.2">
      <c r="B970" s="209" t="s">
        <v>63</v>
      </c>
      <c r="C970" s="187" t="s">
        <v>70</v>
      </c>
      <c r="D970" s="188" t="s">
        <v>123</v>
      </c>
      <c r="E970" s="187" t="str">
        <f t="shared" si="301"/>
        <v>RSMale25-29</v>
      </c>
      <c r="F970" s="189">
        <f>VLOOKUP(E970,'Appendix 1b. Pop 2019'!$E$4:$F$1683,2,FALSE)</f>
        <v>433799</v>
      </c>
      <c r="G970" s="189">
        <f>VLOOKUP(E970,'Appendix 2b. Deaths 2019'!$E$4:$F$1683,2,FALSE)</f>
        <v>804</v>
      </c>
      <c r="H970" s="190">
        <f t="shared" si="302"/>
        <v>1.853392930827411E-3</v>
      </c>
      <c r="I970" s="191">
        <v>5</v>
      </c>
      <c r="J970" s="213">
        <f>VLOOKUP(E970,'Appendix 3. nax IBGE 2019'!$E$5:$O$1850,11,FALSE)</f>
        <v>2.5000000000000009</v>
      </c>
      <c r="K970" s="190">
        <f t="shared" si="303"/>
        <v>9.2242243735214269E-3</v>
      </c>
      <c r="L970" s="190">
        <f t="shared" si="308"/>
        <v>0.99077577562647856</v>
      </c>
      <c r="M970" s="189">
        <f t="shared" si="309"/>
        <v>96940.726126826805</v>
      </c>
      <c r="N970" s="189">
        <f t="shared" si="304"/>
        <v>894.20300872594123</v>
      </c>
      <c r="O970" s="189">
        <f t="shared" si="305"/>
        <v>482468.1231123191</v>
      </c>
      <c r="P970" s="189">
        <f t="shared" si="306"/>
        <v>4930751.2833469817</v>
      </c>
      <c r="Q970" s="200">
        <f t="shared" si="307"/>
        <v>50.863568701725193</v>
      </c>
    </row>
    <row r="971" spans="2:17" x14ac:dyDescent="0.2">
      <c r="B971" s="209" t="s">
        <v>63</v>
      </c>
      <c r="C971" s="187" t="s">
        <v>70</v>
      </c>
      <c r="D971" s="188" t="s">
        <v>124</v>
      </c>
      <c r="E971" s="187" t="str">
        <f t="shared" si="301"/>
        <v>RSMale30-34</v>
      </c>
      <c r="F971" s="189">
        <f>VLOOKUP(E971,'Appendix 1b. Pop 2019'!$E$4:$F$1683,2,FALSE)</f>
        <v>429164</v>
      </c>
      <c r="G971" s="189">
        <f>VLOOKUP(E971,'Appendix 2b. Deaths 2019'!$E$4:$F$1683,2,FALSE)</f>
        <v>884</v>
      </c>
      <c r="H971" s="190">
        <f t="shared" si="302"/>
        <v>2.0598186241157228E-3</v>
      </c>
      <c r="I971" s="191">
        <v>5</v>
      </c>
      <c r="J971" s="213">
        <f>VLOOKUP(E971,'Appendix 3. nax IBGE 2019'!$E$5:$O$1850,11,FALSE)</f>
        <v>2.4999999999999698</v>
      </c>
      <c r="K971" s="190">
        <f t="shared" si="303"/>
        <v>1.0246329171438242E-2</v>
      </c>
      <c r="L971" s="190">
        <f t="shared" si="308"/>
        <v>0.9897536708285618</v>
      </c>
      <c r="M971" s="189">
        <f t="shared" si="309"/>
        <v>96046.523118100857</v>
      </c>
      <c r="N971" s="189">
        <f t="shared" si="304"/>
        <v>984.12429164021432</v>
      </c>
      <c r="O971" s="189">
        <f t="shared" si="305"/>
        <v>477772.30486140371</v>
      </c>
      <c r="P971" s="189">
        <f t="shared" si="306"/>
        <v>4448283.1602346627</v>
      </c>
      <c r="Q971" s="200">
        <f t="shared" si="307"/>
        <v>46.313838500587458</v>
      </c>
    </row>
    <row r="972" spans="2:17" x14ac:dyDescent="0.2">
      <c r="B972" s="209" t="s">
        <v>63</v>
      </c>
      <c r="C972" s="187" t="s">
        <v>70</v>
      </c>
      <c r="D972" s="188" t="s">
        <v>125</v>
      </c>
      <c r="E972" s="187" t="str">
        <f t="shared" si="301"/>
        <v>RSMale35-39</v>
      </c>
      <c r="F972" s="189">
        <f>VLOOKUP(E972,'Appendix 1b. Pop 2019'!$E$4:$F$1683,2,FALSE)</f>
        <v>429006</v>
      </c>
      <c r="G972" s="189">
        <f>VLOOKUP(E972,'Appendix 2b. Deaths 2019'!$E$4:$F$1683,2,FALSE)</f>
        <v>1060</v>
      </c>
      <c r="H972" s="190">
        <f t="shared" si="302"/>
        <v>2.4708279138287111E-3</v>
      </c>
      <c r="I972" s="191">
        <v>5</v>
      </c>
      <c r="J972" s="213">
        <f>VLOOKUP(E972,'Appendix 3. nax IBGE 2019'!$E$5:$O$1850,11,FALSE)</f>
        <v>2.4999999999999818</v>
      </c>
      <c r="K972" s="190">
        <f t="shared" si="303"/>
        <v>1.2278295679893249E-2</v>
      </c>
      <c r="L972" s="190">
        <f t="shared" si="308"/>
        <v>0.98772170432010675</v>
      </c>
      <c r="M972" s="189">
        <f t="shared" si="309"/>
        <v>95062.398826460645</v>
      </c>
      <c r="N972" s="189">
        <f t="shared" si="304"/>
        <v>1167.2042408312209</v>
      </c>
      <c r="O972" s="189">
        <f t="shared" si="305"/>
        <v>472393.98353022512</v>
      </c>
      <c r="P972" s="189">
        <f t="shared" si="306"/>
        <v>3970510.8553732587</v>
      </c>
      <c r="Q972" s="200">
        <f t="shared" si="307"/>
        <v>41.767417027015583</v>
      </c>
    </row>
    <row r="973" spans="2:17" x14ac:dyDescent="0.2">
      <c r="B973" s="209" t="s">
        <v>63</v>
      </c>
      <c r="C973" s="187" t="s">
        <v>70</v>
      </c>
      <c r="D973" s="188" t="s">
        <v>126</v>
      </c>
      <c r="E973" s="187" t="str">
        <f t="shared" si="301"/>
        <v>RSMale40-44</v>
      </c>
      <c r="F973" s="189">
        <f>VLOOKUP(E973,'Appendix 1b. Pop 2019'!$E$4:$F$1683,2,FALSE)</f>
        <v>379716</v>
      </c>
      <c r="G973" s="189">
        <f>VLOOKUP(E973,'Appendix 2b. Deaths 2019'!$E$4:$F$1683,2,FALSE)</f>
        <v>1233</v>
      </c>
      <c r="H973" s="190">
        <f t="shared" si="302"/>
        <v>3.2471636696899788E-3</v>
      </c>
      <c r="I973" s="191">
        <v>5</v>
      </c>
      <c r="J973" s="213">
        <f>VLOOKUP(E973,'Appendix 3. nax IBGE 2019'!$E$5:$O$1850,11,FALSE)</f>
        <v>2.4999999999999702</v>
      </c>
      <c r="K973" s="190">
        <f t="shared" si="303"/>
        <v>1.6105078781656668E-2</v>
      </c>
      <c r="L973" s="190">
        <f t="shared" si="308"/>
        <v>0.98389492121834332</v>
      </c>
      <c r="M973" s="189">
        <f t="shared" si="309"/>
        <v>93895.194585629419</v>
      </c>
      <c r="N973" s="189">
        <f t="shared" si="304"/>
        <v>1512.1895060205445</v>
      </c>
      <c r="O973" s="189">
        <f t="shared" si="305"/>
        <v>465695.49916309572</v>
      </c>
      <c r="P973" s="189">
        <f t="shared" si="306"/>
        <v>3498116.8718430335</v>
      </c>
      <c r="Q973" s="200">
        <f t="shared" si="307"/>
        <v>37.255547392820645</v>
      </c>
    </row>
    <row r="974" spans="2:17" x14ac:dyDescent="0.2">
      <c r="B974" s="209" t="s">
        <v>63</v>
      </c>
      <c r="C974" s="187" t="s">
        <v>70</v>
      </c>
      <c r="D974" s="188" t="s">
        <v>127</v>
      </c>
      <c r="E974" s="187" t="str">
        <f t="shared" si="301"/>
        <v>RSMale45-49</v>
      </c>
      <c r="F974" s="189">
        <f>VLOOKUP(E974,'Appendix 1b. Pop 2019'!$E$4:$F$1683,2,FALSE)</f>
        <v>352646</v>
      </c>
      <c r="G974" s="189">
        <f>VLOOKUP(E974,'Appendix 2b. Deaths 2019'!$E$4:$F$1683,2,FALSE)</f>
        <v>1574</v>
      </c>
      <c r="H974" s="190">
        <f t="shared" si="302"/>
        <v>4.4633995564957495E-3</v>
      </c>
      <c r="I974" s="191">
        <v>5</v>
      </c>
      <c r="J974" s="213">
        <f>VLOOKUP(E974,'Appendix 3. nax IBGE 2019'!$E$5:$O$1850,11,FALSE)</f>
        <v>2.5000000000000213</v>
      </c>
      <c r="K974" s="190">
        <f t="shared" si="303"/>
        <v>2.2070721659314438E-2</v>
      </c>
      <c r="L974" s="190">
        <f t="shared" si="308"/>
        <v>0.97792927834068555</v>
      </c>
      <c r="M974" s="189">
        <f t="shared" si="309"/>
        <v>92383.005079608876</v>
      </c>
      <c r="N974" s="189">
        <f t="shared" si="304"/>
        <v>2038.9595911630793</v>
      </c>
      <c r="O974" s="189">
        <f t="shared" si="305"/>
        <v>456817.62642013672</v>
      </c>
      <c r="P974" s="189">
        <f t="shared" si="306"/>
        <v>3032421.3726799376</v>
      </c>
      <c r="Q974" s="200">
        <f t="shared" si="307"/>
        <v>32.824450450240498</v>
      </c>
    </row>
    <row r="975" spans="2:17" x14ac:dyDescent="0.2">
      <c r="B975" s="209" t="s">
        <v>63</v>
      </c>
      <c r="C975" s="187" t="s">
        <v>70</v>
      </c>
      <c r="D975" s="188" t="s">
        <v>128</v>
      </c>
      <c r="E975" s="187" t="str">
        <f t="shared" si="301"/>
        <v>RSMale50-54</v>
      </c>
      <c r="F975" s="189">
        <f>VLOOKUP(E975,'Appendix 1b. Pop 2019'!$E$4:$F$1683,2,FALSE)</f>
        <v>355324</v>
      </c>
      <c r="G975" s="189">
        <f>VLOOKUP(E975,'Appendix 2b. Deaths 2019'!$E$4:$F$1683,2,FALSE)</f>
        <v>2420</v>
      </c>
      <c r="H975" s="190">
        <f t="shared" si="302"/>
        <v>6.8106854589051122E-3</v>
      </c>
      <c r="I975" s="191">
        <v>5</v>
      </c>
      <c r="J975" s="213">
        <f>VLOOKUP(E975,'Appendix 3. nax IBGE 2019'!$E$5:$O$1850,11,FALSE)</f>
        <v>2.5000000000000013</v>
      </c>
      <c r="K975" s="190">
        <f t="shared" si="303"/>
        <v>3.3483316453314295E-2</v>
      </c>
      <c r="L975" s="190">
        <f t="shared" si="308"/>
        <v>0.96651668354668574</v>
      </c>
      <c r="M975" s="189">
        <f t="shared" si="309"/>
        <v>90344.045488445801</v>
      </c>
      <c r="N975" s="189">
        <f t="shared" si="304"/>
        <v>3025.0182647622523</v>
      </c>
      <c r="O975" s="189">
        <f t="shared" si="305"/>
        <v>444157.68178032339</v>
      </c>
      <c r="P975" s="189">
        <f t="shared" si="306"/>
        <v>2575603.7462598011</v>
      </c>
      <c r="Q975" s="200">
        <f t="shared" si="307"/>
        <v>28.508837880070335</v>
      </c>
    </row>
    <row r="976" spans="2:17" x14ac:dyDescent="0.2">
      <c r="B976" s="209" t="s">
        <v>63</v>
      </c>
      <c r="C976" s="187" t="s">
        <v>70</v>
      </c>
      <c r="D976" s="188" t="s">
        <v>129</v>
      </c>
      <c r="E976" s="187" t="str">
        <f t="shared" si="301"/>
        <v>RSMale55-59</v>
      </c>
      <c r="F976" s="189">
        <f>VLOOKUP(E976,'Appendix 1b. Pop 2019'!$E$4:$F$1683,2,FALSE)</f>
        <v>345793</v>
      </c>
      <c r="G976" s="189">
        <f>VLOOKUP(E976,'Appendix 2b. Deaths 2019'!$E$4:$F$1683,2,FALSE)</f>
        <v>3667</v>
      </c>
      <c r="H976" s="190">
        <f t="shared" si="302"/>
        <v>1.0604610272619747E-2</v>
      </c>
      <c r="I976" s="191">
        <v>5</v>
      </c>
      <c r="J976" s="213">
        <f>VLOOKUP(E976,'Appendix 3. nax IBGE 2019'!$E$5:$O$1850,11,FALSE)</f>
        <v>2.4999999999999973</v>
      </c>
      <c r="K976" s="190">
        <f t="shared" si="303"/>
        <v>5.1653634700199035E-2</v>
      </c>
      <c r="L976" s="190">
        <f t="shared" si="308"/>
        <v>0.94834636529980099</v>
      </c>
      <c r="M976" s="189">
        <f t="shared" si="309"/>
        <v>87319.027223683544</v>
      </c>
      <c r="N976" s="189">
        <f t="shared" si="304"/>
        <v>4510.3451345888843</v>
      </c>
      <c r="O976" s="189">
        <f t="shared" si="305"/>
        <v>425319.2732819455</v>
      </c>
      <c r="P976" s="189">
        <f t="shared" si="306"/>
        <v>2131446.0644794777</v>
      </c>
      <c r="Q976" s="200">
        <f t="shared" si="307"/>
        <v>24.409869558205127</v>
      </c>
    </row>
    <row r="977" spans="2:17" x14ac:dyDescent="0.2">
      <c r="B977" s="209" t="s">
        <v>63</v>
      </c>
      <c r="C977" s="187" t="s">
        <v>70</v>
      </c>
      <c r="D977" s="188" t="s">
        <v>130</v>
      </c>
      <c r="E977" s="187" t="str">
        <f t="shared" si="301"/>
        <v>RSMale60-64</v>
      </c>
      <c r="F977" s="189">
        <f>VLOOKUP(E977,'Appendix 1b. Pop 2019'!$E$4:$F$1683,2,FALSE)</f>
        <v>293395</v>
      </c>
      <c r="G977" s="189">
        <f>VLOOKUP(E977,'Appendix 2b. Deaths 2019'!$E$4:$F$1683,2,FALSE)</f>
        <v>4732</v>
      </c>
      <c r="H977" s="190">
        <f t="shared" si="302"/>
        <v>1.6128427546481704E-2</v>
      </c>
      <c r="I977" s="191">
        <v>5</v>
      </c>
      <c r="J977" s="213">
        <f>VLOOKUP(E977,'Appendix 3. nax IBGE 2019'!$E$5:$O$1850,11,FALSE)</f>
        <v>2.4999999999999938</v>
      </c>
      <c r="K977" s="190">
        <f t="shared" si="303"/>
        <v>7.7516586124989753E-2</v>
      </c>
      <c r="L977" s="190">
        <f t="shared" si="308"/>
        <v>0.92248341387501021</v>
      </c>
      <c r="M977" s="189">
        <f t="shared" si="309"/>
        <v>82808.682089094655</v>
      </c>
      <c r="N977" s="189">
        <f t="shared" si="304"/>
        <v>6419.046337056202</v>
      </c>
      <c r="O977" s="189">
        <f t="shared" si="305"/>
        <v>397995.7946028327</v>
      </c>
      <c r="P977" s="189">
        <f t="shared" si="306"/>
        <v>1706126.7911975323</v>
      </c>
      <c r="Q977" s="200">
        <f t="shared" si="307"/>
        <v>20.603235653018775</v>
      </c>
    </row>
    <row r="978" spans="2:17" x14ac:dyDescent="0.2">
      <c r="B978" s="209" t="s">
        <v>63</v>
      </c>
      <c r="C978" s="187" t="s">
        <v>70</v>
      </c>
      <c r="D978" s="188" t="s">
        <v>131</v>
      </c>
      <c r="E978" s="187" t="str">
        <f t="shared" si="301"/>
        <v>RSMale65-69</v>
      </c>
      <c r="F978" s="189">
        <f>VLOOKUP(E978,'Appendix 1b. Pop 2019'!$E$4:$F$1683,2,FALSE)</f>
        <v>230766</v>
      </c>
      <c r="G978" s="189">
        <f>VLOOKUP(E978,'Appendix 2b. Deaths 2019'!$E$4:$F$1683,2,FALSE)</f>
        <v>5470</v>
      </c>
      <c r="H978" s="190">
        <f t="shared" si="302"/>
        <v>2.3703665184645919E-2</v>
      </c>
      <c r="I978" s="191">
        <v>5</v>
      </c>
      <c r="J978" s="213">
        <f>VLOOKUP(E978,'Appendix 3. nax IBGE 2019'!$E$5:$O$1850,11,FALSE)</f>
        <v>2.5000000000000018</v>
      </c>
      <c r="K978" s="190">
        <f t="shared" si="303"/>
        <v>0.11188794023915792</v>
      </c>
      <c r="L978" s="190">
        <f t="shared" si="308"/>
        <v>0.88811205976084207</v>
      </c>
      <c r="M978" s="189">
        <f t="shared" si="309"/>
        <v>76389.635752038448</v>
      </c>
      <c r="N978" s="189">
        <f t="shared" si="304"/>
        <v>8547.0789999151184</v>
      </c>
      <c r="O978" s="189">
        <f t="shared" si="305"/>
        <v>360580.48126040446</v>
      </c>
      <c r="P978" s="189">
        <f t="shared" si="306"/>
        <v>1308130.9965946996</v>
      </c>
      <c r="Q978" s="200">
        <f t="shared" si="307"/>
        <v>17.124456527596315</v>
      </c>
    </row>
    <row r="979" spans="2:17" x14ac:dyDescent="0.2">
      <c r="B979" s="209" t="s">
        <v>63</v>
      </c>
      <c r="C979" s="187" t="s">
        <v>70</v>
      </c>
      <c r="D979" s="188" t="s">
        <v>132</v>
      </c>
      <c r="E979" s="187" t="str">
        <f t="shared" si="301"/>
        <v>RSMale70-74</v>
      </c>
      <c r="F979" s="189">
        <f>VLOOKUP(E979,'Appendix 1b. Pop 2019'!$E$4:$F$1683,2,FALSE)</f>
        <v>164665</v>
      </c>
      <c r="G979" s="189">
        <f>VLOOKUP(E979,'Appendix 2b. Deaths 2019'!$E$4:$F$1683,2,FALSE)</f>
        <v>5765</v>
      </c>
      <c r="H979" s="190">
        <f t="shared" si="302"/>
        <v>3.5010475814532538E-2</v>
      </c>
      <c r="I979" s="191">
        <v>5</v>
      </c>
      <c r="J979" s="213">
        <f>VLOOKUP(E979,'Appendix 3. nax IBGE 2019'!$E$5:$O$1850,11,FALSE)</f>
        <v>2.4999999999999969</v>
      </c>
      <c r="K979" s="190">
        <f t="shared" si="303"/>
        <v>0.16096382851000263</v>
      </c>
      <c r="L979" s="190">
        <f t="shared" si="308"/>
        <v>0.83903617148999743</v>
      </c>
      <c r="M979" s="189">
        <f t="shared" si="309"/>
        <v>67842.556752123332</v>
      </c>
      <c r="N979" s="189">
        <f t="shared" si="304"/>
        <v>10920.197670728901</v>
      </c>
      <c r="O979" s="189">
        <f t="shared" si="305"/>
        <v>311912.28958379442</v>
      </c>
      <c r="P979" s="189">
        <f t="shared" si="306"/>
        <v>947550.51533429499</v>
      </c>
      <c r="Q979" s="200">
        <f t="shared" si="307"/>
        <v>13.966904561046611</v>
      </c>
    </row>
    <row r="980" spans="2:17" x14ac:dyDescent="0.2">
      <c r="B980" s="209" t="s">
        <v>63</v>
      </c>
      <c r="C980" s="187" t="s">
        <v>70</v>
      </c>
      <c r="D980" s="188" t="s">
        <v>133</v>
      </c>
      <c r="E980" s="187" t="str">
        <f t="shared" si="301"/>
        <v>RSMale75-79</v>
      </c>
      <c r="F980" s="189">
        <f>VLOOKUP(E980,'Appendix 1b. Pop 2019'!$E$4:$F$1683,2,FALSE)</f>
        <v>104217</v>
      </c>
      <c r="G980" s="189">
        <f>VLOOKUP(E980,'Appendix 2b. Deaths 2019'!$E$4:$F$1683,2,FALSE)</f>
        <v>5713</v>
      </c>
      <c r="H980" s="190">
        <f t="shared" si="302"/>
        <v>5.4818311791742229E-2</v>
      </c>
      <c r="I980" s="191">
        <v>5</v>
      </c>
      <c r="J980" s="213">
        <f>VLOOKUP(E980,'Appendix 3. nax IBGE 2019'!$E$5:$O$1850,11,FALSE)</f>
        <v>2.5000000000000009</v>
      </c>
      <c r="K980" s="190">
        <f t="shared" si="303"/>
        <v>0.24105586943404822</v>
      </c>
      <c r="L980" s="190">
        <f t="shared" si="308"/>
        <v>0.75894413056595178</v>
      </c>
      <c r="M980" s="189">
        <f t="shared" si="309"/>
        <v>56922.359081394432</v>
      </c>
      <c r="N980" s="189">
        <f t="shared" si="304"/>
        <v>13721.468758602625</v>
      </c>
      <c r="O980" s="189">
        <f t="shared" si="305"/>
        <v>250308.12351046561</v>
      </c>
      <c r="P980" s="189">
        <f t="shared" si="306"/>
        <v>635638.22575050057</v>
      </c>
      <c r="Q980" s="200">
        <f t="shared" si="307"/>
        <v>11.166758300399824</v>
      </c>
    </row>
    <row r="981" spans="2:17" x14ac:dyDescent="0.2">
      <c r="B981" s="209" t="s">
        <v>63</v>
      </c>
      <c r="C981" s="187" t="s">
        <v>70</v>
      </c>
      <c r="D981" s="188" t="s">
        <v>134</v>
      </c>
      <c r="E981" s="187" t="str">
        <f t="shared" si="301"/>
        <v>RSMale80-84</v>
      </c>
      <c r="F981" s="189">
        <f>VLOOKUP(E981,'Appendix 1b. Pop 2019'!$E$4:$F$1683,2,FALSE)</f>
        <v>62776</v>
      </c>
      <c r="G981" s="189">
        <f>VLOOKUP(E981,'Appendix 2b. Deaths 2019'!$E$4:$F$1683,2,FALSE)</f>
        <v>4952</v>
      </c>
      <c r="H981" s="190">
        <f t="shared" si="302"/>
        <v>7.8883649802472283E-2</v>
      </c>
      <c r="I981" s="191">
        <v>5</v>
      </c>
      <c r="J981" s="213">
        <f>VLOOKUP(E981,'Appendix 3. nax IBGE 2019'!$E$5:$O$1850,11,FALSE)</f>
        <v>2.4999999999999991</v>
      </c>
      <c r="K981" s="190">
        <f t="shared" si="303"/>
        <v>0.32944808132417902</v>
      </c>
      <c r="L981" s="190">
        <f t="shared" si="308"/>
        <v>0.67055191867582098</v>
      </c>
      <c r="M981" s="189">
        <f t="shared" si="309"/>
        <v>43200.890322791805</v>
      </c>
      <c r="N981" s="189">
        <f t="shared" si="304"/>
        <v>14232.450428340053</v>
      </c>
      <c r="O981" s="189">
        <f t="shared" si="305"/>
        <v>180423.32554310889</v>
      </c>
      <c r="P981" s="189">
        <f t="shared" si="306"/>
        <v>385330.10224003496</v>
      </c>
      <c r="Q981" s="200">
        <f t="shared" si="307"/>
        <v>8.9194944678430286</v>
      </c>
    </row>
    <row r="982" spans="2:17" x14ac:dyDescent="0.2">
      <c r="B982" s="209" t="s">
        <v>63</v>
      </c>
      <c r="C982" s="187" t="s">
        <v>70</v>
      </c>
      <c r="D982" s="188" t="s">
        <v>135</v>
      </c>
      <c r="E982" s="187" t="str">
        <f t="shared" si="301"/>
        <v>RSMale85-89</v>
      </c>
      <c r="F982" s="189">
        <f>VLOOKUP(E982,'Appendix 1b. Pop 2019'!$E$4:$F$1683,2,FALSE)</f>
        <v>30931</v>
      </c>
      <c r="G982" s="189">
        <f>VLOOKUP(E982,'Appendix 2b. Deaths 2019'!$E$4:$F$1683,2,FALSE)</f>
        <v>3854</v>
      </c>
      <c r="H982" s="190">
        <f t="shared" si="302"/>
        <v>0.12459991594193527</v>
      </c>
      <c r="I982" s="191">
        <v>5</v>
      </c>
      <c r="J982" s="213">
        <f>VLOOKUP(E982,'Appendix 3. nax IBGE 2019'!$E$5:$O$1850,11,FALSE)</f>
        <v>2.5</v>
      </c>
      <c r="K982" s="190">
        <f t="shared" si="303"/>
        <v>0.47502834886358031</v>
      </c>
      <c r="L982" s="190">
        <f t="shared" si="308"/>
        <v>0.52497165113641975</v>
      </c>
      <c r="M982" s="189">
        <f t="shared" si="309"/>
        <v>28968.439894451752</v>
      </c>
      <c r="N982" s="189">
        <f t="shared" si="304"/>
        <v>13760.830172215285</v>
      </c>
      <c r="O982" s="189">
        <f t="shared" si="305"/>
        <v>110440.12404172056</v>
      </c>
      <c r="P982" s="189">
        <f t="shared" si="306"/>
        <v>204906.77669692607</v>
      </c>
      <c r="Q982" s="200">
        <f t="shared" si="307"/>
        <v>7.0734488099295714</v>
      </c>
    </row>
    <row r="983" spans="2:17" x14ac:dyDescent="0.2">
      <c r="B983" s="210" t="s">
        <v>63</v>
      </c>
      <c r="C983" s="211" t="s">
        <v>70</v>
      </c>
      <c r="D983" s="203" t="s">
        <v>8</v>
      </c>
      <c r="E983" s="211" t="str">
        <f t="shared" si="301"/>
        <v>RSMale90+</v>
      </c>
      <c r="F983" s="204">
        <f>VLOOKUP(E983,'Appendix 1b. Pop 2019'!$E$4:$F$1683,2,FALSE)</f>
        <v>15896</v>
      </c>
      <c r="G983" s="204">
        <f>VLOOKUP(E983,'Appendix 2b. Deaths 2019'!$E$4:$F$1683,2,FALSE)</f>
        <v>2559</v>
      </c>
      <c r="H983" s="202">
        <f t="shared" si="302"/>
        <v>0.16098389531957724</v>
      </c>
      <c r="I983" s="205"/>
      <c r="J983" s="214">
        <f>VLOOKUP(E983,'Appendix 3. nax IBGE 2019'!$E$5:$O$1850,11,FALSE)</f>
        <v>5.6200229142576204</v>
      </c>
      <c r="K983" s="202">
        <v>1</v>
      </c>
      <c r="L983" s="202">
        <f t="shared" si="308"/>
        <v>0</v>
      </c>
      <c r="M983" s="204">
        <f t="shared" si="309"/>
        <v>15207.609722236468</v>
      </c>
      <c r="N983" s="204">
        <f t="shared" si="304"/>
        <v>15207.609722236468</v>
      </c>
      <c r="O983" s="204">
        <f>M983*Q983</f>
        <v>94466.652655205515</v>
      </c>
      <c r="P983" s="204">
        <f>O983</f>
        <v>94466.652655205515</v>
      </c>
      <c r="Q983" s="206">
        <f>1/H983</f>
        <v>6.2118014849550613</v>
      </c>
    </row>
    <row r="984" spans="2:17" x14ac:dyDescent="0.2">
      <c r="B984" s="207" t="s">
        <v>62</v>
      </c>
      <c r="C984" s="208" t="s">
        <v>69</v>
      </c>
      <c r="D984" s="194">
        <v>0</v>
      </c>
      <c r="E984" s="208" t="str">
        <f t="shared" si="301"/>
        <v>SCFemale0</v>
      </c>
      <c r="F984" s="195">
        <f>VLOOKUP(E984,'Appendix 1b. Pop 2019'!$E$4:$F$1683,2,FALSE)</f>
        <v>47526</v>
      </c>
      <c r="G984" s="195">
        <f>VLOOKUP(E984,'Appendix 2b. Deaths 2019'!$E$4:$F$1683,2,FALSE)</f>
        <v>427</v>
      </c>
      <c r="H984" s="193">
        <f t="shared" si="302"/>
        <v>8.9845558220763375E-3</v>
      </c>
      <c r="I984" s="196">
        <v>1</v>
      </c>
      <c r="J984" s="212">
        <f>VLOOKUP(E984,'Appendix 3. nax IBGE 2019'!$E$5:$O$1850,11,FALSE)</f>
        <v>7.3306858385879456E-2</v>
      </c>
      <c r="K984" s="193">
        <f t="shared" ref="K984:K1002" si="310">(I984*H984)/(1+(I984-J984)*H984)</f>
        <v>8.9103687489166129E-3</v>
      </c>
      <c r="L984" s="193">
        <f t="shared" si="308"/>
        <v>0.9910896312510834</v>
      </c>
      <c r="M984" s="195">
        <v>100000</v>
      </c>
      <c r="N984" s="195">
        <f t="shared" si="304"/>
        <v>891.03687489166134</v>
      </c>
      <c r="O984" s="195">
        <f t="shared" ref="O984:O1002" si="311">M985*I984+N984*J984</f>
        <v>99174.28223911261</v>
      </c>
      <c r="P984" s="195">
        <f t="shared" ref="P984:P1002" si="312">P985+O984</f>
        <v>8148889.7841334492</v>
      </c>
      <c r="Q984" s="197">
        <f t="shared" ref="Q984:Q1002" si="313">P984/M984</f>
        <v>81.488897841334492</v>
      </c>
    </row>
    <row r="985" spans="2:17" x14ac:dyDescent="0.2">
      <c r="B985" s="209" t="s">
        <v>62</v>
      </c>
      <c r="C985" s="187" t="s">
        <v>69</v>
      </c>
      <c r="D985" s="199" t="s">
        <v>139</v>
      </c>
      <c r="E985" s="187" t="str">
        <f t="shared" si="301"/>
        <v>SCFemale01-04</v>
      </c>
      <c r="F985" s="189">
        <f>VLOOKUP(E985,'Appendix 1b. Pop 2019'!$E$4:$F$1683,2,FALSE)</f>
        <v>189235</v>
      </c>
      <c r="G985" s="189">
        <f>VLOOKUP(E985,'Appendix 2b. Deaths 2019'!$E$4:$F$1683,2,FALSE)</f>
        <v>43</v>
      </c>
      <c r="H985" s="190">
        <f t="shared" si="302"/>
        <v>2.2723069199672365E-4</v>
      </c>
      <c r="I985" s="191">
        <v>4</v>
      </c>
      <c r="J985" s="213">
        <f>VLOOKUP(E985,'Appendix 3. nax IBGE 2019'!$E$5:$O$1850,11,FALSE)</f>
        <v>1.5113754517073275</v>
      </c>
      <c r="K985" s="190">
        <f t="shared" si="310"/>
        <v>9.0840907003568027E-4</v>
      </c>
      <c r="L985" s="190">
        <f t="shared" si="308"/>
        <v>0.99909159092996436</v>
      </c>
      <c r="M985" s="189">
        <f t="shared" ref="M985:M1003" si="314">M984-N984</f>
        <v>99108.963125108334</v>
      </c>
      <c r="N985" s="189">
        <f t="shared" si="304"/>
        <v>90.03148102468019</v>
      </c>
      <c r="O985" s="189">
        <f t="shared" si="311"/>
        <v>396211.79794663616</v>
      </c>
      <c r="P985" s="189">
        <f t="shared" si="312"/>
        <v>8049715.5018943362</v>
      </c>
      <c r="Q985" s="200">
        <f t="shared" si="313"/>
        <v>81.220862857105359</v>
      </c>
    </row>
    <row r="986" spans="2:17" x14ac:dyDescent="0.2">
      <c r="B986" s="209" t="s">
        <v>62</v>
      </c>
      <c r="C986" s="187" t="s">
        <v>69</v>
      </c>
      <c r="D986" s="199" t="s">
        <v>138</v>
      </c>
      <c r="E986" s="187" t="str">
        <f t="shared" si="301"/>
        <v>SCFemale05-09</v>
      </c>
      <c r="F986" s="189">
        <f>VLOOKUP(E986,'Appendix 1b. Pop 2019'!$E$4:$F$1683,2,FALSE)</f>
        <v>222267</v>
      </c>
      <c r="G986" s="189">
        <f>VLOOKUP(E986,'Appendix 2b. Deaths 2019'!$E$4:$F$1683,2,FALSE)</f>
        <v>54</v>
      </c>
      <c r="H986" s="190">
        <f t="shared" si="302"/>
        <v>2.4295104536435909E-4</v>
      </c>
      <c r="I986" s="191">
        <v>5</v>
      </c>
      <c r="J986" s="213">
        <f>VLOOKUP(E986,'Appendix 3. nax IBGE 2019'!$E$5:$O$1850,11,FALSE)</f>
        <v>2.5000000000001039</v>
      </c>
      <c r="K986" s="190">
        <f t="shared" si="310"/>
        <v>1.2140178595516228E-3</v>
      </c>
      <c r="L986" s="190">
        <f t="shared" si="308"/>
        <v>0.99878598214044834</v>
      </c>
      <c r="M986" s="189">
        <f t="shared" si="314"/>
        <v>99018.931644083656</v>
      </c>
      <c r="N986" s="189">
        <f t="shared" si="304"/>
        <v>120.21075144963889</v>
      </c>
      <c r="O986" s="189">
        <f t="shared" si="311"/>
        <v>494794.13134179416</v>
      </c>
      <c r="P986" s="189">
        <f t="shared" si="312"/>
        <v>7653503.7039476996</v>
      </c>
      <c r="Q986" s="200">
        <f t="shared" si="313"/>
        <v>77.293337515068956</v>
      </c>
    </row>
    <row r="987" spans="2:17" x14ac:dyDescent="0.2">
      <c r="B987" s="209" t="s">
        <v>62</v>
      </c>
      <c r="C987" s="187" t="s">
        <v>69</v>
      </c>
      <c r="D987" s="199" t="s">
        <v>120</v>
      </c>
      <c r="E987" s="187" t="str">
        <f t="shared" si="301"/>
        <v>SCFemale10-14</v>
      </c>
      <c r="F987" s="189">
        <f>VLOOKUP(E987,'Appendix 1b. Pop 2019'!$E$4:$F$1683,2,FALSE)</f>
        <v>219482</v>
      </c>
      <c r="G987" s="189">
        <f>VLOOKUP(E987,'Appendix 2b. Deaths 2019'!$E$4:$F$1683,2,FALSE)</f>
        <v>46</v>
      </c>
      <c r="H987" s="190">
        <f t="shared" si="302"/>
        <v>2.0958438505207716E-4</v>
      </c>
      <c r="I987" s="191">
        <v>5</v>
      </c>
      <c r="J987" s="213">
        <f>VLOOKUP(E987,'Appendix 3. nax IBGE 2019'!$E$5:$O$1850,11,FALSE)</f>
        <v>2.5000000000000031</v>
      </c>
      <c r="K987" s="190">
        <f t="shared" si="310"/>
        <v>1.0473731426203453E-3</v>
      </c>
      <c r="L987" s="190">
        <f t="shared" si="308"/>
        <v>0.99895262685737962</v>
      </c>
      <c r="M987" s="189">
        <f t="shared" si="314"/>
        <v>98898.72089263401</v>
      </c>
      <c r="N987" s="189">
        <f t="shared" si="304"/>
        <v>103.58386410245049</v>
      </c>
      <c r="O987" s="189">
        <f t="shared" si="311"/>
        <v>494234.64480291394</v>
      </c>
      <c r="P987" s="189">
        <f t="shared" si="312"/>
        <v>7158709.5726059051</v>
      </c>
      <c r="Q987" s="200">
        <f t="shared" si="313"/>
        <v>72.384248329940604</v>
      </c>
    </row>
    <row r="988" spans="2:17" x14ac:dyDescent="0.2">
      <c r="B988" s="209" t="s">
        <v>62</v>
      </c>
      <c r="C988" s="187" t="s">
        <v>69</v>
      </c>
      <c r="D988" s="188" t="s">
        <v>121</v>
      </c>
      <c r="E988" s="187" t="str">
        <f t="shared" si="301"/>
        <v>SCFemale15-19</v>
      </c>
      <c r="F988" s="189">
        <f>VLOOKUP(E988,'Appendix 1b. Pop 2019'!$E$4:$F$1683,2,FALSE)</f>
        <v>234930</v>
      </c>
      <c r="G988" s="189">
        <f>VLOOKUP(E988,'Appendix 2b. Deaths 2019'!$E$4:$F$1683,2,FALSE)</f>
        <v>96</v>
      </c>
      <c r="H988" s="190">
        <f t="shared" si="302"/>
        <v>4.0863235857489463E-4</v>
      </c>
      <c r="I988" s="191">
        <v>5</v>
      </c>
      <c r="J988" s="213">
        <f>VLOOKUP(E988,'Appendix 3. nax IBGE 2019'!$E$5:$O$1850,11,FALSE)</f>
        <v>2.4999999999999583</v>
      </c>
      <c r="K988" s="190">
        <f t="shared" si="310"/>
        <v>2.0410766679423392E-3</v>
      </c>
      <c r="L988" s="190">
        <f t="shared" si="308"/>
        <v>0.99795892333205771</v>
      </c>
      <c r="M988" s="189">
        <f t="shared" si="314"/>
        <v>98795.137028531564</v>
      </c>
      <c r="N988" s="189">
        <f t="shared" si="304"/>
        <v>201.64844909510202</v>
      </c>
      <c r="O988" s="189">
        <f t="shared" si="311"/>
        <v>493471.56401992007</v>
      </c>
      <c r="P988" s="189">
        <f t="shared" si="312"/>
        <v>6664474.9278029911</v>
      </c>
      <c r="Q988" s="200">
        <f t="shared" si="313"/>
        <v>67.457519957468378</v>
      </c>
    </row>
    <row r="989" spans="2:17" x14ac:dyDescent="0.2">
      <c r="B989" s="209" t="s">
        <v>62</v>
      </c>
      <c r="C989" s="187" t="s">
        <v>69</v>
      </c>
      <c r="D989" s="188" t="s">
        <v>122</v>
      </c>
      <c r="E989" s="187" t="str">
        <f t="shared" si="301"/>
        <v>SCFemale20-24</v>
      </c>
      <c r="F989" s="189">
        <f>VLOOKUP(E989,'Appendix 1b. Pop 2019'!$E$4:$F$1683,2,FALSE)</f>
        <v>277516</v>
      </c>
      <c r="G989" s="189">
        <f>VLOOKUP(E989,'Appendix 2b. Deaths 2019'!$E$4:$F$1683,2,FALSE)</f>
        <v>121</v>
      </c>
      <c r="H989" s="190">
        <f t="shared" si="302"/>
        <v>4.360108966690209E-4</v>
      </c>
      <c r="I989" s="191">
        <v>5</v>
      </c>
      <c r="J989" s="213">
        <f>VLOOKUP(E989,'Appendix 3. nax IBGE 2019'!$E$5:$O$1850,11,FALSE)</f>
        <v>2.4999999999998983</v>
      </c>
      <c r="K989" s="190">
        <f t="shared" si="310"/>
        <v>2.1776807520017569E-3</v>
      </c>
      <c r="L989" s="190">
        <f t="shared" si="308"/>
        <v>0.99782231924799825</v>
      </c>
      <c r="M989" s="189">
        <f t="shared" si="314"/>
        <v>98593.488579436467</v>
      </c>
      <c r="N989" s="189">
        <f t="shared" si="304"/>
        <v>214.70514235214384</v>
      </c>
      <c r="O989" s="189">
        <f t="shared" si="311"/>
        <v>492430.68004130188</v>
      </c>
      <c r="P989" s="189">
        <f t="shared" si="312"/>
        <v>6171003.3637830708</v>
      </c>
      <c r="Q989" s="200">
        <f t="shared" si="313"/>
        <v>62.590374401967857</v>
      </c>
    </row>
    <row r="990" spans="2:17" x14ac:dyDescent="0.2">
      <c r="B990" s="209" t="s">
        <v>62</v>
      </c>
      <c r="C990" s="187" t="s">
        <v>69</v>
      </c>
      <c r="D990" s="188" t="s">
        <v>123</v>
      </c>
      <c r="E990" s="187" t="str">
        <f t="shared" si="301"/>
        <v>SCFemale25-29</v>
      </c>
      <c r="F990" s="189">
        <f>VLOOKUP(E990,'Appendix 1b. Pop 2019'!$E$4:$F$1683,2,FALSE)</f>
        <v>293314</v>
      </c>
      <c r="G990" s="189">
        <f>VLOOKUP(E990,'Appendix 2b. Deaths 2019'!$E$4:$F$1683,2,FALSE)</f>
        <v>153</v>
      </c>
      <c r="H990" s="190">
        <f t="shared" si="302"/>
        <v>5.2162528893949826E-4</v>
      </c>
      <c r="I990" s="191">
        <v>5</v>
      </c>
      <c r="J990" s="213">
        <f>VLOOKUP(E990,'Appendix 3. nax IBGE 2019'!$E$5:$O$1850,11,FALSE)</f>
        <v>2.4999999999997256</v>
      </c>
      <c r="K990" s="190">
        <f t="shared" si="310"/>
        <v>2.6047297124752928E-3</v>
      </c>
      <c r="L990" s="190">
        <f t="shared" si="308"/>
        <v>0.99739527028752473</v>
      </c>
      <c r="M990" s="189">
        <f t="shared" si="314"/>
        <v>98378.783437084319</v>
      </c>
      <c r="N990" s="189">
        <f t="shared" si="304"/>
        <v>256.25014029574572</v>
      </c>
      <c r="O990" s="189">
        <f t="shared" si="311"/>
        <v>491253.29183468217</v>
      </c>
      <c r="P990" s="189">
        <f t="shared" si="312"/>
        <v>5678572.6837417688</v>
      </c>
      <c r="Q990" s="200">
        <f t="shared" si="313"/>
        <v>57.72151764179273</v>
      </c>
    </row>
    <row r="991" spans="2:17" x14ac:dyDescent="0.2">
      <c r="B991" s="209" t="s">
        <v>62</v>
      </c>
      <c r="C991" s="187" t="s">
        <v>69</v>
      </c>
      <c r="D991" s="188" t="s">
        <v>124</v>
      </c>
      <c r="E991" s="187" t="str">
        <f t="shared" si="301"/>
        <v>SCFemale30-34</v>
      </c>
      <c r="F991" s="189">
        <f>VLOOKUP(E991,'Appendix 1b. Pop 2019'!$E$4:$F$1683,2,FALSE)</f>
        <v>300480</v>
      </c>
      <c r="G991" s="189">
        <f>VLOOKUP(E991,'Appendix 2b. Deaths 2019'!$E$4:$F$1683,2,FALSE)</f>
        <v>204</v>
      </c>
      <c r="H991" s="190">
        <f t="shared" si="302"/>
        <v>6.7891373801916928E-4</v>
      </c>
      <c r="I991" s="191">
        <v>5</v>
      </c>
      <c r="J991" s="213">
        <f>VLOOKUP(E991,'Appendix 3. nax IBGE 2019'!$E$5:$O$1850,11,FALSE)</f>
        <v>2.4999999999998987</v>
      </c>
      <c r="K991" s="190">
        <f t="shared" si="310"/>
        <v>3.3888169042160863E-3</v>
      </c>
      <c r="L991" s="190">
        <f t="shared" si="308"/>
        <v>0.99661118309578389</v>
      </c>
      <c r="M991" s="189">
        <f t="shared" si="314"/>
        <v>98122.533296788577</v>
      </c>
      <c r="N991" s="189">
        <f t="shared" si="304"/>
        <v>332.51929952066291</v>
      </c>
      <c r="O991" s="189">
        <f t="shared" si="311"/>
        <v>489781.36823514121</v>
      </c>
      <c r="P991" s="189">
        <f t="shared" si="312"/>
        <v>5187319.3919070866</v>
      </c>
      <c r="Q991" s="200">
        <f t="shared" si="313"/>
        <v>52.865730404831091</v>
      </c>
    </row>
    <row r="992" spans="2:17" x14ac:dyDescent="0.2">
      <c r="B992" s="209" t="s">
        <v>62</v>
      </c>
      <c r="C992" s="187" t="s">
        <v>69</v>
      </c>
      <c r="D992" s="188" t="s">
        <v>125</v>
      </c>
      <c r="E992" s="187" t="str">
        <f t="shared" si="301"/>
        <v>SCFemale35-39</v>
      </c>
      <c r="F992" s="189">
        <f>VLOOKUP(E992,'Appendix 1b. Pop 2019'!$E$4:$F$1683,2,FALSE)</f>
        <v>292065</v>
      </c>
      <c r="G992" s="189">
        <f>VLOOKUP(E992,'Appendix 2b. Deaths 2019'!$E$4:$F$1683,2,FALSE)</f>
        <v>304</v>
      </c>
      <c r="H992" s="190">
        <f t="shared" si="302"/>
        <v>1.0408641911903171E-3</v>
      </c>
      <c r="I992" s="191">
        <v>5</v>
      </c>
      <c r="J992" s="213">
        <f>VLOOKUP(E992,'Appendix 3. nax IBGE 2019'!$E$5:$O$1850,11,FALSE)</f>
        <v>2.5000000000000004</v>
      </c>
      <c r="K992" s="190">
        <f t="shared" si="310"/>
        <v>5.1908136258857675E-3</v>
      </c>
      <c r="L992" s="190">
        <f t="shared" si="308"/>
        <v>0.9948091863741142</v>
      </c>
      <c r="M992" s="189">
        <f t="shared" si="314"/>
        <v>97790.013997267917</v>
      </c>
      <c r="N992" s="189">
        <f t="shared" si="304"/>
        <v>507.60973713257823</v>
      </c>
      <c r="O992" s="189">
        <f t="shared" si="311"/>
        <v>487681.0456435082</v>
      </c>
      <c r="P992" s="189">
        <f t="shared" si="312"/>
        <v>4697538.0236719456</v>
      </c>
      <c r="Q992" s="200">
        <f t="shared" si="313"/>
        <v>48.036991014268459</v>
      </c>
    </row>
    <row r="993" spans="2:17" x14ac:dyDescent="0.2">
      <c r="B993" s="209" t="s">
        <v>62</v>
      </c>
      <c r="C993" s="187" t="s">
        <v>69</v>
      </c>
      <c r="D993" s="188" t="s">
        <v>126</v>
      </c>
      <c r="E993" s="187" t="str">
        <f t="shared" si="301"/>
        <v>SCFemale40-44</v>
      </c>
      <c r="F993" s="189">
        <f>VLOOKUP(E993,'Appendix 1b. Pop 2019'!$E$4:$F$1683,2,FALSE)</f>
        <v>260457</v>
      </c>
      <c r="G993" s="189">
        <f>VLOOKUP(E993,'Appendix 2b. Deaths 2019'!$E$4:$F$1683,2,FALSE)</f>
        <v>396</v>
      </c>
      <c r="H993" s="190">
        <f t="shared" si="302"/>
        <v>1.5204045197479814E-3</v>
      </c>
      <c r="I993" s="191">
        <v>5</v>
      </c>
      <c r="J993" s="213">
        <f>VLOOKUP(E993,'Appendix 3. nax IBGE 2019'!$E$5:$O$1850,11,FALSE)</f>
        <v>2.4999999999999649</v>
      </c>
      <c r="K993" s="190">
        <f t="shared" si="310"/>
        <v>7.5732366406958181E-3</v>
      </c>
      <c r="L993" s="190">
        <f t="shared" si="308"/>
        <v>0.99242676335930413</v>
      </c>
      <c r="M993" s="189">
        <f t="shared" si="314"/>
        <v>97282.404260135343</v>
      </c>
      <c r="N993" s="189">
        <f t="shared" si="304"/>
        <v>736.74266843783994</v>
      </c>
      <c r="O993" s="189">
        <f t="shared" si="311"/>
        <v>484570.16462958202</v>
      </c>
      <c r="P993" s="189">
        <f t="shared" si="312"/>
        <v>4209856.9780284371</v>
      </c>
      <c r="Q993" s="200">
        <f t="shared" si="313"/>
        <v>43.274598423484527</v>
      </c>
    </row>
    <row r="994" spans="2:17" x14ac:dyDescent="0.2">
      <c r="B994" s="209" t="s">
        <v>62</v>
      </c>
      <c r="C994" s="187" t="s">
        <v>69</v>
      </c>
      <c r="D994" s="188" t="s">
        <v>127</v>
      </c>
      <c r="E994" s="187" t="str">
        <f t="shared" si="301"/>
        <v>SCFemale45-49</v>
      </c>
      <c r="F994" s="189">
        <f>VLOOKUP(E994,'Appendix 1b. Pop 2019'!$E$4:$F$1683,2,FALSE)</f>
        <v>242688</v>
      </c>
      <c r="G994" s="189">
        <f>VLOOKUP(E994,'Appendix 2b. Deaths 2019'!$E$4:$F$1683,2,FALSE)</f>
        <v>558</v>
      </c>
      <c r="H994" s="190">
        <f t="shared" si="302"/>
        <v>2.2992484177215191E-3</v>
      </c>
      <c r="I994" s="191">
        <v>5</v>
      </c>
      <c r="J994" s="213">
        <f>VLOOKUP(E994,'Appendix 3. nax IBGE 2019'!$E$5:$O$1850,11,FALSE)</f>
        <v>2.4999999999999902</v>
      </c>
      <c r="K994" s="190">
        <f t="shared" si="310"/>
        <v>1.1430537972738783E-2</v>
      </c>
      <c r="L994" s="190">
        <f t="shared" si="308"/>
        <v>0.98856946202726126</v>
      </c>
      <c r="M994" s="189">
        <f t="shared" si="314"/>
        <v>96545.661591697499</v>
      </c>
      <c r="N994" s="189">
        <f t="shared" si="304"/>
        <v>1103.5688509270865</v>
      </c>
      <c r="O994" s="189">
        <f t="shared" si="311"/>
        <v>479969.38583116978</v>
      </c>
      <c r="P994" s="189">
        <f t="shared" si="312"/>
        <v>3725286.8133988553</v>
      </c>
      <c r="Q994" s="200">
        <f t="shared" si="313"/>
        <v>38.585750534845509</v>
      </c>
    </row>
    <row r="995" spans="2:17" x14ac:dyDescent="0.2">
      <c r="B995" s="209" t="s">
        <v>62</v>
      </c>
      <c r="C995" s="187" t="s">
        <v>69</v>
      </c>
      <c r="D995" s="188" t="s">
        <v>128</v>
      </c>
      <c r="E995" s="187" t="str">
        <f t="shared" si="301"/>
        <v>SCFemale50-54</v>
      </c>
      <c r="F995" s="189">
        <f>VLOOKUP(E995,'Appendix 1b. Pop 2019'!$E$4:$F$1683,2,FALSE)</f>
        <v>237868</v>
      </c>
      <c r="G995" s="189">
        <f>VLOOKUP(E995,'Appendix 2b. Deaths 2019'!$E$4:$F$1683,2,FALSE)</f>
        <v>857</v>
      </c>
      <c r="H995" s="190">
        <f t="shared" si="302"/>
        <v>3.6028385491112718E-3</v>
      </c>
      <c r="I995" s="191">
        <v>5</v>
      </c>
      <c r="J995" s="213">
        <f>VLOOKUP(E995,'Appendix 3. nax IBGE 2019'!$E$5:$O$1850,11,FALSE)</f>
        <v>2.4999999999999956</v>
      </c>
      <c r="K995" s="190">
        <f t="shared" si="310"/>
        <v>1.7853385581047494E-2</v>
      </c>
      <c r="L995" s="190">
        <f t="shared" si="308"/>
        <v>0.98214661441895246</v>
      </c>
      <c r="M995" s="189">
        <f t="shared" si="314"/>
        <v>95442.092740770415</v>
      </c>
      <c r="N995" s="189">
        <f t="shared" si="304"/>
        <v>1703.9644823630683</v>
      </c>
      <c r="O995" s="189">
        <f t="shared" si="311"/>
        <v>472950.55249794439</v>
      </c>
      <c r="P995" s="189">
        <f t="shared" si="312"/>
        <v>3245317.4275676855</v>
      </c>
      <c r="Q995" s="200">
        <f t="shared" si="313"/>
        <v>34.002999456249029</v>
      </c>
    </row>
    <row r="996" spans="2:17" x14ac:dyDescent="0.2">
      <c r="B996" s="209" t="s">
        <v>62</v>
      </c>
      <c r="C996" s="187" t="s">
        <v>69</v>
      </c>
      <c r="D996" s="188" t="s">
        <v>129</v>
      </c>
      <c r="E996" s="187" t="str">
        <f t="shared" si="301"/>
        <v>SCFemale55-59</v>
      </c>
      <c r="F996" s="189">
        <f>VLOOKUP(E996,'Appendix 1b. Pop 2019'!$E$4:$F$1683,2,FALSE)</f>
        <v>220237</v>
      </c>
      <c r="G996" s="189">
        <f>VLOOKUP(E996,'Appendix 2b. Deaths 2019'!$E$4:$F$1683,2,FALSE)</f>
        <v>1103</v>
      </c>
      <c r="H996" s="190">
        <f t="shared" si="302"/>
        <v>5.008241122063958E-3</v>
      </c>
      <c r="I996" s="191">
        <v>5</v>
      </c>
      <c r="J996" s="213">
        <f>VLOOKUP(E996,'Appendix 3. nax IBGE 2019'!$E$5:$O$1850,11,FALSE)</f>
        <v>2.4999999999999809</v>
      </c>
      <c r="K996" s="190">
        <f t="shared" si="310"/>
        <v>2.4731551675041308E-2</v>
      </c>
      <c r="L996" s="190">
        <f t="shared" si="308"/>
        <v>0.97526844832495874</v>
      </c>
      <c r="M996" s="189">
        <f t="shared" si="314"/>
        <v>93738.128258407349</v>
      </c>
      <c r="N996" s="189">
        <f t="shared" si="304"/>
        <v>2318.2893629444511</v>
      </c>
      <c r="O996" s="189">
        <f t="shared" si="311"/>
        <v>462894.91788467561</v>
      </c>
      <c r="P996" s="189">
        <f t="shared" si="312"/>
        <v>2772366.8750697412</v>
      </c>
      <c r="Q996" s="200">
        <f t="shared" si="313"/>
        <v>29.575658556219231</v>
      </c>
    </row>
    <row r="997" spans="2:17" x14ac:dyDescent="0.2">
      <c r="B997" s="209" t="s">
        <v>62</v>
      </c>
      <c r="C997" s="187" t="s">
        <v>69</v>
      </c>
      <c r="D997" s="188" t="s">
        <v>130</v>
      </c>
      <c r="E997" s="187" t="str">
        <f t="shared" si="301"/>
        <v>SCFemale60-64</v>
      </c>
      <c r="F997" s="189">
        <f>VLOOKUP(E997,'Appendix 1b. Pop 2019'!$E$4:$F$1683,2,FALSE)</f>
        <v>177480</v>
      </c>
      <c r="G997" s="189">
        <f>VLOOKUP(E997,'Appendix 2b. Deaths 2019'!$E$4:$F$1683,2,FALSE)</f>
        <v>1413</v>
      </c>
      <c r="H997" s="190">
        <f t="shared" si="302"/>
        <v>7.9614604462474644E-3</v>
      </c>
      <c r="I997" s="191">
        <v>5</v>
      </c>
      <c r="J997" s="213">
        <f>VLOOKUP(E997,'Appendix 3. nax IBGE 2019'!$E$5:$O$1850,11,FALSE)</f>
        <v>2.4999999999999982</v>
      </c>
      <c r="K997" s="190">
        <f t="shared" si="310"/>
        <v>3.9030453697949032E-2</v>
      </c>
      <c r="L997" s="190">
        <f t="shared" si="308"/>
        <v>0.960969546302051</v>
      </c>
      <c r="M997" s="189">
        <f t="shared" si="314"/>
        <v>91419.838895462904</v>
      </c>
      <c r="N997" s="189">
        <f t="shared" si="304"/>
        <v>3568.157789083325</v>
      </c>
      <c r="O997" s="189">
        <f t="shared" si="311"/>
        <v>448178.80000460619</v>
      </c>
      <c r="P997" s="189">
        <f t="shared" si="312"/>
        <v>2309471.9571850654</v>
      </c>
      <c r="Q997" s="200">
        <f t="shared" si="313"/>
        <v>25.262262382959445</v>
      </c>
    </row>
    <row r="998" spans="2:17" x14ac:dyDescent="0.2">
      <c r="B998" s="209" t="s">
        <v>62</v>
      </c>
      <c r="C998" s="187" t="s">
        <v>69</v>
      </c>
      <c r="D998" s="188" t="s">
        <v>131</v>
      </c>
      <c r="E998" s="187" t="str">
        <f t="shared" si="301"/>
        <v>SCFemale65-69</v>
      </c>
      <c r="F998" s="189">
        <f>VLOOKUP(E998,'Appendix 1b. Pop 2019'!$E$4:$F$1683,2,FALSE)</f>
        <v>139555</v>
      </c>
      <c r="G998" s="189">
        <f>VLOOKUP(E998,'Appendix 2b. Deaths 2019'!$E$4:$F$1683,2,FALSE)</f>
        <v>1730</v>
      </c>
      <c r="H998" s="190">
        <f t="shared" si="302"/>
        <v>1.2396546164594605E-2</v>
      </c>
      <c r="I998" s="191">
        <v>5</v>
      </c>
      <c r="J998" s="213">
        <f>VLOOKUP(E998,'Appendix 3. nax IBGE 2019'!$E$5:$O$1850,11,FALSE)</f>
        <v>2.499999999999996</v>
      </c>
      <c r="K998" s="190">
        <f t="shared" si="310"/>
        <v>6.0119544064498188E-2</v>
      </c>
      <c r="L998" s="190">
        <f t="shared" si="308"/>
        <v>0.93988045593550185</v>
      </c>
      <c r="M998" s="189">
        <f t="shared" si="314"/>
        <v>87851.681106379576</v>
      </c>
      <c r="N998" s="189">
        <f t="shared" si="304"/>
        <v>5281.6030134152297</v>
      </c>
      <c r="O998" s="189">
        <f t="shared" si="311"/>
        <v>426054.39799835981</v>
      </c>
      <c r="P998" s="189">
        <f t="shared" si="312"/>
        <v>1861293.157180459</v>
      </c>
      <c r="Q998" s="200">
        <f t="shared" si="313"/>
        <v>21.186767671828836</v>
      </c>
    </row>
    <row r="999" spans="2:17" x14ac:dyDescent="0.2">
      <c r="B999" s="209" t="s">
        <v>62</v>
      </c>
      <c r="C999" s="187" t="s">
        <v>69</v>
      </c>
      <c r="D999" s="188" t="s">
        <v>132</v>
      </c>
      <c r="E999" s="187" t="str">
        <f t="shared" si="301"/>
        <v>SCFemale70-74</v>
      </c>
      <c r="F999" s="189">
        <f>VLOOKUP(E999,'Appendix 1b. Pop 2019'!$E$4:$F$1683,2,FALSE)</f>
        <v>100078</v>
      </c>
      <c r="G999" s="189">
        <f>VLOOKUP(E999,'Appendix 2b. Deaths 2019'!$E$4:$F$1683,2,FALSE)</f>
        <v>1924</v>
      </c>
      <c r="H999" s="190">
        <f t="shared" si="302"/>
        <v>1.9225004496492736E-2</v>
      </c>
      <c r="I999" s="191">
        <v>5</v>
      </c>
      <c r="J999" s="213">
        <f>VLOOKUP(E999,'Appendix 3. nax IBGE 2019'!$E$5:$O$1850,11,FALSE)</f>
        <v>2.4999999999999996</v>
      </c>
      <c r="K999" s="190">
        <f t="shared" si="310"/>
        <v>9.1716878956601328E-2</v>
      </c>
      <c r="L999" s="190">
        <f t="shared" si="308"/>
        <v>0.9082831210433987</v>
      </c>
      <c r="M999" s="189">
        <f t="shared" si="314"/>
        <v>82570.078092964352</v>
      </c>
      <c r="N999" s="189">
        <f t="shared" si="304"/>
        <v>7573.0698578895308</v>
      </c>
      <c r="O999" s="189">
        <f t="shared" si="311"/>
        <v>393917.71582009795</v>
      </c>
      <c r="P999" s="189">
        <f t="shared" si="312"/>
        <v>1435238.7591820993</v>
      </c>
      <c r="Q999" s="200">
        <f t="shared" si="313"/>
        <v>17.382068569272594</v>
      </c>
    </row>
    <row r="1000" spans="2:17" x14ac:dyDescent="0.2">
      <c r="B1000" s="209" t="s">
        <v>62</v>
      </c>
      <c r="C1000" s="187" t="s">
        <v>69</v>
      </c>
      <c r="D1000" s="188" t="s">
        <v>133</v>
      </c>
      <c r="E1000" s="187" t="str">
        <f t="shared" si="301"/>
        <v>SCFemale75-79</v>
      </c>
      <c r="F1000" s="189">
        <f>VLOOKUP(E1000,'Appendix 1b. Pop 2019'!$E$4:$F$1683,2,FALSE)</f>
        <v>67111</v>
      </c>
      <c r="G1000" s="189">
        <f>VLOOKUP(E1000,'Appendix 2b. Deaths 2019'!$E$4:$F$1683,2,FALSE)</f>
        <v>2181</v>
      </c>
      <c r="H1000" s="190">
        <f t="shared" si="302"/>
        <v>3.2498398176155921E-2</v>
      </c>
      <c r="I1000" s="191">
        <v>5</v>
      </c>
      <c r="J1000" s="213">
        <f>VLOOKUP(E1000,'Appendix 3. nax IBGE 2019'!$E$5:$O$1850,11,FALSE)</f>
        <v>2.4999999999999987</v>
      </c>
      <c r="K1000" s="190">
        <f t="shared" si="310"/>
        <v>0.15028216665403402</v>
      </c>
      <c r="L1000" s="190">
        <f t="shared" si="308"/>
        <v>0.84971783334596596</v>
      </c>
      <c r="M1000" s="189">
        <f t="shared" si="314"/>
        <v>74997.008235074827</v>
      </c>
      <c r="N1000" s="189">
        <f t="shared" si="304"/>
        <v>11270.712890137476</v>
      </c>
      <c r="O1000" s="189">
        <f t="shared" si="311"/>
        <v>346808.25895003043</v>
      </c>
      <c r="P1000" s="189">
        <f t="shared" si="312"/>
        <v>1041321.0433620012</v>
      </c>
      <c r="Q1000" s="200">
        <f t="shared" si="313"/>
        <v>13.884834446969219</v>
      </c>
    </row>
    <row r="1001" spans="2:17" x14ac:dyDescent="0.2">
      <c r="B1001" s="209" t="s">
        <v>62</v>
      </c>
      <c r="C1001" s="187" t="s">
        <v>69</v>
      </c>
      <c r="D1001" s="188" t="s">
        <v>134</v>
      </c>
      <c r="E1001" s="187" t="str">
        <f t="shared" si="301"/>
        <v>SCFemale80-84</v>
      </c>
      <c r="F1001" s="189">
        <f>VLOOKUP(E1001,'Appendix 1b. Pop 2019'!$E$4:$F$1683,2,FALSE)</f>
        <v>45213</v>
      </c>
      <c r="G1001" s="189">
        <f>VLOOKUP(E1001,'Appendix 2b. Deaths 2019'!$E$4:$F$1683,2,FALSE)</f>
        <v>2532</v>
      </c>
      <c r="H1001" s="190">
        <f t="shared" si="302"/>
        <v>5.6001592462344901E-2</v>
      </c>
      <c r="I1001" s="191">
        <v>5</v>
      </c>
      <c r="J1001" s="213">
        <f>VLOOKUP(E1001,'Appendix 3. nax IBGE 2019'!$E$5:$O$1850,11,FALSE)</f>
        <v>2.5000000000000013</v>
      </c>
      <c r="K1001" s="190">
        <f t="shared" si="310"/>
        <v>0.24562016180664692</v>
      </c>
      <c r="L1001" s="190">
        <f t="shared" si="308"/>
        <v>0.75437983819335308</v>
      </c>
      <c r="M1001" s="189">
        <f t="shared" si="314"/>
        <v>63726.295344937353</v>
      </c>
      <c r="N1001" s="189">
        <f t="shared" si="304"/>
        <v>15652.462973961683</v>
      </c>
      <c r="O1001" s="189">
        <f t="shared" si="311"/>
        <v>279500.31928978255</v>
      </c>
      <c r="P1001" s="189">
        <f t="shared" si="312"/>
        <v>694512.78441197076</v>
      </c>
      <c r="Q1001" s="200">
        <f t="shared" si="313"/>
        <v>10.898370612205145</v>
      </c>
    </row>
    <row r="1002" spans="2:17" x14ac:dyDescent="0.2">
      <c r="B1002" s="209" t="s">
        <v>62</v>
      </c>
      <c r="C1002" s="187" t="s">
        <v>69</v>
      </c>
      <c r="D1002" s="188" t="s">
        <v>135</v>
      </c>
      <c r="E1002" s="187" t="str">
        <f t="shared" si="301"/>
        <v>SCFemale85-89</v>
      </c>
      <c r="F1002" s="189">
        <f>VLOOKUP(E1002,'Appendix 1b. Pop 2019'!$E$4:$F$1683,2,FALSE)</f>
        <v>24963</v>
      </c>
      <c r="G1002" s="189">
        <f>VLOOKUP(E1002,'Appendix 2b. Deaths 2019'!$E$4:$F$1683,2,FALSE)</f>
        <v>2327</v>
      </c>
      <c r="H1002" s="190">
        <f t="shared" si="302"/>
        <v>9.3217962584625239E-2</v>
      </c>
      <c r="I1002" s="191">
        <v>5</v>
      </c>
      <c r="J1002" s="213">
        <f>VLOOKUP(E1002,'Appendix 3. nax IBGE 2019'!$E$5:$O$1850,11,FALSE)</f>
        <v>2.4999999999999996</v>
      </c>
      <c r="K1002" s="190">
        <f t="shared" si="310"/>
        <v>0.37799905784506421</v>
      </c>
      <c r="L1002" s="190">
        <f t="shared" si="308"/>
        <v>0.62200094215493573</v>
      </c>
      <c r="M1002" s="189">
        <f t="shared" si="314"/>
        <v>48073.832370975666</v>
      </c>
      <c r="N1002" s="189">
        <f t="shared" si="304"/>
        <v>18171.86334323035</v>
      </c>
      <c r="O1002" s="189">
        <f t="shared" si="311"/>
        <v>194939.50349680244</v>
      </c>
      <c r="P1002" s="189">
        <f t="shared" si="312"/>
        <v>415012.46512218821</v>
      </c>
      <c r="Q1002" s="200">
        <f t="shared" si="313"/>
        <v>8.6328142495406688</v>
      </c>
    </row>
    <row r="1003" spans="2:17" x14ac:dyDescent="0.2">
      <c r="B1003" s="210" t="s">
        <v>62</v>
      </c>
      <c r="C1003" s="211" t="s">
        <v>69</v>
      </c>
      <c r="D1003" s="203" t="s">
        <v>8</v>
      </c>
      <c r="E1003" s="211" t="str">
        <f t="shared" si="301"/>
        <v>SCFemale90+</v>
      </c>
      <c r="F1003" s="204">
        <f>VLOOKUP(E1003,'Appendix 1b. Pop 2019'!$E$4:$F$1683,2,FALSE)</f>
        <v>17509</v>
      </c>
      <c r="G1003" s="204">
        <f>VLOOKUP(E1003,'Appendix 2b. Deaths 2019'!$E$4:$F$1683,2,FALSE)</f>
        <v>2379</v>
      </c>
      <c r="H1003" s="202">
        <f t="shared" si="302"/>
        <v>0.13587297961048603</v>
      </c>
      <c r="I1003" s="205"/>
      <c r="J1003" s="214">
        <f>VLOOKUP(E1003,'Appendix 3. nax IBGE 2019'!$E$5:$O$1850,11,FALSE)</f>
        <v>8.0882474557372213</v>
      </c>
      <c r="K1003" s="202">
        <v>1</v>
      </c>
      <c r="L1003" s="202">
        <f t="shared" si="308"/>
        <v>0</v>
      </c>
      <c r="M1003" s="204">
        <f t="shared" si="314"/>
        <v>29901.969027745316</v>
      </c>
      <c r="N1003" s="204">
        <f t="shared" si="304"/>
        <v>29901.969027745316</v>
      </c>
      <c r="O1003" s="204">
        <f>M1003*Q1003</f>
        <v>220072.9616253858</v>
      </c>
      <c r="P1003" s="204">
        <f>O1003</f>
        <v>220072.9616253858</v>
      </c>
      <c r="Q1003" s="206">
        <f>1/H1003</f>
        <v>7.3598150483396392</v>
      </c>
    </row>
    <row r="1004" spans="2:17" x14ac:dyDescent="0.2">
      <c r="B1004" s="207" t="s">
        <v>62</v>
      </c>
      <c r="C1004" s="208" t="s">
        <v>70</v>
      </c>
      <c r="D1004" s="194">
        <v>0</v>
      </c>
      <c r="E1004" s="208" t="str">
        <f t="shared" si="301"/>
        <v>SCMale0</v>
      </c>
      <c r="F1004" s="195">
        <f>VLOOKUP(E1004,'Appendix 1b. Pop 2019'!$E$4:$F$1683,2,FALSE)</f>
        <v>49835</v>
      </c>
      <c r="G1004" s="195">
        <f>VLOOKUP(E1004,'Appendix 2b. Deaths 2019'!$E$4:$F$1683,2,FALSE)</f>
        <v>512</v>
      </c>
      <c r="H1004" s="193">
        <f t="shared" si="302"/>
        <v>1.0273903882813283E-2</v>
      </c>
      <c r="I1004" s="196">
        <v>1</v>
      </c>
      <c r="J1004" s="212">
        <f>VLOOKUP(E1004,'Appendix 3. nax IBGE 2019'!$E$5:$O$1850,11,FALSE)</f>
        <v>6.8150654226197191E-2</v>
      </c>
      <c r="K1004" s="193">
        <f t="shared" ref="K1004:K1022" si="315">(I1004*H1004)/(1+(I1004-J1004)*H1004)</f>
        <v>1.0176477033121592E-2</v>
      </c>
      <c r="L1004" s="193">
        <f t="shared" si="308"/>
        <v>0.98982352296687837</v>
      </c>
      <c r="M1004" s="195">
        <v>100000</v>
      </c>
      <c r="N1004" s="195">
        <f t="shared" si="304"/>
        <v>1017.6477033121593</v>
      </c>
      <c r="O1004" s="195">
        <f t="shared" ref="O1004:O1022" si="316">M1005*I1004+N1004*J1004</f>
        <v>99051.705653440353</v>
      </c>
      <c r="P1004" s="195">
        <f t="shared" ref="P1004:P1022" si="317">P1005+O1004</f>
        <v>7529139.1829674467</v>
      </c>
      <c r="Q1004" s="197">
        <f t="shared" ref="Q1004:Q1022" si="318">P1004/M1004</f>
        <v>75.291391829674467</v>
      </c>
    </row>
    <row r="1005" spans="2:17" x14ac:dyDescent="0.2">
      <c r="B1005" s="209" t="s">
        <v>62</v>
      </c>
      <c r="C1005" s="187" t="s">
        <v>70</v>
      </c>
      <c r="D1005" s="199" t="s">
        <v>139</v>
      </c>
      <c r="E1005" s="187" t="str">
        <f t="shared" si="301"/>
        <v>SCMale01-04</v>
      </c>
      <c r="F1005" s="189">
        <f>VLOOKUP(E1005,'Appendix 1b. Pop 2019'!$E$4:$F$1683,2,FALSE)</f>
        <v>198149</v>
      </c>
      <c r="G1005" s="189">
        <f>VLOOKUP(E1005,'Appendix 2b. Deaths 2019'!$E$4:$F$1683,2,FALSE)</f>
        <v>83</v>
      </c>
      <c r="H1005" s="190">
        <f t="shared" si="302"/>
        <v>4.1887670389454399E-4</v>
      </c>
      <c r="I1005" s="191">
        <v>4</v>
      </c>
      <c r="J1005" s="213">
        <f>VLOOKUP(E1005,'Appendix 3. nax IBGE 2019'!$E$5:$O$1850,11,FALSE)</f>
        <v>1.6261181143710508</v>
      </c>
      <c r="K1005" s="190">
        <f t="shared" si="315"/>
        <v>1.6738424072485498E-3</v>
      </c>
      <c r="L1005" s="190">
        <f t="shared" si="308"/>
        <v>0.99832615759275145</v>
      </c>
      <c r="M1005" s="189">
        <f t="shared" ref="M1005:M1023" si="319">M1004-N1004</f>
        <v>98982.352296687837</v>
      </c>
      <c r="N1005" s="189">
        <f t="shared" si="304"/>
        <v>165.68085884341198</v>
      </c>
      <c r="O1005" s="189">
        <f t="shared" si="316"/>
        <v>395536.10239714757</v>
      </c>
      <c r="P1005" s="189">
        <f t="shared" si="317"/>
        <v>7430087.4773140065</v>
      </c>
      <c r="Q1005" s="200">
        <f t="shared" si="318"/>
        <v>75.064769677762385</v>
      </c>
    </row>
    <row r="1006" spans="2:17" x14ac:dyDescent="0.2">
      <c r="B1006" s="209" t="s">
        <v>62</v>
      </c>
      <c r="C1006" s="187" t="s">
        <v>70</v>
      </c>
      <c r="D1006" s="199" t="s">
        <v>138</v>
      </c>
      <c r="E1006" s="187" t="str">
        <f t="shared" si="301"/>
        <v>SCMale05-09</v>
      </c>
      <c r="F1006" s="189">
        <f>VLOOKUP(E1006,'Appendix 1b. Pop 2019'!$E$4:$F$1683,2,FALSE)</f>
        <v>232181</v>
      </c>
      <c r="G1006" s="189">
        <f>VLOOKUP(E1006,'Appendix 2b. Deaths 2019'!$E$4:$F$1683,2,FALSE)</f>
        <v>35</v>
      </c>
      <c r="H1006" s="190">
        <f t="shared" si="302"/>
        <v>1.5074446229450299E-4</v>
      </c>
      <c r="I1006" s="191">
        <v>5</v>
      </c>
      <c r="J1006" s="213">
        <f>VLOOKUP(E1006,'Appendix 3. nax IBGE 2019'!$E$5:$O$1850,11,FALSE)</f>
        <v>2.500000000000183</v>
      </c>
      <c r="K1006" s="190">
        <f t="shared" si="315"/>
        <v>7.5343836981768943E-4</v>
      </c>
      <c r="L1006" s="190">
        <f t="shared" si="308"/>
        <v>0.99924656163018233</v>
      </c>
      <c r="M1006" s="189">
        <f t="shared" si="319"/>
        <v>98816.67143784443</v>
      </c>
      <c r="N1006" s="189">
        <f t="shared" si="304"/>
        <v>74.452271838939737</v>
      </c>
      <c r="O1006" s="189">
        <f t="shared" si="316"/>
        <v>493897.22650962486</v>
      </c>
      <c r="P1006" s="189">
        <f t="shared" si="317"/>
        <v>7034551.374916859</v>
      </c>
      <c r="Q1006" s="200">
        <f t="shared" si="318"/>
        <v>71.187900508686766</v>
      </c>
    </row>
    <row r="1007" spans="2:17" x14ac:dyDescent="0.2">
      <c r="B1007" s="209" t="s">
        <v>62</v>
      </c>
      <c r="C1007" s="187" t="s">
        <v>70</v>
      </c>
      <c r="D1007" s="199" t="s">
        <v>120</v>
      </c>
      <c r="E1007" s="187" t="str">
        <f t="shared" si="301"/>
        <v>SCMale10-14</v>
      </c>
      <c r="F1007" s="189">
        <f>VLOOKUP(E1007,'Appendix 1b. Pop 2019'!$E$4:$F$1683,2,FALSE)</f>
        <v>228953</v>
      </c>
      <c r="G1007" s="189">
        <f>VLOOKUP(E1007,'Appendix 2b. Deaths 2019'!$E$4:$F$1683,2,FALSE)</f>
        <v>64</v>
      </c>
      <c r="H1007" s="190">
        <f t="shared" si="302"/>
        <v>2.7953335400715431E-4</v>
      </c>
      <c r="I1007" s="191">
        <v>5</v>
      </c>
      <c r="J1007" s="213">
        <f>VLOOKUP(E1007,'Appendix 3. nax IBGE 2019'!$E$5:$O$1850,11,FALSE)</f>
        <v>2.5000000000001141</v>
      </c>
      <c r="K1007" s="190">
        <f t="shared" si="315"/>
        <v>1.3966907159349319E-3</v>
      </c>
      <c r="L1007" s="190">
        <f t="shared" si="308"/>
        <v>0.99860330928406504</v>
      </c>
      <c r="M1007" s="189">
        <f t="shared" si="319"/>
        <v>98742.219166005496</v>
      </c>
      <c r="N1007" s="189">
        <f t="shared" si="304"/>
        <v>137.91234077997217</v>
      </c>
      <c r="O1007" s="189">
        <f t="shared" si="316"/>
        <v>493366.31497807754</v>
      </c>
      <c r="P1007" s="189">
        <f t="shared" si="317"/>
        <v>6540654.1484072339</v>
      </c>
      <c r="Q1007" s="200">
        <f t="shared" si="318"/>
        <v>66.23969162989016</v>
      </c>
    </row>
    <row r="1008" spans="2:17" x14ac:dyDescent="0.2">
      <c r="B1008" s="209" t="s">
        <v>62</v>
      </c>
      <c r="C1008" s="187" t="s">
        <v>70</v>
      </c>
      <c r="D1008" s="188" t="s">
        <v>121</v>
      </c>
      <c r="E1008" s="187" t="str">
        <f t="shared" si="301"/>
        <v>SCMale15-19</v>
      </c>
      <c r="F1008" s="189">
        <f>VLOOKUP(E1008,'Appendix 1b. Pop 2019'!$E$4:$F$1683,2,FALSE)</f>
        <v>244449</v>
      </c>
      <c r="G1008" s="189">
        <f>VLOOKUP(E1008,'Appendix 2b. Deaths 2019'!$E$4:$F$1683,2,FALSE)</f>
        <v>281</v>
      </c>
      <c r="H1008" s="190">
        <f t="shared" si="302"/>
        <v>1.1495240315975929E-3</v>
      </c>
      <c r="I1008" s="191">
        <v>5</v>
      </c>
      <c r="J1008" s="213">
        <f>VLOOKUP(E1008,'Appendix 3. nax IBGE 2019'!$E$5:$O$1850,11,FALSE)</f>
        <v>2.5000000000000773</v>
      </c>
      <c r="K1008" s="190">
        <f t="shared" si="315"/>
        <v>5.731149921579106E-3</v>
      </c>
      <c r="L1008" s="190">
        <f t="shared" si="308"/>
        <v>0.99426885007842092</v>
      </c>
      <c r="M1008" s="189">
        <f t="shared" si="319"/>
        <v>98604.306825225518</v>
      </c>
      <c r="N1008" s="189">
        <f t="shared" si="304"/>
        <v>565.11606532875339</v>
      </c>
      <c r="O1008" s="189">
        <f t="shared" si="316"/>
        <v>491608.74396280578</v>
      </c>
      <c r="P1008" s="189">
        <f t="shared" si="317"/>
        <v>6047287.8334291568</v>
      </c>
      <c r="Q1008" s="200">
        <f t="shared" si="318"/>
        <v>61.328840779215383</v>
      </c>
    </row>
    <row r="1009" spans="2:17" x14ac:dyDescent="0.2">
      <c r="B1009" s="209" t="s">
        <v>62</v>
      </c>
      <c r="C1009" s="187" t="s">
        <v>70</v>
      </c>
      <c r="D1009" s="188" t="s">
        <v>122</v>
      </c>
      <c r="E1009" s="187" t="str">
        <f t="shared" si="301"/>
        <v>SCMale20-24</v>
      </c>
      <c r="F1009" s="189">
        <f>VLOOKUP(E1009,'Appendix 1b. Pop 2019'!$E$4:$F$1683,2,FALSE)</f>
        <v>287776</v>
      </c>
      <c r="G1009" s="189">
        <f>VLOOKUP(E1009,'Appendix 2b. Deaths 2019'!$E$4:$F$1683,2,FALSE)</f>
        <v>493</v>
      </c>
      <c r="H1009" s="190">
        <f t="shared" si="302"/>
        <v>1.7131379962192818E-3</v>
      </c>
      <c r="I1009" s="191">
        <v>5</v>
      </c>
      <c r="J1009" s="213">
        <f>VLOOKUP(E1009,'Appendix 3. nax IBGE 2019'!$E$5:$O$1850,11,FALSE)</f>
        <v>2.4999999999999476</v>
      </c>
      <c r="K1009" s="190">
        <f t="shared" si="315"/>
        <v>8.5291609070321447E-3</v>
      </c>
      <c r="L1009" s="190">
        <f t="shared" si="308"/>
        <v>0.99147083909296785</v>
      </c>
      <c r="M1009" s="189">
        <f t="shared" si="319"/>
        <v>98039.190759896766</v>
      </c>
      <c r="N1009" s="189">
        <f t="shared" si="304"/>
        <v>836.19203318637858</v>
      </c>
      <c r="O1009" s="189">
        <f t="shared" si="316"/>
        <v>488105.47371651785</v>
      </c>
      <c r="P1009" s="189">
        <f t="shared" si="317"/>
        <v>5555679.0894663511</v>
      </c>
      <c r="Q1009" s="200">
        <f t="shared" si="318"/>
        <v>56.667941120327143</v>
      </c>
    </row>
    <row r="1010" spans="2:17" x14ac:dyDescent="0.2">
      <c r="B1010" s="209" t="s">
        <v>62</v>
      </c>
      <c r="C1010" s="187" t="s">
        <v>70</v>
      </c>
      <c r="D1010" s="188" t="s">
        <v>123</v>
      </c>
      <c r="E1010" s="187" t="str">
        <f t="shared" si="301"/>
        <v>SCMale25-29</v>
      </c>
      <c r="F1010" s="189">
        <f>VLOOKUP(E1010,'Appendix 1b. Pop 2019'!$E$4:$F$1683,2,FALSE)</f>
        <v>303572</v>
      </c>
      <c r="G1010" s="189">
        <f>VLOOKUP(E1010,'Appendix 2b. Deaths 2019'!$E$4:$F$1683,2,FALSE)</f>
        <v>447</v>
      </c>
      <c r="H1010" s="190">
        <f t="shared" si="302"/>
        <v>1.4724678165311689E-3</v>
      </c>
      <c r="I1010" s="191">
        <v>5</v>
      </c>
      <c r="J1010" s="213">
        <f>VLOOKUP(E1010,'Appendix 3. nax IBGE 2019'!$E$5:$O$1850,11,FALSE)</f>
        <v>2.4999999999999365</v>
      </c>
      <c r="K1010" s="190">
        <f t="shared" si="315"/>
        <v>7.3353364654837145E-3</v>
      </c>
      <c r="L1010" s="190">
        <f t="shared" si="308"/>
        <v>0.99266466353451632</v>
      </c>
      <c r="M1010" s="189">
        <f t="shared" si="319"/>
        <v>97202.998726710386</v>
      </c>
      <c r="N1010" s="189">
        <f t="shared" si="304"/>
        <v>713.01670111440581</v>
      </c>
      <c r="O1010" s="189">
        <f t="shared" si="316"/>
        <v>484232.45188076585</v>
      </c>
      <c r="P1010" s="189">
        <f t="shared" si="317"/>
        <v>5067573.6157498332</v>
      </c>
      <c r="Q1010" s="200">
        <f t="shared" si="318"/>
        <v>52.133922637484595</v>
      </c>
    </row>
    <row r="1011" spans="2:17" x14ac:dyDescent="0.2">
      <c r="B1011" s="209" t="s">
        <v>62</v>
      </c>
      <c r="C1011" s="187" t="s">
        <v>70</v>
      </c>
      <c r="D1011" s="188" t="s">
        <v>124</v>
      </c>
      <c r="E1011" s="187" t="str">
        <f t="shared" si="301"/>
        <v>SCMale30-34</v>
      </c>
      <c r="F1011" s="189">
        <f>VLOOKUP(E1011,'Appendix 1b. Pop 2019'!$E$4:$F$1683,2,FALSE)</f>
        <v>311544</v>
      </c>
      <c r="G1011" s="189">
        <f>VLOOKUP(E1011,'Appendix 2b. Deaths 2019'!$E$4:$F$1683,2,FALSE)</f>
        <v>527</v>
      </c>
      <c r="H1011" s="190">
        <f t="shared" si="302"/>
        <v>1.6915748658295458E-3</v>
      </c>
      <c r="I1011" s="191">
        <v>5</v>
      </c>
      <c r="J1011" s="213">
        <f>VLOOKUP(E1011,'Appendix 3. nax IBGE 2019'!$E$5:$O$1850,11,FALSE)</f>
        <v>2.5000000000000262</v>
      </c>
      <c r="K1011" s="190">
        <f t="shared" si="315"/>
        <v>8.422257132948606E-3</v>
      </c>
      <c r="L1011" s="190">
        <f t="shared" si="308"/>
        <v>0.99157774286705136</v>
      </c>
      <c r="M1011" s="189">
        <f t="shared" si="319"/>
        <v>96489.982025595978</v>
      </c>
      <c r="N1011" s="189">
        <f t="shared" si="304"/>
        <v>812.66343937315855</v>
      </c>
      <c r="O1011" s="189">
        <f t="shared" si="316"/>
        <v>480418.25152954698</v>
      </c>
      <c r="P1011" s="189">
        <f t="shared" si="317"/>
        <v>4583341.1638690671</v>
      </c>
      <c r="Q1011" s="200">
        <f t="shared" si="318"/>
        <v>47.500694555557494</v>
      </c>
    </row>
    <row r="1012" spans="2:17" x14ac:dyDescent="0.2">
      <c r="B1012" s="209" t="s">
        <v>62</v>
      </c>
      <c r="C1012" s="187" t="s">
        <v>70</v>
      </c>
      <c r="D1012" s="188" t="s">
        <v>125</v>
      </c>
      <c r="E1012" s="187" t="str">
        <f t="shared" si="301"/>
        <v>SCMale35-39</v>
      </c>
      <c r="F1012" s="189">
        <f>VLOOKUP(E1012,'Appendix 1b. Pop 2019'!$E$4:$F$1683,2,FALSE)</f>
        <v>297150</v>
      </c>
      <c r="G1012" s="189">
        <f>VLOOKUP(E1012,'Appendix 2b. Deaths 2019'!$E$4:$F$1683,2,FALSE)</f>
        <v>543</v>
      </c>
      <c r="H1012" s="190">
        <f t="shared" si="302"/>
        <v>1.8273599192327108E-3</v>
      </c>
      <c r="I1012" s="191">
        <v>5</v>
      </c>
      <c r="J1012" s="213">
        <f>VLOOKUP(E1012,'Appendix 3. nax IBGE 2019'!$E$5:$O$1850,11,FALSE)</f>
        <v>2.5000000000000173</v>
      </c>
      <c r="K1012" s="190">
        <f t="shared" si="315"/>
        <v>9.0952488630938935E-3</v>
      </c>
      <c r="L1012" s="190">
        <f t="shared" si="308"/>
        <v>0.99090475113690613</v>
      </c>
      <c r="M1012" s="189">
        <f t="shared" si="319"/>
        <v>95677.318586222813</v>
      </c>
      <c r="N1012" s="189">
        <f t="shared" si="304"/>
        <v>870.20902309521523</v>
      </c>
      <c r="O1012" s="189">
        <f t="shared" si="316"/>
        <v>476211.07037337607</v>
      </c>
      <c r="P1012" s="189">
        <f t="shared" si="317"/>
        <v>4102922.9123395202</v>
      </c>
      <c r="Q1012" s="200">
        <f t="shared" si="318"/>
        <v>42.882921187240775</v>
      </c>
    </row>
    <row r="1013" spans="2:17" x14ac:dyDescent="0.2">
      <c r="B1013" s="209" t="s">
        <v>62</v>
      </c>
      <c r="C1013" s="187" t="s">
        <v>70</v>
      </c>
      <c r="D1013" s="188" t="s">
        <v>126</v>
      </c>
      <c r="E1013" s="187" t="str">
        <f t="shared" si="301"/>
        <v>SCMale40-44</v>
      </c>
      <c r="F1013" s="189">
        <f>VLOOKUP(E1013,'Appendix 1b. Pop 2019'!$E$4:$F$1683,2,FALSE)</f>
        <v>259154</v>
      </c>
      <c r="G1013" s="189">
        <f>VLOOKUP(E1013,'Appendix 2b. Deaths 2019'!$E$4:$F$1683,2,FALSE)</f>
        <v>766</v>
      </c>
      <c r="H1013" s="190">
        <f t="shared" si="302"/>
        <v>2.9557714717889749E-3</v>
      </c>
      <c r="I1013" s="191">
        <v>5</v>
      </c>
      <c r="J1013" s="213">
        <f>VLOOKUP(E1013,'Appendix 3. nax IBGE 2019'!$E$5:$O$1850,11,FALSE)</f>
        <v>2.5000000000000222</v>
      </c>
      <c r="K1013" s="190">
        <f t="shared" si="315"/>
        <v>1.4670451106795521E-2</v>
      </c>
      <c r="L1013" s="190">
        <f t="shared" si="308"/>
        <v>0.98532954889320445</v>
      </c>
      <c r="M1013" s="189">
        <f t="shared" si="319"/>
        <v>94807.109563127597</v>
      </c>
      <c r="N1013" s="189">
        <f t="shared" si="304"/>
        <v>1390.8630654224696</v>
      </c>
      <c r="O1013" s="189">
        <f t="shared" si="316"/>
        <v>470558.39015208185</v>
      </c>
      <c r="P1013" s="189">
        <f t="shared" si="317"/>
        <v>3626711.8419661443</v>
      </c>
      <c r="Q1013" s="200">
        <f t="shared" si="318"/>
        <v>38.253585186575982</v>
      </c>
    </row>
    <row r="1014" spans="2:17" x14ac:dyDescent="0.2">
      <c r="B1014" s="209" t="s">
        <v>62</v>
      </c>
      <c r="C1014" s="187" t="s">
        <v>70</v>
      </c>
      <c r="D1014" s="188" t="s">
        <v>127</v>
      </c>
      <c r="E1014" s="187" t="str">
        <f t="shared" si="301"/>
        <v>SCMale45-49</v>
      </c>
      <c r="F1014" s="189">
        <f>VLOOKUP(E1014,'Appendix 1b. Pop 2019'!$E$4:$F$1683,2,FALSE)</f>
        <v>236937</v>
      </c>
      <c r="G1014" s="189">
        <f>VLOOKUP(E1014,'Appendix 2b. Deaths 2019'!$E$4:$F$1683,2,FALSE)</f>
        <v>960</v>
      </c>
      <c r="H1014" s="190">
        <f t="shared" si="302"/>
        <v>4.0517099482140825E-3</v>
      </c>
      <c r="I1014" s="191">
        <v>5</v>
      </c>
      <c r="J1014" s="213">
        <f>VLOOKUP(E1014,'Appendix 3. nax IBGE 2019'!$E$5:$O$1850,11,FALSE)</f>
        <v>2.4999999999999956</v>
      </c>
      <c r="K1014" s="190">
        <f t="shared" si="315"/>
        <v>2.0055403050928192E-2</v>
      </c>
      <c r="L1014" s="190">
        <f t="shared" si="308"/>
        <v>0.97994459694907177</v>
      </c>
      <c r="M1014" s="189">
        <f t="shared" si="319"/>
        <v>93416.246497705128</v>
      </c>
      <c r="N1014" s="189">
        <f t="shared" si="304"/>
        <v>1873.5004750163355</v>
      </c>
      <c r="O1014" s="189">
        <f t="shared" si="316"/>
        <v>462397.4813009848</v>
      </c>
      <c r="P1014" s="189">
        <f t="shared" si="317"/>
        <v>3156153.4518140624</v>
      </c>
      <c r="Q1014" s="200">
        <f t="shared" si="318"/>
        <v>33.785915942272382</v>
      </c>
    </row>
    <row r="1015" spans="2:17" x14ac:dyDescent="0.2">
      <c r="B1015" s="209" t="s">
        <v>62</v>
      </c>
      <c r="C1015" s="187" t="s">
        <v>70</v>
      </c>
      <c r="D1015" s="188" t="s">
        <v>128</v>
      </c>
      <c r="E1015" s="187" t="str">
        <f t="shared" si="301"/>
        <v>SCMale50-54</v>
      </c>
      <c r="F1015" s="189">
        <f>VLOOKUP(E1015,'Appendix 1b. Pop 2019'!$E$4:$F$1683,2,FALSE)</f>
        <v>228420</v>
      </c>
      <c r="G1015" s="189">
        <f>VLOOKUP(E1015,'Appendix 2b. Deaths 2019'!$E$4:$F$1683,2,FALSE)</f>
        <v>1436</v>
      </c>
      <c r="H1015" s="190">
        <f t="shared" si="302"/>
        <v>6.286664915506523E-3</v>
      </c>
      <c r="I1015" s="191">
        <v>5</v>
      </c>
      <c r="J1015" s="213">
        <f>VLOOKUP(E1015,'Appendix 3. nax IBGE 2019'!$E$5:$O$1850,11,FALSE)</f>
        <v>2.5000000000000009</v>
      </c>
      <c r="K1015" s="190">
        <f t="shared" si="315"/>
        <v>3.0946941942157666E-2</v>
      </c>
      <c r="L1015" s="190">
        <f t="shared" si="308"/>
        <v>0.96905305805784236</v>
      </c>
      <c r="M1015" s="189">
        <f t="shared" si="319"/>
        <v>91542.746022688792</v>
      </c>
      <c r="N1015" s="189">
        <f t="shared" si="304"/>
        <v>2832.9680463898349</v>
      </c>
      <c r="O1015" s="189">
        <f t="shared" si="316"/>
        <v>450631.30999746936</v>
      </c>
      <c r="P1015" s="189">
        <f t="shared" si="317"/>
        <v>2693755.9705130775</v>
      </c>
      <c r="Q1015" s="200">
        <f t="shared" si="318"/>
        <v>29.426208930256827</v>
      </c>
    </row>
    <row r="1016" spans="2:17" x14ac:dyDescent="0.2">
      <c r="B1016" s="209" t="s">
        <v>62</v>
      </c>
      <c r="C1016" s="187" t="s">
        <v>70</v>
      </c>
      <c r="D1016" s="188" t="s">
        <v>129</v>
      </c>
      <c r="E1016" s="187" t="str">
        <f t="shared" si="301"/>
        <v>SCMale55-59</v>
      </c>
      <c r="F1016" s="189">
        <f>VLOOKUP(E1016,'Appendix 1b. Pop 2019'!$E$4:$F$1683,2,FALSE)</f>
        <v>205385</v>
      </c>
      <c r="G1016" s="189">
        <f>VLOOKUP(E1016,'Appendix 2b. Deaths 2019'!$E$4:$F$1683,2,FALSE)</f>
        <v>1895</v>
      </c>
      <c r="H1016" s="190">
        <f t="shared" si="302"/>
        <v>9.2265744820702583E-3</v>
      </c>
      <c r="I1016" s="191">
        <v>5</v>
      </c>
      <c r="J1016" s="213">
        <f>VLOOKUP(E1016,'Appendix 3. nax IBGE 2019'!$E$5:$O$1850,11,FALSE)</f>
        <v>2.4999999999999947</v>
      </c>
      <c r="K1016" s="190">
        <f t="shared" si="315"/>
        <v>4.5092743518661729E-2</v>
      </c>
      <c r="L1016" s="190">
        <f t="shared" si="308"/>
        <v>0.95490725648133823</v>
      </c>
      <c r="M1016" s="189">
        <f t="shared" si="319"/>
        <v>88709.777976298952</v>
      </c>
      <c r="N1016" s="189">
        <f t="shared" si="304"/>
        <v>4000.1672658826756</v>
      </c>
      <c r="O1016" s="189">
        <f t="shared" si="316"/>
        <v>433548.47171678807</v>
      </c>
      <c r="P1016" s="189">
        <f t="shared" si="317"/>
        <v>2243124.6605156083</v>
      </c>
      <c r="Q1016" s="200">
        <f t="shared" si="318"/>
        <v>25.286103873632911</v>
      </c>
    </row>
    <row r="1017" spans="2:17" x14ac:dyDescent="0.2">
      <c r="B1017" s="209" t="s">
        <v>62</v>
      </c>
      <c r="C1017" s="187" t="s">
        <v>70</v>
      </c>
      <c r="D1017" s="188" t="s">
        <v>130</v>
      </c>
      <c r="E1017" s="187" t="str">
        <f t="shared" si="301"/>
        <v>SCMale60-64</v>
      </c>
      <c r="F1017" s="189">
        <f>VLOOKUP(E1017,'Appendix 1b. Pop 2019'!$E$4:$F$1683,2,FALSE)</f>
        <v>162384</v>
      </c>
      <c r="G1017" s="189">
        <f>VLOOKUP(E1017,'Appendix 2b. Deaths 2019'!$E$4:$F$1683,2,FALSE)</f>
        <v>2294</v>
      </c>
      <c r="H1017" s="190">
        <f t="shared" si="302"/>
        <v>1.412700758695438E-2</v>
      </c>
      <c r="I1017" s="191">
        <v>5</v>
      </c>
      <c r="J1017" s="213">
        <f>VLOOKUP(E1017,'Appendix 3. nax IBGE 2019'!$E$5:$O$1850,11,FALSE)</f>
        <v>2.5000000000000022</v>
      </c>
      <c r="K1017" s="190">
        <f t="shared" si="315"/>
        <v>6.8225483139918747E-2</v>
      </c>
      <c r="L1017" s="190">
        <f t="shared" si="308"/>
        <v>0.93177451686008128</v>
      </c>
      <c r="M1017" s="189">
        <f t="shared" si="319"/>
        <v>84709.61071041628</v>
      </c>
      <c r="N1017" s="189">
        <f t="shared" si="304"/>
        <v>5779.3541173125868</v>
      </c>
      <c r="O1017" s="189">
        <f t="shared" si="316"/>
        <v>409099.66825879994</v>
      </c>
      <c r="P1017" s="189">
        <f t="shared" si="317"/>
        <v>1809576.1887988204</v>
      </c>
      <c r="Q1017" s="200">
        <f t="shared" si="318"/>
        <v>21.362111968439333</v>
      </c>
    </row>
    <row r="1018" spans="2:17" x14ac:dyDescent="0.2">
      <c r="B1018" s="209" t="s">
        <v>62</v>
      </c>
      <c r="C1018" s="187" t="s">
        <v>70</v>
      </c>
      <c r="D1018" s="188" t="s">
        <v>131</v>
      </c>
      <c r="E1018" s="187" t="str">
        <f t="shared" si="301"/>
        <v>SCMale65-69</v>
      </c>
      <c r="F1018" s="189">
        <f>VLOOKUP(E1018,'Appendix 1b. Pop 2019'!$E$4:$F$1683,2,FALSE)</f>
        <v>122983</v>
      </c>
      <c r="G1018" s="189">
        <f>VLOOKUP(E1018,'Appendix 2b. Deaths 2019'!$E$4:$F$1683,2,FALSE)</f>
        <v>2624</v>
      </c>
      <c r="H1018" s="190">
        <f t="shared" si="302"/>
        <v>2.133628225039233E-2</v>
      </c>
      <c r="I1018" s="191">
        <v>5</v>
      </c>
      <c r="J1018" s="213">
        <f>VLOOKUP(E1018,'Appendix 3. nax IBGE 2019'!$E$5:$O$1850,11,FALSE)</f>
        <v>2.5000000000000018</v>
      </c>
      <c r="K1018" s="190">
        <f t="shared" si="315"/>
        <v>0.10127911195510372</v>
      </c>
      <c r="L1018" s="190">
        <f t="shared" si="308"/>
        <v>0.89872088804489625</v>
      </c>
      <c r="M1018" s="189">
        <f t="shared" si="319"/>
        <v>78930.256593103695</v>
      </c>
      <c r="N1018" s="189">
        <f t="shared" si="304"/>
        <v>7993.9862941380134</v>
      </c>
      <c r="O1018" s="189">
        <f t="shared" si="316"/>
        <v>374666.31723017344</v>
      </c>
      <c r="P1018" s="189">
        <f t="shared" si="317"/>
        <v>1400476.5205400204</v>
      </c>
      <c r="Q1018" s="200">
        <f t="shared" si="318"/>
        <v>17.743215098864674</v>
      </c>
    </row>
    <row r="1019" spans="2:17" x14ac:dyDescent="0.2">
      <c r="B1019" s="209" t="s">
        <v>62</v>
      </c>
      <c r="C1019" s="187" t="s">
        <v>70</v>
      </c>
      <c r="D1019" s="188" t="s">
        <v>132</v>
      </c>
      <c r="E1019" s="187" t="str">
        <f t="shared" si="301"/>
        <v>SCMale70-74</v>
      </c>
      <c r="F1019" s="189">
        <f>VLOOKUP(E1019,'Appendix 1b. Pop 2019'!$E$4:$F$1683,2,FALSE)</f>
        <v>83340</v>
      </c>
      <c r="G1019" s="189">
        <f>VLOOKUP(E1019,'Appendix 2b. Deaths 2019'!$E$4:$F$1683,2,FALSE)</f>
        <v>2683</v>
      </c>
      <c r="H1019" s="190">
        <f t="shared" si="302"/>
        <v>3.219342452603792E-2</v>
      </c>
      <c r="I1019" s="191">
        <v>5</v>
      </c>
      <c r="J1019" s="213">
        <f>VLOOKUP(E1019,'Appendix 3. nax IBGE 2019'!$E$5:$O$1850,11,FALSE)</f>
        <v>2.4999999999999956</v>
      </c>
      <c r="K1019" s="190">
        <f t="shared" si="315"/>
        <v>0.14897692884311056</v>
      </c>
      <c r="L1019" s="190">
        <f t="shared" si="308"/>
        <v>0.85102307115688947</v>
      </c>
      <c r="M1019" s="189">
        <f t="shared" si="319"/>
        <v>70936.270298965683</v>
      </c>
      <c r="N1019" s="189">
        <f t="shared" si="304"/>
        <v>10567.867692724667</v>
      </c>
      <c r="O1019" s="189">
        <f t="shared" si="316"/>
        <v>328261.68226301664</v>
      </c>
      <c r="P1019" s="189">
        <f t="shared" si="317"/>
        <v>1025810.203309847</v>
      </c>
      <c r="Q1019" s="200">
        <f t="shared" si="318"/>
        <v>14.461011256815462</v>
      </c>
    </row>
    <row r="1020" spans="2:17" x14ac:dyDescent="0.2">
      <c r="B1020" s="209" t="s">
        <v>62</v>
      </c>
      <c r="C1020" s="187" t="s">
        <v>70</v>
      </c>
      <c r="D1020" s="188" t="s">
        <v>133</v>
      </c>
      <c r="E1020" s="187" t="str">
        <f t="shared" si="301"/>
        <v>SCMale75-79</v>
      </c>
      <c r="F1020" s="189">
        <f>VLOOKUP(E1020,'Appendix 1b. Pop 2019'!$E$4:$F$1683,2,FALSE)</f>
        <v>50696</v>
      </c>
      <c r="G1020" s="189">
        <f>VLOOKUP(E1020,'Appendix 2b. Deaths 2019'!$E$4:$F$1683,2,FALSE)</f>
        <v>2536</v>
      </c>
      <c r="H1020" s="190">
        <f t="shared" si="302"/>
        <v>5.0023670506548837E-2</v>
      </c>
      <c r="I1020" s="191">
        <v>5</v>
      </c>
      <c r="J1020" s="213">
        <f>VLOOKUP(E1020,'Appendix 3. nax IBGE 2019'!$E$5:$O$1850,11,FALSE)</f>
        <v>2.5000000000000004</v>
      </c>
      <c r="K1020" s="190">
        <f t="shared" si="315"/>
        <v>0.22231573041587768</v>
      </c>
      <c r="L1020" s="190">
        <f t="shared" si="308"/>
        <v>0.77768426958412229</v>
      </c>
      <c r="M1020" s="189">
        <f t="shared" si="319"/>
        <v>60368.402606241012</v>
      </c>
      <c r="N1020" s="189">
        <f t="shared" si="304"/>
        <v>13420.845519446244</v>
      </c>
      <c r="O1020" s="189">
        <f t="shared" si="316"/>
        <v>268289.89923258947</v>
      </c>
      <c r="P1020" s="189">
        <f t="shared" si="317"/>
        <v>697548.52104683034</v>
      </c>
      <c r="Q1020" s="200">
        <f t="shared" si="318"/>
        <v>11.554861333612898</v>
      </c>
    </row>
    <row r="1021" spans="2:17" x14ac:dyDescent="0.2">
      <c r="B1021" s="209" t="s">
        <v>62</v>
      </c>
      <c r="C1021" s="187" t="s">
        <v>70</v>
      </c>
      <c r="D1021" s="188" t="s">
        <v>134</v>
      </c>
      <c r="E1021" s="187" t="str">
        <f t="shared" si="301"/>
        <v>SCMale80-84</v>
      </c>
      <c r="F1021" s="189">
        <f>VLOOKUP(E1021,'Appendix 1b. Pop 2019'!$E$4:$F$1683,2,FALSE)</f>
        <v>30036</v>
      </c>
      <c r="G1021" s="189">
        <f>VLOOKUP(E1021,'Appendix 2b. Deaths 2019'!$E$4:$F$1683,2,FALSE)</f>
        <v>2318</v>
      </c>
      <c r="H1021" s="190">
        <f t="shared" si="302"/>
        <v>7.7174057797309889E-2</v>
      </c>
      <c r="I1021" s="191">
        <v>5</v>
      </c>
      <c r="J1021" s="213">
        <f>VLOOKUP(E1021,'Appendix 3. nax IBGE 2019'!$E$5:$O$1850,11,FALSE)</f>
        <v>2.4999999999999996</v>
      </c>
      <c r="K1021" s="190">
        <f t="shared" si="315"/>
        <v>0.32346292316708991</v>
      </c>
      <c r="L1021" s="190">
        <f t="shared" si="308"/>
        <v>0.67653707683291009</v>
      </c>
      <c r="M1021" s="189">
        <f t="shared" si="319"/>
        <v>46947.557086794768</v>
      </c>
      <c r="N1021" s="189">
        <f t="shared" si="304"/>
        <v>15185.794050848464</v>
      </c>
      <c r="O1021" s="189">
        <f t="shared" si="316"/>
        <v>196773.30030685267</v>
      </c>
      <c r="P1021" s="189">
        <f t="shared" si="317"/>
        <v>429258.62181424093</v>
      </c>
      <c r="Q1021" s="200">
        <f t="shared" si="318"/>
        <v>9.1433643931811996</v>
      </c>
    </row>
    <row r="1022" spans="2:17" x14ac:dyDescent="0.2">
      <c r="B1022" s="209" t="s">
        <v>62</v>
      </c>
      <c r="C1022" s="187" t="s">
        <v>70</v>
      </c>
      <c r="D1022" s="188" t="s">
        <v>135</v>
      </c>
      <c r="E1022" s="187" t="str">
        <f t="shared" si="301"/>
        <v>SCMale85-89</v>
      </c>
      <c r="F1022" s="189">
        <f>VLOOKUP(E1022,'Appendix 1b. Pop 2019'!$E$4:$F$1683,2,FALSE)</f>
        <v>14221</v>
      </c>
      <c r="G1022" s="189">
        <f>VLOOKUP(E1022,'Appendix 2b. Deaths 2019'!$E$4:$F$1683,2,FALSE)</f>
        <v>1714</v>
      </c>
      <c r="H1022" s="190">
        <f t="shared" si="302"/>
        <v>0.12052598270163842</v>
      </c>
      <c r="I1022" s="191">
        <v>5</v>
      </c>
      <c r="J1022" s="213">
        <f>VLOOKUP(E1022,'Appendix 3. nax IBGE 2019'!$E$5:$O$1850,11,FALSE)</f>
        <v>2.5</v>
      </c>
      <c r="K1022" s="190">
        <f t="shared" si="315"/>
        <v>0.46309305090240999</v>
      </c>
      <c r="L1022" s="190">
        <f t="shared" si="308"/>
        <v>0.53690694909758996</v>
      </c>
      <c r="M1022" s="189">
        <f t="shared" si="319"/>
        <v>31761.763035946304</v>
      </c>
      <c r="N1022" s="189">
        <f t="shared" si="304"/>
        <v>14708.651746355765</v>
      </c>
      <c r="O1022" s="189">
        <f t="shared" si="316"/>
        <v>122037.18581384211</v>
      </c>
      <c r="P1022" s="189">
        <f t="shared" si="317"/>
        <v>232485.32150738829</v>
      </c>
      <c r="Q1022" s="200">
        <f t="shared" si="318"/>
        <v>7.319660474901017</v>
      </c>
    </row>
    <row r="1023" spans="2:17" x14ac:dyDescent="0.2">
      <c r="B1023" s="210" t="s">
        <v>62</v>
      </c>
      <c r="C1023" s="211" t="s">
        <v>70</v>
      </c>
      <c r="D1023" s="203" t="s">
        <v>8</v>
      </c>
      <c r="E1023" s="211" t="str">
        <f t="shared" si="301"/>
        <v>SCMale90+</v>
      </c>
      <c r="F1023" s="204">
        <f>VLOOKUP(E1023,'Appendix 1b. Pop 2019'!$E$4:$F$1683,2,FALSE)</f>
        <v>7649</v>
      </c>
      <c r="G1023" s="204">
        <f>VLOOKUP(E1023,'Appendix 2b. Deaths 2019'!$E$4:$F$1683,2,FALSE)</f>
        <v>1181</v>
      </c>
      <c r="H1023" s="202">
        <f t="shared" si="302"/>
        <v>0.154399267878154</v>
      </c>
      <c r="I1023" s="205"/>
      <c r="J1023" s="214">
        <f>VLOOKUP(E1023,'Appendix 3. nax IBGE 2019'!$E$5:$O$1850,11,FALSE)</f>
        <v>6.0997199216507445</v>
      </c>
      <c r="K1023" s="202">
        <v>1</v>
      </c>
      <c r="L1023" s="202">
        <f t="shared" si="308"/>
        <v>0</v>
      </c>
      <c r="M1023" s="204">
        <f t="shared" si="319"/>
        <v>17053.111289590539</v>
      </c>
      <c r="N1023" s="204">
        <f t="shared" si="304"/>
        <v>17053.111289590539</v>
      </c>
      <c r="O1023" s="204">
        <f>M1023*Q1023</f>
        <v>110448.13569354618</v>
      </c>
      <c r="P1023" s="204">
        <f>O1023</f>
        <v>110448.13569354618</v>
      </c>
      <c r="Q1023" s="206">
        <f>1/H1023</f>
        <v>6.4767146486028793</v>
      </c>
    </row>
    <row r="1024" spans="2:17" x14ac:dyDescent="0.2">
      <c r="B1024" s="207" t="s">
        <v>54</v>
      </c>
      <c r="C1024" s="208" t="s">
        <v>69</v>
      </c>
      <c r="D1024" s="194">
        <v>0</v>
      </c>
      <c r="E1024" s="208" t="str">
        <f t="shared" si="301"/>
        <v>SEFemale0</v>
      </c>
      <c r="F1024" s="195">
        <f>VLOOKUP(E1024,'Appendix 1b. Pop 2019'!$E$4:$F$1683,2,FALSE)</f>
        <v>16770</v>
      </c>
      <c r="G1024" s="195">
        <f>VLOOKUP(E1024,'Appendix 2b. Deaths 2019'!$E$4:$F$1683,2,FALSE)</f>
        <v>248</v>
      </c>
      <c r="H1024" s="193">
        <f t="shared" si="302"/>
        <v>1.4788312462731067E-2</v>
      </c>
      <c r="I1024" s="196">
        <v>1</v>
      </c>
      <c r="J1024" s="212">
        <f>VLOOKUP(E1024,'Appendix 3. nax IBGE 2019'!$E$5:$O$1850,11,FALSE)</f>
        <v>8.9074176618847922E-2</v>
      </c>
      <c r="K1024" s="193">
        <f t="shared" ref="K1024:K1042" si="320">(I1024*H1024)/(1+(I1024-J1024)*H1024)</f>
        <v>1.4591746236325956E-2</v>
      </c>
      <c r="L1024" s="193">
        <f t="shared" si="308"/>
        <v>0.98540825376367402</v>
      </c>
      <c r="M1024" s="195">
        <v>100000</v>
      </c>
      <c r="N1024" s="195">
        <f t="shared" si="304"/>
        <v>1459.1746236325955</v>
      </c>
      <c r="O1024" s="195">
        <f t="shared" ref="O1024:O1042" si="321">M1025*I1024+N1024*J1024</f>
        <v>98670.800154510594</v>
      </c>
      <c r="P1024" s="195">
        <f t="shared" ref="P1024:P1042" si="322">P1025+O1024</f>
        <v>7921167.3556438237</v>
      </c>
      <c r="Q1024" s="197">
        <f t="shared" ref="Q1024:Q1042" si="323">P1024/M1024</f>
        <v>79.211673556438242</v>
      </c>
    </row>
    <row r="1025" spans="2:17" x14ac:dyDescent="0.2">
      <c r="B1025" s="209" t="s">
        <v>54</v>
      </c>
      <c r="C1025" s="187" t="s">
        <v>69</v>
      </c>
      <c r="D1025" s="199" t="s">
        <v>139</v>
      </c>
      <c r="E1025" s="187" t="str">
        <f t="shared" si="301"/>
        <v>SEFemale01-04</v>
      </c>
      <c r="F1025" s="189">
        <f>VLOOKUP(E1025,'Appendix 1b. Pop 2019'!$E$4:$F$1683,2,FALSE)</f>
        <v>66342</v>
      </c>
      <c r="G1025" s="189">
        <f>VLOOKUP(E1025,'Appendix 2b. Deaths 2019'!$E$4:$F$1683,2,FALSE)</f>
        <v>23</v>
      </c>
      <c r="H1025" s="190">
        <f t="shared" si="302"/>
        <v>3.4668837237345873E-4</v>
      </c>
      <c r="I1025" s="191">
        <v>4</v>
      </c>
      <c r="J1025" s="213">
        <f>VLOOKUP(E1025,'Appendix 3. nax IBGE 2019'!$E$5:$O$1850,11,FALSE)</f>
        <v>1.5028348209981177</v>
      </c>
      <c r="K1025" s="190">
        <f t="shared" si="320"/>
        <v>1.3855539625952265E-3</v>
      </c>
      <c r="L1025" s="190">
        <f t="shared" si="308"/>
        <v>0.99861444603740479</v>
      </c>
      <c r="M1025" s="189">
        <f t="shared" ref="M1025:M1043" si="324">M1024-N1024</f>
        <v>98540.8253763674</v>
      </c>
      <c r="N1025" s="189">
        <f t="shared" si="304"/>
        <v>136.5336310776301</v>
      </c>
      <c r="O1025" s="189">
        <f t="shared" si="321"/>
        <v>393822.35447617987</v>
      </c>
      <c r="P1025" s="189">
        <f t="shared" si="322"/>
        <v>7822496.5554893129</v>
      </c>
      <c r="Q1025" s="200">
        <f t="shared" si="323"/>
        <v>79.383306620499923</v>
      </c>
    </row>
    <row r="1026" spans="2:17" x14ac:dyDescent="0.2">
      <c r="B1026" s="209" t="s">
        <v>54</v>
      </c>
      <c r="C1026" s="187" t="s">
        <v>69</v>
      </c>
      <c r="D1026" s="199" t="s">
        <v>138</v>
      </c>
      <c r="E1026" s="187" t="str">
        <f t="shared" si="301"/>
        <v>SEFemale05-09</v>
      </c>
      <c r="F1026" s="189">
        <f>VLOOKUP(E1026,'Appendix 1b. Pop 2019'!$E$4:$F$1683,2,FALSE)</f>
        <v>83728</v>
      </c>
      <c r="G1026" s="189">
        <f>VLOOKUP(E1026,'Appendix 2b. Deaths 2019'!$E$4:$F$1683,2,FALSE)</f>
        <v>15</v>
      </c>
      <c r="H1026" s="190">
        <f t="shared" si="302"/>
        <v>1.7915153831454234E-4</v>
      </c>
      <c r="I1026" s="191">
        <v>5</v>
      </c>
      <c r="J1026" s="213">
        <f>VLOOKUP(E1026,'Appendix 3. nax IBGE 2019'!$E$5:$O$1850,11,FALSE)</f>
        <v>2.499999999999742</v>
      </c>
      <c r="K1026" s="190">
        <f t="shared" si="320"/>
        <v>8.9535668025619137E-4</v>
      </c>
      <c r="L1026" s="190">
        <f t="shared" si="308"/>
        <v>0.9991046433197438</v>
      </c>
      <c r="M1026" s="189">
        <f t="shared" si="324"/>
        <v>98404.291745289767</v>
      </c>
      <c r="N1026" s="189">
        <f t="shared" si="304"/>
        <v>88.106939980024379</v>
      </c>
      <c r="O1026" s="189">
        <f t="shared" si="321"/>
        <v>491801.19137649878</v>
      </c>
      <c r="P1026" s="189">
        <f t="shared" si="322"/>
        <v>7428674.2010131329</v>
      </c>
      <c r="Q1026" s="200">
        <f t="shared" si="323"/>
        <v>75.491363936052252</v>
      </c>
    </row>
    <row r="1027" spans="2:17" x14ac:dyDescent="0.2">
      <c r="B1027" s="209" t="s">
        <v>54</v>
      </c>
      <c r="C1027" s="187" t="s">
        <v>69</v>
      </c>
      <c r="D1027" s="199" t="s">
        <v>120</v>
      </c>
      <c r="E1027" s="187" t="str">
        <f t="shared" si="301"/>
        <v>SEFemale10-14</v>
      </c>
      <c r="F1027" s="189">
        <f>VLOOKUP(E1027,'Appendix 1b. Pop 2019'!$E$4:$F$1683,2,FALSE)</f>
        <v>88971</v>
      </c>
      <c r="G1027" s="189">
        <f>VLOOKUP(E1027,'Appendix 2b. Deaths 2019'!$E$4:$F$1683,2,FALSE)</f>
        <v>22</v>
      </c>
      <c r="H1027" s="190">
        <f t="shared" si="302"/>
        <v>2.4727158287531895E-4</v>
      </c>
      <c r="I1027" s="191">
        <v>5</v>
      </c>
      <c r="J1027" s="213">
        <f>VLOOKUP(E1027,'Appendix 3. nax IBGE 2019'!$E$5:$O$1850,11,FALSE)</f>
        <v>2.5000000000002367</v>
      </c>
      <c r="K1027" s="190">
        <f t="shared" si="320"/>
        <v>1.2355940961067556E-3</v>
      </c>
      <c r="L1027" s="190">
        <f t="shared" si="308"/>
        <v>0.99876440590389326</v>
      </c>
      <c r="M1027" s="189">
        <f t="shared" si="324"/>
        <v>98316.184805309749</v>
      </c>
      <c r="N1027" s="189">
        <f t="shared" si="304"/>
        <v>121.47889749718144</v>
      </c>
      <c r="O1027" s="189">
        <f t="shared" si="321"/>
        <v>491277.22678280587</v>
      </c>
      <c r="P1027" s="189">
        <f t="shared" si="322"/>
        <v>6936873.009636634</v>
      </c>
      <c r="Q1027" s="200">
        <f t="shared" si="323"/>
        <v>70.556775808310206</v>
      </c>
    </row>
    <row r="1028" spans="2:17" x14ac:dyDescent="0.2">
      <c r="B1028" s="209" t="s">
        <v>54</v>
      </c>
      <c r="C1028" s="187" t="s">
        <v>69</v>
      </c>
      <c r="D1028" s="188" t="s">
        <v>121</v>
      </c>
      <c r="E1028" s="187" t="str">
        <f t="shared" ref="E1028:E1091" si="325">_xlfn.CONCAT(B1028,C1028,D1028)</f>
        <v>SEFemale15-19</v>
      </c>
      <c r="F1028" s="189">
        <f>VLOOKUP(E1028,'Appendix 1b. Pop 2019'!$E$4:$F$1683,2,FALSE)</f>
        <v>94710</v>
      </c>
      <c r="G1028" s="189">
        <f>VLOOKUP(E1028,'Appendix 2b. Deaths 2019'!$E$4:$F$1683,2,FALSE)</f>
        <v>39</v>
      </c>
      <c r="H1028" s="190">
        <f t="shared" ref="H1028:H1091" si="326">G1028/F1028</f>
        <v>4.117833386126069E-4</v>
      </c>
      <c r="I1028" s="191">
        <v>5</v>
      </c>
      <c r="J1028" s="213">
        <f>VLOOKUP(E1028,'Appendix 3. nax IBGE 2019'!$E$5:$O$1850,11,FALSE)</f>
        <v>2.499999999999861</v>
      </c>
      <c r="K1028" s="190">
        <f t="shared" si="320"/>
        <v>2.0567993038525432E-3</v>
      </c>
      <c r="L1028" s="190">
        <f t="shared" si="308"/>
        <v>0.9979432006961475</v>
      </c>
      <c r="M1028" s="189">
        <f t="shared" si="324"/>
        <v>98194.705907812575</v>
      </c>
      <c r="N1028" s="189">
        <f t="shared" ref="N1028:N1091" si="327">M1028*K1028</f>
        <v>201.96680275319412</v>
      </c>
      <c r="O1028" s="189">
        <f t="shared" si="321"/>
        <v>490468.61253217992</v>
      </c>
      <c r="P1028" s="189">
        <f t="shared" si="322"/>
        <v>6445595.7828538278</v>
      </c>
      <c r="Q1028" s="200">
        <f t="shared" si="323"/>
        <v>65.640970389025853</v>
      </c>
    </row>
    <row r="1029" spans="2:17" x14ac:dyDescent="0.2">
      <c r="B1029" s="209" t="s">
        <v>54</v>
      </c>
      <c r="C1029" s="187" t="s">
        <v>69</v>
      </c>
      <c r="D1029" s="188" t="s">
        <v>122</v>
      </c>
      <c r="E1029" s="187" t="str">
        <f t="shared" si="325"/>
        <v>SEFemale20-24</v>
      </c>
      <c r="F1029" s="189">
        <f>VLOOKUP(E1029,'Appendix 1b. Pop 2019'!$E$4:$F$1683,2,FALSE)</f>
        <v>104877</v>
      </c>
      <c r="G1029" s="189">
        <f>VLOOKUP(E1029,'Appendix 2b. Deaths 2019'!$E$4:$F$1683,2,FALSE)</f>
        <v>53</v>
      </c>
      <c r="H1029" s="190">
        <f t="shared" si="326"/>
        <v>5.0535389074820984E-4</v>
      </c>
      <c r="I1029" s="191">
        <v>5</v>
      </c>
      <c r="J1029" s="213">
        <f>VLOOKUP(E1029,'Appendix 3. nax IBGE 2019'!$E$5:$O$1850,11,FALSE)</f>
        <v>2.4999999999998681</v>
      </c>
      <c r="K1029" s="190">
        <f t="shared" si="320"/>
        <v>2.5235811997962087E-3</v>
      </c>
      <c r="L1029" s="190">
        <f t="shared" ref="L1029:L1092" si="328">1-K1029</f>
        <v>0.99747641880020377</v>
      </c>
      <c r="M1029" s="189">
        <f t="shared" si="324"/>
        <v>97992.739105059387</v>
      </c>
      <c r="N1029" s="189">
        <f t="shared" si="327"/>
        <v>247.29263412206262</v>
      </c>
      <c r="O1029" s="189">
        <f t="shared" si="321"/>
        <v>489345.46393999178</v>
      </c>
      <c r="P1029" s="189">
        <f t="shared" si="322"/>
        <v>5955127.170321648</v>
      </c>
      <c r="Q1029" s="200">
        <f t="shared" si="323"/>
        <v>60.771106356533956</v>
      </c>
    </row>
    <row r="1030" spans="2:17" x14ac:dyDescent="0.2">
      <c r="B1030" s="209" t="s">
        <v>54</v>
      </c>
      <c r="C1030" s="187" t="s">
        <v>69</v>
      </c>
      <c r="D1030" s="188" t="s">
        <v>123</v>
      </c>
      <c r="E1030" s="187" t="str">
        <f t="shared" si="325"/>
        <v>SEFemale25-29</v>
      </c>
      <c r="F1030" s="189">
        <f>VLOOKUP(E1030,'Appendix 1b. Pop 2019'!$E$4:$F$1683,2,FALSE)</f>
        <v>101768</v>
      </c>
      <c r="G1030" s="189">
        <f>VLOOKUP(E1030,'Appendix 2b. Deaths 2019'!$E$4:$F$1683,2,FALSE)</f>
        <v>50</v>
      </c>
      <c r="H1030" s="190">
        <f t="shared" si="326"/>
        <v>4.9131357597673143E-4</v>
      </c>
      <c r="I1030" s="191">
        <v>5</v>
      </c>
      <c r="J1030" s="213">
        <f>VLOOKUP(E1030,'Appendix 3. nax IBGE 2019'!$E$5:$O$1850,11,FALSE)</f>
        <v>2.499999999999877</v>
      </c>
      <c r="K1030" s="190">
        <f t="shared" si="320"/>
        <v>2.4535542186411236E-3</v>
      </c>
      <c r="L1030" s="190">
        <f t="shared" si="328"/>
        <v>0.99754644578135887</v>
      </c>
      <c r="M1030" s="189">
        <f t="shared" si="324"/>
        <v>97745.446470937328</v>
      </c>
      <c r="N1030" s="189">
        <f t="shared" si="327"/>
        <v>239.8237525417284</v>
      </c>
      <c r="O1030" s="189">
        <f t="shared" si="321"/>
        <v>488127.67297333229</v>
      </c>
      <c r="P1030" s="189">
        <f t="shared" si="322"/>
        <v>5465781.7063816562</v>
      </c>
      <c r="Q1030" s="200">
        <f t="shared" si="323"/>
        <v>55.918530261220894</v>
      </c>
    </row>
    <row r="1031" spans="2:17" x14ac:dyDescent="0.2">
      <c r="B1031" s="209" t="s">
        <v>54</v>
      </c>
      <c r="C1031" s="187" t="s">
        <v>69</v>
      </c>
      <c r="D1031" s="188" t="s">
        <v>124</v>
      </c>
      <c r="E1031" s="187" t="str">
        <f t="shared" si="325"/>
        <v>SEFemale30-34</v>
      </c>
      <c r="F1031" s="189">
        <f>VLOOKUP(E1031,'Appendix 1b. Pop 2019'!$E$4:$F$1683,2,FALSE)</f>
        <v>102384</v>
      </c>
      <c r="G1031" s="189">
        <f>VLOOKUP(E1031,'Appendix 2b. Deaths 2019'!$E$4:$F$1683,2,FALSE)</f>
        <v>80</v>
      </c>
      <c r="H1031" s="190">
        <f t="shared" si="326"/>
        <v>7.8137208938896705E-4</v>
      </c>
      <c r="I1031" s="191">
        <v>5</v>
      </c>
      <c r="J1031" s="213">
        <f>VLOOKUP(E1031,'Appendix 3. nax IBGE 2019'!$E$5:$O$1850,11,FALSE)</f>
        <v>2.5000000000000675</v>
      </c>
      <c r="K1031" s="190">
        <f t="shared" si="320"/>
        <v>3.8992435467519308E-3</v>
      </c>
      <c r="L1031" s="190">
        <f t="shared" si="328"/>
        <v>0.99610075645324803</v>
      </c>
      <c r="M1031" s="189">
        <f t="shared" si="324"/>
        <v>97505.622718395593</v>
      </c>
      <c r="N1031" s="189">
        <f t="shared" si="327"/>
        <v>380.19817015673249</v>
      </c>
      <c r="O1031" s="189">
        <f t="shared" si="321"/>
        <v>486577.61816658621</v>
      </c>
      <c r="P1031" s="189">
        <f t="shared" si="322"/>
        <v>4977654.0334083242</v>
      </c>
      <c r="Q1031" s="200">
        <f t="shared" si="323"/>
        <v>51.049917888163293</v>
      </c>
    </row>
    <row r="1032" spans="2:17" x14ac:dyDescent="0.2">
      <c r="B1032" s="209" t="s">
        <v>54</v>
      </c>
      <c r="C1032" s="187" t="s">
        <v>69</v>
      </c>
      <c r="D1032" s="188" t="s">
        <v>125</v>
      </c>
      <c r="E1032" s="187" t="str">
        <f t="shared" si="325"/>
        <v>SEFemale35-39</v>
      </c>
      <c r="F1032" s="189">
        <f>VLOOKUP(E1032,'Appendix 1b. Pop 2019'!$E$4:$F$1683,2,FALSE)</f>
        <v>97151</v>
      </c>
      <c r="G1032" s="189">
        <f>VLOOKUP(E1032,'Appendix 2b. Deaths 2019'!$E$4:$F$1683,2,FALSE)</f>
        <v>115</v>
      </c>
      <c r="H1032" s="190">
        <f t="shared" si="326"/>
        <v>1.1837243054626304E-3</v>
      </c>
      <c r="I1032" s="191">
        <v>5</v>
      </c>
      <c r="J1032" s="213">
        <f>VLOOKUP(E1032,'Appendix 3. nax IBGE 2019'!$E$5:$O$1850,11,FALSE)</f>
        <v>2.5000000000000528</v>
      </c>
      <c r="K1032" s="190">
        <f t="shared" si="320"/>
        <v>5.9011581664331868E-3</v>
      </c>
      <c r="L1032" s="190">
        <f t="shared" si="328"/>
        <v>0.99409884183356678</v>
      </c>
      <c r="M1032" s="189">
        <f t="shared" si="324"/>
        <v>97125.424548238865</v>
      </c>
      <c r="N1032" s="189">
        <f t="shared" si="327"/>
        <v>573.15249224113006</v>
      </c>
      <c r="O1032" s="189">
        <f t="shared" si="321"/>
        <v>484194.24151059153</v>
      </c>
      <c r="P1032" s="189">
        <f t="shared" si="322"/>
        <v>4491076.4152417379</v>
      </c>
      <c r="Q1032" s="200">
        <f t="shared" si="323"/>
        <v>46.239966889526173</v>
      </c>
    </row>
    <row r="1033" spans="2:17" x14ac:dyDescent="0.2">
      <c r="B1033" s="209" t="s">
        <v>54</v>
      </c>
      <c r="C1033" s="187" t="s">
        <v>69</v>
      </c>
      <c r="D1033" s="188" t="s">
        <v>126</v>
      </c>
      <c r="E1033" s="187" t="str">
        <f t="shared" si="325"/>
        <v>SEFemale40-44</v>
      </c>
      <c r="F1033" s="189">
        <f>VLOOKUP(E1033,'Appendix 1b. Pop 2019'!$E$4:$F$1683,2,FALSE)</f>
        <v>87084</v>
      </c>
      <c r="G1033" s="189">
        <f>VLOOKUP(E1033,'Appendix 2b. Deaths 2019'!$E$4:$F$1683,2,FALSE)</f>
        <v>137</v>
      </c>
      <c r="H1033" s="190">
        <f t="shared" si="326"/>
        <v>1.5731936980386753E-3</v>
      </c>
      <c r="I1033" s="191">
        <v>5</v>
      </c>
      <c r="J1033" s="213">
        <f>VLOOKUP(E1033,'Appendix 3. nax IBGE 2019'!$E$5:$O$1850,11,FALSE)</f>
        <v>2.499999999999968</v>
      </c>
      <c r="K1033" s="190">
        <f t="shared" si="320"/>
        <v>7.8351529570553548E-3</v>
      </c>
      <c r="L1033" s="190">
        <f t="shared" si="328"/>
        <v>0.99216484704294461</v>
      </c>
      <c r="M1033" s="189">
        <f t="shared" si="324"/>
        <v>96552.272055997732</v>
      </c>
      <c r="N1033" s="189">
        <f t="shared" si="327"/>
        <v>756.50181990996373</v>
      </c>
      <c r="O1033" s="189">
        <f t="shared" si="321"/>
        <v>480870.10573021375</v>
      </c>
      <c r="P1033" s="189">
        <f t="shared" si="322"/>
        <v>4006882.1737311464</v>
      </c>
      <c r="Q1033" s="200">
        <f t="shared" si="323"/>
        <v>41.499615580327948</v>
      </c>
    </row>
    <row r="1034" spans="2:17" x14ac:dyDescent="0.2">
      <c r="B1034" s="209" t="s">
        <v>54</v>
      </c>
      <c r="C1034" s="187" t="s">
        <v>69</v>
      </c>
      <c r="D1034" s="188" t="s">
        <v>127</v>
      </c>
      <c r="E1034" s="187" t="str">
        <f t="shared" si="325"/>
        <v>SEFemale45-49</v>
      </c>
      <c r="F1034" s="189">
        <f>VLOOKUP(E1034,'Appendix 1b. Pop 2019'!$E$4:$F$1683,2,FALSE)</f>
        <v>76343</v>
      </c>
      <c r="G1034" s="189">
        <f>VLOOKUP(E1034,'Appendix 2b. Deaths 2019'!$E$4:$F$1683,2,FALSE)</f>
        <v>186</v>
      </c>
      <c r="H1034" s="190">
        <f t="shared" si="326"/>
        <v>2.4363726864283564E-3</v>
      </c>
      <c r="I1034" s="191">
        <v>5</v>
      </c>
      <c r="J1034" s="213">
        <f>VLOOKUP(E1034,'Appendix 3. nax IBGE 2019'!$E$5:$O$1850,11,FALSE)</f>
        <v>2.5000000000000169</v>
      </c>
      <c r="K1034" s="190">
        <f t="shared" si="320"/>
        <v>1.2108113738152276E-2</v>
      </c>
      <c r="L1034" s="190">
        <f t="shared" si="328"/>
        <v>0.98789188626184776</v>
      </c>
      <c r="M1034" s="189">
        <f t="shared" si="324"/>
        <v>95795.770236087774</v>
      </c>
      <c r="N1034" s="189">
        <f t="shared" si="327"/>
        <v>1159.9060816524532</v>
      </c>
      <c r="O1034" s="189">
        <f t="shared" si="321"/>
        <v>476079.08597630775</v>
      </c>
      <c r="P1034" s="189">
        <f t="shared" si="322"/>
        <v>3526012.0680009327</v>
      </c>
      <c r="Q1034" s="200">
        <f t="shared" si="323"/>
        <v>36.807596612158441</v>
      </c>
    </row>
    <row r="1035" spans="2:17" x14ac:dyDescent="0.2">
      <c r="B1035" s="209" t="s">
        <v>54</v>
      </c>
      <c r="C1035" s="187" t="s">
        <v>69</v>
      </c>
      <c r="D1035" s="188" t="s">
        <v>128</v>
      </c>
      <c r="E1035" s="187" t="str">
        <f t="shared" si="325"/>
        <v>SEFemale50-54</v>
      </c>
      <c r="F1035" s="189">
        <f>VLOOKUP(E1035,'Appendix 1b. Pop 2019'!$E$4:$F$1683,2,FALSE)</f>
        <v>68491</v>
      </c>
      <c r="G1035" s="189">
        <f>VLOOKUP(E1035,'Appendix 2b. Deaths 2019'!$E$4:$F$1683,2,FALSE)</f>
        <v>288</v>
      </c>
      <c r="H1035" s="190">
        <f t="shared" si="326"/>
        <v>4.2049320348658947E-3</v>
      </c>
      <c r="I1035" s="191">
        <v>5</v>
      </c>
      <c r="J1035" s="213">
        <f>VLOOKUP(E1035,'Appendix 3. nax IBGE 2019'!$E$5:$O$1850,11,FALSE)</f>
        <v>2.4999999999999876</v>
      </c>
      <c r="K1035" s="190">
        <f t="shared" si="320"/>
        <v>2.0805941252113103E-2</v>
      </c>
      <c r="L1035" s="190">
        <f t="shared" si="328"/>
        <v>0.9791940587478869</v>
      </c>
      <c r="M1035" s="189">
        <f t="shared" si="324"/>
        <v>94635.864154435316</v>
      </c>
      <c r="N1035" s="189">
        <f t="shared" si="327"/>
        <v>1968.9882299401374</v>
      </c>
      <c r="O1035" s="189">
        <f t="shared" si="321"/>
        <v>468256.85019732622</v>
      </c>
      <c r="P1035" s="189">
        <f t="shared" si="322"/>
        <v>3049932.9820246249</v>
      </c>
      <c r="Q1035" s="200">
        <f t="shared" si="323"/>
        <v>32.228088254654388</v>
      </c>
    </row>
    <row r="1036" spans="2:17" x14ac:dyDescent="0.2">
      <c r="B1036" s="209" t="s">
        <v>54</v>
      </c>
      <c r="C1036" s="187" t="s">
        <v>69</v>
      </c>
      <c r="D1036" s="188" t="s">
        <v>129</v>
      </c>
      <c r="E1036" s="187" t="str">
        <f t="shared" si="325"/>
        <v>SEFemale55-59</v>
      </c>
      <c r="F1036" s="189">
        <f>VLOOKUP(E1036,'Appendix 1b. Pop 2019'!$E$4:$F$1683,2,FALSE)</f>
        <v>56113</v>
      </c>
      <c r="G1036" s="189">
        <f>VLOOKUP(E1036,'Appendix 2b. Deaths 2019'!$E$4:$F$1683,2,FALSE)</f>
        <v>300</v>
      </c>
      <c r="H1036" s="190">
        <f t="shared" si="326"/>
        <v>5.3463546771692835E-3</v>
      </c>
      <c r="I1036" s="191">
        <v>5</v>
      </c>
      <c r="J1036" s="213">
        <f>VLOOKUP(E1036,'Appendix 3. nax IBGE 2019'!$E$5:$O$1850,11,FALSE)</f>
        <v>2.4999999999999942</v>
      </c>
      <c r="K1036" s="190">
        <f t="shared" si="320"/>
        <v>2.6379192093276826E-2</v>
      </c>
      <c r="L1036" s="190">
        <f t="shared" si="328"/>
        <v>0.97362080790672323</v>
      </c>
      <c r="M1036" s="189">
        <f t="shared" si="324"/>
        <v>92666.87592449518</v>
      </c>
      <c r="N1036" s="189">
        <f t="shared" si="327"/>
        <v>2444.4773206961081</v>
      </c>
      <c r="O1036" s="189">
        <f t="shared" si="321"/>
        <v>457223.18632073561</v>
      </c>
      <c r="P1036" s="189">
        <f t="shared" si="322"/>
        <v>2581676.1318272986</v>
      </c>
      <c r="Q1036" s="200">
        <f t="shared" si="323"/>
        <v>27.85975145995905</v>
      </c>
    </row>
    <row r="1037" spans="2:17" x14ac:dyDescent="0.2">
      <c r="B1037" s="209" t="s">
        <v>54</v>
      </c>
      <c r="C1037" s="187" t="s">
        <v>69</v>
      </c>
      <c r="D1037" s="188" t="s">
        <v>130</v>
      </c>
      <c r="E1037" s="187" t="str">
        <f t="shared" si="325"/>
        <v>SEFemale60-64</v>
      </c>
      <c r="F1037" s="189">
        <f>VLOOKUP(E1037,'Appendix 1b. Pop 2019'!$E$4:$F$1683,2,FALSE)</f>
        <v>43940</v>
      </c>
      <c r="G1037" s="189">
        <f>VLOOKUP(E1037,'Appendix 2b. Deaths 2019'!$E$4:$F$1683,2,FALSE)</f>
        <v>403</v>
      </c>
      <c r="H1037" s="190">
        <f t="shared" si="326"/>
        <v>9.171597633136094E-3</v>
      </c>
      <c r="I1037" s="191">
        <v>5</v>
      </c>
      <c r="J1037" s="213">
        <f>VLOOKUP(E1037,'Appendix 3. nax IBGE 2019'!$E$5:$O$1850,11,FALSE)</f>
        <v>2.4999999999999951</v>
      </c>
      <c r="K1037" s="190">
        <f t="shared" si="320"/>
        <v>4.4830079537237881E-2</v>
      </c>
      <c r="L1037" s="190">
        <f t="shared" si="328"/>
        <v>0.95516992046276217</v>
      </c>
      <c r="M1037" s="189">
        <f t="shared" si="324"/>
        <v>90222.398603799069</v>
      </c>
      <c r="N1037" s="189">
        <f t="shared" si="327"/>
        <v>4044.6773054486921</v>
      </c>
      <c r="O1037" s="189">
        <f t="shared" si="321"/>
        <v>441000.29975537356</v>
      </c>
      <c r="P1037" s="189">
        <f t="shared" si="322"/>
        <v>2124452.9455065629</v>
      </c>
      <c r="Q1037" s="200">
        <f t="shared" si="323"/>
        <v>23.546846219815606</v>
      </c>
    </row>
    <row r="1038" spans="2:17" x14ac:dyDescent="0.2">
      <c r="B1038" s="209" t="s">
        <v>54</v>
      </c>
      <c r="C1038" s="187" t="s">
        <v>69</v>
      </c>
      <c r="D1038" s="188" t="s">
        <v>131</v>
      </c>
      <c r="E1038" s="187" t="str">
        <f t="shared" si="325"/>
        <v>SEFemale65-69</v>
      </c>
      <c r="F1038" s="189">
        <f>VLOOKUP(E1038,'Appendix 1b. Pop 2019'!$E$4:$F$1683,2,FALSE)</f>
        <v>34812</v>
      </c>
      <c r="G1038" s="189">
        <f>VLOOKUP(E1038,'Appendix 2b. Deaths 2019'!$E$4:$F$1683,2,FALSE)</f>
        <v>498</v>
      </c>
      <c r="H1038" s="190">
        <f t="shared" si="326"/>
        <v>1.4305411926921752E-2</v>
      </c>
      <c r="I1038" s="191">
        <v>5</v>
      </c>
      <c r="J1038" s="213">
        <f>VLOOKUP(E1038,'Appendix 3. nax IBGE 2019'!$E$5:$O$1850,11,FALSE)</f>
        <v>2.4999999999999933</v>
      </c>
      <c r="K1038" s="190">
        <f t="shared" si="320"/>
        <v>6.9057325900657288E-2</v>
      </c>
      <c r="L1038" s="190">
        <f t="shared" si="328"/>
        <v>0.93094267409934273</v>
      </c>
      <c r="M1038" s="189">
        <f t="shared" si="324"/>
        <v>86177.72129835037</v>
      </c>
      <c r="N1038" s="189">
        <f t="shared" si="327"/>
        <v>5951.2029850761965</v>
      </c>
      <c r="O1038" s="189">
        <f t="shared" si="321"/>
        <v>416010.59902906138</v>
      </c>
      <c r="P1038" s="189">
        <f t="shared" si="322"/>
        <v>1683452.6457511894</v>
      </c>
      <c r="Q1038" s="200">
        <f t="shared" si="323"/>
        <v>19.534661863743366</v>
      </c>
    </row>
    <row r="1039" spans="2:17" x14ac:dyDescent="0.2">
      <c r="B1039" s="209" t="s">
        <v>54</v>
      </c>
      <c r="C1039" s="187" t="s">
        <v>69</v>
      </c>
      <c r="D1039" s="188" t="s">
        <v>132</v>
      </c>
      <c r="E1039" s="187" t="str">
        <f t="shared" si="325"/>
        <v>SEFemale70-74</v>
      </c>
      <c r="F1039" s="189">
        <f>VLOOKUP(E1039,'Appendix 1b. Pop 2019'!$E$4:$F$1683,2,FALSE)</f>
        <v>25709</v>
      </c>
      <c r="G1039" s="189">
        <f>VLOOKUP(E1039,'Appendix 2b. Deaths 2019'!$E$4:$F$1683,2,FALSE)</f>
        <v>524</v>
      </c>
      <c r="H1039" s="190">
        <f t="shared" si="326"/>
        <v>2.0381967404410908E-2</v>
      </c>
      <c r="I1039" s="191">
        <v>5</v>
      </c>
      <c r="J1039" s="213">
        <f>VLOOKUP(E1039,'Appendix 3. nax IBGE 2019'!$E$5:$O$1850,11,FALSE)</f>
        <v>2.5</v>
      </c>
      <c r="K1039" s="190">
        <f t="shared" si="320"/>
        <v>9.6968799733520877E-2</v>
      </c>
      <c r="L1039" s="190">
        <f t="shared" si="328"/>
        <v>0.90303120026647909</v>
      </c>
      <c r="M1039" s="189">
        <f t="shared" si="324"/>
        <v>80226.51831327418</v>
      </c>
      <c r="N1039" s="189">
        <f t="shared" si="327"/>
        <v>7779.4691876375291</v>
      </c>
      <c r="O1039" s="189">
        <f t="shared" si="321"/>
        <v>381683.91859727708</v>
      </c>
      <c r="P1039" s="189">
        <f t="shared" si="322"/>
        <v>1267442.0467221281</v>
      </c>
      <c r="Q1039" s="200">
        <f t="shared" si="323"/>
        <v>15.798293050346903</v>
      </c>
    </row>
    <row r="1040" spans="2:17" x14ac:dyDescent="0.2">
      <c r="B1040" s="209" t="s">
        <v>54</v>
      </c>
      <c r="C1040" s="187" t="s">
        <v>69</v>
      </c>
      <c r="D1040" s="188" t="s">
        <v>133</v>
      </c>
      <c r="E1040" s="187" t="str">
        <f t="shared" si="325"/>
        <v>SEFemale75-79</v>
      </c>
      <c r="F1040" s="189">
        <f>VLOOKUP(E1040,'Appendix 1b. Pop 2019'!$E$4:$F$1683,2,FALSE)</f>
        <v>17770</v>
      </c>
      <c r="G1040" s="189">
        <f>VLOOKUP(E1040,'Appendix 2b. Deaths 2019'!$E$4:$F$1683,2,FALSE)</f>
        <v>682</v>
      </c>
      <c r="H1040" s="190">
        <f t="shared" si="326"/>
        <v>3.8379290939786155E-2</v>
      </c>
      <c r="I1040" s="191">
        <v>5</v>
      </c>
      <c r="J1040" s="213">
        <f>VLOOKUP(E1040,'Appendix 3. nax IBGE 2019'!$E$5:$O$1850,11,FALSE)</f>
        <v>2.5000000000000009</v>
      </c>
      <c r="K1040" s="190">
        <f t="shared" si="320"/>
        <v>0.17509627727856225</v>
      </c>
      <c r="L1040" s="190">
        <f t="shared" si="328"/>
        <v>0.82490372272143775</v>
      </c>
      <c r="M1040" s="189">
        <f t="shared" si="324"/>
        <v>72447.049125636651</v>
      </c>
      <c r="N1040" s="189">
        <f t="shared" si="327"/>
        <v>12685.208601716096</v>
      </c>
      <c r="O1040" s="189">
        <f t="shared" si="321"/>
        <v>330522.22412389301</v>
      </c>
      <c r="P1040" s="189">
        <f t="shared" si="322"/>
        <v>885758.12812485103</v>
      </c>
      <c r="Q1040" s="200">
        <f t="shared" si="323"/>
        <v>12.226283041408378</v>
      </c>
    </row>
    <row r="1041" spans="2:17" x14ac:dyDescent="0.2">
      <c r="B1041" s="209" t="s">
        <v>54</v>
      </c>
      <c r="C1041" s="187" t="s">
        <v>69</v>
      </c>
      <c r="D1041" s="188" t="s">
        <v>134</v>
      </c>
      <c r="E1041" s="187" t="str">
        <f t="shared" si="325"/>
        <v>SEFemale80-84</v>
      </c>
      <c r="F1041" s="189">
        <f>VLOOKUP(E1041,'Appendix 1b. Pop 2019'!$E$4:$F$1683,2,FALSE)</f>
        <v>11718</v>
      </c>
      <c r="G1041" s="189">
        <f>VLOOKUP(E1041,'Appendix 2b. Deaths 2019'!$E$4:$F$1683,2,FALSE)</f>
        <v>675</v>
      </c>
      <c r="H1041" s="190">
        <f t="shared" si="326"/>
        <v>5.7603686635944701E-2</v>
      </c>
      <c r="I1041" s="191">
        <v>5</v>
      </c>
      <c r="J1041" s="213">
        <f>VLOOKUP(E1041,'Appendix 3. nax IBGE 2019'!$E$5:$O$1850,11,FALSE)</f>
        <v>2.4999999999999996</v>
      </c>
      <c r="K1041" s="190">
        <f t="shared" si="320"/>
        <v>0.25176233635448142</v>
      </c>
      <c r="L1041" s="190">
        <f t="shared" si="328"/>
        <v>0.74823766364551858</v>
      </c>
      <c r="M1041" s="189">
        <f t="shared" si="324"/>
        <v>59761.840523920553</v>
      </c>
      <c r="N1041" s="189">
        <f t="shared" si="327"/>
        <v>15045.780595146165</v>
      </c>
      <c r="O1041" s="189">
        <f t="shared" si="321"/>
        <v>261194.75113173737</v>
      </c>
      <c r="P1041" s="189">
        <f t="shared" si="322"/>
        <v>555235.90400095808</v>
      </c>
      <c r="Q1041" s="200">
        <f t="shared" si="323"/>
        <v>9.2908099739451089</v>
      </c>
    </row>
    <row r="1042" spans="2:17" x14ac:dyDescent="0.2">
      <c r="B1042" s="209" t="s">
        <v>54</v>
      </c>
      <c r="C1042" s="187" t="s">
        <v>69</v>
      </c>
      <c r="D1042" s="188" t="s">
        <v>135</v>
      </c>
      <c r="E1042" s="187" t="str">
        <f t="shared" si="325"/>
        <v>SEFemale85-89</v>
      </c>
      <c r="F1042" s="189">
        <f>VLOOKUP(E1042,'Appendix 1b. Pop 2019'!$E$4:$F$1683,2,FALSE)</f>
        <v>6284</v>
      </c>
      <c r="G1042" s="189">
        <f>VLOOKUP(E1042,'Appendix 2b. Deaths 2019'!$E$4:$F$1683,2,FALSE)</f>
        <v>636</v>
      </c>
      <c r="H1042" s="190">
        <f t="shared" si="326"/>
        <v>0.10120942075111394</v>
      </c>
      <c r="I1042" s="191">
        <v>5</v>
      </c>
      <c r="J1042" s="213">
        <f>VLOOKUP(E1042,'Appendix 3. nax IBGE 2019'!$E$5:$O$1850,11,FALSE)</f>
        <v>2.5</v>
      </c>
      <c r="K1042" s="190">
        <f t="shared" si="320"/>
        <v>0.40386080772161548</v>
      </c>
      <c r="L1042" s="190">
        <f t="shared" si="328"/>
        <v>0.59613919227838452</v>
      </c>
      <c r="M1042" s="189">
        <f t="shared" si="324"/>
        <v>44716.05992877439</v>
      </c>
      <c r="N1042" s="189">
        <f t="shared" si="327"/>
        <v>18059.064080962988</v>
      </c>
      <c r="O1042" s="189">
        <f t="shared" si="321"/>
        <v>178432.6394414645</v>
      </c>
      <c r="P1042" s="189">
        <f t="shared" si="322"/>
        <v>294041.15286922071</v>
      </c>
      <c r="Q1042" s="200">
        <f t="shared" si="323"/>
        <v>6.5757393056897619</v>
      </c>
    </row>
    <row r="1043" spans="2:17" x14ac:dyDescent="0.2">
      <c r="B1043" s="210" t="s">
        <v>54</v>
      </c>
      <c r="C1043" s="211" t="s">
        <v>69</v>
      </c>
      <c r="D1043" s="203" t="s">
        <v>8</v>
      </c>
      <c r="E1043" s="211" t="str">
        <f t="shared" si="325"/>
        <v>SEFemale90+</v>
      </c>
      <c r="F1043" s="204">
        <f>VLOOKUP(E1043,'Appendix 1b. Pop 2019'!$E$4:$F$1683,2,FALSE)</f>
        <v>3656</v>
      </c>
      <c r="G1043" s="204">
        <f>VLOOKUP(E1043,'Appendix 2b. Deaths 2019'!$E$4:$F$1683,2,FALSE)</f>
        <v>843</v>
      </c>
      <c r="H1043" s="202">
        <f t="shared" si="326"/>
        <v>0.23057986870897154</v>
      </c>
      <c r="I1043" s="205"/>
      <c r="J1043" s="214">
        <f>VLOOKUP(E1043,'Appendix 3. nax IBGE 2019'!$E$5:$O$1850,11,FALSE)</f>
        <v>5.0411307954020739</v>
      </c>
      <c r="K1043" s="202">
        <v>1</v>
      </c>
      <c r="L1043" s="202">
        <f t="shared" si="328"/>
        <v>0</v>
      </c>
      <c r="M1043" s="204">
        <f t="shared" si="324"/>
        <v>26656.995847811402</v>
      </c>
      <c r="N1043" s="204">
        <f t="shared" si="327"/>
        <v>26656.995847811402</v>
      </c>
      <c r="O1043" s="204">
        <f>M1043*Q1043</f>
        <v>115608.51342775622</v>
      </c>
      <c r="P1043" s="204">
        <f>O1043</f>
        <v>115608.51342775622</v>
      </c>
      <c r="Q1043" s="206">
        <f>1/H1043</f>
        <v>4.3368920521945435</v>
      </c>
    </row>
    <row r="1044" spans="2:17" x14ac:dyDescent="0.2">
      <c r="B1044" s="207" t="s">
        <v>54</v>
      </c>
      <c r="C1044" s="208" t="s">
        <v>70</v>
      </c>
      <c r="D1044" s="194">
        <v>0</v>
      </c>
      <c r="E1044" s="208" t="str">
        <f t="shared" si="325"/>
        <v>SEMale0</v>
      </c>
      <c r="F1044" s="195">
        <f>VLOOKUP(E1044,'Appendix 1b. Pop 2019'!$E$4:$F$1683,2,FALSE)</f>
        <v>17572</v>
      </c>
      <c r="G1044" s="195">
        <f>VLOOKUP(E1044,'Appendix 2b. Deaths 2019'!$E$4:$F$1683,2,FALSE)</f>
        <v>306</v>
      </c>
      <c r="H1044" s="193">
        <f t="shared" si="326"/>
        <v>1.7414067835192351E-2</v>
      </c>
      <c r="I1044" s="196">
        <v>1</v>
      </c>
      <c r="J1044" s="212">
        <f>VLOOKUP(E1044,'Appendix 3. nax IBGE 2019'!$E$5:$O$1850,11,FALSE)</f>
        <v>8.6165301961305327E-2</v>
      </c>
      <c r="K1044" s="193">
        <f t="shared" ref="K1044:K1062" si="329">(I1044*H1044)/(1+(I1044-J1044)*H1044)</f>
        <v>1.7141288578014158E-2</v>
      </c>
      <c r="L1044" s="193">
        <f t="shared" si="328"/>
        <v>0.98285871142198589</v>
      </c>
      <c r="M1044" s="195">
        <v>100000</v>
      </c>
      <c r="N1044" s="195">
        <f t="shared" si="327"/>
        <v>1714.1288578014157</v>
      </c>
      <c r="O1044" s="195">
        <f t="shared" ref="O1044:O1062" si="330">M1045*I1044+N1044*J1044</f>
        <v>98433.56957283162</v>
      </c>
      <c r="P1044" s="195">
        <f t="shared" ref="P1044:P1062" si="331">P1045+O1044</f>
        <v>7137290.9714057958</v>
      </c>
      <c r="Q1044" s="197">
        <f t="shared" ref="Q1044:Q1062" si="332">P1044/M1044</f>
        <v>71.372909714057954</v>
      </c>
    </row>
    <row r="1045" spans="2:17" x14ac:dyDescent="0.2">
      <c r="B1045" s="209" t="s">
        <v>54</v>
      </c>
      <c r="C1045" s="187" t="s">
        <v>70</v>
      </c>
      <c r="D1045" s="199" t="s">
        <v>139</v>
      </c>
      <c r="E1045" s="187" t="str">
        <f t="shared" si="325"/>
        <v>SEMale01-04</v>
      </c>
      <c r="F1045" s="189">
        <f>VLOOKUP(E1045,'Appendix 1b. Pop 2019'!$E$4:$F$1683,2,FALSE)</f>
        <v>69452</v>
      </c>
      <c r="G1045" s="189">
        <f>VLOOKUP(E1045,'Appendix 2b. Deaths 2019'!$E$4:$F$1683,2,FALSE)</f>
        <v>40</v>
      </c>
      <c r="H1045" s="190">
        <f t="shared" si="326"/>
        <v>5.7593733801762366E-4</v>
      </c>
      <c r="I1045" s="191">
        <v>4</v>
      </c>
      <c r="J1045" s="213">
        <f>VLOOKUP(E1045,'Appendix 3. nax IBGE 2019'!$E$5:$O$1850,11,FALSE)</f>
        <v>1.6072387635446144</v>
      </c>
      <c r="K1045" s="190">
        <f t="shared" si="329"/>
        <v>2.3005789689694439E-3</v>
      </c>
      <c r="L1045" s="190">
        <f t="shared" si="328"/>
        <v>0.9976994210310306</v>
      </c>
      <c r="M1045" s="189">
        <f t="shared" ref="M1045:M1063" si="333">M1044-N1044</f>
        <v>98285.871142198579</v>
      </c>
      <c r="N1045" s="189">
        <f t="shared" si="327"/>
        <v>226.11440809658282</v>
      </c>
      <c r="O1045" s="189">
        <f t="shared" si="330"/>
        <v>392602.44677809672</v>
      </c>
      <c r="P1045" s="189">
        <f t="shared" si="331"/>
        <v>7038857.4018329643</v>
      </c>
      <c r="Q1045" s="200">
        <f t="shared" si="332"/>
        <v>71.616167410769009</v>
      </c>
    </row>
    <row r="1046" spans="2:17" x14ac:dyDescent="0.2">
      <c r="B1046" s="209" t="s">
        <v>54</v>
      </c>
      <c r="C1046" s="187" t="s">
        <v>70</v>
      </c>
      <c r="D1046" s="199" t="s">
        <v>138</v>
      </c>
      <c r="E1046" s="187" t="str">
        <f t="shared" si="325"/>
        <v>SEMale05-09</v>
      </c>
      <c r="F1046" s="189">
        <f>VLOOKUP(E1046,'Appendix 1b. Pop 2019'!$E$4:$F$1683,2,FALSE)</f>
        <v>87429</v>
      </c>
      <c r="G1046" s="189">
        <f>VLOOKUP(E1046,'Appendix 2b. Deaths 2019'!$E$4:$F$1683,2,FALSE)</f>
        <v>24</v>
      </c>
      <c r="H1046" s="190">
        <f t="shared" si="326"/>
        <v>2.7450845829187111E-4</v>
      </c>
      <c r="I1046" s="191">
        <v>5</v>
      </c>
      <c r="J1046" s="213">
        <f>VLOOKUP(E1046,'Appendix 3. nax IBGE 2019'!$E$5:$O$1850,11,FALSE)</f>
        <v>2.4999999999998819</v>
      </c>
      <c r="K1046" s="190">
        <f t="shared" si="329"/>
        <v>1.3716010012687311E-3</v>
      </c>
      <c r="L1046" s="190">
        <f t="shared" si="328"/>
        <v>0.99862839899873124</v>
      </c>
      <c r="M1046" s="189">
        <f t="shared" si="333"/>
        <v>98059.756734101989</v>
      </c>
      <c r="N1046" s="189">
        <f t="shared" si="327"/>
        <v>134.49886052066248</v>
      </c>
      <c r="O1046" s="189">
        <f t="shared" si="330"/>
        <v>489962.53651920828</v>
      </c>
      <c r="P1046" s="189">
        <f t="shared" si="331"/>
        <v>6646254.955054868</v>
      </c>
      <c r="Q1046" s="200">
        <f t="shared" si="332"/>
        <v>67.777599867770391</v>
      </c>
    </row>
    <row r="1047" spans="2:17" x14ac:dyDescent="0.2">
      <c r="B1047" s="209" t="s">
        <v>54</v>
      </c>
      <c r="C1047" s="187" t="s">
        <v>70</v>
      </c>
      <c r="D1047" s="199" t="s">
        <v>120</v>
      </c>
      <c r="E1047" s="187" t="str">
        <f t="shared" si="325"/>
        <v>SEMale10-14</v>
      </c>
      <c r="F1047" s="189">
        <f>VLOOKUP(E1047,'Appendix 1b. Pop 2019'!$E$4:$F$1683,2,FALSE)</f>
        <v>92209</v>
      </c>
      <c r="G1047" s="189">
        <f>VLOOKUP(E1047,'Appendix 2b. Deaths 2019'!$E$4:$F$1683,2,FALSE)</f>
        <v>35</v>
      </c>
      <c r="H1047" s="190">
        <f t="shared" si="326"/>
        <v>3.7957249292368424E-4</v>
      </c>
      <c r="I1047" s="191">
        <v>5</v>
      </c>
      <c r="J1047" s="213">
        <f>VLOOKUP(E1047,'Appendix 3. nax IBGE 2019'!$E$5:$O$1850,11,FALSE)</f>
        <v>2.5000000000000413</v>
      </c>
      <c r="K1047" s="190">
        <f t="shared" si="329"/>
        <v>1.896063231000092E-3</v>
      </c>
      <c r="L1047" s="190">
        <f t="shared" si="328"/>
        <v>0.99810393676899989</v>
      </c>
      <c r="M1047" s="189">
        <f t="shared" si="333"/>
        <v>97925.257873581329</v>
      </c>
      <c r="N1047" s="189">
        <f t="shared" si="327"/>
        <v>185.67248084029981</v>
      </c>
      <c r="O1047" s="189">
        <f t="shared" si="330"/>
        <v>489162.10816580593</v>
      </c>
      <c r="P1047" s="189">
        <f t="shared" si="331"/>
        <v>6156292.41853566</v>
      </c>
      <c r="Q1047" s="200">
        <f t="shared" si="332"/>
        <v>62.867257663832298</v>
      </c>
    </row>
    <row r="1048" spans="2:17" x14ac:dyDescent="0.2">
      <c r="B1048" s="209" t="s">
        <v>54</v>
      </c>
      <c r="C1048" s="187" t="s">
        <v>70</v>
      </c>
      <c r="D1048" s="188" t="s">
        <v>121</v>
      </c>
      <c r="E1048" s="187" t="str">
        <f t="shared" si="325"/>
        <v>SEMale15-19</v>
      </c>
      <c r="F1048" s="189">
        <f>VLOOKUP(E1048,'Appendix 1b. Pop 2019'!$E$4:$F$1683,2,FALSE)</f>
        <v>96589</v>
      </c>
      <c r="G1048" s="189">
        <f>VLOOKUP(E1048,'Appendix 2b. Deaths 2019'!$E$4:$F$1683,2,FALSE)</f>
        <v>205</v>
      </c>
      <c r="H1048" s="190">
        <f t="shared" si="326"/>
        <v>2.1223948896872315E-3</v>
      </c>
      <c r="I1048" s="191">
        <v>5</v>
      </c>
      <c r="J1048" s="213">
        <f>VLOOKUP(E1048,'Appendix 3. nax IBGE 2019'!$E$5:$O$1850,11,FALSE)</f>
        <v>2.4999999999999658</v>
      </c>
      <c r="K1048" s="190">
        <f t="shared" si="329"/>
        <v>1.0555964634943849E-2</v>
      </c>
      <c r="L1048" s="190">
        <f t="shared" si="328"/>
        <v>0.98944403536505621</v>
      </c>
      <c r="M1048" s="189">
        <f t="shared" si="333"/>
        <v>97739.585392741035</v>
      </c>
      <c r="N1048" s="189">
        <f t="shared" si="327"/>
        <v>1031.7356068398487</v>
      </c>
      <c r="O1048" s="189">
        <f t="shared" si="330"/>
        <v>486118.58794660552</v>
      </c>
      <c r="P1048" s="189">
        <f t="shared" si="331"/>
        <v>5667130.3103698539</v>
      </c>
      <c r="Q1048" s="200">
        <f t="shared" si="332"/>
        <v>57.981935237375609</v>
      </c>
    </row>
    <row r="1049" spans="2:17" x14ac:dyDescent="0.2">
      <c r="B1049" s="209" t="s">
        <v>54</v>
      </c>
      <c r="C1049" s="187" t="s">
        <v>70</v>
      </c>
      <c r="D1049" s="188" t="s">
        <v>122</v>
      </c>
      <c r="E1049" s="187" t="str">
        <f t="shared" si="325"/>
        <v>SEMale20-24</v>
      </c>
      <c r="F1049" s="189">
        <f>VLOOKUP(E1049,'Appendix 1b. Pop 2019'!$E$4:$F$1683,2,FALSE)</f>
        <v>105061</v>
      </c>
      <c r="G1049" s="189">
        <f>VLOOKUP(E1049,'Appendix 2b. Deaths 2019'!$E$4:$F$1683,2,FALSE)</f>
        <v>347</v>
      </c>
      <c r="H1049" s="190">
        <f t="shared" si="326"/>
        <v>3.3028431101931261E-3</v>
      </c>
      <c r="I1049" s="191">
        <v>5</v>
      </c>
      <c r="J1049" s="213">
        <f>VLOOKUP(E1049,'Appendix 3. nax IBGE 2019'!$E$5:$O$1850,11,FALSE)</f>
        <v>2.4999999999999885</v>
      </c>
      <c r="K1049" s="190">
        <f t="shared" si="329"/>
        <v>1.6378972608882405E-2</v>
      </c>
      <c r="L1049" s="190">
        <f t="shared" si="328"/>
        <v>0.98362102739111756</v>
      </c>
      <c r="M1049" s="189">
        <f t="shared" si="333"/>
        <v>96707.849785901184</v>
      </c>
      <c r="N1049" s="189">
        <f t="shared" si="327"/>
        <v>1583.9752227071897</v>
      </c>
      <c r="O1049" s="189">
        <f t="shared" si="330"/>
        <v>479579.31087273796</v>
      </c>
      <c r="P1049" s="189">
        <f t="shared" si="331"/>
        <v>5181011.722423248</v>
      </c>
      <c r="Q1049" s="200">
        <f t="shared" si="332"/>
        <v>53.573848802277638</v>
      </c>
    </row>
    <row r="1050" spans="2:17" x14ac:dyDescent="0.2">
      <c r="B1050" s="209" t="s">
        <v>54</v>
      </c>
      <c r="C1050" s="187" t="s">
        <v>70</v>
      </c>
      <c r="D1050" s="188" t="s">
        <v>123</v>
      </c>
      <c r="E1050" s="187" t="str">
        <f t="shared" si="325"/>
        <v>SEMale25-29</v>
      </c>
      <c r="F1050" s="189">
        <f>VLOOKUP(E1050,'Appendix 1b. Pop 2019'!$E$4:$F$1683,2,FALSE)</f>
        <v>97004</v>
      </c>
      <c r="G1050" s="189">
        <f>VLOOKUP(E1050,'Appendix 2b. Deaths 2019'!$E$4:$F$1683,2,FALSE)</f>
        <v>285</v>
      </c>
      <c r="H1050" s="190">
        <f t="shared" si="326"/>
        <v>2.9380231743020907E-3</v>
      </c>
      <c r="I1050" s="191">
        <v>5</v>
      </c>
      <c r="J1050" s="213">
        <f>VLOOKUP(E1050,'Appendix 3. nax IBGE 2019'!$E$5:$O$1850,11,FALSE)</f>
        <v>2.4999999999999942</v>
      </c>
      <c r="K1050" s="190">
        <f t="shared" si="329"/>
        <v>1.4583002870548986E-2</v>
      </c>
      <c r="L1050" s="190">
        <f t="shared" si="328"/>
        <v>0.98541699712945097</v>
      </c>
      <c r="M1050" s="189">
        <f t="shared" si="333"/>
        <v>95123.874563193996</v>
      </c>
      <c r="N1050" s="189">
        <f t="shared" si="327"/>
        <v>1387.1917358127998</v>
      </c>
      <c r="O1050" s="189">
        <f t="shared" si="330"/>
        <v>472151.39347643795</v>
      </c>
      <c r="P1050" s="189">
        <f t="shared" si="331"/>
        <v>4701432.4115505097</v>
      </c>
      <c r="Q1050" s="200">
        <f t="shared" si="332"/>
        <v>49.424315747643242</v>
      </c>
    </row>
    <row r="1051" spans="2:17" x14ac:dyDescent="0.2">
      <c r="B1051" s="209" t="s">
        <v>54</v>
      </c>
      <c r="C1051" s="187" t="s">
        <v>70</v>
      </c>
      <c r="D1051" s="188" t="s">
        <v>124</v>
      </c>
      <c r="E1051" s="187" t="str">
        <f t="shared" si="325"/>
        <v>SEMale30-34</v>
      </c>
      <c r="F1051" s="189">
        <f>VLOOKUP(E1051,'Appendix 1b. Pop 2019'!$E$4:$F$1683,2,FALSE)</f>
        <v>94798</v>
      </c>
      <c r="G1051" s="189">
        <f>VLOOKUP(E1051,'Appendix 2b. Deaths 2019'!$E$4:$F$1683,2,FALSE)</f>
        <v>258</v>
      </c>
      <c r="H1051" s="190">
        <f t="shared" si="326"/>
        <v>2.7215764045654973E-3</v>
      </c>
      <c r="I1051" s="191">
        <v>5</v>
      </c>
      <c r="J1051" s="213">
        <f>VLOOKUP(E1051,'Appendix 3. nax IBGE 2019'!$E$5:$O$1850,11,FALSE)</f>
        <v>2.4999999999999747</v>
      </c>
      <c r="K1051" s="190">
        <f t="shared" si="329"/>
        <v>1.3515920497050596E-2</v>
      </c>
      <c r="L1051" s="190">
        <f t="shared" si="328"/>
        <v>0.98648407950294936</v>
      </c>
      <c r="M1051" s="189">
        <f t="shared" si="333"/>
        <v>93736.682827381199</v>
      </c>
      <c r="N1051" s="189">
        <f t="shared" si="327"/>
        <v>1266.9375527521322</v>
      </c>
      <c r="O1051" s="189">
        <f t="shared" si="330"/>
        <v>465516.07025502564</v>
      </c>
      <c r="P1051" s="189">
        <f t="shared" si="331"/>
        <v>4229281.018074072</v>
      </c>
      <c r="Q1051" s="200">
        <f t="shared" si="332"/>
        <v>45.118739969307583</v>
      </c>
    </row>
    <row r="1052" spans="2:17" x14ac:dyDescent="0.2">
      <c r="B1052" s="209" t="s">
        <v>54</v>
      </c>
      <c r="C1052" s="187" t="s">
        <v>70</v>
      </c>
      <c r="D1052" s="188" t="s">
        <v>125</v>
      </c>
      <c r="E1052" s="187" t="str">
        <f t="shared" si="325"/>
        <v>SEMale35-39</v>
      </c>
      <c r="F1052" s="189">
        <f>VLOOKUP(E1052,'Appendix 1b. Pop 2019'!$E$4:$F$1683,2,FALSE)</f>
        <v>88061</v>
      </c>
      <c r="G1052" s="189">
        <f>VLOOKUP(E1052,'Appendix 2b. Deaths 2019'!$E$4:$F$1683,2,FALSE)</f>
        <v>329</v>
      </c>
      <c r="H1052" s="190">
        <f t="shared" si="326"/>
        <v>3.7360466040585504E-3</v>
      </c>
      <c r="I1052" s="191">
        <v>5</v>
      </c>
      <c r="J1052" s="213">
        <f>VLOOKUP(E1052,'Appendix 3. nax IBGE 2019'!$E$5:$O$1850,11,FALSE)</f>
        <v>2.5000000000000013</v>
      </c>
      <c r="K1052" s="190">
        <f t="shared" si="329"/>
        <v>1.8507372009428071E-2</v>
      </c>
      <c r="L1052" s="190">
        <f t="shared" si="328"/>
        <v>0.98149262799057191</v>
      </c>
      <c r="M1052" s="189">
        <f t="shared" si="333"/>
        <v>92469.745274629066</v>
      </c>
      <c r="N1052" s="189">
        <f t="shared" si="327"/>
        <v>1711.3719754146136</v>
      </c>
      <c r="O1052" s="189">
        <f t="shared" si="330"/>
        <v>458070.29643460881</v>
      </c>
      <c r="P1052" s="189">
        <f t="shared" si="331"/>
        <v>3763764.9478190462</v>
      </c>
      <c r="Q1052" s="200">
        <f t="shared" si="332"/>
        <v>40.702663737646425</v>
      </c>
    </row>
    <row r="1053" spans="2:17" x14ac:dyDescent="0.2">
      <c r="B1053" s="209" t="s">
        <v>54</v>
      </c>
      <c r="C1053" s="187" t="s">
        <v>70</v>
      </c>
      <c r="D1053" s="188" t="s">
        <v>126</v>
      </c>
      <c r="E1053" s="187" t="str">
        <f t="shared" si="325"/>
        <v>SEMale40-44</v>
      </c>
      <c r="F1053" s="189">
        <f>VLOOKUP(E1053,'Appendix 1b. Pop 2019'!$E$4:$F$1683,2,FALSE)</f>
        <v>77529</v>
      </c>
      <c r="G1053" s="189">
        <f>VLOOKUP(E1053,'Appendix 2b. Deaths 2019'!$E$4:$F$1683,2,FALSE)</f>
        <v>329</v>
      </c>
      <c r="H1053" s="190">
        <f t="shared" si="326"/>
        <v>4.2435733725444671E-3</v>
      </c>
      <c r="I1053" s="191">
        <v>5</v>
      </c>
      <c r="J1053" s="213">
        <f>VLOOKUP(E1053,'Appendix 3. nax IBGE 2019'!$E$5:$O$1850,11,FALSE)</f>
        <v>2.4999999999999956</v>
      </c>
      <c r="K1053" s="190">
        <f t="shared" si="329"/>
        <v>2.0995130916447034E-2</v>
      </c>
      <c r="L1053" s="190">
        <f t="shared" si="328"/>
        <v>0.979004869083553</v>
      </c>
      <c r="M1053" s="189">
        <f t="shared" si="333"/>
        <v>90758.373299214451</v>
      </c>
      <c r="N1053" s="189">
        <f t="shared" si="327"/>
        <v>1905.4839291807782</v>
      </c>
      <c r="O1053" s="189">
        <f t="shared" si="330"/>
        <v>449028.15667312033</v>
      </c>
      <c r="P1053" s="189">
        <f t="shared" si="331"/>
        <v>3305694.6513844375</v>
      </c>
      <c r="Q1053" s="200">
        <f t="shared" si="332"/>
        <v>36.423026671997981</v>
      </c>
    </row>
    <row r="1054" spans="2:17" x14ac:dyDescent="0.2">
      <c r="B1054" s="209" t="s">
        <v>54</v>
      </c>
      <c r="C1054" s="187" t="s">
        <v>70</v>
      </c>
      <c r="D1054" s="188" t="s">
        <v>127</v>
      </c>
      <c r="E1054" s="187" t="str">
        <f t="shared" si="325"/>
        <v>SEMale45-49</v>
      </c>
      <c r="F1054" s="189">
        <f>VLOOKUP(E1054,'Appendix 1b. Pop 2019'!$E$4:$F$1683,2,FALSE)</f>
        <v>67188</v>
      </c>
      <c r="G1054" s="189">
        <f>VLOOKUP(E1054,'Appendix 2b. Deaths 2019'!$E$4:$F$1683,2,FALSE)</f>
        <v>335</v>
      </c>
      <c r="H1054" s="190">
        <f t="shared" si="326"/>
        <v>4.9860094064416265E-3</v>
      </c>
      <c r="I1054" s="191">
        <v>5</v>
      </c>
      <c r="J1054" s="213">
        <f>VLOOKUP(E1054,'Appendix 3. nax IBGE 2019'!$E$5:$O$1850,11,FALSE)</f>
        <v>2.4999999999999987</v>
      </c>
      <c r="K1054" s="190">
        <f t="shared" si="329"/>
        <v>2.4623119271449674E-2</v>
      </c>
      <c r="L1054" s="190">
        <f t="shared" si="328"/>
        <v>0.97537688072855033</v>
      </c>
      <c r="M1054" s="189">
        <f t="shared" si="333"/>
        <v>88852.889370033678</v>
      </c>
      <c r="N1054" s="189">
        <f t="shared" si="327"/>
        <v>2187.835292571262</v>
      </c>
      <c r="O1054" s="189">
        <f t="shared" si="330"/>
        <v>438794.85861874023</v>
      </c>
      <c r="P1054" s="189">
        <f t="shared" si="331"/>
        <v>2856666.4947113171</v>
      </c>
      <c r="Q1054" s="200">
        <f t="shared" si="332"/>
        <v>32.150518851610357</v>
      </c>
    </row>
    <row r="1055" spans="2:17" x14ac:dyDescent="0.2">
      <c r="B1055" s="209" t="s">
        <v>54</v>
      </c>
      <c r="C1055" s="187" t="s">
        <v>70</v>
      </c>
      <c r="D1055" s="188" t="s">
        <v>128</v>
      </c>
      <c r="E1055" s="187" t="str">
        <f t="shared" si="325"/>
        <v>SEMale50-54</v>
      </c>
      <c r="F1055" s="189">
        <f>VLOOKUP(E1055,'Appendix 1b. Pop 2019'!$E$4:$F$1683,2,FALSE)</f>
        <v>60165</v>
      </c>
      <c r="G1055" s="189">
        <f>VLOOKUP(E1055,'Appendix 2b. Deaths 2019'!$E$4:$F$1683,2,FALSE)</f>
        <v>427</v>
      </c>
      <c r="H1055" s="190">
        <f t="shared" si="326"/>
        <v>7.0971495055264693E-3</v>
      </c>
      <c r="I1055" s="191">
        <v>5</v>
      </c>
      <c r="J1055" s="213">
        <f>VLOOKUP(E1055,'Appendix 3. nax IBGE 2019'!$E$5:$O$1850,11,FALSE)</f>
        <v>2.5000000000000031</v>
      </c>
      <c r="K1055" s="190">
        <f t="shared" si="329"/>
        <v>3.4867104887110603E-2</v>
      </c>
      <c r="L1055" s="190">
        <f t="shared" si="328"/>
        <v>0.96513289511288936</v>
      </c>
      <c r="M1055" s="189">
        <f t="shared" si="333"/>
        <v>86665.05407746241</v>
      </c>
      <c r="N1055" s="189">
        <f t="shared" si="327"/>
        <v>3021.7595305659943</v>
      </c>
      <c r="O1055" s="189">
        <f t="shared" si="330"/>
        <v>425770.8715608971</v>
      </c>
      <c r="P1055" s="189">
        <f t="shared" si="331"/>
        <v>2417871.6360925771</v>
      </c>
      <c r="Q1055" s="200">
        <f t="shared" si="332"/>
        <v>27.899037989769791</v>
      </c>
    </row>
    <row r="1056" spans="2:17" x14ac:dyDescent="0.2">
      <c r="B1056" s="209" t="s">
        <v>54</v>
      </c>
      <c r="C1056" s="187" t="s">
        <v>70</v>
      </c>
      <c r="D1056" s="188" t="s">
        <v>129</v>
      </c>
      <c r="E1056" s="187" t="str">
        <f t="shared" si="325"/>
        <v>SEMale55-59</v>
      </c>
      <c r="F1056" s="189">
        <f>VLOOKUP(E1056,'Appendix 1b. Pop 2019'!$E$4:$F$1683,2,FALSE)</f>
        <v>47979</v>
      </c>
      <c r="G1056" s="189">
        <f>VLOOKUP(E1056,'Appendix 2b. Deaths 2019'!$E$4:$F$1683,2,FALSE)</f>
        <v>500</v>
      </c>
      <c r="H1056" s="190">
        <f t="shared" si="326"/>
        <v>1.0421225953021113E-2</v>
      </c>
      <c r="I1056" s="191">
        <v>5</v>
      </c>
      <c r="J1056" s="213">
        <f>VLOOKUP(E1056,'Appendix 3. nax IBGE 2019'!$E$5:$O$1850,11,FALSE)</f>
        <v>2.4999999999999978</v>
      </c>
      <c r="K1056" s="190">
        <f t="shared" si="329"/>
        <v>5.0783075016758411E-2</v>
      </c>
      <c r="L1056" s="190">
        <f t="shared" si="328"/>
        <v>0.94921692498324162</v>
      </c>
      <c r="M1056" s="189">
        <f t="shared" si="333"/>
        <v>83643.294546896417</v>
      </c>
      <c r="N1056" s="189">
        <f t="shared" si="327"/>
        <v>4247.6637016238601</v>
      </c>
      <c r="O1056" s="189">
        <f t="shared" si="330"/>
        <v>407597.31348042248</v>
      </c>
      <c r="P1056" s="189">
        <f t="shared" si="331"/>
        <v>1992100.7645316799</v>
      </c>
      <c r="Q1056" s="200">
        <f t="shared" si="332"/>
        <v>23.816622424105564</v>
      </c>
    </row>
    <row r="1057" spans="2:17" x14ac:dyDescent="0.2">
      <c r="B1057" s="209" t="s">
        <v>54</v>
      </c>
      <c r="C1057" s="187" t="s">
        <v>70</v>
      </c>
      <c r="D1057" s="188" t="s">
        <v>130</v>
      </c>
      <c r="E1057" s="187" t="str">
        <f t="shared" si="325"/>
        <v>SEMale60-64</v>
      </c>
      <c r="F1057" s="189">
        <f>VLOOKUP(E1057,'Appendix 1b. Pop 2019'!$E$4:$F$1683,2,FALSE)</f>
        <v>36648</v>
      </c>
      <c r="G1057" s="189">
        <f>VLOOKUP(E1057,'Appendix 2b. Deaths 2019'!$E$4:$F$1683,2,FALSE)</f>
        <v>573</v>
      </c>
      <c r="H1057" s="190">
        <f t="shared" si="326"/>
        <v>1.5635232481990832E-2</v>
      </c>
      <c r="I1057" s="191">
        <v>5</v>
      </c>
      <c r="J1057" s="213">
        <f>VLOOKUP(E1057,'Appendix 3. nax IBGE 2019'!$E$5:$O$1850,11,FALSE)</f>
        <v>2.5000000000000062</v>
      </c>
      <c r="K1057" s="190">
        <f t="shared" si="329"/>
        <v>7.5235356678615056E-2</v>
      </c>
      <c r="L1057" s="190">
        <f t="shared" si="328"/>
        <v>0.92476464332138497</v>
      </c>
      <c r="M1057" s="189">
        <f t="shared" si="333"/>
        <v>79395.630845272564</v>
      </c>
      <c r="N1057" s="189">
        <f t="shared" si="327"/>
        <v>5973.3586053677327</v>
      </c>
      <c r="O1057" s="189">
        <f t="shared" si="330"/>
        <v>382044.75771294354</v>
      </c>
      <c r="P1057" s="189">
        <f t="shared" si="331"/>
        <v>1584503.4510512573</v>
      </c>
      <c r="Q1057" s="200">
        <f t="shared" si="332"/>
        <v>19.957061039532039</v>
      </c>
    </row>
    <row r="1058" spans="2:17" x14ac:dyDescent="0.2">
      <c r="B1058" s="209" t="s">
        <v>54</v>
      </c>
      <c r="C1058" s="187" t="s">
        <v>70</v>
      </c>
      <c r="D1058" s="188" t="s">
        <v>131</v>
      </c>
      <c r="E1058" s="187" t="str">
        <f t="shared" si="325"/>
        <v>SEMale65-69</v>
      </c>
      <c r="F1058" s="189">
        <f>VLOOKUP(E1058,'Appendix 1b. Pop 2019'!$E$4:$F$1683,2,FALSE)</f>
        <v>27841</v>
      </c>
      <c r="G1058" s="189">
        <f>VLOOKUP(E1058,'Appendix 2b. Deaths 2019'!$E$4:$F$1683,2,FALSE)</f>
        <v>665</v>
      </c>
      <c r="H1058" s="190">
        <f t="shared" si="326"/>
        <v>2.3885636291799864E-2</v>
      </c>
      <c r="I1058" s="191">
        <v>5</v>
      </c>
      <c r="J1058" s="213">
        <f>VLOOKUP(E1058,'Appendix 3. nax IBGE 2019'!$E$5:$O$1850,11,FALSE)</f>
        <v>2.4999999999999996</v>
      </c>
      <c r="K1058" s="190">
        <f t="shared" si="329"/>
        <v>0.11269849339908823</v>
      </c>
      <c r="L1058" s="190">
        <f t="shared" si="328"/>
        <v>0.88730150660091178</v>
      </c>
      <c r="M1058" s="189">
        <f t="shared" si="333"/>
        <v>73422.272239904836</v>
      </c>
      <c r="N1058" s="189">
        <f t="shared" si="327"/>
        <v>8274.5794633749738</v>
      </c>
      <c r="O1058" s="189">
        <f t="shared" si="330"/>
        <v>346424.91254108673</v>
      </c>
      <c r="P1058" s="189">
        <f t="shared" si="331"/>
        <v>1202458.6933383138</v>
      </c>
      <c r="Q1058" s="200">
        <f t="shared" si="332"/>
        <v>16.377301555164625</v>
      </c>
    </row>
    <row r="1059" spans="2:17" x14ac:dyDescent="0.2">
      <c r="B1059" s="209" t="s">
        <v>54</v>
      </c>
      <c r="C1059" s="187" t="s">
        <v>70</v>
      </c>
      <c r="D1059" s="188" t="s">
        <v>132</v>
      </c>
      <c r="E1059" s="187" t="str">
        <f t="shared" si="325"/>
        <v>SEMale70-74</v>
      </c>
      <c r="F1059" s="189">
        <f>VLOOKUP(E1059,'Appendix 1b. Pop 2019'!$E$4:$F$1683,2,FALSE)</f>
        <v>20157</v>
      </c>
      <c r="G1059" s="189">
        <f>VLOOKUP(E1059,'Appendix 2b. Deaths 2019'!$E$4:$F$1683,2,FALSE)</f>
        <v>660</v>
      </c>
      <c r="H1059" s="190">
        <f t="shared" si="326"/>
        <v>3.2742967703527311E-2</v>
      </c>
      <c r="I1059" s="191">
        <v>5</v>
      </c>
      <c r="J1059" s="213">
        <f>VLOOKUP(E1059,'Appendix 3. nax IBGE 2019'!$E$5:$O$1850,11,FALSE)</f>
        <v>2.4999999999999987</v>
      </c>
      <c r="K1059" s="190">
        <f t="shared" si="329"/>
        <v>0.15132755537212819</v>
      </c>
      <c r="L1059" s="190">
        <f t="shared" si="328"/>
        <v>0.84867244462787184</v>
      </c>
      <c r="M1059" s="189">
        <f t="shared" si="333"/>
        <v>65147.692776529861</v>
      </c>
      <c r="N1059" s="189">
        <f t="shared" si="327"/>
        <v>9858.641086006719</v>
      </c>
      <c r="O1059" s="189">
        <f t="shared" si="330"/>
        <v>301091.86116763251</v>
      </c>
      <c r="P1059" s="189">
        <f t="shared" si="331"/>
        <v>856033.78079722705</v>
      </c>
      <c r="Q1059" s="200">
        <f t="shared" si="332"/>
        <v>13.139894051714172</v>
      </c>
    </row>
    <row r="1060" spans="2:17" x14ac:dyDescent="0.2">
      <c r="B1060" s="209" t="s">
        <v>54</v>
      </c>
      <c r="C1060" s="187" t="s">
        <v>70</v>
      </c>
      <c r="D1060" s="188" t="s">
        <v>133</v>
      </c>
      <c r="E1060" s="187" t="str">
        <f t="shared" si="325"/>
        <v>SEMale75-79</v>
      </c>
      <c r="F1060" s="189">
        <f>VLOOKUP(E1060,'Appendix 1b. Pop 2019'!$E$4:$F$1683,2,FALSE)</f>
        <v>12392</v>
      </c>
      <c r="G1060" s="189">
        <f>VLOOKUP(E1060,'Appendix 2b. Deaths 2019'!$E$4:$F$1683,2,FALSE)</f>
        <v>684</v>
      </c>
      <c r="H1060" s="190">
        <f t="shared" si="326"/>
        <v>5.5196901226597803E-2</v>
      </c>
      <c r="I1060" s="191">
        <v>5</v>
      </c>
      <c r="J1060" s="213">
        <f>VLOOKUP(E1060,'Appendix 3. nax IBGE 2019'!$E$5:$O$1850,11,FALSE)</f>
        <v>2.5000000000000004</v>
      </c>
      <c r="K1060" s="190">
        <f t="shared" si="329"/>
        <v>0.24251879166075732</v>
      </c>
      <c r="L1060" s="190">
        <f t="shared" si="328"/>
        <v>0.75748120833924271</v>
      </c>
      <c r="M1060" s="189">
        <f t="shared" si="333"/>
        <v>55289.051690523142</v>
      </c>
      <c r="N1060" s="189">
        <f t="shared" si="327"/>
        <v>13408.634008054823</v>
      </c>
      <c r="O1060" s="189">
        <f t="shared" si="330"/>
        <v>242923.67343247862</v>
      </c>
      <c r="P1060" s="189">
        <f t="shared" si="331"/>
        <v>554941.91962959454</v>
      </c>
      <c r="Q1060" s="200">
        <f t="shared" si="332"/>
        <v>10.037103235842165</v>
      </c>
    </row>
    <row r="1061" spans="2:17" x14ac:dyDescent="0.2">
      <c r="B1061" s="209" t="s">
        <v>54</v>
      </c>
      <c r="C1061" s="187" t="s">
        <v>70</v>
      </c>
      <c r="D1061" s="188" t="s">
        <v>134</v>
      </c>
      <c r="E1061" s="187" t="str">
        <f t="shared" si="325"/>
        <v>SEMale80-84</v>
      </c>
      <c r="F1061" s="189">
        <f>VLOOKUP(E1061,'Appendix 1b. Pop 2019'!$E$4:$F$1683,2,FALSE)</f>
        <v>7176</v>
      </c>
      <c r="G1061" s="189">
        <f>VLOOKUP(E1061,'Appendix 2b. Deaths 2019'!$E$4:$F$1683,2,FALSE)</f>
        <v>618</v>
      </c>
      <c r="H1061" s="190">
        <f t="shared" si="326"/>
        <v>8.612040133779264E-2</v>
      </c>
      <c r="I1061" s="191">
        <v>5</v>
      </c>
      <c r="J1061" s="213">
        <f>VLOOKUP(E1061,'Appendix 3. nax IBGE 2019'!$E$5:$O$1850,11,FALSE)</f>
        <v>2.5</v>
      </c>
      <c r="K1061" s="190">
        <f t="shared" si="329"/>
        <v>0.35431716546267633</v>
      </c>
      <c r="L1061" s="190">
        <f t="shared" si="328"/>
        <v>0.64568283453732367</v>
      </c>
      <c r="M1061" s="189">
        <f t="shared" si="333"/>
        <v>41880.417682468316</v>
      </c>
      <c r="N1061" s="189">
        <f t="shared" si="327"/>
        <v>14838.950881645122</v>
      </c>
      <c r="O1061" s="189">
        <f t="shared" si="330"/>
        <v>172304.71120822878</v>
      </c>
      <c r="P1061" s="189">
        <f t="shared" si="331"/>
        <v>312018.24619711586</v>
      </c>
      <c r="Q1061" s="200">
        <f t="shared" si="332"/>
        <v>7.4502181082050365</v>
      </c>
    </row>
    <row r="1062" spans="2:17" x14ac:dyDescent="0.2">
      <c r="B1062" s="209" t="s">
        <v>54</v>
      </c>
      <c r="C1062" s="187" t="s">
        <v>70</v>
      </c>
      <c r="D1062" s="188" t="s">
        <v>135</v>
      </c>
      <c r="E1062" s="187" t="str">
        <f t="shared" si="325"/>
        <v>SEMale85-89</v>
      </c>
      <c r="F1062" s="189">
        <f>VLOOKUP(E1062,'Appendix 1b. Pop 2019'!$E$4:$F$1683,2,FALSE)</f>
        <v>3339</v>
      </c>
      <c r="G1062" s="189">
        <f>VLOOKUP(E1062,'Appendix 2b. Deaths 2019'!$E$4:$F$1683,2,FALSE)</f>
        <v>475</v>
      </c>
      <c r="H1062" s="190">
        <f t="shared" si="326"/>
        <v>0.14225816112608566</v>
      </c>
      <c r="I1062" s="191">
        <v>5</v>
      </c>
      <c r="J1062" s="213">
        <f>VLOOKUP(E1062,'Appendix 3. nax IBGE 2019'!$E$5:$O$1850,11,FALSE)</f>
        <v>2.5000000000000004</v>
      </c>
      <c r="K1062" s="190">
        <f t="shared" si="329"/>
        <v>0.524687948746272</v>
      </c>
      <c r="L1062" s="190">
        <f t="shared" si="328"/>
        <v>0.475312051253728</v>
      </c>
      <c r="M1062" s="189">
        <f t="shared" si="333"/>
        <v>27041.466800823197</v>
      </c>
      <c r="N1062" s="189">
        <f t="shared" si="327"/>
        <v>14188.331746814338</v>
      </c>
      <c r="O1062" s="189">
        <f t="shared" si="330"/>
        <v>99736.504637080143</v>
      </c>
      <c r="P1062" s="189">
        <f t="shared" si="331"/>
        <v>139713.53498888711</v>
      </c>
      <c r="Q1062" s="200">
        <f t="shared" si="332"/>
        <v>5.1666404051955475</v>
      </c>
    </row>
    <row r="1063" spans="2:17" x14ac:dyDescent="0.2">
      <c r="B1063" s="210" t="s">
        <v>54</v>
      </c>
      <c r="C1063" s="211" t="s">
        <v>70</v>
      </c>
      <c r="D1063" s="203" t="s">
        <v>8</v>
      </c>
      <c r="E1063" s="211" t="str">
        <f t="shared" si="325"/>
        <v>SEMale90+</v>
      </c>
      <c r="F1063" s="204">
        <f>VLOOKUP(E1063,'Appendix 1b. Pop 2019'!$E$4:$F$1683,2,FALSE)</f>
        <v>1692</v>
      </c>
      <c r="G1063" s="204">
        <f>VLOOKUP(E1063,'Appendix 2b. Deaths 2019'!$E$4:$F$1683,2,FALSE)</f>
        <v>544</v>
      </c>
      <c r="H1063" s="202">
        <f t="shared" si="326"/>
        <v>0.32151300236406621</v>
      </c>
      <c r="I1063" s="205"/>
      <c r="J1063" s="214">
        <f>VLOOKUP(E1063,'Appendix 3. nax IBGE 2019'!$E$5:$O$1850,11,FALSE)</f>
        <v>3.9148366182883594</v>
      </c>
      <c r="K1063" s="202">
        <v>1</v>
      </c>
      <c r="L1063" s="202">
        <f t="shared" si="328"/>
        <v>0</v>
      </c>
      <c r="M1063" s="204">
        <f t="shared" si="333"/>
        <v>12853.135054008859</v>
      </c>
      <c r="N1063" s="204">
        <f t="shared" si="327"/>
        <v>12853.135054008859</v>
      </c>
      <c r="O1063" s="204">
        <f>M1063*Q1063</f>
        <v>39977.030351806963</v>
      </c>
      <c r="P1063" s="204">
        <f>O1063</f>
        <v>39977.030351806963</v>
      </c>
      <c r="Q1063" s="206">
        <f>1/H1063</f>
        <v>3.1102941176470584</v>
      </c>
    </row>
    <row r="1064" spans="2:17" x14ac:dyDescent="0.2">
      <c r="B1064" s="207" t="s">
        <v>13</v>
      </c>
      <c r="C1064" s="208" t="s">
        <v>69</v>
      </c>
      <c r="D1064" s="194">
        <v>0</v>
      </c>
      <c r="E1064" s="208" t="str">
        <f t="shared" si="325"/>
        <v>SPFemale0</v>
      </c>
      <c r="F1064" s="195">
        <f>VLOOKUP(E1064,'Appendix 1b. Pop 2019'!$E$4:$F$1683,2,FALSE)</f>
        <v>296156</v>
      </c>
      <c r="G1064" s="195">
        <f>VLOOKUP(E1064,'Appendix 2b. Deaths 2019'!$E$4:$F$1683,2,FALSE)</f>
        <v>2888</v>
      </c>
      <c r="H1064" s="193">
        <f t="shared" si="326"/>
        <v>9.7516173908345598E-3</v>
      </c>
      <c r="I1064" s="196">
        <v>1</v>
      </c>
      <c r="J1064" s="212">
        <f>VLOOKUP(E1064,'Appendix 3. nax IBGE 2019'!$E$5:$O$1850,11,FALSE)</f>
        <v>7.453091898219634E-2</v>
      </c>
      <c r="K1064" s="193">
        <f t="shared" ref="K1064:K1082" si="334">(I1064*H1064)/(1+(I1064-J1064)*H1064)</f>
        <v>9.6643979353376874E-3</v>
      </c>
      <c r="L1064" s="193">
        <f t="shared" si="328"/>
        <v>0.99033560206466231</v>
      </c>
      <c r="M1064" s="195">
        <v>100000</v>
      </c>
      <c r="N1064" s="195">
        <f t="shared" si="327"/>
        <v>966.43979353376869</v>
      </c>
      <c r="O1064" s="195">
        <f t="shared" ref="O1064:O1082" si="335">M1065*I1064+N1064*J1064</f>
        <v>99105.589852419274</v>
      </c>
      <c r="P1064" s="195">
        <f t="shared" ref="P1064:P1082" si="336">P1065+O1064</f>
        <v>8062970.9575773859</v>
      </c>
      <c r="Q1064" s="197">
        <f t="shared" ref="Q1064:Q1082" si="337">P1064/M1064</f>
        <v>80.629709575773859</v>
      </c>
    </row>
    <row r="1065" spans="2:17" x14ac:dyDescent="0.2">
      <c r="B1065" s="209" t="s">
        <v>13</v>
      </c>
      <c r="C1065" s="187" t="s">
        <v>69</v>
      </c>
      <c r="D1065" s="199" t="s">
        <v>139</v>
      </c>
      <c r="E1065" s="187" t="str">
        <f t="shared" si="325"/>
        <v>SPFemale01-04</v>
      </c>
      <c r="F1065" s="189">
        <f>VLOOKUP(E1065,'Appendix 1b. Pop 2019'!$E$4:$F$1683,2,FALSE)</f>
        <v>1198316</v>
      </c>
      <c r="G1065" s="189">
        <f>VLOOKUP(E1065,'Appendix 2b. Deaths 2019'!$E$4:$F$1683,2,FALSE)</f>
        <v>440</v>
      </c>
      <c r="H1065" s="190">
        <f t="shared" si="326"/>
        <v>3.6718194532994638E-4</v>
      </c>
      <c r="I1065" s="191">
        <v>4</v>
      </c>
      <c r="J1065" s="213">
        <f>VLOOKUP(E1065,'Appendix 3. nax IBGE 2019'!$E$5:$O$1850,11,FALSE)</f>
        <v>1.5107124188844894</v>
      </c>
      <c r="K1065" s="190">
        <f t="shared" si="334"/>
        <v>1.4673865585202893E-3</v>
      </c>
      <c r="L1065" s="190">
        <f t="shared" si="328"/>
        <v>0.9985326134414797</v>
      </c>
      <c r="M1065" s="189">
        <f t="shared" ref="M1065:M1083" si="338">M1064-N1064</f>
        <v>99033.560206466238</v>
      </c>
      <c r="N1065" s="189">
        <f t="shared" si="327"/>
        <v>145.32051508937835</v>
      </c>
      <c r="O1065" s="189">
        <f t="shared" si="335"/>
        <v>395772.49627237167</v>
      </c>
      <c r="P1065" s="189">
        <f t="shared" si="336"/>
        <v>7963865.3677249663</v>
      </c>
      <c r="Q1065" s="200">
        <f t="shared" si="337"/>
        <v>80.415824202642156</v>
      </c>
    </row>
    <row r="1066" spans="2:17" x14ac:dyDescent="0.2">
      <c r="B1066" s="209" t="s">
        <v>13</v>
      </c>
      <c r="C1066" s="187" t="s">
        <v>69</v>
      </c>
      <c r="D1066" s="199" t="s">
        <v>138</v>
      </c>
      <c r="E1066" s="187" t="str">
        <f t="shared" si="325"/>
        <v>SPFemale05-09</v>
      </c>
      <c r="F1066" s="189">
        <f>VLOOKUP(E1066,'Appendix 1b. Pop 2019'!$E$4:$F$1683,2,FALSE)</f>
        <v>1470654</v>
      </c>
      <c r="G1066" s="189">
        <f>VLOOKUP(E1066,'Appendix 2b. Deaths 2019'!$E$4:$F$1683,2,FALSE)</f>
        <v>224</v>
      </c>
      <c r="H1066" s="190">
        <f t="shared" si="326"/>
        <v>1.5231318855420787E-4</v>
      </c>
      <c r="I1066" s="191">
        <v>5</v>
      </c>
      <c r="J1066" s="213">
        <f>VLOOKUP(E1066,'Appendix 3. nax IBGE 2019'!$E$5:$O$1850,11,FALSE)</f>
        <v>2.5000000000007239</v>
      </c>
      <c r="K1066" s="190">
        <f t="shared" si="334"/>
        <v>7.612760618101788E-4</v>
      </c>
      <c r="L1066" s="190">
        <f t="shared" si="328"/>
        <v>0.9992387239381898</v>
      </c>
      <c r="M1066" s="189">
        <f t="shared" si="338"/>
        <v>98888.239691376861</v>
      </c>
      <c r="N1066" s="189">
        <f t="shared" si="327"/>
        <v>75.281249671592391</v>
      </c>
      <c r="O1066" s="189">
        <f t="shared" si="335"/>
        <v>494252.99533270538</v>
      </c>
      <c r="P1066" s="189">
        <f t="shared" si="336"/>
        <v>7568092.8714525942</v>
      </c>
      <c r="Q1066" s="200">
        <f t="shared" si="337"/>
        <v>76.531778653074142</v>
      </c>
    </row>
    <row r="1067" spans="2:17" x14ac:dyDescent="0.2">
      <c r="B1067" s="209" t="s">
        <v>13</v>
      </c>
      <c r="C1067" s="187" t="s">
        <v>69</v>
      </c>
      <c r="D1067" s="199" t="s">
        <v>120</v>
      </c>
      <c r="E1067" s="187" t="str">
        <f t="shared" si="325"/>
        <v>SPFemale10-14</v>
      </c>
      <c r="F1067" s="189">
        <f>VLOOKUP(E1067,'Appendix 1b. Pop 2019'!$E$4:$F$1683,2,FALSE)</f>
        <v>1456372</v>
      </c>
      <c r="G1067" s="189">
        <f>VLOOKUP(E1067,'Appendix 2b. Deaths 2019'!$E$4:$F$1683,2,FALSE)</f>
        <v>259</v>
      </c>
      <c r="H1067" s="190">
        <f t="shared" si="326"/>
        <v>1.7783917845165932E-4</v>
      </c>
      <c r="I1067" s="191">
        <v>5</v>
      </c>
      <c r="J1067" s="213">
        <f>VLOOKUP(E1067,'Appendix 3. nax IBGE 2019'!$E$5:$O$1850,11,FALSE)</f>
        <v>2.4999999999996332</v>
      </c>
      <c r="K1067" s="190">
        <f t="shared" si="334"/>
        <v>8.8880073327776319E-4</v>
      </c>
      <c r="L1067" s="190">
        <f t="shared" si="328"/>
        <v>0.99911119926672221</v>
      </c>
      <c r="M1067" s="189">
        <f t="shared" si="338"/>
        <v>98812.958441705268</v>
      </c>
      <c r="N1067" s="189">
        <f t="shared" si="327"/>
        <v>87.825029920332781</v>
      </c>
      <c r="O1067" s="189">
        <f t="shared" si="335"/>
        <v>493845.22963372548</v>
      </c>
      <c r="P1067" s="189">
        <f t="shared" si="336"/>
        <v>7073839.8761198884</v>
      </c>
      <c r="Q1067" s="200">
        <f t="shared" si="337"/>
        <v>71.588180211131942</v>
      </c>
    </row>
    <row r="1068" spans="2:17" x14ac:dyDescent="0.2">
      <c r="B1068" s="209" t="s">
        <v>13</v>
      </c>
      <c r="C1068" s="187" t="s">
        <v>69</v>
      </c>
      <c r="D1068" s="188" t="s">
        <v>121</v>
      </c>
      <c r="E1068" s="187" t="str">
        <f t="shared" si="325"/>
        <v>SPFemale15-19</v>
      </c>
      <c r="F1068" s="189">
        <f>VLOOKUP(E1068,'Appendix 1b. Pop 2019'!$E$4:$F$1683,2,FALSE)</f>
        <v>1556339</v>
      </c>
      <c r="G1068" s="189">
        <f>VLOOKUP(E1068,'Appendix 2b. Deaths 2019'!$E$4:$F$1683,2,FALSE)</f>
        <v>597</v>
      </c>
      <c r="H1068" s="190">
        <f t="shared" si="326"/>
        <v>3.8359252065263416E-4</v>
      </c>
      <c r="I1068" s="191">
        <v>5</v>
      </c>
      <c r="J1068" s="213">
        <f>VLOOKUP(E1068,'Appendix 3. nax IBGE 2019'!$E$5:$O$1850,11,FALSE)</f>
        <v>2.499999999999901</v>
      </c>
      <c r="K1068" s="190">
        <f t="shared" si="334"/>
        <v>1.91612507514452E-3</v>
      </c>
      <c r="L1068" s="190">
        <f t="shared" si="328"/>
        <v>0.99808387492485551</v>
      </c>
      <c r="M1068" s="189">
        <f t="shared" si="338"/>
        <v>98725.133411784933</v>
      </c>
      <c r="N1068" s="189">
        <f t="shared" si="327"/>
        <v>189.16970367730917</v>
      </c>
      <c r="O1068" s="189">
        <f t="shared" si="335"/>
        <v>493152.74279973132</v>
      </c>
      <c r="P1068" s="189">
        <f t="shared" si="336"/>
        <v>6579994.6464861631</v>
      </c>
      <c r="Q1068" s="200">
        <f t="shared" si="337"/>
        <v>66.649640462280715</v>
      </c>
    </row>
    <row r="1069" spans="2:17" x14ac:dyDescent="0.2">
      <c r="B1069" s="209" t="s">
        <v>13</v>
      </c>
      <c r="C1069" s="187" t="s">
        <v>69</v>
      </c>
      <c r="D1069" s="188" t="s">
        <v>122</v>
      </c>
      <c r="E1069" s="187" t="str">
        <f t="shared" si="325"/>
        <v>SPFemale20-24</v>
      </c>
      <c r="F1069" s="189">
        <f>VLOOKUP(E1069,'Appendix 1b. Pop 2019'!$E$4:$F$1683,2,FALSE)</f>
        <v>1709039</v>
      </c>
      <c r="G1069" s="189">
        <f>VLOOKUP(E1069,'Appendix 2b. Deaths 2019'!$E$4:$F$1683,2,FALSE)</f>
        <v>898</v>
      </c>
      <c r="H1069" s="190">
        <f t="shared" si="326"/>
        <v>5.2544149080272602E-4</v>
      </c>
      <c r="I1069" s="191">
        <v>5</v>
      </c>
      <c r="J1069" s="213">
        <f>VLOOKUP(E1069,'Appendix 3. nax IBGE 2019'!$E$5:$O$1850,11,FALSE)</f>
        <v>2.4999999999998628</v>
      </c>
      <c r="K1069" s="190">
        <f t="shared" si="334"/>
        <v>2.6237608719534571E-3</v>
      </c>
      <c r="L1069" s="190">
        <f t="shared" si="328"/>
        <v>0.99737623912804652</v>
      </c>
      <c r="M1069" s="189">
        <f t="shared" si="338"/>
        <v>98535.963708107622</v>
      </c>
      <c r="N1069" s="189">
        <f t="shared" si="327"/>
        <v>258.53480605755868</v>
      </c>
      <c r="O1069" s="189">
        <f t="shared" si="335"/>
        <v>492033.48152539419</v>
      </c>
      <c r="P1069" s="189">
        <f t="shared" si="336"/>
        <v>6086841.9036864322</v>
      </c>
      <c r="Q1069" s="200">
        <f t="shared" si="337"/>
        <v>61.772795176768561</v>
      </c>
    </row>
    <row r="1070" spans="2:17" x14ac:dyDescent="0.2">
      <c r="B1070" s="209" t="s">
        <v>13</v>
      </c>
      <c r="C1070" s="187" t="s">
        <v>69</v>
      </c>
      <c r="D1070" s="188" t="s">
        <v>123</v>
      </c>
      <c r="E1070" s="187" t="str">
        <f t="shared" si="325"/>
        <v>SPFemale25-29</v>
      </c>
      <c r="F1070" s="189">
        <f>VLOOKUP(E1070,'Appendix 1b. Pop 2019'!$E$4:$F$1683,2,FALSE)</f>
        <v>1756016</v>
      </c>
      <c r="G1070" s="189">
        <f>VLOOKUP(E1070,'Appendix 2b. Deaths 2019'!$E$4:$F$1683,2,FALSE)</f>
        <v>1007</v>
      </c>
      <c r="H1070" s="190">
        <f t="shared" si="326"/>
        <v>5.7345718945613251E-4</v>
      </c>
      <c r="I1070" s="191">
        <v>5</v>
      </c>
      <c r="J1070" s="213">
        <f>VLOOKUP(E1070,'Appendix 3. nax IBGE 2019'!$E$5:$O$1850,11,FALSE)</f>
        <v>2.5000000000000822</v>
      </c>
      <c r="K1070" s="190">
        <f t="shared" si="334"/>
        <v>2.8631811677173051E-3</v>
      </c>
      <c r="L1070" s="190">
        <f t="shared" si="328"/>
        <v>0.99713681883228267</v>
      </c>
      <c r="M1070" s="189">
        <f t="shared" si="338"/>
        <v>98277.428902050058</v>
      </c>
      <c r="N1070" s="189">
        <f t="shared" si="327"/>
        <v>281.38608364402614</v>
      </c>
      <c r="O1070" s="189">
        <f t="shared" si="335"/>
        <v>490683.67930114025</v>
      </c>
      <c r="P1070" s="189">
        <f t="shared" si="336"/>
        <v>5594808.422161038</v>
      </c>
      <c r="Q1070" s="200">
        <f t="shared" si="337"/>
        <v>56.928721932044063</v>
      </c>
    </row>
    <row r="1071" spans="2:17" x14ac:dyDescent="0.2">
      <c r="B1071" s="209" t="s">
        <v>13</v>
      </c>
      <c r="C1071" s="187" t="s">
        <v>69</v>
      </c>
      <c r="D1071" s="188" t="s">
        <v>124</v>
      </c>
      <c r="E1071" s="187" t="str">
        <f t="shared" si="325"/>
        <v>SPFemale30-34</v>
      </c>
      <c r="F1071" s="189">
        <f>VLOOKUP(E1071,'Appendix 1b. Pop 2019'!$E$4:$F$1683,2,FALSE)</f>
        <v>1910653</v>
      </c>
      <c r="G1071" s="189">
        <f>VLOOKUP(E1071,'Appendix 2b. Deaths 2019'!$E$4:$F$1683,2,FALSE)</f>
        <v>1456</v>
      </c>
      <c r="H1071" s="190">
        <f t="shared" si="326"/>
        <v>7.620431339442588E-4</v>
      </c>
      <c r="I1071" s="191">
        <v>5</v>
      </c>
      <c r="J1071" s="213">
        <f>VLOOKUP(E1071,'Appendix 3. nax IBGE 2019'!$E$5:$O$1850,11,FALSE)</f>
        <v>2.500000000000083</v>
      </c>
      <c r="K1071" s="190">
        <f t="shared" si="334"/>
        <v>3.8029706006342812E-3</v>
      </c>
      <c r="L1071" s="190">
        <f t="shared" si="328"/>
        <v>0.99619702939936572</v>
      </c>
      <c r="M1071" s="189">
        <f t="shared" si="338"/>
        <v>97996.042818406029</v>
      </c>
      <c r="N1071" s="189">
        <f t="shared" si="327"/>
        <v>372.6760698168963</v>
      </c>
      <c r="O1071" s="189">
        <f t="shared" si="335"/>
        <v>489048.52391748794</v>
      </c>
      <c r="P1071" s="189">
        <f t="shared" si="336"/>
        <v>5104124.7428598981</v>
      </c>
      <c r="Q1071" s="200">
        <f t="shared" si="337"/>
        <v>52.085008700996447</v>
      </c>
    </row>
    <row r="1072" spans="2:17" x14ac:dyDescent="0.2">
      <c r="B1072" s="209" t="s">
        <v>13</v>
      </c>
      <c r="C1072" s="187" t="s">
        <v>69</v>
      </c>
      <c r="D1072" s="188" t="s">
        <v>125</v>
      </c>
      <c r="E1072" s="187" t="str">
        <f t="shared" si="325"/>
        <v>SPFemale35-39</v>
      </c>
      <c r="F1072" s="189">
        <f>VLOOKUP(E1072,'Appendix 1b. Pop 2019'!$E$4:$F$1683,2,FALSE)</f>
        <v>1936954</v>
      </c>
      <c r="G1072" s="189">
        <f>VLOOKUP(E1072,'Appendix 2b. Deaths 2019'!$E$4:$F$1683,2,FALSE)</f>
        <v>2028</v>
      </c>
      <c r="H1072" s="190">
        <f t="shared" si="326"/>
        <v>1.0470047301071683E-3</v>
      </c>
      <c r="I1072" s="191">
        <v>5</v>
      </c>
      <c r="J1072" s="213">
        <f>VLOOKUP(E1072,'Appendix 3. nax IBGE 2019'!$E$5:$O$1850,11,FALSE)</f>
        <v>2.499999999999988</v>
      </c>
      <c r="K1072" s="190">
        <f t="shared" si="334"/>
        <v>5.2213566876619438E-3</v>
      </c>
      <c r="L1072" s="190">
        <f t="shared" si="328"/>
        <v>0.99477864331233801</v>
      </c>
      <c r="M1072" s="189">
        <f t="shared" si="338"/>
        <v>97623.366748589135</v>
      </c>
      <c r="N1072" s="189">
        <f t="shared" si="327"/>
        <v>509.7264188448205</v>
      </c>
      <c r="O1072" s="189">
        <f t="shared" si="335"/>
        <v>486842.51769583364</v>
      </c>
      <c r="P1072" s="189">
        <f t="shared" si="336"/>
        <v>4615076.2189424103</v>
      </c>
      <c r="Q1072" s="200">
        <f t="shared" si="337"/>
        <v>47.27429889636651</v>
      </c>
    </row>
    <row r="1073" spans="2:17" x14ac:dyDescent="0.2">
      <c r="B1073" s="209" t="s">
        <v>13</v>
      </c>
      <c r="C1073" s="187" t="s">
        <v>69</v>
      </c>
      <c r="D1073" s="188" t="s">
        <v>126</v>
      </c>
      <c r="E1073" s="187" t="str">
        <f t="shared" si="325"/>
        <v>SPFemale40-44</v>
      </c>
      <c r="F1073" s="189">
        <f>VLOOKUP(E1073,'Appendix 1b. Pop 2019'!$E$4:$F$1683,2,FALSE)</f>
        <v>1787608</v>
      </c>
      <c r="G1073" s="189">
        <f>VLOOKUP(E1073,'Appendix 2b. Deaths 2019'!$E$4:$F$1683,2,FALSE)</f>
        <v>2929</v>
      </c>
      <c r="H1073" s="190">
        <f t="shared" si="326"/>
        <v>1.6385024009738154E-3</v>
      </c>
      <c r="I1073" s="191">
        <v>5</v>
      </c>
      <c r="J1073" s="213">
        <f>VLOOKUP(E1073,'Appendix 3. nax IBGE 2019'!$E$5:$O$1850,11,FALSE)</f>
        <v>2.49999999999998</v>
      </c>
      <c r="K1073" s="190">
        <f t="shared" si="334"/>
        <v>8.1590902823256949E-3</v>
      </c>
      <c r="L1073" s="190">
        <f t="shared" si="328"/>
        <v>0.99184090971767436</v>
      </c>
      <c r="M1073" s="189">
        <f t="shared" si="338"/>
        <v>97113.640329744318</v>
      </c>
      <c r="N1073" s="189">
        <f t="shared" si="327"/>
        <v>792.35895909568956</v>
      </c>
      <c r="O1073" s="189">
        <f t="shared" si="335"/>
        <v>483587.30425098242</v>
      </c>
      <c r="P1073" s="189">
        <f t="shared" si="336"/>
        <v>4128233.7012465764</v>
      </c>
      <c r="Q1073" s="200">
        <f t="shared" si="337"/>
        <v>42.509308550574083</v>
      </c>
    </row>
    <row r="1074" spans="2:17" x14ac:dyDescent="0.2">
      <c r="B1074" s="209" t="s">
        <v>13</v>
      </c>
      <c r="C1074" s="187" t="s">
        <v>69</v>
      </c>
      <c r="D1074" s="188" t="s">
        <v>127</v>
      </c>
      <c r="E1074" s="187" t="str">
        <f t="shared" si="325"/>
        <v>SPFemale45-49</v>
      </c>
      <c r="F1074" s="189">
        <f>VLOOKUP(E1074,'Appendix 1b. Pop 2019'!$E$4:$F$1683,2,FALSE)</f>
        <v>1602767</v>
      </c>
      <c r="G1074" s="189">
        <f>VLOOKUP(E1074,'Appendix 2b. Deaths 2019'!$E$4:$F$1683,2,FALSE)</f>
        <v>3845</v>
      </c>
      <c r="H1074" s="190">
        <f t="shared" si="326"/>
        <v>2.3989762704123558E-3</v>
      </c>
      <c r="I1074" s="191">
        <v>5</v>
      </c>
      <c r="J1074" s="213">
        <f>VLOOKUP(E1074,'Appendix 3. nax IBGE 2019'!$E$5:$O$1850,11,FALSE)</f>
        <v>2.4999999999999774</v>
      </c>
      <c r="K1074" s="190">
        <f t="shared" si="334"/>
        <v>1.1923371638004577E-2</v>
      </c>
      <c r="L1074" s="190">
        <f t="shared" si="328"/>
        <v>0.98807662836199539</v>
      </c>
      <c r="M1074" s="189">
        <f t="shared" si="338"/>
        <v>96321.281370648634</v>
      </c>
      <c r="N1074" s="189">
        <f t="shared" si="327"/>
        <v>1148.4744344310504</v>
      </c>
      <c r="O1074" s="189">
        <f t="shared" si="335"/>
        <v>478735.22076716553</v>
      </c>
      <c r="P1074" s="189">
        <f t="shared" si="336"/>
        <v>3644646.3969955938</v>
      </c>
      <c r="Q1074" s="200">
        <f t="shared" si="337"/>
        <v>37.838433471112474</v>
      </c>
    </row>
    <row r="1075" spans="2:17" x14ac:dyDescent="0.2">
      <c r="B1075" s="209" t="s">
        <v>13</v>
      </c>
      <c r="C1075" s="187" t="s">
        <v>69</v>
      </c>
      <c r="D1075" s="188" t="s">
        <v>128</v>
      </c>
      <c r="E1075" s="187" t="str">
        <f t="shared" si="325"/>
        <v>SPFemale50-54</v>
      </c>
      <c r="F1075" s="189">
        <f>VLOOKUP(E1075,'Appendix 1b. Pop 2019'!$E$4:$F$1683,2,FALSE)</f>
        <v>1503149</v>
      </c>
      <c r="G1075" s="189">
        <f>VLOOKUP(E1075,'Appendix 2b. Deaths 2019'!$E$4:$F$1683,2,FALSE)</f>
        <v>5371</v>
      </c>
      <c r="H1075" s="190">
        <f t="shared" si="326"/>
        <v>3.5731654014339231E-3</v>
      </c>
      <c r="I1075" s="191">
        <v>5</v>
      </c>
      <c r="J1075" s="213">
        <f>VLOOKUP(E1075,'Appendix 3. nax IBGE 2019'!$E$5:$O$1850,11,FALSE)</f>
        <v>2.4999999999999827</v>
      </c>
      <c r="K1075" s="190">
        <f t="shared" si="334"/>
        <v>1.7707646135885661E-2</v>
      </c>
      <c r="L1075" s="190">
        <f t="shared" si="328"/>
        <v>0.98229235386411429</v>
      </c>
      <c r="M1075" s="189">
        <f t="shared" si="338"/>
        <v>95172.806936217588</v>
      </c>
      <c r="N1075" s="189">
        <f t="shared" si="327"/>
        <v>1685.2863869855055</v>
      </c>
      <c r="O1075" s="189">
        <f t="shared" si="335"/>
        <v>471650.81871362415</v>
      </c>
      <c r="P1075" s="189">
        <f t="shared" si="336"/>
        <v>3165911.1762284283</v>
      </c>
      <c r="Q1075" s="200">
        <f t="shared" si="337"/>
        <v>33.264871323487831</v>
      </c>
    </row>
    <row r="1076" spans="2:17" x14ac:dyDescent="0.2">
      <c r="B1076" s="209" t="s">
        <v>13</v>
      </c>
      <c r="C1076" s="187" t="s">
        <v>69</v>
      </c>
      <c r="D1076" s="188" t="s">
        <v>129</v>
      </c>
      <c r="E1076" s="187" t="str">
        <f t="shared" si="325"/>
        <v>SPFemale55-59</v>
      </c>
      <c r="F1076" s="189">
        <f>VLOOKUP(E1076,'Appendix 1b. Pop 2019'!$E$4:$F$1683,2,FALSE)</f>
        <v>1385598</v>
      </c>
      <c r="G1076" s="189">
        <f>VLOOKUP(E1076,'Appendix 2b. Deaths 2019'!$E$4:$F$1683,2,FALSE)</f>
        <v>7753</v>
      </c>
      <c r="H1076" s="190">
        <f t="shared" si="326"/>
        <v>5.5954180072430824E-3</v>
      </c>
      <c r="I1076" s="191">
        <v>5</v>
      </c>
      <c r="J1076" s="213">
        <f>VLOOKUP(E1076,'Appendix 3. nax IBGE 2019'!$E$5:$O$1850,11,FALSE)</f>
        <v>2.5000000000000169</v>
      </c>
      <c r="K1076" s="190">
        <f t="shared" si="334"/>
        <v>2.7591130268356041E-2</v>
      </c>
      <c r="L1076" s="190">
        <f t="shared" si="328"/>
        <v>0.97240886973164398</v>
      </c>
      <c r="M1076" s="189">
        <f t="shared" si="338"/>
        <v>93487.520549232082</v>
      </c>
      <c r="N1076" s="189">
        <f t="shared" si="327"/>
        <v>2579.4263579394747</v>
      </c>
      <c r="O1076" s="189">
        <f t="shared" si="335"/>
        <v>460989.03685131174</v>
      </c>
      <c r="P1076" s="189">
        <f t="shared" si="336"/>
        <v>2694260.3575148042</v>
      </c>
      <c r="Q1076" s="200">
        <f t="shared" si="337"/>
        <v>28.819465332765585</v>
      </c>
    </row>
    <row r="1077" spans="2:17" x14ac:dyDescent="0.2">
      <c r="B1077" s="209" t="s">
        <v>13</v>
      </c>
      <c r="C1077" s="187" t="s">
        <v>69</v>
      </c>
      <c r="D1077" s="188" t="s">
        <v>130</v>
      </c>
      <c r="E1077" s="187" t="str">
        <f t="shared" si="325"/>
        <v>SPFemale60-64</v>
      </c>
      <c r="F1077" s="189">
        <f>VLOOKUP(E1077,'Appendix 1b. Pop 2019'!$E$4:$F$1683,2,FALSE)</f>
        <v>1192499</v>
      </c>
      <c r="G1077" s="189">
        <f>VLOOKUP(E1077,'Appendix 2b. Deaths 2019'!$E$4:$F$1683,2,FALSE)</f>
        <v>10435</v>
      </c>
      <c r="H1077" s="190">
        <f t="shared" si="326"/>
        <v>8.7505314469865387E-3</v>
      </c>
      <c r="I1077" s="191">
        <v>5</v>
      </c>
      <c r="J1077" s="213">
        <f>VLOOKUP(E1077,'Appendix 3. nax IBGE 2019'!$E$5:$O$1850,11,FALSE)</f>
        <v>2.4999999999999907</v>
      </c>
      <c r="K1077" s="190">
        <f t="shared" si="334"/>
        <v>4.2816000341379133E-2</v>
      </c>
      <c r="L1077" s="190">
        <f t="shared" si="328"/>
        <v>0.95718399965862089</v>
      </c>
      <c r="M1077" s="189">
        <f t="shared" si="338"/>
        <v>90908.094191292606</v>
      </c>
      <c r="N1077" s="189">
        <f t="shared" si="327"/>
        <v>3892.3209919285105</v>
      </c>
      <c r="O1077" s="189">
        <f t="shared" si="335"/>
        <v>444809.6684766417</v>
      </c>
      <c r="P1077" s="189">
        <f t="shared" si="336"/>
        <v>2233271.3206634927</v>
      </c>
      <c r="Q1077" s="200">
        <f t="shared" si="337"/>
        <v>24.566253869145577</v>
      </c>
    </row>
    <row r="1078" spans="2:17" x14ac:dyDescent="0.2">
      <c r="B1078" s="209" t="s">
        <v>13</v>
      </c>
      <c r="C1078" s="187" t="s">
        <v>69</v>
      </c>
      <c r="D1078" s="188" t="s">
        <v>131</v>
      </c>
      <c r="E1078" s="187" t="str">
        <f t="shared" si="325"/>
        <v>SPFemale65-69</v>
      </c>
      <c r="F1078" s="189">
        <f>VLOOKUP(E1078,'Appendix 1b. Pop 2019'!$E$4:$F$1683,2,FALSE)</f>
        <v>941339</v>
      </c>
      <c r="G1078" s="189">
        <f>VLOOKUP(E1078,'Appendix 2b. Deaths 2019'!$E$4:$F$1683,2,FALSE)</f>
        <v>12705</v>
      </c>
      <c r="H1078" s="190">
        <f t="shared" si="326"/>
        <v>1.3496731783130201E-2</v>
      </c>
      <c r="I1078" s="191">
        <v>5</v>
      </c>
      <c r="J1078" s="213">
        <f>VLOOKUP(E1078,'Appendix 3. nax IBGE 2019'!$E$5:$O$1850,11,FALSE)</f>
        <v>2.4999999999999978</v>
      </c>
      <c r="K1078" s="190">
        <f t="shared" si="334"/>
        <v>6.5280959899866556E-2</v>
      </c>
      <c r="L1078" s="190">
        <f t="shared" si="328"/>
        <v>0.9347190401001334</v>
      </c>
      <c r="M1078" s="189">
        <f t="shared" si="338"/>
        <v>87015.773199364092</v>
      </c>
      <c r="N1078" s="189">
        <f t="shared" si="327"/>
        <v>5680.4732008835699</v>
      </c>
      <c r="O1078" s="189">
        <f t="shared" si="335"/>
        <v>420877.68299461156</v>
      </c>
      <c r="P1078" s="189">
        <f t="shared" si="336"/>
        <v>1788461.652186851</v>
      </c>
      <c r="Q1078" s="200">
        <f t="shared" si="337"/>
        <v>20.553304147390154</v>
      </c>
    </row>
    <row r="1079" spans="2:17" x14ac:dyDescent="0.2">
      <c r="B1079" s="209" t="s">
        <v>13</v>
      </c>
      <c r="C1079" s="187" t="s">
        <v>69</v>
      </c>
      <c r="D1079" s="188" t="s">
        <v>132</v>
      </c>
      <c r="E1079" s="187" t="str">
        <f t="shared" si="325"/>
        <v>SPFemale70-74</v>
      </c>
      <c r="F1079" s="189">
        <f>VLOOKUP(E1079,'Appendix 1b. Pop 2019'!$E$4:$F$1683,2,FALSE)</f>
        <v>697013</v>
      </c>
      <c r="G1079" s="189">
        <f>VLOOKUP(E1079,'Appendix 2b. Deaths 2019'!$E$4:$F$1683,2,FALSE)</f>
        <v>14133</v>
      </c>
      <c r="H1079" s="190">
        <f t="shared" si="326"/>
        <v>2.0276522819516998E-2</v>
      </c>
      <c r="I1079" s="191">
        <v>5</v>
      </c>
      <c r="J1079" s="213">
        <f>VLOOKUP(E1079,'Appendix 3. nax IBGE 2019'!$E$5:$O$1850,11,FALSE)</f>
        <v>2.4999999999999973</v>
      </c>
      <c r="K1079" s="190">
        <f t="shared" si="334"/>
        <v>9.6491341859818891E-2</v>
      </c>
      <c r="L1079" s="190">
        <f t="shared" si="328"/>
        <v>0.90350865814018111</v>
      </c>
      <c r="M1079" s="189">
        <f t="shared" si="338"/>
        <v>81335.299998480521</v>
      </c>
      <c r="N1079" s="189">
        <f t="shared" si="327"/>
        <v>7848.1522374243104</v>
      </c>
      <c r="O1079" s="189">
        <f t="shared" si="335"/>
        <v>387056.11939884181</v>
      </c>
      <c r="P1079" s="189">
        <f t="shared" si="336"/>
        <v>1367583.9691922395</v>
      </c>
      <c r="Q1079" s="200">
        <f t="shared" si="337"/>
        <v>16.814150426909205</v>
      </c>
    </row>
    <row r="1080" spans="2:17" x14ac:dyDescent="0.2">
      <c r="B1080" s="209" t="s">
        <v>13</v>
      </c>
      <c r="C1080" s="187" t="s">
        <v>69</v>
      </c>
      <c r="D1080" s="188" t="s">
        <v>133</v>
      </c>
      <c r="E1080" s="187" t="str">
        <f t="shared" si="325"/>
        <v>SPFemale75-79</v>
      </c>
      <c r="F1080" s="189">
        <f>VLOOKUP(E1080,'Appendix 1b. Pop 2019'!$E$4:$F$1683,2,FALSE)</f>
        <v>474830</v>
      </c>
      <c r="G1080" s="189">
        <f>VLOOKUP(E1080,'Appendix 2b. Deaths 2019'!$E$4:$F$1683,2,FALSE)</f>
        <v>16064</v>
      </c>
      <c r="H1080" s="190">
        <f t="shared" si="326"/>
        <v>3.3831055325063704E-2</v>
      </c>
      <c r="I1080" s="191">
        <v>5</v>
      </c>
      <c r="J1080" s="213">
        <f>VLOOKUP(E1080,'Appendix 3. nax IBGE 2019'!$E$5:$O$1850,11,FALSE)</f>
        <v>2.4999999999999964</v>
      </c>
      <c r="K1080" s="190">
        <f t="shared" si="334"/>
        <v>0.15596419347948501</v>
      </c>
      <c r="L1080" s="190">
        <f t="shared" si="328"/>
        <v>0.84403580652051502</v>
      </c>
      <c r="M1080" s="189">
        <f t="shared" si="338"/>
        <v>73487.147761056214</v>
      </c>
      <c r="N1080" s="189">
        <f t="shared" si="327"/>
        <v>11461.363731660875</v>
      </c>
      <c r="O1080" s="189">
        <f t="shared" si="335"/>
        <v>338782.32947612886</v>
      </c>
      <c r="P1080" s="189">
        <f t="shared" si="336"/>
        <v>980527.84979339759</v>
      </c>
      <c r="Q1080" s="200">
        <f t="shared" si="337"/>
        <v>13.342848098848362</v>
      </c>
    </row>
    <row r="1081" spans="2:17" x14ac:dyDescent="0.2">
      <c r="B1081" s="209" t="s">
        <v>13</v>
      </c>
      <c r="C1081" s="187" t="s">
        <v>69</v>
      </c>
      <c r="D1081" s="188" t="s">
        <v>134</v>
      </c>
      <c r="E1081" s="187" t="str">
        <f t="shared" si="325"/>
        <v>SPFemale80-84</v>
      </c>
      <c r="F1081" s="189">
        <f>VLOOKUP(E1081,'Appendix 1b. Pop 2019'!$E$4:$F$1683,2,FALSE)</f>
        <v>330298</v>
      </c>
      <c r="G1081" s="189">
        <f>VLOOKUP(E1081,'Appendix 2b. Deaths 2019'!$E$4:$F$1683,2,FALSE)</f>
        <v>19033</v>
      </c>
      <c r="H1081" s="190">
        <f t="shared" si="326"/>
        <v>5.7623721608971293E-2</v>
      </c>
      <c r="I1081" s="191">
        <v>5</v>
      </c>
      <c r="J1081" s="213">
        <f>VLOOKUP(E1081,'Appendix 3. nax IBGE 2019'!$E$5:$O$1850,11,FALSE)</f>
        <v>2.4999999999999996</v>
      </c>
      <c r="K1081" s="190">
        <f t="shared" si="334"/>
        <v>0.25183887498825686</v>
      </c>
      <c r="L1081" s="190">
        <f t="shared" si="328"/>
        <v>0.74816112501174314</v>
      </c>
      <c r="M1081" s="189">
        <f t="shared" si="338"/>
        <v>62025.784029395341</v>
      </c>
      <c r="N1081" s="189">
        <f t="shared" si="327"/>
        <v>15620.503670227512</v>
      </c>
      <c r="O1081" s="189">
        <f t="shared" si="335"/>
        <v>271077.66097140795</v>
      </c>
      <c r="P1081" s="189">
        <f t="shared" si="336"/>
        <v>641745.52031726879</v>
      </c>
      <c r="Q1081" s="200">
        <f t="shared" si="337"/>
        <v>10.346431413315662</v>
      </c>
    </row>
    <row r="1082" spans="2:17" x14ac:dyDescent="0.2">
      <c r="B1082" s="209" t="s">
        <v>13</v>
      </c>
      <c r="C1082" s="187" t="s">
        <v>69</v>
      </c>
      <c r="D1082" s="188" t="s">
        <v>135</v>
      </c>
      <c r="E1082" s="187" t="str">
        <f t="shared" si="325"/>
        <v>SPFemale85-89</v>
      </c>
      <c r="F1082" s="189">
        <f>VLOOKUP(E1082,'Appendix 1b. Pop 2019'!$E$4:$F$1683,2,FALSE)</f>
        <v>189934</v>
      </c>
      <c r="G1082" s="189">
        <f>VLOOKUP(E1082,'Appendix 2b. Deaths 2019'!$E$4:$F$1683,2,FALSE)</f>
        <v>18747</v>
      </c>
      <c r="H1082" s="190">
        <f t="shared" si="326"/>
        <v>9.870270725620478E-2</v>
      </c>
      <c r="I1082" s="191">
        <v>5</v>
      </c>
      <c r="J1082" s="213">
        <f>VLOOKUP(E1082,'Appendix 3. nax IBGE 2019'!$E$5:$O$1850,11,FALSE)</f>
        <v>2.5000000000000004</v>
      </c>
      <c r="K1082" s="190">
        <f t="shared" si="334"/>
        <v>0.39583786420271833</v>
      </c>
      <c r="L1082" s="190">
        <f t="shared" si="328"/>
        <v>0.60416213579728173</v>
      </c>
      <c r="M1082" s="189">
        <f t="shared" si="338"/>
        <v>46405.280359167831</v>
      </c>
      <c r="N1082" s="189">
        <f t="shared" si="327"/>
        <v>18368.967065101348</v>
      </c>
      <c r="O1082" s="189">
        <f t="shared" si="335"/>
        <v>186103.98413308579</v>
      </c>
      <c r="P1082" s="189">
        <f t="shared" si="336"/>
        <v>370667.8593458609</v>
      </c>
      <c r="Q1082" s="200">
        <f t="shared" si="337"/>
        <v>7.9876224532416114</v>
      </c>
    </row>
    <row r="1083" spans="2:17" x14ac:dyDescent="0.2">
      <c r="B1083" s="210" t="s">
        <v>13</v>
      </c>
      <c r="C1083" s="211" t="s">
        <v>69</v>
      </c>
      <c r="D1083" s="203" t="s">
        <v>8</v>
      </c>
      <c r="E1083" s="211" t="str">
        <f t="shared" si="325"/>
        <v>SPFemale90+</v>
      </c>
      <c r="F1083" s="204">
        <f>VLOOKUP(E1083,'Appendix 1b. Pop 2019'!$E$4:$F$1683,2,FALSE)</f>
        <v>135380</v>
      </c>
      <c r="G1083" s="204">
        <f>VLOOKUP(E1083,'Appendix 2b. Deaths 2019'!$E$4:$F$1683,2,FALSE)</f>
        <v>20565</v>
      </c>
      <c r="H1083" s="202">
        <f t="shared" si="326"/>
        <v>0.15190574678682228</v>
      </c>
      <c r="I1083" s="205"/>
      <c r="J1083" s="214">
        <f>VLOOKUP(E1083,'Appendix 3. nax IBGE 2019'!$E$5:$O$1850,11,FALSE)</f>
        <v>7.2817406997401628</v>
      </c>
      <c r="K1083" s="202">
        <v>1</v>
      </c>
      <c r="L1083" s="202">
        <f t="shared" si="328"/>
        <v>0</v>
      </c>
      <c r="M1083" s="204">
        <f t="shared" si="338"/>
        <v>28036.313294066484</v>
      </c>
      <c r="N1083" s="204">
        <f t="shared" si="327"/>
        <v>28036.313294066484</v>
      </c>
      <c r="O1083" s="204">
        <f>M1083*Q1083</f>
        <v>184563.87521277514</v>
      </c>
      <c r="P1083" s="204">
        <f>O1083</f>
        <v>184563.87521277514</v>
      </c>
      <c r="Q1083" s="206">
        <f>1/H1083</f>
        <v>6.5830294189156335</v>
      </c>
    </row>
    <row r="1084" spans="2:17" x14ac:dyDescent="0.2">
      <c r="B1084" s="207" t="s">
        <v>13</v>
      </c>
      <c r="C1084" s="208" t="s">
        <v>70</v>
      </c>
      <c r="D1084" s="194">
        <v>0</v>
      </c>
      <c r="E1084" s="208" t="str">
        <f t="shared" si="325"/>
        <v>SPMale0</v>
      </c>
      <c r="F1084" s="195">
        <f>VLOOKUP(E1084,'Appendix 1b. Pop 2019'!$E$4:$F$1683,2,FALSE)</f>
        <v>310442</v>
      </c>
      <c r="G1084" s="195">
        <f>VLOOKUP(E1084,'Appendix 2b. Deaths 2019'!$E$4:$F$1683,2,FALSE)</f>
        <v>3538</v>
      </c>
      <c r="H1084" s="193">
        <f t="shared" si="326"/>
        <v>1.1396653803286926E-2</v>
      </c>
      <c r="I1084" s="196">
        <v>1</v>
      </c>
      <c r="J1084" s="212">
        <f>VLOOKUP(E1084,'Appendix 3. nax IBGE 2019'!$E$5:$O$1850,11,FALSE)</f>
        <v>7.0716064490565403E-2</v>
      </c>
      <c r="K1084" s="193">
        <f t="shared" ref="K1084:K1102" si="339">(I1084*H1084)/(1+(I1084-J1084)*H1084)</f>
        <v>1.1277219843247976E-2</v>
      </c>
      <c r="L1084" s="193">
        <f t="shared" si="328"/>
        <v>0.98872278015675197</v>
      </c>
      <c r="M1084" s="195">
        <v>100000</v>
      </c>
      <c r="N1084" s="195">
        <f t="shared" si="327"/>
        <v>1127.7219843247976</v>
      </c>
      <c r="O1084" s="195">
        <f t="shared" ref="O1084:O1102" si="340">M1085*I1084+N1084*J1084</f>
        <v>98952.02607624614</v>
      </c>
      <c r="P1084" s="195">
        <f t="shared" ref="P1084:P1102" si="341">P1085+O1084</f>
        <v>7429732.1222554017</v>
      </c>
      <c r="Q1084" s="197">
        <f t="shared" ref="Q1084:Q1102" si="342">P1084/M1084</f>
        <v>74.297321222554018</v>
      </c>
    </row>
    <row r="1085" spans="2:17" x14ac:dyDescent="0.2">
      <c r="B1085" s="209" t="s">
        <v>13</v>
      </c>
      <c r="C1085" s="187" t="s">
        <v>70</v>
      </c>
      <c r="D1085" s="199" t="s">
        <v>139</v>
      </c>
      <c r="E1085" s="187" t="str">
        <f t="shared" si="325"/>
        <v>SPMale01-04</v>
      </c>
      <c r="F1085" s="189">
        <f>VLOOKUP(E1085,'Appendix 1b. Pop 2019'!$E$4:$F$1683,2,FALSE)</f>
        <v>1255239</v>
      </c>
      <c r="G1085" s="189">
        <f>VLOOKUP(E1085,'Appendix 2b. Deaths 2019'!$E$4:$F$1683,2,FALSE)</f>
        <v>581</v>
      </c>
      <c r="H1085" s="190">
        <f t="shared" si="326"/>
        <v>4.6286006091270267E-4</v>
      </c>
      <c r="I1085" s="191">
        <v>4</v>
      </c>
      <c r="J1085" s="213">
        <f>VLOOKUP(E1085,'Appendix 3. nax IBGE 2019'!$E$5:$O$1850,11,FALSE)</f>
        <v>1.6234295644138261</v>
      </c>
      <c r="K1085" s="190">
        <f t="shared" si="339"/>
        <v>1.8494058610725678E-3</v>
      </c>
      <c r="L1085" s="190">
        <f t="shared" si="328"/>
        <v>0.99815059413892748</v>
      </c>
      <c r="M1085" s="189">
        <f t="shared" ref="M1085:M1103" si="343">M1084-N1084</f>
        <v>98872.278015675198</v>
      </c>
      <c r="N1085" s="189">
        <f t="shared" si="327"/>
        <v>182.8549704597861</v>
      </c>
      <c r="O1085" s="189">
        <f t="shared" si="340"/>
        <v>395054.54434590612</v>
      </c>
      <c r="P1085" s="189">
        <f t="shared" si="341"/>
        <v>7330780.0961791556</v>
      </c>
      <c r="Q1085" s="200">
        <f t="shared" si="342"/>
        <v>74.143938455801887</v>
      </c>
    </row>
    <row r="1086" spans="2:17" x14ac:dyDescent="0.2">
      <c r="B1086" s="209" t="s">
        <v>13</v>
      </c>
      <c r="C1086" s="187" t="s">
        <v>70</v>
      </c>
      <c r="D1086" s="199" t="s">
        <v>138</v>
      </c>
      <c r="E1086" s="187" t="str">
        <f t="shared" si="325"/>
        <v>SPMale05-09</v>
      </c>
      <c r="F1086" s="189">
        <f>VLOOKUP(E1086,'Appendix 1b. Pop 2019'!$E$4:$F$1683,2,FALSE)</f>
        <v>1539132</v>
      </c>
      <c r="G1086" s="189">
        <f>VLOOKUP(E1086,'Appendix 2b. Deaths 2019'!$E$4:$F$1683,2,FALSE)</f>
        <v>271</v>
      </c>
      <c r="H1086" s="190">
        <f t="shared" si="326"/>
        <v>1.7607326727012368E-4</v>
      </c>
      <c r="I1086" s="191">
        <v>5</v>
      </c>
      <c r="J1086" s="213">
        <f>VLOOKUP(E1086,'Appendix 3. nax IBGE 2019'!$E$5:$O$1850,11,FALSE)</f>
        <v>2.4999999999997886</v>
      </c>
      <c r="K1086" s="190">
        <f t="shared" si="339"/>
        <v>8.7997898441333168E-4</v>
      </c>
      <c r="L1086" s="190">
        <f t="shared" si="328"/>
        <v>0.99912002101558672</v>
      </c>
      <c r="M1086" s="189">
        <f t="shared" si="343"/>
        <v>98689.423045215415</v>
      </c>
      <c r="N1086" s="189">
        <f t="shared" si="327"/>
        <v>86.844618263666305</v>
      </c>
      <c r="O1086" s="189">
        <f t="shared" si="340"/>
        <v>493230.0036804179</v>
      </c>
      <c r="P1086" s="189">
        <f t="shared" si="341"/>
        <v>6935725.5518332496</v>
      </c>
      <c r="Q1086" s="200">
        <f t="shared" si="342"/>
        <v>70.278306811618378</v>
      </c>
    </row>
    <row r="1087" spans="2:17" x14ac:dyDescent="0.2">
      <c r="B1087" s="209" t="s">
        <v>13</v>
      </c>
      <c r="C1087" s="187" t="s">
        <v>70</v>
      </c>
      <c r="D1087" s="199" t="s">
        <v>120</v>
      </c>
      <c r="E1087" s="187" t="str">
        <f t="shared" si="325"/>
        <v>SPMale10-14</v>
      </c>
      <c r="F1087" s="189">
        <f>VLOOKUP(E1087,'Appendix 1b. Pop 2019'!$E$4:$F$1683,2,FALSE)</f>
        <v>1522446</v>
      </c>
      <c r="G1087" s="189">
        <f>VLOOKUP(E1087,'Appendix 2b. Deaths 2019'!$E$4:$F$1683,2,FALSE)</f>
        <v>364</v>
      </c>
      <c r="H1087" s="190">
        <f t="shared" si="326"/>
        <v>2.3908893977191967E-4</v>
      </c>
      <c r="I1087" s="191">
        <v>5</v>
      </c>
      <c r="J1087" s="213">
        <f>VLOOKUP(E1087,'Appendix 3. nax IBGE 2019'!$E$5:$O$1850,11,FALSE)</f>
        <v>2.5000000000000249</v>
      </c>
      <c r="K1087" s="190">
        <f t="shared" si="339"/>
        <v>1.1947305816893755E-3</v>
      </c>
      <c r="L1087" s="190">
        <f t="shared" si="328"/>
        <v>0.9988052694183106</v>
      </c>
      <c r="M1087" s="189">
        <f t="shared" si="343"/>
        <v>98602.578426951746</v>
      </c>
      <c r="N1087" s="189">
        <f t="shared" si="327"/>
        <v>117.80351588010433</v>
      </c>
      <c r="O1087" s="189">
        <f t="shared" si="340"/>
        <v>492718.38334505848</v>
      </c>
      <c r="P1087" s="189">
        <f t="shared" si="341"/>
        <v>6442495.5481528314</v>
      </c>
      <c r="Q1087" s="200">
        <f t="shared" si="342"/>
        <v>65.338002828451977</v>
      </c>
    </row>
    <row r="1088" spans="2:17" x14ac:dyDescent="0.2">
      <c r="B1088" s="209" t="s">
        <v>13</v>
      </c>
      <c r="C1088" s="187" t="s">
        <v>70</v>
      </c>
      <c r="D1088" s="188" t="s">
        <v>121</v>
      </c>
      <c r="E1088" s="187" t="str">
        <f t="shared" si="325"/>
        <v>SPMale15-19</v>
      </c>
      <c r="F1088" s="189">
        <f>VLOOKUP(E1088,'Appendix 1b. Pop 2019'!$E$4:$F$1683,2,FALSE)</f>
        <v>1618106</v>
      </c>
      <c r="G1088" s="189">
        <f>VLOOKUP(E1088,'Appendix 2b. Deaths 2019'!$E$4:$F$1683,2,FALSE)</f>
        <v>1544</v>
      </c>
      <c r="H1088" s="190">
        <f t="shared" si="326"/>
        <v>9.5420201148750455E-4</v>
      </c>
      <c r="I1088" s="191">
        <v>5</v>
      </c>
      <c r="J1088" s="213">
        <f>VLOOKUP(E1088,'Appendix 3. nax IBGE 2019'!$E$5:$O$1850,11,FALSE)</f>
        <v>2.5000000000001075</v>
      </c>
      <c r="K1088" s="190">
        <f t="shared" si="339"/>
        <v>4.7596558744141372E-3</v>
      </c>
      <c r="L1088" s="190">
        <f t="shared" si="328"/>
        <v>0.99524034412558582</v>
      </c>
      <c r="M1088" s="189">
        <f t="shared" si="343"/>
        <v>98484.77491107164</v>
      </c>
      <c r="N1088" s="189">
        <f t="shared" si="327"/>
        <v>468.75363744583615</v>
      </c>
      <c r="O1088" s="189">
        <f t="shared" si="340"/>
        <v>491251.99046174361</v>
      </c>
      <c r="P1088" s="189">
        <f t="shared" si="341"/>
        <v>5949777.1648077732</v>
      </c>
      <c r="Q1088" s="200">
        <f t="shared" si="342"/>
        <v>60.413167113193047</v>
      </c>
    </row>
    <row r="1089" spans="2:17" x14ac:dyDescent="0.2">
      <c r="B1089" s="209" t="s">
        <v>13</v>
      </c>
      <c r="C1089" s="187" t="s">
        <v>70</v>
      </c>
      <c r="D1089" s="188" t="s">
        <v>122</v>
      </c>
      <c r="E1089" s="187" t="str">
        <f t="shared" si="325"/>
        <v>SPMale20-24</v>
      </c>
      <c r="F1089" s="189">
        <f>VLOOKUP(E1089,'Appendix 1b. Pop 2019'!$E$4:$F$1683,2,FALSE)</f>
        <v>1749558</v>
      </c>
      <c r="G1089" s="189">
        <f>VLOOKUP(E1089,'Appendix 2b. Deaths 2019'!$E$4:$F$1683,2,FALSE)</f>
        <v>2701</v>
      </c>
      <c r="H1089" s="190">
        <f t="shared" si="326"/>
        <v>1.5438184958715287E-3</v>
      </c>
      <c r="I1089" s="191">
        <v>5</v>
      </c>
      <c r="J1089" s="213">
        <f>VLOOKUP(E1089,'Appendix 3. nax IBGE 2019'!$E$5:$O$1850,11,FALSE)</f>
        <v>2.4999999999999916</v>
      </c>
      <c r="K1089" s="190">
        <f t="shared" si="339"/>
        <v>7.6894148272757005E-3</v>
      </c>
      <c r="L1089" s="190">
        <f t="shared" si="328"/>
        <v>0.9923105851727243</v>
      </c>
      <c r="M1089" s="189">
        <f t="shared" si="343"/>
        <v>98016.021273625796</v>
      </c>
      <c r="N1089" s="189">
        <f t="shared" si="327"/>
        <v>753.68584729198869</v>
      </c>
      <c r="O1089" s="189">
        <f t="shared" si="340"/>
        <v>488195.89174989902</v>
      </c>
      <c r="P1089" s="189">
        <f t="shared" si="341"/>
        <v>5458525.1743460298</v>
      </c>
      <c r="Q1089" s="200">
        <f t="shared" si="342"/>
        <v>55.690132117358374</v>
      </c>
    </row>
    <row r="1090" spans="2:17" x14ac:dyDescent="0.2">
      <c r="B1090" s="209" t="s">
        <v>13</v>
      </c>
      <c r="C1090" s="187" t="s">
        <v>70</v>
      </c>
      <c r="D1090" s="188" t="s">
        <v>123</v>
      </c>
      <c r="E1090" s="187" t="str">
        <f t="shared" si="325"/>
        <v>SPMale25-29</v>
      </c>
      <c r="F1090" s="189">
        <f>VLOOKUP(E1090,'Appendix 1b. Pop 2019'!$E$4:$F$1683,2,FALSE)</f>
        <v>1790669</v>
      </c>
      <c r="G1090" s="189">
        <f>VLOOKUP(E1090,'Appendix 2b. Deaths 2019'!$E$4:$F$1683,2,FALSE)</f>
        <v>2651</v>
      </c>
      <c r="H1090" s="190">
        <f t="shared" si="326"/>
        <v>1.4804522778916706E-3</v>
      </c>
      <c r="I1090" s="191">
        <v>5</v>
      </c>
      <c r="J1090" s="213">
        <f>VLOOKUP(E1090,'Appendix 3. nax IBGE 2019'!$E$5:$O$1850,11,FALSE)</f>
        <v>2.4999999999999414</v>
      </c>
      <c r="K1090" s="190">
        <f t="shared" si="339"/>
        <v>7.3749656776163526E-3</v>
      </c>
      <c r="L1090" s="190">
        <f t="shared" si="328"/>
        <v>0.99262503432238369</v>
      </c>
      <c r="M1090" s="189">
        <f t="shared" si="343"/>
        <v>97262.335426333811</v>
      </c>
      <c r="N1090" s="189">
        <f t="shared" si="327"/>
        <v>717.3063854940209</v>
      </c>
      <c r="O1090" s="189">
        <f t="shared" si="340"/>
        <v>484518.4111679339</v>
      </c>
      <c r="P1090" s="189">
        <f t="shared" si="341"/>
        <v>4970329.2825961309</v>
      </c>
      <c r="Q1090" s="200">
        <f t="shared" si="342"/>
        <v>51.102302456644615</v>
      </c>
    </row>
    <row r="1091" spans="2:17" x14ac:dyDescent="0.2">
      <c r="B1091" s="209" t="s">
        <v>13</v>
      </c>
      <c r="C1091" s="187" t="s">
        <v>70</v>
      </c>
      <c r="D1091" s="188" t="s">
        <v>124</v>
      </c>
      <c r="E1091" s="187" t="str">
        <f t="shared" si="325"/>
        <v>SPMale30-34</v>
      </c>
      <c r="F1091" s="189">
        <f>VLOOKUP(E1091,'Appendix 1b. Pop 2019'!$E$4:$F$1683,2,FALSE)</f>
        <v>1934105</v>
      </c>
      <c r="G1091" s="189">
        <f>VLOOKUP(E1091,'Appendix 2b. Deaths 2019'!$E$4:$F$1683,2,FALSE)</f>
        <v>3231</v>
      </c>
      <c r="H1091" s="190">
        <f t="shared" si="326"/>
        <v>1.670540120624268E-3</v>
      </c>
      <c r="I1091" s="191">
        <v>5</v>
      </c>
      <c r="J1091" s="213">
        <f>VLOOKUP(E1091,'Appendix 3. nax IBGE 2019'!$E$5:$O$1850,11,FALSE)</f>
        <v>2.499999999999996</v>
      </c>
      <c r="K1091" s="190">
        <f t="shared" si="339"/>
        <v>8.3179618805132895E-3</v>
      </c>
      <c r="L1091" s="190">
        <f t="shared" si="328"/>
        <v>0.99168203811948674</v>
      </c>
      <c r="M1091" s="189">
        <f t="shared" si="343"/>
        <v>96545.029040839785</v>
      </c>
      <c r="N1091" s="189">
        <f t="shared" si="327"/>
        <v>803.05787131475381</v>
      </c>
      <c r="O1091" s="189">
        <f t="shared" si="340"/>
        <v>480717.50052591204</v>
      </c>
      <c r="P1091" s="189">
        <f t="shared" si="341"/>
        <v>4485810.8714281972</v>
      </c>
      <c r="Q1091" s="200">
        <f t="shared" si="342"/>
        <v>46.463405894576319</v>
      </c>
    </row>
    <row r="1092" spans="2:17" x14ac:dyDescent="0.2">
      <c r="B1092" s="209" t="s">
        <v>13</v>
      </c>
      <c r="C1092" s="187" t="s">
        <v>70</v>
      </c>
      <c r="D1092" s="188" t="s">
        <v>125</v>
      </c>
      <c r="E1092" s="187" t="str">
        <f t="shared" ref="E1092:E1155" si="344">_xlfn.CONCAT(B1092,C1092,D1092)</f>
        <v>SPMale35-39</v>
      </c>
      <c r="F1092" s="189">
        <f>VLOOKUP(E1092,'Appendix 1b. Pop 2019'!$E$4:$F$1683,2,FALSE)</f>
        <v>1886550</v>
      </c>
      <c r="G1092" s="189">
        <f>VLOOKUP(E1092,'Appendix 2b. Deaths 2019'!$E$4:$F$1683,2,FALSE)</f>
        <v>4137</v>
      </c>
      <c r="H1092" s="190">
        <f t="shared" ref="H1092:H1155" si="345">G1092/F1092</f>
        <v>2.1928917865945774E-3</v>
      </c>
      <c r="I1092" s="191">
        <v>5</v>
      </c>
      <c r="J1092" s="213">
        <f>VLOOKUP(E1092,'Appendix 3. nax IBGE 2019'!$E$5:$O$1850,11,FALSE)</f>
        <v>2.5000000000000018</v>
      </c>
      <c r="K1092" s="190">
        <f t="shared" si="339"/>
        <v>1.0904676991447855E-2</v>
      </c>
      <c r="L1092" s="190">
        <f t="shared" si="328"/>
        <v>0.98909532300855219</v>
      </c>
      <c r="M1092" s="189">
        <f t="shared" si="343"/>
        <v>95741.97116952503</v>
      </c>
      <c r="N1092" s="189">
        <f t="shared" ref="N1092:N1155" si="346">M1092*K1092</f>
        <v>1044.0352701281834</v>
      </c>
      <c r="O1092" s="189">
        <f t="shared" si="340"/>
        <v>476099.7676723047</v>
      </c>
      <c r="P1092" s="189">
        <f t="shared" si="341"/>
        <v>4005093.370902285</v>
      </c>
      <c r="Q1092" s="200">
        <f t="shared" si="342"/>
        <v>41.832159104084944</v>
      </c>
    </row>
    <row r="1093" spans="2:17" x14ac:dyDescent="0.2">
      <c r="B1093" s="209" t="s">
        <v>13</v>
      </c>
      <c r="C1093" s="187" t="s">
        <v>70</v>
      </c>
      <c r="D1093" s="188" t="s">
        <v>126</v>
      </c>
      <c r="E1093" s="187" t="str">
        <f t="shared" si="344"/>
        <v>SPMale40-44</v>
      </c>
      <c r="F1093" s="189">
        <f>VLOOKUP(E1093,'Appendix 1b. Pop 2019'!$E$4:$F$1683,2,FALSE)</f>
        <v>1688105</v>
      </c>
      <c r="G1093" s="189">
        <f>VLOOKUP(E1093,'Appendix 2b. Deaths 2019'!$E$4:$F$1683,2,FALSE)</f>
        <v>5197</v>
      </c>
      <c r="H1093" s="190">
        <f t="shared" si="345"/>
        <v>3.0785999686038486E-3</v>
      </c>
      <c r="I1093" s="191">
        <v>5</v>
      </c>
      <c r="J1093" s="213">
        <f>VLOOKUP(E1093,'Appendix 3. nax IBGE 2019'!$E$5:$O$1850,11,FALSE)</f>
        <v>2.5000000000000071</v>
      </c>
      <c r="K1093" s="190">
        <f t="shared" si="339"/>
        <v>1.5275432478150133E-2</v>
      </c>
      <c r="L1093" s="190">
        <f t="shared" ref="L1093:L1156" si="347">1-K1093</f>
        <v>0.98472456752184989</v>
      </c>
      <c r="M1093" s="189">
        <f t="shared" si="343"/>
        <v>94697.935899396849</v>
      </c>
      <c r="N1093" s="189">
        <f t="shared" si="346"/>
        <v>1446.551925651426</v>
      </c>
      <c r="O1093" s="189">
        <f t="shared" si="340"/>
        <v>469873.29968285566</v>
      </c>
      <c r="P1093" s="189">
        <f t="shared" si="341"/>
        <v>3528993.6032299805</v>
      </c>
      <c r="Q1093" s="200">
        <f t="shared" si="342"/>
        <v>37.26579222359225</v>
      </c>
    </row>
    <row r="1094" spans="2:17" x14ac:dyDescent="0.2">
      <c r="B1094" s="209" t="s">
        <v>13</v>
      </c>
      <c r="C1094" s="187" t="s">
        <v>70</v>
      </c>
      <c r="D1094" s="188" t="s">
        <v>127</v>
      </c>
      <c r="E1094" s="187" t="str">
        <f t="shared" si="344"/>
        <v>SPMale45-49</v>
      </c>
      <c r="F1094" s="189">
        <f>VLOOKUP(E1094,'Appendix 1b. Pop 2019'!$E$4:$F$1683,2,FALSE)</f>
        <v>1489613</v>
      </c>
      <c r="G1094" s="189">
        <f>VLOOKUP(E1094,'Appendix 2b. Deaths 2019'!$E$4:$F$1683,2,FALSE)</f>
        <v>6836</v>
      </c>
      <c r="H1094" s="190">
        <f t="shared" si="345"/>
        <v>4.5891114000750528E-3</v>
      </c>
      <c r="I1094" s="191">
        <v>5</v>
      </c>
      <c r="J1094" s="213">
        <f>VLOOKUP(E1094,'Appendix 3. nax IBGE 2019'!$E$5:$O$1850,11,FALSE)</f>
        <v>2.4999999999999969</v>
      </c>
      <c r="K1094" s="190">
        <f t="shared" si="339"/>
        <v>2.2685293651104433E-2</v>
      </c>
      <c r="L1094" s="190">
        <f t="shared" si="347"/>
        <v>0.97731470634889561</v>
      </c>
      <c r="M1094" s="189">
        <f t="shared" si="343"/>
        <v>93251.383973745425</v>
      </c>
      <c r="N1094" s="189">
        <f t="shared" si="346"/>
        <v>2115.4350288163087</v>
      </c>
      <c r="O1094" s="189">
        <f t="shared" si="340"/>
        <v>460968.33229668636</v>
      </c>
      <c r="P1094" s="189">
        <f t="shared" si="341"/>
        <v>3059120.3035471248</v>
      </c>
      <c r="Q1094" s="200">
        <f t="shared" si="342"/>
        <v>32.805092784557587</v>
      </c>
    </row>
    <row r="1095" spans="2:17" x14ac:dyDescent="0.2">
      <c r="B1095" s="209" t="s">
        <v>13</v>
      </c>
      <c r="C1095" s="187" t="s">
        <v>70</v>
      </c>
      <c r="D1095" s="188" t="s">
        <v>128</v>
      </c>
      <c r="E1095" s="187" t="str">
        <f t="shared" si="344"/>
        <v>SPMale50-54</v>
      </c>
      <c r="F1095" s="189">
        <f>VLOOKUP(E1095,'Appendix 1b. Pop 2019'!$E$4:$F$1683,2,FALSE)</f>
        <v>1369087</v>
      </c>
      <c r="G1095" s="189">
        <f>VLOOKUP(E1095,'Appendix 2b. Deaths 2019'!$E$4:$F$1683,2,FALSE)</f>
        <v>9784</v>
      </c>
      <c r="H1095" s="190">
        <f t="shared" si="345"/>
        <v>7.1463683462044411E-3</v>
      </c>
      <c r="I1095" s="191">
        <v>5</v>
      </c>
      <c r="J1095" s="213">
        <f>VLOOKUP(E1095,'Appendix 3. nax IBGE 2019'!$E$5:$O$1850,11,FALSE)</f>
        <v>2.4999999999999947</v>
      </c>
      <c r="K1095" s="190">
        <f t="shared" si="339"/>
        <v>3.5104664571772602E-2</v>
      </c>
      <c r="L1095" s="190">
        <f t="shared" si="347"/>
        <v>0.96489533542822736</v>
      </c>
      <c r="M1095" s="189">
        <f t="shared" si="343"/>
        <v>91135.948944929114</v>
      </c>
      <c r="N1095" s="189">
        <f t="shared" si="346"/>
        <v>3199.2969181419298</v>
      </c>
      <c r="O1095" s="189">
        <f t="shared" si="340"/>
        <v>447681.50242929067</v>
      </c>
      <c r="P1095" s="189">
        <f t="shared" si="341"/>
        <v>2598151.9712504386</v>
      </c>
      <c r="Q1095" s="200">
        <f t="shared" si="342"/>
        <v>28.508530402425816</v>
      </c>
    </row>
    <row r="1096" spans="2:17" x14ac:dyDescent="0.2">
      <c r="B1096" s="209" t="s">
        <v>13</v>
      </c>
      <c r="C1096" s="187" t="s">
        <v>70</v>
      </c>
      <c r="D1096" s="188" t="s">
        <v>129</v>
      </c>
      <c r="E1096" s="187" t="str">
        <f t="shared" si="344"/>
        <v>SPMale55-59</v>
      </c>
      <c r="F1096" s="189">
        <f>VLOOKUP(E1096,'Appendix 1b. Pop 2019'!$E$4:$F$1683,2,FALSE)</f>
        <v>1202407</v>
      </c>
      <c r="G1096" s="189">
        <f>VLOOKUP(E1096,'Appendix 2b. Deaths 2019'!$E$4:$F$1683,2,FALSE)</f>
        <v>13114</v>
      </c>
      <c r="H1096" s="190">
        <f t="shared" si="345"/>
        <v>1.0906456798737864E-2</v>
      </c>
      <c r="I1096" s="191">
        <v>5</v>
      </c>
      <c r="J1096" s="213">
        <f>VLOOKUP(E1096,'Appendix 3. nax IBGE 2019'!$E$5:$O$1850,11,FALSE)</f>
        <v>2.5000000000000004</v>
      </c>
      <c r="K1096" s="190">
        <f t="shared" si="339"/>
        <v>5.3084864539278097E-2</v>
      </c>
      <c r="L1096" s="190">
        <f t="shared" si="347"/>
        <v>0.94691513546072192</v>
      </c>
      <c r="M1096" s="189">
        <f t="shared" si="343"/>
        <v>87936.652026787182</v>
      </c>
      <c r="N1096" s="189">
        <f t="shared" si="346"/>
        <v>4668.1052608796326</v>
      </c>
      <c r="O1096" s="189">
        <f t="shared" si="340"/>
        <v>428012.99698173685</v>
      </c>
      <c r="P1096" s="189">
        <f t="shared" si="341"/>
        <v>2150470.4688211479</v>
      </c>
      <c r="Q1096" s="200">
        <f t="shared" si="342"/>
        <v>24.454768509563834</v>
      </c>
    </row>
    <row r="1097" spans="2:17" x14ac:dyDescent="0.2">
      <c r="B1097" s="209" t="s">
        <v>13</v>
      </c>
      <c r="C1097" s="187" t="s">
        <v>70</v>
      </c>
      <c r="D1097" s="188" t="s">
        <v>130</v>
      </c>
      <c r="E1097" s="187" t="str">
        <f t="shared" si="344"/>
        <v>SPMale60-64</v>
      </c>
      <c r="F1097" s="189">
        <f>VLOOKUP(E1097,'Appendix 1b. Pop 2019'!$E$4:$F$1683,2,FALSE)</f>
        <v>1009434</v>
      </c>
      <c r="G1097" s="189">
        <f>VLOOKUP(E1097,'Appendix 2b. Deaths 2019'!$E$4:$F$1683,2,FALSE)</f>
        <v>16555</v>
      </c>
      <c r="H1097" s="190">
        <f t="shared" si="345"/>
        <v>1.6400279760737206E-2</v>
      </c>
      <c r="I1097" s="191">
        <v>5</v>
      </c>
      <c r="J1097" s="213">
        <f>VLOOKUP(E1097,'Appendix 3. nax IBGE 2019'!$E$5:$O$1850,11,FALSE)</f>
        <v>2.5000000000000058</v>
      </c>
      <c r="K1097" s="190">
        <f t="shared" si="339"/>
        <v>7.8771703852652433E-2</v>
      </c>
      <c r="L1097" s="190">
        <f t="shared" si="347"/>
        <v>0.92122829614734758</v>
      </c>
      <c r="M1097" s="189">
        <f t="shared" si="343"/>
        <v>83268.546765907551</v>
      </c>
      <c r="N1097" s="189">
        <f t="shared" si="346"/>
        <v>6559.2053060848093</v>
      </c>
      <c r="O1097" s="189">
        <f t="shared" si="340"/>
        <v>399944.72056432575</v>
      </c>
      <c r="P1097" s="189">
        <f t="shared" si="341"/>
        <v>1722457.471839411</v>
      </c>
      <c r="Q1097" s="200">
        <f t="shared" si="342"/>
        <v>20.685571428089734</v>
      </c>
    </row>
    <row r="1098" spans="2:17" x14ac:dyDescent="0.2">
      <c r="B1098" s="209" t="s">
        <v>13</v>
      </c>
      <c r="C1098" s="187" t="s">
        <v>70</v>
      </c>
      <c r="D1098" s="188" t="s">
        <v>131</v>
      </c>
      <c r="E1098" s="187" t="str">
        <f t="shared" si="344"/>
        <v>SPMale65-69</v>
      </c>
      <c r="F1098" s="189">
        <f>VLOOKUP(E1098,'Appendix 1b. Pop 2019'!$E$4:$F$1683,2,FALSE)</f>
        <v>769372</v>
      </c>
      <c r="G1098" s="189">
        <f>VLOOKUP(E1098,'Appendix 2b. Deaths 2019'!$E$4:$F$1683,2,FALSE)</f>
        <v>17832</v>
      </c>
      <c r="H1098" s="190">
        <f t="shared" si="345"/>
        <v>2.3177344639524183E-2</v>
      </c>
      <c r="I1098" s="191">
        <v>5</v>
      </c>
      <c r="J1098" s="213">
        <f>VLOOKUP(E1098,'Appendix 3. nax IBGE 2019'!$E$5:$O$1850,11,FALSE)</f>
        <v>2.4999999999999996</v>
      </c>
      <c r="K1098" s="190">
        <f t="shared" si="339"/>
        <v>0.10953962887246421</v>
      </c>
      <c r="L1098" s="190">
        <f t="shared" si="347"/>
        <v>0.89046037112753584</v>
      </c>
      <c r="M1098" s="189">
        <f t="shared" si="343"/>
        <v>76709.341459822739</v>
      </c>
      <c r="N1098" s="189">
        <f t="shared" si="346"/>
        <v>8402.7127945601151</v>
      </c>
      <c r="O1098" s="189">
        <f t="shared" si="340"/>
        <v>362539.92531271343</v>
      </c>
      <c r="P1098" s="189">
        <f t="shared" si="341"/>
        <v>1322512.7512750851</v>
      </c>
      <c r="Q1098" s="200">
        <f t="shared" si="342"/>
        <v>17.240569741662611</v>
      </c>
    </row>
    <row r="1099" spans="2:17" x14ac:dyDescent="0.2">
      <c r="B1099" s="209" t="s">
        <v>13</v>
      </c>
      <c r="C1099" s="187" t="s">
        <v>70</v>
      </c>
      <c r="D1099" s="188" t="s">
        <v>132</v>
      </c>
      <c r="E1099" s="187" t="str">
        <f t="shared" si="344"/>
        <v>SPMale70-74</v>
      </c>
      <c r="F1099" s="189">
        <f>VLOOKUP(E1099,'Appendix 1b. Pop 2019'!$E$4:$F$1683,2,FALSE)</f>
        <v>536493</v>
      </c>
      <c r="G1099" s="189">
        <f>VLOOKUP(E1099,'Appendix 2b. Deaths 2019'!$E$4:$F$1683,2,FALSE)</f>
        <v>18074</v>
      </c>
      <c r="H1099" s="190">
        <f t="shared" si="345"/>
        <v>3.3689162766336184E-2</v>
      </c>
      <c r="I1099" s="191">
        <v>5</v>
      </c>
      <c r="J1099" s="213">
        <f>VLOOKUP(E1099,'Appendix 3. nax IBGE 2019'!$E$5:$O$1850,11,FALSE)</f>
        <v>2.4999999999999969</v>
      </c>
      <c r="K1099" s="190">
        <f t="shared" si="339"/>
        <v>0.15536086975955765</v>
      </c>
      <c r="L1099" s="190">
        <f t="shared" si="347"/>
        <v>0.84463913024044235</v>
      </c>
      <c r="M1099" s="189">
        <f t="shared" si="343"/>
        <v>68306.62866526263</v>
      </c>
      <c r="N1099" s="189">
        <f t="shared" si="346"/>
        <v>10612.177239778335</v>
      </c>
      <c r="O1099" s="189">
        <f t="shared" si="340"/>
        <v>315002.70022686722</v>
      </c>
      <c r="P1099" s="189">
        <f t="shared" si="341"/>
        <v>959972.82596237177</v>
      </c>
      <c r="Q1099" s="200">
        <f t="shared" si="342"/>
        <v>14.053875073629076</v>
      </c>
    </row>
    <row r="1100" spans="2:17" x14ac:dyDescent="0.2">
      <c r="B1100" s="209" t="s">
        <v>13</v>
      </c>
      <c r="C1100" s="187" t="s">
        <v>70</v>
      </c>
      <c r="D1100" s="188" t="s">
        <v>133</v>
      </c>
      <c r="E1100" s="187" t="str">
        <f t="shared" si="344"/>
        <v>SPMale75-79</v>
      </c>
      <c r="F1100" s="189">
        <f>VLOOKUP(E1100,'Appendix 1b. Pop 2019'!$E$4:$F$1683,2,FALSE)</f>
        <v>339840</v>
      </c>
      <c r="G1100" s="189">
        <f>VLOOKUP(E1100,'Appendix 2b. Deaths 2019'!$E$4:$F$1683,2,FALSE)</f>
        <v>17781</v>
      </c>
      <c r="H1100" s="190">
        <f t="shared" si="345"/>
        <v>5.2321680790960452E-2</v>
      </c>
      <c r="I1100" s="191">
        <v>5</v>
      </c>
      <c r="J1100" s="213">
        <f>VLOOKUP(E1100,'Appendix 3. nax IBGE 2019'!$E$5:$O$1850,11,FALSE)</f>
        <v>2.5000000000000018</v>
      </c>
      <c r="K1100" s="190">
        <f t="shared" si="339"/>
        <v>0.23134721598782185</v>
      </c>
      <c r="L1100" s="190">
        <f t="shared" si="347"/>
        <v>0.76865278401217818</v>
      </c>
      <c r="M1100" s="189">
        <f t="shared" si="343"/>
        <v>57694.451425484294</v>
      </c>
      <c r="N1100" s="189">
        <f t="shared" si="346"/>
        <v>13347.45071523041</v>
      </c>
      <c r="O1100" s="189">
        <f t="shared" si="340"/>
        <v>255103.63033934546</v>
      </c>
      <c r="P1100" s="189">
        <f t="shared" si="341"/>
        <v>644970.12573550455</v>
      </c>
      <c r="Q1100" s="200">
        <f t="shared" si="342"/>
        <v>11.179066787185256</v>
      </c>
    </row>
    <row r="1101" spans="2:17" x14ac:dyDescent="0.2">
      <c r="B1101" s="209" t="s">
        <v>13</v>
      </c>
      <c r="C1101" s="187" t="s">
        <v>70</v>
      </c>
      <c r="D1101" s="188" t="s">
        <v>134</v>
      </c>
      <c r="E1101" s="187" t="str">
        <f t="shared" si="344"/>
        <v>SPMale80-84</v>
      </c>
      <c r="F1101" s="189">
        <f>VLOOKUP(E1101,'Appendix 1b. Pop 2019'!$E$4:$F$1683,2,FALSE)</f>
        <v>212443</v>
      </c>
      <c r="G1101" s="189">
        <f>VLOOKUP(E1101,'Appendix 2b. Deaths 2019'!$E$4:$F$1683,2,FALSE)</f>
        <v>17015</v>
      </c>
      <c r="H1101" s="190">
        <f t="shared" si="345"/>
        <v>8.0092071755718003E-2</v>
      </c>
      <c r="I1101" s="191">
        <v>5</v>
      </c>
      <c r="J1101" s="213">
        <f>VLOOKUP(E1101,'Appendix 3. nax IBGE 2019'!$E$5:$O$1850,11,FALSE)</f>
        <v>2.4999999999999991</v>
      </c>
      <c r="K1101" s="190">
        <f t="shared" si="339"/>
        <v>0.33365296561893942</v>
      </c>
      <c r="L1101" s="190">
        <f t="shared" si="347"/>
        <v>0.66634703438106058</v>
      </c>
      <c r="M1101" s="189">
        <f t="shared" si="343"/>
        <v>44347.00071025388</v>
      </c>
      <c r="N1101" s="189">
        <f t="shared" si="346"/>
        <v>14796.50830328142</v>
      </c>
      <c r="O1101" s="189">
        <f t="shared" si="340"/>
        <v>184743.73279306584</v>
      </c>
      <c r="P1101" s="189">
        <f t="shared" si="341"/>
        <v>389866.49539615912</v>
      </c>
      <c r="Q1101" s="200">
        <f t="shared" si="342"/>
        <v>8.7912708672993638</v>
      </c>
    </row>
    <row r="1102" spans="2:17" x14ac:dyDescent="0.2">
      <c r="B1102" s="209" t="s">
        <v>13</v>
      </c>
      <c r="C1102" s="187" t="s">
        <v>70</v>
      </c>
      <c r="D1102" s="188" t="s">
        <v>135</v>
      </c>
      <c r="E1102" s="187" t="str">
        <f t="shared" si="344"/>
        <v>SPMale85-89</v>
      </c>
      <c r="F1102" s="189">
        <f>VLOOKUP(E1102,'Appendix 1b. Pop 2019'!$E$4:$F$1683,2,FALSE)</f>
        <v>107133</v>
      </c>
      <c r="G1102" s="189">
        <f>VLOOKUP(E1102,'Appendix 2b. Deaths 2019'!$E$4:$F$1683,2,FALSE)</f>
        <v>13192</v>
      </c>
      <c r="H1102" s="190">
        <f t="shared" si="345"/>
        <v>0.12313666190622871</v>
      </c>
      <c r="I1102" s="191">
        <v>5</v>
      </c>
      <c r="J1102" s="213">
        <f>VLOOKUP(E1102,'Appendix 3. nax IBGE 2019'!$E$5:$O$1850,11,FALSE)</f>
        <v>2.5000000000000004</v>
      </c>
      <c r="K1102" s="190">
        <f t="shared" si="339"/>
        <v>0.4707628842434321</v>
      </c>
      <c r="L1102" s="190">
        <f t="shared" si="347"/>
        <v>0.52923711575656784</v>
      </c>
      <c r="M1102" s="189">
        <f t="shared" si="343"/>
        <v>29550.492406972458</v>
      </c>
      <c r="N1102" s="189">
        <f t="shared" si="346"/>
        <v>13911.275036319994</v>
      </c>
      <c r="O1102" s="189">
        <f t="shared" si="340"/>
        <v>112974.27444406232</v>
      </c>
      <c r="P1102" s="189">
        <f t="shared" si="341"/>
        <v>205122.76260309329</v>
      </c>
      <c r="Q1102" s="200">
        <f t="shared" si="342"/>
        <v>6.9414329811537909</v>
      </c>
    </row>
    <row r="1103" spans="2:17" x14ac:dyDescent="0.2">
      <c r="B1103" s="210" t="s">
        <v>13</v>
      </c>
      <c r="C1103" s="211" t="s">
        <v>70</v>
      </c>
      <c r="D1103" s="203" t="s">
        <v>8</v>
      </c>
      <c r="E1103" s="211" t="str">
        <f t="shared" si="344"/>
        <v>SPMale90+</v>
      </c>
      <c r="F1103" s="204">
        <f>VLOOKUP(E1103,'Appendix 1b. Pop 2019'!$E$4:$F$1683,2,FALSE)</f>
        <v>57961</v>
      </c>
      <c r="G1103" s="204">
        <f>VLOOKUP(E1103,'Appendix 2b. Deaths 2019'!$E$4:$F$1683,2,FALSE)</f>
        <v>9837</v>
      </c>
      <c r="H1103" s="202">
        <f t="shared" si="345"/>
        <v>0.16971756870999466</v>
      </c>
      <c r="I1103" s="205"/>
      <c r="J1103" s="214">
        <f>VLOOKUP(E1103,'Appendix 3. nax IBGE 2019'!$E$5:$O$1850,11,FALSE)</f>
        <v>5.6255350108522357</v>
      </c>
      <c r="K1103" s="202">
        <v>1</v>
      </c>
      <c r="L1103" s="202">
        <f t="shared" si="347"/>
        <v>0</v>
      </c>
      <c r="M1103" s="204">
        <f t="shared" si="343"/>
        <v>15639.217370652465</v>
      </c>
      <c r="N1103" s="204">
        <f t="shared" si="346"/>
        <v>15639.217370652465</v>
      </c>
      <c r="O1103" s="204">
        <f>M1103*Q1103</f>
        <v>92148.488159030952</v>
      </c>
      <c r="P1103" s="204">
        <f>O1103</f>
        <v>92148.488159030952</v>
      </c>
      <c r="Q1103" s="206">
        <f>1/H1103</f>
        <v>5.892141913184914</v>
      </c>
    </row>
    <row r="1104" spans="2:17" x14ac:dyDescent="0.2">
      <c r="B1104" s="207" t="s">
        <v>45</v>
      </c>
      <c r="C1104" s="208" t="s">
        <v>69</v>
      </c>
      <c r="D1104" s="194">
        <v>0</v>
      </c>
      <c r="E1104" s="208" t="str">
        <f t="shared" si="344"/>
        <v>TOFemale0</v>
      </c>
      <c r="F1104" s="195">
        <f>VLOOKUP(E1104,'Appendix 1b. Pop 2019'!$E$4:$F$1683,2,FALSE)</f>
        <v>12514</v>
      </c>
      <c r="G1104" s="195">
        <f>VLOOKUP(E1104,'Appendix 2b. Deaths 2019'!$E$4:$F$1683,2,FALSE)</f>
        <v>137</v>
      </c>
      <c r="H1104" s="193">
        <f t="shared" si="345"/>
        <v>1.0947738532843216E-2</v>
      </c>
      <c r="I1104" s="196">
        <v>1</v>
      </c>
      <c r="J1104" s="212">
        <f>VLOOKUP(E1104,'Appendix 3. nax IBGE 2019'!$E$5:$O$1850,11,FALSE)</f>
        <v>9.285592735803179E-2</v>
      </c>
      <c r="K1104" s="193">
        <f t="shared" ref="K1104:K1122" si="348">(I1104*H1104)/(1+(I1104-J1104)*H1104)</f>
        <v>1.0840083751958857E-2</v>
      </c>
      <c r="L1104" s="193">
        <f t="shared" si="347"/>
        <v>0.98915991624804112</v>
      </c>
      <c r="M1104" s="195">
        <v>100000</v>
      </c>
      <c r="N1104" s="195">
        <f t="shared" si="346"/>
        <v>1084.0083751958857</v>
      </c>
      <c r="O1104" s="195">
        <f t="shared" ref="O1104:O1122" si="349">M1105*I1104+N1104*J1104</f>
        <v>99016.648227746802</v>
      </c>
      <c r="P1104" s="195">
        <f t="shared" ref="P1104:P1122" si="350">P1105+O1104</f>
        <v>8020029.9262445327</v>
      </c>
      <c r="Q1104" s="197">
        <f t="shared" ref="Q1104:Q1122" si="351">P1104/M1104</f>
        <v>80.200299262445327</v>
      </c>
    </row>
    <row r="1105" spans="2:17" x14ac:dyDescent="0.2">
      <c r="B1105" s="209" t="s">
        <v>45</v>
      </c>
      <c r="C1105" s="187" t="s">
        <v>69</v>
      </c>
      <c r="D1105" s="199" t="s">
        <v>139</v>
      </c>
      <c r="E1105" s="187" t="str">
        <f t="shared" si="344"/>
        <v>TOFemale01-04</v>
      </c>
      <c r="F1105" s="189">
        <f>VLOOKUP(E1105,'Appendix 1b. Pop 2019'!$E$4:$F$1683,2,FALSE)</f>
        <v>48766</v>
      </c>
      <c r="G1105" s="189">
        <f>VLOOKUP(E1105,'Appendix 2b. Deaths 2019'!$E$4:$F$1683,2,FALSE)</f>
        <v>21</v>
      </c>
      <c r="H1105" s="190">
        <f t="shared" si="345"/>
        <v>4.3062789648525614E-4</v>
      </c>
      <c r="I1105" s="191">
        <v>4</v>
      </c>
      <c r="J1105" s="213">
        <f>VLOOKUP(E1105,'Appendix 3. nax IBGE 2019'!$E$5:$O$1850,11,FALSE)</f>
        <v>1.5007863726809696</v>
      </c>
      <c r="K1105" s="190">
        <f t="shared" si="348"/>
        <v>1.7206597583841448E-3</v>
      </c>
      <c r="L1105" s="190">
        <f t="shared" si="347"/>
        <v>0.99827934024161591</v>
      </c>
      <c r="M1105" s="189">
        <f t="shared" ref="M1105:M1123" si="352">M1104-N1104</f>
        <v>98915.991624804112</v>
      </c>
      <c r="N1105" s="189">
        <f t="shared" si="346"/>
        <v>170.20076624946353</v>
      </c>
      <c r="O1105" s="189">
        <f t="shared" si="349"/>
        <v>395238.59842482564</v>
      </c>
      <c r="P1105" s="189">
        <f t="shared" si="350"/>
        <v>7921013.2780167861</v>
      </c>
      <c r="Q1105" s="200">
        <f t="shared" si="351"/>
        <v>80.078187034324969</v>
      </c>
    </row>
    <row r="1106" spans="2:17" x14ac:dyDescent="0.2">
      <c r="B1106" s="209" t="s">
        <v>45</v>
      </c>
      <c r="C1106" s="187" t="s">
        <v>69</v>
      </c>
      <c r="D1106" s="199" t="s">
        <v>138</v>
      </c>
      <c r="E1106" s="187" t="str">
        <f t="shared" si="344"/>
        <v>TOFemale05-09</v>
      </c>
      <c r="F1106" s="189">
        <f>VLOOKUP(E1106,'Appendix 1b. Pop 2019'!$E$4:$F$1683,2,FALSE)</f>
        <v>61362</v>
      </c>
      <c r="G1106" s="189">
        <f>VLOOKUP(E1106,'Appendix 2b. Deaths 2019'!$E$4:$F$1683,2,FALSE)</f>
        <v>13</v>
      </c>
      <c r="H1106" s="190">
        <f t="shared" si="345"/>
        <v>2.1185750138522213E-4</v>
      </c>
      <c r="I1106" s="191">
        <v>5</v>
      </c>
      <c r="J1106" s="213">
        <f>VLOOKUP(E1106,'Appendix 3. nax IBGE 2019'!$E$5:$O$1850,11,FALSE)</f>
        <v>2.5000000000000169</v>
      </c>
      <c r="K1106" s="190">
        <f t="shared" si="348"/>
        <v>1.0587267589116289E-3</v>
      </c>
      <c r="L1106" s="190">
        <f t="shared" si="347"/>
        <v>0.99894127324108839</v>
      </c>
      <c r="M1106" s="189">
        <f t="shared" si="352"/>
        <v>98745.790858554654</v>
      </c>
      <c r="N1106" s="189">
        <f t="shared" si="346"/>
        <v>104.54481111184312</v>
      </c>
      <c r="O1106" s="189">
        <f t="shared" si="349"/>
        <v>493467.59226499364</v>
      </c>
      <c r="P1106" s="189">
        <f t="shared" si="350"/>
        <v>7525774.6795919603</v>
      </c>
      <c r="Q1106" s="200">
        <f t="shared" si="351"/>
        <v>76.213625048302291</v>
      </c>
    </row>
    <row r="1107" spans="2:17" x14ac:dyDescent="0.2">
      <c r="B1107" s="209" t="s">
        <v>45</v>
      </c>
      <c r="C1107" s="187" t="s">
        <v>69</v>
      </c>
      <c r="D1107" s="199" t="s">
        <v>120</v>
      </c>
      <c r="E1107" s="187" t="str">
        <f t="shared" si="344"/>
        <v>TOFemale10-14</v>
      </c>
      <c r="F1107" s="189">
        <f>VLOOKUP(E1107,'Appendix 1b. Pop 2019'!$E$4:$F$1683,2,FALSE)</f>
        <v>65581</v>
      </c>
      <c r="G1107" s="189">
        <f>VLOOKUP(E1107,'Appendix 2b. Deaths 2019'!$E$4:$F$1683,2,FALSE)</f>
        <v>22</v>
      </c>
      <c r="H1107" s="190">
        <f t="shared" si="345"/>
        <v>3.3546301520257394E-4</v>
      </c>
      <c r="I1107" s="191">
        <v>5</v>
      </c>
      <c r="J1107" s="213">
        <f>VLOOKUP(E1107,'Appendix 3. nax IBGE 2019'!$E$5:$O$1850,11,FALSE)</f>
        <v>2.5000000000004055</v>
      </c>
      <c r="K1107" s="190">
        <f t="shared" si="348"/>
        <v>1.6759095618258273E-3</v>
      </c>
      <c r="L1107" s="190">
        <f t="shared" si="347"/>
        <v>0.99832409043817416</v>
      </c>
      <c r="M1107" s="189">
        <f t="shared" si="352"/>
        <v>98641.246047442808</v>
      </c>
      <c r="N1107" s="189">
        <f t="shared" si="346"/>
        <v>165.31380744132349</v>
      </c>
      <c r="O1107" s="189">
        <f t="shared" si="349"/>
        <v>492792.94571861078</v>
      </c>
      <c r="P1107" s="189">
        <f t="shared" si="350"/>
        <v>7032307.0873269662</v>
      </c>
      <c r="Q1107" s="200">
        <f t="shared" si="351"/>
        <v>71.291750348983683</v>
      </c>
    </row>
    <row r="1108" spans="2:17" x14ac:dyDescent="0.2">
      <c r="B1108" s="209" t="s">
        <v>45</v>
      </c>
      <c r="C1108" s="187" t="s">
        <v>69</v>
      </c>
      <c r="D1108" s="188" t="s">
        <v>121</v>
      </c>
      <c r="E1108" s="187" t="str">
        <f t="shared" si="344"/>
        <v>TOFemale15-19</v>
      </c>
      <c r="F1108" s="189">
        <f>VLOOKUP(E1108,'Appendix 1b. Pop 2019'!$E$4:$F$1683,2,FALSE)</f>
        <v>68113</v>
      </c>
      <c r="G1108" s="189">
        <f>VLOOKUP(E1108,'Appendix 2b. Deaths 2019'!$E$4:$F$1683,2,FALSE)</f>
        <v>25</v>
      </c>
      <c r="H1108" s="190">
        <f t="shared" si="345"/>
        <v>3.6703712947601781E-4</v>
      </c>
      <c r="I1108" s="191">
        <v>5</v>
      </c>
      <c r="J1108" s="213">
        <f>VLOOKUP(E1108,'Appendix 3. nax IBGE 2019'!$E$5:$O$1850,11,FALSE)</f>
        <v>2.5000000000000968</v>
      </c>
      <c r="K1108" s="190">
        <f t="shared" si="348"/>
        <v>1.8335032379667184E-3</v>
      </c>
      <c r="L1108" s="190">
        <f t="shared" si="347"/>
        <v>0.99816649676203328</v>
      </c>
      <c r="M1108" s="189">
        <f t="shared" si="352"/>
        <v>98475.932240001479</v>
      </c>
      <c r="N1108" s="189">
        <f t="shared" si="346"/>
        <v>180.55594062383386</v>
      </c>
      <c r="O1108" s="189">
        <f t="shared" si="349"/>
        <v>491928.27134844783</v>
      </c>
      <c r="P1108" s="189">
        <f t="shared" si="350"/>
        <v>6539514.1416083556</v>
      </c>
      <c r="Q1108" s="200">
        <f t="shared" si="351"/>
        <v>66.407232639042419</v>
      </c>
    </row>
    <row r="1109" spans="2:17" x14ac:dyDescent="0.2">
      <c r="B1109" s="209" t="s">
        <v>45</v>
      </c>
      <c r="C1109" s="187" t="s">
        <v>69</v>
      </c>
      <c r="D1109" s="188" t="s">
        <v>122</v>
      </c>
      <c r="E1109" s="187" t="str">
        <f t="shared" si="344"/>
        <v>TOFemale20-24</v>
      </c>
      <c r="F1109" s="189">
        <f>VLOOKUP(E1109,'Appendix 1b. Pop 2019'!$E$4:$F$1683,2,FALSE)</f>
        <v>70941</v>
      </c>
      <c r="G1109" s="189">
        <f>VLOOKUP(E1109,'Appendix 2b. Deaths 2019'!$E$4:$F$1683,2,FALSE)</f>
        <v>23</v>
      </c>
      <c r="H1109" s="190">
        <f t="shared" si="345"/>
        <v>3.2421307847366122E-4</v>
      </c>
      <c r="I1109" s="191">
        <v>5</v>
      </c>
      <c r="J1109" s="213">
        <f>VLOOKUP(E1109,'Appendix 3. nax IBGE 2019'!$E$5:$O$1850,11,FALSE)</f>
        <v>2.5000000000000697</v>
      </c>
      <c r="K1109" s="190">
        <f t="shared" si="348"/>
        <v>1.6197525299830281E-3</v>
      </c>
      <c r="L1109" s="190">
        <f t="shared" si="347"/>
        <v>0.99838024747001697</v>
      </c>
      <c r="M1109" s="189">
        <f t="shared" si="352"/>
        <v>98295.376299377647</v>
      </c>
      <c r="N1109" s="189">
        <f t="shared" si="346"/>
        <v>159.21418444655072</v>
      </c>
      <c r="O1109" s="189">
        <f t="shared" si="349"/>
        <v>491078.84603577189</v>
      </c>
      <c r="P1109" s="189">
        <f t="shared" si="350"/>
        <v>6047585.870259908</v>
      </c>
      <c r="Q1109" s="200">
        <f t="shared" si="351"/>
        <v>61.52462199077209</v>
      </c>
    </row>
    <row r="1110" spans="2:17" x14ac:dyDescent="0.2">
      <c r="B1110" s="209" t="s">
        <v>45</v>
      </c>
      <c r="C1110" s="187" t="s">
        <v>69</v>
      </c>
      <c r="D1110" s="188" t="s">
        <v>123</v>
      </c>
      <c r="E1110" s="187" t="str">
        <f t="shared" si="344"/>
        <v>TOFemale25-29</v>
      </c>
      <c r="F1110" s="189">
        <f>VLOOKUP(E1110,'Appendix 1b. Pop 2019'!$E$4:$F$1683,2,FALSE)</f>
        <v>67985</v>
      </c>
      <c r="G1110" s="189">
        <f>VLOOKUP(E1110,'Appendix 2b. Deaths 2019'!$E$4:$F$1683,2,FALSE)</f>
        <v>55</v>
      </c>
      <c r="H1110" s="190">
        <f t="shared" si="345"/>
        <v>8.0900198573214679E-4</v>
      </c>
      <c r="I1110" s="191">
        <v>5</v>
      </c>
      <c r="J1110" s="213">
        <f>VLOOKUP(E1110,'Appendix 3. nax IBGE 2019'!$E$5:$O$1850,11,FALSE)</f>
        <v>2.4999999999999787</v>
      </c>
      <c r="K1110" s="190">
        <f t="shared" si="348"/>
        <v>4.0368453888216084E-3</v>
      </c>
      <c r="L1110" s="190">
        <f t="shared" si="347"/>
        <v>0.99596315461117835</v>
      </c>
      <c r="M1110" s="189">
        <f t="shared" si="352"/>
        <v>98136.162114931096</v>
      </c>
      <c r="N1110" s="189">
        <f t="shared" si="346"/>
        <v>396.16051351030944</v>
      </c>
      <c r="O1110" s="189">
        <f t="shared" si="349"/>
        <v>489690.40929087967</v>
      </c>
      <c r="P1110" s="189">
        <f t="shared" si="350"/>
        <v>5556507.024224136</v>
      </c>
      <c r="Q1110" s="200">
        <f t="shared" si="351"/>
        <v>56.620382379705184</v>
      </c>
    </row>
    <row r="1111" spans="2:17" x14ac:dyDescent="0.2">
      <c r="B1111" s="209" t="s">
        <v>45</v>
      </c>
      <c r="C1111" s="187" t="s">
        <v>69</v>
      </c>
      <c r="D1111" s="188" t="s">
        <v>124</v>
      </c>
      <c r="E1111" s="187" t="str">
        <f t="shared" si="344"/>
        <v>TOFemale30-34</v>
      </c>
      <c r="F1111" s="189">
        <f>VLOOKUP(E1111,'Appendix 1b. Pop 2019'!$E$4:$F$1683,2,FALSE)</f>
        <v>65563</v>
      </c>
      <c r="G1111" s="189">
        <f>VLOOKUP(E1111,'Appendix 2b. Deaths 2019'!$E$4:$F$1683,2,FALSE)</f>
        <v>71</v>
      </c>
      <c r="H1111" s="190">
        <f t="shared" si="345"/>
        <v>1.0829278709027959E-3</v>
      </c>
      <c r="I1111" s="191">
        <v>5</v>
      </c>
      <c r="J1111" s="213">
        <f>VLOOKUP(E1111,'Appendix 3. nax IBGE 2019'!$E$5:$O$1850,11,FALSE)</f>
        <v>2.4999999999999547</v>
      </c>
      <c r="K1111" s="190">
        <f t="shared" si="348"/>
        <v>5.4000197747203016E-3</v>
      </c>
      <c r="L1111" s="190">
        <f t="shared" si="347"/>
        <v>0.99459998022527973</v>
      </c>
      <c r="M1111" s="189">
        <f t="shared" si="352"/>
        <v>97740.001601420779</v>
      </c>
      <c r="N1111" s="189">
        <f t="shared" si="346"/>
        <v>527.79794142886612</v>
      </c>
      <c r="O1111" s="189">
        <f t="shared" si="349"/>
        <v>487380.51315353171</v>
      </c>
      <c r="P1111" s="189">
        <f t="shared" si="350"/>
        <v>5066816.6149332561</v>
      </c>
      <c r="Q1111" s="200">
        <f t="shared" si="351"/>
        <v>51.839743522774846</v>
      </c>
    </row>
    <row r="1112" spans="2:17" x14ac:dyDescent="0.2">
      <c r="B1112" s="209" t="s">
        <v>45</v>
      </c>
      <c r="C1112" s="187" t="s">
        <v>69</v>
      </c>
      <c r="D1112" s="188" t="s">
        <v>125</v>
      </c>
      <c r="E1112" s="187" t="str">
        <f t="shared" si="344"/>
        <v>TOFemale35-39</v>
      </c>
      <c r="F1112" s="189">
        <f>VLOOKUP(E1112,'Appendix 1b. Pop 2019'!$E$4:$F$1683,2,FALSE)</f>
        <v>63002</v>
      </c>
      <c r="G1112" s="189">
        <f>VLOOKUP(E1112,'Appendix 2b. Deaths 2019'!$E$4:$F$1683,2,FALSE)</f>
        <v>65</v>
      </c>
      <c r="H1112" s="190">
        <f t="shared" si="345"/>
        <v>1.0317132789435257E-3</v>
      </c>
      <c r="I1112" s="191">
        <v>5</v>
      </c>
      <c r="J1112" s="213">
        <f>VLOOKUP(E1112,'Appendix 3. nax IBGE 2019'!$E$5:$O$1850,11,FALSE)</f>
        <v>2.5000000000000218</v>
      </c>
      <c r="K1112" s="190">
        <f t="shared" si="348"/>
        <v>5.1452952212081154E-3</v>
      </c>
      <c r="L1112" s="190">
        <f t="shared" si="347"/>
        <v>0.9948547047787919</v>
      </c>
      <c r="M1112" s="189">
        <f t="shared" si="352"/>
        <v>97212.203659991908</v>
      </c>
      <c r="N1112" s="189">
        <f t="shared" si="346"/>
        <v>500.18548693486645</v>
      </c>
      <c r="O1112" s="189">
        <f t="shared" si="349"/>
        <v>484810.55458262243</v>
      </c>
      <c r="P1112" s="189">
        <f t="shared" si="350"/>
        <v>4579436.1017797245</v>
      </c>
      <c r="Q1112" s="200">
        <f t="shared" si="351"/>
        <v>47.107625682436932</v>
      </c>
    </row>
    <row r="1113" spans="2:17" x14ac:dyDescent="0.2">
      <c r="B1113" s="209" t="s">
        <v>45</v>
      </c>
      <c r="C1113" s="187" t="s">
        <v>69</v>
      </c>
      <c r="D1113" s="188" t="s">
        <v>126</v>
      </c>
      <c r="E1113" s="187" t="str">
        <f t="shared" si="344"/>
        <v>TOFemale40-44</v>
      </c>
      <c r="F1113" s="189">
        <f>VLOOKUP(E1113,'Appendix 1b. Pop 2019'!$E$4:$F$1683,2,FALSE)</f>
        <v>56259</v>
      </c>
      <c r="G1113" s="189">
        <f>VLOOKUP(E1113,'Appendix 2b. Deaths 2019'!$E$4:$F$1683,2,FALSE)</f>
        <v>92</v>
      </c>
      <c r="H1113" s="190">
        <f t="shared" si="345"/>
        <v>1.6352939085301907E-3</v>
      </c>
      <c r="I1113" s="191">
        <v>5</v>
      </c>
      <c r="J1113" s="213">
        <f>VLOOKUP(E1113,'Appendix 3. nax IBGE 2019'!$E$5:$O$1850,11,FALSE)</f>
        <v>2.5000000000000102</v>
      </c>
      <c r="K1113" s="190">
        <f t="shared" si="348"/>
        <v>8.1431783179026027E-3</v>
      </c>
      <c r="L1113" s="190">
        <f t="shared" si="347"/>
        <v>0.99185682168209743</v>
      </c>
      <c r="M1113" s="189">
        <f t="shared" si="352"/>
        <v>96712.018173057048</v>
      </c>
      <c r="N1113" s="189">
        <f t="shared" si="346"/>
        <v>787.54320946744065</v>
      </c>
      <c r="O1113" s="189">
        <f t="shared" si="349"/>
        <v>481591.23284161655</v>
      </c>
      <c r="P1113" s="189">
        <f t="shared" si="350"/>
        <v>4094625.5471971016</v>
      </c>
      <c r="Q1113" s="200">
        <f t="shared" si="351"/>
        <v>42.338332138516179</v>
      </c>
    </row>
    <row r="1114" spans="2:17" x14ac:dyDescent="0.2">
      <c r="B1114" s="209" t="s">
        <v>45</v>
      </c>
      <c r="C1114" s="187" t="s">
        <v>69</v>
      </c>
      <c r="D1114" s="188" t="s">
        <v>127</v>
      </c>
      <c r="E1114" s="187" t="str">
        <f t="shared" si="344"/>
        <v>TOFemale45-49</v>
      </c>
      <c r="F1114" s="189">
        <f>VLOOKUP(E1114,'Appendix 1b. Pop 2019'!$E$4:$F$1683,2,FALSE)</f>
        <v>45385</v>
      </c>
      <c r="G1114" s="189">
        <f>VLOOKUP(E1114,'Appendix 2b. Deaths 2019'!$E$4:$F$1683,2,FALSE)</f>
        <v>111</v>
      </c>
      <c r="H1114" s="190">
        <f t="shared" si="345"/>
        <v>2.4457419852374133E-3</v>
      </c>
      <c r="I1114" s="191">
        <v>5</v>
      </c>
      <c r="J1114" s="213">
        <f>VLOOKUP(E1114,'Appendix 3. nax IBGE 2019'!$E$5:$O$1850,11,FALSE)</f>
        <v>2.5000000000000213</v>
      </c>
      <c r="K1114" s="190">
        <f t="shared" si="348"/>
        <v>1.2154393649055571E-2</v>
      </c>
      <c r="L1114" s="190">
        <f t="shared" si="347"/>
        <v>0.98784560635094443</v>
      </c>
      <c r="M1114" s="189">
        <f t="shared" si="352"/>
        <v>95924.474963589601</v>
      </c>
      <c r="N1114" s="189">
        <f t="shared" si="346"/>
        <v>1165.9038292864436</v>
      </c>
      <c r="O1114" s="189">
        <f t="shared" si="349"/>
        <v>476707.61524473195</v>
      </c>
      <c r="P1114" s="189">
        <f t="shared" si="350"/>
        <v>3613034.3143554851</v>
      </c>
      <c r="Q1114" s="200">
        <f t="shared" si="351"/>
        <v>37.665406203441798</v>
      </c>
    </row>
    <row r="1115" spans="2:17" x14ac:dyDescent="0.2">
      <c r="B1115" s="209" t="s">
        <v>45</v>
      </c>
      <c r="C1115" s="187" t="s">
        <v>69</v>
      </c>
      <c r="D1115" s="188" t="s">
        <v>128</v>
      </c>
      <c r="E1115" s="187" t="str">
        <f t="shared" si="344"/>
        <v>TOFemale50-54</v>
      </c>
      <c r="F1115" s="189">
        <f>VLOOKUP(E1115,'Appendix 1b. Pop 2019'!$E$4:$F$1683,2,FALSE)</f>
        <v>40119</v>
      </c>
      <c r="G1115" s="189">
        <f>VLOOKUP(E1115,'Appendix 2b. Deaths 2019'!$E$4:$F$1683,2,FALSE)</f>
        <v>123</v>
      </c>
      <c r="H1115" s="190">
        <f t="shared" si="345"/>
        <v>3.0658790099454122E-3</v>
      </c>
      <c r="I1115" s="191">
        <v>5</v>
      </c>
      <c r="J1115" s="213">
        <f>VLOOKUP(E1115,'Appendix 3. nax IBGE 2019'!$E$5:$O$1850,11,FALSE)</f>
        <v>2.5000000000000013</v>
      </c>
      <c r="K1115" s="190">
        <f t="shared" si="348"/>
        <v>1.5212793588364068E-2</v>
      </c>
      <c r="L1115" s="190">
        <f t="shared" si="347"/>
        <v>0.98478720641163597</v>
      </c>
      <c r="M1115" s="189">
        <f t="shared" si="352"/>
        <v>94758.571134303158</v>
      </c>
      <c r="N1115" s="189">
        <f t="shared" si="346"/>
        <v>1441.5425833944676</v>
      </c>
      <c r="O1115" s="189">
        <f t="shared" si="349"/>
        <v>470188.99921302963</v>
      </c>
      <c r="P1115" s="189">
        <f t="shared" si="350"/>
        <v>3136326.6991107534</v>
      </c>
      <c r="Q1115" s="200">
        <f t="shared" si="351"/>
        <v>33.098079272064759</v>
      </c>
    </row>
    <row r="1116" spans="2:17" x14ac:dyDescent="0.2">
      <c r="B1116" s="209" t="s">
        <v>45</v>
      </c>
      <c r="C1116" s="187" t="s">
        <v>69</v>
      </c>
      <c r="D1116" s="188" t="s">
        <v>129</v>
      </c>
      <c r="E1116" s="187" t="str">
        <f t="shared" si="344"/>
        <v>TOFemale55-59</v>
      </c>
      <c r="F1116" s="189">
        <f>VLOOKUP(E1116,'Appendix 1b. Pop 2019'!$E$4:$F$1683,2,FALSE)</f>
        <v>32413</v>
      </c>
      <c r="G1116" s="189">
        <f>VLOOKUP(E1116,'Appendix 2b. Deaths 2019'!$E$4:$F$1683,2,FALSE)</f>
        <v>171</v>
      </c>
      <c r="H1116" s="190">
        <f t="shared" si="345"/>
        <v>5.2756610002159627E-3</v>
      </c>
      <c r="I1116" s="191">
        <v>5</v>
      </c>
      <c r="J1116" s="213">
        <f>VLOOKUP(E1116,'Appendix 3. nax IBGE 2019'!$E$5:$O$1850,11,FALSE)</f>
        <v>2.5000000000000036</v>
      </c>
      <c r="K1116" s="190">
        <f t="shared" si="348"/>
        <v>2.6034926386626273E-2</v>
      </c>
      <c r="L1116" s="190">
        <f t="shared" si="347"/>
        <v>0.9739650736133737</v>
      </c>
      <c r="M1116" s="189">
        <f t="shared" si="352"/>
        <v>93317.028550908697</v>
      </c>
      <c r="N1116" s="189">
        <f t="shared" si="346"/>
        <v>2429.5019689416099</v>
      </c>
      <c r="O1116" s="189">
        <f t="shared" si="349"/>
        <v>460511.38783218944</v>
      </c>
      <c r="P1116" s="189">
        <f t="shared" si="350"/>
        <v>2666137.6998977237</v>
      </c>
      <c r="Q1116" s="200">
        <f t="shared" si="351"/>
        <v>28.570752212102683</v>
      </c>
    </row>
    <row r="1117" spans="2:17" x14ac:dyDescent="0.2">
      <c r="B1117" s="209" t="s">
        <v>45</v>
      </c>
      <c r="C1117" s="187" t="s">
        <v>69</v>
      </c>
      <c r="D1117" s="188" t="s">
        <v>130</v>
      </c>
      <c r="E1117" s="187" t="str">
        <f t="shared" si="344"/>
        <v>TOFemale60-64</v>
      </c>
      <c r="F1117" s="189">
        <f>VLOOKUP(E1117,'Appendix 1b. Pop 2019'!$E$4:$F$1683,2,FALSE)</f>
        <v>25940</v>
      </c>
      <c r="G1117" s="189">
        <f>VLOOKUP(E1117,'Appendix 2b. Deaths 2019'!$E$4:$F$1683,2,FALSE)</f>
        <v>225</v>
      </c>
      <c r="H1117" s="190">
        <f t="shared" si="345"/>
        <v>8.6738627602158825E-3</v>
      </c>
      <c r="I1117" s="191">
        <v>5</v>
      </c>
      <c r="J1117" s="213">
        <f>VLOOKUP(E1117,'Appendix 3. nax IBGE 2019'!$E$5:$O$1850,11,FALSE)</f>
        <v>2.5000000000000107</v>
      </c>
      <c r="K1117" s="190">
        <f t="shared" si="348"/>
        <v>4.2448825582492224E-2</v>
      </c>
      <c r="L1117" s="190">
        <f t="shared" si="347"/>
        <v>0.95755117441750781</v>
      </c>
      <c r="M1117" s="189">
        <f t="shared" si="352"/>
        <v>90887.526581967089</v>
      </c>
      <c r="N1117" s="189">
        <f t="shared" si="346"/>
        <v>3858.0687635020467</v>
      </c>
      <c r="O1117" s="189">
        <f t="shared" si="349"/>
        <v>444792.4610010804</v>
      </c>
      <c r="P1117" s="189">
        <f t="shared" si="350"/>
        <v>2205626.3120655343</v>
      </c>
      <c r="Q1117" s="200">
        <f t="shared" si="351"/>
        <v>24.267645902723363</v>
      </c>
    </row>
    <row r="1118" spans="2:17" x14ac:dyDescent="0.2">
      <c r="B1118" s="209" t="s">
        <v>45</v>
      </c>
      <c r="C1118" s="187" t="s">
        <v>69</v>
      </c>
      <c r="D1118" s="188" t="s">
        <v>131</v>
      </c>
      <c r="E1118" s="187" t="str">
        <f t="shared" si="344"/>
        <v>TOFemale65-69</v>
      </c>
      <c r="F1118" s="189">
        <f>VLOOKUP(E1118,'Appendix 1b. Pop 2019'!$E$4:$F$1683,2,FALSE)</f>
        <v>20166</v>
      </c>
      <c r="G1118" s="189">
        <f>VLOOKUP(E1118,'Appendix 2b. Deaths 2019'!$E$4:$F$1683,2,FALSE)</f>
        <v>252</v>
      </c>
      <c r="H1118" s="190">
        <f t="shared" si="345"/>
        <v>1.2496280868789051E-2</v>
      </c>
      <c r="I1118" s="191">
        <v>5</v>
      </c>
      <c r="J1118" s="213">
        <f>VLOOKUP(E1118,'Appendix 3. nax IBGE 2019'!$E$5:$O$1850,11,FALSE)</f>
        <v>2.5000000000000004</v>
      </c>
      <c r="K1118" s="190">
        <f t="shared" si="348"/>
        <v>6.0588574725908825E-2</v>
      </c>
      <c r="L1118" s="190">
        <f t="shared" si="347"/>
        <v>0.93941142527409116</v>
      </c>
      <c r="M1118" s="189">
        <f t="shared" si="352"/>
        <v>87029.457818465045</v>
      </c>
      <c r="N1118" s="189">
        <f t="shared" si="346"/>
        <v>5272.9908083893997</v>
      </c>
      <c r="O1118" s="189">
        <f t="shared" si="349"/>
        <v>421964.81207135174</v>
      </c>
      <c r="P1118" s="189">
        <f t="shared" si="350"/>
        <v>1760833.8510644538</v>
      </c>
      <c r="Q1118" s="200">
        <f t="shared" si="351"/>
        <v>20.23261887644275</v>
      </c>
    </row>
    <row r="1119" spans="2:17" x14ac:dyDescent="0.2">
      <c r="B1119" s="209" t="s">
        <v>45</v>
      </c>
      <c r="C1119" s="187" t="s">
        <v>69</v>
      </c>
      <c r="D1119" s="188" t="s">
        <v>132</v>
      </c>
      <c r="E1119" s="187" t="str">
        <f t="shared" si="344"/>
        <v>TOFemale70-74</v>
      </c>
      <c r="F1119" s="189">
        <f>VLOOKUP(E1119,'Appendix 1b. Pop 2019'!$E$4:$F$1683,2,FALSE)</f>
        <v>14647</v>
      </c>
      <c r="G1119" s="189">
        <f>VLOOKUP(E1119,'Appendix 2b. Deaths 2019'!$E$4:$F$1683,2,FALSE)</f>
        <v>253</v>
      </c>
      <c r="H1119" s="190">
        <f t="shared" si="345"/>
        <v>1.7273161739605379E-2</v>
      </c>
      <c r="I1119" s="191">
        <v>5</v>
      </c>
      <c r="J1119" s="213">
        <f>VLOOKUP(E1119,'Appendix 3. nax IBGE 2019'!$E$5:$O$1850,11,FALSE)</f>
        <v>2.4999999999999991</v>
      </c>
      <c r="K1119" s="190">
        <f t="shared" si="348"/>
        <v>8.2790667233875459E-2</v>
      </c>
      <c r="L1119" s="190">
        <f t="shared" si="347"/>
        <v>0.9172093327661246</v>
      </c>
      <c r="M1119" s="189">
        <f t="shared" si="352"/>
        <v>81756.467010075648</v>
      </c>
      <c r="N1119" s="189">
        <f t="shared" si="346"/>
        <v>6768.6724544484896</v>
      </c>
      <c r="O1119" s="189">
        <f t="shared" si="349"/>
        <v>391860.65391425701</v>
      </c>
      <c r="P1119" s="189">
        <f t="shared" si="350"/>
        <v>1338869.038993102</v>
      </c>
      <c r="Q1119" s="200">
        <f t="shared" si="351"/>
        <v>16.376307440341083</v>
      </c>
    </row>
    <row r="1120" spans="2:17" x14ac:dyDescent="0.2">
      <c r="B1120" s="209" t="s">
        <v>45</v>
      </c>
      <c r="C1120" s="187" t="s">
        <v>69</v>
      </c>
      <c r="D1120" s="188" t="s">
        <v>133</v>
      </c>
      <c r="E1120" s="187" t="str">
        <f t="shared" si="344"/>
        <v>TOFemale75-79</v>
      </c>
      <c r="F1120" s="189">
        <f>VLOOKUP(E1120,'Appendix 1b. Pop 2019'!$E$4:$F$1683,2,FALSE)</f>
        <v>9969</v>
      </c>
      <c r="G1120" s="189">
        <f>VLOOKUP(E1120,'Appendix 2b. Deaths 2019'!$E$4:$F$1683,2,FALSE)</f>
        <v>364</v>
      </c>
      <c r="H1120" s="190">
        <f t="shared" si="345"/>
        <v>3.6513190891764469E-2</v>
      </c>
      <c r="I1120" s="191">
        <v>5</v>
      </c>
      <c r="J1120" s="213">
        <f>VLOOKUP(E1120,'Appendix 3. nax IBGE 2019'!$E$5:$O$1850,11,FALSE)</f>
        <v>2.5000000000000018</v>
      </c>
      <c r="K1120" s="190">
        <f t="shared" si="348"/>
        <v>0.16729478812390847</v>
      </c>
      <c r="L1120" s="190">
        <f t="shared" si="347"/>
        <v>0.83270521187609159</v>
      </c>
      <c r="M1120" s="189">
        <f t="shared" si="352"/>
        <v>74987.794555627159</v>
      </c>
      <c r="N1120" s="189">
        <f t="shared" si="346"/>
        <v>12545.067202062823</v>
      </c>
      <c r="O1120" s="189">
        <f t="shared" si="349"/>
        <v>343576.30477297876</v>
      </c>
      <c r="P1120" s="189">
        <f t="shared" si="350"/>
        <v>947008.38507884496</v>
      </c>
      <c r="Q1120" s="200">
        <f t="shared" si="351"/>
        <v>12.628833674743412</v>
      </c>
    </row>
    <row r="1121" spans="2:17" x14ac:dyDescent="0.2">
      <c r="B1121" s="209" t="s">
        <v>45</v>
      </c>
      <c r="C1121" s="187" t="s">
        <v>69</v>
      </c>
      <c r="D1121" s="188" t="s">
        <v>134</v>
      </c>
      <c r="E1121" s="187" t="str">
        <f t="shared" si="344"/>
        <v>TOFemale80-84</v>
      </c>
      <c r="F1121" s="189">
        <f>VLOOKUP(E1121,'Appendix 1b. Pop 2019'!$E$4:$F$1683,2,FALSE)</f>
        <v>6638</v>
      </c>
      <c r="G1121" s="189">
        <f>VLOOKUP(E1121,'Appendix 2b. Deaths 2019'!$E$4:$F$1683,2,FALSE)</f>
        <v>379</v>
      </c>
      <c r="H1121" s="190">
        <f t="shared" si="345"/>
        <v>5.7095510695992766E-2</v>
      </c>
      <c r="I1121" s="191">
        <v>5</v>
      </c>
      <c r="J1121" s="213">
        <f>VLOOKUP(E1121,'Appendix 3. nax IBGE 2019'!$E$5:$O$1850,11,FALSE)</f>
        <v>2.4999999999999987</v>
      </c>
      <c r="K1121" s="190">
        <f t="shared" si="348"/>
        <v>0.24981873310922154</v>
      </c>
      <c r="L1121" s="190">
        <f t="shared" si="347"/>
        <v>0.75018126689077846</v>
      </c>
      <c r="M1121" s="189">
        <f t="shared" si="352"/>
        <v>62442.727353564333</v>
      </c>
      <c r="N1121" s="189">
        <f t="shared" si="346"/>
        <v>15599.363039351974</v>
      </c>
      <c r="O1121" s="189">
        <f t="shared" si="349"/>
        <v>273215.22916944174</v>
      </c>
      <c r="P1121" s="189">
        <f t="shared" si="350"/>
        <v>603432.0803058662</v>
      </c>
      <c r="Q1121" s="200">
        <f t="shared" si="351"/>
        <v>9.6637687987121748</v>
      </c>
    </row>
    <row r="1122" spans="2:17" x14ac:dyDescent="0.2">
      <c r="B1122" s="209" t="s">
        <v>45</v>
      </c>
      <c r="C1122" s="187" t="s">
        <v>69</v>
      </c>
      <c r="D1122" s="188" t="s">
        <v>135</v>
      </c>
      <c r="E1122" s="187" t="str">
        <f t="shared" si="344"/>
        <v>TOFemale85-89</v>
      </c>
      <c r="F1122" s="189">
        <f>VLOOKUP(E1122,'Appendix 1b. Pop 2019'!$E$4:$F$1683,2,FALSE)</f>
        <v>3340</v>
      </c>
      <c r="G1122" s="189">
        <f>VLOOKUP(E1122,'Appendix 2b. Deaths 2019'!$E$4:$F$1683,2,FALSE)</f>
        <v>332</v>
      </c>
      <c r="H1122" s="190">
        <f t="shared" si="345"/>
        <v>9.9401197604790423E-2</v>
      </c>
      <c r="I1122" s="191">
        <v>5</v>
      </c>
      <c r="J1122" s="213">
        <f>VLOOKUP(E1122,'Appendix 3. nax IBGE 2019'!$E$5:$O$1850,11,FALSE)</f>
        <v>2.5000000000000004</v>
      </c>
      <c r="K1122" s="190">
        <f t="shared" si="348"/>
        <v>0.39808153477218228</v>
      </c>
      <c r="L1122" s="190">
        <f t="shared" si="347"/>
        <v>0.60191846522781778</v>
      </c>
      <c r="M1122" s="189">
        <f t="shared" si="352"/>
        <v>46843.364314212362</v>
      </c>
      <c r="N1122" s="189">
        <f t="shared" si="346"/>
        <v>18647.47836009413</v>
      </c>
      <c r="O1122" s="189">
        <f t="shared" si="349"/>
        <v>187598.12567082647</v>
      </c>
      <c r="P1122" s="189">
        <f t="shared" si="350"/>
        <v>330216.85113642452</v>
      </c>
      <c r="Q1122" s="200">
        <f t="shared" si="351"/>
        <v>7.0493837488149014</v>
      </c>
    </row>
    <row r="1123" spans="2:17" x14ac:dyDescent="0.2">
      <c r="B1123" s="210" t="s">
        <v>45</v>
      </c>
      <c r="C1123" s="211" t="s">
        <v>69</v>
      </c>
      <c r="D1123" s="203" t="s">
        <v>8</v>
      </c>
      <c r="E1123" s="211" t="str">
        <f t="shared" si="344"/>
        <v>TOFemale90+</v>
      </c>
      <c r="F1123" s="204">
        <f>VLOOKUP(E1123,'Appendix 1b. Pop 2019'!$E$4:$F$1683,2,FALSE)</f>
        <v>1740</v>
      </c>
      <c r="G1123" s="204">
        <f>VLOOKUP(E1123,'Appendix 2b. Deaths 2019'!$E$4:$F$1683,2,FALSE)</f>
        <v>344</v>
      </c>
      <c r="H1123" s="202">
        <f t="shared" si="345"/>
        <v>0.19770114942528735</v>
      </c>
      <c r="I1123" s="205"/>
      <c r="J1123" s="214">
        <f>VLOOKUP(E1123,'Appendix 3. nax IBGE 2019'!$E$5:$O$1850,11,FALSE)</f>
        <v>5.2440520088033136</v>
      </c>
      <c r="K1123" s="202">
        <v>1</v>
      </c>
      <c r="L1123" s="202">
        <f t="shared" si="347"/>
        <v>0</v>
      </c>
      <c r="M1123" s="204">
        <f t="shared" si="352"/>
        <v>28195.885954118232</v>
      </c>
      <c r="N1123" s="204">
        <f t="shared" si="346"/>
        <v>28195.885954118232</v>
      </c>
      <c r="O1123" s="204">
        <f>M1123*Q1123</f>
        <v>142618.72546559805</v>
      </c>
      <c r="P1123" s="204">
        <f>O1123</f>
        <v>142618.72546559805</v>
      </c>
      <c r="Q1123" s="206">
        <f>1/H1123</f>
        <v>5.058139534883721</v>
      </c>
    </row>
    <row r="1124" spans="2:17" x14ac:dyDescent="0.2">
      <c r="B1124" s="207" t="s">
        <v>45</v>
      </c>
      <c r="C1124" s="208" t="s">
        <v>70</v>
      </c>
      <c r="D1124" s="194">
        <v>0</v>
      </c>
      <c r="E1124" s="208" t="str">
        <f t="shared" si="344"/>
        <v>TOMale0</v>
      </c>
      <c r="F1124" s="195">
        <f>VLOOKUP(E1124,'Appendix 1b. Pop 2019'!$E$4:$F$1683,2,FALSE)</f>
        <v>13127</v>
      </c>
      <c r="G1124" s="195">
        <f>VLOOKUP(E1124,'Appendix 2b. Deaths 2019'!$E$4:$F$1683,2,FALSE)</f>
        <v>146</v>
      </c>
      <c r="H1124" s="193">
        <f t="shared" si="345"/>
        <v>1.1122114725375181E-2</v>
      </c>
      <c r="I1124" s="196">
        <v>1</v>
      </c>
      <c r="J1124" s="212">
        <f>VLOOKUP(E1124,'Appendix 3. nax IBGE 2019'!$E$5:$O$1850,11,FALSE)</f>
        <v>8.4722575268595335E-2</v>
      </c>
      <c r="K1124" s="193">
        <f t="shared" ref="K1124:K1142" si="353">(I1124*H1124)/(1+(I1124-J1124)*H1124)</f>
        <v>1.1010034549702678E-2</v>
      </c>
      <c r="L1124" s="193">
        <f t="shared" si="347"/>
        <v>0.98898996545029727</v>
      </c>
      <c r="M1124" s="195">
        <v>100000</v>
      </c>
      <c r="N1124" s="195">
        <f t="shared" si="346"/>
        <v>1101.0034549702677</v>
      </c>
      <c r="O1124" s="195">
        <f t="shared" ref="O1124:O1142" si="354">M1125*I1124+N1124*J1124</f>
        <v>98992.276393114429</v>
      </c>
      <c r="P1124" s="195">
        <f t="shared" ref="P1124:P1142" si="355">P1125+O1124</f>
        <v>7384724.3983338904</v>
      </c>
      <c r="Q1124" s="197">
        <f t="shared" ref="Q1124:Q1142" si="356">P1124/M1124</f>
        <v>73.847243983338899</v>
      </c>
    </row>
    <row r="1125" spans="2:17" x14ac:dyDescent="0.2">
      <c r="B1125" s="209" t="s">
        <v>45</v>
      </c>
      <c r="C1125" s="187" t="s">
        <v>70</v>
      </c>
      <c r="D1125" s="199" t="s">
        <v>139</v>
      </c>
      <c r="E1125" s="187" t="str">
        <f t="shared" si="344"/>
        <v>TOMale01-04</v>
      </c>
      <c r="F1125" s="189">
        <f>VLOOKUP(E1125,'Appendix 1b. Pop 2019'!$E$4:$F$1683,2,FALSE)</f>
        <v>51026</v>
      </c>
      <c r="G1125" s="189">
        <f>VLOOKUP(E1125,'Appendix 2b. Deaths 2019'!$E$4:$F$1683,2,FALSE)</f>
        <v>38</v>
      </c>
      <c r="H1125" s="190">
        <f t="shared" si="345"/>
        <v>7.4471837886567636E-4</v>
      </c>
      <c r="I1125" s="191">
        <v>4</v>
      </c>
      <c r="J1125" s="213">
        <f>VLOOKUP(E1125,'Appendix 3. nax IBGE 2019'!$E$5:$O$1850,11,FALSE)</f>
        <v>1.6087507411184931</v>
      </c>
      <c r="K1125" s="190">
        <f t="shared" si="353"/>
        <v>2.9735781458780394E-3</v>
      </c>
      <c r="L1125" s="190">
        <f t="shared" si="347"/>
        <v>0.99702642185412194</v>
      </c>
      <c r="M1125" s="189">
        <f t="shared" ref="M1125:M1143" si="357">M1124-N1124</f>
        <v>98898.996545029731</v>
      </c>
      <c r="N1125" s="189">
        <f t="shared" si="346"/>
        <v>294.08389477556813</v>
      </c>
      <c r="O1125" s="189">
        <f t="shared" si="354"/>
        <v>394892.75828468788</v>
      </c>
      <c r="P1125" s="189">
        <f t="shared" si="355"/>
        <v>7285732.1219407758</v>
      </c>
      <c r="Q1125" s="200">
        <f t="shared" si="356"/>
        <v>73.668412991667793</v>
      </c>
    </row>
    <row r="1126" spans="2:17" x14ac:dyDescent="0.2">
      <c r="B1126" s="209" t="s">
        <v>45</v>
      </c>
      <c r="C1126" s="187" t="s">
        <v>70</v>
      </c>
      <c r="D1126" s="199" t="s">
        <v>138</v>
      </c>
      <c r="E1126" s="187" t="str">
        <f t="shared" si="344"/>
        <v>TOMale05-09</v>
      </c>
      <c r="F1126" s="189">
        <f>VLOOKUP(E1126,'Appendix 1b. Pop 2019'!$E$4:$F$1683,2,FALSE)</f>
        <v>64113</v>
      </c>
      <c r="G1126" s="189">
        <f>VLOOKUP(E1126,'Appendix 2b. Deaths 2019'!$E$4:$F$1683,2,FALSE)</f>
        <v>20</v>
      </c>
      <c r="H1126" s="190">
        <f t="shared" si="345"/>
        <v>3.1194921466785208E-4</v>
      </c>
      <c r="I1126" s="191">
        <v>5</v>
      </c>
      <c r="J1126" s="213">
        <f>VLOOKUP(E1126,'Appendix 3. nax IBGE 2019'!$E$5:$O$1850,11,FALSE)</f>
        <v>2.5000000000000449</v>
      </c>
      <c r="K1126" s="190">
        <f t="shared" si="353"/>
        <v>1.5585306173339774E-3</v>
      </c>
      <c r="L1126" s="190">
        <f t="shared" si="347"/>
        <v>0.99844146938266598</v>
      </c>
      <c r="M1126" s="189">
        <f t="shared" si="357"/>
        <v>98604.912650254162</v>
      </c>
      <c r="N1126" s="189">
        <f t="shared" si="346"/>
        <v>153.67877538496353</v>
      </c>
      <c r="O1126" s="189">
        <f t="shared" si="354"/>
        <v>492640.36631280842</v>
      </c>
      <c r="P1126" s="189">
        <f t="shared" si="355"/>
        <v>6890839.3636560878</v>
      </c>
      <c r="Q1126" s="200">
        <f t="shared" si="356"/>
        <v>69.883327092408578</v>
      </c>
    </row>
    <row r="1127" spans="2:17" x14ac:dyDescent="0.2">
      <c r="B1127" s="209" t="s">
        <v>45</v>
      </c>
      <c r="C1127" s="187" t="s">
        <v>70</v>
      </c>
      <c r="D1127" s="199" t="s">
        <v>120</v>
      </c>
      <c r="E1127" s="187" t="str">
        <f t="shared" si="344"/>
        <v>TOMale10-14</v>
      </c>
      <c r="F1127" s="189">
        <f>VLOOKUP(E1127,'Appendix 1b. Pop 2019'!$E$4:$F$1683,2,FALSE)</f>
        <v>68392</v>
      </c>
      <c r="G1127" s="189">
        <f>VLOOKUP(E1127,'Appendix 2b. Deaths 2019'!$E$4:$F$1683,2,FALSE)</f>
        <v>37</v>
      </c>
      <c r="H1127" s="190">
        <f t="shared" si="345"/>
        <v>5.4099894724529186E-4</v>
      </c>
      <c r="I1127" s="191">
        <v>5</v>
      </c>
      <c r="J1127" s="213">
        <f>VLOOKUP(E1127,'Appendix 3. nax IBGE 2019'!$E$5:$O$1850,11,FALSE)</f>
        <v>2.5000000000000417</v>
      </c>
      <c r="K1127" s="190">
        <f t="shared" si="353"/>
        <v>2.7013411793909573E-3</v>
      </c>
      <c r="L1127" s="190">
        <f t="shared" si="347"/>
        <v>0.99729865882060909</v>
      </c>
      <c r="M1127" s="189">
        <f t="shared" si="357"/>
        <v>98451.233874869198</v>
      </c>
      <c r="N1127" s="189">
        <f t="shared" si="346"/>
        <v>265.9503722280341</v>
      </c>
      <c r="O1127" s="189">
        <f t="shared" si="354"/>
        <v>491591.29344377591</v>
      </c>
      <c r="P1127" s="189">
        <f t="shared" si="355"/>
        <v>6398198.9973432794</v>
      </c>
      <c r="Q1127" s="200">
        <f t="shared" si="356"/>
        <v>64.988510001564265</v>
      </c>
    </row>
    <row r="1128" spans="2:17" x14ac:dyDescent="0.2">
      <c r="B1128" s="209" t="s">
        <v>45</v>
      </c>
      <c r="C1128" s="187" t="s">
        <v>70</v>
      </c>
      <c r="D1128" s="188" t="s">
        <v>121</v>
      </c>
      <c r="E1128" s="187" t="str">
        <f t="shared" si="344"/>
        <v>TOMale15-19</v>
      </c>
      <c r="F1128" s="189">
        <f>VLOOKUP(E1128,'Appendix 1b. Pop 2019'!$E$4:$F$1683,2,FALSE)</f>
        <v>70285</v>
      </c>
      <c r="G1128" s="189">
        <f>VLOOKUP(E1128,'Appendix 2b. Deaths 2019'!$E$4:$F$1683,2,FALSE)</f>
        <v>141</v>
      </c>
      <c r="H1128" s="190">
        <f t="shared" si="345"/>
        <v>2.0061179483531338E-3</v>
      </c>
      <c r="I1128" s="191">
        <v>5</v>
      </c>
      <c r="J1128" s="213">
        <f>VLOOKUP(E1128,'Appendix 3. nax IBGE 2019'!$E$5:$O$1850,11,FALSE)</f>
        <v>2.4999999999999325</v>
      </c>
      <c r="K1128" s="190">
        <f t="shared" si="353"/>
        <v>9.9805344186869576E-3</v>
      </c>
      <c r="L1128" s="190">
        <f t="shared" si="347"/>
        <v>0.99001946558131304</v>
      </c>
      <c r="M1128" s="189">
        <f t="shared" si="357"/>
        <v>98185.283502641163</v>
      </c>
      <c r="N1128" s="189">
        <f t="shared" si="346"/>
        <v>979.9416014066469</v>
      </c>
      <c r="O1128" s="189">
        <f t="shared" si="354"/>
        <v>488476.56350968912</v>
      </c>
      <c r="P1128" s="189">
        <f t="shared" si="355"/>
        <v>5906607.7038995037</v>
      </c>
      <c r="Q1128" s="200">
        <f t="shared" si="356"/>
        <v>60.157770015917073</v>
      </c>
    </row>
    <row r="1129" spans="2:17" x14ac:dyDescent="0.2">
      <c r="B1129" s="209" t="s">
        <v>45</v>
      </c>
      <c r="C1129" s="187" t="s">
        <v>70</v>
      </c>
      <c r="D1129" s="188" t="s">
        <v>122</v>
      </c>
      <c r="E1129" s="187" t="str">
        <f t="shared" si="344"/>
        <v>TOMale20-24</v>
      </c>
      <c r="F1129" s="189">
        <f>VLOOKUP(E1129,'Appendix 1b. Pop 2019'!$E$4:$F$1683,2,FALSE)</f>
        <v>73189</v>
      </c>
      <c r="G1129" s="189">
        <f>VLOOKUP(E1129,'Appendix 2b. Deaths 2019'!$E$4:$F$1683,2,FALSE)</f>
        <v>168</v>
      </c>
      <c r="H1129" s="190">
        <f t="shared" si="345"/>
        <v>2.2954269084151991E-3</v>
      </c>
      <c r="I1129" s="191">
        <v>5</v>
      </c>
      <c r="J1129" s="213">
        <f>VLOOKUP(E1129,'Appendix 3. nax IBGE 2019'!$E$5:$O$1850,11,FALSE)</f>
        <v>2.4999999999999534</v>
      </c>
      <c r="K1129" s="190">
        <f t="shared" si="353"/>
        <v>1.1411648032169977E-2</v>
      </c>
      <c r="L1129" s="190">
        <f t="shared" si="347"/>
        <v>0.98858835196783001</v>
      </c>
      <c r="M1129" s="189">
        <f t="shared" si="357"/>
        <v>97205.341901234511</v>
      </c>
      <c r="N1129" s="189">
        <f t="shared" si="346"/>
        <v>1109.2731486236326</v>
      </c>
      <c r="O1129" s="189">
        <f t="shared" si="354"/>
        <v>483253.52663461346</v>
      </c>
      <c r="P1129" s="189">
        <f t="shared" si="355"/>
        <v>5418131.140389815</v>
      </c>
      <c r="Q1129" s="200">
        <f t="shared" si="356"/>
        <v>55.73902662566536</v>
      </c>
    </row>
    <row r="1130" spans="2:17" x14ac:dyDescent="0.2">
      <c r="B1130" s="209" t="s">
        <v>45</v>
      </c>
      <c r="C1130" s="187" t="s">
        <v>70</v>
      </c>
      <c r="D1130" s="188" t="s">
        <v>123</v>
      </c>
      <c r="E1130" s="187" t="str">
        <f t="shared" si="344"/>
        <v>TOMale25-29</v>
      </c>
      <c r="F1130" s="189">
        <f>VLOOKUP(E1130,'Appendix 1b. Pop 2019'!$E$4:$F$1683,2,FALSE)</f>
        <v>68358</v>
      </c>
      <c r="G1130" s="189">
        <f>VLOOKUP(E1130,'Appendix 2b. Deaths 2019'!$E$4:$F$1683,2,FALSE)</f>
        <v>159</v>
      </c>
      <c r="H1130" s="190">
        <f t="shared" si="345"/>
        <v>2.3259896427631002E-3</v>
      </c>
      <c r="I1130" s="191">
        <v>5</v>
      </c>
      <c r="J1130" s="213">
        <f>VLOOKUP(E1130,'Appendix 3. nax IBGE 2019'!$E$5:$O$1850,11,FALSE)</f>
        <v>2.5000000000000022</v>
      </c>
      <c r="K1130" s="190">
        <f t="shared" si="353"/>
        <v>1.1562711346728625E-2</v>
      </c>
      <c r="L1130" s="190">
        <f t="shared" si="347"/>
        <v>0.98843728865327141</v>
      </c>
      <c r="M1130" s="189">
        <f t="shared" si="357"/>
        <v>96096.068752610881</v>
      </c>
      <c r="N1130" s="189">
        <f t="shared" si="346"/>
        <v>1111.1311045418279</v>
      </c>
      <c r="O1130" s="189">
        <f t="shared" si="354"/>
        <v>477702.51600169984</v>
      </c>
      <c r="P1130" s="189">
        <f t="shared" si="355"/>
        <v>4934877.6137552019</v>
      </c>
      <c r="Q1130" s="200">
        <f t="shared" si="356"/>
        <v>51.35358478045049</v>
      </c>
    </row>
    <row r="1131" spans="2:17" x14ac:dyDescent="0.2">
      <c r="B1131" s="209" t="s">
        <v>45</v>
      </c>
      <c r="C1131" s="187" t="s">
        <v>70</v>
      </c>
      <c r="D1131" s="188" t="s">
        <v>124</v>
      </c>
      <c r="E1131" s="187" t="str">
        <f t="shared" si="344"/>
        <v>TOMale30-34</v>
      </c>
      <c r="F1131" s="189">
        <f>VLOOKUP(E1131,'Appendix 1b. Pop 2019'!$E$4:$F$1683,2,FALSE)</f>
        <v>64864</v>
      </c>
      <c r="G1131" s="189">
        <f>VLOOKUP(E1131,'Appendix 2b. Deaths 2019'!$E$4:$F$1683,2,FALSE)</f>
        <v>174</v>
      </c>
      <c r="H1131" s="190">
        <f t="shared" si="345"/>
        <v>2.682535767143562E-3</v>
      </c>
      <c r="I1131" s="191">
        <v>5</v>
      </c>
      <c r="J1131" s="213">
        <f>VLOOKUP(E1131,'Appendix 3. nax IBGE 2019'!$E$5:$O$1850,11,FALSE)</f>
        <v>2.4999999999999796</v>
      </c>
      <c r="K1131" s="190">
        <f t="shared" si="353"/>
        <v>1.3323328075468229E-2</v>
      </c>
      <c r="L1131" s="190">
        <f t="shared" si="347"/>
        <v>0.98667667192453179</v>
      </c>
      <c r="M1131" s="189">
        <f t="shared" si="357"/>
        <v>94984.937648069055</v>
      </c>
      <c r="N1131" s="189">
        <f t="shared" si="346"/>
        <v>1265.5154865131176</v>
      </c>
      <c r="O1131" s="189">
        <f t="shared" si="354"/>
        <v>471760.89952406246</v>
      </c>
      <c r="P1131" s="189">
        <f t="shared" si="355"/>
        <v>4457175.0977535024</v>
      </c>
      <c r="Q1131" s="200">
        <f t="shared" si="356"/>
        <v>46.925072628545458</v>
      </c>
    </row>
    <row r="1132" spans="2:17" x14ac:dyDescent="0.2">
      <c r="B1132" s="209" t="s">
        <v>45</v>
      </c>
      <c r="C1132" s="187" t="s">
        <v>70</v>
      </c>
      <c r="D1132" s="188" t="s">
        <v>125</v>
      </c>
      <c r="E1132" s="187" t="str">
        <f t="shared" si="344"/>
        <v>TOMale35-39</v>
      </c>
      <c r="F1132" s="189">
        <f>VLOOKUP(E1132,'Appendix 1b. Pop 2019'!$E$4:$F$1683,2,FALSE)</f>
        <v>61527</v>
      </c>
      <c r="G1132" s="189">
        <f>VLOOKUP(E1132,'Appendix 2b. Deaths 2019'!$E$4:$F$1683,2,FALSE)</f>
        <v>196</v>
      </c>
      <c r="H1132" s="190">
        <f t="shared" si="345"/>
        <v>3.1855933167552457E-3</v>
      </c>
      <c r="I1132" s="191">
        <v>5</v>
      </c>
      <c r="J1132" s="213">
        <f>VLOOKUP(E1132,'Appendix 3. nax IBGE 2019'!$E$5:$O$1850,11,FALSE)</f>
        <v>2.5000000000000084</v>
      </c>
      <c r="K1132" s="190">
        <f t="shared" si="353"/>
        <v>1.5802118773884582E-2</v>
      </c>
      <c r="L1132" s="190">
        <f t="shared" si="347"/>
        <v>0.9841978812261154</v>
      </c>
      <c r="M1132" s="189">
        <f t="shared" si="357"/>
        <v>93719.422161555936</v>
      </c>
      <c r="N1132" s="189">
        <f t="shared" si="346"/>
        <v>1480.9654404167377</v>
      </c>
      <c r="O1132" s="189">
        <f t="shared" si="354"/>
        <v>464894.69720673782</v>
      </c>
      <c r="P1132" s="189">
        <f t="shared" si="355"/>
        <v>3985414.19822944</v>
      </c>
      <c r="Q1132" s="200">
        <f t="shared" si="356"/>
        <v>42.524954873913764</v>
      </c>
    </row>
    <row r="1133" spans="2:17" x14ac:dyDescent="0.2">
      <c r="B1133" s="209" t="s">
        <v>45</v>
      </c>
      <c r="C1133" s="187" t="s">
        <v>70</v>
      </c>
      <c r="D1133" s="188" t="s">
        <v>126</v>
      </c>
      <c r="E1133" s="187" t="str">
        <f t="shared" si="344"/>
        <v>TOMale40-44</v>
      </c>
      <c r="F1133" s="189">
        <f>VLOOKUP(E1133,'Appendix 1b. Pop 2019'!$E$4:$F$1683,2,FALSE)</f>
        <v>55293</v>
      </c>
      <c r="G1133" s="189">
        <f>VLOOKUP(E1133,'Appendix 2b. Deaths 2019'!$E$4:$F$1683,2,FALSE)</f>
        <v>194</v>
      </c>
      <c r="H1133" s="190">
        <f t="shared" si="345"/>
        <v>3.508581556435715E-3</v>
      </c>
      <c r="I1133" s="191">
        <v>5</v>
      </c>
      <c r="J1133" s="213">
        <f>VLOOKUP(E1133,'Appendix 3. nax IBGE 2019'!$E$5:$O$1850,11,FALSE)</f>
        <v>2.5000000000000009</v>
      </c>
      <c r="K1133" s="190">
        <f t="shared" si="353"/>
        <v>1.7390368962673455E-2</v>
      </c>
      <c r="L1133" s="190">
        <f t="shared" si="347"/>
        <v>0.98260963103732657</v>
      </c>
      <c r="M1133" s="189">
        <f t="shared" si="357"/>
        <v>92238.456721139199</v>
      </c>
      <c r="N1133" s="189">
        <f t="shared" si="346"/>
        <v>1604.0607949281978</v>
      </c>
      <c r="O1133" s="189">
        <f t="shared" si="354"/>
        <v>457182.13161837554</v>
      </c>
      <c r="P1133" s="189">
        <f t="shared" si="355"/>
        <v>3520519.5010227021</v>
      </c>
      <c r="Q1133" s="200">
        <f t="shared" si="356"/>
        <v>38.167588944664878</v>
      </c>
    </row>
    <row r="1134" spans="2:17" x14ac:dyDescent="0.2">
      <c r="B1134" s="209" t="s">
        <v>45</v>
      </c>
      <c r="C1134" s="187" t="s">
        <v>70</v>
      </c>
      <c r="D1134" s="188" t="s">
        <v>127</v>
      </c>
      <c r="E1134" s="187" t="str">
        <f t="shared" si="344"/>
        <v>TOMale45-49</v>
      </c>
      <c r="F1134" s="189">
        <f>VLOOKUP(E1134,'Appendix 1b. Pop 2019'!$E$4:$F$1683,2,FALSE)</f>
        <v>46567</v>
      </c>
      <c r="G1134" s="189">
        <f>VLOOKUP(E1134,'Appendix 2b. Deaths 2019'!$E$4:$F$1683,2,FALSE)</f>
        <v>218</v>
      </c>
      <c r="H1134" s="190">
        <f t="shared" si="345"/>
        <v>4.6814267614405051E-3</v>
      </c>
      <c r="I1134" s="191">
        <v>5</v>
      </c>
      <c r="J1134" s="213">
        <f>VLOOKUP(E1134,'Appendix 3. nax IBGE 2019'!$E$5:$O$1850,11,FALSE)</f>
        <v>2.4999999999999987</v>
      </c>
      <c r="K1134" s="190">
        <f t="shared" si="353"/>
        <v>2.3136355917812872E-2</v>
      </c>
      <c r="L1134" s="190">
        <f t="shared" si="347"/>
        <v>0.97686364408218718</v>
      </c>
      <c r="M1134" s="189">
        <f t="shared" si="357"/>
        <v>90634.395926211</v>
      </c>
      <c r="N1134" s="189">
        <f t="shared" si="346"/>
        <v>2096.9496425447869</v>
      </c>
      <c r="O1134" s="189">
        <f t="shared" si="354"/>
        <v>447929.60552469298</v>
      </c>
      <c r="P1134" s="189">
        <f t="shared" si="355"/>
        <v>3063337.3694043267</v>
      </c>
      <c r="Q1134" s="200">
        <f t="shared" si="356"/>
        <v>33.798839150407197</v>
      </c>
    </row>
    <row r="1135" spans="2:17" x14ac:dyDescent="0.2">
      <c r="B1135" s="209" t="s">
        <v>45</v>
      </c>
      <c r="C1135" s="187" t="s">
        <v>70</v>
      </c>
      <c r="D1135" s="188" t="s">
        <v>128</v>
      </c>
      <c r="E1135" s="187" t="str">
        <f t="shared" si="344"/>
        <v>TOMale50-54</v>
      </c>
      <c r="F1135" s="189">
        <f>VLOOKUP(E1135,'Appendix 1b. Pop 2019'!$E$4:$F$1683,2,FALSE)</f>
        <v>40237</v>
      </c>
      <c r="G1135" s="189">
        <f>VLOOKUP(E1135,'Appendix 2b. Deaths 2019'!$E$4:$F$1683,2,FALSE)</f>
        <v>275</v>
      </c>
      <c r="H1135" s="190">
        <f t="shared" si="345"/>
        <v>6.8345055545890598E-3</v>
      </c>
      <c r="I1135" s="191">
        <v>5</v>
      </c>
      <c r="J1135" s="213">
        <f>VLOOKUP(E1135,'Appendix 3. nax IBGE 2019'!$E$5:$O$1850,11,FALSE)</f>
        <v>2.500000000000012</v>
      </c>
      <c r="K1135" s="190">
        <f t="shared" si="353"/>
        <v>3.3598455692800157E-2</v>
      </c>
      <c r="L1135" s="190">
        <f t="shared" si="347"/>
        <v>0.96640154430719982</v>
      </c>
      <c r="M1135" s="189">
        <f t="shared" si="357"/>
        <v>88537.446283666213</v>
      </c>
      <c r="N1135" s="189">
        <f t="shared" si="346"/>
        <v>2974.721466115433</v>
      </c>
      <c r="O1135" s="189">
        <f t="shared" si="354"/>
        <v>435250.42775304255</v>
      </c>
      <c r="P1135" s="189">
        <f t="shared" si="355"/>
        <v>2615407.7638796335</v>
      </c>
      <c r="Q1135" s="200">
        <f t="shared" si="356"/>
        <v>29.540131025465726</v>
      </c>
    </row>
    <row r="1136" spans="2:17" x14ac:dyDescent="0.2">
      <c r="B1136" s="209" t="s">
        <v>45</v>
      </c>
      <c r="C1136" s="187" t="s">
        <v>70</v>
      </c>
      <c r="D1136" s="188" t="s">
        <v>129</v>
      </c>
      <c r="E1136" s="187" t="str">
        <f t="shared" si="344"/>
        <v>TOMale55-59</v>
      </c>
      <c r="F1136" s="189">
        <f>VLOOKUP(E1136,'Appendix 1b. Pop 2019'!$E$4:$F$1683,2,FALSE)</f>
        <v>32949</v>
      </c>
      <c r="G1136" s="189">
        <f>VLOOKUP(E1136,'Appendix 2b. Deaths 2019'!$E$4:$F$1683,2,FALSE)</f>
        <v>294</v>
      </c>
      <c r="H1136" s="190">
        <f t="shared" si="345"/>
        <v>8.9228808158062466E-3</v>
      </c>
      <c r="I1136" s="191">
        <v>5</v>
      </c>
      <c r="J1136" s="213">
        <f>VLOOKUP(E1136,'Appendix 3. nax IBGE 2019'!$E$5:$O$1850,11,FALSE)</f>
        <v>2.5000000000000107</v>
      </c>
      <c r="K1136" s="190">
        <f t="shared" si="353"/>
        <v>4.3640897755610988E-2</v>
      </c>
      <c r="L1136" s="190">
        <f t="shared" si="347"/>
        <v>0.95635910224438903</v>
      </c>
      <c r="M1136" s="189">
        <f t="shared" si="357"/>
        <v>85562.724817550785</v>
      </c>
      <c r="N1136" s="189">
        <f t="shared" si="346"/>
        <v>3734.0341254542127</v>
      </c>
      <c r="O1136" s="189">
        <f t="shared" si="354"/>
        <v>418478.53877411847</v>
      </c>
      <c r="P1136" s="189">
        <f t="shared" si="355"/>
        <v>2180157.3361265911</v>
      </c>
      <c r="Q1136" s="200">
        <f t="shared" si="356"/>
        <v>25.480223318921151</v>
      </c>
    </row>
    <row r="1137" spans="2:17" x14ac:dyDescent="0.2">
      <c r="B1137" s="209" t="s">
        <v>45</v>
      </c>
      <c r="C1137" s="187" t="s">
        <v>70</v>
      </c>
      <c r="D1137" s="188" t="s">
        <v>130</v>
      </c>
      <c r="E1137" s="187" t="str">
        <f t="shared" si="344"/>
        <v>TOMale60-64</v>
      </c>
      <c r="F1137" s="189">
        <f>VLOOKUP(E1137,'Appendix 1b. Pop 2019'!$E$4:$F$1683,2,FALSE)</f>
        <v>26032</v>
      </c>
      <c r="G1137" s="189">
        <f>VLOOKUP(E1137,'Appendix 2b. Deaths 2019'!$E$4:$F$1683,2,FALSE)</f>
        <v>372</v>
      </c>
      <c r="H1137" s="190">
        <f t="shared" si="345"/>
        <v>1.4290104486785495E-2</v>
      </c>
      <c r="I1137" s="191">
        <v>5</v>
      </c>
      <c r="J1137" s="213">
        <f>VLOOKUP(E1137,'Appendix 3. nax IBGE 2019'!$E$5:$O$1850,11,FALSE)</f>
        <v>2.5000000000000049</v>
      </c>
      <c r="K1137" s="190">
        <f t="shared" si="353"/>
        <v>6.8985980268526093E-2</v>
      </c>
      <c r="L1137" s="190">
        <f t="shared" si="347"/>
        <v>0.93101401973147391</v>
      </c>
      <c r="M1137" s="189">
        <f t="shared" si="357"/>
        <v>81828.69069209657</v>
      </c>
      <c r="N1137" s="189">
        <f t="shared" si="346"/>
        <v>5645.0324414842989</v>
      </c>
      <c r="O1137" s="189">
        <f t="shared" si="354"/>
        <v>395030.87235677207</v>
      </c>
      <c r="P1137" s="189">
        <f t="shared" si="355"/>
        <v>1761678.7973524728</v>
      </c>
      <c r="Q1137" s="200">
        <f t="shared" si="356"/>
        <v>21.528864539471662</v>
      </c>
    </row>
    <row r="1138" spans="2:17" x14ac:dyDescent="0.2">
      <c r="B1138" s="209" t="s">
        <v>45</v>
      </c>
      <c r="C1138" s="187" t="s">
        <v>70</v>
      </c>
      <c r="D1138" s="188" t="s">
        <v>131</v>
      </c>
      <c r="E1138" s="187" t="str">
        <f t="shared" si="344"/>
        <v>TOMale65-69</v>
      </c>
      <c r="F1138" s="189">
        <f>VLOOKUP(E1138,'Appendix 1b. Pop 2019'!$E$4:$F$1683,2,FALSE)</f>
        <v>20366</v>
      </c>
      <c r="G1138" s="189">
        <f>VLOOKUP(E1138,'Appendix 2b. Deaths 2019'!$E$4:$F$1683,2,FALSE)</f>
        <v>390</v>
      </c>
      <c r="H1138" s="190">
        <f t="shared" si="345"/>
        <v>1.9149562997152116E-2</v>
      </c>
      <c r="I1138" s="191">
        <v>5</v>
      </c>
      <c r="J1138" s="213">
        <f>VLOOKUP(E1138,'Appendix 3. nax IBGE 2019'!$E$5:$O$1850,11,FALSE)</f>
        <v>2.4999999999999987</v>
      </c>
      <c r="K1138" s="190">
        <f t="shared" si="353"/>
        <v>9.1373412679818203E-2</v>
      </c>
      <c r="L1138" s="190">
        <f t="shared" si="347"/>
        <v>0.90862658732018176</v>
      </c>
      <c r="M1138" s="189">
        <f t="shared" si="357"/>
        <v>76183.658250612265</v>
      </c>
      <c r="N1138" s="189">
        <f t="shared" si="346"/>
        <v>6961.1608447914314</v>
      </c>
      <c r="O1138" s="189">
        <f t="shared" si="354"/>
        <v>363515.38914108271</v>
      </c>
      <c r="P1138" s="189">
        <f t="shared" si="355"/>
        <v>1366647.9249957006</v>
      </c>
      <c r="Q1138" s="200">
        <f t="shared" si="356"/>
        <v>17.938859282656164</v>
      </c>
    </row>
    <row r="1139" spans="2:17" x14ac:dyDescent="0.2">
      <c r="B1139" s="209" t="s">
        <v>45</v>
      </c>
      <c r="C1139" s="187" t="s">
        <v>70</v>
      </c>
      <c r="D1139" s="188" t="s">
        <v>132</v>
      </c>
      <c r="E1139" s="187" t="str">
        <f t="shared" si="344"/>
        <v>TOMale70-74</v>
      </c>
      <c r="F1139" s="189">
        <f>VLOOKUP(E1139,'Appendix 1b. Pop 2019'!$E$4:$F$1683,2,FALSE)</f>
        <v>14703</v>
      </c>
      <c r="G1139" s="189">
        <f>VLOOKUP(E1139,'Appendix 2b. Deaths 2019'!$E$4:$F$1683,2,FALSE)</f>
        <v>409</v>
      </c>
      <c r="H1139" s="190">
        <f t="shared" si="345"/>
        <v>2.7817452220635246E-2</v>
      </c>
      <c r="I1139" s="191">
        <v>5</v>
      </c>
      <c r="J1139" s="213">
        <f>VLOOKUP(E1139,'Appendix 3. nax IBGE 2019'!$E$5:$O$1850,11,FALSE)</f>
        <v>2.5000000000000036</v>
      </c>
      <c r="K1139" s="190">
        <f t="shared" si="353"/>
        <v>0.13004355982321711</v>
      </c>
      <c r="L1139" s="190">
        <f t="shared" si="347"/>
        <v>0.86995644017678286</v>
      </c>
      <c r="M1139" s="189">
        <f t="shared" si="357"/>
        <v>69222.497405820832</v>
      </c>
      <c r="N1139" s="189">
        <f t="shared" si="346"/>
        <v>9001.939982506352</v>
      </c>
      <c r="O1139" s="189">
        <f t="shared" si="354"/>
        <v>323607.63707283826</v>
      </c>
      <c r="P1139" s="189">
        <f t="shared" si="355"/>
        <v>1003132.5358546178</v>
      </c>
      <c r="Q1139" s="200">
        <f t="shared" si="356"/>
        <v>14.491423647628547</v>
      </c>
    </row>
    <row r="1140" spans="2:17" x14ac:dyDescent="0.2">
      <c r="B1140" s="209" t="s">
        <v>45</v>
      </c>
      <c r="C1140" s="187" t="s">
        <v>70</v>
      </c>
      <c r="D1140" s="188" t="s">
        <v>133</v>
      </c>
      <c r="E1140" s="187" t="str">
        <f t="shared" si="344"/>
        <v>TOMale75-79</v>
      </c>
      <c r="F1140" s="189">
        <f>VLOOKUP(E1140,'Appendix 1b. Pop 2019'!$E$4:$F$1683,2,FALSE)</f>
        <v>10125</v>
      </c>
      <c r="G1140" s="189">
        <f>VLOOKUP(E1140,'Appendix 2b. Deaths 2019'!$E$4:$F$1683,2,FALSE)</f>
        <v>462</v>
      </c>
      <c r="H1140" s="190">
        <f t="shared" si="345"/>
        <v>4.5629629629629631E-2</v>
      </c>
      <c r="I1140" s="191">
        <v>5</v>
      </c>
      <c r="J1140" s="213">
        <f>VLOOKUP(E1140,'Appendix 3. nax IBGE 2019'!$E$5:$O$1850,11,FALSE)</f>
        <v>2.4999999999999991</v>
      </c>
      <c r="K1140" s="190">
        <f t="shared" si="353"/>
        <v>0.20478723404255317</v>
      </c>
      <c r="L1140" s="190">
        <f t="shared" si="347"/>
        <v>0.79521276595744683</v>
      </c>
      <c r="M1140" s="189">
        <f t="shared" si="357"/>
        <v>60220.55742331448</v>
      </c>
      <c r="N1140" s="189">
        <f t="shared" si="346"/>
        <v>12332.401387221315</v>
      </c>
      <c r="O1140" s="189">
        <f t="shared" si="354"/>
        <v>270271.78364851908</v>
      </c>
      <c r="P1140" s="189">
        <f t="shared" si="355"/>
        <v>679524.89878177957</v>
      </c>
      <c r="Q1140" s="200">
        <f t="shared" si="356"/>
        <v>11.283935716588045</v>
      </c>
    </row>
    <row r="1141" spans="2:17" x14ac:dyDescent="0.2">
      <c r="B1141" s="209" t="s">
        <v>45</v>
      </c>
      <c r="C1141" s="187" t="s">
        <v>70</v>
      </c>
      <c r="D1141" s="188" t="s">
        <v>134</v>
      </c>
      <c r="E1141" s="187" t="str">
        <f t="shared" si="344"/>
        <v>TOMale80-84</v>
      </c>
      <c r="F1141" s="189">
        <f>VLOOKUP(E1141,'Appendix 1b. Pop 2019'!$E$4:$F$1683,2,FALSE)</f>
        <v>6500</v>
      </c>
      <c r="G1141" s="189">
        <f>VLOOKUP(E1141,'Appendix 2b. Deaths 2019'!$E$4:$F$1683,2,FALSE)</f>
        <v>497</v>
      </c>
      <c r="H1141" s="190">
        <f t="shared" si="345"/>
        <v>7.6461538461538456E-2</v>
      </c>
      <c r="I1141" s="191">
        <v>5</v>
      </c>
      <c r="J1141" s="213">
        <f>VLOOKUP(E1141,'Appendix 3. nax IBGE 2019'!$E$5:$O$1850,11,FALSE)</f>
        <v>2.4999999999999982</v>
      </c>
      <c r="K1141" s="190">
        <f t="shared" si="353"/>
        <v>0.32095576364223438</v>
      </c>
      <c r="L1141" s="190">
        <f t="shared" si="347"/>
        <v>0.67904423635776556</v>
      </c>
      <c r="M1141" s="189">
        <f t="shared" si="357"/>
        <v>47888.156036093162</v>
      </c>
      <c r="N1141" s="189">
        <f t="shared" si="346"/>
        <v>15369.979689982756</v>
      </c>
      <c r="O1141" s="189">
        <f t="shared" si="354"/>
        <v>201015.83095550889</v>
      </c>
      <c r="P1141" s="189">
        <f t="shared" si="355"/>
        <v>409253.11513326049</v>
      </c>
      <c r="Q1141" s="200">
        <f t="shared" si="356"/>
        <v>8.546019496445167</v>
      </c>
    </row>
    <row r="1142" spans="2:17" x14ac:dyDescent="0.2">
      <c r="B1142" s="209" t="s">
        <v>45</v>
      </c>
      <c r="C1142" s="187" t="s">
        <v>70</v>
      </c>
      <c r="D1142" s="188" t="s">
        <v>135</v>
      </c>
      <c r="E1142" s="187" t="str">
        <f t="shared" si="344"/>
        <v>TOMale85-89</v>
      </c>
      <c r="F1142" s="189">
        <f>VLOOKUP(E1142,'Appendix 1b. Pop 2019'!$E$4:$F$1683,2,FALSE)</f>
        <v>3191</v>
      </c>
      <c r="G1142" s="189">
        <f>VLOOKUP(E1142,'Appendix 2b. Deaths 2019'!$E$4:$F$1683,2,FALSE)</f>
        <v>380</v>
      </c>
      <c r="H1142" s="190">
        <f t="shared" si="345"/>
        <v>0.11908492635537449</v>
      </c>
      <c r="I1142" s="191">
        <v>5</v>
      </c>
      <c r="J1142" s="213">
        <f>VLOOKUP(E1142,'Appendix 3. nax IBGE 2019'!$E$5:$O$1850,11,FALSE)</f>
        <v>2.5000000000000009</v>
      </c>
      <c r="K1142" s="190">
        <f t="shared" si="353"/>
        <v>0.45882637044192232</v>
      </c>
      <c r="L1142" s="190">
        <f t="shared" si="347"/>
        <v>0.54117362955807768</v>
      </c>
      <c r="M1142" s="189">
        <f t="shared" si="357"/>
        <v>32518.176346110406</v>
      </c>
      <c r="N1142" s="189">
        <f t="shared" si="346"/>
        <v>14920.196826276209</v>
      </c>
      <c r="O1142" s="189">
        <f t="shared" si="354"/>
        <v>125290.38966486152</v>
      </c>
      <c r="P1142" s="189">
        <f t="shared" si="355"/>
        <v>208237.28417775163</v>
      </c>
      <c r="Q1142" s="200">
        <f t="shared" si="356"/>
        <v>6.4037196293346108</v>
      </c>
    </row>
    <row r="1143" spans="2:17" x14ac:dyDescent="0.2">
      <c r="B1143" s="210" t="s">
        <v>45</v>
      </c>
      <c r="C1143" s="211" t="s">
        <v>70</v>
      </c>
      <c r="D1143" s="203" t="s">
        <v>8</v>
      </c>
      <c r="E1143" s="211" t="str">
        <f t="shared" si="344"/>
        <v>TOMale90+</v>
      </c>
      <c r="F1143" s="204">
        <f>VLOOKUP(E1143,'Appendix 1b. Pop 2019'!$E$4:$F$1683,2,FALSE)</f>
        <v>1579</v>
      </c>
      <c r="G1143" s="204">
        <f>VLOOKUP(E1143,'Appendix 2b. Deaths 2019'!$E$4:$F$1683,2,FALSE)</f>
        <v>335</v>
      </c>
      <c r="H1143" s="202">
        <f t="shared" si="345"/>
        <v>0.21215959468017734</v>
      </c>
      <c r="I1143" s="205"/>
      <c r="J1143" s="214">
        <f>VLOOKUP(E1143,'Appendix 3. nax IBGE 2019'!$E$5:$O$1850,11,FALSE)</f>
        <v>4.6620532693503041</v>
      </c>
      <c r="K1143" s="202">
        <v>1</v>
      </c>
      <c r="L1143" s="202">
        <f t="shared" si="347"/>
        <v>0</v>
      </c>
      <c r="M1143" s="204">
        <f t="shared" si="357"/>
        <v>17597.979519834196</v>
      </c>
      <c r="N1143" s="204">
        <f t="shared" si="346"/>
        <v>17597.979519834196</v>
      </c>
      <c r="O1143" s="204">
        <f>M1143*Q1143</f>
        <v>82946.894512890125</v>
      </c>
      <c r="P1143" s="204">
        <f>O1143</f>
        <v>82946.894512890125</v>
      </c>
      <c r="Q1143" s="206">
        <f>1/H1143</f>
        <v>4.7134328358208952</v>
      </c>
    </row>
    <row r="1144" spans="2:17" x14ac:dyDescent="0.2">
      <c r="B1144" s="207" t="s">
        <v>12</v>
      </c>
      <c r="C1144" s="208" t="s">
        <v>18</v>
      </c>
      <c r="D1144" s="194">
        <v>0</v>
      </c>
      <c r="E1144" s="208" t="str">
        <f t="shared" si="344"/>
        <v>ACTotal0</v>
      </c>
      <c r="F1144" s="195">
        <f>VLOOKUP(E1144,'Appendix 1b. Pop 2019'!$E$4:$F$1683,2,FALSE)</f>
        <v>16840</v>
      </c>
      <c r="G1144" s="195">
        <f>VLOOKUP(E1144,'Appendix 2b. Deaths 2019'!$E$4:$F$1683,2,FALSE)</f>
        <v>258</v>
      </c>
      <c r="H1144" s="193">
        <f t="shared" si="345"/>
        <v>1.5320665083135392E-2</v>
      </c>
      <c r="I1144" s="196">
        <v>1</v>
      </c>
      <c r="J1144" s="212">
        <f>VLOOKUP(E1144,'Appendix 3. nax IBGE 2019'!$E$5:$O$1850,11,FALSE)</f>
        <v>9.5819283071955225E-2</v>
      </c>
      <c r="K1144" s="193">
        <f t="shared" ref="K1144:K1162" si="358">(I1144*H1144)/(1+(I1144-J1144)*H1144)</f>
        <v>1.5111333075927711E-2</v>
      </c>
      <c r="L1144" s="193">
        <f t="shared" si="347"/>
        <v>0.98488866692407229</v>
      </c>
      <c r="M1144" s="195">
        <v>100000</v>
      </c>
      <c r="N1144" s="195">
        <f t="shared" si="346"/>
        <v>1511.1333075927712</v>
      </c>
      <c r="O1144" s="195">
        <f t="shared" ref="O1144:O1162" si="359">M1145*I1144+N1144*J1144</f>
        <v>98633.66240256693</v>
      </c>
      <c r="P1144" s="195">
        <f t="shared" ref="P1144:P1162" si="360">P1145+O1144</f>
        <v>7511870.8504076013</v>
      </c>
      <c r="Q1144" s="197">
        <f t="shared" ref="Q1144:Q1162" si="361">P1144/M1144</f>
        <v>75.118708504076011</v>
      </c>
    </row>
    <row r="1145" spans="2:17" x14ac:dyDescent="0.2">
      <c r="B1145" s="209" t="s">
        <v>12</v>
      </c>
      <c r="C1145" s="187" t="s">
        <v>18</v>
      </c>
      <c r="D1145" s="199" t="s">
        <v>139</v>
      </c>
      <c r="E1145" s="187" t="str">
        <f t="shared" si="344"/>
        <v>ACTotal01-04</v>
      </c>
      <c r="F1145" s="189">
        <f>VLOOKUP(E1145,'Appendix 1b. Pop 2019'!$E$4:$F$1683,2,FALSE)</f>
        <v>66728</v>
      </c>
      <c r="G1145" s="189">
        <f>VLOOKUP(E1145,'Appendix 2b. Deaths 2019'!$E$4:$F$1683,2,FALSE)</f>
        <v>57</v>
      </c>
      <c r="H1145" s="190">
        <f t="shared" si="345"/>
        <v>8.5421412300683373E-4</v>
      </c>
      <c r="I1145" s="191">
        <v>4</v>
      </c>
      <c r="J1145" s="213">
        <f>VLOOKUP(E1145,'Appendix 3. nax IBGE 2019'!$E$5:$O$1850,11,FALSE)</f>
        <v>1.4991812216692604</v>
      </c>
      <c r="K1145" s="190">
        <f t="shared" si="358"/>
        <v>3.4095728441389159E-3</v>
      </c>
      <c r="L1145" s="190">
        <f t="shared" si="347"/>
        <v>0.9965904271558611</v>
      </c>
      <c r="M1145" s="189">
        <f t="shared" ref="M1145:M1163" si="362">M1144-N1144</f>
        <v>98488.866692407231</v>
      </c>
      <c r="N1145" s="189">
        <f t="shared" si="346"/>
        <v>335.80496532444948</v>
      </c>
      <c r="O1145" s="189">
        <f t="shared" si="359"/>
        <v>393115.67940648884</v>
      </c>
      <c r="P1145" s="189">
        <f t="shared" si="360"/>
        <v>7413237.1880050348</v>
      </c>
      <c r="Q1145" s="200">
        <f t="shared" si="361"/>
        <v>75.269798881506887</v>
      </c>
    </row>
    <row r="1146" spans="2:17" x14ac:dyDescent="0.2">
      <c r="B1146" s="209" t="s">
        <v>12</v>
      </c>
      <c r="C1146" s="187" t="s">
        <v>18</v>
      </c>
      <c r="D1146" s="199" t="s">
        <v>138</v>
      </c>
      <c r="E1146" s="187" t="str">
        <f t="shared" si="344"/>
        <v>ACTotal05-09</v>
      </c>
      <c r="F1146" s="189">
        <f>VLOOKUP(E1146,'Appendix 1b. Pop 2019'!$E$4:$F$1683,2,FALSE)</f>
        <v>84300</v>
      </c>
      <c r="G1146" s="189">
        <f>VLOOKUP(E1146,'Appendix 2b. Deaths 2019'!$E$4:$F$1683,2,FALSE)</f>
        <v>38</v>
      </c>
      <c r="H1146" s="190">
        <f t="shared" si="345"/>
        <v>4.5077105575326218E-4</v>
      </c>
      <c r="I1146" s="191">
        <v>5</v>
      </c>
      <c r="J1146" s="213">
        <f>VLOOKUP(E1146,'Appendix 3. nax IBGE 2019'!$E$5:$O$1850,11,FALSE)</f>
        <v>2.4999999999998179</v>
      </c>
      <c r="K1146" s="190">
        <f t="shared" si="358"/>
        <v>2.2513182060548607E-3</v>
      </c>
      <c r="L1146" s="190">
        <f t="shared" si="347"/>
        <v>0.99774868179394516</v>
      </c>
      <c r="M1146" s="189">
        <f t="shared" si="362"/>
        <v>98153.061727082779</v>
      </c>
      <c r="N1146" s="189">
        <f t="shared" si="346"/>
        <v>220.97377484620802</v>
      </c>
      <c r="O1146" s="189">
        <f t="shared" si="359"/>
        <v>490212.87419829838</v>
      </c>
      <c r="P1146" s="189">
        <f t="shared" si="360"/>
        <v>7020121.5085985456</v>
      </c>
      <c r="Q1146" s="200">
        <f t="shared" si="361"/>
        <v>71.522185707443157</v>
      </c>
    </row>
    <row r="1147" spans="2:17" x14ac:dyDescent="0.2">
      <c r="B1147" s="209" t="s">
        <v>12</v>
      </c>
      <c r="C1147" s="187" t="s">
        <v>18</v>
      </c>
      <c r="D1147" s="199" t="s">
        <v>120</v>
      </c>
      <c r="E1147" s="187" t="str">
        <f t="shared" si="344"/>
        <v>ACTotal10-14</v>
      </c>
      <c r="F1147" s="189">
        <f>VLOOKUP(E1147,'Appendix 1b. Pop 2019'!$E$4:$F$1683,2,FALSE)</f>
        <v>91501</v>
      </c>
      <c r="G1147" s="189">
        <f>VLOOKUP(E1147,'Appendix 2b. Deaths 2019'!$E$4:$F$1683,2,FALSE)</f>
        <v>27</v>
      </c>
      <c r="H1147" s="190">
        <f t="shared" si="345"/>
        <v>2.9507874230882725E-4</v>
      </c>
      <c r="I1147" s="191">
        <v>5</v>
      </c>
      <c r="J1147" s="213">
        <f>VLOOKUP(E1147,'Appendix 3. nax IBGE 2019'!$E$5:$O$1850,11,FALSE)</f>
        <v>2.5000000000000311</v>
      </c>
      <c r="K1147" s="190">
        <f t="shared" si="358"/>
        <v>1.4743061205545578E-3</v>
      </c>
      <c r="L1147" s="190">
        <f t="shared" si="347"/>
        <v>0.99852569387944545</v>
      </c>
      <c r="M1147" s="189">
        <f t="shared" si="362"/>
        <v>97932.087952236572</v>
      </c>
      <c r="N1147" s="189">
        <f t="shared" si="346"/>
        <v>144.38187666666965</v>
      </c>
      <c r="O1147" s="189">
        <f t="shared" si="359"/>
        <v>489299.48506951623</v>
      </c>
      <c r="P1147" s="189">
        <f t="shared" si="360"/>
        <v>6529908.6344002476</v>
      </c>
      <c r="Q1147" s="200">
        <f t="shared" si="361"/>
        <v>66.677927234483292</v>
      </c>
    </row>
    <row r="1148" spans="2:17" x14ac:dyDescent="0.2">
      <c r="B1148" s="209" t="s">
        <v>12</v>
      </c>
      <c r="C1148" s="187" t="s">
        <v>18</v>
      </c>
      <c r="D1148" s="188" t="s">
        <v>121</v>
      </c>
      <c r="E1148" s="187" t="str">
        <f t="shared" si="344"/>
        <v>ACTotal15-19</v>
      </c>
      <c r="F1148" s="189">
        <f>VLOOKUP(E1148,'Appendix 1b. Pop 2019'!$E$4:$F$1683,2,FALSE)</f>
        <v>92314</v>
      </c>
      <c r="G1148" s="189">
        <f>VLOOKUP(E1148,'Appendix 2b. Deaths 2019'!$E$4:$F$1683,2,FALSE)</f>
        <v>103</v>
      </c>
      <c r="H1148" s="190">
        <f t="shared" si="345"/>
        <v>1.115757089932188E-3</v>
      </c>
      <c r="I1148" s="191">
        <v>5</v>
      </c>
      <c r="J1148" s="213">
        <f>VLOOKUP(E1148,'Appendix 3. nax IBGE 2019'!$E$5:$O$1850,11,FALSE)</f>
        <v>2.4999999999999685</v>
      </c>
      <c r="K1148" s="190">
        <f t="shared" si="358"/>
        <v>5.5632673122937397E-3</v>
      </c>
      <c r="L1148" s="190">
        <f t="shared" si="347"/>
        <v>0.99443673268770627</v>
      </c>
      <c r="M1148" s="189">
        <f t="shared" si="362"/>
        <v>97787.706075569906</v>
      </c>
      <c r="N1148" s="189">
        <f t="shared" si="346"/>
        <v>544.01914875440593</v>
      </c>
      <c r="O1148" s="189">
        <f t="shared" si="359"/>
        <v>487578.48250596347</v>
      </c>
      <c r="P1148" s="189">
        <f t="shared" si="360"/>
        <v>6040609.1493307315</v>
      </c>
      <c r="Q1148" s="200">
        <f t="shared" si="361"/>
        <v>61.772684847137896</v>
      </c>
    </row>
    <row r="1149" spans="2:17" x14ac:dyDescent="0.2">
      <c r="B1149" s="209" t="s">
        <v>12</v>
      </c>
      <c r="C1149" s="187" t="s">
        <v>18</v>
      </c>
      <c r="D1149" s="188" t="s">
        <v>122</v>
      </c>
      <c r="E1149" s="187" t="str">
        <f t="shared" si="344"/>
        <v>ACTotal20-24</v>
      </c>
      <c r="F1149" s="189">
        <f>VLOOKUP(E1149,'Appendix 1b. Pop 2019'!$E$4:$F$1683,2,FALSE)</f>
        <v>85661</v>
      </c>
      <c r="G1149" s="189">
        <f>VLOOKUP(E1149,'Appendix 2b. Deaths 2019'!$E$4:$F$1683,2,FALSE)</f>
        <v>129</v>
      </c>
      <c r="H1149" s="190">
        <f t="shared" si="345"/>
        <v>1.5059361903316561E-3</v>
      </c>
      <c r="I1149" s="191">
        <v>5</v>
      </c>
      <c r="J1149" s="213">
        <f>VLOOKUP(E1149,'Appendix 3. nax IBGE 2019'!$E$5:$O$1850,11,FALSE)</f>
        <v>2.4999999999999893</v>
      </c>
      <c r="K1149" s="190">
        <f t="shared" si="358"/>
        <v>7.5014392296196353E-3</v>
      </c>
      <c r="L1149" s="190">
        <f t="shared" si="347"/>
        <v>0.99249856077038034</v>
      </c>
      <c r="M1149" s="189">
        <f t="shared" si="362"/>
        <v>97243.686926815499</v>
      </c>
      <c r="N1149" s="189">
        <f t="shared" si="346"/>
        <v>729.46760794566387</v>
      </c>
      <c r="O1149" s="189">
        <f t="shared" si="359"/>
        <v>484394.76561421331</v>
      </c>
      <c r="P1149" s="189">
        <f t="shared" si="360"/>
        <v>5553030.6668247683</v>
      </c>
      <c r="Q1149" s="200">
        <f t="shared" si="361"/>
        <v>57.104279386320641</v>
      </c>
    </row>
    <row r="1150" spans="2:17" x14ac:dyDescent="0.2">
      <c r="B1150" s="209" t="s">
        <v>12</v>
      </c>
      <c r="C1150" s="187" t="s">
        <v>18</v>
      </c>
      <c r="D1150" s="188" t="s">
        <v>123</v>
      </c>
      <c r="E1150" s="187" t="str">
        <f t="shared" si="344"/>
        <v>ACTotal25-29</v>
      </c>
      <c r="F1150" s="189">
        <f>VLOOKUP(E1150,'Appendix 1b. Pop 2019'!$E$4:$F$1683,2,FALSE)</f>
        <v>74790</v>
      </c>
      <c r="G1150" s="189">
        <f>VLOOKUP(E1150,'Appendix 2b. Deaths 2019'!$E$4:$F$1683,2,FALSE)</f>
        <v>132</v>
      </c>
      <c r="H1150" s="190">
        <f t="shared" si="345"/>
        <v>1.7649418371440031E-3</v>
      </c>
      <c r="I1150" s="191">
        <v>5</v>
      </c>
      <c r="J1150" s="213">
        <f>VLOOKUP(E1150,'Appendix 3. nax IBGE 2019'!$E$5:$O$1850,11,FALSE)</f>
        <v>2.5000000000000417</v>
      </c>
      <c r="K1150" s="190">
        <f t="shared" si="358"/>
        <v>8.7859424920127809E-3</v>
      </c>
      <c r="L1150" s="190">
        <f t="shared" si="347"/>
        <v>0.99121405750798719</v>
      </c>
      <c r="M1150" s="189">
        <f t="shared" si="362"/>
        <v>96514.219318869829</v>
      </c>
      <c r="N1150" s="189">
        <f t="shared" si="346"/>
        <v>847.96838059709933</v>
      </c>
      <c r="O1150" s="189">
        <f t="shared" si="359"/>
        <v>480451.17564285645</v>
      </c>
      <c r="P1150" s="189">
        <f t="shared" si="360"/>
        <v>5068635.9012105549</v>
      </c>
      <c r="Q1150" s="200">
        <f t="shared" si="361"/>
        <v>52.516985963119822</v>
      </c>
    </row>
    <row r="1151" spans="2:17" x14ac:dyDescent="0.2">
      <c r="B1151" s="209" t="s">
        <v>12</v>
      </c>
      <c r="C1151" s="187" t="s">
        <v>18</v>
      </c>
      <c r="D1151" s="188" t="s">
        <v>124</v>
      </c>
      <c r="E1151" s="187" t="str">
        <f t="shared" si="344"/>
        <v>ACTotal30-34</v>
      </c>
      <c r="F1151" s="189">
        <f>VLOOKUP(E1151,'Appendix 1b. Pop 2019'!$E$4:$F$1683,2,FALSE)</f>
        <v>69296</v>
      </c>
      <c r="G1151" s="189">
        <f>VLOOKUP(E1151,'Appendix 2b. Deaths 2019'!$E$4:$F$1683,2,FALSE)</f>
        <v>131</v>
      </c>
      <c r="H1151" s="190">
        <f t="shared" si="345"/>
        <v>1.8904410066959132E-3</v>
      </c>
      <c r="I1151" s="191">
        <v>5</v>
      </c>
      <c r="J1151" s="213">
        <f>VLOOKUP(E1151,'Appendix 3. nax IBGE 2019'!$E$5:$O$1850,11,FALSE)</f>
        <v>2.5000000000000027</v>
      </c>
      <c r="K1151" s="190">
        <f t="shared" si="358"/>
        <v>9.4077430752547639E-3</v>
      </c>
      <c r="L1151" s="190">
        <f t="shared" si="347"/>
        <v>0.99059225692474528</v>
      </c>
      <c r="M1151" s="189">
        <f t="shared" si="362"/>
        <v>95666.250938272729</v>
      </c>
      <c r="N1151" s="189">
        <f t="shared" si="346"/>
        <v>900.00350980011979</v>
      </c>
      <c r="O1151" s="189">
        <f t="shared" si="359"/>
        <v>476081.24591686332</v>
      </c>
      <c r="P1151" s="189">
        <f t="shared" si="360"/>
        <v>4588184.7255676985</v>
      </c>
      <c r="Q1151" s="200">
        <f t="shared" si="361"/>
        <v>47.960327498651104</v>
      </c>
    </row>
    <row r="1152" spans="2:17" x14ac:dyDescent="0.2">
      <c r="B1152" s="209" t="s">
        <v>12</v>
      </c>
      <c r="C1152" s="187" t="s">
        <v>18</v>
      </c>
      <c r="D1152" s="188" t="s">
        <v>125</v>
      </c>
      <c r="E1152" s="187" t="str">
        <f t="shared" si="344"/>
        <v>ACTotal35-39</v>
      </c>
      <c r="F1152" s="189">
        <f>VLOOKUP(E1152,'Appendix 1b. Pop 2019'!$E$4:$F$1683,2,FALSE)</f>
        <v>65654</v>
      </c>
      <c r="G1152" s="189">
        <f>VLOOKUP(E1152,'Appendix 2b. Deaths 2019'!$E$4:$F$1683,2,FALSE)</f>
        <v>147</v>
      </c>
      <c r="H1152" s="190">
        <f t="shared" si="345"/>
        <v>2.2390105705669115E-3</v>
      </c>
      <c r="I1152" s="191">
        <v>5</v>
      </c>
      <c r="J1152" s="213">
        <f>VLOOKUP(E1152,'Appendix 3. nax IBGE 2019'!$E$5:$O$1850,11,FALSE)</f>
        <v>2.5000000000000107</v>
      </c>
      <c r="K1152" s="190">
        <f t="shared" si="358"/>
        <v>1.1132737062926472E-2</v>
      </c>
      <c r="L1152" s="190">
        <f t="shared" si="347"/>
        <v>0.9888672629370735</v>
      </c>
      <c r="M1152" s="189">
        <f t="shared" si="362"/>
        <v>94766.247428472605</v>
      </c>
      <c r="N1152" s="189">
        <f t="shared" si="346"/>
        <v>1055.0077150614175</v>
      </c>
      <c r="O1152" s="189">
        <f t="shared" si="359"/>
        <v>471193.71785470948</v>
      </c>
      <c r="P1152" s="189">
        <f t="shared" si="360"/>
        <v>4112103.479650835</v>
      </c>
      <c r="Q1152" s="200">
        <f t="shared" si="361"/>
        <v>43.392068286280477</v>
      </c>
    </row>
    <row r="1153" spans="2:17" x14ac:dyDescent="0.2">
      <c r="B1153" s="209" t="s">
        <v>12</v>
      </c>
      <c r="C1153" s="187" t="s">
        <v>18</v>
      </c>
      <c r="D1153" s="188" t="s">
        <v>126</v>
      </c>
      <c r="E1153" s="187" t="str">
        <f t="shared" si="344"/>
        <v>ACTotal40-44</v>
      </c>
      <c r="F1153" s="189">
        <f>VLOOKUP(E1153,'Appendix 1b. Pop 2019'!$E$4:$F$1683,2,FALSE)</f>
        <v>56070</v>
      </c>
      <c r="G1153" s="189">
        <f>VLOOKUP(E1153,'Appendix 2b. Deaths 2019'!$E$4:$F$1683,2,FALSE)</f>
        <v>132</v>
      </c>
      <c r="H1153" s="190">
        <f t="shared" si="345"/>
        <v>2.3542001070090959E-3</v>
      </c>
      <c r="I1153" s="191">
        <v>5</v>
      </c>
      <c r="J1153" s="213">
        <f>VLOOKUP(E1153,'Appendix 3. nax IBGE 2019'!$E$5:$O$1850,11,FALSE)</f>
        <v>2.4999999999999822</v>
      </c>
      <c r="K1153" s="190">
        <f t="shared" si="358"/>
        <v>1.1702127659574468E-2</v>
      </c>
      <c r="L1153" s="190">
        <f t="shared" si="347"/>
        <v>0.98829787234042554</v>
      </c>
      <c r="M1153" s="189">
        <f t="shared" si="362"/>
        <v>93711.239713411182</v>
      </c>
      <c r="N1153" s="189">
        <f t="shared" si="346"/>
        <v>1096.6208902633223</v>
      </c>
      <c r="O1153" s="189">
        <f t="shared" si="359"/>
        <v>465814.64634139754</v>
      </c>
      <c r="P1153" s="189">
        <f t="shared" si="360"/>
        <v>3640909.7617961257</v>
      </c>
      <c r="Q1153" s="200">
        <f t="shared" si="361"/>
        <v>38.852434061600285</v>
      </c>
    </row>
    <row r="1154" spans="2:17" x14ac:dyDescent="0.2">
      <c r="B1154" s="209" t="s">
        <v>12</v>
      </c>
      <c r="C1154" s="187" t="s">
        <v>18</v>
      </c>
      <c r="D1154" s="188" t="s">
        <v>127</v>
      </c>
      <c r="E1154" s="187" t="str">
        <f t="shared" si="344"/>
        <v>ACTotal45-49</v>
      </c>
      <c r="F1154" s="189">
        <f>VLOOKUP(E1154,'Appendix 1b. Pop 2019'!$E$4:$F$1683,2,FALSE)</f>
        <v>45005</v>
      </c>
      <c r="G1154" s="189">
        <f>VLOOKUP(E1154,'Appendix 2b. Deaths 2019'!$E$4:$F$1683,2,FALSE)</f>
        <v>190</v>
      </c>
      <c r="H1154" s="190">
        <f t="shared" si="345"/>
        <v>4.2217531385401619E-3</v>
      </c>
      <c r="I1154" s="191">
        <v>5</v>
      </c>
      <c r="J1154" s="213">
        <f>VLOOKUP(E1154,'Appendix 3. nax IBGE 2019'!$E$5:$O$1850,11,FALSE)</f>
        <v>2.5000000000000164</v>
      </c>
      <c r="K1154" s="190">
        <f t="shared" si="358"/>
        <v>2.0888302550571679E-2</v>
      </c>
      <c r="L1154" s="190">
        <f t="shared" si="347"/>
        <v>0.97911169744942828</v>
      </c>
      <c r="M1154" s="189">
        <f t="shared" si="362"/>
        <v>92614.618823147859</v>
      </c>
      <c r="N1154" s="189">
        <f t="shared" si="346"/>
        <v>1934.5621785837834</v>
      </c>
      <c r="O1154" s="189">
        <f t="shared" si="359"/>
        <v>458236.68866927986</v>
      </c>
      <c r="P1154" s="189">
        <f t="shared" si="360"/>
        <v>3175095.1154547282</v>
      </c>
      <c r="Q1154" s="200">
        <f t="shared" si="361"/>
        <v>34.282871924547109</v>
      </c>
    </row>
    <row r="1155" spans="2:17" x14ac:dyDescent="0.2">
      <c r="B1155" s="209" t="s">
        <v>12</v>
      </c>
      <c r="C1155" s="187" t="s">
        <v>18</v>
      </c>
      <c r="D1155" s="188" t="s">
        <v>128</v>
      </c>
      <c r="E1155" s="187" t="str">
        <f t="shared" si="344"/>
        <v>ACTotal50-54</v>
      </c>
      <c r="F1155" s="189">
        <f>VLOOKUP(E1155,'Appendix 1b. Pop 2019'!$E$4:$F$1683,2,FALSE)</f>
        <v>37021</v>
      </c>
      <c r="G1155" s="189">
        <f>VLOOKUP(E1155,'Appendix 2b. Deaths 2019'!$E$4:$F$1683,2,FALSE)</f>
        <v>213</v>
      </c>
      <c r="H1155" s="190">
        <f t="shared" si="345"/>
        <v>5.7534912617163234E-3</v>
      </c>
      <c r="I1155" s="191">
        <v>5</v>
      </c>
      <c r="J1155" s="213">
        <f>VLOOKUP(E1155,'Appendix 3. nax IBGE 2019'!$E$5:$O$1850,11,FALSE)</f>
        <v>2.4999999999999907</v>
      </c>
      <c r="K1155" s="190">
        <f t="shared" si="358"/>
        <v>2.8359540389044958E-2</v>
      </c>
      <c r="L1155" s="190">
        <f t="shared" si="347"/>
        <v>0.97164045961095502</v>
      </c>
      <c r="M1155" s="189">
        <f t="shared" si="362"/>
        <v>90680.056644564072</v>
      </c>
      <c r="N1155" s="189">
        <f t="shared" si="346"/>
        <v>2571.6447288923996</v>
      </c>
      <c r="O1155" s="189">
        <f t="shared" si="359"/>
        <v>446971.17140058934</v>
      </c>
      <c r="P1155" s="189">
        <f t="shared" si="360"/>
        <v>2716858.4267854486</v>
      </c>
      <c r="Q1155" s="200">
        <f t="shared" si="361"/>
        <v>29.960925558688587</v>
      </c>
    </row>
    <row r="1156" spans="2:17" x14ac:dyDescent="0.2">
      <c r="B1156" s="209" t="s">
        <v>12</v>
      </c>
      <c r="C1156" s="187" t="s">
        <v>18</v>
      </c>
      <c r="D1156" s="188" t="s">
        <v>129</v>
      </c>
      <c r="E1156" s="187" t="str">
        <f t="shared" ref="E1156:E1219" si="363">_xlfn.CONCAT(B1156,C1156,D1156)</f>
        <v>ACTotal55-59</v>
      </c>
      <c r="F1156" s="189">
        <f>VLOOKUP(E1156,'Appendix 1b. Pop 2019'!$E$4:$F$1683,2,FALSE)</f>
        <v>28493</v>
      </c>
      <c r="G1156" s="189">
        <f>VLOOKUP(E1156,'Appendix 2b. Deaths 2019'!$E$4:$F$1683,2,FALSE)</f>
        <v>244</v>
      </c>
      <c r="H1156" s="190">
        <f t="shared" ref="H1156:H1219" si="364">G1156/F1156</f>
        <v>8.5635068262380227E-3</v>
      </c>
      <c r="I1156" s="191">
        <v>5</v>
      </c>
      <c r="J1156" s="213">
        <f>VLOOKUP(E1156,'Appendix 3. nax IBGE 2019'!$E$5:$O$1850,11,FALSE)</f>
        <v>2.5000000000000147</v>
      </c>
      <c r="K1156" s="190">
        <f t="shared" si="358"/>
        <v>4.1920076968010173E-2</v>
      </c>
      <c r="L1156" s="190">
        <f t="shared" si="347"/>
        <v>0.95807992303198986</v>
      </c>
      <c r="M1156" s="189">
        <f t="shared" si="362"/>
        <v>88108.411915671677</v>
      </c>
      <c r="N1156" s="189">
        <f t="shared" ref="N1156:N1219" si="365">M1156*K1156</f>
        <v>3693.5114090341012</v>
      </c>
      <c r="O1156" s="189">
        <f t="shared" si="359"/>
        <v>431308.2810557732</v>
      </c>
      <c r="P1156" s="189">
        <f t="shared" si="360"/>
        <v>2269887.2553848592</v>
      </c>
      <c r="Q1156" s="200">
        <f t="shared" si="361"/>
        <v>25.762435232147439</v>
      </c>
    </row>
    <row r="1157" spans="2:17" x14ac:dyDescent="0.2">
      <c r="B1157" s="209" t="s">
        <v>12</v>
      </c>
      <c r="C1157" s="187" t="s">
        <v>18</v>
      </c>
      <c r="D1157" s="188" t="s">
        <v>130</v>
      </c>
      <c r="E1157" s="187" t="str">
        <f t="shared" si="363"/>
        <v>ACTotal60-64</v>
      </c>
      <c r="F1157" s="189">
        <f>VLOOKUP(E1157,'Appendix 1b. Pop 2019'!$E$4:$F$1683,2,FALSE)</f>
        <v>22550</v>
      </c>
      <c r="G1157" s="189">
        <f>VLOOKUP(E1157,'Appendix 2b. Deaths 2019'!$E$4:$F$1683,2,FALSE)</f>
        <v>305</v>
      </c>
      <c r="H1157" s="190">
        <f t="shared" si="364"/>
        <v>1.3525498891352549E-2</v>
      </c>
      <c r="I1157" s="191">
        <v>5</v>
      </c>
      <c r="J1157" s="213">
        <f>VLOOKUP(E1157,'Appendix 3. nax IBGE 2019'!$E$5:$O$1850,11,FALSE)</f>
        <v>2.5000000000000031</v>
      </c>
      <c r="K1157" s="190">
        <f t="shared" si="358"/>
        <v>6.5415549597855241E-2</v>
      </c>
      <c r="L1157" s="190">
        <f t="shared" ref="L1157:L1220" si="366">1-K1157</f>
        <v>0.93458445040214477</v>
      </c>
      <c r="M1157" s="189">
        <f t="shared" si="362"/>
        <v>84414.900506637583</v>
      </c>
      <c r="N1157" s="189">
        <f t="shared" si="365"/>
        <v>5522.0471108899665</v>
      </c>
      <c r="O1157" s="189">
        <f t="shared" si="359"/>
        <v>408269.38475596299</v>
      </c>
      <c r="P1157" s="189">
        <f t="shared" si="360"/>
        <v>1838578.9743290858</v>
      </c>
      <c r="Q1157" s="200">
        <f t="shared" si="361"/>
        <v>21.780265845181177</v>
      </c>
    </row>
    <row r="1158" spans="2:17" x14ac:dyDescent="0.2">
      <c r="B1158" s="209" t="s">
        <v>12</v>
      </c>
      <c r="C1158" s="187" t="s">
        <v>18</v>
      </c>
      <c r="D1158" s="188" t="s">
        <v>131</v>
      </c>
      <c r="E1158" s="187" t="str">
        <f t="shared" si="363"/>
        <v>ACTotal65-69</v>
      </c>
      <c r="F1158" s="189">
        <f>VLOOKUP(E1158,'Appendix 1b. Pop 2019'!$E$4:$F$1683,2,FALSE)</f>
        <v>16867</v>
      </c>
      <c r="G1158" s="189">
        <f>VLOOKUP(E1158,'Appendix 2b. Deaths 2019'!$E$4:$F$1683,2,FALSE)</f>
        <v>325</v>
      </c>
      <c r="H1158" s="190">
        <f t="shared" si="364"/>
        <v>1.926839390525879E-2</v>
      </c>
      <c r="I1158" s="191">
        <v>5</v>
      </c>
      <c r="J1158" s="213">
        <f>VLOOKUP(E1158,'Appendix 3. nax IBGE 2019'!$E$5:$O$1850,11,FALSE)</f>
        <v>2.5000000000000009</v>
      </c>
      <c r="K1158" s="190">
        <f t="shared" si="358"/>
        <v>9.1914364094007203E-2</v>
      </c>
      <c r="L1158" s="190">
        <f t="shared" si="366"/>
        <v>0.90808563590599278</v>
      </c>
      <c r="M1158" s="189">
        <f t="shared" si="362"/>
        <v>78892.853395747617</v>
      </c>
      <c r="N1158" s="189">
        <f t="shared" si="365"/>
        <v>7251.3864514318793</v>
      </c>
      <c r="O1158" s="189">
        <f t="shared" si="359"/>
        <v>376335.80085015832</v>
      </c>
      <c r="P1158" s="189">
        <f t="shared" si="360"/>
        <v>1430309.5895731228</v>
      </c>
      <c r="Q1158" s="200">
        <f t="shared" si="361"/>
        <v>18.129773838934536</v>
      </c>
    </row>
    <row r="1159" spans="2:17" x14ac:dyDescent="0.2">
      <c r="B1159" s="209" t="s">
        <v>12</v>
      </c>
      <c r="C1159" s="187" t="s">
        <v>18</v>
      </c>
      <c r="D1159" s="188" t="s">
        <v>132</v>
      </c>
      <c r="E1159" s="187" t="str">
        <f t="shared" si="363"/>
        <v>ACTotal70-74</v>
      </c>
      <c r="F1159" s="189">
        <f>VLOOKUP(E1159,'Appendix 1b. Pop 2019'!$E$4:$F$1683,2,FALSE)</f>
        <v>11905</v>
      </c>
      <c r="G1159" s="189">
        <f>VLOOKUP(E1159,'Appendix 2b. Deaths 2019'!$E$4:$F$1683,2,FALSE)</f>
        <v>338</v>
      </c>
      <c r="H1159" s="190">
        <f t="shared" si="364"/>
        <v>2.8391432171356572E-2</v>
      </c>
      <c r="I1159" s="191">
        <v>5</v>
      </c>
      <c r="J1159" s="213">
        <f>VLOOKUP(E1159,'Appendix 3. nax IBGE 2019'!$E$5:$O$1850,11,FALSE)</f>
        <v>2.4999999999999987</v>
      </c>
      <c r="K1159" s="190">
        <f t="shared" si="358"/>
        <v>0.13254901960784313</v>
      </c>
      <c r="L1159" s="190">
        <f t="shared" si="366"/>
        <v>0.86745098039215685</v>
      </c>
      <c r="M1159" s="189">
        <f t="shared" si="362"/>
        <v>71641.466944315733</v>
      </c>
      <c r="N1159" s="189">
        <f t="shared" si="365"/>
        <v>9496.0062067367508</v>
      </c>
      <c r="O1159" s="189">
        <f t="shared" si="359"/>
        <v>334467.31920473673</v>
      </c>
      <c r="P1159" s="189">
        <f t="shared" si="360"/>
        <v>1053973.7887229645</v>
      </c>
      <c r="Q1159" s="200">
        <f t="shared" si="361"/>
        <v>14.711784022264359</v>
      </c>
    </row>
    <row r="1160" spans="2:17" x14ac:dyDescent="0.2">
      <c r="B1160" s="209" t="s">
        <v>12</v>
      </c>
      <c r="C1160" s="187" t="s">
        <v>18</v>
      </c>
      <c r="D1160" s="188" t="s">
        <v>133</v>
      </c>
      <c r="E1160" s="187" t="str">
        <f t="shared" si="363"/>
        <v>ACTotal75-79</v>
      </c>
      <c r="F1160" s="189">
        <f>VLOOKUP(E1160,'Appendix 1b. Pop 2019'!$E$4:$F$1683,2,FALSE)</f>
        <v>8116</v>
      </c>
      <c r="G1160" s="189">
        <f>VLOOKUP(E1160,'Appendix 2b. Deaths 2019'!$E$4:$F$1683,2,FALSE)</f>
        <v>392</v>
      </c>
      <c r="H1160" s="190">
        <f t="shared" si="364"/>
        <v>4.8299655002464269E-2</v>
      </c>
      <c r="I1160" s="191">
        <v>5</v>
      </c>
      <c r="J1160" s="213">
        <f>VLOOKUP(E1160,'Appendix 3. nax IBGE 2019'!$E$5:$O$1850,11,FALSE)</f>
        <v>2.5000000000000018</v>
      </c>
      <c r="K1160" s="190">
        <f t="shared" si="358"/>
        <v>0.21547933157431839</v>
      </c>
      <c r="L1160" s="190">
        <f t="shared" si="366"/>
        <v>0.78452066842568158</v>
      </c>
      <c r="M1160" s="189">
        <f t="shared" si="362"/>
        <v>62145.460737578978</v>
      </c>
      <c r="N1160" s="189">
        <f t="shared" si="365"/>
        <v>13391.062340111566</v>
      </c>
      <c r="O1160" s="189">
        <f t="shared" si="359"/>
        <v>277249.64783761604</v>
      </c>
      <c r="P1160" s="189">
        <f t="shared" si="360"/>
        <v>719506.46951822774</v>
      </c>
      <c r="Q1160" s="200">
        <f t="shared" si="361"/>
        <v>11.577779953333689</v>
      </c>
    </row>
    <row r="1161" spans="2:17" x14ac:dyDescent="0.2">
      <c r="B1161" s="209" t="s">
        <v>12</v>
      </c>
      <c r="C1161" s="187" t="s">
        <v>18</v>
      </c>
      <c r="D1161" s="188" t="s">
        <v>134</v>
      </c>
      <c r="E1161" s="187" t="str">
        <f t="shared" si="363"/>
        <v>ACTotal80-84</v>
      </c>
      <c r="F1161" s="189">
        <f>VLOOKUP(E1161,'Appendix 1b. Pop 2019'!$E$4:$F$1683,2,FALSE)</f>
        <v>4726</v>
      </c>
      <c r="G1161" s="189">
        <f>VLOOKUP(E1161,'Appendix 2b. Deaths 2019'!$E$4:$F$1683,2,FALSE)</f>
        <v>334</v>
      </c>
      <c r="H1161" s="190">
        <f t="shared" si="364"/>
        <v>7.0672873465933136E-2</v>
      </c>
      <c r="I1161" s="191">
        <v>5</v>
      </c>
      <c r="J1161" s="213">
        <f>VLOOKUP(E1161,'Appendix 3. nax IBGE 2019'!$E$5:$O$1850,11,FALSE)</f>
        <v>2.4999999999999982</v>
      </c>
      <c r="K1161" s="190">
        <f t="shared" si="358"/>
        <v>0.30030570041359467</v>
      </c>
      <c r="L1161" s="190">
        <f t="shared" si="366"/>
        <v>0.69969429958640528</v>
      </c>
      <c r="M1161" s="189">
        <f t="shared" si="362"/>
        <v>48754.398397467412</v>
      </c>
      <c r="N1161" s="189">
        <f t="shared" si="365"/>
        <v>14641.223758994889</v>
      </c>
      <c r="O1161" s="189">
        <f t="shared" si="359"/>
        <v>207168.93258984984</v>
      </c>
      <c r="P1161" s="189">
        <f t="shared" si="360"/>
        <v>442256.8216806117</v>
      </c>
      <c r="Q1161" s="200">
        <f t="shared" si="361"/>
        <v>9.071116375493725</v>
      </c>
    </row>
    <row r="1162" spans="2:17" x14ac:dyDescent="0.2">
      <c r="B1162" s="209" t="s">
        <v>12</v>
      </c>
      <c r="C1162" s="187" t="s">
        <v>18</v>
      </c>
      <c r="D1162" s="188" t="s">
        <v>135</v>
      </c>
      <c r="E1162" s="187" t="str">
        <f t="shared" si="363"/>
        <v>ACTotal85-89</v>
      </c>
      <c r="F1162" s="189">
        <f>VLOOKUP(E1162,'Appendix 1b. Pop 2019'!$E$4:$F$1683,2,FALSE)</f>
        <v>2499</v>
      </c>
      <c r="G1162" s="189">
        <f>VLOOKUP(E1162,'Appendix 2b. Deaths 2019'!$E$4:$F$1683,2,FALSE)</f>
        <v>267</v>
      </c>
      <c r="H1162" s="190">
        <f t="shared" si="364"/>
        <v>0.10684273709483794</v>
      </c>
      <c r="I1162" s="191">
        <v>5</v>
      </c>
      <c r="J1162" s="213">
        <f>VLOOKUP(E1162,'Appendix 3. nax IBGE 2019'!$E$5:$O$1850,11,FALSE)</f>
        <v>2.4999999999999996</v>
      </c>
      <c r="K1162" s="190">
        <f t="shared" si="358"/>
        <v>0.42160113690194223</v>
      </c>
      <c r="L1162" s="190">
        <f t="shared" si="366"/>
        <v>0.57839886309805777</v>
      </c>
      <c r="M1162" s="189">
        <f t="shared" si="362"/>
        <v>34113.174638472527</v>
      </c>
      <c r="N1162" s="189">
        <f t="shared" si="365"/>
        <v>14382.153210914519</v>
      </c>
      <c r="O1162" s="189">
        <f t="shared" si="359"/>
        <v>134610.49016507633</v>
      </c>
      <c r="P1162" s="189">
        <f t="shared" si="360"/>
        <v>235087.88909076186</v>
      </c>
      <c r="Q1162" s="200">
        <f t="shared" si="361"/>
        <v>6.8914104765151905</v>
      </c>
    </row>
    <row r="1163" spans="2:17" x14ac:dyDescent="0.2">
      <c r="B1163" s="210" t="s">
        <v>12</v>
      </c>
      <c r="C1163" s="211" t="s">
        <v>18</v>
      </c>
      <c r="D1163" s="203" t="s">
        <v>8</v>
      </c>
      <c r="E1163" s="211" t="str">
        <f t="shared" si="363"/>
        <v>ACTotal90+</v>
      </c>
      <c r="F1163" s="204">
        <f>VLOOKUP(E1163,'Appendix 1b. Pop 2019'!$E$4:$F$1683,2,FALSE)</f>
        <v>1599</v>
      </c>
      <c r="G1163" s="204">
        <f>VLOOKUP(E1163,'Appendix 2b. Deaths 2019'!$E$4:$F$1683,2,FALSE)</f>
        <v>314</v>
      </c>
      <c r="H1163" s="202">
        <f t="shared" si="364"/>
        <v>0.19637273295809882</v>
      </c>
      <c r="I1163" s="205"/>
      <c r="J1163" s="214">
        <f>VLOOKUP(E1163,'Appendix 3. nax IBGE 2019'!$E$5:$O$1850,11,FALSE)</f>
        <v>5.9399975458059311</v>
      </c>
      <c r="K1163" s="202">
        <v>1</v>
      </c>
      <c r="L1163" s="202">
        <f t="shared" si="366"/>
        <v>0</v>
      </c>
      <c r="M1163" s="204">
        <f t="shared" si="362"/>
        <v>19731.021427558007</v>
      </c>
      <c r="N1163" s="204">
        <f t="shared" si="365"/>
        <v>19731.021427558007</v>
      </c>
      <c r="O1163" s="204">
        <f>M1163*Q1163</f>
        <v>100477.39892568553</v>
      </c>
      <c r="P1163" s="204">
        <f>O1163</f>
        <v>100477.39892568553</v>
      </c>
      <c r="Q1163" s="206">
        <f>1/H1163</f>
        <v>5.0923566878980893</v>
      </c>
    </row>
    <row r="1164" spans="2:17" x14ac:dyDescent="0.2">
      <c r="B1164" s="207" t="s">
        <v>53</v>
      </c>
      <c r="C1164" s="208" t="s">
        <v>18</v>
      </c>
      <c r="D1164" s="194">
        <v>0</v>
      </c>
      <c r="E1164" s="208" t="str">
        <f t="shared" si="363"/>
        <v>ALTotal0</v>
      </c>
      <c r="F1164" s="195">
        <f>VLOOKUP(E1164,'Appendix 1b. Pop 2019'!$E$4:$F$1683,2,FALSE)</f>
        <v>50885</v>
      </c>
      <c r="G1164" s="195">
        <f>VLOOKUP(E1164,'Appendix 2b. Deaths 2019'!$E$4:$F$1683,2,FALSE)</f>
        <v>653</v>
      </c>
      <c r="H1164" s="193">
        <f t="shared" si="364"/>
        <v>1.2832858406210082E-2</v>
      </c>
      <c r="I1164" s="196">
        <v>1</v>
      </c>
      <c r="J1164" s="212">
        <f>VLOOKUP(E1164,'Appendix 3. nax IBGE 2019'!$E$5:$O$1850,11,FALSE)</f>
        <v>9.9108624863499112E-2</v>
      </c>
      <c r="K1164" s="193">
        <f t="shared" ref="K1164:K1182" si="367">(I1164*H1164)/(1+(I1164-J1164)*H1164)</f>
        <v>1.2686193181499363E-2</v>
      </c>
      <c r="L1164" s="193">
        <f t="shared" si="366"/>
        <v>0.98731380681850067</v>
      </c>
      <c r="M1164" s="195">
        <v>100000</v>
      </c>
      <c r="N1164" s="195">
        <f t="shared" si="365"/>
        <v>1268.6193181499364</v>
      </c>
      <c r="O1164" s="195">
        <f t="shared" ref="O1164:O1182" si="368">M1165*I1164+N1164*J1164</f>
        <v>98857.111797947175</v>
      </c>
      <c r="P1164" s="195">
        <f t="shared" ref="P1164:P1182" si="369">P1165+O1164</f>
        <v>7489317.5240996955</v>
      </c>
      <c r="Q1164" s="197">
        <f t="shared" ref="Q1164:Q1182" si="370">P1164/M1164</f>
        <v>74.893175240996953</v>
      </c>
    </row>
    <row r="1165" spans="2:17" x14ac:dyDescent="0.2">
      <c r="B1165" s="209" t="s">
        <v>53</v>
      </c>
      <c r="C1165" s="187" t="s">
        <v>18</v>
      </c>
      <c r="D1165" s="199" t="s">
        <v>139</v>
      </c>
      <c r="E1165" s="187" t="str">
        <f t="shared" si="363"/>
        <v>ALTotal01-04</v>
      </c>
      <c r="F1165" s="189">
        <f>VLOOKUP(E1165,'Appendix 1b. Pop 2019'!$E$4:$F$1683,2,FALSE)</f>
        <v>202931</v>
      </c>
      <c r="G1165" s="189">
        <f>VLOOKUP(E1165,'Appendix 2b. Deaths 2019'!$E$4:$F$1683,2,FALSE)</f>
        <v>122</v>
      </c>
      <c r="H1165" s="190">
        <f t="shared" si="364"/>
        <v>6.0118956689712269E-4</v>
      </c>
      <c r="I1165" s="191">
        <v>4</v>
      </c>
      <c r="J1165" s="213">
        <f>VLOOKUP(E1165,'Appendix 3. nax IBGE 2019'!$E$5:$O$1850,11,FALSE)</f>
        <v>1.4973994948656173</v>
      </c>
      <c r="K1165" s="190">
        <f t="shared" si="367"/>
        <v>2.4011456543556482E-3</v>
      </c>
      <c r="L1165" s="190">
        <f t="shared" si="366"/>
        <v>0.99759885434564433</v>
      </c>
      <c r="M1165" s="189">
        <f t="shared" ref="M1165:M1183" si="371">M1164-N1164</f>
        <v>98731.38068185006</v>
      </c>
      <c r="N1165" s="189">
        <f t="shared" si="365"/>
        <v>237.06842567275746</v>
      </c>
      <c r="O1165" s="189">
        <f t="shared" si="368"/>
        <v>394332.23516556021</v>
      </c>
      <c r="P1165" s="189">
        <f t="shared" si="369"/>
        <v>7390460.4123017481</v>
      </c>
      <c r="Q1165" s="200">
        <f t="shared" si="370"/>
        <v>74.854219208344844</v>
      </c>
    </row>
    <row r="1166" spans="2:17" x14ac:dyDescent="0.2">
      <c r="B1166" s="209" t="s">
        <v>53</v>
      </c>
      <c r="C1166" s="187" t="s">
        <v>18</v>
      </c>
      <c r="D1166" s="199" t="s">
        <v>138</v>
      </c>
      <c r="E1166" s="187" t="str">
        <f t="shared" si="363"/>
        <v>ALTotal05-09</v>
      </c>
      <c r="F1166" s="189">
        <f>VLOOKUP(E1166,'Appendix 1b. Pop 2019'!$E$4:$F$1683,2,FALSE)</f>
        <v>264190</v>
      </c>
      <c r="G1166" s="189">
        <f>VLOOKUP(E1166,'Appendix 2b. Deaths 2019'!$E$4:$F$1683,2,FALSE)</f>
        <v>73</v>
      </c>
      <c r="H1166" s="190">
        <f t="shared" si="364"/>
        <v>2.7631628752034518E-4</v>
      </c>
      <c r="I1166" s="191">
        <v>5</v>
      </c>
      <c r="J1166" s="213">
        <f>VLOOKUP(E1166,'Appendix 3. nax IBGE 2019'!$E$5:$O$1850,11,FALSE)</f>
        <v>2.4999999999998064</v>
      </c>
      <c r="K1166" s="190">
        <f t="shared" si="367"/>
        <v>1.38062771279161E-3</v>
      </c>
      <c r="L1166" s="190">
        <f t="shared" si="366"/>
        <v>0.99861937228720843</v>
      </c>
      <c r="M1166" s="189">
        <f t="shared" si="371"/>
        <v>98494.312256177305</v>
      </c>
      <c r="N1166" s="189">
        <f t="shared" si="365"/>
        <v>135.9839770532287</v>
      </c>
      <c r="O1166" s="189">
        <f t="shared" si="368"/>
        <v>492131.60133825347</v>
      </c>
      <c r="P1166" s="189">
        <f t="shared" si="369"/>
        <v>6996128.1771361874</v>
      </c>
      <c r="Q1166" s="200">
        <f t="shared" si="370"/>
        <v>71.030783573976464</v>
      </c>
    </row>
    <row r="1167" spans="2:17" x14ac:dyDescent="0.2">
      <c r="B1167" s="209" t="s">
        <v>53</v>
      </c>
      <c r="C1167" s="187" t="s">
        <v>18</v>
      </c>
      <c r="D1167" s="199" t="s">
        <v>120</v>
      </c>
      <c r="E1167" s="187" t="str">
        <f t="shared" si="363"/>
        <v>ALTotal10-14</v>
      </c>
      <c r="F1167" s="189">
        <f>VLOOKUP(E1167,'Appendix 1b. Pop 2019'!$E$4:$F$1683,2,FALSE)</f>
        <v>287165</v>
      </c>
      <c r="G1167" s="189">
        <f>VLOOKUP(E1167,'Appendix 2b. Deaths 2019'!$E$4:$F$1683,2,FALSE)</f>
        <v>94</v>
      </c>
      <c r="H1167" s="190">
        <f t="shared" si="364"/>
        <v>3.273379416015183E-4</v>
      </c>
      <c r="I1167" s="191">
        <v>5</v>
      </c>
      <c r="J1167" s="213">
        <f>VLOOKUP(E1167,'Appendix 3. nax IBGE 2019'!$E$5:$O$1850,11,FALSE)</f>
        <v>2.500000000000318</v>
      </c>
      <c r="K1167" s="190">
        <f t="shared" si="367"/>
        <v>1.6353514265831596E-3</v>
      </c>
      <c r="L1167" s="190">
        <f t="shared" si="366"/>
        <v>0.99836464857341689</v>
      </c>
      <c r="M1167" s="189">
        <f t="shared" si="371"/>
        <v>98358.328279124078</v>
      </c>
      <c r="N1167" s="189">
        <f t="shared" si="365"/>
        <v>160.85043246760029</v>
      </c>
      <c r="O1167" s="189">
        <f t="shared" si="368"/>
        <v>491389.51531445142</v>
      </c>
      <c r="P1167" s="189">
        <f t="shared" si="369"/>
        <v>6503996.5757979341</v>
      </c>
      <c r="Q1167" s="200">
        <f t="shared" si="370"/>
        <v>66.12552988233702</v>
      </c>
    </row>
    <row r="1168" spans="2:17" x14ac:dyDescent="0.2">
      <c r="B1168" s="209" t="s">
        <v>53</v>
      </c>
      <c r="C1168" s="187" t="s">
        <v>18</v>
      </c>
      <c r="D1168" s="188" t="s">
        <v>121</v>
      </c>
      <c r="E1168" s="187" t="str">
        <f t="shared" si="363"/>
        <v>ALTotal15-19</v>
      </c>
      <c r="F1168" s="189">
        <f>VLOOKUP(E1168,'Appendix 1b. Pop 2019'!$E$4:$F$1683,2,FALSE)</f>
        <v>312722</v>
      </c>
      <c r="G1168" s="189">
        <f>VLOOKUP(E1168,'Appendix 2b. Deaths 2019'!$E$4:$F$1683,2,FALSE)</f>
        <v>381</v>
      </c>
      <c r="H1168" s="190">
        <f t="shared" si="364"/>
        <v>1.218334495174628E-3</v>
      </c>
      <c r="I1168" s="191">
        <v>5</v>
      </c>
      <c r="J1168" s="213">
        <f>VLOOKUP(E1168,'Appendix 3. nax IBGE 2019'!$E$5:$O$1850,11,FALSE)</f>
        <v>2.499999999999968</v>
      </c>
      <c r="K1168" s="190">
        <f t="shared" si="367"/>
        <v>6.0731745806560629E-3</v>
      </c>
      <c r="L1168" s="190">
        <f t="shared" si="366"/>
        <v>0.99392682541934396</v>
      </c>
      <c r="M1168" s="189">
        <f t="shared" si="371"/>
        <v>98197.477846656475</v>
      </c>
      <c r="N1168" s="189">
        <f t="shared" si="365"/>
        <v>596.37042634285092</v>
      </c>
      <c r="O1168" s="189">
        <f t="shared" si="368"/>
        <v>489496.46316742525</v>
      </c>
      <c r="P1168" s="189">
        <f t="shared" si="369"/>
        <v>6012607.0604834827</v>
      </c>
      <c r="Q1168" s="200">
        <f t="shared" si="370"/>
        <v>61.229750420603146</v>
      </c>
    </row>
    <row r="1169" spans="2:17" x14ac:dyDescent="0.2">
      <c r="B1169" s="209" t="s">
        <v>53</v>
      </c>
      <c r="C1169" s="187" t="s">
        <v>18</v>
      </c>
      <c r="D1169" s="188" t="s">
        <v>122</v>
      </c>
      <c r="E1169" s="187" t="str">
        <f t="shared" si="363"/>
        <v>ALTotal20-24</v>
      </c>
      <c r="F1169" s="189">
        <f>VLOOKUP(E1169,'Appendix 1b. Pop 2019'!$E$4:$F$1683,2,FALSE)</f>
        <v>314307</v>
      </c>
      <c r="G1169" s="189">
        <f>VLOOKUP(E1169,'Appendix 2b. Deaths 2019'!$E$4:$F$1683,2,FALSE)</f>
        <v>542</v>
      </c>
      <c r="H1169" s="190">
        <f t="shared" si="364"/>
        <v>1.7244286636950497E-3</v>
      </c>
      <c r="I1169" s="191">
        <v>5</v>
      </c>
      <c r="J1169" s="213">
        <f>VLOOKUP(E1169,'Appendix 3. nax IBGE 2019'!$E$5:$O$1850,11,FALSE)</f>
        <v>2.5000000000000129</v>
      </c>
      <c r="K1169" s="190">
        <f t="shared" si="367"/>
        <v>8.5851321983640722E-3</v>
      </c>
      <c r="L1169" s="190">
        <f t="shared" si="366"/>
        <v>0.9914148678016359</v>
      </c>
      <c r="M1169" s="189">
        <f t="shared" si="371"/>
        <v>97601.107420313623</v>
      </c>
      <c r="N1169" s="189">
        <f t="shared" si="365"/>
        <v>837.91840991012509</v>
      </c>
      <c r="O1169" s="189">
        <f t="shared" si="368"/>
        <v>485910.74107679276</v>
      </c>
      <c r="P1169" s="189">
        <f t="shared" si="369"/>
        <v>5523110.5973160574</v>
      </c>
      <c r="Q1169" s="200">
        <f t="shared" si="370"/>
        <v>56.588605839594578</v>
      </c>
    </row>
    <row r="1170" spans="2:17" x14ac:dyDescent="0.2">
      <c r="B1170" s="209" t="s">
        <v>53</v>
      </c>
      <c r="C1170" s="187" t="s">
        <v>18</v>
      </c>
      <c r="D1170" s="188" t="s">
        <v>123</v>
      </c>
      <c r="E1170" s="187" t="str">
        <f t="shared" si="363"/>
        <v>ALTotal25-29</v>
      </c>
      <c r="F1170" s="189">
        <f>VLOOKUP(E1170,'Appendix 1b. Pop 2019'!$E$4:$F$1683,2,FALSE)</f>
        <v>274544</v>
      </c>
      <c r="G1170" s="189">
        <f>VLOOKUP(E1170,'Appendix 2b. Deaths 2019'!$E$4:$F$1683,2,FALSE)</f>
        <v>440</v>
      </c>
      <c r="H1170" s="190">
        <f t="shared" si="364"/>
        <v>1.6026574975231656E-3</v>
      </c>
      <c r="I1170" s="191">
        <v>5</v>
      </c>
      <c r="J1170" s="213">
        <f>VLOOKUP(E1170,'Appendix 3. nax IBGE 2019'!$E$5:$O$1850,11,FALSE)</f>
        <v>2.500000000000032</v>
      </c>
      <c r="K1170" s="190">
        <f t="shared" si="367"/>
        <v>7.9813092249423189E-3</v>
      </c>
      <c r="L1170" s="190">
        <f t="shared" si="366"/>
        <v>0.99201869077505767</v>
      </c>
      <c r="M1170" s="189">
        <f t="shared" si="371"/>
        <v>96763.189010403497</v>
      </c>
      <c r="N1170" s="189">
        <f t="shared" si="365"/>
        <v>772.29693308357059</v>
      </c>
      <c r="O1170" s="189">
        <f t="shared" si="368"/>
        <v>481885.20271930855</v>
      </c>
      <c r="P1170" s="189">
        <f t="shared" si="369"/>
        <v>5037199.8562392648</v>
      </c>
      <c r="Q1170" s="200">
        <f t="shared" si="370"/>
        <v>52.05698476615617</v>
      </c>
    </row>
    <row r="1171" spans="2:17" x14ac:dyDescent="0.2">
      <c r="B1171" s="209" t="s">
        <v>53</v>
      </c>
      <c r="C1171" s="187" t="s">
        <v>18</v>
      </c>
      <c r="D1171" s="188" t="s">
        <v>124</v>
      </c>
      <c r="E1171" s="187" t="str">
        <f t="shared" si="363"/>
        <v>ALTotal30-34</v>
      </c>
      <c r="F1171" s="189">
        <f>VLOOKUP(E1171,'Appendix 1b. Pop 2019'!$E$4:$F$1683,2,FALSE)</f>
        <v>260015</v>
      </c>
      <c r="G1171" s="189">
        <f>VLOOKUP(E1171,'Appendix 2b. Deaths 2019'!$E$4:$F$1683,2,FALSE)</f>
        <v>453</v>
      </c>
      <c r="H1171" s="190">
        <f t="shared" si="364"/>
        <v>1.7422071803549796E-3</v>
      </c>
      <c r="I1171" s="191">
        <v>5</v>
      </c>
      <c r="J1171" s="213">
        <f>VLOOKUP(E1171,'Appendix 3. nax IBGE 2019'!$E$5:$O$1850,11,FALSE)</f>
        <v>2.5000000000000084</v>
      </c>
      <c r="K1171" s="190">
        <f t="shared" si="367"/>
        <v>8.6732593649182944E-3</v>
      </c>
      <c r="L1171" s="190">
        <f t="shared" si="366"/>
        <v>0.99132674063508175</v>
      </c>
      <c r="M1171" s="189">
        <f t="shared" si="371"/>
        <v>95990.892077319921</v>
      </c>
      <c r="N1171" s="189">
        <f t="shared" si="365"/>
        <v>832.55390365647634</v>
      </c>
      <c r="O1171" s="189">
        <f t="shared" si="368"/>
        <v>477873.07562745846</v>
      </c>
      <c r="P1171" s="189">
        <f t="shared" si="369"/>
        <v>4555314.6535199564</v>
      </c>
      <c r="Q1171" s="200">
        <f t="shared" si="370"/>
        <v>47.455696628495602</v>
      </c>
    </row>
    <row r="1172" spans="2:17" x14ac:dyDescent="0.2">
      <c r="B1172" s="209" t="s">
        <v>53</v>
      </c>
      <c r="C1172" s="187" t="s">
        <v>18</v>
      </c>
      <c r="D1172" s="188" t="s">
        <v>125</v>
      </c>
      <c r="E1172" s="187" t="str">
        <f t="shared" si="363"/>
        <v>ALTotal35-39</v>
      </c>
      <c r="F1172" s="189">
        <f>VLOOKUP(E1172,'Appendix 1b. Pop 2019'!$E$4:$F$1683,2,FALSE)</f>
        <v>252315</v>
      </c>
      <c r="G1172" s="189">
        <f>VLOOKUP(E1172,'Appendix 2b. Deaths 2019'!$E$4:$F$1683,2,FALSE)</f>
        <v>558</v>
      </c>
      <c r="H1172" s="190">
        <f t="shared" si="364"/>
        <v>2.2115213126449079E-3</v>
      </c>
      <c r="I1172" s="191">
        <v>5</v>
      </c>
      <c r="J1172" s="213">
        <f>VLOOKUP(E1172,'Appendix 3. nax IBGE 2019'!$E$5:$O$1850,11,FALSE)</f>
        <v>2.500000000000004</v>
      </c>
      <c r="K1172" s="190">
        <f t="shared" si="367"/>
        <v>1.0996807378503013E-2</v>
      </c>
      <c r="L1172" s="190">
        <f t="shared" si="366"/>
        <v>0.98900319262149694</v>
      </c>
      <c r="M1172" s="189">
        <f t="shared" si="371"/>
        <v>95158.338173663447</v>
      </c>
      <c r="N1172" s="189">
        <f t="shared" si="365"/>
        <v>1046.437915354227</v>
      </c>
      <c r="O1172" s="189">
        <f t="shared" si="368"/>
        <v>473175.59607993165</v>
      </c>
      <c r="P1172" s="189">
        <f t="shared" si="369"/>
        <v>4077441.5778924981</v>
      </c>
      <c r="Q1172" s="200">
        <f t="shared" si="370"/>
        <v>42.849020444757976</v>
      </c>
    </row>
    <row r="1173" spans="2:17" x14ac:dyDescent="0.2">
      <c r="B1173" s="209" t="s">
        <v>53</v>
      </c>
      <c r="C1173" s="187" t="s">
        <v>18</v>
      </c>
      <c r="D1173" s="188" t="s">
        <v>126</v>
      </c>
      <c r="E1173" s="187" t="str">
        <f t="shared" si="363"/>
        <v>ALTotal40-44</v>
      </c>
      <c r="F1173" s="189">
        <f>VLOOKUP(E1173,'Appendix 1b. Pop 2019'!$E$4:$F$1683,2,FALSE)</f>
        <v>228962</v>
      </c>
      <c r="G1173" s="189">
        <f>VLOOKUP(E1173,'Appendix 2b. Deaths 2019'!$E$4:$F$1683,2,FALSE)</f>
        <v>677</v>
      </c>
      <c r="H1173" s="190">
        <f t="shared" si="364"/>
        <v>2.9568225295027121E-3</v>
      </c>
      <c r="I1173" s="191">
        <v>5</v>
      </c>
      <c r="J1173" s="213">
        <f>VLOOKUP(E1173,'Appendix 3. nax IBGE 2019'!$E$5:$O$1850,11,FALSE)</f>
        <v>2.4999999999999942</v>
      </c>
      <c r="K1173" s="190">
        <f t="shared" si="367"/>
        <v>1.4675629567166474E-2</v>
      </c>
      <c r="L1173" s="190">
        <f t="shared" si="366"/>
        <v>0.9853243704328335</v>
      </c>
      <c r="M1173" s="189">
        <f t="shared" si="371"/>
        <v>94111.900258309222</v>
      </c>
      <c r="N1173" s="189">
        <f t="shared" si="365"/>
        <v>1381.1513860530649</v>
      </c>
      <c r="O1173" s="189">
        <f t="shared" si="368"/>
        <v>467106.62282641343</v>
      </c>
      <c r="P1173" s="189">
        <f t="shared" si="369"/>
        <v>3604265.9818125665</v>
      </c>
      <c r="Q1173" s="200">
        <f t="shared" si="370"/>
        <v>38.297664502787924</v>
      </c>
    </row>
    <row r="1174" spans="2:17" x14ac:dyDescent="0.2">
      <c r="B1174" s="209" t="s">
        <v>53</v>
      </c>
      <c r="C1174" s="187" t="s">
        <v>18</v>
      </c>
      <c r="D1174" s="188" t="s">
        <v>127</v>
      </c>
      <c r="E1174" s="187" t="str">
        <f t="shared" si="363"/>
        <v>ALTotal45-49</v>
      </c>
      <c r="F1174" s="189">
        <f>VLOOKUP(E1174,'Appendix 1b. Pop 2019'!$E$4:$F$1683,2,FALSE)</f>
        <v>196938</v>
      </c>
      <c r="G1174" s="189">
        <f>VLOOKUP(E1174,'Appendix 2b. Deaths 2019'!$E$4:$F$1683,2,FALSE)</f>
        <v>821</v>
      </c>
      <c r="H1174" s="190">
        <f t="shared" si="364"/>
        <v>4.1688247062527297E-3</v>
      </c>
      <c r="I1174" s="191">
        <v>5</v>
      </c>
      <c r="J1174" s="213">
        <f>VLOOKUP(E1174,'Appendix 3. nax IBGE 2019'!$E$5:$O$1850,11,FALSE)</f>
        <v>2.5000000000000262</v>
      </c>
      <c r="K1174" s="190">
        <f t="shared" si="367"/>
        <v>2.0629125511016866E-2</v>
      </c>
      <c r="L1174" s="190">
        <f t="shared" si="366"/>
        <v>0.97937087448898308</v>
      </c>
      <c r="M1174" s="189">
        <f t="shared" si="371"/>
        <v>92730.748872256154</v>
      </c>
      <c r="N1174" s="189">
        <f t="shared" si="365"/>
        <v>1912.954257216358</v>
      </c>
      <c r="O1174" s="189">
        <f t="shared" si="368"/>
        <v>458871.35871823988</v>
      </c>
      <c r="P1174" s="189">
        <f t="shared" si="369"/>
        <v>3137159.3589861533</v>
      </c>
      <c r="Q1174" s="200">
        <f t="shared" si="370"/>
        <v>33.830842489019851</v>
      </c>
    </row>
    <row r="1175" spans="2:17" x14ac:dyDescent="0.2">
      <c r="B1175" s="209" t="s">
        <v>53</v>
      </c>
      <c r="C1175" s="187" t="s">
        <v>18</v>
      </c>
      <c r="D1175" s="188" t="s">
        <v>128</v>
      </c>
      <c r="E1175" s="187" t="str">
        <f t="shared" si="363"/>
        <v>ALTotal50-54</v>
      </c>
      <c r="F1175" s="189">
        <f>VLOOKUP(E1175,'Appendix 1b. Pop 2019'!$E$4:$F$1683,2,FALSE)</f>
        <v>177074</v>
      </c>
      <c r="G1175" s="189">
        <f>VLOOKUP(E1175,'Appendix 2b. Deaths 2019'!$E$4:$F$1683,2,FALSE)</f>
        <v>1120</v>
      </c>
      <c r="H1175" s="190">
        <f t="shared" si="364"/>
        <v>6.3250392491274836E-3</v>
      </c>
      <c r="I1175" s="191">
        <v>5</v>
      </c>
      <c r="J1175" s="213">
        <f>VLOOKUP(E1175,'Appendix 3. nax IBGE 2019'!$E$5:$O$1850,11,FALSE)</f>
        <v>2.4999999999999893</v>
      </c>
      <c r="K1175" s="190">
        <f t="shared" si="367"/>
        <v>3.1132904144011923E-2</v>
      </c>
      <c r="L1175" s="190">
        <f t="shared" si="366"/>
        <v>0.96886709585598807</v>
      </c>
      <c r="M1175" s="189">
        <f t="shared" si="371"/>
        <v>90817.794615039791</v>
      </c>
      <c r="N1175" s="189">
        <f t="shared" si="365"/>
        <v>2827.4216943205961</v>
      </c>
      <c r="O1175" s="189">
        <f t="shared" si="368"/>
        <v>447020.41883939743</v>
      </c>
      <c r="P1175" s="189">
        <f t="shared" si="369"/>
        <v>2678288.0002679136</v>
      </c>
      <c r="Q1175" s="200">
        <f t="shared" si="370"/>
        <v>29.490784395510726</v>
      </c>
    </row>
    <row r="1176" spans="2:17" x14ac:dyDescent="0.2">
      <c r="B1176" s="209" t="s">
        <v>53</v>
      </c>
      <c r="C1176" s="187" t="s">
        <v>18</v>
      </c>
      <c r="D1176" s="188" t="s">
        <v>129</v>
      </c>
      <c r="E1176" s="187" t="str">
        <f t="shared" si="363"/>
        <v>ALTotal55-59</v>
      </c>
      <c r="F1176" s="189">
        <f>VLOOKUP(E1176,'Appendix 1b. Pop 2019'!$E$4:$F$1683,2,FALSE)</f>
        <v>144117</v>
      </c>
      <c r="G1176" s="189">
        <f>VLOOKUP(E1176,'Appendix 2b. Deaths 2019'!$E$4:$F$1683,2,FALSE)</f>
        <v>1320</v>
      </c>
      <c r="H1176" s="190">
        <f t="shared" si="364"/>
        <v>9.159224796519495E-3</v>
      </c>
      <c r="I1176" s="191">
        <v>5</v>
      </c>
      <c r="J1176" s="213">
        <f>VLOOKUP(E1176,'Appendix 3. nax IBGE 2019'!$E$5:$O$1850,11,FALSE)</f>
        <v>2.5000000000000049</v>
      </c>
      <c r="K1176" s="190">
        <f t="shared" si="367"/>
        <v>4.4770955859907619E-2</v>
      </c>
      <c r="L1176" s="190">
        <f t="shared" si="366"/>
        <v>0.95522904414009235</v>
      </c>
      <c r="M1176" s="189">
        <f t="shared" si="371"/>
        <v>87990.372920719194</v>
      </c>
      <c r="N1176" s="189">
        <f t="shared" si="365"/>
        <v>3939.4131021303297</v>
      </c>
      <c r="O1176" s="189">
        <f t="shared" si="368"/>
        <v>430103.33184827014</v>
      </c>
      <c r="P1176" s="189">
        <f t="shared" si="369"/>
        <v>2231267.5814285162</v>
      </c>
      <c r="Q1176" s="200">
        <f t="shared" si="370"/>
        <v>25.358087565317241</v>
      </c>
    </row>
    <row r="1177" spans="2:17" x14ac:dyDescent="0.2">
      <c r="B1177" s="209" t="s">
        <v>53</v>
      </c>
      <c r="C1177" s="187" t="s">
        <v>18</v>
      </c>
      <c r="D1177" s="188" t="s">
        <v>130</v>
      </c>
      <c r="E1177" s="187" t="str">
        <f t="shared" si="363"/>
        <v>ALTotal60-64</v>
      </c>
      <c r="F1177" s="189">
        <f>VLOOKUP(E1177,'Appendix 1b. Pop 2019'!$E$4:$F$1683,2,FALSE)</f>
        <v>116084</v>
      </c>
      <c r="G1177" s="189">
        <f>VLOOKUP(E1177,'Appendix 2b. Deaths 2019'!$E$4:$F$1683,2,FALSE)</f>
        <v>1579</v>
      </c>
      <c r="H1177" s="190">
        <f t="shared" si="364"/>
        <v>1.3602219082733194E-2</v>
      </c>
      <c r="I1177" s="191">
        <v>5</v>
      </c>
      <c r="J1177" s="213">
        <f>VLOOKUP(E1177,'Appendix 3. nax IBGE 2019'!$E$5:$O$1850,11,FALSE)</f>
        <v>2.4999999999999987</v>
      </c>
      <c r="K1177" s="190">
        <f t="shared" si="367"/>
        <v>6.5774400886433979E-2</v>
      </c>
      <c r="L1177" s="190">
        <f t="shared" si="366"/>
        <v>0.93422559911356606</v>
      </c>
      <c r="M1177" s="189">
        <f t="shared" si="371"/>
        <v>84050.959818588861</v>
      </c>
      <c r="N1177" s="189">
        <f t="shared" si="365"/>
        <v>5528.4015259974176</v>
      </c>
      <c r="O1177" s="189">
        <f t="shared" si="368"/>
        <v>406433.79527795082</v>
      </c>
      <c r="P1177" s="189">
        <f t="shared" si="369"/>
        <v>1801164.2495802462</v>
      </c>
      <c r="Q1177" s="200">
        <f t="shared" si="370"/>
        <v>21.42943106738797</v>
      </c>
    </row>
    <row r="1178" spans="2:17" x14ac:dyDescent="0.2">
      <c r="B1178" s="209" t="s">
        <v>53</v>
      </c>
      <c r="C1178" s="187" t="s">
        <v>18</v>
      </c>
      <c r="D1178" s="188" t="s">
        <v>131</v>
      </c>
      <c r="E1178" s="187" t="str">
        <f t="shared" si="363"/>
        <v>ALTotal65-69</v>
      </c>
      <c r="F1178" s="189">
        <f>VLOOKUP(E1178,'Appendix 1b. Pop 2019'!$E$4:$F$1683,2,FALSE)</f>
        <v>92288</v>
      </c>
      <c r="G1178" s="189">
        <f>VLOOKUP(E1178,'Appendix 2b. Deaths 2019'!$E$4:$F$1683,2,FALSE)</f>
        <v>1916</v>
      </c>
      <c r="H1178" s="190">
        <f t="shared" si="364"/>
        <v>2.076109570041609E-2</v>
      </c>
      <c r="I1178" s="191">
        <v>5</v>
      </c>
      <c r="J1178" s="213">
        <f>VLOOKUP(E1178,'Appendix 3. nax IBGE 2019'!$E$5:$O$1850,11,FALSE)</f>
        <v>2.4999999999999978</v>
      </c>
      <c r="K1178" s="190">
        <f t="shared" si="367"/>
        <v>9.8683532829271309E-2</v>
      </c>
      <c r="L1178" s="190">
        <f t="shared" si="366"/>
        <v>0.90131646717072866</v>
      </c>
      <c r="M1178" s="189">
        <f t="shared" si="371"/>
        <v>78522.55829259145</v>
      </c>
      <c r="N1178" s="189">
        <f t="shared" si="365"/>
        <v>7748.8834591053183</v>
      </c>
      <c r="O1178" s="189">
        <f t="shared" si="368"/>
        <v>373240.58281519398</v>
      </c>
      <c r="P1178" s="189">
        <f t="shared" si="369"/>
        <v>1394730.4543022953</v>
      </c>
      <c r="Q1178" s="200">
        <f t="shared" si="370"/>
        <v>17.762162678210743</v>
      </c>
    </row>
    <row r="1179" spans="2:17" x14ac:dyDescent="0.2">
      <c r="B1179" s="209" t="s">
        <v>53</v>
      </c>
      <c r="C1179" s="187" t="s">
        <v>18</v>
      </c>
      <c r="D1179" s="188" t="s">
        <v>132</v>
      </c>
      <c r="E1179" s="187" t="str">
        <f t="shared" si="363"/>
        <v>ALTotal70-74</v>
      </c>
      <c r="F1179" s="189">
        <f>VLOOKUP(E1179,'Appendix 1b. Pop 2019'!$E$4:$F$1683,2,FALSE)</f>
        <v>67415</v>
      </c>
      <c r="G1179" s="189">
        <f>VLOOKUP(E1179,'Appendix 2b. Deaths 2019'!$E$4:$F$1683,2,FALSE)</f>
        <v>2085</v>
      </c>
      <c r="H1179" s="190">
        <f t="shared" si="364"/>
        <v>3.0927835051546393E-2</v>
      </c>
      <c r="I1179" s="191">
        <v>5</v>
      </c>
      <c r="J1179" s="213">
        <f>VLOOKUP(E1179,'Appendix 3. nax IBGE 2019'!$E$5:$O$1850,11,FALSE)</f>
        <v>2.5000000000000013</v>
      </c>
      <c r="K1179" s="190">
        <f t="shared" si="367"/>
        <v>0.14354066985645933</v>
      </c>
      <c r="L1179" s="190">
        <f t="shared" si="366"/>
        <v>0.8564593301435407</v>
      </c>
      <c r="M1179" s="189">
        <f t="shared" si="371"/>
        <v>70773.674833486133</v>
      </c>
      <c r="N1179" s="189">
        <f t="shared" si="365"/>
        <v>10158.900693801837</v>
      </c>
      <c r="O1179" s="189">
        <f t="shared" si="368"/>
        <v>328471.12243292609</v>
      </c>
      <c r="P1179" s="189">
        <f t="shared" si="369"/>
        <v>1021489.8714871014</v>
      </c>
      <c r="Q1179" s="200">
        <f t="shared" si="370"/>
        <v>14.433189655481755</v>
      </c>
    </row>
    <row r="1180" spans="2:17" x14ac:dyDescent="0.2">
      <c r="B1180" s="209" t="s">
        <v>53</v>
      </c>
      <c r="C1180" s="187" t="s">
        <v>18</v>
      </c>
      <c r="D1180" s="188" t="s">
        <v>133</v>
      </c>
      <c r="E1180" s="187" t="str">
        <f t="shared" si="363"/>
        <v>ALTotal75-79</v>
      </c>
      <c r="F1180" s="189">
        <f>VLOOKUP(E1180,'Appendix 1b. Pop 2019'!$E$4:$F$1683,2,FALSE)</f>
        <v>45307</v>
      </c>
      <c r="G1180" s="189">
        <f>VLOOKUP(E1180,'Appendix 2b. Deaths 2019'!$E$4:$F$1683,2,FALSE)</f>
        <v>2120</v>
      </c>
      <c r="H1180" s="190">
        <f t="shared" si="364"/>
        <v>4.6791886463460393E-2</v>
      </c>
      <c r="I1180" s="191">
        <v>5</v>
      </c>
      <c r="J1180" s="213">
        <f>VLOOKUP(E1180,'Appendix 3. nax IBGE 2019'!$E$5:$O$1850,11,FALSE)</f>
        <v>2.4999999999999987</v>
      </c>
      <c r="K1180" s="190">
        <f t="shared" si="367"/>
        <v>0.20945718971683758</v>
      </c>
      <c r="L1180" s="190">
        <f t="shared" si="366"/>
        <v>0.79054281028316242</v>
      </c>
      <c r="M1180" s="189">
        <f t="shared" si="371"/>
        <v>60614.774139684298</v>
      </c>
      <c r="N1180" s="189">
        <f t="shared" si="365"/>
        <v>12696.200246619113</v>
      </c>
      <c r="O1180" s="189">
        <f t="shared" si="368"/>
        <v>271333.37008187373</v>
      </c>
      <c r="P1180" s="189">
        <f t="shared" si="369"/>
        <v>693018.74905417534</v>
      </c>
      <c r="Q1180" s="200">
        <f t="shared" si="370"/>
        <v>11.433165575394897</v>
      </c>
    </row>
    <row r="1181" spans="2:17" x14ac:dyDescent="0.2">
      <c r="B1181" s="209" t="s">
        <v>53</v>
      </c>
      <c r="C1181" s="187" t="s">
        <v>18</v>
      </c>
      <c r="D1181" s="188" t="s">
        <v>134</v>
      </c>
      <c r="E1181" s="187" t="str">
        <f t="shared" si="363"/>
        <v>ALTotal80-84</v>
      </c>
      <c r="F1181" s="189">
        <f>VLOOKUP(E1181,'Appendix 1b. Pop 2019'!$E$4:$F$1683,2,FALSE)</f>
        <v>27495</v>
      </c>
      <c r="G1181" s="189">
        <f>VLOOKUP(E1181,'Appendix 2b. Deaths 2019'!$E$4:$F$1683,2,FALSE)</f>
        <v>2029</v>
      </c>
      <c r="H1181" s="190">
        <f t="shared" si="364"/>
        <v>7.3795235497363151E-2</v>
      </c>
      <c r="I1181" s="191">
        <v>5</v>
      </c>
      <c r="J1181" s="213">
        <f>VLOOKUP(E1181,'Appendix 3. nax IBGE 2019'!$E$5:$O$1850,11,FALSE)</f>
        <v>2.4999999999999987</v>
      </c>
      <c r="K1181" s="190">
        <f t="shared" si="367"/>
        <v>0.311506870346204</v>
      </c>
      <c r="L1181" s="190">
        <f t="shared" si="366"/>
        <v>0.68849312965379594</v>
      </c>
      <c r="M1181" s="189">
        <f t="shared" si="371"/>
        <v>47918.573893065186</v>
      </c>
      <c r="N1181" s="189">
        <f t="shared" si="365"/>
        <v>14926.964984882054</v>
      </c>
      <c r="O1181" s="189">
        <f t="shared" si="368"/>
        <v>202275.45700312074</v>
      </c>
      <c r="P1181" s="189">
        <f t="shared" si="369"/>
        <v>421685.37897230167</v>
      </c>
      <c r="Q1181" s="200">
        <f t="shared" si="370"/>
        <v>8.8000402498065231</v>
      </c>
    </row>
    <row r="1182" spans="2:17" x14ac:dyDescent="0.2">
      <c r="B1182" s="209" t="s">
        <v>53</v>
      </c>
      <c r="C1182" s="187" t="s">
        <v>18</v>
      </c>
      <c r="D1182" s="188" t="s">
        <v>135</v>
      </c>
      <c r="E1182" s="187" t="str">
        <f t="shared" si="363"/>
        <v>ALTotal85-89</v>
      </c>
      <c r="F1182" s="189">
        <f>VLOOKUP(E1182,'Appendix 1b. Pop 2019'!$E$4:$F$1683,2,FALSE)</f>
        <v>13683</v>
      </c>
      <c r="G1182" s="189">
        <f>VLOOKUP(E1182,'Appendix 2b. Deaths 2019'!$E$4:$F$1683,2,FALSE)</f>
        <v>1640</v>
      </c>
      <c r="H1182" s="190">
        <f t="shared" si="364"/>
        <v>0.11985675655923408</v>
      </c>
      <c r="I1182" s="191">
        <v>5</v>
      </c>
      <c r="J1182" s="213">
        <f>VLOOKUP(E1182,'Appendix 3. nax IBGE 2019'!$E$5:$O$1850,11,FALSE)</f>
        <v>2.5000000000000004</v>
      </c>
      <c r="K1182" s="190">
        <f t="shared" si="367"/>
        <v>0.46111454760164206</v>
      </c>
      <c r="L1182" s="190">
        <f t="shared" si="366"/>
        <v>0.53888545239835794</v>
      </c>
      <c r="M1182" s="189">
        <f t="shared" si="371"/>
        <v>32991.608908183131</v>
      </c>
      <c r="N1182" s="189">
        <f t="shared" si="365"/>
        <v>15212.910816347168</v>
      </c>
      <c r="O1182" s="189">
        <f t="shared" si="368"/>
        <v>126925.76750004775</v>
      </c>
      <c r="P1182" s="189">
        <f t="shared" si="369"/>
        <v>219409.92196918093</v>
      </c>
      <c r="Q1182" s="200">
        <f t="shared" si="370"/>
        <v>6.650476567535911</v>
      </c>
    </row>
    <row r="1183" spans="2:17" x14ac:dyDescent="0.2">
      <c r="B1183" s="210" t="s">
        <v>53</v>
      </c>
      <c r="C1183" s="211" t="s">
        <v>18</v>
      </c>
      <c r="D1183" s="203" t="s">
        <v>8</v>
      </c>
      <c r="E1183" s="211" t="str">
        <f t="shared" si="363"/>
        <v>ALTotal90+</v>
      </c>
      <c r="F1183" s="204">
        <f>VLOOKUP(E1183,'Appendix 1b. Pop 2019'!$E$4:$F$1683,2,FALSE)</f>
        <v>8474</v>
      </c>
      <c r="G1183" s="204">
        <f>VLOOKUP(E1183,'Appendix 2b. Deaths 2019'!$E$4:$F$1683,2,FALSE)</f>
        <v>1629</v>
      </c>
      <c r="H1183" s="202">
        <f t="shared" si="364"/>
        <v>0.19223507198489498</v>
      </c>
      <c r="I1183" s="205"/>
      <c r="J1183" s="214">
        <f>VLOOKUP(E1183,'Appendix 3. nax IBGE 2019'!$E$5:$O$1850,11,FALSE)</f>
        <v>5.4560842904673761</v>
      </c>
      <c r="K1183" s="202">
        <v>1</v>
      </c>
      <c r="L1183" s="202">
        <f t="shared" si="366"/>
        <v>0</v>
      </c>
      <c r="M1183" s="204">
        <f t="shared" si="371"/>
        <v>17778.698091835962</v>
      </c>
      <c r="N1183" s="204">
        <f t="shared" si="365"/>
        <v>17778.698091835962</v>
      </c>
      <c r="O1183" s="204">
        <f>M1183*Q1183</f>
        <v>92484.15446913318</v>
      </c>
      <c r="P1183" s="204">
        <f>O1183</f>
        <v>92484.15446913318</v>
      </c>
      <c r="Q1183" s="206">
        <f>1/H1183</f>
        <v>5.2019643953345609</v>
      </c>
    </row>
    <row r="1184" spans="2:17" x14ac:dyDescent="0.2">
      <c r="B1184" s="207" t="s">
        <v>15</v>
      </c>
      <c r="C1184" s="208" t="s">
        <v>18</v>
      </c>
      <c r="D1184" s="194">
        <v>0</v>
      </c>
      <c r="E1184" s="208" t="str">
        <f t="shared" si="363"/>
        <v>AMTotal0</v>
      </c>
      <c r="F1184" s="195">
        <f>VLOOKUP(E1184,'Appendix 1b. Pop 2019'!$E$4:$F$1683,2,FALSE)</f>
        <v>81421</v>
      </c>
      <c r="G1184" s="195">
        <f>VLOOKUP(E1184,'Appendix 2b. Deaths 2019'!$E$4:$F$1683,2,FALSE)</f>
        <v>1232</v>
      </c>
      <c r="H1184" s="193">
        <f t="shared" si="364"/>
        <v>1.5131231500472851E-2</v>
      </c>
      <c r="I1184" s="196">
        <v>1</v>
      </c>
      <c r="J1184" s="212">
        <f>VLOOKUP(E1184,'Appendix 3. nax IBGE 2019'!$E$5:$O$1850,11,FALSE)</f>
        <v>0.10009025646693963</v>
      </c>
      <c r="K1184" s="193">
        <f t="shared" ref="K1184:K1202" si="372">(I1184*H1184)/(1+(I1184-J1184)*H1184)</f>
        <v>1.4927961293121942E-2</v>
      </c>
      <c r="L1184" s="193">
        <f t="shared" si="366"/>
        <v>0.98507203870687809</v>
      </c>
      <c r="M1184" s="195">
        <v>100000</v>
      </c>
      <c r="N1184" s="195">
        <f t="shared" si="365"/>
        <v>1492.7961293121941</v>
      </c>
      <c r="O1184" s="195">
        <f t="shared" ref="O1184:O1202" si="373">M1185*I1184+N1184*J1184</f>
        <v>98656.61821812352</v>
      </c>
      <c r="P1184" s="195">
        <f t="shared" ref="P1184:P1202" si="374">P1185+O1184</f>
        <v>7540700.4092771281</v>
      </c>
      <c r="Q1184" s="197">
        <f t="shared" ref="Q1184:Q1202" si="375">P1184/M1184</f>
        <v>75.407004092771274</v>
      </c>
    </row>
    <row r="1185" spans="2:17" x14ac:dyDescent="0.2">
      <c r="B1185" s="209" t="s">
        <v>15</v>
      </c>
      <c r="C1185" s="187" t="s">
        <v>18</v>
      </c>
      <c r="D1185" s="199" t="s">
        <v>139</v>
      </c>
      <c r="E1185" s="187" t="str">
        <f t="shared" si="363"/>
        <v>AMTotal01-04</v>
      </c>
      <c r="F1185" s="189">
        <f>VLOOKUP(E1185,'Appendix 1b. Pop 2019'!$E$4:$F$1683,2,FALSE)</f>
        <v>325126</v>
      </c>
      <c r="G1185" s="189">
        <f>VLOOKUP(E1185,'Appendix 2b. Deaths 2019'!$E$4:$F$1683,2,FALSE)</f>
        <v>242</v>
      </c>
      <c r="H1185" s="190">
        <f t="shared" si="364"/>
        <v>7.4432681483486399E-4</v>
      </c>
      <c r="I1185" s="191">
        <v>4</v>
      </c>
      <c r="J1185" s="213">
        <f>VLOOKUP(E1185,'Appendix 3. nax IBGE 2019'!$E$5:$O$1850,11,FALSE)</f>
        <v>1.4968677777470143</v>
      </c>
      <c r="K1185" s="190">
        <f t="shared" si="372"/>
        <v>2.971770409953646E-3</v>
      </c>
      <c r="L1185" s="190">
        <f t="shared" si="366"/>
        <v>0.99702822959004633</v>
      </c>
      <c r="M1185" s="189">
        <f t="shared" ref="M1185:M1203" si="376">M1184-N1184</f>
        <v>98507.203870687808</v>
      </c>
      <c r="N1185" s="189">
        <f t="shared" si="365"/>
        <v>292.74079363018132</v>
      </c>
      <c r="O1185" s="189">
        <f t="shared" si="373"/>
        <v>393296.04656944762</v>
      </c>
      <c r="P1185" s="189">
        <f t="shared" si="374"/>
        <v>7442043.7910590041</v>
      </c>
      <c r="Q1185" s="200">
        <f t="shared" si="375"/>
        <v>75.548218796549236</v>
      </c>
    </row>
    <row r="1186" spans="2:17" x14ac:dyDescent="0.2">
      <c r="B1186" s="209" t="s">
        <v>15</v>
      </c>
      <c r="C1186" s="187" t="s">
        <v>18</v>
      </c>
      <c r="D1186" s="199" t="s">
        <v>138</v>
      </c>
      <c r="E1186" s="187" t="str">
        <f t="shared" si="363"/>
        <v>AMTotal05-09</v>
      </c>
      <c r="F1186" s="189">
        <f>VLOOKUP(E1186,'Appendix 1b. Pop 2019'!$E$4:$F$1683,2,FALSE)</f>
        <v>402987</v>
      </c>
      <c r="G1186" s="189">
        <f>VLOOKUP(E1186,'Appendix 2b. Deaths 2019'!$E$4:$F$1683,2,FALSE)</f>
        <v>110</v>
      </c>
      <c r="H1186" s="190">
        <f t="shared" si="364"/>
        <v>2.7296165881281529E-4</v>
      </c>
      <c r="I1186" s="191">
        <v>5</v>
      </c>
      <c r="J1186" s="213">
        <f>VLOOKUP(E1186,'Appendix 3. nax IBGE 2019'!$E$5:$O$1850,11,FALSE)</f>
        <v>2.5000000000000702</v>
      </c>
      <c r="K1186" s="190">
        <f t="shared" si="372"/>
        <v>1.3638775783485675E-3</v>
      </c>
      <c r="L1186" s="190">
        <f t="shared" si="366"/>
        <v>0.99863612242165145</v>
      </c>
      <c r="M1186" s="189">
        <f t="shared" si="376"/>
        <v>98214.463077057633</v>
      </c>
      <c r="N1186" s="189">
        <f t="shared" si="365"/>
        <v>133.95250406034216</v>
      </c>
      <c r="O1186" s="189">
        <f t="shared" si="373"/>
        <v>490737.43412513728</v>
      </c>
      <c r="P1186" s="189">
        <f t="shared" si="374"/>
        <v>7048747.7444895562</v>
      </c>
      <c r="Q1186" s="200">
        <f t="shared" si="375"/>
        <v>71.768938338126546</v>
      </c>
    </row>
    <row r="1187" spans="2:17" x14ac:dyDescent="0.2">
      <c r="B1187" s="209" t="s">
        <v>15</v>
      </c>
      <c r="C1187" s="187" t="s">
        <v>18</v>
      </c>
      <c r="D1187" s="199" t="s">
        <v>120</v>
      </c>
      <c r="E1187" s="187" t="str">
        <f t="shared" si="363"/>
        <v>AMTotal10-14</v>
      </c>
      <c r="F1187" s="189">
        <f>VLOOKUP(E1187,'Appendix 1b. Pop 2019'!$E$4:$F$1683,2,FALSE)</f>
        <v>396768</v>
      </c>
      <c r="G1187" s="189">
        <f>VLOOKUP(E1187,'Appendix 2b. Deaths 2019'!$E$4:$F$1683,2,FALSE)</f>
        <v>157</v>
      </c>
      <c r="H1187" s="190">
        <f t="shared" si="364"/>
        <v>3.9569723364787484E-4</v>
      </c>
      <c r="I1187" s="191">
        <v>5</v>
      </c>
      <c r="J1187" s="213">
        <f>VLOOKUP(E1187,'Appendix 3. nax IBGE 2019'!$E$5:$O$1850,11,FALSE)</f>
        <v>2.4999999999997127</v>
      </c>
      <c r="K1187" s="190">
        <f t="shared" si="372"/>
        <v>1.9765308987172688E-3</v>
      </c>
      <c r="L1187" s="190">
        <f t="shared" si="366"/>
        <v>0.9980234691012827</v>
      </c>
      <c r="M1187" s="189">
        <f t="shared" si="376"/>
        <v>98080.510572997286</v>
      </c>
      <c r="N1187" s="189">
        <f t="shared" si="365"/>
        <v>193.85915970949492</v>
      </c>
      <c r="O1187" s="189">
        <f t="shared" si="373"/>
        <v>489917.90496571263</v>
      </c>
      <c r="P1187" s="189">
        <f t="shared" si="374"/>
        <v>6558010.3103644187</v>
      </c>
      <c r="Q1187" s="200">
        <f t="shared" si="375"/>
        <v>66.863541717429797</v>
      </c>
    </row>
    <row r="1188" spans="2:17" x14ac:dyDescent="0.2">
      <c r="B1188" s="209" t="s">
        <v>15</v>
      </c>
      <c r="C1188" s="187" t="s">
        <v>18</v>
      </c>
      <c r="D1188" s="188" t="s">
        <v>121</v>
      </c>
      <c r="E1188" s="187" t="str">
        <f t="shared" si="363"/>
        <v>AMTotal15-19</v>
      </c>
      <c r="F1188" s="189">
        <f>VLOOKUP(E1188,'Appendix 1b. Pop 2019'!$E$4:$F$1683,2,FALSE)</f>
        <v>391850</v>
      </c>
      <c r="G1188" s="189">
        <f>VLOOKUP(E1188,'Appendix 2b. Deaths 2019'!$E$4:$F$1683,2,FALSE)</f>
        <v>507</v>
      </c>
      <c r="H1188" s="190">
        <f t="shared" si="364"/>
        <v>1.2938624473650632E-3</v>
      </c>
      <c r="I1188" s="191">
        <v>5</v>
      </c>
      <c r="J1188" s="213">
        <f>VLOOKUP(E1188,'Appendix 3. nax IBGE 2019'!$E$5:$O$1850,11,FALSE)</f>
        <v>2.5000000000000213</v>
      </c>
      <c r="K1188" s="190">
        <f t="shared" si="372"/>
        <v>6.4484537065889972E-3</v>
      </c>
      <c r="L1188" s="190">
        <f t="shared" si="366"/>
        <v>0.99355154629341103</v>
      </c>
      <c r="M1188" s="189">
        <f t="shared" si="376"/>
        <v>97886.651413287793</v>
      </c>
      <c r="N1188" s="189">
        <f t="shared" si="365"/>
        <v>631.2175401316008</v>
      </c>
      <c r="O1188" s="189">
        <f t="shared" si="373"/>
        <v>487855.21321610996</v>
      </c>
      <c r="P1188" s="189">
        <f t="shared" si="374"/>
        <v>6068092.405398706</v>
      </c>
      <c r="Q1188" s="200">
        <f t="shared" si="375"/>
        <v>61.991010191763309</v>
      </c>
    </row>
    <row r="1189" spans="2:17" x14ac:dyDescent="0.2">
      <c r="B1189" s="209" t="s">
        <v>15</v>
      </c>
      <c r="C1189" s="187" t="s">
        <v>18</v>
      </c>
      <c r="D1189" s="188" t="s">
        <v>122</v>
      </c>
      <c r="E1189" s="187" t="str">
        <f t="shared" si="363"/>
        <v>AMTotal20-24</v>
      </c>
      <c r="F1189" s="189">
        <f>VLOOKUP(E1189,'Appendix 1b. Pop 2019'!$E$4:$F$1683,2,FALSE)</f>
        <v>402062</v>
      </c>
      <c r="G1189" s="189">
        <f>VLOOKUP(E1189,'Appendix 2b. Deaths 2019'!$E$4:$F$1683,2,FALSE)</f>
        <v>754</v>
      </c>
      <c r="H1189" s="190">
        <f t="shared" si="364"/>
        <v>1.8753326601369939E-3</v>
      </c>
      <c r="I1189" s="191">
        <v>5</v>
      </c>
      <c r="J1189" s="213">
        <f>VLOOKUP(E1189,'Appendix 3. nax IBGE 2019'!$E$5:$O$1850,11,FALSE)</f>
        <v>2.4999999999999822</v>
      </c>
      <c r="K1189" s="190">
        <f t="shared" si="372"/>
        <v>9.3329075348993797E-3</v>
      </c>
      <c r="L1189" s="190">
        <f t="shared" si="366"/>
        <v>0.99066709246510065</v>
      </c>
      <c r="M1189" s="189">
        <f t="shared" si="376"/>
        <v>97255.433873156187</v>
      </c>
      <c r="N1189" s="189">
        <f t="shared" si="365"/>
        <v>907.67597160468779</v>
      </c>
      <c r="O1189" s="189">
        <f t="shared" si="373"/>
        <v>484007.97943676915</v>
      </c>
      <c r="P1189" s="189">
        <f t="shared" si="374"/>
        <v>5580237.1921825958</v>
      </c>
      <c r="Q1189" s="200">
        <f t="shared" si="375"/>
        <v>57.377125060801532</v>
      </c>
    </row>
    <row r="1190" spans="2:17" x14ac:dyDescent="0.2">
      <c r="B1190" s="209" t="s">
        <v>15</v>
      </c>
      <c r="C1190" s="187" t="s">
        <v>18</v>
      </c>
      <c r="D1190" s="188" t="s">
        <v>123</v>
      </c>
      <c r="E1190" s="187" t="str">
        <f t="shared" si="363"/>
        <v>AMTotal25-29</v>
      </c>
      <c r="F1190" s="189">
        <f>VLOOKUP(E1190,'Appendix 1b. Pop 2019'!$E$4:$F$1683,2,FALSE)</f>
        <v>363618</v>
      </c>
      <c r="G1190" s="189">
        <f>VLOOKUP(E1190,'Appendix 2b. Deaths 2019'!$E$4:$F$1683,2,FALSE)</f>
        <v>715</v>
      </c>
      <c r="H1190" s="190">
        <f t="shared" si="364"/>
        <v>1.9663493006396825E-3</v>
      </c>
      <c r="I1190" s="191">
        <v>5</v>
      </c>
      <c r="J1190" s="213">
        <f>VLOOKUP(E1190,'Appendix 3. nax IBGE 2019'!$E$5:$O$1850,11,FALSE)</f>
        <v>2.4999999999999876</v>
      </c>
      <c r="K1190" s="190">
        <f t="shared" si="372"/>
        <v>9.7836513134038766E-3</v>
      </c>
      <c r="L1190" s="190">
        <f t="shared" si="366"/>
        <v>0.99021634868659614</v>
      </c>
      <c r="M1190" s="189">
        <f t="shared" si="376"/>
        <v>96347.757901551493</v>
      </c>
      <c r="N1190" s="189">
        <f t="shared" si="365"/>
        <v>942.63286813703303</v>
      </c>
      <c r="O1190" s="189">
        <f t="shared" si="373"/>
        <v>479382.20733741485</v>
      </c>
      <c r="P1190" s="189">
        <f t="shared" si="374"/>
        <v>5096229.2127458267</v>
      </c>
      <c r="Q1190" s="200">
        <f t="shared" si="375"/>
        <v>52.894113197249212</v>
      </c>
    </row>
    <row r="1191" spans="2:17" x14ac:dyDescent="0.2">
      <c r="B1191" s="209" t="s">
        <v>15</v>
      </c>
      <c r="C1191" s="187" t="s">
        <v>18</v>
      </c>
      <c r="D1191" s="188" t="s">
        <v>124</v>
      </c>
      <c r="E1191" s="187" t="str">
        <f t="shared" si="363"/>
        <v>AMTotal30-34</v>
      </c>
      <c r="F1191" s="189">
        <f>VLOOKUP(E1191,'Appendix 1b. Pop 2019'!$E$4:$F$1683,2,FALSE)</f>
        <v>338955</v>
      </c>
      <c r="G1191" s="189">
        <f>VLOOKUP(E1191,'Appendix 2b. Deaths 2019'!$E$4:$F$1683,2,FALSE)</f>
        <v>643</v>
      </c>
      <c r="H1191" s="190">
        <f t="shared" si="364"/>
        <v>1.8970069773273739E-3</v>
      </c>
      <c r="I1191" s="191">
        <v>5</v>
      </c>
      <c r="J1191" s="213">
        <f>VLOOKUP(E1191,'Appendix 3. nax IBGE 2019'!$E$5:$O$1850,11,FALSE)</f>
        <v>2.499999999999976</v>
      </c>
      <c r="K1191" s="190">
        <f t="shared" si="372"/>
        <v>9.4402642686731517E-3</v>
      </c>
      <c r="L1191" s="190">
        <f t="shared" si="366"/>
        <v>0.99055973573132683</v>
      </c>
      <c r="M1191" s="189">
        <f t="shared" si="376"/>
        <v>95405.125033414457</v>
      </c>
      <c r="N1191" s="189">
        <f t="shared" si="365"/>
        <v>900.64959290123693</v>
      </c>
      <c r="O1191" s="189">
        <f t="shared" si="373"/>
        <v>474774.00118481921</v>
      </c>
      <c r="P1191" s="189">
        <f t="shared" si="374"/>
        <v>4616847.0054084118</v>
      </c>
      <c r="Q1191" s="200">
        <f t="shared" si="375"/>
        <v>48.392023004963505</v>
      </c>
    </row>
    <row r="1192" spans="2:17" x14ac:dyDescent="0.2">
      <c r="B1192" s="209" t="s">
        <v>15</v>
      </c>
      <c r="C1192" s="187" t="s">
        <v>18</v>
      </c>
      <c r="D1192" s="188" t="s">
        <v>125</v>
      </c>
      <c r="E1192" s="187" t="str">
        <f t="shared" si="363"/>
        <v>AMTotal35-39</v>
      </c>
      <c r="F1192" s="189">
        <f>VLOOKUP(E1192,'Appendix 1b. Pop 2019'!$E$4:$F$1683,2,FALSE)</f>
        <v>316498</v>
      </c>
      <c r="G1192" s="189">
        <f>VLOOKUP(E1192,'Appendix 2b. Deaths 2019'!$E$4:$F$1683,2,FALSE)</f>
        <v>648</v>
      </c>
      <c r="H1192" s="190">
        <f t="shared" si="364"/>
        <v>2.0474063027254518E-3</v>
      </c>
      <c r="I1192" s="191">
        <v>5</v>
      </c>
      <c r="J1192" s="213">
        <f>VLOOKUP(E1192,'Appendix 3. nax IBGE 2019'!$E$5:$O$1850,11,FALSE)</f>
        <v>2.5000000000000124</v>
      </c>
      <c r="K1192" s="190">
        <f t="shared" si="372"/>
        <v>1.0184899942788525E-2</v>
      </c>
      <c r="L1192" s="190">
        <f t="shared" si="366"/>
        <v>0.98981510005721152</v>
      </c>
      <c r="M1192" s="189">
        <f t="shared" si="376"/>
        <v>94504.475440513226</v>
      </c>
      <c r="N1192" s="189">
        <f t="shared" si="365"/>
        <v>962.51862650734267</v>
      </c>
      <c r="O1192" s="189">
        <f t="shared" si="373"/>
        <v>470116.08063629776</v>
      </c>
      <c r="P1192" s="189">
        <f t="shared" si="374"/>
        <v>4142073.0042235926</v>
      </c>
      <c r="Q1192" s="200">
        <f t="shared" si="375"/>
        <v>43.8293846393641</v>
      </c>
    </row>
    <row r="1193" spans="2:17" x14ac:dyDescent="0.2">
      <c r="B1193" s="209" t="s">
        <v>15</v>
      </c>
      <c r="C1193" s="187" t="s">
        <v>18</v>
      </c>
      <c r="D1193" s="188" t="s">
        <v>126</v>
      </c>
      <c r="E1193" s="187" t="str">
        <f t="shared" si="363"/>
        <v>AMTotal40-44</v>
      </c>
      <c r="F1193" s="189">
        <f>VLOOKUP(E1193,'Appendix 1b. Pop 2019'!$E$4:$F$1683,2,FALSE)</f>
        <v>272163</v>
      </c>
      <c r="G1193" s="189">
        <f>VLOOKUP(E1193,'Appendix 2b. Deaths 2019'!$E$4:$F$1683,2,FALSE)</f>
        <v>728</v>
      </c>
      <c r="H1193" s="190">
        <f t="shared" si="364"/>
        <v>2.6748676344690498E-3</v>
      </c>
      <c r="I1193" s="191">
        <v>5</v>
      </c>
      <c r="J1193" s="213">
        <f>VLOOKUP(E1193,'Appendix 3. nax IBGE 2019'!$E$5:$O$1850,11,FALSE)</f>
        <v>2.5000000000000027</v>
      </c>
      <c r="K1193" s="190">
        <f t="shared" si="372"/>
        <v>1.3285495815433805E-2</v>
      </c>
      <c r="L1193" s="190">
        <f t="shared" si="366"/>
        <v>0.98671450418456619</v>
      </c>
      <c r="M1193" s="189">
        <f t="shared" si="376"/>
        <v>93541.956814005884</v>
      </c>
      <c r="N1193" s="189">
        <f t="shared" si="365"/>
        <v>1242.7512758199648</v>
      </c>
      <c r="O1193" s="189">
        <f t="shared" si="373"/>
        <v>464602.90588047949</v>
      </c>
      <c r="P1193" s="189">
        <f t="shared" si="374"/>
        <v>3671956.9235872948</v>
      </c>
      <c r="Q1193" s="200">
        <f t="shared" si="375"/>
        <v>39.254651587933196</v>
      </c>
    </row>
    <row r="1194" spans="2:17" x14ac:dyDescent="0.2">
      <c r="B1194" s="209" t="s">
        <v>15</v>
      </c>
      <c r="C1194" s="187" t="s">
        <v>18</v>
      </c>
      <c r="D1194" s="188" t="s">
        <v>127</v>
      </c>
      <c r="E1194" s="187" t="str">
        <f t="shared" si="363"/>
        <v>AMTotal45-49</v>
      </c>
      <c r="F1194" s="189">
        <f>VLOOKUP(E1194,'Appendix 1b. Pop 2019'!$E$4:$F$1683,2,FALSE)</f>
        <v>219634</v>
      </c>
      <c r="G1194" s="189">
        <f>VLOOKUP(E1194,'Appendix 2b. Deaths 2019'!$E$4:$F$1683,2,FALSE)</f>
        <v>745</v>
      </c>
      <c r="H1194" s="190">
        <f t="shared" si="364"/>
        <v>3.3920067020588797E-3</v>
      </c>
      <c r="I1194" s="191">
        <v>5</v>
      </c>
      <c r="J1194" s="213">
        <f>VLOOKUP(E1194,'Appendix 3. nax IBGE 2019'!$E$5:$O$1850,11,FALSE)</f>
        <v>2.5000000000000084</v>
      </c>
      <c r="K1194" s="190">
        <f t="shared" si="372"/>
        <v>1.6817421494244832E-2</v>
      </c>
      <c r="L1194" s="190">
        <f t="shared" si="366"/>
        <v>0.98318257850575519</v>
      </c>
      <c r="M1194" s="189">
        <f t="shared" si="376"/>
        <v>92299.205538185925</v>
      </c>
      <c r="N1194" s="189">
        <f t="shared" si="365"/>
        <v>1552.2346431196095</v>
      </c>
      <c r="O1194" s="189">
        <f t="shared" si="373"/>
        <v>457615.44108313066</v>
      </c>
      <c r="P1194" s="189">
        <f t="shared" si="374"/>
        <v>3207354.0177068152</v>
      </c>
      <c r="Q1194" s="200">
        <f t="shared" si="375"/>
        <v>34.749530063721643</v>
      </c>
    </row>
    <row r="1195" spans="2:17" x14ac:dyDescent="0.2">
      <c r="B1195" s="209" t="s">
        <v>15</v>
      </c>
      <c r="C1195" s="187" t="s">
        <v>18</v>
      </c>
      <c r="D1195" s="188" t="s">
        <v>128</v>
      </c>
      <c r="E1195" s="187" t="str">
        <f t="shared" si="363"/>
        <v>AMTotal50-54</v>
      </c>
      <c r="F1195" s="189">
        <f>VLOOKUP(E1195,'Appendix 1b. Pop 2019'!$E$4:$F$1683,2,FALSE)</f>
        <v>179242</v>
      </c>
      <c r="G1195" s="189">
        <f>VLOOKUP(E1195,'Appendix 2b. Deaths 2019'!$E$4:$F$1683,2,FALSE)</f>
        <v>875</v>
      </c>
      <c r="H1195" s="190">
        <f t="shared" si="364"/>
        <v>4.8816683589783649E-3</v>
      </c>
      <c r="I1195" s="191">
        <v>5</v>
      </c>
      <c r="J1195" s="213">
        <f>VLOOKUP(E1195,'Appendix 3. nax IBGE 2019'!$E$5:$O$1850,11,FALSE)</f>
        <v>2.5000000000000004</v>
      </c>
      <c r="K1195" s="190">
        <f t="shared" si="372"/>
        <v>2.4114049809981292E-2</v>
      </c>
      <c r="L1195" s="190">
        <f t="shared" si="366"/>
        <v>0.97588595019001867</v>
      </c>
      <c r="M1195" s="189">
        <f t="shared" si="376"/>
        <v>90746.970895066319</v>
      </c>
      <c r="N1195" s="189">
        <f t="shared" si="365"/>
        <v>2188.2769762685521</v>
      </c>
      <c r="O1195" s="189">
        <f t="shared" si="373"/>
        <v>448264.16203466023</v>
      </c>
      <c r="P1195" s="189">
        <f t="shared" si="374"/>
        <v>2749738.5766236843</v>
      </c>
      <c r="Q1195" s="200">
        <f t="shared" si="375"/>
        <v>30.30116101399458</v>
      </c>
    </row>
    <row r="1196" spans="2:17" x14ac:dyDescent="0.2">
      <c r="B1196" s="209" t="s">
        <v>15</v>
      </c>
      <c r="C1196" s="187" t="s">
        <v>18</v>
      </c>
      <c r="D1196" s="188" t="s">
        <v>129</v>
      </c>
      <c r="E1196" s="187" t="str">
        <f t="shared" si="363"/>
        <v>AMTotal55-59</v>
      </c>
      <c r="F1196" s="189">
        <f>VLOOKUP(E1196,'Appendix 1b. Pop 2019'!$E$4:$F$1683,2,FALSE)</f>
        <v>142800</v>
      </c>
      <c r="G1196" s="189">
        <f>VLOOKUP(E1196,'Appendix 2b. Deaths 2019'!$E$4:$F$1683,2,FALSE)</f>
        <v>1105</v>
      </c>
      <c r="H1196" s="190">
        <f t="shared" si="364"/>
        <v>7.7380952380952384E-3</v>
      </c>
      <c r="I1196" s="191">
        <v>5</v>
      </c>
      <c r="J1196" s="213">
        <f>VLOOKUP(E1196,'Appendix 3. nax IBGE 2019'!$E$5:$O$1850,11,FALSE)</f>
        <v>2.5000000000000071</v>
      </c>
      <c r="K1196" s="190">
        <f t="shared" si="372"/>
        <v>3.7956204379562042E-2</v>
      </c>
      <c r="L1196" s="190">
        <f t="shared" si="366"/>
        <v>0.96204379562043796</v>
      </c>
      <c r="M1196" s="189">
        <f t="shared" si="376"/>
        <v>88558.69391879777</v>
      </c>
      <c r="N1196" s="189">
        <f t="shared" si="365"/>
        <v>3361.3518859689661</v>
      </c>
      <c r="O1196" s="189">
        <f t="shared" si="373"/>
        <v>434390.08987906651</v>
      </c>
      <c r="P1196" s="189">
        <f t="shared" si="374"/>
        <v>2301474.4145890241</v>
      </c>
      <c r="Q1196" s="200">
        <f t="shared" si="375"/>
        <v>25.988125081195506</v>
      </c>
    </row>
    <row r="1197" spans="2:17" x14ac:dyDescent="0.2">
      <c r="B1197" s="209" t="s">
        <v>15</v>
      </c>
      <c r="C1197" s="187" t="s">
        <v>18</v>
      </c>
      <c r="D1197" s="188" t="s">
        <v>130</v>
      </c>
      <c r="E1197" s="187" t="str">
        <f t="shared" si="363"/>
        <v>AMTotal60-64</v>
      </c>
      <c r="F1197" s="189">
        <f>VLOOKUP(E1197,'Appendix 1b. Pop 2019'!$E$4:$F$1683,2,FALSE)</f>
        <v>109009</v>
      </c>
      <c r="G1197" s="189">
        <f>VLOOKUP(E1197,'Appendix 2b. Deaths 2019'!$E$4:$F$1683,2,FALSE)</f>
        <v>1305</v>
      </c>
      <c r="H1197" s="190">
        <f t="shared" si="364"/>
        <v>1.1971488592685008E-2</v>
      </c>
      <c r="I1197" s="191">
        <v>5</v>
      </c>
      <c r="J1197" s="213">
        <f>VLOOKUP(E1197,'Appendix 3. nax IBGE 2019'!$E$5:$O$1850,11,FALSE)</f>
        <v>2.5000000000000036</v>
      </c>
      <c r="K1197" s="190">
        <f t="shared" si="372"/>
        <v>5.8118044205341515E-2</v>
      </c>
      <c r="L1197" s="190">
        <f t="shared" si="366"/>
        <v>0.9418819557946585</v>
      </c>
      <c r="M1197" s="189">
        <f t="shared" si="376"/>
        <v>85197.342032828805</v>
      </c>
      <c r="N1197" s="189">
        <f t="shared" si="365"/>
        <v>4951.5028904415449</v>
      </c>
      <c r="O1197" s="189">
        <f t="shared" si="373"/>
        <v>413607.95293804019</v>
      </c>
      <c r="P1197" s="189">
        <f t="shared" si="374"/>
        <v>1867084.3247099575</v>
      </c>
      <c r="Q1197" s="200">
        <f t="shared" si="375"/>
        <v>21.914818938723702</v>
      </c>
    </row>
    <row r="1198" spans="2:17" x14ac:dyDescent="0.2">
      <c r="B1198" s="209" t="s">
        <v>15</v>
      </c>
      <c r="C1198" s="187" t="s">
        <v>18</v>
      </c>
      <c r="D1198" s="188" t="s">
        <v>131</v>
      </c>
      <c r="E1198" s="187" t="str">
        <f t="shared" si="363"/>
        <v>AMTotal65-69</v>
      </c>
      <c r="F1198" s="189">
        <f>VLOOKUP(E1198,'Appendix 1b. Pop 2019'!$E$4:$F$1683,2,FALSE)</f>
        <v>78301</v>
      </c>
      <c r="G1198" s="189">
        <f>VLOOKUP(E1198,'Appendix 2b. Deaths 2019'!$E$4:$F$1683,2,FALSE)</f>
        <v>1507</v>
      </c>
      <c r="H1198" s="190">
        <f t="shared" si="364"/>
        <v>1.9246242065873997E-2</v>
      </c>
      <c r="I1198" s="191">
        <v>5</v>
      </c>
      <c r="J1198" s="213">
        <f>VLOOKUP(E1198,'Appendix 3. nax IBGE 2019'!$E$5:$O$1850,11,FALSE)</f>
        <v>2.4999999999999956</v>
      </c>
      <c r="K1198" s="190">
        <f t="shared" si="372"/>
        <v>9.1813546001206281E-2</v>
      </c>
      <c r="L1198" s="190">
        <f t="shared" si="366"/>
        <v>0.90818645399879372</v>
      </c>
      <c r="M1198" s="189">
        <f t="shared" si="376"/>
        <v>80245.839142387267</v>
      </c>
      <c r="N1198" s="189">
        <f t="shared" si="365"/>
        <v>7367.655043504973</v>
      </c>
      <c r="O1198" s="189">
        <f t="shared" si="373"/>
        <v>382810.05810317391</v>
      </c>
      <c r="P1198" s="189">
        <f t="shared" si="374"/>
        <v>1453476.3717719172</v>
      </c>
      <c r="Q1198" s="200">
        <f t="shared" si="375"/>
        <v>18.112794224668594</v>
      </c>
    </row>
    <row r="1199" spans="2:17" x14ac:dyDescent="0.2">
      <c r="B1199" s="209" t="s">
        <v>15</v>
      </c>
      <c r="C1199" s="187" t="s">
        <v>18</v>
      </c>
      <c r="D1199" s="188" t="s">
        <v>132</v>
      </c>
      <c r="E1199" s="187" t="str">
        <f t="shared" si="363"/>
        <v>AMTotal70-74</v>
      </c>
      <c r="F1199" s="189">
        <f>VLOOKUP(E1199,'Appendix 1b. Pop 2019'!$E$4:$F$1683,2,FALSE)</f>
        <v>52312</v>
      </c>
      <c r="G1199" s="189">
        <f>VLOOKUP(E1199,'Appendix 2b. Deaths 2019'!$E$4:$F$1683,2,FALSE)</f>
        <v>1518</v>
      </c>
      <c r="H1199" s="190">
        <f t="shared" si="364"/>
        <v>2.9018198501299892E-2</v>
      </c>
      <c r="I1199" s="191">
        <v>5</v>
      </c>
      <c r="J1199" s="213">
        <f>VLOOKUP(E1199,'Appendix 3. nax IBGE 2019'!$E$5:$O$1850,11,FALSE)</f>
        <v>2.5000000000000022</v>
      </c>
      <c r="K1199" s="190">
        <f t="shared" si="372"/>
        <v>0.13527723813427914</v>
      </c>
      <c r="L1199" s="190">
        <f t="shared" si="366"/>
        <v>0.86472276186572083</v>
      </c>
      <c r="M1199" s="189">
        <f t="shared" si="376"/>
        <v>72878.184098882295</v>
      </c>
      <c r="N1199" s="189">
        <f t="shared" si="365"/>
        <v>9858.7594651383351</v>
      </c>
      <c r="O1199" s="189">
        <f t="shared" si="373"/>
        <v>339744.02183156565</v>
      </c>
      <c r="P1199" s="189">
        <f t="shared" si="374"/>
        <v>1070666.3136687432</v>
      </c>
      <c r="Q1199" s="200">
        <f t="shared" si="375"/>
        <v>14.691177159629087</v>
      </c>
    </row>
    <row r="1200" spans="2:17" x14ac:dyDescent="0.2">
      <c r="B1200" s="209" t="s">
        <v>15</v>
      </c>
      <c r="C1200" s="187" t="s">
        <v>18</v>
      </c>
      <c r="D1200" s="188" t="s">
        <v>133</v>
      </c>
      <c r="E1200" s="187" t="str">
        <f t="shared" si="363"/>
        <v>AMTotal75-79</v>
      </c>
      <c r="F1200" s="189">
        <f>VLOOKUP(E1200,'Appendix 1b. Pop 2019'!$E$4:$F$1683,2,FALSE)</f>
        <v>34633</v>
      </c>
      <c r="G1200" s="189">
        <f>VLOOKUP(E1200,'Appendix 2b. Deaths 2019'!$E$4:$F$1683,2,FALSE)</f>
        <v>1573</v>
      </c>
      <c r="H1200" s="190">
        <f t="shared" si="364"/>
        <v>4.5419108942338235E-2</v>
      </c>
      <c r="I1200" s="191">
        <v>5</v>
      </c>
      <c r="J1200" s="213">
        <f>VLOOKUP(E1200,'Appendix 3. nax IBGE 2019'!$E$5:$O$1850,11,FALSE)</f>
        <v>2.4999999999999991</v>
      </c>
      <c r="K1200" s="190">
        <f t="shared" si="372"/>
        <v>0.20393875354915666</v>
      </c>
      <c r="L1200" s="190">
        <f t="shared" si="366"/>
        <v>0.79606124645084331</v>
      </c>
      <c r="M1200" s="189">
        <f t="shared" si="376"/>
        <v>63019.424633743962</v>
      </c>
      <c r="N1200" s="189">
        <f t="shared" si="365"/>
        <v>12852.102909190762</v>
      </c>
      <c r="O1200" s="189">
        <f t="shared" si="373"/>
        <v>282966.8658957429</v>
      </c>
      <c r="P1200" s="189">
        <f t="shared" si="374"/>
        <v>730922.29183717771</v>
      </c>
      <c r="Q1200" s="200">
        <f t="shared" si="375"/>
        <v>11.59836504514519</v>
      </c>
    </row>
    <row r="1201" spans="2:17" x14ac:dyDescent="0.2">
      <c r="B1201" s="209" t="s">
        <v>15</v>
      </c>
      <c r="C1201" s="187" t="s">
        <v>18</v>
      </c>
      <c r="D1201" s="188" t="s">
        <v>134</v>
      </c>
      <c r="E1201" s="187" t="str">
        <f t="shared" si="363"/>
        <v>AMTotal80-84</v>
      </c>
      <c r="F1201" s="189">
        <f>VLOOKUP(E1201,'Appendix 1b. Pop 2019'!$E$4:$F$1683,2,FALSE)</f>
        <v>20440</v>
      </c>
      <c r="G1201" s="189">
        <f>VLOOKUP(E1201,'Appendix 2b. Deaths 2019'!$E$4:$F$1683,2,FALSE)</f>
        <v>1508</v>
      </c>
      <c r="H1201" s="190">
        <f t="shared" si="364"/>
        <v>7.377690802348337E-2</v>
      </c>
      <c r="I1201" s="191">
        <v>5</v>
      </c>
      <c r="J1201" s="213">
        <f>VLOOKUP(E1201,'Appendix 3. nax IBGE 2019'!$E$5:$O$1850,11,FALSE)</f>
        <v>2.5000000000000009</v>
      </c>
      <c r="K1201" s="190">
        <f t="shared" si="372"/>
        <v>0.31144155307724086</v>
      </c>
      <c r="L1201" s="190">
        <f t="shared" si="366"/>
        <v>0.68855844692275914</v>
      </c>
      <c r="M1201" s="189">
        <f t="shared" si="376"/>
        <v>50167.3217245532</v>
      </c>
      <c r="N1201" s="189">
        <f t="shared" si="365"/>
        <v>15624.188591620454</v>
      </c>
      <c r="O1201" s="189">
        <f t="shared" si="373"/>
        <v>211776.13714371488</v>
      </c>
      <c r="P1201" s="189">
        <f t="shared" si="374"/>
        <v>447955.42594143481</v>
      </c>
      <c r="Q1201" s="200">
        <f t="shared" si="375"/>
        <v>8.9292274441311008</v>
      </c>
    </row>
    <row r="1202" spans="2:17" x14ac:dyDescent="0.2">
      <c r="B1202" s="209" t="s">
        <v>15</v>
      </c>
      <c r="C1202" s="187" t="s">
        <v>18</v>
      </c>
      <c r="D1202" s="188" t="s">
        <v>135</v>
      </c>
      <c r="E1202" s="187" t="str">
        <f t="shared" si="363"/>
        <v>AMTotal85-89</v>
      </c>
      <c r="F1202" s="189">
        <f>VLOOKUP(E1202,'Appendix 1b. Pop 2019'!$E$4:$F$1683,2,FALSE)</f>
        <v>10464</v>
      </c>
      <c r="G1202" s="189">
        <f>VLOOKUP(E1202,'Appendix 2b. Deaths 2019'!$E$4:$F$1683,2,FALSE)</f>
        <v>1161</v>
      </c>
      <c r="H1202" s="190">
        <f t="shared" si="364"/>
        <v>0.11095183486238532</v>
      </c>
      <c r="I1202" s="191">
        <v>5</v>
      </c>
      <c r="J1202" s="213">
        <f>VLOOKUP(E1202,'Appendix 3. nax IBGE 2019'!$E$5:$O$1850,11,FALSE)</f>
        <v>2.5</v>
      </c>
      <c r="K1202" s="190">
        <f t="shared" si="372"/>
        <v>0.43429469195376502</v>
      </c>
      <c r="L1202" s="190">
        <f t="shared" si="366"/>
        <v>0.56570530804623498</v>
      </c>
      <c r="M1202" s="189">
        <f t="shared" si="376"/>
        <v>34543.133132932744</v>
      </c>
      <c r="N1202" s="189">
        <f t="shared" si="365"/>
        <v>15001.89936308492</v>
      </c>
      <c r="O1202" s="189">
        <f t="shared" si="373"/>
        <v>135210.91725695142</v>
      </c>
      <c r="P1202" s="189">
        <f t="shared" si="374"/>
        <v>236179.28879771996</v>
      </c>
      <c r="Q1202" s="200">
        <f t="shared" si="375"/>
        <v>6.8372283396769031</v>
      </c>
    </row>
    <row r="1203" spans="2:17" x14ac:dyDescent="0.2">
      <c r="B1203" s="210" t="s">
        <v>15</v>
      </c>
      <c r="C1203" s="211" t="s">
        <v>18</v>
      </c>
      <c r="D1203" s="203" t="s">
        <v>8</v>
      </c>
      <c r="E1203" s="211" t="str">
        <f t="shared" si="363"/>
        <v>AMTotal90+</v>
      </c>
      <c r="F1203" s="204">
        <f>VLOOKUP(E1203,'Appendix 1b. Pop 2019'!$E$4:$F$1683,2,FALSE)</f>
        <v>6314</v>
      </c>
      <c r="G1203" s="204">
        <f>VLOOKUP(E1203,'Appendix 2b. Deaths 2019'!$E$4:$F$1683,2,FALSE)</f>
        <v>1222</v>
      </c>
      <c r="H1203" s="202">
        <f t="shared" si="364"/>
        <v>0.19353816914792524</v>
      </c>
      <c r="I1203" s="205"/>
      <c r="J1203" s="214">
        <f>VLOOKUP(E1203,'Appendix 3. nax IBGE 2019'!$E$5:$O$1850,11,FALSE)</f>
        <v>5.489212773234982</v>
      </c>
      <c r="K1203" s="202">
        <v>1</v>
      </c>
      <c r="L1203" s="202">
        <f t="shared" si="366"/>
        <v>0</v>
      </c>
      <c r="M1203" s="204">
        <f t="shared" si="376"/>
        <v>19541.233769847822</v>
      </c>
      <c r="N1203" s="204">
        <f t="shared" si="365"/>
        <v>19541.233769847822</v>
      </c>
      <c r="O1203" s="204">
        <f>M1203*Q1203</f>
        <v>100968.37154076854</v>
      </c>
      <c r="P1203" s="204">
        <f>O1203</f>
        <v>100968.37154076854</v>
      </c>
      <c r="Q1203" s="206">
        <f>1/H1203</f>
        <v>5.1669394435351883</v>
      </c>
    </row>
    <row r="1204" spans="2:17" x14ac:dyDescent="0.2">
      <c r="B1204" s="207" t="s">
        <v>44</v>
      </c>
      <c r="C1204" s="208" t="s">
        <v>18</v>
      </c>
      <c r="D1204" s="194">
        <v>0</v>
      </c>
      <c r="E1204" s="208" t="str">
        <f t="shared" si="363"/>
        <v>APTotal0</v>
      </c>
      <c r="F1204" s="195">
        <f>VLOOKUP(E1204,'Appendix 1b. Pop 2019'!$E$4:$F$1683,2,FALSE)</f>
        <v>15914</v>
      </c>
      <c r="G1204" s="195">
        <f>VLOOKUP(E1204,'Appendix 2b. Deaths 2019'!$E$4:$F$1683,2,FALSE)</f>
        <v>288</v>
      </c>
      <c r="H1204" s="193">
        <f t="shared" si="364"/>
        <v>1.8097272841523186E-2</v>
      </c>
      <c r="I1204" s="196">
        <v>1</v>
      </c>
      <c r="J1204" s="212">
        <f>VLOOKUP(E1204,'Appendix 3. nax IBGE 2019'!$E$5:$O$1850,11,FALSE)</f>
        <v>0.11784234507279656</v>
      </c>
      <c r="K1204" s="193">
        <f t="shared" ref="K1204:K1222" si="377">(I1204*H1204)/(1+(I1204-J1204)*H1204)</f>
        <v>1.781289622747979E-2</v>
      </c>
      <c r="L1204" s="193">
        <f t="shared" si="366"/>
        <v>0.98218710377252016</v>
      </c>
      <c r="M1204" s="195">
        <v>100000</v>
      </c>
      <c r="N1204" s="195">
        <f t="shared" si="365"/>
        <v>1781.2896227479789</v>
      </c>
      <c r="O1204" s="195">
        <f t="shared" ref="O1204:O1222" si="378">M1205*I1204+N1204*J1204</f>
        <v>98428.621723650474</v>
      </c>
      <c r="P1204" s="195">
        <f t="shared" ref="P1204:P1222" si="379">P1205+O1204</f>
        <v>7546779.0248936648</v>
      </c>
      <c r="Q1204" s="197">
        <f t="shared" ref="Q1204:Q1222" si="380">P1204/M1204</f>
        <v>75.467790248936652</v>
      </c>
    </row>
    <row r="1205" spans="2:17" x14ac:dyDescent="0.2">
      <c r="B1205" s="209" t="s">
        <v>44</v>
      </c>
      <c r="C1205" s="187" t="s">
        <v>18</v>
      </c>
      <c r="D1205" s="199" t="s">
        <v>139</v>
      </c>
      <c r="E1205" s="187" t="str">
        <f t="shared" si="363"/>
        <v>APTotal01-04</v>
      </c>
      <c r="F1205" s="189">
        <f>VLOOKUP(E1205,'Appendix 1b. Pop 2019'!$E$4:$F$1683,2,FALSE)</f>
        <v>64784</v>
      </c>
      <c r="G1205" s="189">
        <f>VLOOKUP(E1205,'Appendix 2b. Deaths 2019'!$E$4:$F$1683,2,FALSE)</f>
        <v>58</v>
      </c>
      <c r="H1205" s="190">
        <f t="shared" si="364"/>
        <v>8.9528278587305507E-4</v>
      </c>
      <c r="I1205" s="191">
        <v>4</v>
      </c>
      <c r="J1205" s="213">
        <f>VLOOKUP(E1205,'Appendix 3. nax IBGE 2019'!$E$5:$O$1850,11,FALSE)</f>
        <v>1.4872520630855777</v>
      </c>
      <c r="K1205" s="190">
        <f t="shared" si="377"/>
        <v>3.5730930420189446E-3</v>
      </c>
      <c r="L1205" s="190">
        <f t="shared" si="366"/>
        <v>0.99642690695798108</v>
      </c>
      <c r="M1205" s="189">
        <f t="shared" ref="M1205:M1223" si="381">M1204-N1204</f>
        <v>98218.71037725202</v>
      </c>
      <c r="N1205" s="189">
        <f t="shared" si="365"/>
        <v>350.94459064503309</v>
      </c>
      <c r="O1205" s="189">
        <f t="shared" si="378"/>
        <v>391993.00621289352</v>
      </c>
      <c r="P1205" s="189">
        <f t="shared" si="379"/>
        <v>7448350.4031700147</v>
      </c>
      <c r="Q1205" s="200">
        <f t="shared" si="380"/>
        <v>75.834333138374134</v>
      </c>
    </row>
    <row r="1206" spans="2:17" x14ac:dyDescent="0.2">
      <c r="B1206" s="209" t="s">
        <v>44</v>
      </c>
      <c r="C1206" s="187" t="s">
        <v>18</v>
      </c>
      <c r="D1206" s="199" t="s">
        <v>138</v>
      </c>
      <c r="E1206" s="187" t="str">
        <f t="shared" si="363"/>
        <v>APTotal05-09</v>
      </c>
      <c r="F1206" s="189">
        <f>VLOOKUP(E1206,'Appendix 1b. Pop 2019'!$E$4:$F$1683,2,FALSE)</f>
        <v>80265</v>
      </c>
      <c r="G1206" s="189">
        <f>VLOOKUP(E1206,'Appendix 2b. Deaths 2019'!$E$4:$F$1683,2,FALSE)</f>
        <v>29</v>
      </c>
      <c r="H1206" s="190">
        <f t="shared" si="364"/>
        <v>3.6130318320563132E-4</v>
      </c>
      <c r="I1206" s="191">
        <v>5</v>
      </c>
      <c r="J1206" s="213">
        <f>VLOOKUP(E1206,'Appendix 3. nax IBGE 2019'!$E$5:$O$1850,11,FALSE)</f>
        <v>2.5000000000001257</v>
      </c>
      <c r="K1206" s="190">
        <f t="shared" si="377"/>
        <v>1.8048856387116853E-3</v>
      </c>
      <c r="L1206" s="190">
        <f t="shared" si="366"/>
        <v>0.99819511436128827</v>
      </c>
      <c r="M1206" s="189">
        <f t="shared" si="381"/>
        <v>97867.765786606993</v>
      </c>
      <c r="N1206" s="189">
        <f t="shared" si="365"/>
        <v>176.64012496104579</v>
      </c>
      <c r="O1206" s="189">
        <f t="shared" si="378"/>
        <v>488897.22862063238</v>
      </c>
      <c r="P1206" s="189">
        <f t="shared" si="379"/>
        <v>7056357.3969571209</v>
      </c>
      <c r="Q1206" s="200">
        <f t="shared" si="380"/>
        <v>72.100934768889644</v>
      </c>
    </row>
    <row r="1207" spans="2:17" x14ac:dyDescent="0.2">
      <c r="B1207" s="209" t="s">
        <v>44</v>
      </c>
      <c r="C1207" s="187" t="s">
        <v>18</v>
      </c>
      <c r="D1207" s="199" t="s">
        <v>120</v>
      </c>
      <c r="E1207" s="187" t="str">
        <f t="shared" si="363"/>
        <v>APTotal10-14</v>
      </c>
      <c r="F1207" s="189">
        <f>VLOOKUP(E1207,'Appendix 1b. Pop 2019'!$E$4:$F$1683,2,FALSE)</f>
        <v>80356</v>
      </c>
      <c r="G1207" s="189">
        <f>VLOOKUP(E1207,'Appendix 2b. Deaths 2019'!$E$4:$F$1683,2,FALSE)</f>
        <v>31</v>
      </c>
      <c r="H1207" s="190">
        <f t="shared" si="364"/>
        <v>3.8578326447309474E-4</v>
      </c>
      <c r="I1207" s="191">
        <v>5</v>
      </c>
      <c r="J1207" s="213">
        <f>VLOOKUP(E1207,'Appendix 3. nax IBGE 2019'!$E$5:$O$1850,11,FALSE)</f>
        <v>2.5000000000000568</v>
      </c>
      <c r="K1207" s="190">
        <f t="shared" si="377"/>
        <v>1.9270577557858354E-3</v>
      </c>
      <c r="L1207" s="190">
        <f t="shared" si="366"/>
        <v>0.99807294224421417</v>
      </c>
      <c r="M1207" s="189">
        <f t="shared" si="381"/>
        <v>97691.125661645943</v>
      </c>
      <c r="N1207" s="189">
        <f t="shared" si="365"/>
        <v>188.25644137772346</v>
      </c>
      <c r="O1207" s="189">
        <f t="shared" si="378"/>
        <v>487984.9872047854</v>
      </c>
      <c r="P1207" s="189">
        <f t="shared" si="379"/>
        <v>6567460.1683364883</v>
      </c>
      <c r="Q1207" s="200">
        <f t="shared" si="380"/>
        <v>67.226783639313808</v>
      </c>
    </row>
    <row r="1208" spans="2:17" x14ac:dyDescent="0.2">
      <c r="B1208" s="209" t="s">
        <v>44</v>
      </c>
      <c r="C1208" s="187" t="s">
        <v>18</v>
      </c>
      <c r="D1208" s="188" t="s">
        <v>121</v>
      </c>
      <c r="E1208" s="187" t="str">
        <f t="shared" si="363"/>
        <v>APTotal15-19</v>
      </c>
      <c r="F1208" s="189">
        <f>VLOOKUP(E1208,'Appendix 1b. Pop 2019'!$E$4:$F$1683,2,FALSE)</f>
        <v>85068</v>
      </c>
      <c r="G1208" s="189">
        <f>VLOOKUP(E1208,'Appendix 2b. Deaths 2019'!$E$4:$F$1683,2,FALSE)</f>
        <v>156</v>
      </c>
      <c r="H1208" s="190">
        <f t="shared" si="364"/>
        <v>1.833827056002257E-3</v>
      </c>
      <c r="I1208" s="191">
        <v>5</v>
      </c>
      <c r="J1208" s="213">
        <f>VLOOKUP(E1208,'Appendix 3. nax IBGE 2019'!$E$5:$O$1850,11,FALSE)</f>
        <v>2.5000000000000133</v>
      </c>
      <c r="K1208" s="190">
        <f t="shared" si="377"/>
        <v>9.1272905988906833E-3</v>
      </c>
      <c r="L1208" s="190">
        <f t="shared" si="366"/>
        <v>0.99087270940110928</v>
      </c>
      <c r="M1208" s="189">
        <f t="shared" si="381"/>
        <v>97502.869220268214</v>
      </c>
      <c r="N1208" s="189">
        <f t="shared" si="365"/>
        <v>889.93702159902182</v>
      </c>
      <c r="O1208" s="189">
        <f t="shared" si="378"/>
        <v>485289.50354734354</v>
      </c>
      <c r="P1208" s="189">
        <f t="shared" si="379"/>
        <v>6079475.1811317028</v>
      </c>
      <c r="Q1208" s="200">
        <f t="shared" si="380"/>
        <v>62.351756720077567</v>
      </c>
    </row>
    <row r="1209" spans="2:17" x14ac:dyDescent="0.2">
      <c r="B1209" s="209" t="s">
        <v>44</v>
      </c>
      <c r="C1209" s="187" t="s">
        <v>18</v>
      </c>
      <c r="D1209" s="188" t="s">
        <v>122</v>
      </c>
      <c r="E1209" s="187" t="str">
        <f t="shared" si="363"/>
        <v>APTotal20-24</v>
      </c>
      <c r="F1209" s="189">
        <f>VLOOKUP(E1209,'Appendix 1b. Pop 2019'!$E$4:$F$1683,2,FALSE)</f>
        <v>83112</v>
      </c>
      <c r="G1209" s="189">
        <f>VLOOKUP(E1209,'Appendix 2b. Deaths 2019'!$E$4:$F$1683,2,FALSE)</f>
        <v>183</v>
      </c>
      <c r="H1209" s="190">
        <f t="shared" si="364"/>
        <v>2.201848108576379E-3</v>
      </c>
      <c r="I1209" s="191">
        <v>5</v>
      </c>
      <c r="J1209" s="213">
        <f>VLOOKUP(E1209,'Appendix 3. nax IBGE 2019'!$E$5:$O$1850,11,FALSE)</f>
        <v>2.4999999999999316</v>
      </c>
      <c r="K1209" s="190">
        <f t="shared" si="377"/>
        <v>1.0948970617270655E-2</v>
      </c>
      <c r="L1209" s="190">
        <f t="shared" si="366"/>
        <v>0.98905102938272937</v>
      </c>
      <c r="M1209" s="189">
        <f t="shared" si="381"/>
        <v>96612.932198669194</v>
      </c>
      <c r="N1209" s="189">
        <f t="shared" si="365"/>
        <v>1057.8121558915909</v>
      </c>
      <c r="O1209" s="189">
        <f t="shared" si="378"/>
        <v>480420.13060361694</v>
      </c>
      <c r="P1209" s="189">
        <f t="shared" si="379"/>
        <v>5594185.6775843594</v>
      </c>
      <c r="Q1209" s="200">
        <f t="shared" si="380"/>
        <v>57.903073121523761</v>
      </c>
    </row>
    <row r="1210" spans="2:17" x14ac:dyDescent="0.2">
      <c r="B1210" s="209" t="s">
        <v>44</v>
      </c>
      <c r="C1210" s="187" t="s">
        <v>18</v>
      </c>
      <c r="D1210" s="188" t="s">
        <v>123</v>
      </c>
      <c r="E1210" s="187" t="str">
        <f t="shared" si="363"/>
        <v>APTotal25-29</v>
      </c>
      <c r="F1210" s="189">
        <f>VLOOKUP(E1210,'Appendix 1b. Pop 2019'!$E$4:$F$1683,2,FALSE)</f>
        <v>78066</v>
      </c>
      <c r="G1210" s="189">
        <f>VLOOKUP(E1210,'Appendix 2b. Deaths 2019'!$E$4:$F$1683,2,FALSE)</f>
        <v>120</v>
      </c>
      <c r="H1210" s="190">
        <f t="shared" si="364"/>
        <v>1.5371608638844055E-3</v>
      </c>
      <c r="I1210" s="191">
        <v>5</v>
      </c>
      <c r="J1210" s="213">
        <f>VLOOKUP(E1210,'Appendix 3. nax IBGE 2019'!$E$5:$O$1850,11,FALSE)</f>
        <v>2.5000000000000102</v>
      </c>
      <c r="K1210" s="190">
        <f t="shared" si="377"/>
        <v>7.6563815940586481E-3</v>
      </c>
      <c r="L1210" s="190">
        <f t="shared" si="366"/>
        <v>0.99234361840594132</v>
      </c>
      <c r="M1210" s="189">
        <f t="shared" si="381"/>
        <v>95555.120042777606</v>
      </c>
      <c r="N1210" s="189">
        <f t="shared" si="365"/>
        <v>731.60646231358703</v>
      </c>
      <c r="O1210" s="189">
        <f t="shared" si="378"/>
        <v>475946.58405810402</v>
      </c>
      <c r="P1210" s="189">
        <f t="shared" si="379"/>
        <v>5113765.5469807424</v>
      </c>
      <c r="Q1210" s="200">
        <f t="shared" si="380"/>
        <v>53.516394984292198</v>
      </c>
    </row>
    <row r="1211" spans="2:17" x14ac:dyDescent="0.2">
      <c r="B1211" s="209" t="s">
        <v>44</v>
      </c>
      <c r="C1211" s="187" t="s">
        <v>18</v>
      </c>
      <c r="D1211" s="188" t="s">
        <v>124</v>
      </c>
      <c r="E1211" s="187" t="str">
        <f t="shared" si="363"/>
        <v>APTotal30-34</v>
      </c>
      <c r="F1211" s="189">
        <f>VLOOKUP(E1211,'Appendix 1b. Pop 2019'!$E$4:$F$1683,2,FALSE)</f>
        <v>72646</v>
      </c>
      <c r="G1211" s="189">
        <f>VLOOKUP(E1211,'Appendix 2b. Deaths 2019'!$E$4:$F$1683,2,FALSE)</f>
        <v>115</v>
      </c>
      <c r="H1211" s="190">
        <f t="shared" si="364"/>
        <v>1.5830190237590507E-3</v>
      </c>
      <c r="I1211" s="191">
        <v>5</v>
      </c>
      <c r="J1211" s="213">
        <f>VLOOKUP(E1211,'Appendix 3. nax IBGE 2019'!$E$5:$O$1850,11,FALSE)</f>
        <v>2.4999999999999907</v>
      </c>
      <c r="K1211" s="190">
        <f t="shared" si="377"/>
        <v>7.8838942324172025E-3</v>
      </c>
      <c r="L1211" s="190">
        <f t="shared" si="366"/>
        <v>0.9921161057675828</v>
      </c>
      <c r="M1211" s="189">
        <f t="shared" si="381"/>
        <v>94823.513580464016</v>
      </c>
      <c r="N1211" s="189">
        <f t="shared" si="365"/>
        <v>747.57855181455454</v>
      </c>
      <c r="O1211" s="189">
        <f t="shared" si="378"/>
        <v>472248.62152278365</v>
      </c>
      <c r="P1211" s="189">
        <f t="shared" si="379"/>
        <v>4637818.9629226383</v>
      </c>
      <c r="Q1211" s="200">
        <f t="shared" si="380"/>
        <v>48.910009635818255</v>
      </c>
    </row>
    <row r="1212" spans="2:17" x14ac:dyDescent="0.2">
      <c r="B1212" s="209" t="s">
        <v>44</v>
      </c>
      <c r="C1212" s="187" t="s">
        <v>18</v>
      </c>
      <c r="D1212" s="188" t="s">
        <v>125</v>
      </c>
      <c r="E1212" s="187" t="str">
        <f t="shared" si="363"/>
        <v>APTotal35-39</v>
      </c>
      <c r="F1212" s="189">
        <f>VLOOKUP(E1212,'Appendix 1b. Pop 2019'!$E$4:$F$1683,2,FALSE)</f>
        <v>65598</v>
      </c>
      <c r="G1212" s="189">
        <f>VLOOKUP(E1212,'Appendix 2b. Deaths 2019'!$E$4:$F$1683,2,FALSE)</f>
        <v>111</v>
      </c>
      <c r="H1212" s="190">
        <f t="shared" si="364"/>
        <v>1.6921247599012165E-3</v>
      </c>
      <c r="I1212" s="191">
        <v>5</v>
      </c>
      <c r="J1212" s="213">
        <f>VLOOKUP(E1212,'Appendix 3. nax IBGE 2019'!$E$5:$O$1850,11,FALSE)</f>
        <v>2.500000000000024</v>
      </c>
      <c r="K1212" s="190">
        <f t="shared" si="377"/>
        <v>8.4249834915864023E-3</v>
      </c>
      <c r="L1212" s="190">
        <f t="shared" si="366"/>
        <v>0.99157501650841362</v>
      </c>
      <c r="M1212" s="189">
        <f t="shared" si="381"/>
        <v>94075.935028649459</v>
      </c>
      <c r="N1212" s="189">
        <f t="shared" si="365"/>
        <v>792.58819957192668</v>
      </c>
      <c r="O1212" s="189">
        <f t="shared" si="378"/>
        <v>468398.20464431751</v>
      </c>
      <c r="P1212" s="189">
        <f t="shared" si="379"/>
        <v>4165570.341399855</v>
      </c>
      <c r="Q1212" s="200">
        <f t="shared" si="380"/>
        <v>44.278808816848759</v>
      </c>
    </row>
    <row r="1213" spans="2:17" x14ac:dyDescent="0.2">
      <c r="B1213" s="209" t="s">
        <v>44</v>
      </c>
      <c r="C1213" s="187" t="s">
        <v>18</v>
      </c>
      <c r="D1213" s="188" t="s">
        <v>126</v>
      </c>
      <c r="E1213" s="187" t="str">
        <f t="shared" si="363"/>
        <v>APTotal40-44</v>
      </c>
      <c r="F1213" s="189">
        <f>VLOOKUP(E1213,'Appendix 1b. Pop 2019'!$E$4:$F$1683,2,FALSE)</f>
        <v>55185</v>
      </c>
      <c r="G1213" s="189">
        <f>VLOOKUP(E1213,'Appendix 2b. Deaths 2019'!$E$4:$F$1683,2,FALSE)</f>
        <v>132</v>
      </c>
      <c r="H1213" s="190">
        <f t="shared" si="364"/>
        <v>2.391954335417233E-3</v>
      </c>
      <c r="I1213" s="191">
        <v>5</v>
      </c>
      <c r="J1213" s="213">
        <f>VLOOKUP(E1213,'Appendix 3. nax IBGE 2019'!$E$5:$O$1850,11,FALSE)</f>
        <v>2.5000000000000169</v>
      </c>
      <c r="K1213" s="190">
        <f t="shared" si="377"/>
        <v>1.1888678735476898E-2</v>
      </c>
      <c r="L1213" s="190">
        <f t="shared" si="366"/>
        <v>0.98811132126452306</v>
      </c>
      <c r="M1213" s="189">
        <f t="shared" si="381"/>
        <v>93283.346829077534</v>
      </c>
      <c r="N1213" s="189">
        <f t="shared" si="365"/>
        <v>1109.0157418209703</v>
      </c>
      <c r="O1213" s="189">
        <f t="shared" si="378"/>
        <v>463644.19479083526</v>
      </c>
      <c r="P1213" s="189">
        <f t="shared" si="379"/>
        <v>3697172.1367555372</v>
      </c>
      <c r="Q1213" s="200">
        <f t="shared" si="380"/>
        <v>39.633785262120171</v>
      </c>
    </row>
    <row r="1214" spans="2:17" x14ac:dyDescent="0.2">
      <c r="B1214" s="209" t="s">
        <v>44</v>
      </c>
      <c r="C1214" s="187" t="s">
        <v>18</v>
      </c>
      <c r="D1214" s="188" t="s">
        <v>127</v>
      </c>
      <c r="E1214" s="187" t="str">
        <f t="shared" si="363"/>
        <v>APTotal45-49</v>
      </c>
      <c r="F1214" s="189">
        <f>VLOOKUP(E1214,'Appendix 1b. Pop 2019'!$E$4:$F$1683,2,FALSE)</f>
        <v>45478</v>
      </c>
      <c r="G1214" s="189">
        <f>VLOOKUP(E1214,'Appendix 2b. Deaths 2019'!$E$4:$F$1683,2,FALSE)</f>
        <v>144</v>
      </c>
      <c r="H1214" s="190">
        <f t="shared" si="364"/>
        <v>3.1663661550639871E-3</v>
      </c>
      <c r="I1214" s="191">
        <v>5</v>
      </c>
      <c r="J1214" s="213">
        <f>VLOOKUP(E1214,'Appendix 3. nax IBGE 2019'!$E$5:$O$1850,11,FALSE)</f>
        <v>2.5000000000000107</v>
      </c>
      <c r="K1214" s="190">
        <f t="shared" si="377"/>
        <v>1.5707491600855186E-2</v>
      </c>
      <c r="L1214" s="190">
        <f t="shared" si="366"/>
        <v>0.98429250839914484</v>
      </c>
      <c r="M1214" s="189">
        <f t="shared" si="381"/>
        <v>92174.331087256563</v>
      </c>
      <c r="N1214" s="189">
        <f t="shared" si="365"/>
        <v>1447.8275313675274</v>
      </c>
      <c r="O1214" s="189">
        <f t="shared" si="378"/>
        <v>457252.08660786401</v>
      </c>
      <c r="P1214" s="189">
        <f t="shared" si="379"/>
        <v>3233527.9419647022</v>
      </c>
      <c r="Q1214" s="200">
        <f t="shared" si="380"/>
        <v>35.080568568527958</v>
      </c>
    </row>
    <row r="1215" spans="2:17" x14ac:dyDescent="0.2">
      <c r="B1215" s="209" t="s">
        <v>44</v>
      </c>
      <c r="C1215" s="187" t="s">
        <v>18</v>
      </c>
      <c r="D1215" s="188" t="s">
        <v>128</v>
      </c>
      <c r="E1215" s="187" t="str">
        <f t="shared" si="363"/>
        <v>APTotal50-54</v>
      </c>
      <c r="F1215" s="189">
        <f>VLOOKUP(E1215,'Appendix 1b. Pop 2019'!$E$4:$F$1683,2,FALSE)</f>
        <v>35450</v>
      </c>
      <c r="G1215" s="189">
        <f>VLOOKUP(E1215,'Appendix 2b. Deaths 2019'!$E$4:$F$1683,2,FALSE)</f>
        <v>181</v>
      </c>
      <c r="H1215" s="190">
        <f t="shared" si="364"/>
        <v>5.1057827926657261E-3</v>
      </c>
      <c r="I1215" s="191">
        <v>5</v>
      </c>
      <c r="J1215" s="213">
        <f>VLOOKUP(E1215,'Appendix 3. nax IBGE 2019'!$E$5:$O$1850,11,FALSE)</f>
        <v>2.5000000000000053</v>
      </c>
      <c r="K1215" s="190">
        <f t="shared" si="377"/>
        <v>2.5207158275886082E-2</v>
      </c>
      <c r="L1215" s="190">
        <f t="shared" si="366"/>
        <v>0.97479284172411396</v>
      </c>
      <c r="M1215" s="189">
        <f t="shared" si="381"/>
        <v>90726.503555889038</v>
      </c>
      <c r="N1215" s="189">
        <f t="shared" si="365"/>
        <v>2286.9573349510365</v>
      </c>
      <c r="O1215" s="189">
        <f t="shared" si="378"/>
        <v>447915.12444206758</v>
      </c>
      <c r="P1215" s="189">
        <f t="shared" si="379"/>
        <v>2776275.8553568381</v>
      </c>
      <c r="Q1215" s="200">
        <f t="shared" si="380"/>
        <v>30.600494304804833</v>
      </c>
    </row>
    <row r="1216" spans="2:17" x14ac:dyDescent="0.2">
      <c r="B1216" s="209" t="s">
        <v>44</v>
      </c>
      <c r="C1216" s="187" t="s">
        <v>18</v>
      </c>
      <c r="D1216" s="188" t="s">
        <v>129</v>
      </c>
      <c r="E1216" s="187" t="str">
        <f t="shared" si="363"/>
        <v>APTotal55-59</v>
      </c>
      <c r="F1216" s="189">
        <f>VLOOKUP(E1216,'Appendix 1b. Pop 2019'!$E$4:$F$1683,2,FALSE)</f>
        <v>27085</v>
      </c>
      <c r="G1216" s="189">
        <f>VLOOKUP(E1216,'Appendix 2b. Deaths 2019'!$E$4:$F$1683,2,FALSE)</f>
        <v>221</v>
      </c>
      <c r="H1216" s="190">
        <f t="shared" si="364"/>
        <v>8.1594978770537195E-3</v>
      </c>
      <c r="I1216" s="191">
        <v>5</v>
      </c>
      <c r="J1216" s="213">
        <f>VLOOKUP(E1216,'Appendix 3. nax IBGE 2019'!$E$5:$O$1850,11,FALSE)</f>
        <v>2.4999999999999902</v>
      </c>
      <c r="K1216" s="190">
        <f t="shared" si="377"/>
        <v>3.9981908638625059E-2</v>
      </c>
      <c r="L1216" s="190">
        <f t="shared" si="366"/>
        <v>0.96001809136137495</v>
      </c>
      <c r="M1216" s="189">
        <f t="shared" si="381"/>
        <v>88439.546220938006</v>
      </c>
      <c r="N1216" s="189">
        <f t="shared" si="365"/>
        <v>3535.9818570470015</v>
      </c>
      <c r="O1216" s="189">
        <f t="shared" si="378"/>
        <v>433357.77646207251</v>
      </c>
      <c r="P1216" s="189">
        <f t="shared" si="379"/>
        <v>2328360.7309147706</v>
      </c>
      <c r="Q1216" s="200">
        <f t="shared" si="380"/>
        <v>26.327144704000446</v>
      </c>
    </row>
    <row r="1217" spans="2:17" x14ac:dyDescent="0.2">
      <c r="B1217" s="209" t="s">
        <v>44</v>
      </c>
      <c r="C1217" s="187" t="s">
        <v>18</v>
      </c>
      <c r="D1217" s="188" t="s">
        <v>130</v>
      </c>
      <c r="E1217" s="187" t="str">
        <f t="shared" si="363"/>
        <v>APTotal60-64</v>
      </c>
      <c r="F1217" s="189">
        <f>VLOOKUP(E1217,'Appendix 1b. Pop 2019'!$E$4:$F$1683,2,FALSE)</f>
        <v>20639</v>
      </c>
      <c r="G1217" s="189">
        <f>VLOOKUP(E1217,'Appendix 2b. Deaths 2019'!$E$4:$F$1683,2,FALSE)</f>
        <v>255</v>
      </c>
      <c r="H1217" s="190">
        <f t="shared" si="364"/>
        <v>1.235524976985319E-2</v>
      </c>
      <c r="I1217" s="191">
        <v>5</v>
      </c>
      <c r="J1217" s="213">
        <f>VLOOKUP(E1217,'Appendix 3. nax IBGE 2019'!$E$5:$O$1850,11,FALSE)</f>
        <v>2.4999999999999982</v>
      </c>
      <c r="K1217" s="190">
        <f t="shared" si="377"/>
        <v>5.9925269663713483E-2</v>
      </c>
      <c r="L1217" s="190">
        <f t="shared" si="366"/>
        <v>0.94007473033628652</v>
      </c>
      <c r="M1217" s="189">
        <f t="shared" si="381"/>
        <v>84903.564363890997</v>
      </c>
      <c r="N1217" s="189">
        <f t="shared" si="365"/>
        <v>5087.868989916622</v>
      </c>
      <c r="O1217" s="189">
        <f t="shared" si="378"/>
        <v>411798.14934466343</v>
      </c>
      <c r="P1217" s="189">
        <f t="shared" si="379"/>
        <v>1895002.9544526981</v>
      </c>
      <c r="Q1217" s="200">
        <f t="shared" si="380"/>
        <v>22.319474672828129</v>
      </c>
    </row>
    <row r="1218" spans="2:17" x14ac:dyDescent="0.2">
      <c r="B1218" s="209" t="s">
        <v>44</v>
      </c>
      <c r="C1218" s="187" t="s">
        <v>18</v>
      </c>
      <c r="D1218" s="188" t="s">
        <v>131</v>
      </c>
      <c r="E1218" s="187" t="str">
        <f t="shared" si="363"/>
        <v>APTotal65-69</v>
      </c>
      <c r="F1218" s="189">
        <f>VLOOKUP(E1218,'Appendix 1b. Pop 2019'!$E$4:$F$1683,2,FALSE)</f>
        <v>13961</v>
      </c>
      <c r="G1218" s="189">
        <f>VLOOKUP(E1218,'Appendix 2b. Deaths 2019'!$E$4:$F$1683,2,FALSE)</f>
        <v>266</v>
      </c>
      <c r="H1218" s="190">
        <f t="shared" si="364"/>
        <v>1.9053076427190029E-2</v>
      </c>
      <c r="I1218" s="191">
        <v>5</v>
      </c>
      <c r="J1218" s="213">
        <f>VLOOKUP(E1218,'Appendix 3. nax IBGE 2019'!$E$5:$O$1850,11,FALSE)</f>
        <v>2.4999999999999969</v>
      </c>
      <c r="K1218" s="190">
        <f t="shared" si="377"/>
        <v>9.0933953233966899E-2</v>
      </c>
      <c r="L1218" s="190">
        <f t="shared" si="366"/>
        <v>0.90906604676603309</v>
      </c>
      <c r="M1218" s="189">
        <f t="shared" si="381"/>
        <v>79815.695373974377</v>
      </c>
      <c r="N1218" s="189">
        <f t="shared" si="365"/>
        <v>7257.9567104735343</v>
      </c>
      <c r="O1218" s="189">
        <f t="shared" si="378"/>
        <v>380933.58509368805</v>
      </c>
      <c r="P1218" s="189">
        <f t="shared" si="379"/>
        <v>1483204.8051080348</v>
      </c>
      <c r="Q1218" s="200">
        <f t="shared" si="380"/>
        <v>18.582871428464252</v>
      </c>
    </row>
    <row r="1219" spans="2:17" x14ac:dyDescent="0.2">
      <c r="B1219" s="209" t="s">
        <v>44</v>
      </c>
      <c r="C1219" s="187" t="s">
        <v>18</v>
      </c>
      <c r="D1219" s="188" t="s">
        <v>132</v>
      </c>
      <c r="E1219" s="187" t="str">
        <f t="shared" si="363"/>
        <v>APTotal70-74</v>
      </c>
      <c r="F1219" s="189">
        <f>VLOOKUP(E1219,'Appendix 1b. Pop 2019'!$E$4:$F$1683,2,FALSE)</f>
        <v>8831</v>
      </c>
      <c r="G1219" s="189">
        <f>VLOOKUP(E1219,'Appendix 2b. Deaths 2019'!$E$4:$F$1683,2,FALSE)</f>
        <v>273</v>
      </c>
      <c r="H1219" s="190">
        <f t="shared" si="364"/>
        <v>3.091382629373797E-2</v>
      </c>
      <c r="I1219" s="191">
        <v>5</v>
      </c>
      <c r="J1219" s="213">
        <f>VLOOKUP(E1219,'Appendix 3. nax IBGE 2019'!$E$5:$O$1850,11,FALSE)</f>
        <v>2.4999999999999978</v>
      </c>
      <c r="K1219" s="190">
        <f t="shared" si="377"/>
        <v>0.14348031744363271</v>
      </c>
      <c r="L1219" s="190">
        <f t="shared" si="366"/>
        <v>0.85651968255636723</v>
      </c>
      <c r="M1219" s="189">
        <f t="shared" si="381"/>
        <v>72557.738663500844</v>
      </c>
      <c r="N1219" s="189">
        <f t="shared" si="365"/>
        <v>10410.607376431244</v>
      </c>
      <c r="O1219" s="189">
        <f t="shared" si="378"/>
        <v>336762.17487642606</v>
      </c>
      <c r="P1219" s="189">
        <f t="shared" si="379"/>
        <v>1102271.2200143468</v>
      </c>
      <c r="Q1219" s="200">
        <f t="shared" si="380"/>
        <v>15.191642412208044</v>
      </c>
    </row>
    <row r="1220" spans="2:17" x14ac:dyDescent="0.2">
      <c r="B1220" s="209" t="s">
        <v>44</v>
      </c>
      <c r="C1220" s="187" t="s">
        <v>18</v>
      </c>
      <c r="D1220" s="188" t="s">
        <v>133</v>
      </c>
      <c r="E1220" s="187" t="str">
        <f t="shared" ref="E1220:E1283" si="382">_xlfn.CONCAT(B1220,C1220,D1220)</f>
        <v>APTotal75-79</v>
      </c>
      <c r="F1220" s="189">
        <f>VLOOKUP(E1220,'Appendix 1b. Pop 2019'!$E$4:$F$1683,2,FALSE)</f>
        <v>6336</v>
      </c>
      <c r="G1220" s="189">
        <f>VLOOKUP(E1220,'Appendix 2b. Deaths 2019'!$E$4:$F$1683,2,FALSE)</f>
        <v>269</v>
      </c>
      <c r="H1220" s="190">
        <f t="shared" ref="H1220:H1283" si="383">G1220/F1220</f>
        <v>4.245580808080808E-2</v>
      </c>
      <c r="I1220" s="191">
        <v>5</v>
      </c>
      <c r="J1220" s="213">
        <f>VLOOKUP(E1220,'Appendix 3. nax IBGE 2019'!$E$5:$O$1850,11,FALSE)</f>
        <v>2.5000000000000022</v>
      </c>
      <c r="K1220" s="190">
        <f t="shared" si="377"/>
        <v>0.19190982378540344</v>
      </c>
      <c r="L1220" s="190">
        <f t="shared" si="366"/>
        <v>0.80809017621459656</v>
      </c>
      <c r="M1220" s="189">
        <f t="shared" si="381"/>
        <v>62147.131287069598</v>
      </c>
      <c r="N1220" s="189">
        <f t="shared" ref="N1220:N1283" si="384">M1220*K1220</f>
        <v>11926.64501406986</v>
      </c>
      <c r="O1220" s="189">
        <f t="shared" si="378"/>
        <v>280919.04390017339</v>
      </c>
      <c r="P1220" s="189">
        <f t="shared" si="379"/>
        <v>765509.04513792077</v>
      </c>
      <c r="Q1220" s="200">
        <f t="shared" si="380"/>
        <v>12.317689156107411</v>
      </c>
    </row>
    <row r="1221" spans="2:17" x14ac:dyDescent="0.2">
      <c r="B1221" s="209" t="s">
        <v>44</v>
      </c>
      <c r="C1221" s="187" t="s">
        <v>18</v>
      </c>
      <c r="D1221" s="188" t="s">
        <v>134</v>
      </c>
      <c r="E1221" s="187" t="str">
        <f t="shared" si="382"/>
        <v>APTotal80-84</v>
      </c>
      <c r="F1221" s="189">
        <f>VLOOKUP(E1221,'Appendix 1b. Pop 2019'!$E$4:$F$1683,2,FALSE)</f>
        <v>3670</v>
      </c>
      <c r="G1221" s="189">
        <f>VLOOKUP(E1221,'Appendix 2b. Deaths 2019'!$E$4:$F$1683,2,FALSE)</f>
        <v>248</v>
      </c>
      <c r="H1221" s="190">
        <f t="shared" si="383"/>
        <v>6.757493188010899E-2</v>
      </c>
      <c r="I1221" s="191">
        <v>5</v>
      </c>
      <c r="J1221" s="213">
        <f>VLOOKUP(E1221,'Appendix 3. nax IBGE 2019'!$E$5:$O$1850,11,FALSE)</f>
        <v>2.5000000000000004</v>
      </c>
      <c r="K1221" s="190">
        <f t="shared" si="377"/>
        <v>0.28904428904428903</v>
      </c>
      <c r="L1221" s="190">
        <f t="shared" ref="L1221:L1284" si="385">1-K1221</f>
        <v>0.71095571095571097</v>
      </c>
      <c r="M1221" s="189">
        <f t="shared" si="381"/>
        <v>50220.48627299974</v>
      </c>
      <c r="N1221" s="189">
        <f t="shared" si="384"/>
        <v>14515.944750237686</v>
      </c>
      <c r="O1221" s="189">
        <f t="shared" si="378"/>
        <v>214812.56948940447</v>
      </c>
      <c r="P1221" s="189">
        <f t="shared" si="379"/>
        <v>484590.00123774738</v>
      </c>
      <c r="Q1221" s="200">
        <f t="shared" si="380"/>
        <v>9.6492494836371119</v>
      </c>
    </row>
    <row r="1222" spans="2:17" x14ac:dyDescent="0.2">
      <c r="B1222" s="209" t="s">
        <v>44</v>
      </c>
      <c r="C1222" s="187" t="s">
        <v>18</v>
      </c>
      <c r="D1222" s="188" t="s">
        <v>135</v>
      </c>
      <c r="E1222" s="187" t="str">
        <f t="shared" si="382"/>
        <v>APTotal85-89</v>
      </c>
      <c r="F1222" s="189">
        <f>VLOOKUP(E1222,'Appendix 1b. Pop 2019'!$E$4:$F$1683,2,FALSE)</f>
        <v>1926</v>
      </c>
      <c r="G1222" s="189">
        <f>VLOOKUP(E1222,'Appendix 2b. Deaths 2019'!$E$4:$F$1683,2,FALSE)</f>
        <v>213</v>
      </c>
      <c r="H1222" s="190">
        <f t="shared" si="383"/>
        <v>0.11059190031152648</v>
      </c>
      <c r="I1222" s="191">
        <v>5</v>
      </c>
      <c r="J1222" s="213">
        <f>VLOOKUP(E1222,'Appendix 3. nax IBGE 2019'!$E$5:$O$1850,11,FALSE)</f>
        <v>2.5000000000000013</v>
      </c>
      <c r="K1222" s="190">
        <f t="shared" si="377"/>
        <v>0.43319097010372182</v>
      </c>
      <c r="L1222" s="190">
        <f t="shared" si="385"/>
        <v>0.56680902989627824</v>
      </c>
      <c r="M1222" s="189">
        <f t="shared" si="381"/>
        <v>35704.541522762054</v>
      </c>
      <c r="N1222" s="189">
        <f t="shared" si="384"/>
        <v>15466.884979353912</v>
      </c>
      <c r="O1222" s="189">
        <f t="shared" si="378"/>
        <v>139855.49516542553</v>
      </c>
      <c r="P1222" s="189">
        <f t="shared" si="379"/>
        <v>269777.43174834287</v>
      </c>
      <c r="Q1222" s="200">
        <f t="shared" si="380"/>
        <v>7.5558296015748212</v>
      </c>
    </row>
    <row r="1223" spans="2:17" x14ac:dyDescent="0.2">
      <c r="B1223" s="210" t="s">
        <v>44</v>
      </c>
      <c r="C1223" s="211" t="s">
        <v>18</v>
      </c>
      <c r="D1223" s="203" t="s">
        <v>8</v>
      </c>
      <c r="E1223" s="211" t="str">
        <f t="shared" si="382"/>
        <v>APTotal90+</v>
      </c>
      <c r="F1223" s="204">
        <f>VLOOKUP(E1223,'Appendix 1b. Pop 2019'!$E$4:$F$1683,2,FALSE)</f>
        <v>1361</v>
      </c>
      <c r="G1223" s="204">
        <f>VLOOKUP(E1223,'Appendix 2b. Deaths 2019'!$E$4:$F$1683,2,FALSE)</f>
        <v>212</v>
      </c>
      <c r="H1223" s="202">
        <f t="shared" si="383"/>
        <v>0.15576781778104334</v>
      </c>
      <c r="I1223" s="205"/>
      <c r="J1223" s="214">
        <f>VLOOKUP(E1223,'Appendix 3. nax IBGE 2019'!$E$5:$O$1850,11,FALSE)</f>
        <v>6.7661978255423394</v>
      </c>
      <c r="K1223" s="202">
        <v>1</v>
      </c>
      <c r="L1223" s="202">
        <f t="shared" si="385"/>
        <v>0</v>
      </c>
      <c r="M1223" s="204">
        <f t="shared" si="381"/>
        <v>20237.656543408142</v>
      </c>
      <c r="N1223" s="204">
        <f t="shared" si="384"/>
        <v>20237.656543408142</v>
      </c>
      <c r="O1223" s="204">
        <f>M1223*Q1223</f>
        <v>129921.93658291736</v>
      </c>
      <c r="P1223" s="204">
        <f>O1223</f>
        <v>129921.93658291736</v>
      </c>
      <c r="Q1223" s="206">
        <f>1/H1223</f>
        <v>6.4198113207547172</v>
      </c>
    </row>
    <row r="1224" spans="2:17" x14ac:dyDescent="0.2">
      <c r="B1224" s="207" t="s">
        <v>55</v>
      </c>
      <c r="C1224" s="208" t="s">
        <v>18</v>
      </c>
      <c r="D1224" s="194">
        <v>0</v>
      </c>
      <c r="E1224" s="208" t="str">
        <f t="shared" si="382"/>
        <v>BATotal0</v>
      </c>
      <c r="F1224" s="195">
        <f>VLOOKUP(E1224,'Appendix 1b. Pop 2019'!$E$4:$F$1683,2,FALSE)</f>
        <v>206811</v>
      </c>
      <c r="G1224" s="195">
        <f>VLOOKUP(E1224,'Appendix 2b. Deaths 2019'!$E$4:$F$1683,2,FALSE)</f>
        <v>2935</v>
      </c>
      <c r="H1224" s="193">
        <f t="shared" si="383"/>
        <v>1.4191701601945737E-2</v>
      </c>
      <c r="I1224" s="196">
        <v>1</v>
      </c>
      <c r="J1224" s="212">
        <f>VLOOKUP(E1224,'Appendix 3. nax IBGE 2019'!$E$5:$O$1850,11,FALSE)</f>
        <v>9.6277736477525147E-2</v>
      </c>
      <c r="K1224" s="193">
        <f t="shared" ref="K1224:K1242" si="386">(I1224*H1224)/(1+(I1224-J1224)*H1224)</f>
        <v>1.4011992796325846E-2</v>
      </c>
      <c r="L1224" s="193">
        <f t="shared" si="385"/>
        <v>0.98598800720367419</v>
      </c>
      <c r="M1224" s="195">
        <v>100000</v>
      </c>
      <c r="N1224" s="195">
        <f t="shared" si="384"/>
        <v>1401.1992796325846</v>
      </c>
      <c r="O1224" s="195">
        <f t="shared" ref="O1224:O1242" si="387">M1225*I1224+N1224*J1224</f>
        <v>98733.70501536438</v>
      </c>
      <c r="P1224" s="195">
        <f t="shared" ref="P1224:P1242" si="388">P1225+O1224</f>
        <v>7625785.2963299677</v>
      </c>
      <c r="Q1224" s="197">
        <f t="shared" ref="Q1224:Q1242" si="389">P1224/M1224</f>
        <v>76.257852963299683</v>
      </c>
    </row>
    <row r="1225" spans="2:17" x14ac:dyDescent="0.2">
      <c r="B1225" s="209" t="s">
        <v>55</v>
      </c>
      <c r="C1225" s="187" t="s">
        <v>18</v>
      </c>
      <c r="D1225" s="199" t="s">
        <v>139</v>
      </c>
      <c r="E1225" s="187" t="str">
        <f t="shared" si="382"/>
        <v>BATotal01-04</v>
      </c>
      <c r="F1225" s="189">
        <f>VLOOKUP(E1225,'Appendix 1b. Pop 2019'!$E$4:$F$1683,2,FALSE)</f>
        <v>822436</v>
      </c>
      <c r="G1225" s="189">
        <f>VLOOKUP(E1225,'Appendix 2b. Deaths 2019'!$E$4:$F$1683,2,FALSE)</f>
        <v>410</v>
      </c>
      <c r="H1225" s="190">
        <f t="shared" si="383"/>
        <v>4.9851903369988663E-4</v>
      </c>
      <c r="I1225" s="191">
        <v>4</v>
      </c>
      <c r="J1225" s="213">
        <f>VLOOKUP(E1225,'Appendix 3. nax IBGE 2019'!$E$5:$O$1850,11,FALSE)</f>
        <v>1.4989328927413175</v>
      </c>
      <c r="K1225" s="190">
        <f t="shared" si="386"/>
        <v>1.991592957833153E-3</v>
      </c>
      <c r="L1225" s="190">
        <f t="shared" si="385"/>
        <v>0.99800840704216687</v>
      </c>
      <c r="M1225" s="189">
        <f t="shared" ref="M1225:M1243" si="390">M1224-N1224</f>
        <v>98598.800720367421</v>
      </c>
      <c r="N1225" s="189">
        <f t="shared" si="384"/>
        <v>196.36867716547818</v>
      </c>
      <c r="O1225" s="189">
        <f t="shared" si="387"/>
        <v>393904.07164211519</v>
      </c>
      <c r="P1225" s="189">
        <f t="shared" si="388"/>
        <v>7527051.5913146036</v>
      </c>
      <c r="Q1225" s="200">
        <f t="shared" si="389"/>
        <v>76.340194163839868</v>
      </c>
    </row>
    <row r="1226" spans="2:17" x14ac:dyDescent="0.2">
      <c r="B1226" s="209" t="s">
        <v>55</v>
      </c>
      <c r="C1226" s="187" t="s">
        <v>18</v>
      </c>
      <c r="D1226" s="199" t="s">
        <v>138</v>
      </c>
      <c r="E1226" s="187" t="str">
        <f t="shared" si="382"/>
        <v>BATotal05-09</v>
      </c>
      <c r="F1226" s="189">
        <f>VLOOKUP(E1226,'Appendix 1b. Pop 2019'!$E$4:$F$1683,2,FALSE)</f>
        <v>1042741</v>
      </c>
      <c r="G1226" s="189">
        <f>VLOOKUP(E1226,'Appendix 2b. Deaths 2019'!$E$4:$F$1683,2,FALSE)</f>
        <v>251</v>
      </c>
      <c r="H1226" s="190">
        <f t="shared" si="383"/>
        <v>2.4071173954030772E-4</v>
      </c>
      <c r="I1226" s="191">
        <v>5</v>
      </c>
      <c r="J1226" s="213">
        <f>VLOOKUP(E1226,'Appendix 3. nax IBGE 2019'!$E$5:$O$1850,11,FALSE)</f>
        <v>2.5000000000000688</v>
      </c>
      <c r="K1226" s="190">
        <f t="shared" si="386"/>
        <v>1.2028348565248041E-3</v>
      </c>
      <c r="L1226" s="190">
        <f t="shared" si="385"/>
        <v>0.99879716514347516</v>
      </c>
      <c r="M1226" s="189">
        <f t="shared" si="390"/>
        <v>98402.432043201945</v>
      </c>
      <c r="N1226" s="189">
        <f t="shared" si="384"/>
        <v>118.36187522837659</v>
      </c>
      <c r="O1226" s="189">
        <f t="shared" si="387"/>
        <v>491716.25552793877</v>
      </c>
      <c r="P1226" s="189">
        <f t="shared" si="388"/>
        <v>7133147.5196724888</v>
      </c>
      <c r="Q1226" s="200">
        <f t="shared" si="389"/>
        <v>72.489544938694195</v>
      </c>
    </row>
    <row r="1227" spans="2:17" x14ac:dyDescent="0.2">
      <c r="B1227" s="209" t="s">
        <v>55</v>
      </c>
      <c r="C1227" s="187" t="s">
        <v>18</v>
      </c>
      <c r="D1227" s="199" t="s">
        <v>120</v>
      </c>
      <c r="E1227" s="187" t="str">
        <f t="shared" si="382"/>
        <v>BATotal10-14</v>
      </c>
      <c r="F1227" s="189">
        <f>VLOOKUP(E1227,'Appendix 1b. Pop 2019'!$E$4:$F$1683,2,FALSE)</f>
        <v>1135423</v>
      </c>
      <c r="G1227" s="189">
        <f>VLOOKUP(E1227,'Appendix 2b. Deaths 2019'!$E$4:$F$1683,2,FALSE)</f>
        <v>378</v>
      </c>
      <c r="H1227" s="190">
        <f t="shared" si="383"/>
        <v>3.3291557419569623E-4</v>
      </c>
      <c r="I1227" s="191">
        <v>5</v>
      </c>
      <c r="J1227" s="213">
        <f>VLOOKUP(E1227,'Appendix 3. nax IBGE 2019'!$E$5:$O$1850,11,FALSE)</f>
        <v>2.4999999999999529</v>
      </c>
      <c r="K1227" s="190">
        <f t="shared" si="386"/>
        <v>1.6631936133365247E-3</v>
      </c>
      <c r="L1227" s="190">
        <f t="shared" si="385"/>
        <v>0.99833680638666344</v>
      </c>
      <c r="M1227" s="189">
        <f t="shared" si="390"/>
        <v>98284.070167973565</v>
      </c>
      <c r="N1227" s="189">
        <f t="shared" si="384"/>
        <v>163.46543779609249</v>
      </c>
      <c r="O1227" s="189">
        <f t="shared" si="387"/>
        <v>491011.68724537751</v>
      </c>
      <c r="P1227" s="189">
        <f t="shared" si="388"/>
        <v>6641431.2641445501</v>
      </c>
      <c r="Q1227" s="200">
        <f t="shared" si="389"/>
        <v>67.573832186578485</v>
      </c>
    </row>
    <row r="1228" spans="2:17" x14ac:dyDescent="0.2">
      <c r="B1228" s="209" t="s">
        <v>55</v>
      </c>
      <c r="C1228" s="187" t="s">
        <v>18</v>
      </c>
      <c r="D1228" s="188" t="s">
        <v>121</v>
      </c>
      <c r="E1228" s="187" t="str">
        <f t="shared" si="382"/>
        <v>BATotal15-19</v>
      </c>
      <c r="F1228" s="189">
        <f>VLOOKUP(E1228,'Appendix 1b. Pop 2019'!$E$4:$F$1683,2,FALSE)</f>
        <v>1228991</v>
      </c>
      <c r="G1228" s="189">
        <f>VLOOKUP(E1228,'Appendix 2b. Deaths 2019'!$E$4:$F$1683,2,FALSE)</f>
        <v>1830</v>
      </c>
      <c r="H1228" s="190">
        <f t="shared" si="383"/>
        <v>1.4890263639033973E-3</v>
      </c>
      <c r="I1228" s="191">
        <v>5</v>
      </c>
      <c r="J1228" s="213">
        <f>VLOOKUP(E1228,'Appendix 3. nax IBGE 2019'!$E$5:$O$1850,11,FALSE)</f>
        <v>2.4999999999999649</v>
      </c>
      <c r="K1228" s="190">
        <f t="shared" si="386"/>
        <v>7.4175196138674378E-3</v>
      </c>
      <c r="L1228" s="190">
        <f t="shared" si="385"/>
        <v>0.99258248038613262</v>
      </c>
      <c r="M1228" s="189">
        <f t="shared" si="390"/>
        <v>98120.604730177467</v>
      </c>
      <c r="N1228" s="189">
        <f t="shared" si="384"/>
        <v>727.81151011062548</v>
      </c>
      <c r="O1228" s="189">
        <f t="shared" si="387"/>
        <v>488783.49487561075</v>
      </c>
      <c r="P1228" s="189">
        <f t="shared" si="388"/>
        <v>6150419.5768991727</v>
      </c>
      <c r="Q1228" s="200">
        <f t="shared" si="389"/>
        <v>62.682242876633858</v>
      </c>
    </row>
    <row r="1229" spans="2:17" x14ac:dyDescent="0.2">
      <c r="B1229" s="209" t="s">
        <v>55</v>
      </c>
      <c r="C1229" s="187" t="s">
        <v>18</v>
      </c>
      <c r="D1229" s="188" t="s">
        <v>122</v>
      </c>
      <c r="E1229" s="187" t="str">
        <f t="shared" si="382"/>
        <v>BATotal20-24</v>
      </c>
      <c r="F1229" s="189">
        <f>VLOOKUP(E1229,'Appendix 1b. Pop 2019'!$E$4:$F$1683,2,FALSE)</f>
        <v>1272713</v>
      </c>
      <c r="G1229" s="189">
        <f>VLOOKUP(E1229,'Appendix 2b. Deaths 2019'!$E$4:$F$1683,2,FALSE)</f>
        <v>2669</v>
      </c>
      <c r="H1229" s="190">
        <f t="shared" si="383"/>
        <v>2.097094945993323E-3</v>
      </c>
      <c r="I1229" s="191">
        <v>5</v>
      </c>
      <c r="J1229" s="213">
        <f>VLOOKUP(E1229,'Appendix 3. nax IBGE 2019'!$E$5:$O$1850,11,FALSE)</f>
        <v>2.4999999999999925</v>
      </c>
      <c r="K1229" s="190">
        <f t="shared" si="386"/>
        <v>1.0430788843550283E-2</v>
      </c>
      <c r="L1229" s="190">
        <f t="shared" si="385"/>
        <v>0.98956921115644969</v>
      </c>
      <c r="M1229" s="189">
        <f t="shared" si="390"/>
        <v>97392.793220066844</v>
      </c>
      <c r="N1229" s="189">
        <f t="shared" si="384"/>
        <v>1015.8836609620729</v>
      </c>
      <c r="O1229" s="189">
        <f t="shared" si="387"/>
        <v>484424.25694792898</v>
      </c>
      <c r="P1229" s="189">
        <f t="shared" si="388"/>
        <v>5661636.0820235619</v>
      </c>
      <c r="Q1229" s="200">
        <f t="shared" si="389"/>
        <v>58.131981790794725</v>
      </c>
    </row>
    <row r="1230" spans="2:17" x14ac:dyDescent="0.2">
      <c r="B1230" s="209" t="s">
        <v>55</v>
      </c>
      <c r="C1230" s="187" t="s">
        <v>18</v>
      </c>
      <c r="D1230" s="188" t="s">
        <v>123</v>
      </c>
      <c r="E1230" s="187" t="str">
        <f t="shared" si="382"/>
        <v>BATotal25-29</v>
      </c>
      <c r="F1230" s="189">
        <f>VLOOKUP(E1230,'Appendix 1b. Pop 2019'!$E$4:$F$1683,2,FALSE)</f>
        <v>1204870</v>
      </c>
      <c r="G1230" s="189">
        <f>VLOOKUP(E1230,'Appendix 2b. Deaths 2019'!$E$4:$F$1683,2,FALSE)</f>
        <v>2238</v>
      </c>
      <c r="H1230" s="190">
        <f t="shared" si="383"/>
        <v>1.8574618008581839E-3</v>
      </c>
      <c r="I1230" s="191">
        <v>5</v>
      </c>
      <c r="J1230" s="213">
        <f>VLOOKUP(E1230,'Appendix 3. nax IBGE 2019'!$E$5:$O$1850,11,FALSE)</f>
        <v>2.5000000000000386</v>
      </c>
      <c r="K1230" s="190">
        <f t="shared" si="386"/>
        <v>9.2443812914871568E-3</v>
      </c>
      <c r="L1230" s="190">
        <f t="shared" si="385"/>
        <v>0.99075561870851281</v>
      </c>
      <c r="M1230" s="189">
        <f t="shared" si="390"/>
        <v>96376.909559104766</v>
      </c>
      <c r="N1230" s="189">
        <f t="shared" si="384"/>
        <v>890.94489965953778</v>
      </c>
      <c r="O1230" s="189">
        <f t="shared" si="387"/>
        <v>479657.18554637505</v>
      </c>
      <c r="P1230" s="189">
        <f t="shared" si="388"/>
        <v>5177211.8250756329</v>
      </c>
      <c r="Q1230" s="200">
        <f t="shared" si="389"/>
        <v>53.71838388219556</v>
      </c>
    </row>
    <row r="1231" spans="2:17" x14ac:dyDescent="0.2">
      <c r="B1231" s="209" t="s">
        <v>55</v>
      </c>
      <c r="C1231" s="187" t="s">
        <v>18</v>
      </c>
      <c r="D1231" s="188" t="s">
        <v>124</v>
      </c>
      <c r="E1231" s="187" t="str">
        <f t="shared" si="382"/>
        <v>BATotal30-34</v>
      </c>
      <c r="F1231" s="189">
        <f>VLOOKUP(E1231,'Appendix 1b. Pop 2019'!$E$4:$F$1683,2,FALSE)</f>
        <v>1215977</v>
      </c>
      <c r="G1231" s="189">
        <f>VLOOKUP(E1231,'Appendix 2b. Deaths 2019'!$E$4:$F$1683,2,FALSE)</f>
        <v>2414</v>
      </c>
      <c r="H1231" s="190">
        <f t="shared" si="383"/>
        <v>1.9852349180946678E-3</v>
      </c>
      <c r="I1231" s="191">
        <v>5</v>
      </c>
      <c r="J1231" s="213">
        <f>VLOOKUP(E1231,'Appendix 3. nax IBGE 2019'!$E$5:$O$1850,11,FALSE)</f>
        <v>2.499999999999988</v>
      </c>
      <c r="K1231" s="190">
        <f t="shared" si="386"/>
        <v>9.8771534158420705E-3</v>
      </c>
      <c r="L1231" s="190">
        <f t="shared" si="385"/>
        <v>0.99012284658415795</v>
      </c>
      <c r="M1231" s="189">
        <f t="shared" si="390"/>
        <v>95485.964659445235</v>
      </c>
      <c r="N1231" s="189">
        <f t="shared" si="384"/>
        <v>943.12952200101472</v>
      </c>
      <c r="O1231" s="189">
        <f t="shared" si="387"/>
        <v>475071.99949222361</v>
      </c>
      <c r="P1231" s="189">
        <f t="shared" si="388"/>
        <v>4697554.639529258</v>
      </c>
      <c r="Q1231" s="200">
        <f t="shared" si="389"/>
        <v>49.196284043244333</v>
      </c>
    </row>
    <row r="1232" spans="2:17" x14ac:dyDescent="0.2">
      <c r="B1232" s="209" t="s">
        <v>55</v>
      </c>
      <c r="C1232" s="187" t="s">
        <v>18</v>
      </c>
      <c r="D1232" s="188" t="s">
        <v>125</v>
      </c>
      <c r="E1232" s="187" t="str">
        <f t="shared" si="382"/>
        <v>BATotal35-39</v>
      </c>
      <c r="F1232" s="189">
        <f>VLOOKUP(E1232,'Appendix 1b. Pop 2019'!$E$4:$F$1683,2,FALSE)</f>
        <v>1241930</v>
      </c>
      <c r="G1232" s="189">
        <f>VLOOKUP(E1232,'Appendix 2b. Deaths 2019'!$E$4:$F$1683,2,FALSE)</f>
        <v>2829</v>
      </c>
      <c r="H1232" s="190">
        <f t="shared" si="383"/>
        <v>2.277906162183054E-3</v>
      </c>
      <c r="I1232" s="191">
        <v>5</v>
      </c>
      <c r="J1232" s="213">
        <f>VLOOKUP(E1232,'Appendix 3. nax IBGE 2019'!$E$5:$O$1850,11,FALSE)</f>
        <v>2.5000000000000249</v>
      </c>
      <c r="K1232" s="190">
        <f t="shared" si="386"/>
        <v>1.1325037379829107E-2</v>
      </c>
      <c r="L1232" s="190">
        <f t="shared" si="385"/>
        <v>0.98867496262017085</v>
      </c>
      <c r="M1232" s="189">
        <f t="shared" si="390"/>
        <v>94542.835137444214</v>
      </c>
      <c r="N1232" s="189">
        <f t="shared" si="384"/>
        <v>1070.7011419265764</v>
      </c>
      <c r="O1232" s="189">
        <f t="shared" si="387"/>
        <v>470037.42283240461</v>
      </c>
      <c r="P1232" s="189">
        <f t="shared" si="388"/>
        <v>4222482.6400370346</v>
      </c>
      <c r="Q1232" s="200">
        <f t="shared" si="389"/>
        <v>44.662111453485458</v>
      </c>
    </row>
    <row r="1233" spans="2:17" x14ac:dyDescent="0.2">
      <c r="B1233" s="209" t="s">
        <v>55</v>
      </c>
      <c r="C1233" s="187" t="s">
        <v>18</v>
      </c>
      <c r="D1233" s="188" t="s">
        <v>126</v>
      </c>
      <c r="E1233" s="187" t="str">
        <f t="shared" si="382"/>
        <v>BATotal40-44</v>
      </c>
      <c r="F1233" s="189">
        <f>VLOOKUP(E1233,'Appendix 1b. Pop 2019'!$E$4:$F$1683,2,FALSE)</f>
        <v>1099767</v>
      </c>
      <c r="G1233" s="189">
        <f>VLOOKUP(E1233,'Appendix 2b. Deaths 2019'!$E$4:$F$1683,2,FALSE)</f>
        <v>3234</v>
      </c>
      <c r="H1233" s="190">
        <f t="shared" si="383"/>
        <v>2.9406228773913019E-3</v>
      </c>
      <c r="I1233" s="191">
        <v>5</v>
      </c>
      <c r="J1233" s="213">
        <f>VLOOKUP(E1233,'Appendix 3. nax IBGE 2019'!$E$5:$O$1850,11,FALSE)</f>
        <v>2.500000000000004</v>
      </c>
      <c r="K1233" s="190">
        <f t="shared" si="386"/>
        <v>1.4595812437040325E-2</v>
      </c>
      <c r="L1233" s="190">
        <f t="shared" si="385"/>
        <v>0.98540418756295967</v>
      </c>
      <c r="M1233" s="189">
        <f t="shared" si="390"/>
        <v>93472.133995517637</v>
      </c>
      <c r="N1233" s="189">
        <f t="shared" si="384"/>
        <v>1364.3017358884761</v>
      </c>
      <c r="O1233" s="189">
        <f t="shared" si="387"/>
        <v>463949.91563786694</v>
      </c>
      <c r="P1233" s="189">
        <f t="shared" si="388"/>
        <v>3752445.2172046304</v>
      </c>
      <c r="Q1233" s="200">
        <f t="shared" si="389"/>
        <v>40.145068447721279</v>
      </c>
    </row>
    <row r="1234" spans="2:17" x14ac:dyDescent="0.2">
      <c r="B1234" s="209" t="s">
        <v>55</v>
      </c>
      <c r="C1234" s="187" t="s">
        <v>18</v>
      </c>
      <c r="D1234" s="188" t="s">
        <v>127</v>
      </c>
      <c r="E1234" s="187" t="str">
        <f t="shared" si="382"/>
        <v>BATotal45-49</v>
      </c>
      <c r="F1234" s="189">
        <f>VLOOKUP(E1234,'Appendix 1b. Pop 2019'!$E$4:$F$1683,2,FALSE)</f>
        <v>927407</v>
      </c>
      <c r="G1234" s="189">
        <f>VLOOKUP(E1234,'Appendix 2b. Deaths 2019'!$E$4:$F$1683,2,FALSE)</f>
        <v>3571</v>
      </c>
      <c r="H1234" s="190">
        <f t="shared" si="383"/>
        <v>3.8505208608518157E-3</v>
      </c>
      <c r="I1234" s="191">
        <v>5</v>
      </c>
      <c r="J1234" s="213">
        <f>VLOOKUP(E1234,'Appendix 3. nax IBGE 2019'!$E$5:$O$1850,11,FALSE)</f>
        <v>2.4999999999999853</v>
      </c>
      <c r="K1234" s="190">
        <f t="shared" si="386"/>
        <v>1.9069039963816346E-2</v>
      </c>
      <c r="L1234" s="190">
        <f t="shared" si="385"/>
        <v>0.98093096003618363</v>
      </c>
      <c r="M1234" s="189">
        <f t="shared" si="390"/>
        <v>92107.832259629155</v>
      </c>
      <c r="N1234" s="189">
        <f t="shared" si="384"/>
        <v>1756.4079343393607</v>
      </c>
      <c r="O1234" s="189">
        <f t="shared" si="387"/>
        <v>456148.1414622973</v>
      </c>
      <c r="P1234" s="189">
        <f t="shared" si="388"/>
        <v>3288495.3015667633</v>
      </c>
      <c r="Q1234" s="200">
        <f t="shared" si="389"/>
        <v>35.702667415918661</v>
      </c>
    </row>
    <row r="1235" spans="2:17" x14ac:dyDescent="0.2">
      <c r="B1235" s="209" t="s">
        <v>55</v>
      </c>
      <c r="C1235" s="187" t="s">
        <v>18</v>
      </c>
      <c r="D1235" s="188" t="s">
        <v>128</v>
      </c>
      <c r="E1235" s="187" t="str">
        <f t="shared" si="382"/>
        <v>BATotal50-54</v>
      </c>
      <c r="F1235" s="189">
        <f>VLOOKUP(E1235,'Appendix 1b. Pop 2019'!$E$4:$F$1683,2,FALSE)</f>
        <v>843958</v>
      </c>
      <c r="G1235" s="189">
        <f>VLOOKUP(E1235,'Appendix 2b. Deaths 2019'!$E$4:$F$1683,2,FALSE)</f>
        <v>4758</v>
      </c>
      <c r="H1235" s="190">
        <f t="shared" si="383"/>
        <v>5.6377213084063422E-3</v>
      </c>
      <c r="I1235" s="191">
        <v>5</v>
      </c>
      <c r="J1235" s="213">
        <f>VLOOKUP(E1235,'Appendix 3. nax IBGE 2019'!$E$5:$O$1850,11,FALSE)</f>
        <v>2.5000000000000155</v>
      </c>
      <c r="K1235" s="190">
        <f t="shared" si="386"/>
        <v>2.7796829595736653E-2</v>
      </c>
      <c r="L1235" s="190">
        <f t="shared" si="385"/>
        <v>0.97220317040426329</v>
      </c>
      <c r="M1235" s="189">
        <f t="shared" si="390"/>
        <v>90351.424325289787</v>
      </c>
      <c r="N1235" s="189">
        <f t="shared" si="384"/>
        <v>2511.4831457021755</v>
      </c>
      <c r="O1235" s="189">
        <f t="shared" si="387"/>
        <v>445478.41376219352</v>
      </c>
      <c r="P1235" s="189">
        <f t="shared" si="388"/>
        <v>2832347.1601044661</v>
      </c>
      <c r="Q1235" s="200">
        <f t="shared" si="389"/>
        <v>31.348118541078481</v>
      </c>
    </row>
    <row r="1236" spans="2:17" x14ac:dyDescent="0.2">
      <c r="B1236" s="209" t="s">
        <v>55</v>
      </c>
      <c r="C1236" s="187" t="s">
        <v>18</v>
      </c>
      <c r="D1236" s="188" t="s">
        <v>129</v>
      </c>
      <c r="E1236" s="187" t="str">
        <f t="shared" si="382"/>
        <v>BATotal55-59</v>
      </c>
      <c r="F1236" s="189">
        <f>VLOOKUP(E1236,'Appendix 1b. Pop 2019'!$E$4:$F$1683,2,FALSE)</f>
        <v>710570</v>
      </c>
      <c r="G1236" s="189">
        <f>VLOOKUP(E1236,'Appendix 2b. Deaths 2019'!$E$4:$F$1683,2,FALSE)</f>
        <v>5729</v>
      </c>
      <c r="H1236" s="190">
        <f t="shared" si="383"/>
        <v>8.0625413400509452E-3</v>
      </c>
      <c r="I1236" s="191">
        <v>5</v>
      </c>
      <c r="J1236" s="213">
        <f>VLOOKUP(E1236,'Appendix 3. nax IBGE 2019'!$E$5:$O$1850,11,FALSE)</f>
        <v>2.4999999999999938</v>
      </c>
      <c r="K1236" s="190">
        <f t="shared" si="386"/>
        <v>3.9516204126818805E-2</v>
      </c>
      <c r="L1236" s="190">
        <f t="shared" si="385"/>
        <v>0.96048379587318122</v>
      </c>
      <c r="M1236" s="189">
        <f t="shared" si="390"/>
        <v>87839.941179587608</v>
      </c>
      <c r="N1236" s="189">
        <f t="shared" si="384"/>
        <v>3471.1010461403407</v>
      </c>
      <c r="O1236" s="189">
        <f t="shared" si="387"/>
        <v>430521.95328258717</v>
      </c>
      <c r="P1236" s="189">
        <f t="shared" si="388"/>
        <v>2386868.7463422725</v>
      </c>
      <c r="Q1236" s="200">
        <f t="shared" si="389"/>
        <v>27.172931974787534</v>
      </c>
    </row>
    <row r="1237" spans="2:17" x14ac:dyDescent="0.2">
      <c r="B1237" s="209" t="s">
        <v>55</v>
      </c>
      <c r="C1237" s="187" t="s">
        <v>18</v>
      </c>
      <c r="D1237" s="188" t="s">
        <v>130</v>
      </c>
      <c r="E1237" s="187" t="str">
        <f t="shared" si="382"/>
        <v>BATotal60-64</v>
      </c>
      <c r="F1237" s="189">
        <f>VLOOKUP(E1237,'Appendix 1b. Pop 2019'!$E$4:$F$1683,2,FALSE)</f>
        <v>584237</v>
      </c>
      <c r="G1237" s="189">
        <f>VLOOKUP(E1237,'Appendix 2b. Deaths 2019'!$E$4:$F$1683,2,FALSE)</f>
        <v>6841</v>
      </c>
      <c r="H1237" s="190">
        <f t="shared" si="383"/>
        <v>1.1709289209687165E-2</v>
      </c>
      <c r="I1237" s="191">
        <v>5</v>
      </c>
      <c r="J1237" s="213">
        <f>VLOOKUP(E1237,'Appendix 3. nax IBGE 2019'!$E$5:$O$1850,11,FALSE)</f>
        <v>2.499999999999996</v>
      </c>
      <c r="K1237" s="190">
        <f t="shared" si="386"/>
        <v>5.6881345728993359E-2</v>
      </c>
      <c r="L1237" s="190">
        <f t="shared" si="385"/>
        <v>0.94311865427100661</v>
      </c>
      <c r="M1237" s="189">
        <f t="shared" si="390"/>
        <v>84368.840133447273</v>
      </c>
      <c r="N1237" s="189">
        <f t="shared" si="384"/>
        <v>4799.0131643847844</v>
      </c>
      <c r="O1237" s="189">
        <f t="shared" si="387"/>
        <v>409846.6677562744</v>
      </c>
      <c r="P1237" s="189">
        <f t="shared" si="388"/>
        <v>1956346.7930596855</v>
      </c>
      <c r="Q1237" s="200">
        <f t="shared" si="389"/>
        <v>23.188025223119183</v>
      </c>
    </row>
    <row r="1238" spans="2:17" x14ac:dyDescent="0.2">
      <c r="B1238" s="209" t="s">
        <v>55</v>
      </c>
      <c r="C1238" s="187" t="s">
        <v>18</v>
      </c>
      <c r="D1238" s="188" t="s">
        <v>131</v>
      </c>
      <c r="E1238" s="187" t="str">
        <f t="shared" si="382"/>
        <v>BATotal65-69</v>
      </c>
      <c r="F1238" s="189">
        <f>VLOOKUP(E1238,'Appendix 1b. Pop 2019'!$E$4:$F$1683,2,FALSE)</f>
        <v>451038</v>
      </c>
      <c r="G1238" s="189">
        <f>VLOOKUP(E1238,'Appendix 2b. Deaths 2019'!$E$4:$F$1683,2,FALSE)</f>
        <v>7675</v>
      </c>
      <c r="H1238" s="190">
        <f t="shared" si="383"/>
        <v>1.7016304612915097E-2</v>
      </c>
      <c r="I1238" s="191">
        <v>5</v>
      </c>
      <c r="J1238" s="213">
        <f>VLOOKUP(E1238,'Appendix 3. nax IBGE 2019'!$E$5:$O$1850,11,FALSE)</f>
        <v>2.4999999999999942</v>
      </c>
      <c r="K1238" s="190">
        <f t="shared" si="386"/>
        <v>8.1609780839193083E-2</v>
      </c>
      <c r="L1238" s="190">
        <f t="shared" si="385"/>
        <v>0.91839021916080688</v>
      </c>
      <c r="M1238" s="189">
        <f t="shared" si="390"/>
        <v>79569.826969062487</v>
      </c>
      <c r="N1238" s="189">
        <f t="shared" si="384"/>
        <v>6493.6761403577048</v>
      </c>
      <c r="O1238" s="189">
        <f t="shared" si="387"/>
        <v>381614.9444944181</v>
      </c>
      <c r="P1238" s="189">
        <f t="shared" si="388"/>
        <v>1546500.1253034112</v>
      </c>
      <c r="Q1238" s="200">
        <f t="shared" si="389"/>
        <v>19.435760818038542</v>
      </c>
    </row>
    <row r="1239" spans="2:17" x14ac:dyDescent="0.2">
      <c r="B1239" s="209" t="s">
        <v>55</v>
      </c>
      <c r="C1239" s="187" t="s">
        <v>18</v>
      </c>
      <c r="D1239" s="188" t="s">
        <v>132</v>
      </c>
      <c r="E1239" s="187" t="str">
        <f t="shared" si="382"/>
        <v>BATotal70-74</v>
      </c>
      <c r="F1239" s="189">
        <f>VLOOKUP(E1239,'Appendix 1b. Pop 2019'!$E$4:$F$1683,2,FALSE)</f>
        <v>346014</v>
      </c>
      <c r="G1239" s="189">
        <f>VLOOKUP(E1239,'Appendix 2b. Deaths 2019'!$E$4:$F$1683,2,FALSE)</f>
        <v>8237</v>
      </c>
      <c r="H1239" s="190">
        <f t="shared" si="383"/>
        <v>2.3805395157421375E-2</v>
      </c>
      <c r="I1239" s="191">
        <v>5</v>
      </c>
      <c r="J1239" s="213">
        <f>VLOOKUP(E1239,'Appendix 3. nax IBGE 2019'!$E$5:$O$1850,11,FALSE)</f>
        <v>2.5000000000000004</v>
      </c>
      <c r="K1239" s="190">
        <f t="shared" si="386"/>
        <v>0.11234116143603563</v>
      </c>
      <c r="L1239" s="190">
        <f t="shared" si="385"/>
        <v>0.88765883856396433</v>
      </c>
      <c r="M1239" s="189">
        <f t="shared" si="390"/>
        <v>73076.150828704776</v>
      </c>
      <c r="N1239" s="189">
        <f t="shared" si="384"/>
        <v>8209.4596573716117</v>
      </c>
      <c r="O1239" s="189">
        <f t="shared" si="387"/>
        <v>344857.10500009486</v>
      </c>
      <c r="P1239" s="189">
        <f t="shared" si="388"/>
        <v>1164885.1808089931</v>
      </c>
      <c r="Q1239" s="200">
        <f t="shared" si="389"/>
        <v>15.940702508258259</v>
      </c>
    </row>
    <row r="1240" spans="2:17" x14ac:dyDescent="0.2">
      <c r="B1240" s="209" t="s">
        <v>55</v>
      </c>
      <c r="C1240" s="187" t="s">
        <v>18</v>
      </c>
      <c r="D1240" s="188" t="s">
        <v>133</v>
      </c>
      <c r="E1240" s="187" t="str">
        <f t="shared" si="382"/>
        <v>BATotal75-79</v>
      </c>
      <c r="F1240" s="189">
        <f>VLOOKUP(E1240,'Appendix 1b. Pop 2019'!$E$4:$F$1683,2,FALSE)</f>
        <v>241769</v>
      </c>
      <c r="G1240" s="189">
        <f>VLOOKUP(E1240,'Appendix 2b. Deaths 2019'!$E$4:$F$1683,2,FALSE)</f>
        <v>9362</v>
      </c>
      <c r="H1240" s="190">
        <f t="shared" si="383"/>
        <v>3.8722913193999231E-2</v>
      </c>
      <c r="I1240" s="191">
        <v>5</v>
      </c>
      <c r="J1240" s="213">
        <f>VLOOKUP(E1240,'Appendix 3. nax IBGE 2019'!$E$5:$O$1850,11,FALSE)</f>
        <v>2.4999999999999973</v>
      </c>
      <c r="K1240" s="190">
        <f t="shared" si="386"/>
        <v>0.17652560205751694</v>
      </c>
      <c r="L1240" s="190">
        <f t="shared" si="385"/>
        <v>0.82347439794248301</v>
      </c>
      <c r="M1240" s="189">
        <f t="shared" si="390"/>
        <v>64866.691171333165</v>
      </c>
      <c r="N1240" s="189">
        <f t="shared" si="384"/>
        <v>11450.631712498605</v>
      </c>
      <c r="O1240" s="189">
        <f t="shared" si="387"/>
        <v>295706.87657541927</v>
      </c>
      <c r="P1240" s="189">
        <f t="shared" si="388"/>
        <v>820028.07580889831</v>
      </c>
      <c r="Q1240" s="200">
        <f t="shared" si="389"/>
        <v>12.641743566708966</v>
      </c>
    </row>
    <row r="1241" spans="2:17" x14ac:dyDescent="0.2">
      <c r="B1241" s="209" t="s">
        <v>55</v>
      </c>
      <c r="C1241" s="187" t="s">
        <v>18</v>
      </c>
      <c r="D1241" s="188" t="s">
        <v>134</v>
      </c>
      <c r="E1241" s="187" t="str">
        <f t="shared" si="382"/>
        <v>BATotal80-84</v>
      </c>
      <c r="F1241" s="189">
        <f>VLOOKUP(E1241,'Appendix 1b. Pop 2019'!$E$4:$F$1683,2,FALSE)</f>
        <v>156708</v>
      </c>
      <c r="G1241" s="189">
        <f>VLOOKUP(E1241,'Appendix 2b. Deaths 2019'!$E$4:$F$1683,2,FALSE)</f>
        <v>9141</v>
      </c>
      <c r="H1241" s="190">
        <f t="shared" si="383"/>
        <v>5.8331418944789035E-2</v>
      </c>
      <c r="I1241" s="191">
        <v>5</v>
      </c>
      <c r="J1241" s="213">
        <f>VLOOKUP(E1241,'Appendix 3. nax IBGE 2019'!$E$5:$O$1850,11,FALSE)</f>
        <v>2.4999999999999996</v>
      </c>
      <c r="K1241" s="190">
        <f t="shared" si="386"/>
        <v>0.25453816401714185</v>
      </c>
      <c r="L1241" s="190">
        <f t="shared" si="385"/>
        <v>0.7454618359828582</v>
      </c>
      <c r="M1241" s="189">
        <f t="shared" si="390"/>
        <v>53416.059458834556</v>
      </c>
      <c r="N1241" s="189">
        <f t="shared" si="384"/>
        <v>13596.425703682231</v>
      </c>
      <c r="O1241" s="189">
        <f t="shared" si="387"/>
        <v>233089.23303496718</v>
      </c>
      <c r="P1241" s="189">
        <f t="shared" si="388"/>
        <v>524321.1992334791</v>
      </c>
      <c r="Q1241" s="200">
        <f t="shared" si="389"/>
        <v>9.8157970570171074</v>
      </c>
    </row>
    <row r="1242" spans="2:17" x14ac:dyDescent="0.2">
      <c r="B1242" s="209" t="s">
        <v>55</v>
      </c>
      <c r="C1242" s="187" t="s">
        <v>18</v>
      </c>
      <c r="D1242" s="188" t="s">
        <v>135</v>
      </c>
      <c r="E1242" s="187" t="str">
        <f t="shared" si="382"/>
        <v>BATotal85-89</v>
      </c>
      <c r="F1242" s="189">
        <f>VLOOKUP(E1242,'Appendix 1b. Pop 2019'!$E$4:$F$1683,2,FALSE)</f>
        <v>82875</v>
      </c>
      <c r="G1242" s="189">
        <f>VLOOKUP(E1242,'Appendix 2b. Deaths 2019'!$E$4:$F$1683,2,FALSE)</f>
        <v>8242</v>
      </c>
      <c r="H1242" s="190">
        <f t="shared" si="383"/>
        <v>9.9450980392156857E-2</v>
      </c>
      <c r="I1242" s="191">
        <v>5</v>
      </c>
      <c r="J1242" s="213">
        <f>VLOOKUP(E1242,'Appendix 3. nax IBGE 2019'!$E$5:$O$1850,11,FALSE)</f>
        <v>2.5</v>
      </c>
      <c r="K1242" s="190">
        <f t="shared" si="386"/>
        <v>0.39824120603015073</v>
      </c>
      <c r="L1242" s="190">
        <f t="shared" si="385"/>
        <v>0.60175879396984921</v>
      </c>
      <c r="M1242" s="189">
        <f t="shared" si="390"/>
        <v>39819.633755152325</v>
      </c>
      <c r="N1242" s="189">
        <f t="shared" si="384"/>
        <v>15857.818970330762</v>
      </c>
      <c r="O1242" s="189">
        <f t="shared" si="387"/>
        <v>159453.62134993472</v>
      </c>
      <c r="P1242" s="189">
        <f t="shared" si="388"/>
        <v>291231.96619851195</v>
      </c>
      <c r="Q1242" s="200">
        <f t="shared" si="389"/>
        <v>7.3137781223522422</v>
      </c>
    </row>
    <row r="1243" spans="2:17" x14ac:dyDescent="0.2">
      <c r="B1243" s="210" t="s">
        <v>55</v>
      </c>
      <c r="C1243" s="211" t="s">
        <v>18</v>
      </c>
      <c r="D1243" s="203" t="s">
        <v>8</v>
      </c>
      <c r="E1243" s="211" t="str">
        <f t="shared" si="382"/>
        <v>BATotal90+</v>
      </c>
      <c r="F1243" s="204">
        <f>VLOOKUP(E1243,'Appendix 1b. Pop 2019'!$E$4:$F$1683,2,FALSE)</f>
        <v>56623</v>
      </c>
      <c r="G1243" s="204">
        <f>VLOOKUP(E1243,'Appendix 2b. Deaths 2019'!$E$4:$F$1683,2,FALSE)</f>
        <v>10296</v>
      </c>
      <c r="H1243" s="202">
        <f t="shared" si="383"/>
        <v>0.18183423697084225</v>
      </c>
      <c r="I1243" s="205"/>
      <c r="J1243" s="214">
        <f>VLOOKUP(E1243,'Appendix 3. nax IBGE 2019'!$E$5:$O$1850,11,FALSE)</f>
        <v>5.5488400162453457</v>
      </c>
      <c r="K1243" s="202">
        <v>1</v>
      </c>
      <c r="L1243" s="202">
        <f t="shared" si="385"/>
        <v>0</v>
      </c>
      <c r="M1243" s="204">
        <f t="shared" si="390"/>
        <v>23961.814784821563</v>
      </c>
      <c r="N1243" s="204">
        <f t="shared" si="384"/>
        <v>23961.814784821563</v>
      </c>
      <c r="O1243" s="204">
        <f>M1243*Q1243</f>
        <v>131778.34484857722</v>
      </c>
      <c r="P1243" s="204">
        <f>O1243</f>
        <v>131778.34484857722</v>
      </c>
      <c r="Q1243" s="206">
        <f>1/H1243</f>
        <v>5.4995143745143737</v>
      </c>
    </row>
    <row r="1244" spans="2:17" x14ac:dyDescent="0.2">
      <c r="B1244" s="207" t="s">
        <v>49</v>
      </c>
      <c r="C1244" s="208" t="s">
        <v>18</v>
      </c>
      <c r="D1244" s="194">
        <v>0</v>
      </c>
      <c r="E1244" s="208" t="str">
        <f t="shared" si="382"/>
        <v>CETotal0</v>
      </c>
      <c r="F1244" s="195">
        <f>VLOOKUP(E1244,'Appendix 1b. Pop 2019'!$E$4:$F$1683,2,FALSE)</f>
        <v>132182</v>
      </c>
      <c r="G1244" s="195">
        <f>VLOOKUP(E1244,'Appendix 2b. Deaths 2019'!$E$4:$F$1683,2,FALSE)</f>
        <v>1569</v>
      </c>
      <c r="H1244" s="193">
        <f t="shared" si="383"/>
        <v>1.1869997427788957E-2</v>
      </c>
      <c r="I1244" s="196">
        <v>1</v>
      </c>
      <c r="J1244" s="212">
        <f>VLOOKUP(E1244,'Appendix 3. nax IBGE 2019'!$E$5:$O$1850,11,FALSE)</f>
        <v>8.8259685401728821E-2</v>
      </c>
      <c r="K1244" s="193">
        <f t="shared" ref="K1244:K1262" si="391">(I1244*H1244)/(1+(I1244-J1244)*H1244)</f>
        <v>1.1742911468918251E-2</v>
      </c>
      <c r="L1244" s="193">
        <f t="shared" si="385"/>
        <v>0.98825708853108174</v>
      </c>
      <c r="M1244" s="195">
        <v>100000</v>
      </c>
      <c r="N1244" s="195">
        <f t="shared" si="384"/>
        <v>1174.2911468918251</v>
      </c>
      <c r="O1244" s="195">
        <f t="shared" ref="O1244:O1262" si="392">M1245*I1244+N1244*J1244</f>
        <v>98929.351420302875</v>
      </c>
      <c r="P1244" s="195">
        <f t="shared" ref="P1244:P1262" si="393">P1245+O1244</f>
        <v>7669153.594531077</v>
      </c>
      <c r="Q1244" s="197">
        <f t="shared" ref="Q1244:Q1262" si="394">P1244/M1244</f>
        <v>76.691535945310775</v>
      </c>
    </row>
    <row r="1245" spans="2:17" x14ac:dyDescent="0.2">
      <c r="B1245" s="209" t="s">
        <v>49</v>
      </c>
      <c r="C1245" s="187" t="s">
        <v>18</v>
      </c>
      <c r="D1245" s="199" t="s">
        <v>139</v>
      </c>
      <c r="E1245" s="187" t="str">
        <f t="shared" si="382"/>
        <v>CETotal01-04</v>
      </c>
      <c r="F1245" s="189">
        <f>VLOOKUP(E1245,'Appendix 1b. Pop 2019'!$E$4:$F$1683,2,FALSE)</f>
        <v>525849</v>
      </c>
      <c r="G1245" s="189">
        <f>VLOOKUP(E1245,'Appendix 2b. Deaths 2019'!$E$4:$F$1683,2,FALSE)</f>
        <v>255</v>
      </c>
      <c r="H1245" s="190">
        <f t="shared" si="383"/>
        <v>4.8493008449193592E-4</v>
      </c>
      <c r="I1245" s="191">
        <v>4</v>
      </c>
      <c r="J1245" s="213">
        <f>VLOOKUP(E1245,'Appendix 3. nax IBGE 2019'!$E$5:$O$1850,11,FALSE)</f>
        <v>1.5032760037407131</v>
      </c>
      <c r="K1245" s="190">
        <f t="shared" si="391"/>
        <v>1.9373746875673253E-3</v>
      </c>
      <c r="L1245" s="190">
        <f t="shared" si="385"/>
        <v>0.99806262531243273</v>
      </c>
      <c r="M1245" s="189">
        <f t="shared" ref="M1245:M1263" si="395">M1244-N1244</f>
        <v>98825.708853108168</v>
      </c>
      <c r="N1245" s="189">
        <f t="shared" si="384"/>
        <v>191.46242681290988</v>
      </c>
      <c r="O1245" s="189">
        <f t="shared" si="392"/>
        <v>394824.80657702684</v>
      </c>
      <c r="P1245" s="189">
        <f t="shared" si="393"/>
        <v>7570224.2431107741</v>
      </c>
      <c r="Q1245" s="200">
        <f t="shared" si="394"/>
        <v>76.601770237367575</v>
      </c>
    </row>
    <row r="1246" spans="2:17" x14ac:dyDescent="0.2">
      <c r="B1246" s="209" t="s">
        <v>49</v>
      </c>
      <c r="C1246" s="187" t="s">
        <v>18</v>
      </c>
      <c r="D1246" s="199" t="s">
        <v>138</v>
      </c>
      <c r="E1246" s="187" t="str">
        <f t="shared" si="382"/>
        <v>CETotal05-09</v>
      </c>
      <c r="F1246" s="189">
        <f>VLOOKUP(E1246,'Appendix 1b. Pop 2019'!$E$4:$F$1683,2,FALSE)</f>
        <v>643033</v>
      </c>
      <c r="G1246" s="189">
        <f>VLOOKUP(E1246,'Appendix 2b. Deaths 2019'!$E$4:$F$1683,2,FALSE)</f>
        <v>179</v>
      </c>
      <c r="H1246" s="190">
        <f t="shared" si="383"/>
        <v>2.7836829525078804E-4</v>
      </c>
      <c r="I1246" s="191">
        <v>5</v>
      </c>
      <c r="J1246" s="213">
        <f>VLOOKUP(E1246,'Appendix 3. nax IBGE 2019'!$E$5:$O$1850,11,FALSE)</f>
        <v>2.4999999999997131</v>
      </c>
      <c r="K1246" s="190">
        <f t="shared" si="391"/>
        <v>1.390873538514376E-3</v>
      </c>
      <c r="L1246" s="190">
        <f t="shared" si="385"/>
        <v>0.99860912646148559</v>
      </c>
      <c r="M1246" s="189">
        <f t="shared" si="395"/>
        <v>98634.246426295256</v>
      </c>
      <c r="N1246" s="189">
        <f t="shared" si="384"/>
        <v>137.18776334564024</v>
      </c>
      <c r="O1246" s="189">
        <f t="shared" si="392"/>
        <v>492828.26272311207</v>
      </c>
      <c r="P1246" s="189">
        <f t="shared" si="393"/>
        <v>7175399.4365337472</v>
      </c>
      <c r="Q1246" s="200">
        <f t="shared" si="394"/>
        <v>72.747546582571459</v>
      </c>
    </row>
    <row r="1247" spans="2:17" x14ac:dyDescent="0.2">
      <c r="B1247" s="209" t="s">
        <v>49</v>
      </c>
      <c r="C1247" s="187" t="s">
        <v>18</v>
      </c>
      <c r="D1247" s="199" t="s">
        <v>120</v>
      </c>
      <c r="E1247" s="187" t="str">
        <f t="shared" si="382"/>
        <v>CETotal10-14</v>
      </c>
      <c r="F1247" s="189">
        <f>VLOOKUP(E1247,'Appendix 1b. Pop 2019'!$E$4:$F$1683,2,FALSE)</f>
        <v>687783</v>
      </c>
      <c r="G1247" s="189">
        <f>VLOOKUP(E1247,'Appendix 2b. Deaths 2019'!$E$4:$F$1683,2,FALSE)</f>
        <v>219</v>
      </c>
      <c r="H1247" s="190">
        <f t="shared" si="383"/>
        <v>3.1841438360645725E-4</v>
      </c>
      <c r="I1247" s="191">
        <v>5</v>
      </c>
      <c r="J1247" s="213">
        <f>VLOOKUP(E1247,'Appendix 3. nax IBGE 2019'!$E$5:$O$1850,11,FALSE)</f>
        <v>2.4999999999998272</v>
      </c>
      <c r="K1247" s="190">
        <f t="shared" si="391"/>
        <v>1.5908055795871314E-3</v>
      </c>
      <c r="L1247" s="190">
        <f t="shared" si="385"/>
        <v>0.99840919442041287</v>
      </c>
      <c r="M1247" s="189">
        <f t="shared" si="395"/>
        <v>98497.05866294961</v>
      </c>
      <c r="N1247" s="189">
        <f t="shared" si="384"/>
        <v>156.68967049394124</v>
      </c>
      <c r="O1247" s="189">
        <f t="shared" si="392"/>
        <v>492093.56913851312</v>
      </c>
      <c r="P1247" s="189">
        <f t="shared" si="393"/>
        <v>6682571.1738106348</v>
      </c>
      <c r="Q1247" s="200">
        <f t="shared" si="394"/>
        <v>67.845388121466144</v>
      </c>
    </row>
    <row r="1248" spans="2:17" x14ac:dyDescent="0.2">
      <c r="B1248" s="209" t="s">
        <v>49</v>
      </c>
      <c r="C1248" s="187" t="s">
        <v>18</v>
      </c>
      <c r="D1248" s="188" t="s">
        <v>121</v>
      </c>
      <c r="E1248" s="187" t="str">
        <f t="shared" si="382"/>
        <v>CETotal15-19</v>
      </c>
      <c r="F1248" s="189">
        <f>VLOOKUP(E1248,'Appendix 1b. Pop 2019'!$E$4:$F$1683,2,FALSE)</f>
        <v>743073</v>
      </c>
      <c r="G1248" s="189">
        <f>VLOOKUP(E1248,'Appendix 2b. Deaths 2019'!$E$4:$F$1683,2,FALSE)</f>
        <v>809</v>
      </c>
      <c r="H1248" s="190">
        <f t="shared" si="383"/>
        <v>1.0887221040193898E-3</v>
      </c>
      <c r="I1248" s="191">
        <v>5</v>
      </c>
      <c r="J1248" s="213">
        <f>VLOOKUP(E1248,'Appendix 3. nax IBGE 2019'!$E$5:$O$1850,11,FALSE)</f>
        <v>2.4999999999999973</v>
      </c>
      <c r="K1248" s="190">
        <f t="shared" si="391"/>
        <v>5.4288342903694902E-3</v>
      </c>
      <c r="L1248" s="190">
        <f t="shared" si="385"/>
        <v>0.99457116570963056</v>
      </c>
      <c r="M1248" s="189">
        <f t="shared" si="395"/>
        <v>98340.368992455667</v>
      </c>
      <c r="N1248" s="189">
        <f t="shared" si="384"/>
        <v>533.87356731383193</v>
      </c>
      <c r="O1248" s="189">
        <f t="shared" si="392"/>
        <v>490367.16104399378</v>
      </c>
      <c r="P1248" s="189">
        <f t="shared" si="393"/>
        <v>6190477.6046721218</v>
      </c>
      <c r="Q1248" s="200">
        <f t="shared" si="394"/>
        <v>62.949505560092355</v>
      </c>
    </row>
    <row r="1249" spans="2:17" x14ac:dyDescent="0.2">
      <c r="B1249" s="209" t="s">
        <v>49</v>
      </c>
      <c r="C1249" s="187" t="s">
        <v>18</v>
      </c>
      <c r="D1249" s="188" t="s">
        <v>122</v>
      </c>
      <c r="E1249" s="187" t="str">
        <f t="shared" si="382"/>
        <v>CETotal20-24</v>
      </c>
      <c r="F1249" s="189">
        <f>VLOOKUP(E1249,'Appendix 1b. Pop 2019'!$E$4:$F$1683,2,FALSE)</f>
        <v>835224</v>
      </c>
      <c r="G1249" s="189">
        <f>VLOOKUP(E1249,'Appendix 2b. Deaths 2019'!$E$4:$F$1683,2,FALSE)</f>
        <v>1207</v>
      </c>
      <c r="H1249" s="190">
        <f t="shared" si="383"/>
        <v>1.4451213087746521E-3</v>
      </c>
      <c r="I1249" s="191">
        <v>5</v>
      </c>
      <c r="J1249" s="213">
        <f>VLOOKUP(E1249,'Appendix 3. nax IBGE 2019'!$E$5:$O$1850,11,FALSE)</f>
        <v>2.5000000000000284</v>
      </c>
      <c r="K1249" s="190">
        <f t="shared" si="391"/>
        <v>7.1995958205362054E-3</v>
      </c>
      <c r="L1249" s="190">
        <f t="shared" si="385"/>
        <v>0.9928004041794638</v>
      </c>
      <c r="M1249" s="189">
        <f t="shared" si="395"/>
        <v>97806.495425141838</v>
      </c>
      <c r="N1249" s="189">
        <f t="shared" si="384"/>
        <v>704.16723568414466</v>
      </c>
      <c r="O1249" s="189">
        <f t="shared" si="392"/>
        <v>487272.05903649889</v>
      </c>
      <c r="P1249" s="189">
        <f t="shared" si="393"/>
        <v>5700110.4436281277</v>
      </c>
      <c r="Q1249" s="200">
        <f t="shared" si="394"/>
        <v>58.279467215864223</v>
      </c>
    </row>
    <row r="1250" spans="2:17" x14ac:dyDescent="0.2">
      <c r="B1250" s="209" t="s">
        <v>49</v>
      </c>
      <c r="C1250" s="187" t="s">
        <v>18</v>
      </c>
      <c r="D1250" s="188" t="s">
        <v>123</v>
      </c>
      <c r="E1250" s="187" t="str">
        <f t="shared" si="382"/>
        <v>CETotal25-29</v>
      </c>
      <c r="F1250" s="189">
        <f>VLOOKUP(E1250,'Appendix 1b. Pop 2019'!$E$4:$F$1683,2,FALSE)</f>
        <v>803135</v>
      </c>
      <c r="G1250" s="189">
        <f>VLOOKUP(E1250,'Appendix 2b. Deaths 2019'!$E$4:$F$1683,2,FALSE)</f>
        <v>1119</v>
      </c>
      <c r="H1250" s="190">
        <f t="shared" si="383"/>
        <v>1.3932900446375766E-3</v>
      </c>
      <c r="I1250" s="191">
        <v>5</v>
      </c>
      <c r="J1250" s="213">
        <f>VLOOKUP(E1250,'Appendix 3. nax IBGE 2019'!$E$5:$O$1850,11,FALSE)</f>
        <v>2.5000000000000573</v>
      </c>
      <c r="K1250" s="190">
        <f t="shared" si="391"/>
        <v>6.9422687383868999E-3</v>
      </c>
      <c r="L1250" s="190">
        <f t="shared" si="385"/>
        <v>0.99305773126161312</v>
      </c>
      <c r="M1250" s="189">
        <f t="shared" si="395"/>
        <v>97102.328189457694</v>
      </c>
      <c r="N1250" s="189">
        <f t="shared" si="384"/>
        <v>674.11045741425721</v>
      </c>
      <c r="O1250" s="189">
        <f t="shared" si="392"/>
        <v>483826.36480375292</v>
      </c>
      <c r="P1250" s="189">
        <f t="shared" si="393"/>
        <v>5212838.3845916288</v>
      </c>
      <c r="Q1250" s="200">
        <f t="shared" si="394"/>
        <v>53.683969084868778</v>
      </c>
    </row>
    <row r="1251" spans="2:17" x14ac:dyDescent="0.2">
      <c r="B1251" s="209" t="s">
        <v>49</v>
      </c>
      <c r="C1251" s="187" t="s">
        <v>18</v>
      </c>
      <c r="D1251" s="188" t="s">
        <v>124</v>
      </c>
      <c r="E1251" s="187" t="str">
        <f t="shared" si="382"/>
        <v>CETotal30-34</v>
      </c>
      <c r="F1251" s="189">
        <f>VLOOKUP(E1251,'Appendix 1b. Pop 2019'!$E$4:$F$1683,2,FALSE)</f>
        <v>779221</v>
      </c>
      <c r="G1251" s="189">
        <f>VLOOKUP(E1251,'Appendix 2b. Deaths 2019'!$E$4:$F$1683,2,FALSE)</f>
        <v>1314</v>
      </c>
      <c r="H1251" s="190">
        <f t="shared" si="383"/>
        <v>1.6862995222151353E-3</v>
      </c>
      <c r="I1251" s="191">
        <v>5</v>
      </c>
      <c r="J1251" s="213">
        <f>VLOOKUP(E1251,'Appendix 3. nax IBGE 2019'!$E$5:$O$1850,11,FALSE)</f>
        <v>2.4999999999999991</v>
      </c>
      <c r="K1251" s="190">
        <f t="shared" si="391"/>
        <v>8.3961017551303103E-3</v>
      </c>
      <c r="L1251" s="190">
        <f t="shared" si="385"/>
        <v>0.99160389824486972</v>
      </c>
      <c r="M1251" s="189">
        <f t="shared" si="395"/>
        <v>96428.217732043442</v>
      </c>
      <c r="N1251" s="189">
        <f t="shared" si="384"/>
        <v>809.62112814409761</v>
      </c>
      <c r="O1251" s="189">
        <f t="shared" si="392"/>
        <v>480117.03583985701</v>
      </c>
      <c r="P1251" s="189">
        <f t="shared" si="393"/>
        <v>4729012.0197878759</v>
      </c>
      <c r="Q1251" s="200">
        <f t="shared" si="394"/>
        <v>49.041786014638831</v>
      </c>
    </row>
    <row r="1252" spans="2:17" x14ac:dyDescent="0.2">
      <c r="B1252" s="209" t="s">
        <v>49</v>
      </c>
      <c r="C1252" s="187" t="s">
        <v>18</v>
      </c>
      <c r="D1252" s="188" t="s">
        <v>125</v>
      </c>
      <c r="E1252" s="187" t="str">
        <f t="shared" si="382"/>
        <v>CETotal35-39</v>
      </c>
      <c r="F1252" s="189">
        <f>VLOOKUP(E1252,'Appendix 1b. Pop 2019'!$E$4:$F$1683,2,FALSE)</f>
        <v>707765</v>
      </c>
      <c r="G1252" s="189">
        <f>VLOOKUP(E1252,'Appendix 2b. Deaths 2019'!$E$4:$F$1683,2,FALSE)</f>
        <v>1452</v>
      </c>
      <c r="H1252" s="190">
        <f t="shared" si="383"/>
        <v>2.0515284027890612E-3</v>
      </c>
      <c r="I1252" s="191">
        <v>5</v>
      </c>
      <c r="J1252" s="213">
        <f>VLOOKUP(E1252,'Appendix 3. nax IBGE 2019'!$E$5:$O$1850,11,FALSE)</f>
        <v>2.5000000000000253</v>
      </c>
      <c r="K1252" s="190">
        <f t="shared" si="391"/>
        <v>1.020530085255027E-2</v>
      </c>
      <c r="L1252" s="190">
        <f t="shared" si="385"/>
        <v>0.98979469914744977</v>
      </c>
      <c r="M1252" s="189">
        <f t="shared" si="395"/>
        <v>95618.59660389935</v>
      </c>
      <c r="N1252" s="189">
        <f t="shared" si="384"/>
        <v>975.81654544143441</v>
      </c>
      <c r="O1252" s="189">
        <f t="shared" si="392"/>
        <v>475653.44165589317</v>
      </c>
      <c r="P1252" s="189">
        <f t="shared" si="393"/>
        <v>4248894.9839480193</v>
      </c>
      <c r="Q1252" s="200">
        <f t="shared" si="394"/>
        <v>44.435864307328146</v>
      </c>
    </row>
    <row r="1253" spans="2:17" x14ac:dyDescent="0.2">
      <c r="B1253" s="209" t="s">
        <v>49</v>
      </c>
      <c r="C1253" s="187" t="s">
        <v>18</v>
      </c>
      <c r="D1253" s="188" t="s">
        <v>126</v>
      </c>
      <c r="E1253" s="187" t="str">
        <f t="shared" si="382"/>
        <v>CETotal40-44</v>
      </c>
      <c r="F1253" s="189">
        <f>VLOOKUP(E1253,'Appendix 1b. Pop 2019'!$E$4:$F$1683,2,FALSE)</f>
        <v>627560</v>
      </c>
      <c r="G1253" s="189">
        <f>VLOOKUP(E1253,'Appendix 2b. Deaths 2019'!$E$4:$F$1683,2,FALSE)</f>
        <v>1679</v>
      </c>
      <c r="H1253" s="190">
        <f t="shared" si="383"/>
        <v>2.6754413920581301E-3</v>
      </c>
      <c r="I1253" s="191">
        <v>5</v>
      </c>
      <c r="J1253" s="213">
        <f>VLOOKUP(E1253,'Appendix 3. nax IBGE 2019'!$E$5:$O$1850,11,FALSE)</f>
        <v>2.5000000000000031</v>
      </c>
      <c r="K1253" s="190">
        <f t="shared" si="391"/>
        <v>1.3288326612663879E-2</v>
      </c>
      <c r="L1253" s="190">
        <f t="shared" si="385"/>
        <v>0.98671167338733612</v>
      </c>
      <c r="M1253" s="189">
        <f t="shared" si="395"/>
        <v>94642.780058457909</v>
      </c>
      <c r="N1253" s="189">
        <f t="shared" si="384"/>
        <v>1257.6441729473006</v>
      </c>
      <c r="O1253" s="189">
        <f t="shared" si="392"/>
        <v>470069.78985992126</v>
      </c>
      <c r="P1253" s="189">
        <f t="shared" si="393"/>
        <v>3773241.542292126</v>
      </c>
      <c r="Q1253" s="200">
        <f t="shared" si="394"/>
        <v>39.868244994087362</v>
      </c>
    </row>
    <row r="1254" spans="2:17" x14ac:dyDescent="0.2">
      <c r="B1254" s="209" t="s">
        <v>49</v>
      </c>
      <c r="C1254" s="187" t="s">
        <v>18</v>
      </c>
      <c r="D1254" s="188" t="s">
        <v>127</v>
      </c>
      <c r="E1254" s="187" t="str">
        <f t="shared" si="382"/>
        <v>CETotal45-49</v>
      </c>
      <c r="F1254" s="189">
        <f>VLOOKUP(E1254,'Appendix 1b. Pop 2019'!$E$4:$F$1683,2,FALSE)</f>
        <v>551502</v>
      </c>
      <c r="G1254" s="189">
        <f>VLOOKUP(E1254,'Appendix 2b. Deaths 2019'!$E$4:$F$1683,2,FALSE)</f>
        <v>2048</v>
      </c>
      <c r="H1254" s="190">
        <f t="shared" si="383"/>
        <v>3.7134951459831516E-3</v>
      </c>
      <c r="I1254" s="191">
        <v>5</v>
      </c>
      <c r="J1254" s="213">
        <f>VLOOKUP(E1254,'Appendix 3. nax IBGE 2019'!$E$5:$O$1850,11,FALSE)</f>
        <v>2.5000000000000036</v>
      </c>
      <c r="K1254" s="190">
        <f t="shared" si="391"/>
        <v>1.8396685722087882E-2</v>
      </c>
      <c r="L1254" s="190">
        <f t="shared" si="385"/>
        <v>0.98160331427791214</v>
      </c>
      <c r="M1254" s="189">
        <f t="shared" si="395"/>
        <v>93385.135885510608</v>
      </c>
      <c r="N1254" s="189">
        <f t="shared" si="384"/>
        <v>1717.9769960002097</v>
      </c>
      <c r="O1254" s="189">
        <f t="shared" si="392"/>
        <v>462630.73693755246</v>
      </c>
      <c r="P1254" s="189">
        <f t="shared" si="393"/>
        <v>3303171.7524322048</v>
      </c>
      <c r="Q1254" s="200">
        <f t="shared" si="394"/>
        <v>35.371493772647774</v>
      </c>
    </row>
    <row r="1255" spans="2:17" x14ac:dyDescent="0.2">
      <c r="B1255" s="209" t="s">
        <v>49</v>
      </c>
      <c r="C1255" s="187" t="s">
        <v>18</v>
      </c>
      <c r="D1255" s="188" t="s">
        <v>128</v>
      </c>
      <c r="E1255" s="187" t="str">
        <f t="shared" si="382"/>
        <v>CETotal50-54</v>
      </c>
      <c r="F1255" s="189">
        <f>VLOOKUP(E1255,'Appendix 1b. Pop 2019'!$E$4:$F$1683,2,FALSE)</f>
        <v>511947</v>
      </c>
      <c r="G1255" s="189">
        <f>VLOOKUP(E1255,'Appendix 2b. Deaths 2019'!$E$4:$F$1683,2,FALSE)</f>
        <v>2682</v>
      </c>
      <c r="H1255" s="190">
        <f t="shared" si="383"/>
        <v>5.2388235500940529E-3</v>
      </c>
      <c r="I1255" s="191">
        <v>5</v>
      </c>
      <c r="J1255" s="213">
        <f>VLOOKUP(E1255,'Appendix 3. nax IBGE 2019'!$E$5:$O$1850,11,FALSE)</f>
        <v>2.5000000000000058</v>
      </c>
      <c r="K1255" s="190">
        <f t="shared" si="391"/>
        <v>2.5855486916082464E-2</v>
      </c>
      <c r="L1255" s="190">
        <f t="shared" si="385"/>
        <v>0.97414451308391758</v>
      </c>
      <c r="M1255" s="189">
        <f t="shared" si="395"/>
        <v>91667.158889510392</v>
      </c>
      <c r="N1255" s="189">
        <f t="shared" si="384"/>
        <v>2370.0990273021885</v>
      </c>
      <c r="O1255" s="189">
        <f t="shared" si="392"/>
        <v>452410.54687929648</v>
      </c>
      <c r="P1255" s="189">
        <f t="shared" si="393"/>
        <v>2840541.0154946526</v>
      </c>
      <c r="Q1255" s="200">
        <f t="shared" si="394"/>
        <v>30.987553775048873</v>
      </c>
    </row>
    <row r="1256" spans="2:17" x14ac:dyDescent="0.2">
      <c r="B1256" s="209" t="s">
        <v>49</v>
      </c>
      <c r="C1256" s="187" t="s">
        <v>18</v>
      </c>
      <c r="D1256" s="188" t="s">
        <v>129</v>
      </c>
      <c r="E1256" s="187" t="str">
        <f t="shared" si="382"/>
        <v>CETotal55-59</v>
      </c>
      <c r="F1256" s="189">
        <f>VLOOKUP(E1256,'Appendix 1b. Pop 2019'!$E$4:$F$1683,2,FALSE)</f>
        <v>436154</v>
      </c>
      <c r="G1256" s="189">
        <f>VLOOKUP(E1256,'Appendix 2b. Deaths 2019'!$E$4:$F$1683,2,FALSE)</f>
        <v>3214</v>
      </c>
      <c r="H1256" s="190">
        <f t="shared" si="383"/>
        <v>7.3689568363467951E-3</v>
      </c>
      <c r="I1256" s="191">
        <v>5</v>
      </c>
      <c r="J1256" s="213">
        <f>VLOOKUP(E1256,'Appendix 3. nax IBGE 2019'!$E$5:$O$1850,11,FALSE)</f>
        <v>2.5000000000000004</v>
      </c>
      <c r="K1256" s="190">
        <f t="shared" si="391"/>
        <v>3.6178293474174276E-2</v>
      </c>
      <c r="L1256" s="190">
        <f t="shared" si="385"/>
        <v>0.96382170652582577</v>
      </c>
      <c r="M1256" s="189">
        <f t="shared" si="395"/>
        <v>89297.059862208203</v>
      </c>
      <c r="N1256" s="189">
        <f t="shared" si="384"/>
        <v>3230.6152380758767</v>
      </c>
      <c r="O1256" s="189">
        <f t="shared" si="392"/>
        <v>438408.76121585135</v>
      </c>
      <c r="P1256" s="189">
        <f t="shared" si="393"/>
        <v>2388130.4686153559</v>
      </c>
      <c r="Q1256" s="200">
        <f t="shared" si="394"/>
        <v>26.743662919030182</v>
      </c>
    </row>
    <row r="1257" spans="2:17" x14ac:dyDescent="0.2">
      <c r="B1257" s="209" t="s">
        <v>49</v>
      </c>
      <c r="C1257" s="187" t="s">
        <v>18</v>
      </c>
      <c r="D1257" s="188" t="s">
        <v>130</v>
      </c>
      <c r="E1257" s="187" t="str">
        <f t="shared" si="382"/>
        <v>CETotal60-64</v>
      </c>
      <c r="F1257" s="189">
        <f>VLOOKUP(E1257,'Appendix 1b. Pop 2019'!$E$4:$F$1683,2,FALSE)</f>
        <v>331495</v>
      </c>
      <c r="G1257" s="189">
        <f>VLOOKUP(E1257,'Appendix 2b. Deaths 2019'!$E$4:$F$1683,2,FALSE)</f>
        <v>3734</v>
      </c>
      <c r="H1257" s="190">
        <f t="shared" si="383"/>
        <v>1.1264121630793827E-2</v>
      </c>
      <c r="I1257" s="191">
        <v>5</v>
      </c>
      <c r="J1257" s="213">
        <f>VLOOKUP(E1257,'Appendix 3. nax IBGE 2019'!$E$5:$O$1850,11,FALSE)</f>
        <v>2.5000000000000031</v>
      </c>
      <c r="K1257" s="190">
        <f t="shared" si="391"/>
        <v>5.4778041839039997E-2</v>
      </c>
      <c r="L1257" s="190">
        <f t="shared" si="385"/>
        <v>0.94522195816096</v>
      </c>
      <c r="M1257" s="189">
        <f t="shared" si="395"/>
        <v>86066.444624132331</v>
      </c>
      <c r="N1257" s="189">
        <f t="shared" si="384"/>
        <v>4714.5513045581401</v>
      </c>
      <c r="O1257" s="189">
        <f t="shared" si="392"/>
        <v>418545.8448592663</v>
      </c>
      <c r="P1257" s="189">
        <f t="shared" si="393"/>
        <v>1949721.7073995047</v>
      </c>
      <c r="Q1257" s="200">
        <f t="shared" si="394"/>
        <v>22.653680141131549</v>
      </c>
    </row>
    <row r="1258" spans="2:17" x14ac:dyDescent="0.2">
      <c r="B1258" s="209" t="s">
        <v>49</v>
      </c>
      <c r="C1258" s="187" t="s">
        <v>18</v>
      </c>
      <c r="D1258" s="188" t="s">
        <v>131</v>
      </c>
      <c r="E1258" s="187" t="str">
        <f t="shared" si="382"/>
        <v>CETotal65-69</v>
      </c>
      <c r="F1258" s="189">
        <f>VLOOKUP(E1258,'Appendix 1b. Pop 2019'!$E$4:$F$1683,2,FALSE)</f>
        <v>270254</v>
      </c>
      <c r="G1258" s="189">
        <f>VLOOKUP(E1258,'Appendix 2b. Deaths 2019'!$E$4:$F$1683,2,FALSE)</f>
        <v>4512</v>
      </c>
      <c r="H1258" s="190">
        <f t="shared" si="383"/>
        <v>1.6695405063384815E-2</v>
      </c>
      <c r="I1258" s="191">
        <v>5</v>
      </c>
      <c r="J1258" s="213">
        <f>VLOOKUP(E1258,'Appendix 3. nax IBGE 2019'!$E$5:$O$1850,11,FALSE)</f>
        <v>2.5000000000000031</v>
      </c>
      <c r="K1258" s="190">
        <f t="shared" si="391"/>
        <v>8.0132417398964248E-2</v>
      </c>
      <c r="L1258" s="190">
        <f t="shared" si="385"/>
        <v>0.91986758260103574</v>
      </c>
      <c r="M1258" s="189">
        <f t="shared" si="395"/>
        <v>81351.893319574185</v>
      </c>
      <c r="N1258" s="189">
        <f t="shared" si="384"/>
        <v>6518.9238716801301</v>
      </c>
      <c r="O1258" s="189">
        <f t="shared" si="392"/>
        <v>390462.15691867057</v>
      </c>
      <c r="P1258" s="189">
        <f t="shared" si="393"/>
        <v>1531175.8625402385</v>
      </c>
      <c r="Q1258" s="200">
        <f t="shared" si="394"/>
        <v>18.821637703320917</v>
      </c>
    </row>
    <row r="1259" spans="2:17" x14ac:dyDescent="0.2">
      <c r="B1259" s="209" t="s">
        <v>49</v>
      </c>
      <c r="C1259" s="187" t="s">
        <v>18</v>
      </c>
      <c r="D1259" s="188" t="s">
        <v>132</v>
      </c>
      <c r="E1259" s="187" t="str">
        <f t="shared" si="382"/>
        <v>CETotal70-74</v>
      </c>
      <c r="F1259" s="189">
        <f>VLOOKUP(E1259,'Appendix 1b. Pop 2019'!$E$4:$F$1683,2,FALSE)</f>
        <v>214007</v>
      </c>
      <c r="G1259" s="189">
        <f>VLOOKUP(E1259,'Appendix 2b. Deaths 2019'!$E$4:$F$1683,2,FALSE)</f>
        <v>5176</v>
      </c>
      <c r="H1259" s="190">
        <f t="shared" si="383"/>
        <v>2.4186124752928643E-2</v>
      </c>
      <c r="I1259" s="191">
        <v>5</v>
      </c>
      <c r="J1259" s="213">
        <f>VLOOKUP(E1259,'Appendix 3. nax IBGE 2019'!$E$5:$O$1850,11,FALSE)</f>
        <v>2.4999999999999969</v>
      </c>
      <c r="K1259" s="190">
        <f t="shared" si="391"/>
        <v>0.11403543558628225</v>
      </c>
      <c r="L1259" s="190">
        <f t="shared" si="385"/>
        <v>0.88596456441371774</v>
      </c>
      <c r="M1259" s="189">
        <f t="shared" si="395"/>
        <v>74832.969447894051</v>
      </c>
      <c r="N1259" s="189">
        <f t="shared" si="384"/>
        <v>8533.6102672055495</v>
      </c>
      <c r="O1259" s="189">
        <f t="shared" si="392"/>
        <v>352830.82157145638</v>
      </c>
      <c r="P1259" s="189">
        <f t="shared" si="393"/>
        <v>1140713.705621568</v>
      </c>
      <c r="Q1259" s="200">
        <f t="shared" si="394"/>
        <v>15.243464398614346</v>
      </c>
    </row>
    <row r="1260" spans="2:17" x14ac:dyDescent="0.2">
      <c r="B1260" s="209" t="s">
        <v>49</v>
      </c>
      <c r="C1260" s="187" t="s">
        <v>18</v>
      </c>
      <c r="D1260" s="188" t="s">
        <v>133</v>
      </c>
      <c r="E1260" s="187" t="str">
        <f t="shared" si="382"/>
        <v>CETotal75-79</v>
      </c>
      <c r="F1260" s="189">
        <f>VLOOKUP(E1260,'Appendix 1b. Pop 2019'!$E$4:$F$1683,2,FALSE)</f>
        <v>147663</v>
      </c>
      <c r="G1260" s="189">
        <f>VLOOKUP(E1260,'Appendix 2b. Deaths 2019'!$E$4:$F$1683,2,FALSE)</f>
        <v>6018</v>
      </c>
      <c r="H1260" s="190">
        <f t="shared" si="383"/>
        <v>4.0754962312833952E-2</v>
      </c>
      <c r="I1260" s="191">
        <v>5</v>
      </c>
      <c r="J1260" s="213">
        <f>VLOOKUP(E1260,'Appendix 3. nax IBGE 2019'!$E$5:$O$1850,11,FALSE)</f>
        <v>2.5000000000000027</v>
      </c>
      <c r="K1260" s="190">
        <f t="shared" si="391"/>
        <v>0.18493251714728226</v>
      </c>
      <c r="L1260" s="190">
        <f t="shared" si="385"/>
        <v>0.8150674828527178</v>
      </c>
      <c r="M1260" s="189">
        <f t="shared" si="395"/>
        <v>66299.359180688509</v>
      </c>
      <c r="N1260" s="189">
        <f t="shared" si="384"/>
        <v>12260.907378536504</v>
      </c>
      <c r="O1260" s="189">
        <f t="shared" si="392"/>
        <v>300844.52745710127</v>
      </c>
      <c r="P1260" s="189">
        <f t="shared" si="393"/>
        <v>787882.88405011175</v>
      </c>
      <c r="Q1260" s="200">
        <f t="shared" si="394"/>
        <v>11.883717939156252</v>
      </c>
    </row>
    <row r="1261" spans="2:17" x14ac:dyDescent="0.2">
      <c r="B1261" s="209" t="s">
        <v>49</v>
      </c>
      <c r="C1261" s="187" t="s">
        <v>18</v>
      </c>
      <c r="D1261" s="188" t="s">
        <v>134</v>
      </c>
      <c r="E1261" s="187" t="str">
        <f t="shared" si="382"/>
        <v>CETotal80-84</v>
      </c>
      <c r="F1261" s="189">
        <f>VLOOKUP(E1261,'Appendix 1b. Pop 2019'!$E$4:$F$1683,2,FALSE)</f>
        <v>102023</v>
      </c>
      <c r="G1261" s="189">
        <f>VLOOKUP(E1261,'Appendix 2b. Deaths 2019'!$E$4:$F$1683,2,FALSE)</f>
        <v>6513</v>
      </c>
      <c r="H1261" s="190">
        <f t="shared" si="383"/>
        <v>6.3838546210168295E-2</v>
      </c>
      <c r="I1261" s="191">
        <v>5</v>
      </c>
      <c r="J1261" s="213">
        <f>VLOOKUP(E1261,'Appendix 3. nax IBGE 2019'!$E$5:$O$1850,11,FALSE)</f>
        <v>2.5000000000000018</v>
      </c>
      <c r="K1261" s="190">
        <f t="shared" si="391"/>
        <v>0.27526192780555425</v>
      </c>
      <c r="L1261" s="190">
        <f t="shared" si="385"/>
        <v>0.72473807219444575</v>
      </c>
      <c r="M1261" s="189">
        <f t="shared" si="395"/>
        <v>54038.451802152005</v>
      </c>
      <c r="N1261" s="189">
        <f t="shared" si="384"/>
        <v>14874.728418687888</v>
      </c>
      <c r="O1261" s="189">
        <f t="shared" si="392"/>
        <v>233005.43796404032</v>
      </c>
      <c r="P1261" s="189">
        <f t="shared" si="393"/>
        <v>487038.35659301054</v>
      </c>
      <c r="Q1261" s="200">
        <f t="shared" si="394"/>
        <v>9.0128110697208186</v>
      </c>
    </row>
    <row r="1262" spans="2:17" x14ac:dyDescent="0.2">
      <c r="B1262" s="209" t="s">
        <v>49</v>
      </c>
      <c r="C1262" s="187" t="s">
        <v>18</v>
      </c>
      <c r="D1262" s="188" t="s">
        <v>135</v>
      </c>
      <c r="E1262" s="187" t="str">
        <f t="shared" si="382"/>
        <v>CETotal85-89</v>
      </c>
      <c r="F1262" s="189">
        <f>VLOOKUP(E1262,'Appendix 1b. Pop 2019'!$E$4:$F$1683,2,FALSE)</f>
        <v>50312</v>
      </c>
      <c r="G1262" s="189">
        <f>VLOOKUP(E1262,'Appendix 2b. Deaths 2019'!$E$4:$F$1683,2,FALSE)</f>
        <v>5425</v>
      </c>
      <c r="H1262" s="190">
        <f t="shared" si="383"/>
        <v>0.10782715853076801</v>
      </c>
      <c r="I1262" s="191">
        <v>5</v>
      </c>
      <c r="J1262" s="213">
        <f>VLOOKUP(E1262,'Appendix 3. nax IBGE 2019'!$E$5:$O$1850,11,FALSE)</f>
        <v>2.5</v>
      </c>
      <c r="K1262" s="190">
        <f t="shared" si="391"/>
        <v>0.42466085840202267</v>
      </c>
      <c r="L1262" s="190">
        <f t="shared" si="385"/>
        <v>0.57533914159797739</v>
      </c>
      <c r="M1262" s="189">
        <f t="shared" si="395"/>
        <v>39163.723383464116</v>
      </c>
      <c r="N1262" s="189">
        <f t="shared" si="384"/>
        <v>16631.300390241238</v>
      </c>
      <c r="O1262" s="189">
        <f t="shared" si="392"/>
        <v>154240.36594171746</v>
      </c>
      <c r="P1262" s="189">
        <f t="shared" si="393"/>
        <v>254032.91862897022</v>
      </c>
      <c r="Q1262" s="200">
        <f t="shared" si="394"/>
        <v>6.4864342989468957</v>
      </c>
    </row>
    <row r="1263" spans="2:17" x14ac:dyDescent="0.2">
      <c r="B1263" s="210" t="s">
        <v>49</v>
      </c>
      <c r="C1263" s="211" t="s">
        <v>18</v>
      </c>
      <c r="D1263" s="203" t="s">
        <v>8</v>
      </c>
      <c r="E1263" s="211" t="str">
        <f t="shared" si="382"/>
        <v>CETotal90+</v>
      </c>
      <c r="F1263" s="204">
        <f>VLOOKUP(E1263,'Appendix 1b. Pop 2019'!$E$4:$F$1683,2,FALSE)</f>
        <v>32676</v>
      </c>
      <c r="G1263" s="204">
        <f>VLOOKUP(E1263,'Appendix 2b. Deaths 2019'!$E$4:$F$1683,2,FALSE)</f>
        <v>7378</v>
      </c>
      <c r="H1263" s="202">
        <f t="shared" si="383"/>
        <v>0.22579263067694944</v>
      </c>
      <c r="I1263" s="205"/>
      <c r="J1263" s="214">
        <f>VLOOKUP(E1263,'Appendix 3. nax IBGE 2019'!$E$5:$O$1850,11,FALSE)</f>
        <v>4.7899623214386944</v>
      </c>
      <c r="K1263" s="202">
        <v>1</v>
      </c>
      <c r="L1263" s="202">
        <f t="shared" si="385"/>
        <v>0</v>
      </c>
      <c r="M1263" s="204">
        <f t="shared" si="395"/>
        <v>22532.422993222877</v>
      </c>
      <c r="N1263" s="204">
        <f t="shared" si="384"/>
        <v>22532.422993222877</v>
      </c>
      <c r="O1263" s="204">
        <f>M1263*Q1263</f>
        <v>99792.552687252741</v>
      </c>
      <c r="P1263" s="204">
        <f>O1263</f>
        <v>99792.552687252741</v>
      </c>
      <c r="Q1263" s="206">
        <f>1/H1263</f>
        <v>4.4288425047438329</v>
      </c>
    </row>
    <row r="1264" spans="2:17" x14ac:dyDescent="0.2">
      <c r="B1264" s="207" t="s">
        <v>68</v>
      </c>
      <c r="C1264" s="208" t="s">
        <v>18</v>
      </c>
      <c r="D1264" s="194">
        <v>0</v>
      </c>
      <c r="E1264" s="208" t="str">
        <f t="shared" si="382"/>
        <v>DFTotal0</v>
      </c>
      <c r="F1264" s="195">
        <f>VLOOKUP(E1264,'Appendix 1b. Pop 2019'!$E$4:$F$1683,2,FALSE)</f>
        <v>43400</v>
      </c>
      <c r="G1264" s="195">
        <f>VLOOKUP(E1264,'Appendix 2b. Deaths 2019'!$E$4:$F$1683,2,FALSE)</f>
        <v>361</v>
      </c>
      <c r="H1264" s="193">
        <f t="shared" si="383"/>
        <v>8.317972350230414E-3</v>
      </c>
      <c r="I1264" s="196">
        <v>1</v>
      </c>
      <c r="J1264" s="212">
        <f>VLOOKUP(E1264,'Appendix 3. nax IBGE 2019'!$E$5:$O$1850,11,FALSE)</f>
        <v>7.9719520704995245E-2</v>
      </c>
      <c r="K1264" s="193">
        <f t="shared" ref="K1264:K1282" si="396">(I1264*H1264)/(1+(I1264-J1264)*H1264)</f>
        <v>8.2547830788500167E-3</v>
      </c>
      <c r="L1264" s="193">
        <f t="shared" si="385"/>
        <v>0.99174521692115003</v>
      </c>
      <c r="M1264" s="195">
        <v>100000</v>
      </c>
      <c r="N1264" s="195">
        <f t="shared" si="384"/>
        <v>825.47830788500164</v>
      </c>
      <c r="O1264" s="195">
        <f t="shared" ref="O1264:O1282" si="397">M1265*I1264+N1264*J1264</f>
        <v>99240.32842717196</v>
      </c>
      <c r="P1264" s="195">
        <f t="shared" ref="P1264:P1282" si="398">P1265+O1264</f>
        <v>7930528.2331826547</v>
      </c>
      <c r="Q1264" s="197">
        <f t="shared" ref="Q1264:Q1282" si="399">P1264/M1264</f>
        <v>79.305282331826547</v>
      </c>
    </row>
    <row r="1265" spans="2:17" x14ac:dyDescent="0.2">
      <c r="B1265" s="209" t="s">
        <v>68</v>
      </c>
      <c r="C1265" s="187" t="s">
        <v>18</v>
      </c>
      <c r="D1265" s="199" t="s">
        <v>139</v>
      </c>
      <c r="E1265" s="187" t="str">
        <f t="shared" si="382"/>
        <v>DFTotal01-04</v>
      </c>
      <c r="F1265" s="189">
        <f>VLOOKUP(E1265,'Appendix 1b. Pop 2019'!$E$4:$F$1683,2,FALSE)</f>
        <v>162883</v>
      </c>
      <c r="G1265" s="189">
        <f>VLOOKUP(E1265,'Appendix 2b. Deaths 2019'!$E$4:$F$1683,2,FALSE)</f>
        <v>74</v>
      </c>
      <c r="H1265" s="190">
        <f t="shared" si="383"/>
        <v>4.5431383262832829E-4</v>
      </c>
      <c r="I1265" s="191">
        <v>4</v>
      </c>
      <c r="J1265" s="213">
        <f>VLOOKUP(E1265,'Appendix 3. nax IBGE 2019'!$E$5:$O$1850,11,FALSE)</f>
        <v>1.5079019262848874</v>
      </c>
      <c r="K1265" s="190">
        <f t="shared" si="396"/>
        <v>1.8152001706329113E-3</v>
      </c>
      <c r="L1265" s="190">
        <f t="shared" si="385"/>
        <v>0.99818479982936714</v>
      </c>
      <c r="M1265" s="189">
        <f t="shared" ref="M1265:M1283" si="400">M1264-N1264</f>
        <v>99174.521692114999</v>
      </c>
      <c r="N1265" s="189">
        <f t="shared" si="384"/>
        <v>180.02160869796452</v>
      </c>
      <c r="O1265" s="189">
        <f t="shared" si="397"/>
        <v>396249.45526419673</v>
      </c>
      <c r="P1265" s="189">
        <f t="shared" si="398"/>
        <v>7831287.9047554825</v>
      </c>
      <c r="Q1265" s="200">
        <f t="shared" si="399"/>
        <v>78.964715646096423</v>
      </c>
    </row>
    <row r="1266" spans="2:17" x14ac:dyDescent="0.2">
      <c r="B1266" s="209" t="s">
        <v>68</v>
      </c>
      <c r="C1266" s="187" t="s">
        <v>18</v>
      </c>
      <c r="D1266" s="199" t="s">
        <v>138</v>
      </c>
      <c r="E1266" s="187" t="str">
        <f t="shared" si="382"/>
        <v>DFTotal05-09</v>
      </c>
      <c r="F1266" s="189">
        <f>VLOOKUP(E1266,'Appendix 1b. Pop 2019'!$E$4:$F$1683,2,FALSE)</f>
        <v>186592</v>
      </c>
      <c r="G1266" s="189">
        <f>VLOOKUP(E1266,'Appendix 2b. Deaths 2019'!$E$4:$F$1683,2,FALSE)</f>
        <v>35</v>
      </c>
      <c r="H1266" s="190">
        <f t="shared" si="383"/>
        <v>1.8757503001200481E-4</v>
      </c>
      <c r="I1266" s="191">
        <v>5</v>
      </c>
      <c r="J1266" s="213">
        <f>VLOOKUP(E1266,'Appendix 3. nax IBGE 2019'!$E$5:$O$1850,11,FALSE)</f>
        <v>2.4999999999994458</v>
      </c>
      <c r="K1266" s="190">
        <f t="shared" si="396"/>
        <v>9.3743555130584757E-4</v>
      </c>
      <c r="L1266" s="190">
        <f t="shared" si="385"/>
        <v>0.99906256444869412</v>
      </c>
      <c r="M1266" s="189">
        <f t="shared" si="400"/>
        <v>98994.500083417035</v>
      </c>
      <c r="N1266" s="189">
        <f t="shared" si="384"/>
        <v>92.800963761944828</v>
      </c>
      <c r="O1266" s="189">
        <f t="shared" si="397"/>
        <v>494740.49800768023</v>
      </c>
      <c r="P1266" s="189">
        <f t="shared" si="398"/>
        <v>7435038.4494912857</v>
      </c>
      <c r="Q1266" s="200">
        <f t="shared" si="399"/>
        <v>75.105570948145626</v>
      </c>
    </row>
    <row r="1267" spans="2:17" x14ac:dyDescent="0.2">
      <c r="B1267" s="209" t="s">
        <v>68</v>
      </c>
      <c r="C1267" s="187" t="s">
        <v>18</v>
      </c>
      <c r="D1267" s="199" t="s">
        <v>120</v>
      </c>
      <c r="E1267" s="187" t="str">
        <f t="shared" si="382"/>
        <v>DFTotal10-14</v>
      </c>
      <c r="F1267" s="189">
        <f>VLOOKUP(E1267,'Appendix 1b. Pop 2019'!$E$4:$F$1683,2,FALSE)</f>
        <v>213157</v>
      </c>
      <c r="G1267" s="189">
        <f>VLOOKUP(E1267,'Appendix 2b. Deaths 2019'!$E$4:$F$1683,2,FALSE)</f>
        <v>38</v>
      </c>
      <c r="H1267" s="190">
        <f t="shared" si="383"/>
        <v>1.7827235324197657E-4</v>
      </c>
      <c r="I1267" s="191">
        <v>5</v>
      </c>
      <c r="J1267" s="213">
        <f>VLOOKUP(E1267,'Appendix 3. nax IBGE 2019'!$E$5:$O$1850,11,FALSE)</f>
        <v>2.5000000000000719</v>
      </c>
      <c r="K1267" s="190">
        <f t="shared" si="396"/>
        <v>8.9096468028435831E-4</v>
      </c>
      <c r="L1267" s="190">
        <f t="shared" si="385"/>
        <v>0.99910903531971562</v>
      </c>
      <c r="M1267" s="189">
        <f t="shared" si="400"/>
        <v>98901.699119655095</v>
      </c>
      <c r="N1267" s="189">
        <f t="shared" si="384"/>
        <v>88.117920735723303</v>
      </c>
      <c r="O1267" s="189">
        <f t="shared" si="397"/>
        <v>494288.20079643623</v>
      </c>
      <c r="P1267" s="189">
        <f t="shared" si="398"/>
        <v>6940297.9514836054</v>
      </c>
      <c r="Q1267" s="200">
        <f t="shared" si="399"/>
        <v>70.173697856160842</v>
      </c>
    </row>
    <row r="1268" spans="2:17" x14ac:dyDescent="0.2">
      <c r="B1268" s="209" t="s">
        <v>68</v>
      </c>
      <c r="C1268" s="187" t="s">
        <v>18</v>
      </c>
      <c r="D1268" s="188" t="s">
        <v>121</v>
      </c>
      <c r="E1268" s="187" t="str">
        <f t="shared" si="382"/>
        <v>DFTotal15-19</v>
      </c>
      <c r="F1268" s="189">
        <f>VLOOKUP(E1268,'Appendix 1b. Pop 2019'!$E$4:$F$1683,2,FALSE)</f>
        <v>239651</v>
      </c>
      <c r="G1268" s="189">
        <f>VLOOKUP(E1268,'Appendix 2b. Deaths 2019'!$E$4:$F$1683,2,FALSE)</f>
        <v>164</v>
      </c>
      <c r="H1268" s="190">
        <f t="shared" si="383"/>
        <v>6.8432846097032766E-4</v>
      </c>
      <c r="I1268" s="191">
        <v>5</v>
      </c>
      <c r="J1268" s="213">
        <f>VLOOKUP(E1268,'Appendix 3. nax IBGE 2019'!$E$5:$O$1850,11,FALSE)</f>
        <v>2.5000000000000586</v>
      </c>
      <c r="K1268" s="190">
        <f t="shared" si="396"/>
        <v>3.4157984845518434E-3</v>
      </c>
      <c r="L1268" s="190">
        <f t="shared" si="385"/>
        <v>0.99658420151544813</v>
      </c>
      <c r="M1268" s="189">
        <f t="shared" si="400"/>
        <v>98813.581198919375</v>
      </c>
      <c r="N1268" s="189">
        <f t="shared" si="384"/>
        <v>337.52728091240931</v>
      </c>
      <c r="O1268" s="189">
        <f t="shared" si="397"/>
        <v>493224.08779231581</v>
      </c>
      <c r="P1268" s="189">
        <f t="shared" si="398"/>
        <v>6446009.7506871689</v>
      </c>
      <c r="Q1268" s="200">
        <f t="shared" si="399"/>
        <v>65.2340464992444</v>
      </c>
    </row>
    <row r="1269" spans="2:17" x14ac:dyDescent="0.2">
      <c r="B1269" s="209" t="s">
        <v>68</v>
      </c>
      <c r="C1269" s="187" t="s">
        <v>18</v>
      </c>
      <c r="D1269" s="188" t="s">
        <v>122</v>
      </c>
      <c r="E1269" s="187" t="str">
        <f t="shared" si="382"/>
        <v>DFTotal20-24</v>
      </c>
      <c r="F1269" s="189">
        <f>VLOOKUP(E1269,'Appendix 1b. Pop 2019'!$E$4:$F$1683,2,FALSE)</f>
        <v>251145</v>
      </c>
      <c r="G1269" s="189">
        <f>VLOOKUP(E1269,'Appendix 2b. Deaths 2019'!$E$4:$F$1683,2,FALSE)</f>
        <v>236</v>
      </c>
      <c r="H1269" s="190">
        <f t="shared" si="383"/>
        <v>9.3969619144319014E-4</v>
      </c>
      <c r="I1269" s="191">
        <v>5</v>
      </c>
      <c r="J1269" s="213">
        <f>VLOOKUP(E1269,'Appendix 3. nax IBGE 2019'!$E$5:$O$1850,11,FALSE)</f>
        <v>2.5000000000000351</v>
      </c>
      <c r="K1269" s="190">
        <f t="shared" si="396"/>
        <v>4.6874689653802612E-3</v>
      </c>
      <c r="L1269" s="190">
        <f t="shared" si="385"/>
        <v>0.9953125310346197</v>
      </c>
      <c r="M1269" s="189">
        <f t="shared" si="400"/>
        <v>98476.053918006961</v>
      </c>
      <c r="N1269" s="189">
        <f t="shared" si="384"/>
        <v>461.6034465737709</v>
      </c>
      <c r="O1269" s="189">
        <f t="shared" si="397"/>
        <v>491226.26097360038</v>
      </c>
      <c r="P1269" s="189">
        <f t="shared" si="398"/>
        <v>5952785.6628948534</v>
      </c>
      <c r="Q1269" s="200">
        <f t="shared" si="399"/>
        <v>60.449067829741189</v>
      </c>
    </row>
    <row r="1270" spans="2:17" x14ac:dyDescent="0.2">
      <c r="B1270" s="209" t="s">
        <v>68</v>
      </c>
      <c r="C1270" s="187" t="s">
        <v>18</v>
      </c>
      <c r="D1270" s="188" t="s">
        <v>123</v>
      </c>
      <c r="E1270" s="187" t="str">
        <f t="shared" si="382"/>
        <v>DFTotal25-29</v>
      </c>
      <c r="F1270" s="189">
        <f>VLOOKUP(E1270,'Appendix 1b. Pop 2019'!$E$4:$F$1683,2,FALSE)</f>
        <v>253802</v>
      </c>
      <c r="G1270" s="189">
        <f>VLOOKUP(E1270,'Appendix 2b. Deaths 2019'!$E$4:$F$1683,2,FALSE)</f>
        <v>252</v>
      </c>
      <c r="H1270" s="190">
        <f t="shared" si="383"/>
        <v>9.9289997714754018E-4</v>
      </c>
      <c r="I1270" s="191">
        <v>5</v>
      </c>
      <c r="J1270" s="213">
        <f>VLOOKUP(E1270,'Appendix 3. nax IBGE 2019'!$E$5:$O$1850,11,FALSE)</f>
        <v>2.4999999999999227</v>
      </c>
      <c r="K1270" s="190">
        <f t="shared" si="396"/>
        <v>4.9522072695258454E-3</v>
      </c>
      <c r="L1270" s="190">
        <f t="shared" si="385"/>
        <v>0.99504779273047417</v>
      </c>
      <c r="M1270" s="189">
        <f t="shared" si="400"/>
        <v>98014.450471433185</v>
      </c>
      <c r="N1270" s="189">
        <f t="shared" si="384"/>
        <v>485.38787414321234</v>
      </c>
      <c r="O1270" s="189">
        <f t="shared" si="397"/>
        <v>488858.78267180786</v>
      </c>
      <c r="P1270" s="189">
        <f t="shared" si="398"/>
        <v>5461559.4019212527</v>
      </c>
      <c r="Q1270" s="200">
        <f t="shared" si="399"/>
        <v>55.721981561413259</v>
      </c>
    </row>
    <row r="1271" spans="2:17" x14ac:dyDescent="0.2">
      <c r="B1271" s="209" t="s">
        <v>68</v>
      </c>
      <c r="C1271" s="187" t="s">
        <v>18</v>
      </c>
      <c r="D1271" s="188" t="s">
        <v>124</v>
      </c>
      <c r="E1271" s="187" t="str">
        <f t="shared" si="382"/>
        <v>DFTotal30-34</v>
      </c>
      <c r="F1271" s="189">
        <f>VLOOKUP(E1271,'Appendix 1b. Pop 2019'!$E$4:$F$1683,2,FALSE)</f>
        <v>269546</v>
      </c>
      <c r="G1271" s="189">
        <f>VLOOKUP(E1271,'Appendix 2b. Deaths 2019'!$E$4:$F$1683,2,FALSE)</f>
        <v>266</v>
      </c>
      <c r="H1271" s="190">
        <f t="shared" si="383"/>
        <v>9.8684454601440943E-4</v>
      </c>
      <c r="I1271" s="191">
        <v>5</v>
      </c>
      <c r="J1271" s="213">
        <f>VLOOKUP(E1271,'Appendix 3. nax IBGE 2019'!$E$5:$O$1850,11,FALSE)</f>
        <v>2.5000000000000959</v>
      </c>
      <c r="K1271" s="190">
        <f t="shared" si="396"/>
        <v>4.922079412015056E-3</v>
      </c>
      <c r="L1271" s="190">
        <f t="shared" si="385"/>
        <v>0.99507792058798494</v>
      </c>
      <c r="M1271" s="189">
        <f t="shared" si="400"/>
        <v>97529.062597289972</v>
      </c>
      <c r="N1271" s="189">
        <f t="shared" si="384"/>
        <v>480.04579108324862</v>
      </c>
      <c r="O1271" s="189">
        <f t="shared" si="397"/>
        <v>486445.1985087418</v>
      </c>
      <c r="P1271" s="189">
        <f t="shared" si="398"/>
        <v>4972700.6192494445</v>
      </c>
      <c r="Q1271" s="200">
        <f t="shared" si="399"/>
        <v>50.986859576230771</v>
      </c>
    </row>
    <row r="1272" spans="2:17" x14ac:dyDescent="0.2">
      <c r="B1272" s="209" t="s">
        <v>68</v>
      </c>
      <c r="C1272" s="187" t="s">
        <v>18</v>
      </c>
      <c r="D1272" s="188" t="s">
        <v>125</v>
      </c>
      <c r="E1272" s="187" t="str">
        <f t="shared" si="382"/>
        <v>DFTotal35-39</v>
      </c>
      <c r="F1272" s="189">
        <f>VLOOKUP(E1272,'Appendix 1b. Pop 2019'!$E$4:$F$1683,2,FALSE)</f>
        <v>278595</v>
      </c>
      <c r="G1272" s="189">
        <f>VLOOKUP(E1272,'Appendix 2b. Deaths 2019'!$E$4:$F$1683,2,FALSE)</f>
        <v>417</v>
      </c>
      <c r="H1272" s="190">
        <f t="shared" si="383"/>
        <v>1.4967964249178916E-3</v>
      </c>
      <c r="I1272" s="191">
        <v>5</v>
      </c>
      <c r="J1272" s="213">
        <f>VLOOKUP(E1272,'Appendix 3. nax IBGE 2019'!$E$5:$O$1850,11,FALSE)</f>
        <v>2.4999999999999449</v>
      </c>
      <c r="K1272" s="190">
        <f t="shared" si="396"/>
        <v>7.4560815341290047E-3</v>
      </c>
      <c r="L1272" s="190">
        <f t="shared" si="385"/>
        <v>0.99254391846587098</v>
      </c>
      <c r="M1272" s="189">
        <f t="shared" si="400"/>
        <v>97049.016806206724</v>
      </c>
      <c r="N1272" s="189">
        <f t="shared" si="384"/>
        <v>723.60538211413336</v>
      </c>
      <c r="O1272" s="189">
        <f t="shared" si="397"/>
        <v>483436.07057574822</v>
      </c>
      <c r="P1272" s="189">
        <f t="shared" si="398"/>
        <v>4486255.4207407031</v>
      </c>
      <c r="Q1272" s="200">
        <f t="shared" si="399"/>
        <v>46.226696244631988</v>
      </c>
    </row>
    <row r="1273" spans="2:17" x14ac:dyDescent="0.2">
      <c r="B1273" s="209" t="s">
        <v>68</v>
      </c>
      <c r="C1273" s="187" t="s">
        <v>18</v>
      </c>
      <c r="D1273" s="188" t="s">
        <v>126</v>
      </c>
      <c r="E1273" s="187" t="str">
        <f t="shared" si="382"/>
        <v>DFTotal40-44</v>
      </c>
      <c r="F1273" s="189">
        <f>VLOOKUP(E1273,'Appendix 1b. Pop 2019'!$E$4:$F$1683,2,FALSE)</f>
        <v>251319</v>
      </c>
      <c r="G1273" s="189">
        <f>VLOOKUP(E1273,'Appendix 2b. Deaths 2019'!$E$4:$F$1683,2,FALSE)</f>
        <v>451</v>
      </c>
      <c r="H1273" s="190">
        <f t="shared" si="383"/>
        <v>1.7945320489099511E-3</v>
      </c>
      <c r="I1273" s="191">
        <v>5</v>
      </c>
      <c r="J1273" s="213">
        <f>VLOOKUP(E1273,'Appendix 3. nax IBGE 2019'!$E$5:$O$1850,11,FALSE)</f>
        <v>2.4999999999999902</v>
      </c>
      <c r="K1273" s="190">
        <f t="shared" si="396"/>
        <v>8.932585716181449E-3</v>
      </c>
      <c r="L1273" s="190">
        <f t="shared" si="385"/>
        <v>0.9910674142838185</v>
      </c>
      <c r="M1273" s="189">
        <f t="shared" si="400"/>
        <v>96325.411424092585</v>
      </c>
      <c r="N1273" s="189">
        <f t="shared" si="384"/>
        <v>860.43499419215084</v>
      </c>
      <c r="O1273" s="189">
        <f t="shared" si="397"/>
        <v>479475.96963498252</v>
      </c>
      <c r="P1273" s="189">
        <f t="shared" si="398"/>
        <v>4002819.3501649546</v>
      </c>
      <c r="Q1273" s="200">
        <f t="shared" si="399"/>
        <v>41.555175223095731</v>
      </c>
    </row>
    <row r="1274" spans="2:17" x14ac:dyDescent="0.2">
      <c r="B1274" s="209" t="s">
        <v>68</v>
      </c>
      <c r="C1274" s="187" t="s">
        <v>18</v>
      </c>
      <c r="D1274" s="188" t="s">
        <v>127</v>
      </c>
      <c r="E1274" s="187" t="str">
        <f t="shared" si="382"/>
        <v>DFTotal45-49</v>
      </c>
      <c r="F1274" s="189">
        <f>VLOOKUP(E1274,'Appendix 1b. Pop 2019'!$E$4:$F$1683,2,FALSE)</f>
        <v>208065</v>
      </c>
      <c r="G1274" s="189">
        <f>VLOOKUP(E1274,'Appendix 2b. Deaths 2019'!$E$4:$F$1683,2,FALSE)</f>
        <v>556</v>
      </c>
      <c r="H1274" s="190">
        <f t="shared" si="383"/>
        <v>2.6722418474995793E-3</v>
      </c>
      <c r="I1274" s="191">
        <v>5</v>
      </c>
      <c r="J1274" s="213">
        <f>VLOOKUP(E1274,'Appendix 3. nax IBGE 2019'!$E$5:$O$1850,11,FALSE)</f>
        <v>2.5000000000000084</v>
      </c>
      <c r="K1274" s="190">
        <f t="shared" si="396"/>
        <v>1.3272540641187845E-2</v>
      </c>
      <c r="L1274" s="190">
        <f t="shared" si="385"/>
        <v>0.98672745935881212</v>
      </c>
      <c r="M1274" s="189">
        <f t="shared" si="400"/>
        <v>95464.976429900431</v>
      </c>
      <c r="N1274" s="189">
        <f t="shared" si="384"/>
        <v>1267.0627794758932</v>
      </c>
      <c r="O1274" s="189">
        <f t="shared" si="397"/>
        <v>474157.22520081245</v>
      </c>
      <c r="P1274" s="189">
        <f t="shared" si="398"/>
        <v>3523343.3805299723</v>
      </c>
      <c r="Q1274" s="200">
        <f t="shared" si="399"/>
        <v>36.907183265447614</v>
      </c>
    </row>
    <row r="1275" spans="2:17" x14ac:dyDescent="0.2">
      <c r="B1275" s="209" t="s">
        <v>68</v>
      </c>
      <c r="C1275" s="187" t="s">
        <v>18</v>
      </c>
      <c r="D1275" s="188" t="s">
        <v>128</v>
      </c>
      <c r="E1275" s="187" t="str">
        <f t="shared" si="382"/>
        <v>DFTotal50-54</v>
      </c>
      <c r="F1275" s="189">
        <f>VLOOKUP(E1275,'Appendix 1b. Pop 2019'!$E$4:$F$1683,2,FALSE)</f>
        <v>180453</v>
      </c>
      <c r="G1275" s="189">
        <f>VLOOKUP(E1275,'Appendix 2b. Deaths 2019'!$E$4:$F$1683,2,FALSE)</f>
        <v>732</v>
      </c>
      <c r="H1275" s="190">
        <f t="shared" si="383"/>
        <v>4.0564579142491394E-3</v>
      </c>
      <c r="I1275" s="191">
        <v>5</v>
      </c>
      <c r="J1275" s="213">
        <f>VLOOKUP(E1275,'Appendix 3. nax IBGE 2019'!$E$5:$O$1850,11,FALSE)</f>
        <v>2.5000000000000124</v>
      </c>
      <c r="K1275" s="190">
        <f t="shared" si="396"/>
        <v>2.0078668883000611E-2</v>
      </c>
      <c r="L1275" s="190">
        <f t="shared" si="385"/>
        <v>0.97992133111699942</v>
      </c>
      <c r="M1275" s="189">
        <f t="shared" si="400"/>
        <v>94197.91365042454</v>
      </c>
      <c r="N1275" s="189">
        <f t="shared" si="384"/>
        <v>1891.3687176563576</v>
      </c>
      <c r="O1275" s="189">
        <f t="shared" si="397"/>
        <v>466261.1464579819</v>
      </c>
      <c r="P1275" s="189">
        <f t="shared" si="398"/>
        <v>3049186.1553291599</v>
      </c>
      <c r="Q1275" s="200">
        <f t="shared" si="399"/>
        <v>32.369996713992165</v>
      </c>
    </row>
    <row r="1276" spans="2:17" x14ac:dyDescent="0.2">
      <c r="B1276" s="209" t="s">
        <v>68</v>
      </c>
      <c r="C1276" s="187" t="s">
        <v>18</v>
      </c>
      <c r="D1276" s="188" t="s">
        <v>129</v>
      </c>
      <c r="E1276" s="187" t="str">
        <f t="shared" si="382"/>
        <v>DFTotal55-59</v>
      </c>
      <c r="F1276" s="189">
        <f>VLOOKUP(E1276,'Appendix 1b. Pop 2019'!$E$4:$F$1683,2,FALSE)</f>
        <v>145731</v>
      </c>
      <c r="G1276" s="189">
        <f>VLOOKUP(E1276,'Appendix 2b. Deaths 2019'!$E$4:$F$1683,2,FALSE)</f>
        <v>865</v>
      </c>
      <c r="H1276" s="190">
        <f t="shared" si="383"/>
        <v>5.9355936622955997E-3</v>
      </c>
      <c r="I1276" s="191">
        <v>5</v>
      </c>
      <c r="J1276" s="213">
        <f>VLOOKUP(E1276,'Appendix 3. nax IBGE 2019'!$E$5:$O$1850,11,FALSE)</f>
        <v>2.4999999999999849</v>
      </c>
      <c r="K1276" s="190">
        <f t="shared" si="396"/>
        <v>2.9244016809393248E-2</v>
      </c>
      <c r="L1276" s="190">
        <f t="shared" si="385"/>
        <v>0.97075598319060674</v>
      </c>
      <c r="M1276" s="189">
        <f t="shared" si="400"/>
        <v>92306.544932768185</v>
      </c>
      <c r="N1276" s="189">
        <f t="shared" si="384"/>
        <v>2699.414151630886</v>
      </c>
      <c r="O1276" s="189">
        <f t="shared" si="397"/>
        <v>454784.18928476365</v>
      </c>
      <c r="P1276" s="189">
        <f t="shared" si="398"/>
        <v>2582925.0088711781</v>
      </c>
      <c r="Q1276" s="200">
        <f t="shared" si="399"/>
        <v>27.982035409866779</v>
      </c>
    </row>
    <row r="1277" spans="2:17" x14ac:dyDescent="0.2">
      <c r="B1277" s="209" t="s">
        <v>68</v>
      </c>
      <c r="C1277" s="187" t="s">
        <v>18</v>
      </c>
      <c r="D1277" s="188" t="s">
        <v>130</v>
      </c>
      <c r="E1277" s="187" t="str">
        <f t="shared" si="382"/>
        <v>DFTotal60-64</v>
      </c>
      <c r="F1277" s="189">
        <f>VLOOKUP(E1277,'Appendix 1b. Pop 2019'!$E$4:$F$1683,2,FALSE)</f>
        <v>111087</v>
      </c>
      <c r="G1277" s="189">
        <f>VLOOKUP(E1277,'Appendix 2b. Deaths 2019'!$E$4:$F$1683,2,FALSE)</f>
        <v>993</v>
      </c>
      <c r="H1277" s="190">
        <f t="shared" si="383"/>
        <v>8.9389397499257343E-3</v>
      </c>
      <c r="I1277" s="191">
        <v>5</v>
      </c>
      <c r="J1277" s="213">
        <f>VLOOKUP(E1277,'Appendix 3. nax IBGE 2019'!$E$5:$O$1850,11,FALSE)</f>
        <v>2.5000000000000089</v>
      </c>
      <c r="K1277" s="190">
        <f t="shared" si="396"/>
        <v>4.3717723508512413E-2</v>
      </c>
      <c r="L1277" s="190">
        <f t="shared" si="385"/>
        <v>0.95628227649148756</v>
      </c>
      <c r="M1277" s="189">
        <f t="shared" si="400"/>
        <v>89607.130781137297</v>
      </c>
      <c r="N1277" s="189">
        <f t="shared" si="384"/>
        <v>3917.4197678808723</v>
      </c>
      <c r="O1277" s="189">
        <f t="shared" si="397"/>
        <v>438242.10448598437</v>
      </c>
      <c r="P1277" s="189">
        <f t="shared" si="398"/>
        <v>2128140.8195864144</v>
      </c>
      <c r="Q1277" s="200">
        <f t="shared" si="399"/>
        <v>23.749681538005429</v>
      </c>
    </row>
    <row r="1278" spans="2:17" x14ac:dyDescent="0.2">
      <c r="B1278" s="209" t="s">
        <v>68</v>
      </c>
      <c r="C1278" s="187" t="s">
        <v>18</v>
      </c>
      <c r="D1278" s="188" t="s">
        <v>131</v>
      </c>
      <c r="E1278" s="187" t="str">
        <f t="shared" si="382"/>
        <v>DFTotal65-69</v>
      </c>
      <c r="F1278" s="189">
        <f>VLOOKUP(E1278,'Appendix 1b. Pop 2019'!$E$4:$F$1683,2,FALSE)</f>
        <v>83508</v>
      </c>
      <c r="G1278" s="189">
        <f>VLOOKUP(E1278,'Appendix 2b. Deaths 2019'!$E$4:$F$1683,2,FALSE)</f>
        <v>1132</v>
      </c>
      <c r="H1278" s="190">
        <f t="shared" si="383"/>
        <v>1.3555587488623844E-2</v>
      </c>
      <c r="I1278" s="191">
        <v>5</v>
      </c>
      <c r="J1278" s="213">
        <f>VLOOKUP(E1278,'Appendix 3. nax IBGE 2019'!$E$5:$O$1850,11,FALSE)</f>
        <v>2.5</v>
      </c>
      <c r="K1278" s="190">
        <f t="shared" si="396"/>
        <v>6.5556301975954967E-2</v>
      </c>
      <c r="L1278" s="190">
        <f t="shared" si="385"/>
        <v>0.93444369802404503</v>
      </c>
      <c r="M1278" s="189">
        <f t="shared" si="400"/>
        <v>85689.711013256427</v>
      </c>
      <c r="N1278" s="189">
        <f t="shared" si="384"/>
        <v>5617.5005714173521</v>
      </c>
      <c r="O1278" s="189">
        <f t="shared" si="397"/>
        <v>414404.80363773875</v>
      </c>
      <c r="P1278" s="189">
        <f t="shared" si="398"/>
        <v>1689898.71510043</v>
      </c>
      <c r="Q1278" s="200">
        <f t="shared" si="399"/>
        <v>19.721139155656601</v>
      </c>
    </row>
    <row r="1279" spans="2:17" x14ac:dyDescent="0.2">
      <c r="B1279" s="209" t="s">
        <v>68</v>
      </c>
      <c r="C1279" s="187" t="s">
        <v>18</v>
      </c>
      <c r="D1279" s="188" t="s">
        <v>132</v>
      </c>
      <c r="E1279" s="187" t="str">
        <f t="shared" si="382"/>
        <v>DFTotal70-74</v>
      </c>
      <c r="F1279" s="189">
        <f>VLOOKUP(E1279,'Appendix 1b. Pop 2019'!$E$4:$F$1683,2,FALSE)</f>
        <v>57442</v>
      </c>
      <c r="G1279" s="189">
        <f>VLOOKUP(E1279,'Appendix 2b. Deaths 2019'!$E$4:$F$1683,2,FALSE)</f>
        <v>1195</v>
      </c>
      <c r="H1279" s="190">
        <f t="shared" si="383"/>
        <v>2.0803593189652171E-2</v>
      </c>
      <c r="I1279" s="191">
        <v>5</v>
      </c>
      <c r="J1279" s="213">
        <f>VLOOKUP(E1279,'Appendix 3. nax IBGE 2019'!$E$5:$O$1850,11,FALSE)</f>
        <v>2.499999999999996</v>
      </c>
      <c r="K1279" s="190">
        <f t="shared" si="396"/>
        <v>9.8875549193688489E-2</v>
      </c>
      <c r="L1279" s="190">
        <f t="shared" si="385"/>
        <v>0.90112445080631154</v>
      </c>
      <c r="M1279" s="189">
        <f t="shared" si="400"/>
        <v>80072.210441839081</v>
      </c>
      <c r="N1279" s="189">
        <f t="shared" si="384"/>
        <v>7917.1837825894372</v>
      </c>
      <c r="O1279" s="189">
        <f t="shared" si="397"/>
        <v>380568.09275272186</v>
      </c>
      <c r="P1279" s="189">
        <f t="shared" si="398"/>
        <v>1275493.9114626911</v>
      </c>
      <c r="Q1279" s="200">
        <f t="shared" si="399"/>
        <v>15.929295624842949</v>
      </c>
    </row>
    <row r="1280" spans="2:17" x14ac:dyDescent="0.2">
      <c r="B1280" s="209" t="s">
        <v>68</v>
      </c>
      <c r="C1280" s="187" t="s">
        <v>18</v>
      </c>
      <c r="D1280" s="188" t="s">
        <v>133</v>
      </c>
      <c r="E1280" s="187" t="str">
        <f t="shared" si="382"/>
        <v>DFTotal75-79</v>
      </c>
      <c r="F1280" s="189">
        <f>VLOOKUP(E1280,'Appendix 1b. Pop 2019'!$E$4:$F$1683,2,FALSE)</f>
        <v>36605</v>
      </c>
      <c r="G1280" s="189">
        <f>VLOOKUP(E1280,'Appendix 2b. Deaths 2019'!$E$4:$F$1683,2,FALSE)</f>
        <v>1356</v>
      </c>
      <c r="H1280" s="190">
        <f t="shared" si="383"/>
        <v>3.7044119655784725E-2</v>
      </c>
      <c r="I1280" s="191">
        <v>5</v>
      </c>
      <c r="J1280" s="213">
        <f>VLOOKUP(E1280,'Appendix 3. nax IBGE 2019'!$E$5:$O$1850,11,FALSE)</f>
        <v>2.5000000000000009</v>
      </c>
      <c r="K1280" s="190">
        <f t="shared" si="396"/>
        <v>0.1695211901487686</v>
      </c>
      <c r="L1280" s="190">
        <f t="shared" si="385"/>
        <v>0.83047880985123146</v>
      </c>
      <c r="M1280" s="189">
        <f t="shared" si="400"/>
        <v>72155.026659249648</v>
      </c>
      <c r="N1280" s="189">
        <f t="shared" si="384"/>
        <v>12231.805994492126</v>
      </c>
      <c r="O1280" s="189">
        <f t="shared" si="397"/>
        <v>330195.61831001798</v>
      </c>
      <c r="P1280" s="189">
        <f t="shared" si="398"/>
        <v>894925.8187099694</v>
      </c>
      <c r="Q1280" s="200">
        <f t="shared" si="399"/>
        <v>12.402820151896481</v>
      </c>
    </row>
    <row r="1281" spans="2:17" x14ac:dyDescent="0.2">
      <c r="B1281" s="209" t="s">
        <v>68</v>
      </c>
      <c r="C1281" s="187" t="s">
        <v>18</v>
      </c>
      <c r="D1281" s="188" t="s">
        <v>134</v>
      </c>
      <c r="E1281" s="187" t="str">
        <f t="shared" si="382"/>
        <v>DFTotal80-84</v>
      </c>
      <c r="F1281" s="189">
        <f>VLOOKUP(E1281,'Appendix 1b. Pop 2019'!$E$4:$F$1683,2,FALSE)</f>
        <v>23300</v>
      </c>
      <c r="G1281" s="189">
        <f>VLOOKUP(E1281,'Appendix 2b. Deaths 2019'!$E$4:$F$1683,2,FALSE)</f>
        <v>1416</v>
      </c>
      <c r="H1281" s="190">
        <f t="shared" si="383"/>
        <v>6.0772532188841204E-2</v>
      </c>
      <c r="I1281" s="191">
        <v>5</v>
      </c>
      <c r="J1281" s="213">
        <f>VLOOKUP(E1281,'Appendix 3. nax IBGE 2019'!$E$5:$O$1850,11,FALSE)</f>
        <v>2.4999999999999987</v>
      </c>
      <c r="K1281" s="190">
        <f t="shared" si="396"/>
        <v>0.2637853949329359</v>
      </c>
      <c r="L1281" s="190">
        <f t="shared" si="385"/>
        <v>0.73621460506706415</v>
      </c>
      <c r="M1281" s="189">
        <f t="shared" si="400"/>
        <v>59923.220664757522</v>
      </c>
      <c r="N1281" s="189">
        <f t="shared" si="384"/>
        <v>15806.870428706528</v>
      </c>
      <c r="O1281" s="189">
        <f t="shared" si="397"/>
        <v>260098.92725202127</v>
      </c>
      <c r="P1281" s="189">
        <f t="shared" si="398"/>
        <v>564730.20039995143</v>
      </c>
      <c r="Q1281" s="200">
        <f t="shared" si="399"/>
        <v>9.42422977495408</v>
      </c>
    </row>
    <row r="1282" spans="2:17" x14ac:dyDescent="0.2">
      <c r="B1282" s="209" t="s">
        <v>68</v>
      </c>
      <c r="C1282" s="187" t="s">
        <v>18</v>
      </c>
      <c r="D1282" s="188" t="s">
        <v>135</v>
      </c>
      <c r="E1282" s="187" t="str">
        <f t="shared" si="382"/>
        <v>DFTotal85-89</v>
      </c>
      <c r="F1282" s="189">
        <f>VLOOKUP(E1282,'Appendix 1b. Pop 2019'!$E$4:$F$1683,2,FALSE)</f>
        <v>10743</v>
      </c>
      <c r="G1282" s="189">
        <f>VLOOKUP(E1282,'Appendix 2b. Deaths 2019'!$E$4:$F$1683,2,FALSE)</f>
        <v>1111</v>
      </c>
      <c r="H1282" s="190">
        <f t="shared" si="383"/>
        <v>0.1034161779763567</v>
      </c>
      <c r="I1282" s="191">
        <v>5</v>
      </c>
      <c r="J1282" s="213">
        <f>VLOOKUP(E1282,'Appendix 3. nax IBGE 2019'!$E$5:$O$1850,11,FALSE)</f>
        <v>2.5</v>
      </c>
      <c r="K1282" s="190">
        <f t="shared" si="396"/>
        <v>0.41085758662771349</v>
      </c>
      <c r="L1282" s="190">
        <f t="shared" si="385"/>
        <v>0.58914241337228646</v>
      </c>
      <c r="M1282" s="189">
        <f t="shared" si="400"/>
        <v>44116.350236050996</v>
      </c>
      <c r="N1282" s="189">
        <f t="shared" si="384"/>
        <v>18125.537188806869</v>
      </c>
      <c r="O1282" s="189">
        <f t="shared" si="397"/>
        <v>175267.90820823779</v>
      </c>
      <c r="P1282" s="189">
        <f t="shared" si="398"/>
        <v>304631.27314793016</v>
      </c>
      <c r="Q1282" s="200">
        <f t="shared" si="399"/>
        <v>6.9051784999882333</v>
      </c>
    </row>
    <row r="1283" spans="2:17" x14ac:dyDescent="0.2">
      <c r="B1283" s="210" t="s">
        <v>68</v>
      </c>
      <c r="C1283" s="211" t="s">
        <v>18</v>
      </c>
      <c r="D1283" s="203" t="s">
        <v>8</v>
      </c>
      <c r="E1283" s="211" t="str">
        <f t="shared" si="382"/>
        <v>DFTotal90+</v>
      </c>
      <c r="F1283" s="204">
        <f>VLOOKUP(E1283,'Appendix 1b. Pop 2019'!$E$4:$F$1683,2,FALSE)</f>
        <v>5694</v>
      </c>
      <c r="G1283" s="204">
        <f>VLOOKUP(E1283,'Appendix 2b. Deaths 2019'!$E$4:$F$1683,2,FALSE)</f>
        <v>1144</v>
      </c>
      <c r="H1283" s="202">
        <f t="shared" si="383"/>
        <v>0.20091324200913241</v>
      </c>
      <c r="I1283" s="205"/>
      <c r="J1283" s="214">
        <f>VLOOKUP(E1283,'Appendix 3. nax IBGE 2019'!$E$5:$O$1850,11,FALSE)</f>
        <v>5.5106498513651427</v>
      </c>
      <c r="K1283" s="202">
        <v>1</v>
      </c>
      <c r="L1283" s="202">
        <f t="shared" si="385"/>
        <v>0</v>
      </c>
      <c r="M1283" s="204">
        <f t="shared" si="400"/>
        <v>25990.813047244126</v>
      </c>
      <c r="N1283" s="204">
        <f t="shared" si="384"/>
        <v>25990.813047244126</v>
      </c>
      <c r="O1283" s="204">
        <f>M1283*Q1283</f>
        <v>129363.36493969236</v>
      </c>
      <c r="P1283" s="204">
        <f>O1283</f>
        <v>129363.36493969236</v>
      </c>
      <c r="Q1283" s="206">
        <f>1/H1283</f>
        <v>4.9772727272727275</v>
      </c>
    </row>
    <row r="1284" spans="2:17" x14ac:dyDescent="0.2">
      <c r="B1284" s="207" t="s">
        <v>58</v>
      </c>
      <c r="C1284" s="208" t="s">
        <v>18</v>
      </c>
      <c r="D1284" s="194">
        <v>0</v>
      </c>
      <c r="E1284" s="208" t="str">
        <f t="shared" ref="E1284:E1347" si="401">_xlfn.CONCAT(B1284,C1284,D1284)</f>
        <v>ESTotal0</v>
      </c>
      <c r="F1284" s="195">
        <f>VLOOKUP(E1284,'Appendix 1b. Pop 2019'!$E$4:$F$1683,2,FALSE)</f>
        <v>57862</v>
      </c>
      <c r="G1284" s="195">
        <f>VLOOKUP(E1284,'Appendix 2b. Deaths 2019'!$E$4:$F$1683,2,FALSE)</f>
        <v>578</v>
      </c>
      <c r="H1284" s="193">
        <f t="shared" ref="H1284:H1347" si="402">G1284/F1284</f>
        <v>9.9892848501607276E-3</v>
      </c>
      <c r="I1284" s="196">
        <v>1</v>
      </c>
      <c r="J1284" s="212">
        <f>VLOOKUP(E1284,'Appendix 3. nax IBGE 2019'!$E$5:$O$1850,11,FALSE)</f>
        <v>7.3376482881655922E-2</v>
      </c>
      <c r="K1284" s="193">
        <f t="shared" ref="K1284:K1302" si="403">(I1284*H1284)/(1+(I1284-J1284)*H1284)</f>
        <v>9.8976689946725423E-3</v>
      </c>
      <c r="L1284" s="193">
        <f t="shared" si="385"/>
        <v>0.99010233100532741</v>
      </c>
      <c r="M1284" s="195">
        <v>100000</v>
      </c>
      <c r="N1284" s="195">
        <f t="shared" ref="N1284:N1347" si="404">M1284*K1284</f>
        <v>989.76689946725423</v>
      </c>
      <c r="O1284" s="195">
        <f t="shared" ref="O1284:O1302" si="405">M1285*I1284+N1284*J1284</f>
        <v>99082.858714488335</v>
      </c>
      <c r="P1284" s="195">
        <f t="shared" ref="P1284:P1302" si="406">P1285+O1284</f>
        <v>7779780.3222499592</v>
      </c>
      <c r="Q1284" s="197">
        <f t="shared" ref="Q1284:Q1302" si="407">P1284/M1284</f>
        <v>77.797803222499596</v>
      </c>
    </row>
    <row r="1285" spans="2:17" x14ac:dyDescent="0.2">
      <c r="B1285" s="209" t="s">
        <v>58</v>
      </c>
      <c r="C1285" s="187" t="s">
        <v>18</v>
      </c>
      <c r="D1285" s="199" t="s">
        <v>139</v>
      </c>
      <c r="E1285" s="187" t="str">
        <f t="shared" si="401"/>
        <v>ESTotal01-04</v>
      </c>
      <c r="F1285" s="189">
        <f>VLOOKUP(E1285,'Appendix 1b. Pop 2019'!$E$4:$F$1683,2,FALSE)</f>
        <v>229887</v>
      </c>
      <c r="G1285" s="189">
        <f>VLOOKUP(E1285,'Appendix 2b. Deaths 2019'!$E$4:$F$1683,2,FALSE)</f>
        <v>108</v>
      </c>
      <c r="H1285" s="190">
        <f t="shared" si="402"/>
        <v>4.6979603022354461E-4</v>
      </c>
      <c r="I1285" s="191">
        <v>4</v>
      </c>
      <c r="J1285" s="213">
        <f>VLOOKUP(E1285,'Appendix 3. nax IBGE 2019'!$E$5:$O$1850,11,FALSE)</f>
        <v>1.5113377384392632</v>
      </c>
      <c r="K1285" s="190">
        <f t="shared" si="403"/>
        <v>1.8769896128654207E-3</v>
      </c>
      <c r="L1285" s="190">
        <f t="shared" ref="L1285:L1348" si="408">1-K1285</f>
        <v>0.99812301038713458</v>
      </c>
      <c r="M1285" s="189">
        <f t="shared" ref="M1285:M1303" si="409">M1284-N1284</f>
        <v>99010.233100532743</v>
      </c>
      <c r="N1285" s="189">
        <f t="shared" si="404"/>
        <v>185.84117909708402</v>
      </c>
      <c r="O1285" s="189">
        <f t="shared" si="405"/>
        <v>395578.43647306808</v>
      </c>
      <c r="P1285" s="189">
        <f t="shared" si="406"/>
        <v>7680697.4635354709</v>
      </c>
      <c r="Q1285" s="200">
        <f t="shared" si="407"/>
        <v>77.574784171416553</v>
      </c>
    </row>
    <row r="1286" spans="2:17" x14ac:dyDescent="0.2">
      <c r="B1286" s="209" t="s">
        <v>58</v>
      </c>
      <c r="C1286" s="187" t="s">
        <v>18</v>
      </c>
      <c r="D1286" s="199" t="s">
        <v>138</v>
      </c>
      <c r="E1286" s="187" t="str">
        <f t="shared" si="401"/>
        <v>ESTotal05-09</v>
      </c>
      <c r="F1286" s="189">
        <f>VLOOKUP(E1286,'Appendix 1b. Pop 2019'!$E$4:$F$1683,2,FALSE)</f>
        <v>279013</v>
      </c>
      <c r="G1286" s="189">
        <f>VLOOKUP(E1286,'Appendix 2b. Deaths 2019'!$E$4:$F$1683,2,FALSE)</f>
        <v>40</v>
      </c>
      <c r="H1286" s="190">
        <f t="shared" si="402"/>
        <v>1.4336249565432435E-4</v>
      </c>
      <c r="I1286" s="191">
        <v>5</v>
      </c>
      <c r="J1286" s="213">
        <f>VLOOKUP(E1286,'Appendix 3. nax IBGE 2019'!$E$5:$O$1850,11,FALSE)</f>
        <v>2.4999999999999831</v>
      </c>
      <c r="K1286" s="190">
        <f t="shared" si="403"/>
        <v>7.1655566025229935E-4</v>
      </c>
      <c r="L1286" s="190">
        <f t="shared" si="408"/>
        <v>0.9992834443397477</v>
      </c>
      <c r="M1286" s="189">
        <f t="shared" si="409"/>
        <v>98824.391921435657</v>
      </c>
      <c r="N1286" s="189">
        <f t="shared" si="404"/>
        <v>70.813177402296333</v>
      </c>
      <c r="O1286" s="189">
        <f t="shared" si="405"/>
        <v>493944.92666367255</v>
      </c>
      <c r="P1286" s="189">
        <f t="shared" si="406"/>
        <v>7285119.027062403</v>
      </c>
      <c r="Q1286" s="200">
        <f t="shared" si="407"/>
        <v>73.717822952596521</v>
      </c>
    </row>
    <row r="1287" spans="2:17" x14ac:dyDescent="0.2">
      <c r="B1287" s="209" t="s">
        <v>58</v>
      </c>
      <c r="C1287" s="187" t="s">
        <v>18</v>
      </c>
      <c r="D1287" s="199" t="s">
        <v>120</v>
      </c>
      <c r="E1287" s="187" t="str">
        <f t="shared" si="401"/>
        <v>ESTotal10-14</v>
      </c>
      <c r="F1287" s="189">
        <f>VLOOKUP(E1287,'Appendix 1b. Pop 2019'!$E$4:$F$1683,2,FALSE)</f>
        <v>274895</v>
      </c>
      <c r="G1287" s="189">
        <f>VLOOKUP(E1287,'Appendix 2b. Deaths 2019'!$E$4:$F$1683,2,FALSE)</f>
        <v>91</v>
      </c>
      <c r="H1287" s="190">
        <f t="shared" si="402"/>
        <v>3.3103548627657833E-4</v>
      </c>
      <c r="I1287" s="191">
        <v>5</v>
      </c>
      <c r="J1287" s="213">
        <f>VLOOKUP(E1287,'Appendix 3. nax IBGE 2019'!$E$5:$O$1850,11,FALSE)</f>
        <v>2.5000000000000773</v>
      </c>
      <c r="K1287" s="190">
        <f t="shared" si="403"/>
        <v>1.6538087579169281E-3</v>
      </c>
      <c r="L1287" s="190">
        <f t="shared" si="408"/>
        <v>0.99834619124208313</v>
      </c>
      <c r="M1287" s="189">
        <f t="shared" si="409"/>
        <v>98753.578744033366</v>
      </c>
      <c r="N1287" s="189">
        <f t="shared" si="404"/>
        <v>163.31953340252139</v>
      </c>
      <c r="O1287" s="189">
        <f t="shared" si="405"/>
        <v>493359.59488666052</v>
      </c>
      <c r="P1287" s="189">
        <f t="shared" si="406"/>
        <v>6791174.1003987305</v>
      </c>
      <c r="Q1287" s="200">
        <f t="shared" si="407"/>
        <v>68.768891079899717</v>
      </c>
    </row>
    <row r="1288" spans="2:17" x14ac:dyDescent="0.2">
      <c r="B1288" s="209" t="s">
        <v>58</v>
      </c>
      <c r="C1288" s="187" t="s">
        <v>18</v>
      </c>
      <c r="D1288" s="188" t="s">
        <v>121</v>
      </c>
      <c r="E1288" s="187" t="str">
        <f t="shared" si="401"/>
        <v>ESTotal15-19</v>
      </c>
      <c r="F1288" s="189">
        <f>VLOOKUP(E1288,'Appendix 1b. Pop 2019'!$E$4:$F$1683,2,FALSE)</f>
        <v>295617</v>
      </c>
      <c r="G1288" s="189">
        <f>VLOOKUP(E1288,'Appendix 2b. Deaths 2019'!$E$4:$F$1683,2,FALSE)</f>
        <v>387</v>
      </c>
      <c r="H1288" s="190">
        <f t="shared" si="402"/>
        <v>1.3091263357655344E-3</v>
      </c>
      <c r="I1288" s="191">
        <v>5</v>
      </c>
      <c r="J1288" s="213">
        <f>VLOOKUP(E1288,'Appendix 3. nax IBGE 2019'!$E$5:$O$1850,11,FALSE)</f>
        <v>2.5000000000000746</v>
      </c>
      <c r="K1288" s="190">
        <f t="shared" si="403"/>
        <v>6.5242789154524262E-3</v>
      </c>
      <c r="L1288" s="190">
        <f t="shared" si="408"/>
        <v>0.99347572108454762</v>
      </c>
      <c r="M1288" s="189">
        <f t="shared" si="409"/>
        <v>98590.259210630844</v>
      </c>
      <c r="N1288" s="189">
        <f t="shared" si="404"/>
        <v>643.23034943690823</v>
      </c>
      <c r="O1288" s="189">
        <f t="shared" si="405"/>
        <v>491343.22017956199</v>
      </c>
      <c r="P1288" s="189">
        <f t="shared" si="406"/>
        <v>6297814.5055120699</v>
      </c>
      <c r="Q1288" s="200">
        <f t="shared" si="407"/>
        <v>63.878668703540498</v>
      </c>
    </row>
    <row r="1289" spans="2:17" x14ac:dyDescent="0.2">
      <c r="B1289" s="209" t="s">
        <v>58</v>
      </c>
      <c r="C1289" s="187" t="s">
        <v>18</v>
      </c>
      <c r="D1289" s="188" t="s">
        <v>122</v>
      </c>
      <c r="E1289" s="187" t="str">
        <f t="shared" si="401"/>
        <v>ESTotal20-24</v>
      </c>
      <c r="F1289" s="189">
        <f>VLOOKUP(E1289,'Appendix 1b. Pop 2019'!$E$4:$F$1683,2,FALSE)</f>
        <v>314823</v>
      </c>
      <c r="G1289" s="189">
        <f>VLOOKUP(E1289,'Appendix 2b. Deaths 2019'!$E$4:$F$1683,2,FALSE)</f>
        <v>492</v>
      </c>
      <c r="H1289" s="190">
        <f t="shared" si="402"/>
        <v>1.5627828970564413E-3</v>
      </c>
      <c r="I1289" s="191">
        <v>5</v>
      </c>
      <c r="J1289" s="213">
        <f>VLOOKUP(E1289,'Appendix 3. nax IBGE 2019'!$E$5:$O$1850,11,FALSE)</f>
        <v>2.5000000000000178</v>
      </c>
      <c r="K1289" s="190">
        <f t="shared" si="403"/>
        <v>7.7835046653567603E-3</v>
      </c>
      <c r="L1289" s="190">
        <f t="shared" si="408"/>
        <v>0.99221649533464329</v>
      </c>
      <c r="M1289" s="189">
        <f t="shared" si="409"/>
        <v>97947.028861193932</v>
      </c>
      <c r="N1289" s="189">
        <f t="shared" si="404"/>
        <v>762.37115609893624</v>
      </c>
      <c r="O1289" s="189">
        <f t="shared" si="405"/>
        <v>487829.21641572239</v>
      </c>
      <c r="P1289" s="189">
        <f t="shared" si="406"/>
        <v>5806471.2853325084</v>
      </c>
      <c r="Q1289" s="200">
        <f t="shared" si="407"/>
        <v>59.281750072900884</v>
      </c>
    </row>
    <row r="1290" spans="2:17" x14ac:dyDescent="0.2">
      <c r="B1290" s="209" t="s">
        <v>58</v>
      </c>
      <c r="C1290" s="187" t="s">
        <v>18</v>
      </c>
      <c r="D1290" s="188" t="s">
        <v>123</v>
      </c>
      <c r="E1290" s="187" t="str">
        <f t="shared" si="401"/>
        <v>ESTotal25-29</v>
      </c>
      <c r="F1290" s="189">
        <f>VLOOKUP(E1290,'Appendix 1b. Pop 2019'!$E$4:$F$1683,2,FALSE)</f>
        <v>318559</v>
      </c>
      <c r="G1290" s="189">
        <f>VLOOKUP(E1290,'Appendix 2b. Deaths 2019'!$E$4:$F$1683,2,FALSE)</f>
        <v>449</v>
      </c>
      <c r="H1290" s="190">
        <f t="shared" si="402"/>
        <v>1.4094720287293719E-3</v>
      </c>
      <c r="I1290" s="191">
        <v>5</v>
      </c>
      <c r="J1290" s="213">
        <f>VLOOKUP(E1290,'Appendix 3. nax IBGE 2019'!$E$5:$O$1850,11,FALSE)</f>
        <v>2.5000000000000315</v>
      </c>
      <c r="K1290" s="190">
        <f t="shared" si="403"/>
        <v>7.0226146961898002E-3</v>
      </c>
      <c r="L1290" s="190">
        <f t="shared" si="408"/>
        <v>0.99297738530381019</v>
      </c>
      <c r="M1290" s="189">
        <f t="shared" si="409"/>
        <v>97184.657705095</v>
      </c>
      <c r="N1290" s="189">
        <f t="shared" si="404"/>
        <v>682.49040544397542</v>
      </c>
      <c r="O1290" s="189">
        <f t="shared" si="405"/>
        <v>484217.06251186511</v>
      </c>
      <c r="P1290" s="189">
        <f t="shared" si="406"/>
        <v>5318642.0689167855</v>
      </c>
      <c r="Q1290" s="200">
        <f t="shared" si="407"/>
        <v>54.727178080475461</v>
      </c>
    </row>
    <row r="1291" spans="2:17" x14ac:dyDescent="0.2">
      <c r="B1291" s="209" t="s">
        <v>58</v>
      </c>
      <c r="C1291" s="187" t="s">
        <v>18</v>
      </c>
      <c r="D1291" s="188" t="s">
        <v>124</v>
      </c>
      <c r="E1291" s="187" t="str">
        <f t="shared" si="401"/>
        <v>ESTotal30-34</v>
      </c>
      <c r="F1291" s="189">
        <f>VLOOKUP(E1291,'Appendix 1b. Pop 2019'!$E$4:$F$1683,2,FALSE)</f>
        <v>339203</v>
      </c>
      <c r="G1291" s="189">
        <f>VLOOKUP(E1291,'Appendix 2b. Deaths 2019'!$E$4:$F$1683,2,FALSE)</f>
        <v>467</v>
      </c>
      <c r="H1291" s="190">
        <f t="shared" si="402"/>
        <v>1.3767566914207716E-3</v>
      </c>
      <c r="I1291" s="191">
        <v>5</v>
      </c>
      <c r="J1291" s="213">
        <f>VLOOKUP(E1291,'Appendix 3. nax IBGE 2019'!$E$5:$O$1850,11,FALSE)</f>
        <v>2.5000000000000124</v>
      </c>
      <c r="K1291" s="190">
        <f t="shared" si="403"/>
        <v>6.8601714895973644E-3</v>
      </c>
      <c r="L1291" s="190">
        <f t="shared" si="408"/>
        <v>0.99313982851040261</v>
      </c>
      <c r="M1291" s="189">
        <f t="shared" si="409"/>
        <v>96502.167299651031</v>
      </c>
      <c r="N1291" s="189">
        <f t="shared" si="404"/>
        <v>662.02141679342105</v>
      </c>
      <c r="O1291" s="189">
        <f t="shared" si="405"/>
        <v>480855.78295627161</v>
      </c>
      <c r="P1291" s="189">
        <f t="shared" si="406"/>
        <v>4834425.0064049205</v>
      </c>
      <c r="Q1291" s="200">
        <f t="shared" si="407"/>
        <v>50.096543338694559</v>
      </c>
    </row>
    <row r="1292" spans="2:17" x14ac:dyDescent="0.2">
      <c r="B1292" s="209" t="s">
        <v>58</v>
      </c>
      <c r="C1292" s="187" t="s">
        <v>18</v>
      </c>
      <c r="D1292" s="188" t="s">
        <v>125</v>
      </c>
      <c r="E1292" s="187" t="str">
        <f t="shared" si="401"/>
        <v>ESTotal35-39</v>
      </c>
      <c r="F1292" s="189">
        <f>VLOOKUP(E1292,'Appendix 1b. Pop 2019'!$E$4:$F$1683,2,FALSE)</f>
        <v>329697</v>
      </c>
      <c r="G1292" s="189">
        <f>VLOOKUP(E1292,'Appendix 2b. Deaths 2019'!$E$4:$F$1683,2,FALSE)</f>
        <v>609</v>
      </c>
      <c r="H1292" s="190">
        <f t="shared" si="402"/>
        <v>1.8471505655192496E-3</v>
      </c>
      <c r="I1292" s="191">
        <v>5</v>
      </c>
      <c r="J1292" s="213">
        <f>VLOOKUP(E1292,'Appendix 3. nax IBGE 2019'!$E$5:$O$1850,11,FALSE)</f>
        <v>2.5000000000000369</v>
      </c>
      <c r="K1292" s="190">
        <f t="shared" si="403"/>
        <v>9.1932993075588866E-3</v>
      </c>
      <c r="L1292" s="190">
        <f t="shared" si="408"/>
        <v>0.99080670069244114</v>
      </c>
      <c r="M1292" s="189">
        <f t="shared" si="409"/>
        <v>95840.145882857614</v>
      </c>
      <c r="N1292" s="189">
        <f t="shared" si="404"/>
        <v>881.0871467812176</v>
      </c>
      <c r="O1292" s="189">
        <f t="shared" si="405"/>
        <v>476998.01154733507</v>
      </c>
      <c r="P1292" s="189">
        <f t="shared" si="406"/>
        <v>4353569.223448649</v>
      </c>
      <c r="Q1292" s="200">
        <f t="shared" si="407"/>
        <v>45.425319247425598</v>
      </c>
    </row>
    <row r="1293" spans="2:17" x14ac:dyDescent="0.2">
      <c r="B1293" s="209" t="s">
        <v>58</v>
      </c>
      <c r="C1293" s="187" t="s">
        <v>18</v>
      </c>
      <c r="D1293" s="188" t="s">
        <v>126</v>
      </c>
      <c r="E1293" s="187" t="str">
        <f t="shared" si="401"/>
        <v>ESTotal40-44</v>
      </c>
      <c r="F1293" s="189">
        <f>VLOOKUP(E1293,'Appendix 1b. Pop 2019'!$E$4:$F$1683,2,FALSE)</f>
        <v>297095</v>
      </c>
      <c r="G1293" s="189">
        <f>VLOOKUP(E1293,'Appendix 2b. Deaths 2019'!$E$4:$F$1683,2,FALSE)</f>
        <v>760</v>
      </c>
      <c r="H1293" s="190">
        <f t="shared" si="402"/>
        <v>2.5581043100691698E-3</v>
      </c>
      <c r="I1293" s="191">
        <v>5</v>
      </c>
      <c r="J1293" s="213">
        <f>VLOOKUP(E1293,'Appendix 3. nax IBGE 2019'!$E$5:$O$1850,11,FALSE)</f>
        <v>2.5000000000000173</v>
      </c>
      <c r="K1293" s="190">
        <f t="shared" si="403"/>
        <v>1.270924262947541E-2</v>
      </c>
      <c r="L1293" s="190">
        <f t="shared" si="408"/>
        <v>0.98729075737052463</v>
      </c>
      <c r="M1293" s="189">
        <f t="shared" si="409"/>
        <v>94959.058736076404</v>
      </c>
      <c r="N1293" s="189">
        <f t="shared" si="404"/>
        <v>1206.8577173434016</v>
      </c>
      <c r="O1293" s="189">
        <f t="shared" si="405"/>
        <v>471778.14938702353</v>
      </c>
      <c r="P1293" s="189">
        <f t="shared" si="406"/>
        <v>3876571.2119013141</v>
      </c>
      <c r="Q1293" s="200">
        <f t="shared" si="407"/>
        <v>40.823606125621225</v>
      </c>
    </row>
    <row r="1294" spans="2:17" x14ac:dyDescent="0.2">
      <c r="B1294" s="209" t="s">
        <v>58</v>
      </c>
      <c r="C1294" s="187" t="s">
        <v>18</v>
      </c>
      <c r="D1294" s="188" t="s">
        <v>127</v>
      </c>
      <c r="E1294" s="187" t="str">
        <f t="shared" si="401"/>
        <v>ESTotal45-49</v>
      </c>
      <c r="F1294" s="189">
        <f>VLOOKUP(E1294,'Appendix 1b. Pop 2019'!$E$4:$F$1683,2,FALSE)</f>
        <v>255705</v>
      </c>
      <c r="G1294" s="189">
        <f>VLOOKUP(E1294,'Appendix 2b. Deaths 2019'!$E$4:$F$1683,2,FALSE)</f>
        <v>912</v>
      </c>
      <c r="H1294" s="190">
        <f t="shared" si="402"/>
        <v>3.5666099606968967E-3</v>
      </c>
      <c r="I1294" s="191">
        <v>5</v>
      </c>
      <c r="J1294" s="213">
        <f>VLOOKUP(E1294,'Appendix 3. nax IBGE 2019'!$E$5:$O$1850,11,FALSE)</f>
        <v>2.499999999999984</v>
      </c>
      <c r="K1294" s="190">
        <f t="shared" si="403"/>
        <v>1.767544624687482E-2</v>
      </c>
      <c r="L1294" s="190">
        <f t="shared" si="408"/>
        <v>0.98232455375312522</v>
      </c>
      <c r="M1294" s="189">
        <f t="shared" si="409"/>
        <v>93752.201018733002</v>
      </c>
      <c r="N1294" s="189">
        <f t="shared" si="404"/>
        <v>1657.111989632818</v>
      </c>
      <c r="O1294" s="189">
        <f t="shared" si="405"/>
        <v>464618.22511958296</v>
      </c>
      <c r="P1294" s="189">
        <f t="shared" si="406"/>
        <v>3404793.0625142907</v>
      </c>
      <c r="Q1294" s="200">
        <f t="shared" si="407"/>
        <v>36.31694003465546</v>
      </c>
    </row>
    <row r="1295" spans="2:17" x14ac:dyDescent="0.2">
      <c r="B1295" s="209" t="s">
        <v>58</v>
      </c>
      <c r="C1295" s="187" t="s">
        <v>18</v>
      </c>
      <c r="D1295" s="188" t="s">
        <v>128</v>
      </c>
      <c r="E1295" s="187" t="str">
        <f t="shared" si="401"/>
        <v>ESTotal50-54</v>
      </c>
      <c r="F1295" s="189">
        <f>VLOOKUP(E1295,'Appendix 1b. Pop 2019'!$E$4:$F$1683,2,FALSE)</f>
        <v>241175</v>
      </c>
      <c r="G1295" s="189">
        <f>VLOOKUP(E1295,'Appendix 2b. Deaths 2019'!$E$4:$F$1683,2,FALSE)</f>
        <v>1255</v>
      </c>
      <c r="H1295" s="190">
        <f t="shared" si="402"/>
        <v>5.2036902664040633E-3</v>
      </c>
      <c r="I1295" s="191">
        <v>5</v>
      </c>
      <c r="J1295" s="213">
        <f>VLOOKUP(E1295,'Appendix 3. nax IBGE 2019'!$E$5:$O$1850,11,FALSE)</f>
        <v>2.5000000000000098</v>
      </c>
      <c r="K1295" s="190">
        <f t="shared" si="403"/>
        <v>2.5684318239959068E-2</v>
      </c>
      <c r="L1295" s="190">
        <f t="shared" si="408"/>
        <v>0.97431568176004091</v>
      </c>
      <c r="M1295" s="189">
        <f t="shared" si="409"/>
        <v>92095.089029100185</v>
      </c>
      <c r="N1295" s="189">
        <f t="shared" si="404"/>
        <v>2365.399574960772</v>
      </c>
      <c r="O1295" s="189">
        <f t="shared" si="405"/>
        <v>454561.94620809908</v>
      </c>
      <c r="P1295" s="189">
        <f t="shared" si="406"/>
        <v>2940174.8373947078</v>
      </c>
      <c r="Q1295" s="200">
        <f t="shared" si="407"/>
        <v>31.925424779878025</v>
      </c>
    </row>
    <row r="1296" spans="2:17" x14ac:dyDescent="0.2">
      <c r="B1296" s="209" t="s">
        <v>58</v>
      </c>
      <c r="C1296" s="187" t="s">
        <v>18</v>
      </c>
      <c r="D1296" s="188" t="s">
        <v>129</v>
      </c>
      <c r="E1296" s="187" t="str">
        <f t="shared" si="401"/>
        <v>ESTotal55-59</v>
      </c>
      <c r="F1296" s="189">
        <f>VLOOKUP(E1296,'Appendix 1b. Pop 2019'!$E$4:$F$1683,2,FALSE)</f>
        <v>218188</v>
      </c>
      <c r="G1296" s="189">
        <f>VLOOKUP(E1296,'Appendix 2b. Deaths 2019'!$E$4:$F$1683,2,FALSE)</f>
        <v>1663</v>
      </c>
      <c r="H1296" s="190">
        <f t="shared" si="402"/>
        <v>7.6218673804242217E-3</v>
      </c>
      <c r="I1296" s="191">
        <v>5</v>
      </c>
      <c r="J1296" s="213">
        <f>VLOOKUP(E1296,'Appendix 3. nax IBGE 2019'!$E$5:$O$1850,11,FALSE)</f>
        <v>2.5000000000000071</v>
      </c>
      <c r="K1296" s="190">
        <f t="shared" si="403"/>
        <v>3.7396754150634939E-2</v>
      </c>
      <c r="L1296" s="190">
        <f t="shared" si="408"/>
        <v>0.96260324584936507</v>
      </c>
      <c r="M1296" s="189">
        <f t="shared" si="409"/>
        <v>89729.689454139414</v>
      </c>
      <c r="N1296" s="189">
        <f t="shared" si="404"/>
        <v>3355.5991365292721</v>
      </c>
      <c r="O1296" s="189">
        <f t="shared" si="405"/>
        <v>440259.4494293739</v>
      </c>
      <c r="P1296" s="189">
        <f t="shared" si="406"/>
        <v>2485612.8911866089</v>
      </c>
      <c r="Q1296" s="200">
        <f t="shared" si="407"/>
        <v>27.701119956031928</v>
      </c>
    </row>
    <row r="1297" spans="2:17" x14ac:dyDescent="0.2">
      <c r="B1297" s="209" t="s">
        <v>58</v>
      </c>
      <c r="C1297" s="187" t="s">
        <v>18</v>
      </c>
      <c r="D1297" s="188" t="s">
        <v>130</v>
      </c>
      <c r="E1297" s="187" t="str">
        <f t="shared" si="401"/>
        <v>ESTotal60-64</v>
      </c>
      <c r="F1297" s="189">
        <f>VLOOKUP(E1297,'Appendix 1b. Pop 2019'!$E$4:$F$1683,2,FALSE)</f>
        <v>183955</v>
      </c>
      <c r="G1297" s="189">
        <f>VLOOKUP(E1297,'Appendix 2b. Deaths 2019'!$E$4:$F$1683,2,FALSE)</f>
        <v>2078</v>
      </c>
      <c r="H1297" s="190">
        <f t="shared" si="402"/>
        <v>1.1296240928487945E-2</v>
      </c>
      <c r="I1297" s="191">
        <v>5</v>
      </c>
      <c r="J1297" s="213">
        <f>VLOOKUP(E1297,'Appendix 3. nax IBGE 2019'!$E$5:$O$1850,11,FALSE)</f>
        <v>2.4999999999999862</v>
      </c>
      <c r="K1297" s="190">
        <f t="shared" si="403"/>
        <v>5.4929949775310592E-2</v>
      </c>
      <c r="L1297" s="190">
        <f t="shared" si="408"/>
        <v>0.94507005022468937</v>
      </c>
      <c r="M1297" s="189">
        <f t="shared" si="409"/>
        <v>86374.090317610142</v>
      </c>
      <c r="N1297" s="189">
        <f t="shared" si="404"/>
        <v>4744.5244430344665</v>
      </c>
      <c r="O1297" s="189">
        <f t="shared" si="405"/>
        <v>420009.1404804645</v>
      </c>
      <c r="P1297" s="189">
        <f t="shared" si="406"/>
        <v>2045353.4417572352</v>
      </c>
      <c r="Q1297" s="200">
        <f t="shared" si="407"/>
        <v>23.680173466790468</v>
      </c>
    </row>
    <row r="1298" spans="2:17" x14ac:dyDescent="0.2">
      <c r="B1298" s="209" t="s">
        <v>58</v>
      </c>
      <c r="C1298" s="187" t="s">
        <v>18</v>
      </c>
      <c r="D1298" s="188" t="s">
        <v>131</v>
      </c>
      <c r="E1298" s="187" t="str">
        <f t="shared" si="401"/>
        <v>ESTotal65-69</v>
      </c>
      <c r="F1298" s="189">
        <f>VLOOKUP(E1298,'Appendix 1b. Pop 2019'!$E$4:$F$1683,2,FALSE)</f>
        <v>139690</v>
      </c>
      <c r="G1298" s="189">
        <f>VLOOKUP(E1298,'Appendix 2b. Deaths 2019'!$E$4:$F$1683,2,FALSE)</f>
        <v>2292</v>
      </c>
      <c r="H1298" s="190">
        <f t="shared" si="402"/>
        <v>1.640776004008877E-2</v>
      </c>
      <c r="I1298" s="191">
        <v>5</v>
      </c>
      <c r="J1298" s="213">
        <f>VLOOKUP(E1298,'Appendix 3. nax IBGE 2019'!$E$5:$O$1850,11,FALSE)</f>
        <v>2.4999999999999964</v>
      </c>
      <c r="K1298" s="190">
        <f t="shared" si="403"/>
        <v>7.8806216476413157E-2</v>
      </c>
      <c r="L1298" s="190">
        <f t="shared" si="408"/>
        <v>0.92119378352358683</v>
      </c>
      <c r="M1298" s="189">
        <f t="shared" si="409"/>
        <v>81629.565874575681</v>
      </c>
      <c r="N1298" s="189">
        <f t="shared" si="404"/>
        <v>6432.917239187439</v>
      </c>
      <c r="O1298" s="189">
        <f t="shared" si="405"/>
        <v>392065.53627490974</v>
      </c>
      <c r="P1298" s="189">
        <f t="shared" si="406"/>
        <v>1625344.3012767707</v>
      </c>
      <c r="Q1298" s="200">
        <f t="shared" si="407"/>
        <v>19.911220693910366</v>
      </c>
    </row>
    <row r="1299" spans="2:17" x14ac:dyDescent="0.2">
      <c r="B1299" s="209" t="s">
        <v>58</v>
      </c>
      <c r="C1299" s="187" t="s">
        <v>18</v>
      </c>
      <c r="D1299" s="188" t="s">
        <v>132</v>
      </c>
      <c r="E1299" s="187" t="str">
        <f t="shared" si="401"/>
        <v>ESTotal70-74</v>
      </c>
      <c r="F1299" s="189">
        <f>VLOOKUP(E1299,'Appendix 1b. Pop 2019'!$E$4:$F$1683,2,FALSE)</f>
        <v>93997</v>
      </c>
      <c r="G1299" s="189">
        <f>VLOOKUP(E1299,'Appendix 2b. Deaths 2019'!$E$4:$F$1683,2,FALSE)</f>
        <v>2286</v>
      </c>
      <c r="H1299" s="190">
        <f t="shared" si="402"/>
        <v>2.4319925103992682E-2</v>
      </c>
      <c r="I1299" s="191">
        <v>5</v>
      </c>
      <c r="J1299" s="213">
        <f>VLOOKUP(E1299,'Appendix 3. nax IBGE 2019'!$E$5:$O$1850,11,FALSE)</f>
        <v>2.4999999999999996</v>
      </c>
      <c r="K1299" s="190">
        <f t="shared" si="403"/>
        <v>0.11463013478818998</v>
      </c>
      <c r="L1299" s="190">
        <f t="shared" si="408"/>
        <v>0.88536986521181005</v>
      </c>
      <c r="M1299" s="189">
        <f t="shared" si="409"/>
        <v>75196.648635388236</v>
      </c>
      <c r="N1299" s="189">
        <f t="shared" si="404"/>
        <v>8619.8019686947155</v>
      </c>
      <c r="O1299" s="189">
        <f t="shared" si="405"/>
        <v>354433.73825520434</v>
      </c>
      <c r="P1299" s="189">
        <f t="shared" si="406"/>
        <v>1233278.7650018609</v>
      </c>
      <c r="Q1299" s="200">
        <f t="shared" si="407"/>
        <v>16.400714491702342</v>
      </c>
    </row>
    <row r="1300" spans="2:17" x14ac:dyDescent="0.2">
      <c r="B1300" s="209" t="s">
        <v>58</v>
      </c>
      <c r="C1300" s="187" t="s">
        <v>18</v>
      </c>
      <c r="D1300" s="188" t="s">
        <v>133</v>
      </c>
      <c r="E1300" s="187" t="str">
        <f t="shared" si="401"/>
        <v>ESTotal75-79</v>
      </c>
      <c r="F1300" s="189">
        <f>VLOOKUP(E1300,'Appendix 1b. Pop 2019'!$E$4:$F$1683,2,FALSE)</f>
        <v>64256</v>
      </c>
      <c r="G1300" s="189">
        <f>VLOOKUP(E1300,'Appendix 2b. Deaths 2019'!$E$4:$F$1683,2,FALSE)</f>
        <v>2472</v>
      </c>
      <c r="H1300" s="190">
        <f t="shared" si="402"/>
        <v>3.8471115537848606E-2</v>
      </c>
      <c r="I1300" s="191">
        <v>5</v>
      </c>
      <c r="J1300" s="213">
        <f>VLOOKUP(E1300,'Appendix 3. nax IBGE 2019'!$E$5:$O$1850,11,FALSE)</f>
        <v>2.4999999999999969</v>
      </c>
      <c r="K1300" s="190">
        <f t="shared" si="403"/>
        <v>0.17547844852064284</v>
      </c>
      <c r="L1300" s="190">
        <f t="shared" si="408"/>
        <v>0.82452155147935713</v>
      </c>
      <c r="M1300" s="189">
        <f t="shared" si="409"/>
        <v>66576.846666693513</v>
      </c>
      <c r="N1300" s="189">
        <f t="shared" si="404"/>
        <v>11682.80176046811</v>
      </c>
      <c r="O1300" s="189">
        <f t="shared" si="405"/>
        <v>303677.22893229726</v>
      </c>
      <c r="P1300" s="189">
        <f t="shared" si="406"/>
        <v>878845.02674665651</v>
      </c>
      <c r="Q1300" s="200">
        <f t="shared" si="407"/>
        <v>13.200460381466481</v>
      </c>
    </row>
    <row r="1301" spans="2:17" x14ac:dyDescent="0.2">
      <c r="B1301" s="209" t="s">
        <v>58</v>
      </c>
      <c r="C1301" s="187" t="s">
        <v>18</v>
      </c>
      <c r="D1301" s="188" t="s">
        <v>134</v>
      </c>
      <c r="E1301" s="187" t="str">
        <f t="shared" si="401"/>
        <v>ESTotal80-84</v>
      </c>
      <c r="F1301" s="189">
        <f>VLOOKUP(E1301,'Appendix 1b. Pop 2019'!$E$4:$F$1683,2,FALSE)</f>
        <v>43534</v>
      </c>
      <c r="G1301" s="189">
        <f>VLOOKUP(E1301,'Appendix 2b. Deaths 2019'!$E$4:$F$1683,2,FALSE)</f>
        <v>2634</v>
      </c>
      <c r="H1301" s="190">
        <f t="shared" si="402"/>
        <v>6.0504433316488263E-2</v>
      </c>
      <c r="I1301" s="191">
        <v>5</v>
      </c>
      <c r="J1301" s="213">
        <f>VLOOKUP(E1301,'Appendix 3. nax IBGE 2019'!$E$5:$O$1850,11,FALSE)</f>
        <v>2.4999999999999987</v>
      </c>
      <c r="K1301" s="190">
        <f t="shared" si="403"/>
        <v>0.26277459646042417</v>
      </c>
      <c r="L1301" s="190">
        <f t="shared" si="408"/>
        <v>0.73722540353957577</v>
      </c>
      <c r="M1301" s="189">
        <f t="shared" si="409"/>
        <v>54894.044906225405</v>
      </c>
      <c r="N1301" s="189">
        <f t="shared" si="404"/>
        <v>14424.760498313784</v>
      </c>
      <c r="O1301" s="189">
        <f t="shared" si="405"/>
        <v>238408.32328534254</v>
      </c>
      <c r="P1301" s="189">
        <f t="shared" si="406"/>
        <v>575167.79781435919</v>
      </c>
      <c r="Q1301" s="200">
        <f t="shared" si="407"/>
        <v>10.47778131119521</v>
      </c>
    </row>
    <row r="1302" spans="2:17" x14ac:dyDescent="0.2">
      <c r="B1302" s="209" t="s">
        <v>58</v>
      </c>
      <c r="C1302" s="187" t="s">
        <v>18</v>
      </c>
      <c r="D1302" s="188" t="s">
        <v>135</v>
      </c>
      <c r="E1302" s="187" t="str">
        <f t="shared" si="401"/>
        <v>ESTotal85-89</v>
      </c>
      <c r="F1302" s="189">
        <f>VLOOKUP(E1302,'Appendix 1b. Pop 2019'!$E$4:$F$1683,2,FALSE)</f>
        <v>24539</v>
      </c>
      <c r="G1302" s="189">
        <f>VLOOKUP(E1302,'Appendix 2b. Deaths 2019'!$E$4:$F$1683,2,FALSE)</f>
        <v>2474</v>
      </c>
      <c r="H1302" s="190">
        <f t="shared" si="402"/>
        <v>0.10081910428297812</v>
      </c>
      <c r="I1302" s="191">
        <v>5</v>
      </c>
      <c r="J1302" s="213">
        <f>VLOOKUP(E1302,'Appendix 3. nax IBGE 2019'!$E$5:$O$1850,11,FALSE)</f>
        <v>2.5000000000000009</v>
      </c>
      <c r="K1302" s="190">
        <f t="shared" si="403"/>
        <v>0.40261684676474419</v>
      </c>
      <c r="L1302" s="190">
        <f t="shared" si="408"/>
        <v>0.59738315323525581</v>
      </c>
      <c r="M1302" s="189">
        <f t="shared" si="409"/>
        <v>40469.284407911618</v>
      </c>
      <c r="N1302" s="189">
        <f t="shared" si="404"/>
        <v>16293.615679139004</v>
      </c>
      <c r="O1302" s="189">
        <f t="shared" si="405"/>
        <v>161612.38284171058</v>
      </c>
      <c r="P1302" s="189">
        <f t="shared" si="406"/>
        <v>336759.4745290167</v>
      </c>
      <c r="Q1302" s="200">
        <f t="shared" si="407"/>
        <v>8.3213597536007153</v>
      </c>
    </row>
    <row r="1303" spans="2:17" x14ac:dyDescent="0.2">
      <c r="B1303" s="210" t="s">
        <v>58</v>
      </c>
      <c r="C1303" s="211" t="s">
        <v>18</v>
      </c>
      <c r="D1303" s="203" t="s">
        <v>8</v>
      </c>
      <c r="E1303" s="211" t="str">
        <f t="shared" si="401"/>
        <v>ESTotal90+</v>
      </c>
      <c r="F1303" s="204">
        <f>VLOOKUP(E1303,'Appendix 1b. Pop 2019'!$E$4:$F$1683,2,FALSE)</f>
        <v>16960</v>
      </c>
      <c r="G1303" s="204">
        <f>VLOOKUP(E1303,'Appendix 2b. Deaths 2019'!$E$4:$F$1683,2,FALSE)</f>
        <v>2341</v>
      </c>
      <c r="H1303" s="202">
        <f t="shared" si="402"/>
        <v>0.13803066037735848</v>
      </c>
      <c r="I1303" s="205"/>
      <c r="J1303" s="214">
        <f>VLOOKUP(E1303,'Appendix 3. nax IBGE 2019'!$E$5:$O$1850,11,FALSE)</f>
        <v>7.5415946883373106</v>
      </c>
      <c r="K1303" s="202">
        <v>1</v>
      </c>
      <c r="L1303" s="202">
        <f t="shared" si="408"/>
        <v>0</v>
      </c>
      <c r="M1303" s="204">
        <f t="shared" si="409"/>
        <v>24175.668728772616</v>
      </c>
      <c r="N1303" s="204">
        <f t="shared" si="404"/>
        <v>24175.668728772616</v>
      </c>
      <c r="O1303" s="204">
        <f>M1303*Q1303</f>
        <v>175147.09168730612</v>
      </c>
      <c r="P1303" s="204">
        <f>O1303</f>
        <v>175147.09168730612</v>
      </c>
      <c r="Q1303" s="206">
        <f>1/H1303</f>
        <v>7.244767193507049</v>
      </c>
    </row>
    <row r="1304" spans="2:17" x14ac:dyDescent="0.2">
      <c r="B1304" s="207" t="s">
        <v>67</v>
      </c>
      <c r="C1304" s="208" t="s">
        <v>18</v>
      </c>
      <c r="D1304" s="194">
        <v>0</v>
      </c>
      <c r="E1304" s="208" t="str">
        <f t="shared" si="401"/>
        <v>GOTotal0</v>
      </c>
      <c r="F1304" s="195">
        <f>VLOOKUP(E1304,'Appendix 1b. Pop 2019'!$E$4:$F$1683,2,FALSE)</f>
        <v>101525</v>
      </c>
      <c r="G1304" s="195">
        <f>VLOOKUP(E1304,'Appendix 2b. Deaths 2019'!$E$4:$F$1683,2,FALSE)</f>
        <v>1252</v>
      </c>
      <c r="H1304" s="193">
        <f t="shared" si="402"/>
        <v>1.2331937946318641E-2</v>
      </c>
      <c r="I1304" s="196">
        <v>1</v>
      </c>
      <c r="J1304" s="212">
        <f>VLOOKUP(E1304,'Appendix 3. nax IBGE 2019'!$E$5:$O$1850,11,FALSE)</f>
        <v>9.1293669239669251E-2</v>
      </c>
      <c r="K1304" s="193">
        <f t="shared" ref="K1304:K1322" si="410">(I1304*H1304)/(1+(I1304-J1304)*H1304)</f>
        <v>1.2195276337199147E-2</v>
      </c>
      <c r="L1304" s="193">
        <f t="shared" si="408"/>
        <v>0.98780472366280081</v>
      </c>
      <c r="M1304" s="195">
        <v>100000</v>
      </c>
      <c r="N1304" s="195">
        <f t="shared" si="404"/>
        <v>1219.5276337199148</v>
      </c>
      <c r="O1304" s="195">
        <f t="shared" ref="O1304:O1322" si="411">M1305*I1304+N1304*J1304</f>
        <v>98891.807518701549</v>
      </c>
      <c r="P1304" s="195">
        <f t="shared" ref="P1304:P1322" si="412">P1305+O1304</f>
        <v>7605318.975688261</v>
      </c>
      <c r="Q1304" s="197">
        <f t="shared" ref="Q1304:Q1322" si="413">P1304/M1304</f>
        <v>76.053189756882617</v>
      </c>
    </row>
    <row r="1305" spans="2:17" x14ac:dyDescent="0.2">
      <c r="B1305" s="209" t="s">
        <v>67</v>
      </c>
      <c r="C1305" s="187" t="s">
        <v>18</v>
      </c>
      <c r="D1305" s="199" t="s">
        <v>139</v>
      </c>
      <c r="E1305" s="187" t="str">
        <f t="shared" si="401"/>
        <v>GOTotal01-04</v>
      </c>
      <c r="F1305" s="189">
        <f>VLOOKUP(E1305,'Appendix 1b. Pop 2019'!$E$4:$F$1683,2,FALSE)</f>
        <v>414753</v>
      </c>
      <c r="G1305" s="189">
        <f>VLOOKUP(E1305,'Appendix 2b. Deaths 2019'!$E$4:$F$1683,2,FALSE)</f>
        <v>202</v>
      </c>
      <c r="H1305" s="190">
        <f t="shared" si="402"/>
        <v>4.8703686290394523E-4</v>
      </c>
      <c r="I1305" s="191">
        <v>4</v>
      </c>
      <c r="J1305" s="213">
        <f>VLOOKUP(E1305,'Appendix 3. nax IBGE 2019'!$E$5:$O$1850,11,FALSE)</f>
        <v>1.5016325958285091</v>
      </c>
      <c r="K1305" s="190">
        <f t="shared" si="410"/>
        <v>1.9457798325083482E-3</v>
      </c>
      <c r="L1305" s="190">
        <f t="shared" si="408"/>
        <v>0.99805422016749168</v>
      </c>
      <c r="M1305" s="189">
        <f t="shared" ref="M1305:M1323" si="414">M1304-N1304</f>
        <v>98780.472366280082</v>
      </c>
      <c r="N1305" s="189">
        <f t="shared" si="404"/>
        <v>192.20505097595597</v>
      </c>
      <c r="O1305" s="189">
        <f t="shared" si="411"/>
        <v>394641.69063084485</v>
      </c>
      <c r="P1305" s="189">
        <f t="shared" si="412"/>
        <v>7506427.168169559</v>
      </c>
      <c r="Q1305" s="200">
        <f t="shared" si="413"/>
        <v>75.991002961957577</v>
      </c>
    </row>
    <row r="1306" spans="2:17" x14ac:dyDescent="0.2">
      <c r="B1306" s="209" t="s">
        <v>67</v>
      </c>
      <c r="C1306" s="187" t="s">
        <v>18</v>
      </c>
      <c r="D1306" s="199" t="s">
        <v>138</v>
      </c>
      <c r="E1306" s="187" t="str">
        <f t="shared" si="401"/>
        <v>GOTotal05-09</v>
      </c>
      <c r="F1306" s="189">
        <f>VLOOKUP(E1306,'Appendix 1b. Pop 2019'!$E$4:$F$1683,2,FALSE)</f>
        <v>508150</v>
      </c>
      <c r="G1306" s="189">
        <f>VLOOKUP(E1306,'Appendix 2b. Deaths 2019'!$E$4:$F$1683,2,FALSE)</f>
        <v>115</v>
      </c>
      <c r="H1306" s="190">
        <f t="shared" si="402"/>
        <v>2.2631112860375873E-4</v>
      </c>
      <c r="I1306" s="191">
        <v>5</v>
      </c>
      <c r="J1306" s="213">
        <f>VLOOKUP(E1306,'Appendix 3. nax IBGE 2019'!$E$5:$O$1850,11,FALSE)</f>
        <v>2.499999999999583</v>
      </c>
      <c r="K1306" s="190">
        <f t="shared" si="410"/>
        <v>1.1309157959434539E-3</v>
      </c>
      <c r="L1306" s="190">
        <f t="shared" si="408"/>
        <v>0.99886908420405651</v>
      </c>
      <c r="M1306" s="189">
        <f t="shared" si="414"/>
        <v>98588.267315304125</v>
      </c>
      <c r="N1306" s="189">
        <f t="shared" si="404"/>
        <v>111.49502880157316</v>
      </c>
      <c r="O1306" s="189">
        <f t="shared" si="411"/>
        <v>492662.59900451667</v>
      </c>
      <c r="P1306" s="189">
        <f t="shared" si="412"/>
        <v>7111785.4775387142</v>
      </c>
      <c r="Q1306" s="200">
        <f t="shared" si="413"/>
        <v>72.136225447535907</v>
      </c>
    </row>
    <row r="1307" spans="2:17" x14ac:dyDescent="0.2">
      <c r="B1307" s="209" t="s">
        <v>67</v>
      </c>
      <c r="C1307" s="187" t="s">
        <v>18</v>
      </c>
      <c r="D1307" s="199" t="s">
        <v>120</v>
      </c>
      <c r="E1307" s="187" t="str">
        <f t="shared" si="401"/>
        <v>GOTotal10-14</v>
      </c>
      <c r="F1307" s="189">
        <f>VLOOKUP(E1307,'Appendix 1b. Pop 2019'!$E$4:$F$1683,2,FALSE)</f>
        <v>495311</v>
      </c>
      <c r="G1307" s="189">
        <f>VLOOKUP(E1307,'Appendix 2b. Deaths 2019'!$E$4:$F$1683,2,FALSE)</f>
        <v>134</v>
      </c>
      <c r="H1307" s="190">
        <f t="shared" si="402"/>
        <v>2.7053709689467832E-4</v>
      </c>
      <c r="I1307" s="191">
        <v>5</v>
      </c>
      <c r="J1307" s="213">
        <f>VLOOKUP(E1307,'Appendix 3. nax IBGE 2019'!$E$5:$O$1850,11,FALSE)</f>
        <v>2.499999999999885</v>
      </c>
      <c r="K1307" s="190">
        <f t="shared" si="410"/>
        <v>1.3517712238169987E-3</v>
      </c>
      <c r="L1307" s="190">
        <f t="shared" si="408"/>
        <v>0.99864822877618298</v>
      </c>
      <c r="M1307" s="189">
        <f t="shared" si="414"/>
        <v>98476.772286502557</v>
      </c>
      <c r="N1307" s="189">
        <f t="shared" si="404"/>
        <v>133.11806699127345</v>
      </c>
      <c r="O1307" s="189">
        <f t="shared" si="411"/>
        <v>492051.06626503461</v>
      </c>
      <c r="P1307" s="189">
        <f t="shared" si="412"/>
        <v>6619122.8785341978</v>
      </c>
      <c r="Q1307" s="200">
        <f t="shared" si="413"/>
        <v>67.215067318381529</v>
      </c>
    </row>
    <row r="1308" spans="2:17" x14ac:dyDescent="0.2">
      <c r="B1308" s="209" t="s">
        <v>67</v>
      </c>
      <c r="C1308" s="187" t="s">
        <v>18</v>
      </c>
      <c r="D1308" s="188" t="s">
        <v>121</v>
      </c>
      <c r="E1308" s="187" t="str">
        <f t="shared" si="401"/>
        <v>GOTotal15-19</v>
      </c>
      <c r="F1308" s="189">
        <f>VLOOKUP(E1308,'Appendix 1b. Pop 2019'!$E$4:$F$1683,2,FALSE)</f>
        <v>526074</v>
      </c>
      <c r="G1308" s="189">
        <f>VLOOKUP(E1308,'Appendix 2b. Deaths 2019'!$E$4:$F$1683,2,FALSE)</f>
        <v>606</v>
      </c>
      <c r="H1308" s="190">
        <f t="shared" si="402"/>
        <v>1.1519291962727677E-3</v>
      </c>
      <c r="I1308" s="191">
        <v>5</v>
      </c>
      <c r="J1308" s="213">
        <f>VLOOKUP(E1308,'Appendix 3. nax IBGE 2019'!$E$5:$O$1850,11,FALSE)</f>
        <v>2.5000000000000995</v>
      </c>
      <c r="K1308" s="190">
        <f t="shared" si="410"/>
        <v>5.7431068502186355E-3</v>
      </c>
      <c r="L1308" s="190">
        <f t="shared" si="408"/>
        <v>0.99425689314978138</v>
      </c>
      <c r="M1308" s="189">
        <f t="shared" si="414"/>
        <v>98343.654219511285</v>
      </c>
      <c r="N1308" s="189">
        <f t="shared" si="404"/>
        <v>564.79811422360808</v>
      </c>
      <c r="O1308" s="189">
        <f t="shared" si="411"/>
        <v>490306.27581199748</v>
      </c>
      <c r="P1308" s="189">
        <f t="shared" si="412"/>
        <v>6127071.8122691633</v>
      </c>
      <c r="Q1308" s="200">
        <f t="shared" si="413"/>
        <v>62.302665697097495</v>
      </c>
    </row>
    <row r="1309" spans="2:17" x14ac:dyDescent="0.2">
      <c r="B1309" s="209" t="s">
        <v>67</v>
      </c>
      <c r="C1309" s="187" t="s">
        <v>18</v>
      </c>
      <c r="D1309" s="188" t="s">
        <v>122</v>
      </c>
      <c r="E1309" s="187" t="str">
        <f t="shared" si="401"/>
        <v>GOTotal20-24</v>
      </c>
      <c r="F1309" s="189">
        <f>VLOOKUP(E1309,'Appendix 1b. Pop 2019'!$E$4:$F$1683,2,FALSE)</f>
        <v>576775</v>
      </c>
      <c r="G1309" s="189">
        <f>VLOOKUP(E1309,'Appendix 2b. Deaths 2019'!$E$4:$F$1683,2,FALSE)</f>
        <v>991</v>
      </c>
      <c r="H1309" s="190">
        <f t="shared" si="402"/>
        <v>1.7181743314117291E-3</v>
      </c>
      <c r="I1309" s="191">
        <v>5</v>
      </c>
      <c r="J1309" s="213">
        <f>VLOOKUP(E1309,'Appendix 3. nax IBGE 2019'!$E$5:$O$1850,11,FALSE)</f>
        <v>2.499999999999996</v>
      </c>
      <c r="K1309" s="190">
        <f t="shared" si="410"/>
        <v>8.5541279493830408E-3</v>
      </c>
      <c r="L1309" s="190">
        <f t="shared" si="408"/>
        <v>0.99144587205061696</v>
      </c>
      <c r="M1309" s="189">
        <f t="shared" si="414"/>
        <v>97778.856105287676</v>
      </c>
      <c r="N1309" s="189">
        <f t="shared" si="404"/>
        <v>836.41284586894392</v>
      </c>
      <c r="O1309" s="189">
        <f t="shared" si="411"/>
        <v>486803.24841176602</v>
      </c>
      <c r="P1309" s="189">
        <f t="shared" si="412"/>
        <v>5636765.5364571661</v>
      </c>
      <c r="Q1309" s="200">
        <f t="shared" si="413"/>
        <v>57.648102677612954</v>
      </c>
    </row>
    <row r="1310" spans="2:17" x14ac:dyDescent="0.2">
      <c r="B1310" s="209" t="s">
        <v>67</v>
      </c>
      <c r="C1310" s="187" t="s">
        <v>18</v>
      </c>
      <c r="D1310" s="188" t="s">
        <v>123</v>
      </c>
      <c r="E1310" s="187" t="str">
        <f t="shared" si="401"/>
        <v>GOTotal25-29</v>
      </c>
      <c r="F1310" s="189">
        <f>VLOOKUP(E1310,'Appendix 1b. Pop 2019'!$E$4:$F$1683,2,FALSE)</f>
        <v>592333</v>
      </c>
      <c r="G1310" s="189">
        <f>VLOOKUP(E1310,'Appendix 2b. Deaths 2019'!$E$4:$F$1683,2,FALSE)</f>
        <v>888</v>
      </c>
      <c r="H1310" s="190">
        <f t="shared" si="402"/>
        <v>1.4991567243425573E-3</v>
      </c>
      <c r="I1310" s="191">
        <v>5</v>
      </c>
      <c r="J1310" s="213">
        <f>VLOOKUP(E1310,'Appendix 3. nax IBGE 2019'!$E$5:$O$1850,11,FALSE)</f>
        <v>2.4999999999999774</v>
      </c>
      <c r="K1310" s="190">
        <f t="shared" si="410"/>
        <v>7.4677951334868372E-3</v>
      </c>
      <c r="L1310" s="190">
        <f t="shared" si="408"/>
        <v>0.99253220486651317</v>
      </c>
      <c r="M1310" s="189">
        <f t="shared" si="414"/>
        <v>96942.443259418738</v>
      </c>
      <c r="N1310" s="189">
        <f t="shared" si="404"/>
        <v>723.94630600101107</v>
      </c>
      <c r="O1310" s="189">
        <f t="shared" si="411"/>
        <v>482902.35053209111</v>
      </c>
      <c r="P1310" s="189">
        <f t="shared" si="412"/>
        <v>5149962.2880453998</v>
      </c>
      <c r="Q1310" s="200">
        <f t="shared" si="413"/>
        <v>53.123916778784505</v>
      </c>
    </row>
    <row r="1311" spans="2:17" x14ac:dyDescent="0.2">
      <c r="B1311" s="209" t="s">
        <v>67</v>
      </c>
      <c r="C1311" s="187" t="s">
        <v>18</v>
      </c>
      <c r="D1311" s="188" t="s">
        <v>124</v>
      </c>
      <c r="E1311" s="187" t="str">
        <f t="shared" si="401"/>
        <v>GOTotal30-34</v>
      </c>
      <c r="F1311" s="189">
        <f>VLOOKUP(E1311,'Appendix 1b. Pop 2019'!$E$4:$F$1683,2,FALSE)</f>
        <v>605247</v>
      </c>
      <c r="G1311" s="189">
        <f>VLOOKUP(E1311,'Appendix 2b. Deaths 2019'!$E$4:$F$1683,2,FALSE)</f>
        <v>1003</v>
      </c>
      <c r="H1311" s="190">
        <f t="shared" si="402"/>
        <v>1.6571746741413009E-3</v>
      </c>
      <c r="I1311" s="191">
        <v>5</v>
      </c>
      <c r="J1311" s="213">
        <f>VLOOKUP(E1311,'Appendix 3. nax IBGE 2019'!$E$5:$O$1850,11,FALSE)</f>
        <v>2.5000000000000466</v>
      </c>
      <c r="K1311" s="190">
        <f t="shared" si="410"/>
        <v>8.2516871532831108E-3</v>
      </c>
      <c r="L1311" s="190">
        <f t="shared" si="408"/>
        <v>0.99174831284671694</v>
      </c>
      <c r="M1311" s="189">
        <f t="shared" si="414"/>
        <v>96218.496953417722</v>
      </c>
      <c r="N1311" s="189">
        <f t="shared" si="404"/>
        <v>793.96493521872719</v>
      </c>
      <c r="O1311" s="189">
        <f t="shared" si="411"/>
        <v>479107.57242904184</v>
      </c>
      <c r="P1311" s="189">
        <f t="shared" si="412"/>
        <v>4667059.9375133086</v>
      </c>
      <c r="Q1311" s="200">
        <f t="shared" si="413"/>
        <v>48.504810252573094</v>
      </c>
    </row>
    <row r="1312" spans="2:17" x14ac:dyDescent="0.2">
      <c r="B1312" s="209" t="s">
        <v>67</v>
      </c>
      <c r="C1312" s="187" t="s">
        <v>18</v>
      </c>
      <c r="D1312" s="188" t="s">
        <v>125</v>
      </c>
      <c r="E1312" s="187" t="str">
        <f t="shared" si="401"/>
        <v>GOTotal35-39</v>
      </c>
      <c r="F1312" s="189">
        <f>VLOOKUP(E1312,'Appendix 1b. Pop 2019'!$E$4:$F$1683,2,FALSE)</f>
        <v>584735</v>
      </c>
      <c r="G1312" s="189">
        <f>VLOOKUP(E1312,'Appendix 2b. Deaths 2019'!$E$4:$F$1683,2,FALSE)</f>
        <v>1202</v>
      </c>
      <c r="H1312" s="190">
        <f t="shared" si="402"/>
        <v>2.0556320384447655E-3</v>
      </c>
      <c r="I1312" s="191">
        <v>5</v>
      </c>
      <c r="J1312" s="213">
        <f>VLOOKUP(E1312,'Appendix 3. nax IBGE 2019'!$E$5:$O$1850,11,FALSE)</f>
        <v>2.4999999999999512</v>
      </c>
      <c r="K1312" s="190">
        <f t="shared" si="410"/>
        <v>1.0225609963589342E-2</v>
      </c>
      <c r="L1312" s="190">
        <f t="shared" si="408"/>
        <v>0.98977439003641066</v>
      </c>
      <c r="M1312" s="189">
        <f t="shared" si="414"/>
        <v>95424.532018198996</v>
      </c>
      <c r="N1312" s="189">
        <f t="shared" si="404"/>
        <v>975.77404537614586</v>
      </c>
      <c r="O1312" s="189">
        <f t="shared" si="411"/>
        <v>474683.22497755458</v>
      </c>
      <c r="P1312" s="189">
        <f t="shared" si="412"/>
        <v>4187952.3650842663</v>
      </c>
      <c r="Q1312" s="200">
        <f t="shared" si="413"/>
        <v>43.887586100873477</v>
      </c>
    </row>
    <row r="1313" spans="2:17" x14ac:dyDescent="0.2">
      <c r="B1313" s="209" t="s">
        <v>67</v>
      </c>
      <c r="C1313" s="187" t="s">
        <v>18</v>
      </c>
      <c r="D1313" s="188" t="s">
        <v>126</v>
      </c>
      <c r="E1313" s="187" t="str">
        <f t="shared" si="401"/>
        <v>GOTotal40-44</v>
      </c>
      <c r="F1313" s="189">
        <f>VLOOKUP(E1313,'Appendix 1b. Pop 2019'!$E$4:$F$1683,2,FALSE)</f>
        <v>538463</v>
      </c>
      <c r="G1313" s="189">
        <f>VLOOKUP(E1313,'Appendix 2b. Deaths 2019'!$E$4:$F$1683,2,FALSE)</f>
        <v>1428</v>
      </c>
      <c r="H1313" s="190">
        <f t="shared" si="402"/>
        <v>2.651992801733824E-3</v>
      </c>
      <c r="I1313" s="191">
        <v>5</v>
      </c>
      <c r="J1313" s="213">
        <f>VLOOKUP(E1313,'Appendix 3. nax IBGE 2019'!$E$5:$O$1850,11,FALSE)</f>
        <v>2.5000000000000084</v>
      </c>
      <c r="K1313" s="190">
        <f t="shared" si="410"/>
        <v>1.317262971073717E-2</v>
      </c>
      <c r="L1313" s="190">
        <f t="shared" si="408"/>
        <v>0.98682737028926282</v>
      </c>
      <c r="M1313" s="189">
        <f t="shared" si="414"/>
        <v>94448.757972822845</v>
      </c>
      <c r="N1313" s="189">
        <f t="shared" si="404"/>
        <v>1244.1385154150305</v>
      </c>
      <c r="O1313" s="189">
        <f t="shared" si="411"/>
        <v>469133.44357557665</v>
      </c>
      <c r="P1313" s="189">
        <f t="shared" si="412"/>
        <v>3713269.1401067115</v>
      </c>
      <c r="Q1313" s="200">
        <f t="shared" si="413"/>
        <v>39.315171737622912</v>
      </c>
    </row>
    <row r="1314" spans="2:17" x14ac:dyDescent="0.2">
      <c r="B1314" s="209" t="s">
        <v>67</v>
      </c>
      <c r="C1314" s="187" t="s">
        <v>18</v>
      </c>
      <c r="D1314" s="188" t="s">
        <v>127</v>
      </c>
      <c r="E1314" s="187" t="str">
        <f t="shared" si="401"/>
        <v>GOTotal45-49</v>
      </c>
      <c r="F1314" s="189">
        <f>VLOOKUP(E1314,'Appendix 1b. Pop 2019'!$E$4:$F$1683,2,FALSE)</f>
        <v>470858</v>
      </c>
      <c r="G1314" s="189">
        <f>VLOOKUP(E1314,'Appendix 2b. Deaths 2019'!$E$4:$F$1683,2,FALSE)</f>
        <v>1726</v>
      </c>
      <c r="H1314" s="190">
        <f t="shared" si="402"/>
        <v>3.6656486669016984E-3</v>
      </c>
      <c r="I1314" s="191">
        <v>5</v>
      </c>
      <c r="J1314" s="213">
        <f>VLOOKUP(E1314,'Appendix 3. nax IBGE 2019'!$E$5:$O$1850,11,FALSE)</f>
        <v>2.5000000000000058</v>
      </c>
      <c r="K1314" s="190">
        <f t="shared" si="410"/>
        <v>1.8161806331588704E-2</v>
      </c>
      <c r="L1314" s="190">
        <f t="shared" si="408"/>
        <v>0.9818381936684113</v>
      </c>
      <c r="M1314" s="189">
        <f t="shared" si="414"/>
        <v>93204.619457407811</v>
      </c>
      <c r="N1314" s="189">
        <f t="shared" si="404"/>
        <v>1692.7642477948648</v>
      </c>
      <c r="O1314" s="189">
        <f t="shared" si="411"/>
        <v>461791.18666755187</v>
      </c>
      <c r="P1314" s="189">
        <f t="shared" si="412"/>
        <v>3244135.6965311347</v>
      </c>
      <c r="Q1314" s="200">
        <f t="shared" si="413"/>
        <v>34.80659773535821</v>
      </c>
    </row>
    <row r="1315" spans="2:17" x14ac:dyDescent="0.2">
      <c r="B1315" s="209" t="s">
        <v>67</v>
      </c>
      <c r="C1315" s="187" t="s">
        <v>18</v>
      </c>
      <c r="D1315" s="188" t="s">
        <v>128</v>
      </c>
      <c r="E1315" s="187" t="str">
        <f t="shared" si="401"/>
        <v>GOTotal50-54</v>
      </c>
      <c r="F1315" s="189">
        <f>VLOOKUP(E1315,'Appendix 1b. Pop 2019'!$E$4:$F$1683,2,FALSE)</f>
        <v>419935</v>
      </c>
      <c r="G1315" s="189">
        <f>VLOOKUP(E1315,'Appendix 2b. Deaths 2019'!$E$4:$F$1683,2,FALSE)</f>
        <v>2180</v>
      </c>
      <c r="H1315" s="190">
        <f t="shared" si="402"/>
        <v>5.191279602795671E-3</v>
      </c>
      <c r="I1315" s="191">
        <v>5</v>
      </c>
      <c r="J1315" s="213">
        <f>VLOOKUP(E1315,'Appendix 3. nax IBGE 2019'!$E$5:$O$1850,11,FALSE)</f>
        <v>2.4999999999999907</v>
      </c>
      <c r="K1315" s="190">
        <f t="shared" si="410"/>
        <v>2.5623846633050059E-2</v>
      </c>
      <c r="L1315" s="190">
        <f t="shared" si="408"/>
        <v>0.97437615336694994</v>
      </c>
      <c r="M1315" s="189">
        <f t="shared" si="414"/>
        <v>91511.855209612942</v>
      </c>
      <c r="N1315" s="189">
        <f t="shared" si="404"/>
        <v>2344.8857429970053</v>
      </c>
      <c r="O1315" s="189">
        <f t="shared" si="411"/>
        <v>451697.06169057218</v>
      </c>
      <c r="P1315" s="189">
        <f t="shared" si="412"/>
        <v>2782344.5098635829</v>
      </c>
      <c r="Q1315" s="200">
        <f t="shared" si="413"/>
        <v>30.404197395960004</v>
      </c>
    </row>
    <row r="1316" spans="2:17" x14ac:dyDescent="0.2">
      <c r="B1316" s="209" t="s">
        <v>67</v>
      </c>
      <c r="C1316" s="187" t="s">
        <v>18</v>
      </c>
      <c r="D1316" s="188" t="s">
        <v>129</v>
      </c>
      <c r="E1316" s="187" t="str">
        <f t="shared" si="401"/>
        <v>GOTotal55-59</v>
      </c>
      <c r="F1316" s="189">
        <f>VLOOKUP(E1316,'Appendix 1b. Pop 2019'!$E$4:$F$1683,2,FALSE)</f>
        <v>350082</v>
      </c>
      <c r="G1316" s="189">
        <f>VLOOKUP(E1316,'Appendix 2b. Deaths 2019'!$E$4:$F$1683,2,FALSE)</f>
        <v>2722</v>
      </c>
      <c r="H1316" s="190">
        <f t="shared" si="402"/>
        <v>7.7753212104592637E-3</v>
      </c>
      <c r="I1316" s="191">
        <v>5</v>
      </c>
      <c r="J1316" s="213">
        <f>VLOOKUP(E1316,'Appendix 3. nax IBGE 2019'!$E$5:$O$1850,11,FALSE)</f>
        <v>2.5000000000000115</v>
      </c>
      <c r="K1316" s="190">
        <f t="shared" si="410"/>
        <v>3.8135320143350707E-2</v>
      </c>
      <c r="L1316" s="190">
        <f t="shared" si="408"/>
        <v>0.96186467985664925</v>
      </c>
      <c r="M1316" s="189">
        <f t="shared" si="414"/>
        <v>89166.969466615934</v>
      </c>
      <c r="N1316" s="189">
        <f t="shared" si="404"/>
        <v>3400.4109268217762</v>
      </c>
      <c r="O1316" s="189">
        <f t="shared" si="411"/>
        <v>437333.82001602527</v>
      </c>
      <c r="P1316" s="189">
        <f t="shared" si="412"/>
        <v>2330647.4481730107</v>
      </c>
      <c r="Q1316" s="200">
        <f t="shared" si="413"/>
        <v>26.13801346075358</v>
      </c>
    </row>
    <row r="1317" spans="2:17" x14ac:dyDescent="0.2">
      <c r="B1317" s="209" t="s">
        <v>67</v>
      </c>
      <c r="C1317" s="187" t="s">
        <v>18</v>
      </c>
      <c r="D1317" s="188" t="s">
        <v>130</v>
      </c>
      <c r="E1317" s="187" t="str">
        <f t="shared" si="401"/>
        <v>GOTotal60-64</v>
      </c>
      <c r="F1317" s="189">
        <f>VLOOKUP(E1317,'Appendix 1b. Pop 2019'!$E$4:$F$1683,2,FALSE)</f>
        <v>276430</v>
      </c>
      <c r="G1317" s="189">
        <f>VLOOKUP(E1317,'Appendix 2b. Deaths 2019'!$E$4:$F$1683,2,FALSE)</f>
        <v>3362</v>
      </c>
      <c r="H1317" s="190">
        <f t="shared" si="402"/>
        <v>1.216221104800492E-2</v>
      </c>
      <c r="I1317" s="191">
        <v>5</v>
      </c>
      <c r="J1317" s="213">
        <f>VLOOKUP(E1317,'Appendix 3. nax IBGE 2019'!$E$5:$O$1850,11,FALSE)</f>
        <v>2.4999999999999956</v>
      </c>
      <c r="K1317" s="190">
        <f t="shared" si="410"/>
        <v>5.9016623659311526E-2</v>
      </c>
      <c r="L1317" s="190">
        <f t="shared" si="408"/>
        <v>0.94098337634068852</v>
      </c>
      <c r="M1317" s="189">
        <f t="shared" si="414"/>
        <v>85766.558539794161</v>
      </c>
      <c r="N1317" s="189">
        <f t="shared" si="404"/>
        <v>5061.6527078973431</v>
      </c>
      <c r="O1317" s="189">
        <f t="shared" si="411"/>
        <v>416178.66092922742</v>
      </c>
      <c r="P1317" s="189">
        <f t="shared" si="412"/>
        <v>1893313.6281569854</v>
      </c>
      <c r="Q1317" s="200">
        <f t="shared" si="413"/>
        <v>22.075196444760245</v>
      </c>
    </row>
    <row r="1318" spans="2:17" x14ac:dyDescent="0.2">
      <c r="B1318" s="209" t="s">
        <v>67</v>
      </c>
      <c r="C1318" s="187" t="s">
        <v>18</v>
      </c>
      <c r="D1318" s="188" t="s">
        <v>131</v>
      </c>
      <c r="E1318" s="187" t="str">
        <f t="shared" si="401"/>
        <v>GOTotal65-69</v>
      </c>
      <c r="F1318" s="189">
        <f>VLOOKUP(E1318,'Appendix 1b. Pop 2019'!$E$4:$F$1683,2,FALSE)</f>
        <v>208494</v>
      </c>
      <c r="G1318" s="189">
        <f>VLOOKUP(E1318,'Appendix 2b. Deaths 2019'!$E$4:$F$1683,2,FALSE)</f>
        <v>3742</v>
      </c>
      <c r="H1318" s="190">
        <f t="shared" si="402"/>
        <v>1.7947758688499429E-2</v>
      </c>
      <c r="I1318" s="191">
        <v>5</v>
      </c>
      <c r="J1318" s="213">
        <f>VLOOKUP(E1318,'Appendix 3. nax IBGE 2019'!$E$5:$O$1850,11,FALSE)</f>
        <v>2.4999999999999982</v>
      </c>
      <c r="K1318" s="190">
        <f t="shared" si="410"/>
        <v>8.5885177347612335E-2</v>
      </c>
      <c r="L1318" s="190">
        <f t="shared" si="408"/>
        <v>0.91411482265238764</v>
      </c>
      <c r="M1318" s="189">
        <f t="shared" si="414"/>
        <v>80704.905831896816</v>
      </c>
      <c r="N1318" s="189">
        <f t="shared" si="404"/>
        <v>6931.3551501948114</v>
      </c>
      <c r="O1318" s="189">
        <f t="shared" si="411"/>
        <v>386196.14128399704</v>
      </c>
      <c r="P1318" s="189">
        <f t="shared" si="412"/>
        <v>1477134.9672277579</v>
      </c>
      <c r="Q1318" s="200">
        <f t="shared" si="413"/>
        <v>18.302914203314185</v>
      </c>
    </row>
    <row r="1319" spans="2:17" x14ac:dyDescent="0.2">
      <c r="B1319" s="209" t="s">
        <v>67</v>
      </c>
      <c r="C1319" s="187" t="s">
        <v>18</v>
      </c>
      <c r="D1319" s="188" t="s">
        <v>132</v>
      </c>
      <c r="E1319" s="187" t="str">
        <f t="shared" si="401"/>
        <v>GOTotal70-74</v>
      </c>
      <c r="F1319" s="189">
        <f>VLOOKUP(E1319,'Appendix 1b. Pop 2019'!$E$4:$F$1683,2,FALSE)</f>
        <v>147405</v>
      </c>
      <c r="G1319" s="189">
        <f>VLOOKUP(E1319,'Appendix 2b. Deaths 2019'!$E$4:$F$1683,2,FALSE)</f>
        <v>4103</v>
      </c>
      <c r="H1319" s="190">
        <f t="shared" si="402"/>
        <v>2.7834876700247618E-2</v>
      </c>
      <c r="I1319" s="191">
        <v>5</v>
      </c>
      <c r="J1319" s="213">
        <f>VLOOKUP(E1319,'Appendix 3. nax IBGE 2019'!$E$5:$O$1850,11,FALSE)</f>
        <v>2.4999999999999969</v>
      </c>
      <c r="K1319" s="190">
        <f t="shared" si="410"/>
        <v>0.1301197177515262</v>
      </c>
      <c r="L1319" s="190">
        <f t="shared" si="408"/>
        <v>0.8698802822484738</v>
      </c>
      <c r="M1319" s="189">
        <f t="shared" si="414"/>
        <v>73773.550681702007</v>
      </c>
      <c r="N1319" s="189">
        <f t="shared" si="404"/>
        <v>9599.3935922309774</v>
      </c>
      <c r="O1319" s="189">
        <f t="shared" si="411"/>
        <v>344869.26942793257</v>
      </c>
      <c r="P1319" s="189">
        <f t="shared" si="412"/>
        <v>1090938.8259437608</v>
      </c>
      <c r="Q1319" s="200">
        <f t="shared" si="413"/>
        <v>14.787668695121454</v>
      </c>
    </row>
    <row r="1320" spans="2:17" x14ac:dyDescent="0.2">
      <c r="B1320" s="209" t="s">
        <v>67</v>
      </c>
      <c r="C1320" s="187" t="s">
        <v>18</v>
      </c>
      <c r="D1320" s="188" t="s">
        <v>133</v>
      </c>
      <c r="E1320" s="187" t="str">
        <f t="shared" si="401"/>
        <v>GOTotal75-79</v>
      </c>
      <c r="F1320" s="189">
        <f>VLOOKUP(E1320,'Appendix 1b. Pop 2019'!$E$4:$F$1683,2,FALSE)</f>
        <v>97971</v>
      </c>
      <c r="G1320" s="189">
        <f>VLOOKUP(E1320,'Appendix 2b. Deaths 2019'!$E$4:$F$1683,2,FALSE)</f>
        <v>4386</v>
      </c>
      <c r="H1320" s="190">
        <f t="shared" si="402"/>
        <v>4.4768349817803227E-2</v>
      </c>
      <c r="I1320" s="191">
        <v>5</v>
      </c>
      <c r="J1320" s="213">
        <f>VLOOKUP(E1320,'Appendix 3. nax IBGE 2019'!$E$5:$O$1850,11,FALSE)</f>
        <v>2.5000000000000031</v>
      </c>
      <c r="K1320" s="190">
        <f t="shared" si="410"/>
        <v>0.20131086142322099</v>
      </c>
      <c r="L1320" s="190">
        <f t="shared" si="408"/>
        <v>0.79868913857677903</v>
      </c>
      <c r="M1320" s="189">
        <f t="shared" si="414"/>
        <v>64174.157089471031</v>
      </c>
      <c r="N1320" s="189">
        <f t="shared" si="404"/>
        <v>12918.954844790518</v>
      </c>
      <c r="O1320" s="189">
        <f t="shared" si="411"/>
        <v>288573.39833537891</v>
      </c>
      <c r="P1320" s="189">
        <f t="shared" si="412"/>
        <v>746069.55651582824</v>
      </c>
      <c r="Q1320" s="200">
        <f t="shared" si="413"/>
        <v>11.625700910658862</v>
      </c>
    </row>
    <row r="1321" spans="2:17" x14ac:dyDescent="0.2">
      <c r="B1321" s="209" t="s">
        <v>67</v>
      </c>
      <c r="C1321" s="187" t="s">
        <v>18</v>
      </c>
      <c r="D1321" s="188" t="s">
        <v>134</v>
      </c>
      <c r="E1321" s="187" t="str">
        <f t="shared" si="401"/>
        <v>GOTotal80-84</v>
      </c>
      <c r="F1321" s="189">
        <f>VLOOKUP(E1321,'Appendix 1b. Pop 2019'!$E$4:$F$1683,2,FALSE)</f>
        <v>60858</v>
      </c>
      <c r="G1321" s="189">
        <f>VLOOKUP(E1321,'Appendix 2b. Deaths 2019'!$E$4:$F$1683,2,FALSE)</f>
        <v>4292</v>
      </c>
      <c r="H1321" s="190">
        <f t="shared" si="402"/>
        <v>7.0524828288803437E-2</v>
      </c>
      <c r="I1321" s="191">
        <v>5</v>
      </c>
      <c r="J1321" s="213">
        <f>VLOOKUP(E1321,'Appendix 3. nax IBGE 2019'!$E$5:$O$1850,11,FALSE)</f>
        <v>2.4999999999999991</v>
      </c>
      <c r="K1321" s="190">
        <f t="shared" si="410"/>
        <v>0.29977091132592049</v>
      </c>
      <c r="L1321" s="190">
        <f t="shared" si="408"/>
        <v>0.70022908867407951</v>
      </c>
      <c r="M1321" s="189">
        <f t="shared" si="414"/>
        <v>51255.202244680513</v>
      </c>
      <c r="N1321" s="189">
        <f t="shared" si="404"/>
        <v>15364.818687082243</v>
      </c>
      <c r="O1321" s="189">
        <f t="shared" si="411"/>
        <v>217863.96450569693</v>
      </c>
      <c r="P1321" s="189">
        <f t="shared" si="412"/>
        <v>457496.15818044939</v>
      </c>
      <c r="Q1321" s="200">
        <f t="shared" si="413"/>
        <v>8.9258482679761606</v>
      </c>
    </row>
    <row r="1322" spans="2:17" x14ac:dyDescent="0.2">
      <c r="B1322" s="209" t="s">
        <v>67</v>
      </c>
      <c r="C1322" s="187" t="s">
        <v>18</v>
      </c>
      <c r="D1322" s="188" t="s">
        <v>135</v>
      </c>
      <c r="E1322" s="187" t="str">
        <f t="shared" si="401"/>
        <v>GOTotal85-89</v>
      </c>
      <c r="F1322" s="189">
        <f>VLOOKUP(E1322,'Appendix 1b. Pop 2019'!$E$4:$F$1683,2,FALSE)</f>
        <v>29501</v>
      </c>
      <c r="G1322" s="189">
        <f>VLOOKUP(E1322,'Appendix 2b. Deaths 2019'!$E$4:$F$1683,2,FALSE)</f>
        <v>3414</v>
      </c>
      <c r="H1322" s="190">
        <f t="shared" si="402"/>
        <v>0.11572489068167181</v>
      </c>
      <c r="I1322" s="191">
        <v>5</v>
      </c>
      <c r="J1322" s="213">
        <f>VLOOKUP(E1322,'Appendix 3. nax IBGE 2019'!$E$5:$O$1850,11,FALSE)</f>
        <v>2.4999999999999996</v>
      </c>
      <c r="K1322" s="190">
        <f t="shared" si="410"/>
        <v>0.44878536123672308</v>
      </c>
      <c r="L1322" s="190">
        <f t="shared" si="408"/>
        <v>0.55121463876327692</v>
      </c>
      <c r="M1322" s="189">
        <f t="shared" si="414"/>
        <v>35890.383557598267</v>
      </c>
      <c r="N1322" s="189">
        <f t="shared" si="404"/>
        <v>16107.078749821285</v>
      </c>
      <c r="O1322" s="189">
        <f t="shared" si="411"/>
        <v>139184.22091343813</v>
      </c>
      <c r="P1322" s="189">
        <f t="shared" si="412"/>
        <v>239632.19367475249</v>
      </c>
      <c r="Q1322" s="200">
        <f t="shared" si="413"/>
        <v>6.6767799594613289</v>
      </c>
    </row>
    <row r="1323" spans="2:17" x14ac:dyDescent="0.2">
      <c r="B1323" s="210" t="s">
        <v>67</v>
      </c>
      <c r="C1323" s="211" t="s">
        <v>18</v>
      </c>
      <c r="D1323" s="203" t="s">
        <v>8</v>
      </c>
      <c r="E1323" s="211" t="str">
        <f t="shared" si="401"/>
        <v>GOTotal90+</v>
      </c>
      <c r="F1323" s="204">
        <f>VLOOKUP(E1323,'Appendix 1b. Pop 2019'!$E$4:$F$1683,2,FALSE)</f>
        <v>16004</v>
      </c>
      <c r="G1323" s="204">
        <f>VLOOKUP(E1323,'Appendix 2b. Deaths 2019'!$E$4:$F$1683,2,FALSE)</f>
        <v>3152</v>
      </c>
      <c r="H1323" s="202">
        <f t="shared" si="402"/>
        <v>0.19695076230942266</v>
      </c>
      <c r="I1323" s="205"/>
      <c r="J1323" s="214">
        <f>VLOOKUP(E1323,'Appendix 3. nax IBGE 2019'!$E$5:$O$1850,11,FALSE)</f>
        <v>5.3217805986445059</v>
      </c>
      <c r="K1323" s="202">
        <v>1</v>
      </c>
      <c r="L1323" s="202">
        <f t="shared" si="408"/>
        <v>0</v>
      </c>
      <c r="M1323" s="204">
        <f t="shared" si="414"/>
        <v>19783.304807776982</v>
      </c>
      <c r="N1323" s="204">
        <f t="shared" si="404"/>
        <v>19783.304807776982</v>
      </c>
      <c r="O1323" s="204">
        <f>M1323*Q1323</f>
        <v>100447.97276131435</v>
      </c>
      <c r="P1323" s="204">
        <f>O1323</f>
        <v>100447.97276131435</v>
      </c>
      <c r="Q1323" s="206">
        <f>1/H1323</f>
        <v>5.0774111675126905</v>
      </c>
    </row>
    <row r="1324" spans="2:17" x14ac:dyDescent="0.2">
      <c r="B1324" s="207" t="s">
        <v>47</v>
      </c>
      <c r="C1324" s="208" t="s">
        <v>18</v>
      </c>
      <c r="D1324" s="194">
        <v>0</v>
      </c>
      <c r="E1324" s="208" t="str">
        <f t="shared" si="401"/>
        <v>MATotal0</v>
      </c>
      <c r="F1324" s="195">
        <f>VLOOKUP(E1324,'Appendix 1b. Pop 2019'!$E$4:$F$1683,2,FALSE)</f>
        <v>118742</v>
      </c>
      <c r="G1324" s="195">
        <f>VLOOKUP(E1324,'Appendix 2b. Deaths 2019'!$E$4:$F$1683,2,FALSE)</f>
        <v>1615</v>
      </c>
      <c r="H1324" s="193">
        <f t="shared" si="402"/>
        <v>1.360091627225413E-2</v>
      </c>
      <c r="I1324" s="196">
        <v>1</v>
      </c>
      <c r="J1324" s="212">
        <f>VLOOKUP(E1324,'Appendix 3. nax IBGE 2019'!$E$5:$O$1850,11,FALSE)</f>
        <v>0.10572611635465323</v>
      </c>
      <c r="K1324" s="193">
        <f t="shared" ref="K1324:K1342" si="415">(I1324*H1324)/(1+(I1324-J1324)*H1324)</f>
        <v>1.3437476989231348E-2</v>
      </c>
      <c r="L1324" s="193">
        <f t="shared" si="408"/>
        <v>0.98656252301076863</v>
      </c>
      <c r="M1324" s="195">
        <v>100000</v>
      </c>
      <c r="N1324" s="195">
        <f t="shared" si="404"/>
        <v>1343.7476989231347</v>
      </c>
      <c r="O1324" s="195">
        <f t="shared" ref="O1324:O1342" si="416">M1325*I1324+N1324*J1324</f>
        <v>98798.321526644504</v>
      </c>
      <c r="P1324" s="195">
        <f t="shared" ref="P1324:P1342" si="417">P1325+O1324</f>
        <v>7730413.3939621318</v>
      </c>
      <c r="Q1324" s="197">
        <f t="shared" ref="Q1324:Q1342" si="418">P1324/M1324</f>
        <v>77.304133939621323</v>
      </c>
    </row>
    <row r="1325" spans="2:17" x14ac:dyDescent="0.2">
      <c r="B1325" s="209" t="s">
        <v>47</v>
      </c>
      <c r="C1325" s="187" t="s">
        <v>18</v>
      </c>
      <c r="D1325" s="199" t="s">
        <v>139</v>
      </c>
      <c r="E1325" s="187" t="str">
        <f t="shared" si="401"/>
        <v>MATotal01-04</v>
      </c>
      <c r="F1325" s="189">
        <f>VLOOKUP(E1325,'Appendix 1b. Pop 2019'!$E$4:$F$1683,2,FALSE)</f>
        <v>470639</v>
      </c>
      <c r="G1325" s="189">
        <f>VLOOKUP(E1325,'Appendix 2b. Deaths 2019'!$E$4:$F$1683,2,FALSE)</f>
        <v>292</v>
      </c>
      <c r="H1325" s="190">
        <f t="shared" si="402"/>
        <v>6.2043307078248934E-4</v>
      </c>
      <c r="I1325" s="191">
        <v>4</v>
      </c>
      <c r="J1325" s="213">
        <f>VLOOKUP(E1325,'Appendix 3. nax IBGE 2019'!$E$5:$O$1850,11,FALSE)</f>
        <v>1.4938150203079239</v>
      </c>
      <c r="K1325" s="190">
        <f t="shared" si="415"/>
        <v>2.4778793788199434E-3</v>
      </c>
      <c r="L1325" s="190">
        <f t="shared" si="408"/>
        <v>0.99752212062118006</v>
      </c>
      <c r="M1325" s="189">
        <f t="shared" ref="M1325:M1343" si="419">M1324-N1324</f>
        <v>98656.252301076864</v>
      </c>
      <c r="N1325" s="189">
        <f t="shared" si="404"/>
        <v>244.45829316849594</v>
      </c>
      <c r="O1325" s="189">
        <f t="shared" si="416"/>
        <v>394012.3515018074</v>
      </c>
      <c r="P1325" s="189">
        <f t="shared" si="417"/>
        <v>7631615.0724354871</v>
      </c>
      <c r="Q1325" s="200">
        <f t="shared" si="418"/>
        <v>77.355615021189948</v>
      </c>
    </row>
    <row r="1326" spans="2:17" x14ac:dyDescent="0.2">
      <c r="B1326" s="209" t="s">
        <v>47</v>
      </c>
      <c r="C1326" s="187" t="s">
        <v>18</v>
      </c>
      <c r="D1326" s="199" t="s">
        <v>138</v>
      </c>
      <c r="E1326" s="187" t="str">
        <f t="shared" si="401"/>
        <v>MATotal05-09</v>
      </c>
      <c r="F1326" s="189">
        <f>VLOOKUP(E1326,'Appendix 1b. Pop 2019'!$E$4:$F$1683,2,FALSE)</f>
        <v>593482</v>
      </c>
      <c r="G1326" s="189">
        <f>VLOOKUP(E1326,'Appendix 2b. Deaths 2019'!$E$4:$F$1683,2,FALSE)</f>
        <v>148</v>
      </c>
      <c r="H1326" s="190">
        <f t="shared" si="402"/>
        <v>2.4937571821891818E-4</v>
      </c>
      <c r="I1326" s="191">
        <v>5</v>
      </c>
      <c r="J1326" s="213">
        <f>VLOOKUP(E1326,'Appendix 3. nax IBGE 2019'!$E$5:$O$1850,11,FALSE)</f>
        <v>2.5000000000003233</v>
      </c>
      <c r="K1326" s="190">
        <f t="shared" si="415"/>
        <v>1.2461017223146507E-3</v>
      </c>
      <c r="L1326" s="190">
        <f t="shared" si="408"/>
        <v>0.99875389827768535</v>
      </c>
      <c r="M1326" s="189">
        <f t="shared" si="419"/>
        <v>98411.794007908364</v>
      </c>
      <c r="N1326" s="189">
        <f t="shared" si="404"/>
        <v>122.63110600932923</v>
      </c>
      <c r="O1326" s="189">
        <f t="shared" si="416"/>
        <v>491752.3922745185</v>
      </c>
      <c r="P1326" s="189">
        <f t="shared" si="417"/>
        <v>7237602.7209336795</v>
      </c>
      <c r="Q1326" s="200">
        <f t="shared" si="418"/>
        <v>73.544058350893053</v>
      </c>
    </row>
    <row r="1327" spans="2:17" x14ac:dyDescent="0.2">
      <c r="B1327" s="209" t="s">
        <v>47</v>
      </c>
      <c r="C1327" s="187" t="s">
        <v>18</v>
      </c>
      <c r="D1327" s="199" t="s">
        <v>120</v>
      </c>
      <c r="E1327" s="187" t="str">
        <f t="shared" si="401"/>
        <v>MATotal10-14</v>
      </c>
      <c r="F1327" s="189">
        <f>VLOOKUP(E1327,'Appendix 1b. Pop 2019'!$E$4:$F$1683,2,FALSE)</f>
        <v>674316</v>
      </c>
      <c r="G1327" s="189">
        <f>VLOOKUP(E1327,'Appendix 2b. Deaths 2019'!$E$4:$F$1683,2,FALSE)</f>
        <v>223</v>
      </c>
      <c r="H1327" s="190">
        <f t="shared" si="402"/>
        <v>3.3070548526210262E-4</v>
      </c>
      <c r="I1327" s="191">
        <v>5</v>
      </c>
      <c r="J1327" s="213">
        <f>VLOOKUP(E1327,'Appendix 3. nax IBGE 2019'!$E$5:$O$1850,11,FALSE)</f>
        <v>2.4999999999998934</v>
      </c>
      <c r="K1327" s="190">
        <f t="shared" si="415"/>
        <v>1.6521614791512778E-3</v>
      </c>
      <c r="L1327" s="190">
        <f t="shared" si="408"/>
        <v>0.99834783852084874</v>
      </c>
      <c r="M1327" s="189">
        <f t="shared" si="419"/>
        <v>98289.162901899035</v>
      </c>
      <c r="N1327" s="189">
        <f t="shared" si="404"/>
        <v>162.38956876454242</v>
      </c>
      <c r="O1327" s="189">
        <f t="shared" si="416"/>
        <v>491039.84058758378</v>
      </c>
      <c r="P1327" s="189">
        <f t="shared" si="417"/>
        <v>6745850.328659161</v>
      </c>
      <c r="Q1327" s="200">
        <f t="shared" si="418"/>
        <v>68.632696927046723</v>
      </c>
    </row>
    <row r="1328" spans="2:17" x14ac:dyDescent="0.2">
      <c r="B1328" s="209" t="s">
        <v>47</v>
      </c>
      <c r="C1328" s="187" t="s">
        <v>18</v>
      </c>
      <c r="D1328" s="188" t="s">
        <v>121</v>
      </c>
      <c r="E1328" s="187" t="str">
        <f t="shared" si="401"/>
        <v>MATotal15-19</v>
      </c>
      <c r="F1328" s="189">
        <f>VLOOKUP(E1328,'Appendix 1b. Pop 2019'!$E$4:$F$1683,2,FALSE)</f>
        <v>669646</v>
      </c>
      <c r="G1328" s="189">
        <f>VLOOKUP(E1328,'Appendix 2b. Deaths 2019'!$E$4:$F$1683,2,FALSE)</f>
        <v>608</v>
      </c>
      <c r="H1328" s="190">
        <f t="shared" si="402"/>
        <v>9.0794240539031075E-4</v>
      </c>
      <c r="I1328" s="191">
        <v>5</v>
      </c>
      <c r="J1328" s="213">
        <f>VLOOKUP(E1328,'Appendix 3. nax IBGE 2019'!$E$5:$O$1850,11,FALSE)</f>
        <v>2.4999999999999316</v>
      </c>
      <c r="K1328" s="190">
        <f t="shared" si="415"/>
        <v>4.5294308710512746E-3</v>
      </c>
      <c r="L1328" s="190">
        <f t="shared" si="408"/>
        <v>0.99547056912894871</v>
      </c>
      <c r="M1328" s="189">
        <f t="shared" si="419"/>
        <v>98126.773333134493</v>
      </c>
      <c r="N1328" s="189">
        <f t="shared" si="404"/>
        <v>444.45843641175037</v>
      </c>
      <c r="O1328" s="189">
        <f t="shared" si="416"/>
        <v>489522.72057464306</v>
      </c>
      <c r="P1328" s="189">
        <f t="shared" si="417"/>
        <v>6254810.4880715776</v>
      </c>
      <c r="Q1328" s="200">
        <f t="shared" si="418"/>
        <v>63.742139638453942</v>
      </c>
    </row>
    <row r="1329" spans="2:17" x14ac:dyDescent="0.2">
      <c r="B1329" s="209" t="s">
        <v>47</v>
      </c>
      <c r="C1329" s="187" t="s">
        <v>18</v>
      </c>
      <c r="D1329" s="188" t="s">
        <v>122</v>
      </c>
      <c r="E1329" s="187" t="str">
        <f t="shared" si="401"/>
        <v>MATotal20-24</v>
      </c>
      <c r="F1329" s="189">
        <f>VLOOKUP(E1329,'Appendix 1b. Pop 2019'!$E$4:$F$1683,2,FALSE)</f>
        <v>673106</v>
      </c>
      <c r="G1329" s="189">
        <f>VLOOKUP(E1329,'Appendix 2b. Deaths 2019'!$E$4:$F$1683,2,FALSE)</f>
        <v>867</v>
      </c>
      <c r="H1329" s="190">
        <f t="shared" si="402"/>
        <v>1.2880586415809695E-3</v>
      </c>
      <c r="I1329" s="191">
        <v>5</v>
      </c>
      <c r="J1329" s="213">
        <f>VLOOKUP(E1329,'Appendix 3. nax IBGE 2019'!$E$5:$O$1850,11,FALSE)</f>
        <v>2.5000000000000622</v>
      </c>
      <c r="K1329" s="190">
        <f t="shared" si="415"/>
        <v>6.4196210868633242E-3</v>
      </c>
      <c r="L1329" s="190">
        <f t="shared" si="408"/>
        <v>0.99358037891313666</v>
      </c>
      <c r="M1329" s="189">
        <f t="shared" si="419"/>
        <v>97682.314896722746</v>
      </c>
      <c r="N1329" s="189">
        <f t="shared" si="404"/>
        <v>627.08344852462471</v>
      </c>
      <c r="O1329" s="189">
        <f t="shared" si="416"/>
        <v>486843.86586230213</v>
      </c>
      <c r="P1329" s="189">
        <f t="shared" si="417"/>
        <v>5765287.7674969342</v>
      </c>
      <c r="Q1329" s="200">
        <f t="shared" si="418"/>
        <v>59.020793821199256</v>
      </c>
    </row>
    <row r="1330" spans="2:17" x14ac:dyDescent="0.2">
      <c r="B1330" s="209" t="s">
        <v>47</v>
      </c>
      <c r="C1330" s="187" t="s">
        <v>18</v>
      </c>
      <c r="D1330" s="188" t="s">
        <v>123</v>
      </c>
      <c r="E1330" s="187" t="str">
        <f t="shared" si="401"/>
        <v>MATotal25-29</v>
      </c>
      <c r="F1330" s="189">
        <f>VLOOKUP(E1330,'Appendix 1b. Pop 2019'!$E$4:$F$1683,2,FALSE)</f>
        <v>601734</v>
      </c>
      <c r="G1330" s="189">
        <f>VLOOKUP(E1330,'Appendix 2b. Deaths 2019'!$E$4:$F$1683,2,FALSE)</f>
        <v>905</v>
      </c>
      <c r="H1330" s="190">
        <f t="shared" si="402"/>
        <v>1.5039868114482479E-3</v>
      </c>
      <c r="I1330" s="191">
        <v>5</v>
      </c>
      <c r="J1330" s="213">
        <f>VLOOKUP(E1330,'Appendix 3. nax IBGE 2019'!$E$5:$O$1850,11,FALSE)</f>
        <v>2.4999999999999969</v>
      </c>
      <c r="K1330" s="190">
        <f t="shared" si="415"/>
        <v>7.4917652668517118E-3</v>
      </c>
      <c r="L1330" s="190">
        <f t="shared" si="408"/>
        <v>0.99250823473314831</v>
      </c>
      <c r="M1330" s="189">
        <f t="shared" si="419"/>
        <v>97055.231448198116</v>
      </c>
      <c r="N1330" s="189">
        <f t="shared" si="404"/>
        <v>727.11501192986464</v>
      </c>
      <c r="O1330" s="189">
        <f t="shared" si="416"/>
        <v>483458.3697111659</v>
      </c>
      <c r="P1330" s="189">
        <f t="shared" si="417"/>
        <v>5278443.9016346317</v>
      </c>
      <c r="Q1330" s="200">
        <f t="shared" si="418"/>
        <v>54.385980259620808</v>
      </c>
    </row>
    <row r="1331" spans="2:17" x14ac:dyDescent="0.2">
      <c r="B1331" s="209" t="s">
        <v>47</v>
      </c>
      <c r="C1331" s="187" t="s">
        <v>18</v>
      </c>
      <c r="D1331" s="188" t="s">
        <v>124</v>
      </c>
      <c r="E1331" s="187" t="str">
        <f t="shared" si="401"/>
        <v>MATotal30-34</v>
      </c>
      <c r="F1331" s="189">
        <f>VLOOKUP(E1331,'Appendix 1b. Pop 2019'!$E$4:$F$1683,2,FALSE)</f>
        <v>588105</v>
      </c>
      <c r="G1331" s="189">
        <f>VLOOKUP(E1331,'Appendix 2b. Deaths 2019'!$E$4:$F$1683,2,FALSE)</f>
        <v>1062</v>
      </c>
      <c r="H1331" s="190">
        <f t="shared" si="402"/>
        <v>1.8057999846966104E-3</v>
      </c>
      <c r="I1331" s="191">
        <v>5</v>
      </c>
      <c r="J1331" s="213">
        <f>VLOOKUP(E1331,'Appendix 3. nax IBGE 2019'!$E$5:$O$1850,11,FALSE)</f>
        <v>2.5000000000000173</v>
      </c>
      <c r="K1331" s="190">
        <f t="shared" si="415"/>
        <v>8.9884216940889702E-3</v>
      </c>
      <c r="L1331" s="190">
        <f t="shared" si="408"/>
        <v>0.99101157830591102</v>
      </c>
      <c r="M1331" s="189">
        <f t="shared" si="419"/>
        <v>96328.116436268247</v>
      </c>
      <c r="N1331" s="189">
        <f t="shared" si="404"/>
        <v>865.83773152648178</v>
      </c>
      <c r="O1331" s="189">
        <f t="shared" si="416"/>
        <v>479475.98785252502</v>
      </c>
      <c r="P1331" s="189">
        <f t="shared" si="417"/>
        <v>4794985.5319234654</v>
      </c>
      <c r="Q1331" s="200">
        <f t="shared" si="418"/>
        <v>49.777632007326552</v>
      </c>
    </row>
    <row r="1332" spans="2:17" x14ac:dyDescent="0.2">
      <c r="B1332" s="209" t="s">
        <v>47</v>
      </c>
      <c r="C1332" s="187" t="s">
        <v>18</v>
      </c>
      <c r="D1332" s="188" t="s">
        <v>125</v>
      </c>
      <c r="E1332" s="187" t="str">
        <f t="shared" si="401"/>
        <v>MATotal35-39</v>
      </c>
      <c r="F1332" s="189">
        <f>VLOOKUP(E1332,'Appendix 1b. Pop 2019'!$E$4:$F$1683,2,FALSE)</f>
        <v>542850</v>
      </c>
      <c r="G1332" s="189">
        <f>VLOOKUP(E1332,'Appendix 2b. Deaths 2019'!$E$4:$F$1683,2,FALSE)</f>
        <v>1230</v>
      </c>
      <c r="H1332" s="190">
        <f t="shared" si="402"/>
        <v>2.2658192870958827E-3</v>
      </c>
      <c r="I1332" s="191">
        <v>5</v>
      </c>
      <c r="J1332" s="213">
        <f>VLOOKUP(E1332,'Appendix 3. nax IBGE 2019'!$E$5:$O$1850,11,FALSE)</f>
        <v>2.4999999999999742</v>
      </c>
      <c r="K1332" s="190">
        <f t="shared" si="415"/>
        <v>1.1265283692814945E-2</v>
      </c>
      <c r="L1332" s="190">
        <f t="shared" si="408"/>
        <v>0.98873471630718501</v>
      </c>
      <c r="M1332" s="189">
        <f t="shared" si="419"/>
        <v>95462.278704741766</v>
      </c>
      <c r="N1332" s="189">
        <f t="shared" si="404"/>
        <v>1075.4096515714828</v>
      </c>
      <c r="O1332" s="189">
        <f t="shared" si="416"/>
        <v>474622.86939478014</v>
      </c>
      <c r="P1332" s="189">
        <f t="shared" si="417"/>
        <v>4315509.5440709405</v>
      </c>
      <c r="Q1332" s="200">
        <f t="shared" si="418"/>
        <v>45.2064375858711</v>
      </c>
    </row>
    <row r="1333" spans="2:17" x14ac:dyDescent="0.2">
      <c r="B1333" s="209" t="s">
        <v>47</v>
      </c>
      <c r="C1333" s="187" t="s">
        <v>18</v>
      </c>
      <c r="D1333" s="188" t="s">
        <v>126</v>
      </c>
      <c r="E1333" s="187" t="str">
        <f t="shared" si="401"/>
        <v>MATotal40-44</v>
      </c>
      <c r="F1333" s="189">
        <f>VLOOKUP(E1333,'Appendix 1b. Pop 2019'!$E$4:$F$1683,2,FALSE)</f>
        <v>456840</v>
      </c>
      <c r="G1333" s="189">
        <f>VLOOKUP(E1333,'Appendix 2b. Deaths 2019'!$E$4:$F$1683,2,FALSE)</f>
        <v>1249</v>
      </c>
      <c r="H1333" s="190">
        <f t="shared" si="402"/>
        <v>2.7339987741878996E-3</v>
      </c>
      <c r="I1333" s="191">
        <v>5</v>
      </c>
      <c r="J1333" s="213">
        <f>VLOOKUP(E1333,'Appendix 3. nax IBGE 2019'!$E$5:$O$1850,11,FALSE)</f>
        <v>2.5000000000000071</v>
      </c>
      <c r="K1333" s="190">
        <f t="shared" si="415"/>
        <v>1.3577193792972253E-2</v>
      </c>
      <c r="L1333" s="190">
        <f t="shared" si="408"/>
        <v>0.98642280620702771</v>
      </c>
      <c r="M1333" s="189">
        <f t="shared" si="419"/>
        <v>94386.869053170289</v>
      </c>
      <c r="N1333" s="189">
        <f t="shared" si="404"/>
        <v>1281.5088126467886</v>
      </c>
      <c r="O1333" s="189">
        <f t="shared" si="416"/>
        <v>468730.57323423447</v>
      </c>
      <c r="P1333" s="189">
        <f t="shared" si="417"/>
        <v>3840886.6746761603</v>
      </c>
      <c r="Q1333" s="200">
        <f t="shared" si="418"/>
        <v>40.693019200716371</v>
      </c>
    </row>
    <row r="1334" spans="2:17" x14ac:dyDescent="0.2">
      <c r="B1334" s="209" t="s">
        <v>47</v>
      </c>
      <c r="C1334" s="187" t="s">
        <v>18</v>
      </c>
      <c r="D1334" s="188" t="s">
        <v>127</v>
      </c>
      <c r="E1334" s="187" t="str">
        <f t="shared" si="401"/>
        <v>MATotal45-49</v>
      </c>
      <c r="F1334" s="189">
        <f>VLOOKUP(E1334,'Appendix 1b. Pop 2019'!$E$4:$F$1683,2,FALSE)</f>
        <v>370253</v>
      </c>
      <c r="G1334" s="189">
        <f>VLOOKUP(E1334,'Appendix 2b. Deaths 2019'!$E$4:$F$1683,2,FALSE)</f>
        <v>1381</v>
      </c>
      <c r="H1334" s="190">
        <f t="shared" si="402"/>
        <v>3.7298819996056751E-3</v>
      </c>
      <c r="I1334" s="191">
        <v>5</v>
      </c>
      <c r="J1334" s="213">
        <f>VLOOKUP(E1334,'Appendix 3. nax IBGE 2019'!$E$5:$O$1850,11,FALSE)</f>
        <v>2.5000000000000173</v>
      </c>
      <c r="K1334" s="190">
        <f t="shared" si="415"/>
        <v>1.8477116338935336E-2</v>
      </c>
      <c r="L1334" s="190">
        <f t="shared" si="408"/>
        <v>0.98152288366106466</v>
      </c>
      <c r="M1334" s="189">
        <f t="shared" si="419"/>
        <v>93105.3602405235</v>
      </c>
      <c r="N1334" s="189">
        <f t="shared" si="404"/>
        <v>1720.3185729426373</v>
      </c>
      <c r="O1334" s="189">
        <f t="shared" si="416"/>
        <v>461226.00477026094</v>
      </c>
      <c r="P1334" s="189">
        <f t="shared" si="417"/>
        <v>3372156.1014419259</v>
      </c>
      <c r="Q1334" s="200">
        <f t="shared" si="418"/>
        <v>36.218710638468878</v>
      </c>
    </row>
    <row r="1335" spans="2:17" x14ac:dyDescent="0.2">
      <c r="B1335" s="209" t="s">
        <v>47</v>
      </c>
      <c r="C1335" s="187" t="s">
        <v>18</v>
      </c>
      <c r="D1335" s="188" t="s">
        <v>128</v>
      </c>
      <c r="E1335" s="187" t="str">
        <f t="shared" si="401"/>
        <v>MATotal50-54</v>
      </c>
      <c r="F1335" s="189">
        <f>VLOOKUP(E1335,'Appendix 1b. Pop 2019'!$E$4:$F$1683,2,FALSE)</f>
        <v>323964</v>
      </c>
      <c r="G1335" s="189">
        <f>VLOOKUP(E1335,'Appendix 2b. Deaths 2019'!$E$4:$F$1683,2,FALSE)</f>
        <v>1617</v>
      </c>
      <c r="H1335" s="190">
        <f t="shared" si="402"/>
        <v>4.9912953291106421E-3</v>
      </c>
      <c r="I1335" s="191">
        <v>5</v>
      </c>
      <c r="J1335" s="213">
        <f>VLOOKUP(E1335,'Appendix 3. nax IBGE 2019'!$E$5:$O$1850,11,FALSE)</f>
        <v>2.4999999999999947</v>
      </c>
      <c r="K1335" s="190">
        <f t="shared" si="415"/>
        <v>2.4648901774812389E-2</v>
      </c>
      <c r="L1335" s="190">
        <f t="shared" si="408"/>
        <v>0.97535109822518762</v>
      </c>
      <c r="M1335" s="189">
        <f t="shared" si="419"/>
        <v>91385.041667580866</v>
      </c>
      <c r="N1335" s="189">
        <f t="shared" si="404"/>
        <v>2252.5409157513382</v>
      </c>
      <c r="O1335" s="189">
        <f t="shared" si="416"/>
        <v>451293.85604852601</v>
      </c>
      <c r="P1335" s="189">
        <f t="shared" si="417"/>
        <v>2910930.0966716651</v>
      </c>
      <c r="Q1335" s="200">
        <f t="shared" si="418"/>
        <v>31.85346358171358</v>
      </c>
    </row>
    <row r="1336" spans="2:17" x14ac:dyDescent="0.2">
      <c r="B1336" s="209" t="s">
        <v>47</v>
      </c>
      <c r="C1336" s="187" t="s">
        <v>18</v>
      </c>
      <c r="D1336" s="188" t="s">
        <v>129</v>
      </c>
      <c r="E1336" s="187" t="str">
        <f t="shared" si="401"/>
        <v>MATotal55-59</v>
      </c>
      <c r="F1336" s="189">
        <f>VLOOKUP(E1336,'Appendix 1b. Pop 2019'!$E$4:$F$1683,2,FALSE)</f>
        <v>269209</v>
      </c>
      <c r="G1336" s="189">
        <f>VLOOKUP(E1336,'Appendix 2b. Deaths 2019'!$E$4:$F$1683,2,FALSE)</f>
        <v>2016</v>
      </c>
      <c r="H1336" s="190">
        <f t="shared" si="402"/>
        <v>7.4886055072453002E-3</v>
      </c>
      <c r="I1336" s="191">
        <v>5</v>
      </c>
      <c r="J1336" s="213">
        <f>VLOOKUP(E1336,'Appendix 3. nax IBGE 2019'!$E$5:$O$1850,11,FALSE)</f>
        <v>2.4999999999999947</v>
      </c>
      <c r="K1336" s="190">
        <f t="shared" si="415"/>
        <v>3.675491979916061E-2</v>
      </c>
      <c r="L1336" s="190">
        <f t="shared" si="408"/>
        <v>0.96324508020083943</v>
      </c>
      <c r="M1336" s="189">
        <f t="shared" si="419"/>
        <v>89132.500751829532</v>
      </c>
      <c r="N1336" s="189">
        <f t="shared" si="404"/>
        <v>3276.0579166321172</v>
      </c>
      <c r="O1336" s="189">
        <f t="shared" si="416"/>
        <v>437472.35896756739</v>
      </c>
      <c r="P1336" s="189">
        <f t="shared" si="417"/>
        <v>2459636.2406231393</v>
      </c>
      <c r="Q1336" s="200">
        <f t="shared" si="418"/>
        <v>27.595279161654766</v>
      </c>
    </row>
    <row r="1337" spans="2:17" x14ac:dyDescent="0.2">
      <c r="B1337" s="209" t="s">
        <v>47</v>
      </c>
      <c r="C1337" s="187" t="s">
        <v>18</v>
      </c>
      <c r="D1337" s="188" t="s">
        <v>130</v>
      </c>
      <c r="E1337" s="187" t="str">
        <f t="shared" si="401"/>
        <v>MATotal60-64</v>
      </c>
      <c r="F1337" s="189">
        <f>VLOOKUP(E1337,'Appendix 1b. Pop 2019'!$E$4:$F$1683,2,FALSE)</f>
        <v>218641</v>
      </c>
      <c r="G1337" s="189">
        <f>VLOOKUP(E1337,'Appendix 2b. Deaths 2019'!$E$4:$F$1683,2,FALSE)</f>
        <v>2408</v>
      </c>
      <c r="H1337" s="190">
        <f t="shared" si="402"/>
        <v>1.1013487863666925E-2</v>
      </c>
      <c r="I1337" s="191">
        <v>5</v>
      </c>
      <c r="J1337" s="213">
        <f>VLOOKUP(E1337,'Appendix 3. nax IBGE 2019'!$E$5:$O$1850,11,FALSE)</f>
        <v>2.5000000000000036</v>
      </c>
      <c r="K1337" s="190">
        <f t="shared" si="415"/>
        <v>5.3591856174413907E-2</v>
      </c>
      <c r="L1337" s="190">
        <f t="shared" si="408"/>
        <v>0.94640814382558613</v>
      </c>
      <c r="M1337" s="189">
        <f t="shared" si="419"/>
        <v>85856.44283519742</v>
      </c>
      <c r="N1337" s="189">
        <f t="shared" si="404"/>
        <v>4601.2061360706894</v>
      </c>
      <c r="O1337" s="189">
        <f t="shared" si="416"/>
        <v>417779.19883581041</v>
      </c>
      <c r="P1337" s="189">
        <f t="shared" si="417"/>
        <v>2022163.881655572</v>
      </c>
      <c r="Q1337" s="200">
        <f t="shared" si="418"/>
        <v>23.552849557687153</v>
      </c>
    </row>
    <row r="1338" spans="2:17" x14ac:dyDescent="0.2">
      <c r="B1338" s="209" t="s">
        <v>47</v>
      </c>
      <c r="C1338" s="187" t="s">
        <v>18</v>
      </c>
      <c r="D1338" s="188" t="s">
        <v>131</v>
      </c>
      <c r="E1338" s="187" t="str">
        <f t="shared" si="401"/>
        <v>MATotal65-69</v>
      </c>
      <c r="F1338" s="189">
        <f>VLOOKUP(E1338,'Appendix 1b. Pop 2019'!$E$4:$F$1683,2,FALSE)</f>
        <v>174664</v>
      </c>
      <c r="G1338" s="189">
        <f>VLOOKUP(E1338,'Appendix 2b. Deaths 2019'!$E$4:$F$1683,2,FALSE)</f>
        <v>3049</v>
      </c>
      <c r="H1338" s="190">
        <f t="shared" si="402"/>
        <v>1.7456373379746256E-2</v>
      </c>
      <c r="I1338" s="191">
        <v>5</v>
      </c>
      <c r="J1338" s="213">
        <f>VLOOKUP(E1338,'Appendix 3. nax IBGE 2019'!$E$5:$O$1850,11,FALSE)</f>
        <v>2.4999999999999987</v>
      </c>
      <c r="K1338" s="190">
        <f t="shared" si="415"/>
        <v>8.3632084657942307E-2</v>
      </c>
      <c r="L1338" s="190">
        <f t="shared" si="408"/>
        <v>0.91636791534205764</v>
      </c>
      <c r="M1338" s="189">
        <f t="shared" si="419"/>
        <v>81255.236699126734</v>
      </c>
      <c r="N1338" s="189">
        <f t="shared" si="404"/>
        <v>6795.5448345225077</v>
      </c>
      <c r="O1338" s="189">
        <f t="shared" si="416"/>
        <v>389287.32140932744</v>
      </c>
      <c r="P1338" s="189">
        <f t="shared" si="417"/>
        <v>1604384.6828197616</v>
      </c>
      <c r="Q1338" s="200">
        <f t="shared" si="418"/>
        <v>19.745000420840622</v>
      </c>
    </row>
    <row r="1339" spans="2:17" x14ac:dyDescent="0.2">
      <c r="B1339" s="209" t="s">
        <v>47</v>
      </c>
      <c r="C1339" s="187" t="s">
        <v>18</v>
      </c>
      <c r="D1339" s="188" t="s">
        <v>132</v>
      </c>
      <c r="E1339" s="187" t="str">
        <f t="shared" si="401"/>
        <v>MATotal70-74</v>
      </c>
      <c r="F1339" s="189">
        <f>VLOOKUP(E1339,'Appendix 1b. Pop 2019'!$E$4:$F$1683,2,FALSE)</f>
        <v>127882</v>
      </c>
      <c r="G1339" s="189">
        <f>VLOOKUP(E1339,'Appendix 2b. Deaths 2019'!$E$4:$F$1683,2,FALSE)</f>
        <v>3229</v>
      </c>
      <c r="H1339" s="190">
        <f t="shared" si="402"/>
        <v>2.5249839695969722E-2</v>
      </c>
      <c r="I1339" s="191">
        <v>5</v>
      </c>
      <c r="J1339" s="213">
        <f>VLOOKUP(E1339,'Appendix 3. nax IBGE 2019'!$E$5:$O$1850,11,FALSE)</f>
        <v>2.5</v>
      </c>
      <c r="K1339" s="190">
        <f t="shared" si="415"/>
        <v>0.11875296514642766</v>
      </c>
      <c r="L1339" s="190">
        <f t="shared" si="408"/>
        <v>0.88124703485357236</v>
      </c>
      <c r="M1339" s="189">
        <f t="shared" si="419"/>
        <v>74459.691864604232</v>
      </c>
      <c r="N1339" s="189">
        <f t="shared" si="404"/>
        <v>8842.3091928110898</v>
      </c>
      <c r="O1339" s="189">
        <f t="shared" si="416"/>
        <v>350192.68634099339</v>
      </c>
      <c r="P1339" s="189">
        <f t="shared" si="417"/>
        <v>1215097.3614104341</v>
      </c>
      <c r="Q1339" s="200">
        <f t="shared" si="418"/>
        <v>16.318860996899353</v>
      </c>
    </row>
    <row r="1340" spans="2:17" x14ac:dyDescent="0.2">
      <c r="B1340" s="209" t="s">
        <v>47</v>
      </c>
      <c r="C1340" s="187" t="s">
        <v>18</v>
      </c>
      <c r="D1340" s="188" t="s">
        <v>133</v>
      </c>
      <c r="E1340" s="187" t="str">
        <f t="shared" si="401"/>
        <v>MATotal75-79</v>
      </c>
      <c r="F1340" s="189">
        <f>VLOOKUP(E1340,'Appendix 1b. Pop 2019'!$E$4:$F$1683,2,FALSE)</f>
        <v>90656</v>
      </c>
      <c r="G1340" s="189">
        <f>VLOOKUP(E1340,'Appendix 2b. Deaths 2019'!$E$4:$F$1683,2,FALSE)</f>
        <v>3735</v>
      </c>
      <c r="H1340" s="190">
        <f t="shared" si="402"/>
        <v>4.1199699964701728E-2</v>
      </c>
      <c r="I1340" s="191">
        <v>5</v>
      </c>
      <c r="J1340" s="213">
        <f>VLOOKUP(E1340,'Appendix 3. nax IBGE 2019'!$E$5:$O$1850,11,FALSE)</f>
        <v>2.5000000000000013</v>
      </c>
      <c r="K1340" s="190">
        <f t="shared" si="415"/>
        <v>0.18676213953907006</v>
      </c>
      <c r="L1340" s="190">
        <f t="shared" si="408"/>
        <v>0.81323786046092994</v>
      </c>
      <c r="M1340" s="189">
        <f t="shared" si="419"/>
        <v>65617.382671793137</v>
      </c>
      <c r="N1340" s="189">
        <f t="shared" si="404"/>
        <v>12254.842778737988</v>
      </c>
      <c r="O1340" s="189">
        <f t="shared" si="416"/>
        <v>297449.8064121207</v>
      </c>
      <c r="P1340" s="189">
        <f t="shared" si="417"/>
        <v>864904.67506944074</v>
      </c>
      <c r="Q1340" s="200">
        <f t="shared" si="418"/>
        <v>13.181029779800044</v>
      </c>
    </row>
    <row r="1341" spans="2:17" x14ac:dyDescent="0.2">
      <c r="B1341" s="209" t="s">
        <v>47</v>
      </c>
      <c r="C1341" s="187" t="s">
        <v>18</v>
      </c>
      <c r="D1341" s="188" t="s">
        <v>134</v>
      </c>
      <c r="E1341" s="187" t="str">
        <f t="shared" si="401"/>
        <v>MATotal80-84</v>
      </c>
      <c r="F1341" s="189">
        <f>VLOOKUP(E1341,'Appendix 1b. Pop 2019'!$E$4:$F$1683,2,FALSE)</f>
        <v>58663</v>
      </c>
      <c r="G1341" s="189">
        <f>VLOOKUP(E1341,'Appendix 2b. Deaths 2019'!$E$4:$F$1683,2,FALSE)</f>
        <v>3545</v>
      </c>
      <c r="H1341" s="190">
        <f t="shared" si="402"/>
        <v>6.0429913233213436E-2</v>
      </c>
      <c r="I1341" s="191">
        <v>5</v>
      </c>
      <c r="J1341" s="213">
        <f>VLOOKUP(E1341,'Appendix 3. nax IBGE 2019'!$E$5:$O$1850,11,FALSE)</f>
        <v>2.5</v>
      </c>
      <c r="K1341" s="190">
        <f t="shared" si="415"/>
        <v>0.26249342840852713</v>
      </c>
      <c r="L1341" s="190">
        <f t="shared" si="408"/>
        <v>0.73750657159147281</v>
      </c>
      <c r="M1341" s="189">
        <f t="shared" si="419"/>
        <v>53362.539893055146</v>
      </c>
      <c r="N1341" s="189">
        <f t="shared" si="404"/>
        <v>14007.316045114843</v>
      </c>
      <c r="O1341" s="189">
        <f t="shared" si="416"/>
        <v>231794.40935248861</v>
      </c>
      <c r="P1341" s="189">
        <f t="shared" si="417"/>
        <v>567454.86865732004</v>
      </c>
      <c r="Q1341" s="200">
        <f t="shared" si="418"/>
        <v>10.633955388828321</v>
      </c>
    </row>
    <row r="1342" spans="2:17" x14ac:dyDescent="0.2">
      <c r="B1342" s="209" t="s">
        <v>47</v>
      </c>
      <c r="C1342" s="187" t="s">
        <v>18</v>
      </c>
      <c r="D1342" s="188" t="s">
        <v>135</v>
      </c>
      <c r="E1342" s="187" t="str">
        <f t="shared" si="401"/>
        <v>MATotal85-89</v>
      </c>
      <c r="F1342" s="189">
        <f>VLOOKUP(E1342,'Appendix 1b. Pop 2019'!$E$4:$F$1683,2,FALSE)</f>
        <v>30592</v>
      </c>
      <c r="G1342" s="189">
        <f>VLOOKUP(E1342,'Appendix 2b. Deaths 2019'!$E$4:$F$1683,2,FALSE)</f>
        <v>2856</v>
      </c>
      <c r="H1342" s="190">
        <f t="shared" si="402"/>
        <v>9.3357740585774063E-2</v>
      </c>
      <c r="I1342" s="191">
        <v>5</v>
      </c>
      <c r="J1342" s="213">
        <f>VLOOKUP(E1342,'Appendix 3. nax IBGE 2019'!$E$5:$O$1850,11,FALSE)</f>
        <v>2.5000000000000009</v>
      </c>
      <c r="K1342" s="190">
        <f t="shared" si="415"/>
        <v>0.37845860277748339</v>
      </c>
      <c r="L1342" s="190">
        <f t="shared" si="408"/>
        <v>0.62154139722251656</v>
      </c>
      <c r="M1342" s="189">
        <f t="shared" si="419"/>
        <v>39355.223847940302</v>
      </c>
      <c r="N1342" s="189">
        <f t="shared" si="404"/>
        <v>14894.323029486581</v>
      </c>
      <c r="O1342" s="189">
        <f t="shared" si="416"/>
        <v>159540.31166598509</v>
      </c>
      <c r="P1342" s="189">
        <f t="shared" si="417"/>
        <v>335660.4593048314</v>
      </c>
      <c r="Q1342" s="200">
        <f t="shared" si="418"/>
        <v>8.5289937773381137</v>
      </c>
    </row>
    <row r="1343" spans="2:17" x14ac:dyDescent="0.2">
      <c r="B1343" s="210" t="s">
        <v>47</v>
      </c>
      <c r="C1343" s="211" t="s">
        <v>18</v>
      </c>
      <c r="D1343" s="203" t="s">
        <v>8</v>
      </c>
      <c r="E1343" s="211" t="str">
        <f t="shared" si="401"/>
        <v>MATotal90+</v>
      </c>
      <c r="F1343" s="204">
        <f>VLOOKUP(E1343,'Appendix 1b. Pop 2019'!$E$4:$F$1683,2,FALSE)</f>
        <v>21197</v>
      </c>
      <c r="G1343" s="204">
        <f>VLOOKUP(E1343,'Appendix 2b. Deaths 2019'!$E$4:$F$1683,2,FALSE)</f>
        <v>2944</v>
      </c>
      <c r="H1343" s="202">
        <f t="shared" si="402"/>
        <v>0.13888757843091004</v>
      </c>
      <c r="I1343" s="205"/>
      <c r="J1343" s="214">
        <f>VLOOKUP(E1343,'Appendix 3. nax IBGE 2019'!$E$5:$O$1850,11,FALSE)</f>
        <v>6.2039666659886281</v>
      </c>
      <c r="K1343" s="202">
        <v>1</v>
      </c>
      <c r="L1343" s="202">
        <f t="shared" si="408"/>
        <v>0</v>
      </c>
      <c r="M1343" s="204">
        <f t="shared" si="419"/>
        <v>24460.900818453723</v>
      </c>
      <c r="N1343" s="204">
        <f t="shared" si="404"/>
        <v>24460.900818453723</v>
      </c>
      <c r="O1343" s="204">
        <f>M1343*Q1343</f>
        <v>176120.14763884631</v>
      </c>
      <c r="P1343" s="204">
        <f>O1343</f>
        <v>176120.14763884631</v>
      </c>
      <c r="Q1343" s="206">
        <f>1/H1343</f>
        <v>7.2000679347826084</v>
      </c>
    </row>
    <row r="1344" spans="2:17" x14ac:dyDescent="0.2">
      <c r="B1344" s="207" t="s">
        <v>57</v>
      </c>
      <c r="C1344" s="208" t="s">
        <v>18</v>
      </c>
      <c r="D1344" s="194">
        <v>0</v>
      </c>
      <c r="E1344" s="208" t="str">
        <f t="shared" si="401"/>
        <v>MGTotal0</v>
      </c>
      <c r="F1344" s="195">
        <f>VLOOKUP(E1344,'Appendix 1b. Pop 2019'!$E$4:$F$1683,2,FALSE)</f>
        <v>267367</v>
      </c>
      <c r="G1344" s="195">
        <f>VLOOKUP(E1344,'Appendix 2b. Deaths 2019'!$E$4:$F$1683,2,FALSE)</f>
        <v>2930</v>
      </c>
      <c r="H1344" s="193">
        <f t="shared" si="402"/>
        <v>1.0958719662486394E-2</v>
      </c>
      <c r="I1344" s="196">
        <v>1</v>
      </c>
      <c r="J1344" s="212">
        <f>VLOOKUP(E1344,'Appendix 3. nax IBGE 2019'!$E$5:$O$1850,11,FALSE)</f>
        <v>7.8690286330035109E-2</v>
      </c>
      <c r="K1344" s="193">
        <f t="shared" ref="K1344:K1362" si="420">(I1344*H1344)/(1+(I1344-J1344)*H1344)</f>
        <v>1.0849182251395244E-2</v>
      </c>
      <c r="L1344" s="193">
        <f t="shared" si="408"/>
        <v>0.9891508177486048</v>
      </c>
      <c r="M1344" s="195">
        <v>100000</v>
      </c>
      <c r="N1344" s="195">
        <f t="shared" si="404"/>
        <v>1084.9182251395243</v>
      </c>
      <c r="O1344" s="195">
        <f t="shared" ref="O1344:O1362" si="421">M1345*I1344+N1344*J1344</f>
        <v>99000.454300641373</v>
      </c>
      <c r="P1344" s="195">
        <f t="shared" ref="P1344:P1362" si="422">P1345+O1344</f>
        <v>7778143.7297094865</v>
      </c>
      <c r="Q1344" s="197">
        <f t="shared" ref="Q1344:Q1362" si="423">P1344/M1344</f>
        <v>77.781437297094868</v>
      </c>
    </row>
    <row r="1345" spans="2:17" x14ac:dyDescent="0.2">
      <c r="B1345" s="209" t="s">
        <v>57</v>
      </c>
      <c r="C1345" s="187" t="s">
        <v>18</v>
      </c>
      <c r="D1345" s="199" t="s">
        <v>139</v>
      </c>
      <c r="E1345" s="187" t="str">
        <f t="shared" si="401"/>
        <v>MGTotal01-04</v>
      </c>
      <c r="F1345" s="189">
        <f>VLOOKUP(E1345,'Appendix 1b. Pop 2019'!$E$4:$F$1683,2,FALSE)</f>
        <v>1064959</v>
      </c>
      <c r="G1345" s="189">
        <f>VLOOKUP(E1345,'Appendix 2b. Deaths 2019'!$E$4:$F$1683,2,FALSE)</f>
        <v>500</v>
      </c>
      <c r="H1345" s="190">
        <f t="shared" si="402"/>
        <v>4.695016427862481E-4</v>
      </c>
      <c r="I1345" s="191">
        <v>4</v>
      </c>
      <c r="J1345" s="213">
        <f>VLOOKUP(E1345,'Appendix 3. nax IBGE 2019'!$E$5:$O$1850,11,FALSE)</f>
        <v>1.5084594282377786</v>
      </c>
      <c r="K1345" s="190">
        <f t="shared" si="420"/>
        <v>1.875812278971272E-3</v>
      </c>
      <c r="L1345" s="190">
        <f t="shared" si="408"/>
        <v>0.99812418772102873</v>
      </c>
      <c r="M1345" s="189">
        <f t="shared" ref="M1345:M1363" si="424">M1344-N1344</f>
        <v>98915.081774860475</v>
      </c>
      <c r="N1345" s="189">
        <f t="shared" si="404"/>
        <v>185.54612496873077</v>
      </c>
      <c r="O1345" s="189">
        <f t="shared" si="421"/>
        <v>395198.031401149</v>
      </c>
      <c r="P1345" s="189">
        <f t="shared" si="422"/>
        <v>7679143.2754088454</v>
      </c>
      <c r="Q1345" s="200">
        <f t="shared" si="423"/>
        <v>77.633694858457062</v>
      </c>
    </row>
    <row r="1346" spans="2:17" x14ac:dyDescent="0.2">
      <c r="B1346" s="209" t="s">
        <v>57</v>
      </c>
      <c r="C1346" s="187" t="s">
        <v>18</v>
      </c>
      <c r="D1346" s="199" t="s">
        <v>138</v>
      </c>
      <c r="E1346" s="187" t="str">
        <f t="shared" si="401"/>
        <v>MGTotal05-09</v>
      </c>
      <c r="F1346" s="189">
        <f>VLOOKUP(E1346,'Appendix 1b. Pop 2019'!$E$4:$F$1683,2,FALSE)</f>
        <v>1311803</v>
      </c>
      <c r="G1346" s="189">
        <f>VLOOKUP(E1346,'Appendix 2b. Deaths 2019'!$E$4:$F$1683,2,FALSE)</f>
        <v>269</v>
      </c>
      <c r="H1346" s="190">
        <f t="shared" si="402"/>
        <v>2.0506127825595764E-4</v>
      </c>
      <c r="I1346" s="191">
        <v>5</v>
      </c>
      <c r="J1346" s="213">
        <f>VLOOKUP(E1346,'Appendix 3. nax IBGE 2019'!$E$5:$O$1850,11,FALSE)</f>
        <v>2.4999999999993268</v>
      </c>
      <c r="K1346" s="190">
        <f t="shared" si="420"/>
        <v>1.0247810340078727E-3</v>
      </c>
      <c r="L1346" s="190">
        <f t="shared" si="408"/>
        <v>0.99897521896599217</v>
      </c>
      <c r="M1346" s="189">
        <f t="shared" si="424"/>
        <v>98729.535649891739</v>
      </c>
      <c r="N1346" s="189">
        <f t="shared" si="404"/>
        <v>101.17615563041319</v>
      </c>
      <c r="O1346" s="189">
        <f t="shared" si="421"/>
        <v>493394.73786038259</v>
      </c>
      <c r="P1346" s="189">
        <f t="shared" si="422"/>
        <v>7283945.2440076964</v>
      </c>
      <c r="Q1346" s="200">
        <f t="shared" si="423"/>
        <v>73.776759872927485</v>
      </c>
    </row>
    <row r="1347" spans="2:17" x14ac:dyDescent="0.2">
      <c r="B1347" s="209" t="s">
        <v>57</v>
      </c>
      <c r="C1347" s="187" t="s">
        <v>18</v>
      </c>
      <c r="D1347" s="199" t="s">
        <v>120</v>
      </c>
      <c r="E1347" s="187" t="str">
        <f t="shared" si="401"/>
        <v>MGTotal10-14</v>
      </c>
      <c r="F1347" s="189">
        <f>VLOOKUP(E1347,'Appendix 1b. Pop 2019'!$E$4:$F$1683,2,FALSE)</f>
        <v>1369560</v>
      </c>
      <c r="G1347" s="189">
        <f>VLOOKUP(E1347,'Appendix 2b. Deaths 2019'!$E$4:$F$1683,2,FALSE)</f>
        <v>347</v>
      </c>
      <c r="H1347" s="190">
        <f t="shared" si="402"/>
        <v>2.5336604456905866E-4</v>
      </c>
      <c r="I1347" s="191">
        <v>5</v>
      </c>
      <c r="J1347" s="213">
        <f>VLOOKUP(E1347,'Appendix 3. nax IBGE 2019'!$E$5:$O$1850,11,FALSE)</f>
        <v>2.4999999999999916</v>
      </c>
      <c r="K1347" s="190">
        <f t="shared" si="420"/>
        <v>1.2660283013877056E-3</v>
      </c>
      <c r="L1347" s="190">
        <f t="shared" si="408"/>
        <v>0.99873397169861233</v>
      </c>
      <c r="M1347" s="189">
        <f t="shared" si="424"/>
        <v>98628.359494261327</v>
      </c>
      <c r="N1347" s="189">
        <f t="shared" si="404"/>
        <v>124.86629443917565</v>
      </c>
      <c r="O1347" s="189">
        <f t="shared" si="421"/>
        <v>492829.63173520874</v>
      </c>
      <c r="P1347" s="189">
        <f t="shared" si="422"/>
        <v>6790550.5061473139</v>
      </c>
      <c r="Q1347" s="200">
        <f t="shared" si="423"/>
        <v>68.849877874552107</v>
      </c>
    </row>
    <row r="1348" spans="2:17" x14ac:dyDescent="0.2">
      <c r="B1348" s="209" t="s">
        <v>57</v>
      </c>
      <c r="C1348" s="187" t="s">
        <v>18</v>
      </c>
      <c r="D1348" s="188" t="s">
        <v>121</v>
      </c>
      <c r="E1348" s="187" t="str">
        <f t="shared" ref="E1348:E1411" si="425">_xlfn.CONCAT(B1348,C1348,D1348)</f>
        <v>MGTotal15-19</v>
      </c>
      <c r="F1348" s="189">
        <f>VLOOKUP(E1348,'Appendix 1b. Pop 2019'!$E$4:$F$1683,2,FALSE)</f>
        <v>1537620</v>
      </c>
      <c r="G1348" s="189">
        <f>VLOOKUP(E1348,'Appendix 2b. Deaths 2019'!$E$4:$F$1683,2,FALSE)</f>
        <v>1228</v>
      </c>
      <c r="H1348" s="190">
        <f t="shared" ref="H1348:H1411" si="426">G1348/F1348</f>
        <v>7.9863685435933461E-4</v>
      </c>
      <c r="I1348" s="191">
        <v>5</v>
      </c>
      <c r="J1348" s="213">
        <f>VLOOKUP(E1348,'Appendix 3. nax IBGE 2019'!$E$5:$O$1850,11,FALSE)</f>
        <v>2.4999999999999369</v>
      </c>
      <c r="K1348" s="190">
        <f t="shared" si="420"/>
        <v>3.9852273981138319E-3</v>
      </c>
      <c r="L1348" s="190">
        <f t="shared" si="408"/>
        <v>0.9960147726018862</v>
      </c>
      <c r="M1348" s="189">
        <f t="shared" si="424"/>
        <v>98503.493199822158</v>
      </c>
      <c r="N1348" s="189">
        <f t="shared" ref="N1348:N1411" si="427">M1348*K1348</f>
        <v>392.5588199098508</v>
      </c>
      <c r="O1348" s="189">
        <f t="shared" si="421"/>
        <v>491536.06894933613</v>
      </c>
      <c r="P1348" s="189">
        <f t="shared" si="422"/>
        <v>6297720.8744121054</v>
      </c>
      <c r="Q1348" s="200">
        <f t="shared" si="423"/>
        <v>63.933985179963905</v>
      </c>
    </row>
    <row r="1349" spans="2:17" x14ac:dyDescent="0.2">
      <c r="B1349" s="209" t="s">
        <v>57</v>
      </c>
      <c r="C1349" s="187" t="s">
        <v>18</v>
      </c>
      <c r="D1349" s="188" t="s">
        <v>122</v>
      </c>
      <c r="E1349" s="187" t="str">
        <f t="shared" si="425"/>
        <v>MGTotal20-24</v>
      </c>
      <c r="F1349" s="189">
        <f>VLOOKUP(E1349,'Appendix 1b. Pop 2019'!$E$4:$F$1683,2,FALSE)</f>
        <v>1710955</v>
      </c>
      <c r="G1349" s="189">
        <f>VLOOKUP(E1349,'Appendix 2b. Deaths 2019'!$E$4:$F$1683,2,FALSE)</f>
        <v>1898</v>
      </c>
      <c r="H1349" s="190">
        <f t="shared" si="426"/>
        <v>1.1093219868436048E-3</v>
      </c>
      <c r="I1349" s="191">
        <v>5</v>
      </c>
      <c r="J1349" s="213">
        <f>VLOOKUP(E1349,'Appendix 3. nax IBGE 2019'!$E$5:$O$1850,11,FALSE)</f>
        <v>2.5000000000000058</v>
      </c>
      <c r="K1349" s="190">
        <f t="shared" si="420"/>
        <v>5.5312700355540012E-3</v>
      </c>
      <c r="L1349" s="190">
        <f t="shared" ref="L1349:L1412" si="428">1-K1349</f>
        <v>0.99446872996444602</v>
      </c>
      <c r="M1349" s="189">
        <f t="shared" si="424"/>
        <v>98110.934379912302</v>
      </c>
      <c r="N1349" s="189">
        <f t="shared" si="427"/>
        <v>542.67807149581381</v>
      </c>
      <c r="O1349" s="189">
        <f t="shared" si="421"/>
        <v>489197.97672082199</v>
      </c>
      <c r="P1349" s="189">
        <f t="shared" si="422"/>
        <v>5806184.8054627692</v>
      </c>
      <c r="Q1349" s="200">
        <f t="shared" si="423"/>
        <v>59.179793181661466</v>
      </c>
    </row>
    <row r="1350" spans="2:17" x14ac:dyDescent="0.2">
      <c r="B1350" s="209" t="s">
        <v>57</v>
      </c>
      <c r="C1350" s="187" t="s">
        <v>18</v>
      </c>
      <c r="D1350" s="188" t="s">
        <v>123</v>
      </c>
      <c r="E1350" s="187" t="str">
        <f t="shared" si="425"/>
        <v>MGTotal25-29</v>
      </c>
      <c r="F1350" s="189">
        <f>VLOOKUP(E1350,'Appendix 1b. Pop 2019'!$E$4:$F$1683,2,FALSE)</f>
        <v>1707914</v>
      </c>
      <c r="G1350" s="189">
        <f>VLOOKUP(E1350,'Appendix 2b. Deaths 2019'!$E$4:$F$1683,2,FALSE)</f>
        <v>1869</v>
      </c>
      <c r="H1350" s="190">
        <f t="shared" si="426"/>
        <v>1.0943173953723666E-3</v>
      </c>
      <c r="I1350" s="191">
        <v>5</v>
      </c>
      <c r="J1350" s="213">
        <f>VLOOKUP(E1350,'Appendix 3. nax IBGE 2019'!$E$5:$O$1850,11,FALSE)</f>
        <v>2.4999999999999756</v>
      </c>
      <c r="K1350" s="190">
        <f t="shared" si="420"/>
        <v>5.4566586855612845E-3</v>
      </c>
      <c r="L1350" s="190">
        <f t="shared" si="428"/>
        <v>0.99454334131443867</v>
      </c>
      <c r="M1350" s="189">
        <f t="shared" si="424"/>
        <v>97568.256308416487</v>
      </c>
      <c r="N1350" s="189">
        <f t="shared" si="427"/>
        <v>532.39667322039043</v>
      </c>
      <c r="O1350" s="189">
        <f t="shared" si="421"/>
        <v>486510.2898590315</v>
      </c>
      <c r="P1350" s="189">
        <f t="shared" si="422"/>
        <v>5316986.8287419472</v>
      </c>
      <c r="Q1350" s="200">
        <f t="shared" si="423"/>
        <v>54.495048183855779</v>
      </c>
    </row>
    <row r="1351" spans="2:17" x14ac:dyDescent="0.2">
      <c r="B1351" s="209" t="s">
        <v>57</v>
      </c>
      <c r="C1351" s="187" t="s">
        <v>18</v>
      </c>
      <c r="D1351" s="188" t="s">
        <v>124</v>
      </c>
      <c r="E1351" s="187" t="str">
        <f t="shared" si="425"/>
        <v>MGTotal30-34</v>
      </c>
      <c r="F1351" s="189">
        <f>VLOOKUP(E1351,'Appendix 1b. Pop 2019'!$E$4:$F$1683,2,FALSE)</f>
        <v>1717323</v>
      </c>
      <c r="G1351" s="189">
        <f>VLOOKUP(E1351,'Appendix 2b. Deaths 2019'!$E$4:$F$1683,2,FALSE)</f>
        <v>2464</v>
      </c>
      <c r="H1351" s="190">
        <f t="shared" si="426"/>
        <v>1.4347912419504078E-3</v>
      </c>
      <c r="I1351" s="191">
        <v>5</v>
      </c>
      <c r="J1351" s="213">
        <f>VLOOKUP(E1351,'Appendix 3. nax IBGE 2019'!$E$5:$O$1850,11,FALSE)</f>
        <v>2.5000000000000435</v>
      </c>
      <c r="K1351" s="190">
        <f t="shared" si="420"/>
        <v>7.1483153590722994E-3</v>
      </c>
      <c r="L1351" s="190">
        <f t="shared" si="428"/>
        <v>0.99285168464092766</v>
      </c>
      <c r="M1351" s="189">
        <f t="shared" si="424"/>
        <v>97035.859635196102</v>
      </c>
      <c r="N1351" s="189">
        <f t="shared" si="427"/>
        <v>693.6429258110561</v>
      </c>
      <c r="O1351" s="189">
        <f t="shared" si="421"/>
        <v>483445.19086145289</v>
      </c>
      <c r="P1351" s="189">
        <f t="shared" si="422"/>
        <v>4830476.5388829159</v>
      </c>
      <c r="Q1351" s="200">
        <f t="shared" si="423"/>
        <v>49.780324068266843</v>
      </c>
    </row>
    <row r="1352" spans="2:17" x14ac:dyDescent="0.2">
      <c r="B1352" s="209" t="s">
        <v>57</v>
      </c>
      <c r="C1352" s="187" t="s">
        <v>18</v>
      </c>
      <c r="D1352" s="188" t="s">
        <v>125</v>
      </c>
      <c r="E1352" s="187" t="str">
        <f t="shared" si="425"/>
        <v>MGTotal35-39</v>
      </c>
      <c r="F1352" s="189">
        <f>VLOOKUP(E1352,'Appendix 1b. Pop 2019'!$E$4:$F$1683,2,FALSE)</f>
        <v>1682416</v>
      </c>
      <c r="G1352" s="189">
        <f>VLOOKUP(E1352,'Appendix 2b. Deaths 2019'!$E$4:$F$1683,2,FALSE)</f>
        <v>3365</v>
      </c>
      <c r="H1352" s="190">
        <f t="shared" si="426"/>
        <v>2.0000998563969911E-3</v>
      </c>
      <c r="I1352" s="191">
        <v>5</v>
      </c>
      <c r="J1352" s="213">
        <f>VLOOKUP(E1352,'Appendix 3. nax IBGE 2019'!$E$5:$O$1850,11,FALSE)</f>
        <v>2.4999999999999818</v>
      </c>
      <c r="K1352" s="190">
        <f t="shared" si="420"/>
        <v>9.9507430824592805E-3</v>
      </c>
      <c r="L1352" s="190">
        <f t="shared" si="428"/>
        <v>0.99004925691754075</v>
      </c>
      <c r="M1352" s="189">
        <f t="shared" si="424"/>
        <v>96342.216709385044</v>
      </c>
      <c r="N1352" s="189">
        <f t="shared" si="427"/>
        <v>958.67664646970616</v>
      </c>
      <c r="O1352" s="189">
        <f t="shared" si="421"/>
        <v>479314.39193075098</v>
      </c>
      <c r="P1352" s="189">
        <f t="shared" si="422"/>
        <v>4347031.3480214626</v>
      </c>
      <c r="Q1352" s="200">
        <f t="shared" si="423"/>
        <v>45.120732078795967</v>
      </c>
    </row>
    <row r="1353" spans="2:17" x14ac:dyDescent="0.2">
      <c r="B1353" s="209" t="s">
        <v>57</v>
      </c>
      <c r="C1353" s="187" t="s">
        <v>18</v>
      </c>
      <c r="D1353" s="188" t="s">
        <v>126</v>
      </c>
      <c r="E1353" s="187" t="str">
        <f t="shared" si="425"/>
        <v>MGTotal40-44</v>
      </c>
      <c r="F1353" s="189">
        <f>VLOOKUP(E1353,'Appendix 1b. Pop 2019'!$E$4:$F$1683,2,FALSE)</f>
        <v>1553539</v>
      </c>
      <c r="G1353" s="189">
        <f>VLOOKUP(E1353,'Appendix 2b. Deaths 2019'!$E$4:$F$1683,2,FALSE)</f>
        <v>4035</v>
      </c>
      <c r="H1353" s="190">
        <f t="shared" si="426"/>
        <v>2.5972955941241257E-3</v>
      </c>
      <c r="I1353" s="191">
        <v>5</v>
      </c>
      <c r="J1353" s="213">
        <f>VLOOKUP(E1353,'Appendix 3. nax IBGE 2019'!$E$5:$O$1850,11,FALSE)</f>
        <v>2.5000000000000324</v>
      </c>
      <c r="K1353" s="190">
        <f t="shared" si="420"/>
        <v>1.2902697671087053E-2</v>
      </c>
      <c r="L1353" s="190">
        <f t="shared" si="428"/>
        <v>0.98709730232891291</v>
      </c>
      <c r="M1353" s="189">
        <f t="shared" si="424"/>
        <v>95383.540062915345</v>
      </c>
      <c r="N1353" s="189">
        <f t="shared" si="427"/>
        <v>1230.7049802298166</v>
      </c>
      <c r="O1353" s="189">
        <f t="shared" si="421"/>
        <v>473840.93786400225</v>
      </c>
      <c r="P1353" s="189">
        <f t="shared" si="422"/>
        <v>3867716.9560907115</v>
      </c>
      <c r="Q1353" s="200">
        <f t="shared" si="423"/>
        <v>40.549102639087948</v>
      </c>
    </row>
    <row r="1354" spans="2:17" x14ac:dyDescent="0.2">
      <c r="B1354" s="209" t="s">
        <v>57</v>
      </c>
      <c r="C1354" s="187" t="s">
        <v>18</v>
      </c>
      <c r="D1354" s="188" t="s">
        <v>127</v>
      </c>
      <c r="E1354" s="187" t="str">
        <f t="shared" si="425"/>
        <v>MGTotal45-49</v>
      </c>
      <c r="F1354" s="189">
        <f>VLOOKUP(E1354,'Appendix 1b. Pop 2019'!$E$4:$F$1683,2,FALSE)</f>
        <v>1381507</v>
      </c>
      <c r="G1354" s="189">
        <f>VLOOKUP(E1354,'Appendix 2b. Deaths 2019'!$E$4:$F$1683,2,FALSE)</f>
        <v>5323</v>
      </c>
      <c r="H1354" s="190">
        <f t="shared" si="426"/>
        <v>3.8530387468177865E-3</v>
      </c>
      <c r="I1354" s="191">
        <v>5</v>
      </c>
      <c r="J1354" s="213">
        <f>VLOOKUP(E1354,'Appendix 3. nax IBGE 2019'!$E$5:$O$1850,11,FALSE)</f>
        <v>2.5000000000000151</v>
      </c>
      <c r="K1354" s="190">
        <f t="shared" si="420"/>
        <v>1.9081390392772662E-2</v>
      </c>
      <c r="L1354" s="190">
        <f t="shared" si="428"/>
        <v>0.98091860960722732</v>
      </c>
      <c r="M1354" s="189">
        <f t="shared" si="424"/>
        <v>94152.835082685531</v>
      </c>
      <c r="N1354" s="189">
        <f t="shared" si="427"/>
        <v>1796.5670027990645</v>
      </c>
      <c r="O1354" s="189">
        <f t="shared" si="421"/>
        <v>466272.75790642999</v>
      </c>
      <c r="P1354" s="189">
        <f t="shared" si="422"/>
        <v>3393876.0182267092</v>
      </c>
      <c r="Q1354" s="200">
        <f t="shared" si="423"/>
        <v>36.046455905934103</v>
      </c>
    </row>
    <row r="1355" spans="2:17" x14ac:dyDescent="0.2">
      <c r="B1355" s="209" t="s">
        <v>57</v>
      </c>
      <c r="C1355" s="187" t="s">
        <v>18</v>
      </c>
      <c r="D1355" s="188" t="s">
        <v>128</v>
      </c>
      <c r="E1355" s="187" t="str">
        <f t="shared" si="425"/>
        <v>MGTotal50-54</v>
      </c>
      <c r="F1355" s="189">
        <f>VLOOKUP(E1355,'Appendix 1b. Pop 2019'!$E$4:$F$1683,2,FALSE)</f>
        <v>1330563</v>
      </c>
      <c r="G1355" s="189">
        <f>VLOOKUP(E1355,'Appendix 2b. Deaths 2019'!$E$4:$F$1683,2,FALSE)</f>
        <v>7303</v>
      </c>
      <c r="H1355" s="190">
        <f t="shared" si="426"/>
        <v>5.4886540509543709E-3</v>
      </c>
      <c r="I1355" s="191">
        <v>5</v>
      </c>
      <c r="J1355" s="213">
        <f>VLOOKUP(E1355,'Appendix 3. nax IBGE 2019'!$E$5:$O$1850,11,FALSE)</f>
        <v>2.5000000000000089</v>
      </c>
      <c r="K1355" s="190">
        <f t="shared" si="420"/>
        <v>2.7071800880843676E-2</v>
      </c>
      <c r="L1355" s="190">
        <f t="shared" si="428"/>
        <v>0.97292819911915629</v>
      </c>
      <c r="M1355" s="189">
        <f t="shared" si="424"/>
        <v>92356.26807988646</v>
      </c>
      <c r="N1355" s="189">
        <f t="shared" si="427"/>
        <v>2500.250499556505</v>
      </c>
      <c r="O1355" s="189">
        <f t="shared" si="421"/>
        <v>455530.71415054105</v>
      </c>
      <c r="P1355" s="189">
        <f t="shared" si="422"/>
        <v>2927603.2603202793</v>
      </c>
      <c r="Q1355" s="200">
        <f t="shared" si="423"/>
        <v>31.699020772341697</v>
      </c>
    </row>
    <row r="1356" spans="2:17" x14ac:dyDescent="0.2">
      <c r="B1356" s="209" t="s">
        <v>57</v>
      </c>
      <c r="C1356" s="187" t="s">
        <v>18</v>
      </c>
      <c r="D1356" s="188" t="s">
        <v>129</v>
      </c>
      <c r="E1356" s="187" t="str">
        <f t="shared" si="425"/>
        <v>MGTotal55-59</v>
      </c>
      <c r="F1356" s="189">
        <f>VLOOKUP(E1356,'Appendix 1b. Pop 2019'!$E$4:$F$1683,2,FALSE)</f>
        <v>1217391</v>
      </c>
      <c r="G1356" s="189">
        <f>VLOOKUP(E1356,'Appendix 2b. Deaths 2019'!$E$4:$F$1683,2,FALSE)</f>
        <v>9365</v>
      </c>
      <c r="H1356" s="190">
        <f t="shared" si="426"/>
        <v>7.6926804945986948E-3</v>
      </c>
      <c r="I1356" s="191">
        <v>5</v>
      </c>
      <c r="J1356" s="213">
        <f>VLOOKUP(E1356,'Appendix 3. nax IBGE 2019'!$E$5:$O$1850,11,FALSE)</f>
        <v>2.5000000000000138</v>
      </c>
      <c r="K1356" s="190">
        <f t="shared" si="420"/>
        <v>3.7737643389948526E-2</v>
      </c>
      <c r="L1356" s="190">
        <f t="shared" si="428"/>
        <v>0.96226235661005144</v>
      </c>
      <c r="M1356" s="189">
        <f t="shared" si="424"/>
        <v>89856.01758032995</v>
      </c>
      <c r="N1356" s="189">
        <f t="shared" si="427"/>
        <v>3390.9543478874371</v>
      </c>
      <c r="O1356" s="189">
        <f t="shared" si="421"/>
        <v>440802.70203193114</v>
      </c>
      <c r="P1356" s="189">
        <f t="shared" si="422"/>
        <v>2472072.5461697383</v>
      </c>
      <c r="Q1356" s="200">
        <f t="shared" si="423"/>
        <v>27.511485738389663</v>
      </c>
    </row>
    <row r="1357" spans="2:17" x14ac:dyDescent="0.2">
      <c r="B1357" s="209" t="s">
        <v>57</v>
      </c>
      <c r="C1357" s="187" t="s">
        <v>18</v>
      </c>
      <c r="D1357" s="188" t="s">
        <v>130</v>
      </c>
      <c r="E1357" s="187" t="str">
        <f t="shared" si="425"/>
        <v>MGTotal60-64</v>
      </c>
      <c r="F1357" s="189">
        <f>VLOOKUP(E1357,'Appendix 1b. Pop 2019'!$E$4:$F$1683,2,FALSE)</f>
        <v>1026901</v>
      </c>
      <c r="G1357" s="189">
        <f>VLOOKUP(E1357,'Appendix 2b. Deaths 2019'!$E$4:$F$1683,2,FALSE)</f>
        <v>11489</v>
      </c>
      <c r="H1357" s="190">
        <f t="shared" si="426"/>
        <v>1.1188030783882769E-2</v>
      </c>
      <c r="I1357" s="191">
        <v>5</v>
      </c>
      <c r="J1357" s="213">
        <f>VLOOKUP(E1357,'Appendix 3. nax IBGE 2019'!$E$5:$O$1850,11,FALSE)</f>
        <v>2.4999999999999956</v>
      </c>
      <c r="K1357" s="190">
        <f t="shared" si="420"/>
        <v>5.4418076141730456E-2</v>
      </c>
      <c r="L1357" s="190">
        <f t="shared" si="428"/>
        <v>0.94558192385826956</v>
      </c>
      <c r="M1357" s="189">
        <f t="shared" si="424"/>
        <v>86465.06323244251</v>
      </c>
      <c r="N1357" s="189">
        <f t="shared" si="427"/>
        <v>4705.2623945825953</v>
      </c>
      <c r="O1357" s="189">
        <f t="shared" si="421"/>
        <v>420562.16017575609</v>
      </c>
      <c r="P1357" s="189">
        <f t="shared" si="422"/>
        <v>2031269.8441378069</v>
      </c>
      <c r="Q1357" s="200">
        <f t="shared" si="423"/>
        <v>23.492376784334038</v>
      </c>
    </row>
    <row r="1358" spans="2:17" x14ac:dyDescent="0.2">
      <c r="B1358" s="209" t="s">
        <v>57</v>
      </c>
      <c r="C1358" s="187" t="s">
        <v>18</v>
      </c>
      <c r="D1358" s="188" t="s">
        <v>131</v>
      </c>
      <c r="E1358" s="187" t="str">
        <f t="shared" si="425"/>
        <v>MGTotal65-69</v>
      </c>
      <c r="F1358" s="189">
        <f>VLOOKUP(E1358,'Appendix 1b. Pop 2019'!$E$4:$F$1683,2,FALSE)</f>
        <v>797571</v>
      </c>
      <c r="G1358" s="189">
        <f>VLOOKUP(E1358,'Appendix 2b. Deaths 2019'!$E$4:$F$1683,2,FALSE)</f>
        <v>13158</v>
      </c>
      <c r="H1358" s="190">
        <f t="shared" si="426"/>
        <v>1.6497590810097159E-2</v>
      </c>
      <c r="I1358" s="191">
        <v>5</v>
      </c>
      <c r="J1358" s="213">
        <f>VLOOKUP(E1358,'Appendix 3. nax IBGE 2019'!$E$5:$O$1850,11,FALSE)</f>
        <v>2.5000000000000062</v>
      </c>
      <c r="K1358" s="190">
        <f t="shared" si="420"/>
        <v>7.9220582179162072E-2</v>
      </c>
      <c r="L1358" s="190">
        <f t="shared" si="428"/>
        <v>0.92077941782083794</v>
      </c>
      <c r="M1358" s="189">
        <f t="shared" si="424"/>
        <v>81759.800837859919</v>
      </c>
      <c r="N1358" s="189">
        <f t="shared" si="427"/>
        <v>6477.0590212276056</v>
      </c>
      <c r="O1358" s="189">
        <f t="shared" si="421"/>
        <v>392606.35663623066</v>
      </c>
      <c r="P1358" s="189">
        <f t="shared" si="422"/>
        <v>1610707.6839620508</v>
      </c>
      <c r="Q1358" s="200">
        <f t="shared" si="423"/>
        <v>19.700484436799069</v>
      </c>
    </row>
    <row r="1359" spans="2:17" x14ac:dyDescent="0.2">
      <c r="B1359" s="209" t="s">
        <v>57</v>
      </c>
      <c r="C1359" s="187" t="s">
        <v>18</v>
      </c>
      <c r="D1359" s="188" t="s">
        <v>132</v>
      </c>
      <c r="E1359" s="187" t="str">
        <f t="shared" si="425"/>
        <v>MGTotal70-74</v>
      </c>
      <c r="F1359" s="189">
        <f>VLOOKUP(E1359,'Appendix 1b. Pop 2019'!$E$4:$F$1683,2,FALSE)</f>
        <v>580328</v>
      </c>
      <c r="G1359" s="189">
        <f>VLOOKUP(E1359,'Appendix 2b. Deaths 2019'!$E$4:$F$1683,2,FALSE)</f>
        <v>13805</v>
      </c>
      <c r="H1359" s="190">
        <f t="shared" si="426"/>
        <v>2.3788271460277635E-2</v>
      </c>
      <c r="I1359" s="191">
        <v>5</v>
      </c>
      <c r="J1359" s="213">
        <f>VLOOKUP(E1359,'Appendix 3. nax IBGE 2019'!$E$5:$O$1850,11,FALSE)</f>
        <v>2.5000000000000018</v>
      </c>
      <c r="K1359" s="190">
        <f t="shared" si="420"/>
        <v>0.11226488821084493</v>
      </c>
      <c r="L1359" s="190">
        <f t="shared" si="428"/>
        <v>0.8877351117891551</v>
      </c>
      <c r="M1359" s="189">
        <f t="shared" si="424"/>
        <v>75282.741816632319</v>
      </c>
      <c r="N1359" s="189">
        <f t="shared" si="427"/>
        <v>8451.6085942501286</v>
      </c>
      <c r="O1359" s="189">
        <f t="shared" si="421"/>
        <v>355284.68759753631</v>
      </c>
      <c r="P1359" s="189">
        <f t="shared" si="422"/>
        <v>1218101.3273258202</v>
      </c>
      <c r="Q1359" s="200">
        <f t="shared" si="423"/>
        <v>16.180352866169169</v>
      </c>
    </row>
    <row r="1360" spans="2:17" x14ac:dyDescent="0.2">
      <c r="B1360" s="209" t="s">
        <v>57</v>
      </c>
      <c r="C1360" s="187" t="s">
        <v>18</v>
      </c>
      <c r="D1360" s="188" t="s">
        <v>133</v>
      </c>
      <c r="E1360" s="187" t="str">
        <f t="shared" si="425"/>
        <v>MGTotal75-79</v>
      </c>
      <c r="F1360" s="189">
        <f>VLOOKUP(E1360,'Appendix 1b. Pop 2019'!$E$4:$F$1683,2,FALSE)</f>
        <v>400847</v>
      </c>
      <c r="G1360" s="189">
        <f>VLOOKUP(E1360,'Appendix 2b. Deaths 2019'!$E$4:$F$1683,2,FALSE)</f>
        <v>15712</v>
      </c>
      <c r="H1360" s="190">
        <f t="shared" si="426"/>
        <v>3.9197000351755155E-2</v>
      </c>
      <c r="I1360" s="191">
        <v>5</v>
      </c>
      <c r="J1360" s="213">
        <f>VLOOKUP(E1360,'Appendix 3. nax IBGE 2019'!$E$5:$O$1850,11,FALSE)</f>
        <v>2.5000000000000004</v>
      </c>
      <c r="K1360" s="190">
        <f t="shared" si="420"/>
        <v>0.17849393470521011</v>
      </c>
      <c r="L1360" s="190">
        <f t="shared" si="428"/>
        <v>0.82150606529478987</v>
      </c>
      <c r="M1360" s="189">
        <f t="shared" si="424"/>
        <v>66831.133222382196</v>
      </c>
      <c r="N1360" s="189">
        <f t="shared" si="427"/>
        <v>11928.951929671086</v>
      </c>
      <c r="O1360" s="189">
        <f t="shared" si="421"/>
        <v>304333.28628773324</v>
      </c>
      <c r="P1360" s="189">
        <f t="shared" si="422"/>
        <v>862816.63972828386</v>
      </c>
      <c r="Q1360" s="200">
        <f t="shared" si="423"/>
        <v>12.910399661445824</v>
      </c>
    </row>
    <row r="1361" spans="2:17" x14ac:dyDescent="0.2">
      <c r="B1361" s="209" t="s">
        <v>57</v>
      </c>
      <c r="C1361" s="187" t="s">
        <v>18</v>
      </c>
      <c r="D1361" s="188" t="s">
        <v>134</v>
      </c>
      <c r="E1361" s="187" t="str">
        <f t="shared" si="425"/>
        <v>MGTotal80-84</v>
      </c>
      <c r="F1361" s="189">
        <f>VLOOKUP(E1361,'Appendix 1b. Pop 2019'!$E$4:$F$1683,2,FALSE)</f>
        <v>268918</v>
      </c>
      <c r="G1361" s="189">
        <f>VLOOKUP(E1361,'Appendix 2b. Deaths 2019'!$E$4:$F$1683,2,FALSE)</f>
        <v>16356</v>
      </c>
      <c r="H1361" s="190">
        <f t="shared" si="426"/>
        <v>6.0821514364973711E-2</v>
      </c>
      <c r="I1361" s="191">
        <v>5</v>
      </c>
      <c r="J1361" s="213">
        <f>VLOOKUP(E1361,'Appendix 3. nax IBGE 2019'!$E$5:$O$1850,11,FALSE)</f>
        <v>2.4999999999999987</v>
      </c>
      <c r="K1361" s="190">
        <f t="shared" si="420"/>
        <v>0.26396994267417245</v>
      </c>
      <c r="L1361" s="190">
        <f t="shared" si="428"/>
        <v>0.7360300573258276</v>
      </c>
      <c r="M1361" s="189">
        <f t="shared" si="424"/>
        <v>54902.18129271111</v>
      </c>
      <c r="N1361" s="189">
        <f t="shared" si="427"/>
        <v>14492.525648523975</v>
      </c>
      <c r="O1361" s="189">
        <f t="shared" si="421"/>
        <v>238279.59234224557</v>
      </c>
      <c r="P1361" s="189">
        <f t="shared" si="422"/>
        <v>558483.35344055062</v>
      </c>
      <c r="Q1361" s="200">
        <f t="shared" si="423"/>
        <v>10.172334510044243</v>
      </c>
    </row>
    <row r="1362" spans="2:17" x14ac:dyDescent="0.2">
      <c r="B1362" s="209" t="s">
        <v>57</v>
      </c>
      <c r="C1362" s="187" t="s">
        <v>18</v>
      </c>
      <c r="D1362" s="188" t="s">
        <v>135</v>
      </c>
      <c r="E1362" s="187" t="str">
        <f t="shared" si="425"/>
        <v>MGTotal85-89</v>
      </c>
      <c r="F1362" s="189">
        <f>VLOOKUP(E1362,'Appendix 1b. Pop 2019'!$E$4:$F$1683,2,FALSE)</f>
        <v>145958</v>
      </c>
      <c r="G1362" s="189">
        <f>VLOOKUP(E1362,'Appendix 2b. Deaths 2019'!$E$4:$F$1683,2,FALSE)</f>
        <v>14721</v>
      </c>
      <c r="H1362" s="190">
        <f t="shared" si="426"/>
        <v>0.10085778100549474</v>
      </c>
      <c r="I1362" s="191">
        <v>5</v>
      </c>
      <c r="J1362" s="213">
        <f>VLOOKUP(E1362,'Appendix 3. nax IBGE 2019'!$E$5:$O$1850,11,FALSE)</f>
        <v>2.4999999999999996</v>
      </c>
      <c r="K1362" s="190">
        <f t="shared" si="420"/>
        <v>0.40274019823758417</v>
      </c>
      <c r="L1362" s="190">
        <f t="shared" si="428"/>
        <v>0.59725980176241578</v>
      </c>
      <c r="M1362" s="189">
        <f t="shared" si="424"/>
        <v>40409.655644187136</v>
      </c>
      <c r="N1362" s="189">
        <f t="shared" si="427"/>
        <v>16274.592724852439</v>
      </c>
      <c r="O1362" s="189">
        <f t="shared" si="421"/>
        <v>161361.79640880457</v>
      </c>
      <c r="P1362" s="189">
        <f t="shared" si="422"/>
        <v>320203.761098305</v>
      </c>
      <c r="Q1362" s="200">
        <f t="shared" si="423"/>
        <v>7.9239418399836277</v>
      </c>
    </row>
    <row r="1363" spans="2:17" x14ac:dyDescent="0.2">
      <c r="B1363" s="210" t="s">
        <v>57</v>
      </c>
      <c r="C1363" s="211" t="s">
        <v>18</v>
      </c>
      <c r="D1363" s="203" t="s">
        <v>8</v>
      </c>
      <c r="E1363" s="211" t="str">
        <f t="shared" si="425"/>
        <v>MGTotal90+</v>
      </c>
      <c r="F1363" s="204">
        <f>VLOOKUP(E1363,'Appendix 1b. Pop 2019'!$E$4:$F$1683,2,FALSE)</f>
        <v>95351</v>
      </c>
      <c r="G1363" s="204">
        <f>VLOOKUP(E1363,'Appendix 2b. Deaths 2019'!$E$4:$F$1683,2,FALSE)</f>
        <v>14488</v>
      </c>
      <c r="H1363" s="202">
        <f t="shared" si="426"/>
        <v>0.1519438705414731</v>
      </c>
      <c r="I1363" s="205"/>
      <c r="J1363" s="214">
        <f>VLOOKUP(E1363,'Appendix 3. nax IBGE 2019'!$E$5:$O$1850,11,FALSE)</f>
        <v>6.707311844376477</v>
      </c>
      <c r="K1363" s="202">
        <v>1</v>
      </c>
      <c r="L1363" s="202">
        <f t="shared" si="428"/>
        <v>0</v>
      </c>
      <c r="M1363" s="204">
        <f t="shared" si="424"/>
        <v>24135.062919334698</v>
      </c>
      <c r="N1363" s="204">
        <f t="shared" si="427"/>
        <v>24135.062919334698</v>
      </c>
      <c r="O1363" s="204">
        <f>M1363*Q1363</f>
        <v>158841.96468950046</v>
      </c>
      <c r="P1363" s="204">
        <f>O1363</f>
        <v>158841.96468950046</v>
      </c>
      <c r="Q1363" s="206">
        <f>1/H1363</f>
        <v>6.5813776918829374</v>
      </c>
    </row>
    <row r="1364" spans="2:17" x14ac:dyDescent="0.2">
      <c r="B1364" s="207" t="s">
        <v>65</v>
      </c>
      <c r="C1364" s="208" t="s">
        <v>18</v>
      </c>
      <c r="D1364" s="194">
        <v>0</v>
      </c>
      <c r="E1364" s="208" t="str">
        <f t="shared" si="425"/>
        <v>MSTotal0</v>
      </c>
      <c r="F1364" s="195">
        <f>VLOOKUP(E1364,'Appendix 1b. Pop 2019'!$E$4:$F$1683,2,FALSE)</f>
        <v>43988</v>
      </c>
      <c r="G1364" s="195">
        <f>VLOOKUP(E1364,'Appendix 2b. Deaths 2019'!$E$4:$F$1683,2,FALSE)</f>
        <v>484</v>
      </c>
      <c r="H1364" s="193">
        <f t="shared" si="426"/>
        <v>1.100300081840502E-2</v>
      </c>
      <c r="I1364" s="196">
        <v>1</v>
      </c>
      <c r="J1364" s="212">
        <f>VLOOKUP(E1364,'Appendix 3. nax IBGE 2019'!$E$5:$O$1850,11,FALSE)</f>
        <v>8.8570284828312862E-2</v>
      </c>
      <c r="K1364" s="193">
        <f t="shared" ref="K1364:K1382" si="429">(I1364*H1364)/(1+(I1364-J1364)*H1364)</f>
        <v>1.0893753229176944E-2</v>
      </c>
      <c r="L1364" s="193">
        <f t="shared" si="428"/>
        <v>0.98910624677082304</v>
      </c>
      <c r="M1364" s="195">
        <v>100000</v>
      </c>
      <c r="N1364" s="195">
        <f t="shared" si="427"/>
        <v>1089.3753229176943</v>
      </c>
      <c r="O1364" s="195">
        <f t="shared" ref="O1364:O1382" si="430">M1365*I1364+N1364*J1364</f>
        <v>99007.110959718062</v>
      </c>
      <c r="P1364" s="195">
        <f t="shared" ref="P1364:P1382" si="431">P1365+O1364</f>
        <v>7653418.2312170193</v>
      </c>
      <c r="Q1364" s="197">
        <f t="shared" ref="Q1364:Q1382" si="432">P1364/M1364</f>
        <v>76.534182312170188</v>
      </c>
    </row>
    <row r="1365" spans="2:17" x14ac:dyDescent="0.2">
      <c r="B1365" s="209" t="s">
        <v>65</v>
      </c>
      <c r="C1365" s="187" t="s">
        <v>18</v>
      </c>
      <c r="D1365" s="199" t="s">
        <v>139</v>
      </c>
      <c r="E1365" s="187" t="str">
        <f t="shared" si="425"/>
        <v>MSTotal01-04</v>
      </c>
      <c r="F1365" s="189">
        <f>VLOOKUP(E1365,'Appendix 1b. Pop 2019'!$E$4:$F$1683,2,FALSE)</f>
        <v>175782</v>
      </c>
      <c r="G1365" s="189">
        <f>VLOOKUP(E1365,'Appendix 2b. Deaths 2019'!$E$4:$F$1683,2,FALSE)</f>
        <v>87</v>
      </c>
      <c r="H1365" s="190">
        <f t="shared" si="426"/>
        <v>4.9493122162678777E-4</v>
      </c>
      <c r="I1365" s="191">
        <v>4</v>
      </c>
      <c r="J1365" s="213">
        <f>VLOOKUP(E1365,'Appendix 3. nax IBGE 2019'!$E$5:$O$1850,11,FALSE)</f>
        <v>1.5031077623845703</v>
      </c>
      <c r="K1365" s="190">
        <f t="shared" si="429"/>
        <v>1.9772813820954104E-3</v>
      </c>
      <c r="L1365" s="190">
        <f t="shared" si="428"/>
        <v>0.99802271861790459</v>
      </c>
      <c r="M1365" s="189">
        <f t="shared" ref="M1365:M1383" si="433">M1364-N1364</f>
        <v>98910.624677082305</v>
      </c>
      <c r="N1365" s="189">
        <f t="shared" si="427"/>
        <v>195.57413666542172</v>
      </c>
      <c r="O1365" s="189">
        <f t="shared" si="430"/>
        <v>395154.17116461095</v>
      </c>
      <c r="P1365" s="189">
        <f t="shared" si="431"/>
        <v>7554411.1202573013</v>
      </c>
      <c r="Q1365" s="200">
        <f t="shared" si="432"/>
        <v>76.376133958515638</v>
      </c>
    </row>
    <row r="1366" spans="2:17" x14ac:dyDescent="0.2">
      <c r="B1366" s="209" t="s">
        <v>65</v>
      </c>
      <c r="C1366" s="187" t="s">
        <v>18</v>
      </c>
      <c r="D1366" s="199" t="s">
        <v>138</v>
      </c>
      <c r="E1366" s="187" t="str">
        <f t="shared" si="425"/>
        <v>MSTotal05-09</v>
      </c>
      <c r="F1366" s="189">
        <f>VLOOKUP(E1366,'Appendix 1b. Pop 2019'!$E$4:$F$1683,2,FALSE)</f>
        <v>212344</v>
      </c>
      <c r="G1366" s="189">
        <f>VLOOKUP(E1366,'Appendix 2b. Deaths 2019'!$E$4:$F$1683,2,FALSE)</f>
        <v>53</v>
      </c>
      <c r="H1366" s="190">
        <f t="shared" si="426"/>
        <v>2.495949967976491E-4</v>
      </c>
      <c r="I1366" s="191">
        <v>5</v>
      </c>
      <c r="J1366" s="213">
        <f>VLOOKUP(E1366,'Appendix 3. nax IBGE 2019'!$E$5:$O$1850,11,FALSE)</f>
        <v>2.4999999999996683</v>
      </c>
      <c r="K1366" s="190">
        <f t="shared" si="429"/>
        <v>1.2471967488169278E-3</v>
      </c>
      <c r="L1366" s="190">
        <f t="shared" si="428"/>
        <v>0.9987528032511831</v>
      </c>
      <c r="M1366" s="189">
        <f t="shared" si="433"/>
        <v>98715.05054041688</v>
      </c>
      <c r="N1366" s="189">
        <f t="shared" si="427"/>
        <v>123.11709009330664</v>
      </c>
      <c r="O1366" s="189">
        <f t="shared" si="430"/>
        <v>493267.45997685113</v>
      </c>
      <c r="P1366" s="189">
        <f t="shared" si="431"/>
        <v>7159256.9490926899</v>
      </c>
      <c r="Q1366" s="200">
        <f t="shared" si="432"/>
        <v>72.524472305886903</v>
      </c>
    </row>
    <row r="1367" spans="2:17" x14ac:dyDescent="0.2">
      <c r="B1367" s="209" t="s">
        <v>65</v>
      </c>
      <c r="C1367" s="187" t="s">
        <v>18</v>
      </c>
      <c r="D1367" s="199" t="s">
        <v>120</v>
      </c>
      <c r="E1367" s="187" t="str">
        <f t="shared" si="425"/>
        <v>MSTotal10-14</v>
      </c>
      <c r="F1367" s="189">
        <f>VLOOKUP(E1367,'Appendix 1b. Pop 2019'!$E$4:$F$1683,2,FALSE)</f>
        <v>204089</v>
      </c>
      <c r="G1367" s="189">
        <f>VLOOKUP(E1367,'Appendix 2b. Deaths 2019'!$E$4:$F$1683,2,FALSE)</f>
        <v>74</v>
      </c>
      <c r="H1367" s="190">
        <f t="shared" si="426"/>
        <v>3.6258691061252687E-4</v>
      </c>
      <c r="I1367" s="191">
        <v>5</v>
      </c>
      <c r="J1367" s="213">
        <f>VLOOKUP(E1367,'Appendix 3. nax IBGE 2019'!$E$5:$O$1850,11,FALSE)</f>
        <v>2.4999999999999702</v>
      </c>
      <c r="K1367" s="190">
        <f t="shared" si="429"/>
        <v>1.8112926755240509E-3</v>
      </c>
      <c r="L1367" s="190">
        <f t="shared" si="428"/>
        <v>0.99818870732447595</v>
      </c>
      <c r="M1367" s="189">
        <f t="shared" si="433"/>
        <v>98591.933450323573</v>
      </c>
      <c r="N1367" s="189">
        <f t="shared" si="427"/>
        <v>178.57884692432575</v>
      </c>
      <c r="O1367" s="189">
        <f t="shared" si="430"/>
        <v>492513.22013430705</v>
      </c>
      <c r="P1367" s="189">
        <f t="shared" si="431"/>
        <v>6665989.4891158389</v>
      </c>
      <c r="Q1367" s="200">
        <f t="shared" si="432"/>
        <v>67.611915659150327</v>
      </c>
    </row>
    <row r="1368" spans="2:17" x14ac:dyDescent="0.2">
      <c r="B1368" s="209" t="s">
        <v>65</v>
      </c>
      <c r="C1368" s="187" t="s">
        <v>18</v>
      </c>
      <c r="D1368" s="188" t="s">
        <v>121</v>
      </c>
      <c r="E1368" s="187" t="str">
        <f t="shared" si="425"/>
        <v>MSTotal15-19</v>
      </c>
      <c r="F1368" s="189">
        <f>VLOOKUP(E1368,'Appendix 1b. Pop 2019'!$E$4:$F$1683,2,FALSE)</f>
        <v>209281</v>
      </c>
      <c r="G1368" s="189">
        <f>VLOOKUP(E1368,'Appendix 2b. Deaths 2019'!$E$4:$F$1683,2,FALSE)</f>
        <v>209</v>
      </c>
      <c r="H1368" s="190">
        <f t="shared" si="426"/>
        <v>9.9865730763901172E-4</v>
      </c>
      <c r="I1368" s="191">
        <v>5</v>
      </c>
      <c r="J1368" s="213">
        <f>VLOOKUP(E1368,'Appendix 3. nax IBGE 2019'!$E$5:$O$1850,11,FALSE)</f>
        <v>2.5000000000000782</v>
      </c>
      <c r="K1368" s="190">
        <f t="shared" si="429"/>
        <v>4.9808511297475978E-3</v>
      </c>
      <c r="L1368" s="190">
        <f t="shared" si="428"/>
        <v>0.99501914887025245</v>
      </c>
      <c r="M1368" s="189">
        <f t="shared" si="433"/>
        <v>98413.354603399246</v>
      </c>
      <c r="N1368" s="189">
        <f t="shared" si="427"/>
        <v>490.18226845859209</v>
      </c>
      <c r="O1368" s="189">
        <f t="shared" si="430"/>
        <v>490841.31734584976</v>
      </c>
      <c r="P1368" s="189">
        <f t="shared" si="431"/>
        <v>6173476.2689815322</v>
      </c>
      <c r="Q1368" s="200">
        <f t="shared" si="432"/>
        <v>62.730066400645761</v>
      </c>
    </row>
    <row r="1369" spans="2:17" x14ac:dyDescent="0.2">
      <c r="B1369" s="209" t="s">
        <v>65</v>
      </c>
      <c r="C1369" s="187" t="s">
        <v>18</v>
      </c>
      <c r="D1369" s="188" t="s">
        <v>122</v>
      </c>
      <c r="E1369" s="187" t="str">
        <f t="shared" si="425"/>
        <v>MSTotal20-24</v>
      </c>
      <c r="F1369" s="189">
        <f>VLOOKUP(E1369,'Appendix 1b. Pop 2019'!$E$4:$F$1683,2,FALSE)</f>
        <v>226483</v>
      </c>
      <c r="G1369" s="189">
        <f>VLOOKUP(E1369,'Appendix 2b. Deaths 2019'!$E$4:$F$1683,2,FALSE)</f>
        <v>266</v>
      </c>
      <c r="H1369" s="190">
        <f t="shared" si="426"/>
        <v>1.174481086880693E-3</v>
      </c>
      <c r="I1369" s="191">
        <v>5</v>
      </c>
      <c r="J1369" s="213">
        <f>VLOOKUP(E1369,'Appendix 3. nax IBGE 2019'!$E$5:$O$1850,11,FALSE)</f>
        <v>2.5000000000000115</v>
      </c>
      <c r="K1369" s="190">
        <f t="shared" si="429"/>
        <v>5.8552133410815855E-3</v>
      </c>
      <c r="L1369" s="190">
        <f t="shared" si="428"/>
        <v>0.99414478665891837</v>
      </c>
      <c r="M1369" s="189">
        <f t="shared" si="433"/>
        <v>97923.172334940653</v>
      </c>
      <c r="N1369" s="189">
        <f t="shared" si="427"/>
        <v>573.36106505657574</v>
      </c>
      <c r="O1369" s="189">
        <f t="shared" si="430"/>
        <v>488182.45901206176</v>
      </c>
      <c r="P1369" s="189">
        <f t="shared" si="431"/>
        <v>5682634.951635682</v>
      </c>
      <c r="Q1369" s="200">
        <f t="shared" si="432"/>
        <v>58.031565115134867</v>
      </c>
    </row>
    <row r="1370" spans="2:17" x14ac:dyDescent="0.2">
      <c r="B1370" s="209" t="s">
        <v>65</v>
      </c>
      <c r="C1370" s="187" t="s">
        <v>18</v>
      </c>
      <c r="D1370" s="188" t="s">
        <v>123</v>
      </c>
      <c r="E1370" s="187" t="str">
        <f t="shared" si="425"/>
        <v>MSTotal25-29</v>
      </c>
      <c r="F1370" s="189">
        <f>VLOOKUP(E1370,'Appendix 1b. Pop 2019'!$E$4:$F$1683,2,FALSE)</f>
        <v>228578</v>
      </c>
      <c r="G1370" s="189">
        <f>VLOOKUP(E1370,'Appendix 2b. Deaths 2019'!$E$4:$F$1683,2,FALSE)</f>
        <v>334</v>
      </c>
      <c r="H1370" s="190">
        <f t="shared" si="426"/>
        <v>1.4612079902702798E-3</v>
      </c>
      <c r="I1370" s="191">
        <v>5</v>
      </c>
      <c r="J1370" s="213">
        <f>VLOOKUP(E1370,'Appendix 3. nax IBGE 2019'!$E$5:$O$1850,11,FALSE)</f>
        <v>2.5000000000000724</v>
      </c>
      <c r="K1370" s="190">
        <f t="shared" si="429"/>
        <v>7.2794479824595821E-3</v>
      </c>
      <c r="L1370" s="190">
        <f t="shared" si="428"/>
        <v>0.99272055201754039</v>
      </c>
      <c r="M1370" s="189">
        <f t="shared" si="433"/>
        <v>97349.81126988407</v>
      </c>
      <c r="N1370" s="189">
        <f t="shared" si="427"/>
        <v>708.65288724137872</v>
      </c>
      <c r="O1370" s="189">
        <f t="shared" si="430"/>
        <v>484977.42413131695</v>
      </c>
      <c r="P1370" s="189">
        <f t="shared" si="431"/>
        <v>5194452.4926236207</v>
      </c>
      <c r="Q1370" s="200">
        <f t="shared" si="432"/>
        <v>53.358629306665797</v>
      </c>
    </row>
    <row r="1371" spans="2:17" x14ac:dyDescent="0.2">
      <c r="B1371" s="209" t="s">
        <v>65</v>
      </c>
      <c r="C1371" s="187" t="s">
        <v>18</v>
      </c>
      <c r="D1371" s="188" t="s">
        <v>124</v>
      </c>
      <c r="E1371" s="187" t="str">
        <f t="shared" si="425"/>
        <v>MSTotal30-34</v>
      </c>
      <c r="F1371" s="189">
        <f>VLOOKUP(E1371,'Appendix 1b. Pop 2019'!$E$4:$F$1683,2,FALSE)</f>
        <v>223385</v>
      </c>
      <c r="G1371" s="189">
        <f>VLOOKUP(E1371,'Appendix 2b. Deaths 2019'!$E$4:$F$1683,2,FALSE)</f>
        <v>339</v>
      </c>
      <c r="H1371" s="190">
        <f t="shared" si="426"/>
        <v>1.5175593705933701E-3</v>
      </c>
      <c r="I1371" s="191">
        <v>5</v>
      </c>
      <c r="J1371" s="213">
        <f>VLOOKUP(E1371,'Appendix 3. nax IBGE 2019'!$E$5:$O$1850,11,FALSE)</f>
        <v>2.5000000000000173</v>
      </c>
      <c r="K1371" s="190">
        <f t="shared" si="429"/>
        <v>7.5591183258448269E-3</v>
      </c>
      <c r="L1371" s="190">
        <f t="shared" si="428"/>
        <v>0.99244088167415523</v>
      </c>
      <c r="M1371" s="189">
        <f t="shared" si="433"/>
        <v>96641.158382642694</v>
      </c>
      <c r="N1371" s="189">
        <f t="shared" si="427"/>
        <v>730.52195136110686</v>
      </c>
      <c r="O1371" s="189">
        <f t="shared" si="430"/>
        <v>481379.48703481071</v>
      </c>
      <c r="P1371" s="189">
        <f t="shared" si="431"/>
        <v>4709475.0684923036</v>
      </c>
      <c r="Q1371" s="200">
        <f t="shared" si="432"/>
        <v>48.731566832482756</v>
      </c>
    </row>
    <row r="1372" spans="2:17" x14ac:dyDescent="0.2">
      <c r="B1372" s="209" t="s">
        <v>65</v>
      </c>
      <c r="C1372" s="187" t="s">
        <v>18</v>
      </c>
      <c r="D1372" s="188" t="s">
        <v>125</v>
      </c>
      <c r="E1372" s="187" t="str">
        <f t="shared" si="425"/>
        <v>MSTotal35-39</v>
      </c>
      <c r="F1372" s="189">
        <f>VLOOKUP(E1372,'Appendix 1b. Pop 2019'!$E$4:$F$1683,2,FALSE)</f>
        <v>218534</v>
      </c>
      <c r="G1372" s="189">
        <f>VLOOKUP(E1372,'Appendix 2b. Deaths 2019'!$E$4:$F$1683,2,FALSE)</f>
        <v>455</v>
      </c>
      <c r="H1372" s="190">
        <f t="shared" si="426"/>
        <v>2.0820558814646692E-3</v>
      </c>
      <c r="I1372" s="191">
        <v>5</v>
      </c>
      <c r="J1372" s="213">
        <f>VLOOKUP(E1372,'Appendix 3. nax IBGE 2019'!$E$5:$O$1850,11,FALSE)</f>
        <v>2.4999999999999694</v>
      </c>
      <c r="K1372" s="190">
        <f t="shared" si="429"/>
        <v>1.0356373038832986E-2</v>
      </c>
      <c r="L1372" s="190">
        <f t="shared" si="428"/>
        <v>0.98964362696116703</v>
      </c>
      <c r="M1372" s="189">
        <f t="shared" si="433"/>
        <v>95910.636431281586</v>
      </c>
      <c r="N1372" s="189">
        <f t="shared" si="427"/>
        <v>993.28632927423735</v>
      </c>
      <c r="O1372" s="189">
        <f t="shared" si="430"/>
        <v>477069.96633322228</v>
      </c>
      <c r="P1372" s="189">
        <f t="shared" si="431"/>
        <v>4228095.5814574929</v>
      </c>
      <c r="Q1372" s="200">
        <f t="shared" si="432"/>
        <v>44.083698521663493</v>
      </c>
    </row>
    <row r="1373" spans="2:17" x14ac:dyDescent="0.2">
      <c r="B1373" s="209" t="s">
        <v>65</v>
      </c>
      <c r="C1373" s="187" t="s">
        <v>18</v>
      </c>
      <c r="D1373" s="188" t="s">
        <v>126</v>
      </c>
      <c r="E1373" s="187" t="str">
        <f t="shared" si="425"/>
        <v>MSTotal40-44</v>
      </c>
      <c r="F1373" s="189">
        <f>VLOOKUP(E1373,'Appendix 1b. Pop 2019'!$E$4:$F$1683,2,FALSE)</f>
        <v>198087</v>
      </c>
      <c r="G1373" s="189">
        <f>VLOOKUP(E1373,'Appendix 2b. Deaths 2019'!$E$4:$F$1683,2,FALSE)</f>
        <v>518</v>
      </c>
      <c r="H1373" s="190">
        <f t="shared" si="426"/>
        <v>2.6150125954757255E-3</v>
      </c>
      <c r="I1373" s="191">
        <v>5</v>
      </c>
      <c r="J1373" s="213">
        <f>VLOOKUP(E1373,'Appendix 3. nax IBGE 2019'!$E$5:$O$1850,11,FALSE)</f>
        <v>2.5000000000000022</v>
      </c>
      <c r="K1373" s="190">
        <f t="shared" si="429"/>
        <v>1.299013953115126E-2</v>
      </c>
      <c r="L1373" s="190">
        <f t="shared" si="428"/>
        <v>0.98700986046884875</v>
      </c>
      <c r="M1373" s="189">
        <f t="shared" si="433"/>
        <v>94917.350102007345</v>
      </c>
      <c r="N1373" s="189">
        <f t="shared" si="427"/>
        <v>1232.9896217522096</v>
      </c>
      <c r="O1373" s="189">
        <f t="shared" si="430"/>
        <v>471504.27645565628</v>
      </c>
      <c r="P1373" s="189">
        <f t="shared" si="431"/>
        <v>3751025.6151242708</v>
      </c>
      <c r="Q1373" s="200">
        <f t="shared" si="432"/>
        <v>39.518861526296895</v>
      </c>
    </row>
    <row r="1374" spans="2:17" x14ac:dyDescent="0.2">
      <c r="B1374" s="209" t="s">
        <v>65</v>
      </c>
      <c r="C1374" s="187" t="s">
        <v>18</v>
      </c>
      <c r="D1374" s="188" t="s">
        <v>127</v>
      </c>
      <c r="E1374" s="187" t="str">
        <f t="shared" si="425"/>
        <v>MSTotal45-49</v>
      </c>
      <c r="F1374" s="189">
        <f>VLOOKUP(E1374,'Appendix 1b. Pop 2019'!$E$4:$F$1683,2,FALSE)</f>
        <v>177884</v>
      </c>
      <c r="G1374" s="189">
        <f>VLOOKUP(E1374,'Appendix 2b. Deaths 2019'!$E$4:$F$1683,2,FALSE)</f>
        <v>671</v>
      </c>
      <c r="H1374" s="190">
        <f t="shared" si="426"/>
        <v>3.772121157608329E-3</v>
      </c>
      <c r="I1374" s="191">
        <v>5</v>
      </c>
      <c r="J1374" s="213">
        <f>VLOOKUP(E1374,'Appendix 3. nax IBGE 2019'!$E$5:$O$1850,11,FALSE)</f>
        <v>2.4999999999999902</v>
      </c>
      <c r="K1374" s="190">
        <f t="shared" si="429"/>
        <v>1.8684406178384565E-2</v>
      </c>
      <c r="L1374" s="190">
        <f t="shared" si="428"/>
        <v>0.98131559382161548</v>
      </c>
      <c r="M1374" s="189">
        <f t="shared" si="433"/>
        <v>93684.360480255142</v>
      </c>
      <c r="N1374" s="189">
        <f t="shared" si="427"/>
        <v>1750.4366437752858</v>
      </c>
      <c r="O1374" s="189">
        <f t="shared" si="430"/>
        <v>464045.71079183742</v>
      </c>
      <c r="P1374" s="189">
        <f t="shared" si="431"/>
        <v>3279521.3386686146</v>
      </c>
      <c r="Q1374" s="200">
        <f t="shared" si="432"/>
        <v>35.00607061687532</v>
      </c>
    </row>
    <row r="1375" spans="2:17" x14ac:dyDescent="0.2">
      <c r="B1375" s="209" t="s">
        <v>65</v>
      </c>
      <c r="C1375" s="187" t="s">
        <v>18</v>
      </c>
      <c r="D1375" s="188" t="s">
        <v>128</v>
      </c>
      <c r="E1375" s="187" t="str">
        <f t="shared" si="425"/>
        <v>MSTotal50-54</v>
      </c>
      <c r="F1375" s="189">
        <f>VLOOKUP(E1375,'Appendix 1b. Pop 2019'!$E$4:$F$1683,2,FALSE)</f>
        <v>163138</v>
      </c>
      <c r="G1375" s="189">
        <f>VLOOKUP(E1375,'Appendix 2b. Deaths 2019'!$E$4:$F$1683,2,FALSE)</f>
        <v>942</v>
      </c>
      <c r="H1375" s="190">
        <f t="shared" si="426"/>
        <v>5.7742524733661073E-3</v>
      </c>
      <c r="I1375" s="191">
        <v>5</v>
      </c>
      <c r="J1375" s="213">
        <f>VLOOKUP(E1375,'Appendix 3. nax IBGE 2019'!$E$5:$O$1850,11,FALSE)</f>
        <v>2.5000000000000209</v>
      </c>
      <c r="K1375" s="190">
        <f t="shared" si="429"/>
        <v>2.8460418265425131E-2</v>
      </c>
      <c r="L1375" s="190">
        <f t="shared" si="428"/>
        <v>0.97153958173457489</v>
      </c>
      <c r="M1375" s="189">
        <f t="shared" si="433"/>
        <v>91933.923836479851</v>
      </c>
      <c r="N1375" s="189">
        <f t="shared" si="427"/>
        <v>2616.4779251679538</v>
      </c>
      <c r="O1375" s="189">
        <f t="shared" si="430"/>
        <v>453128.42436947941</v>
      </c>
      <c r="P1375" s="189">
        <f t="shared" si="431"/>
        <v>2815475.6278767772</v>
      </c>
      <c r="Q1375" s="200">
        <f t="shared" si="432"/>
        <v>30.624991411054971</v>
      </c>
    </row>
    <row r="1376" spans="2:17" x14ac:dyDescent="0.2">
      <c r="B1376" s="209" t="s">
        <v>65</v>
      </c>
      <c r="C1376" s="187" t="s">
        <v>18</v>
      </c>
      <c r="D1376" s="188" t="s">
        <v>129</v>
      </c>
      <c r="E1376" s="187" t="str">
        <f t="shared" si="425"/>
        <v>MSTotal55-59</v>
      </c>
      <c r="F1376" s="189">
        <f>VLOOKUP(E1376,'Appendix 1b. Pop 2019'!$E$4:$F$1683,2,FALSE)</f>
        <v>144359</v>
      </c>
      <c r="G1376" s="189">
        <f>VLOOKUP(E1376,'Appendix 2b. Deaths 2019'!$E$4:$F$1683,2,FALSE)</f>
        <v>1151</v>
      </c>
      <c r="H1376" s="190">
        <f t="shared" si="426"/>
        <v>7.97317797989734E-3</v>
      </c>
      <c r="I1376" s="191">
        <v>5</v>
      </c>
      <c r="J1376" s="213">
        <f>VLOOKUP(E1376,'Appendix 3. nax IBGE 2019'!$E$5:$O$1850,11,FALSE)</f>
        <v>2.499999999999988</v>
      </c>
      <c r="K1376" s="190">
        <f t="shared" si="429"/>
        <v>3.908677535801245E-2</v>
      </c>
      <c r="L1376" s="190">
        <f t="shared" si="428"/>
        <v>0.96091322464198758</v>
      </c>
      <c r="M1376" s="189">
        <f t="shared" si="433"/>
        <v>89317.445911311894</v>
      </c>
      <c r="N1376" s="189">
        <f t="shared" si="427"/>
        <v>3491.1309438868757</v>
      </c>
      <c r="O1376" s="189">
        <f t="shared" si="430"/>
        <v>437859.40219684225</v>
      </c>
      <c r="P1376" s="189">
        <f t="shared" si="431"/>
        <v>2362347.2035072977</v>
      </c>
      <c r="Q1376" s="200">
        <f t="shared" si="432"/>
        <v>26.448888897394127</v>
      </c>
    </row>
    <row r="1377" spans="2:17" x14ac:dyDescent="0.2">
      <c r="B1377" s="209" t="s">
        <v>65</v>
      </c>
      <c r="C1377" s="187" t="s">
        <v>18</v>
      </c>
      <c r="D1377" s="188" t="s">
        <v>130</v>
      </c>
      <c r="E1377" s="187" t="str">
        <f t="shared" si="425"/>
        <v>MSTotal60-64</v>
      </c>
      <c r="F1377" s="189">
        <f>VLOOKUP(E1377,'Appendix 1b. Pop 2019'!$E$4:$F$1683,2,FALSE)</f>
        <v>114165</v>
      </c>
      <c r="G1377" s="189">
        <f>VLOOKUP(E1377,'Appendix 2b. Deaths 2019'!$E$4:$F$1683,2,FALSE)</f>
        <v>1353</v>
      </c>
      <c r="H1377" s="190">
        <f t="shared" si="426"/>
        <v>1.1851267901721193E-2</v>
      </c>
      <c r="I1377" s="191">
        <v>5</v>
      </c>
      <c r="J1377" s="213">
        <f>VLOOKUP(E1377,'Appendix 3. nax IBGE 2019'!$E$5:$O$1850,11,FALSE)</f>
        <v>2.4999999999999938</v>
      </c>
      <c r="K1377" s="190">
        <f t="shared" si="429"/>
        <v>5.755120270528935E-2</v>
      </c>
      <c r="L1377" s="190">
        <f t="shared" si="428"/>
        <v>0.94244879729471065</v>
      </c>
      <c r="M1377" s="189">
        <f t="shared" si="433"/>
        <v>85826.314967425016</v>
      </c>
      <c r="N1377" s="189">
        <f t="shared" si="427"/>
        <v>4939.407650138286</v>
      </c>
      <c r="O1377" s="189">
        <f t="shared" si="430"/>
        <v>416783.05571177934</v>
      </c>
      <c r="P1377" s="189">
        <f t="shared" si="431"/>
        <v>1924487.8013104552</v>
      </c>
      <c r="Q1377" s="200">
        <f t="shared" si="432"/>
        <v>22.42305057651474</v>
      </c>
    </row>
    <row r="1378" spans="2:17" x14ac:dyDescent="0.2">
      <c r="B1378" s="209" t="s">
        <v>65</v>
      </c>
      <c r="C1378" s="187" t="s">
        <v>18</v>
      </c>
      <c r="D1378" s="188" t="s">
        <v>131</v>
      </c>
      <c r="E1378" s="187" t="str">
        <f t="shared" si="425"/>
        <v>MSTotal65-69</v>
      </c>
      <c r="F1378" s="189">
        <f>VLOOKUP(E1378,'Appendix 1b. Pop 2019'!$E$4:$F$1683,2,FALSE)</f>
        <v>86890</v>
      </c>
      <c r="G1378" s="189">
        <f>VLOOKUP(E1378,'Appendix 2b. Deaths 2019'!$E$4:$F$1683,2,FALSE)</f>
        <v>1609</v>
      </c>
      <c r="H1378" s="190">
        <f t="shared" si="426"/>
        <v>1.8517666014501093E-2</v>
      </c>
      <c r="I1378" s="191">
        <v>5</v>
      </c>
      <c r="J1378" s="213">
        <f>VLOOKUP(E1378,'Appendix 3. nax IBGE 2019'!$E$5:$O$1850,11,FALSE)</f>
        <v>2.5000000000000036</v>
      </c>
      <c r="K1378" s="190">
        <f t="shared" si="429"/>
        <v>8.8491681561941427E-2</v>
      </c>
      <c r="L1378" s="190">
        <f t="shared" si="428"/>
        <v>0.91150831843805857</v>
      </c>
      <c r="M1378" s="189">
        <f t="shared" si="433"/>
        <v>80886.907317286736</v>
      </c>
      <c r="N1378" s="189">
        <f t="shared" si="427"/>
        <v>7157.8184448516076</v>
      </c>
      <c r="O1378" s="189">
        <f t="shared" si="430"/>
        <v>386539.99047430471</v>
      </c>
      <c r="P1378" s="189">
        <f t="shared" si="431"/>
        <v>1507704.7455986759</v>
      </c>
      <c r="Q1378" s="200">
        <f t="shared" si="432"/>
        <v>18.639663644012966</v>
      </c>
    </row>
    <row r="1379" spans="2:17" x14ac:dyDescent="0.2">
      <c r="B1379" s="209" t="s">
        <v>65</v>
      </c>
      <c r="C1379" s="187" t="s">
        <v>18</v>
      </c>
      <c r="D1379" s="188" t="s">
        <v>132</v>
      </c>
      <c r="E1379" s="187" t="str">
        <f t="shared" si="425"/>
        <v>MSTotal70-74</v>
      </c>
      <c r="F1379" s="189">
        <f>VLOOKUP(E1379,'Appendix 1b. Pop 2019'!$E$4:$F$1683,2,FALSE)</f>
        <v>61241</v>
      </c>
      <c r="G1379" s="189">
        <f>VLOOKUP(E1379,'Appendix 2b. Deaths 2019'!$E$4:$F$1683,2,FALSE)</f>
        <v>1764</v>
      </c>
      <c r="H1379" s="190">
        <f t="shared" si="426"/>
        <v>2.8804232458646984E-2</v>
      </c>
      <c r="I1379" s="191">
        <v>5</v>
      </c>
      <c r="J1379" s="213">
        <f>VLOOKUP(E1379,'Appendix 3. nax IBGE 2019'!$E$5:$O$1850,11,FALSE)</f>
        <v>2.4999999999999982</v>
      </c>
      <c r="K1379" s="190">
        <f t="shared" si="429"/>
        <v>0.13434677308799559</v>
      </c>
      <c r="L1379" s="190">
        <f t="shared" si="428"/>
        <v>0.86565322691200441</v>
      </c>
      <c r="M1379" s="189">
        <f t="shared" si="433"/>
        <v>73729.088872435124</v>
      </c>
      <c r="N1379" s="189">
        <f t="shared" si="427"/>
        <v>9905.2651727297016</v>
      </c>
      <c r="O1379" s="189">
        <f t="shared" si="430"/>
        <v>343882.28143035132</v>
      </c>
      <c r="P1379" s="189">
        <f t="shared" si="431"/>
        <v>1121164.7551243713</v>
      </c>
      <c r="Q1379" s="200">
        <f t="shared" si="432"/>
        <v>15.206545642577957</v>
      </c>
    </row>
    <row r="1380" spans="2:17" x14ac:dyDescent="0.2">
      <c r="B1380" s="209" t="s">
        <v>65</v>
      </c>
      <c r="C1380" s="187" t="s">
        <v>18</v>
      </c>
      <c r="D1380" s="188" t="s">
        <v>133</v>
      </c>
      <c r="E1380" s="187" t="str">
        <f t="shared" si="425"/>
        <v>MSTotal75-79</v>
      </c>
      <c r="F1380" s="189">
        <f>VLOOKUP(E1380,'Appendix 1b. Pop 2019'!$E$4:$F$1683,2,FALSE)</f>
        <v>42117</v>
      </c>
      <c r="G1380" s="189">
        <f>VLOOKUP(E1380,'Appendix 2b. Deaths 2019'!$E$4:$F$1683,2,FALSE)</f>
        <v>1771</v>
      </c>
      <c r="H1380" s="190">
        <f t="shared" si="426"/>
        <v>4.2049528693876584E-2</v>
      </c>
      <c r="I1380" s="191">
        <v>5</v>
      </c>
      <c r="J1380" s="213">
        <f>VLOOKUP(E1380,'Appendix 3. nax IBGE 2019'!$E$5:$O$1850,11,FALSE)</f>
        <v>2.4999999999999969</v>
      </c>
      <c r="K1380" s="190">
        <f t="shared" si="429"/>
        <v>0.1902480421961778</v>
      </c>
      <c r="L1380" s="190">
        <f t="shared" si="428"/>
        <v>0.80975195780382214</v>
      </c>
      <c r="M1380" s="189">
        <f t="shared" si="433"/>
        <v>63823.823699705419</v>
      </c>
      <c r="N1380" s="189">
        <f t="shared" si="427"/>
        <v>12142.35750434297</v>
      </c>
      <c r="O1380" s="189">
        <f t="shared" si="430"/>
        <v>288763.22473766963</v>
      </c>
      <c r="P1380" s="189">
        <f t="shared" si="431"/>
        <v>777282.47369401995</v>
      </c>
      <c r="Q1380" s="200">
        <f t="shared" si="432"/>
        <v>12.178563248594703</v>
      </c>
    </row>
    <row r="1381" spans="2:17" x14ac:dyDescent="0.2">
      <c r="B1381" s="209" t="s">
        <v>65</v>
      </c>
      <c r="C1381" s="187" t="s">
        <v>18</v>
      </c>
      <c r="D1381" s="188" t="s">
        <v>134</v>
      </c>
      <c r="E1381" s="187" t="str">
        <f t="shared" si="425"/>
        <v>MSTotal80-84</v>
      </c>
      <c r="F1381" s="189">
        <f>VLOOKUP(E1381,'Appendix 1b. Pop 2019'!$E$4:$F$1683,2,FALSE)</f>
        <v>26870</v>
      </c>
      <c r="G1381" s="189">
        <f>VLOOKUP(E1381,'Appendix 2b. Deaths 2019'!$E$4:$F$1683,2,FALSE)</f>
        <v>1866</v>
      </c>
      <c r="H1381" s="190">
        <f t="shared" si="426"/>
        <v>6.9445478228507634E-2</v>
      </c>
      <c r="I1381" s="191">
        <v>5</v>
      </c>
      <c r="J1381" s="213">
        <f>VLOOKUP(E1381,'Appendix 3. nax IBGE 2019'!$E$5:$O$1850,11,FALSE)</f>
        <v>2.5</v>
      </c>
      <c r="K1381" s="190">
        <f t="shared" si="429"/>
        <v>0.29586174092278428</v>
      </c>
      <c r="L1381" s="190">
        <f t="shared" si="428"/>
        <v>0.70413825907721572</v>
      </c>
      <c r="M1381" s="189">
        <f t="shared" si="433"/>
        <v>51681.466195362445</v>
      </c>
      <c r="N1381" s="189">
        <f t="shared" si="427"/>
        <v>15290.568562001958</v>
      </c>
      <c r="O1381" s="189">
        <f t="shared" si="430"/>
        <v>220180.90957180734</v>
      </c>
      <c r="P1381" s="189">
        <f t="shared" si="431"/>
        <v>488519.24895635038</v>
      </c>
      <c r="Q1381" s="200">
        <f t="shared" si="432"/>
        <v>9.4525036714261574</v>
      </c>
    </row>
    <row r="1382" spans="2:17" x14ac:dyDescent="0.2">
      <c r="B1382" s="209" t="s">
        <v>65</v>
      </c>
      <c r="C1382" s="187" t="s">
        <v>18</v>
      </c>
      <c r="D1382" s="188" t="s">
        <v>135</v>
      </c>
      <c r="E1382" s="187" t="str">
        <f t="shared" si="425"/>
        <v>MSTotal85-89</v>
      </c>
      <c r="F1382" s="189">
        <f>VLOOKUP(E1382,'Appendix 1b. Pop 2019'!$E$4:$F$1683,2,FALSE)</f>
        <v>13812</v>
      </c>
      <c r="G1382" s="189">
        <f>VLOOKUP(E1382,'Appendix 2b. Deaths 2019'!$E$4:$F$1683,2,FALSE)</f>
        <v>1457</v>
      </c>
      <c r="H1382" s="190">
        <f t="shared" si="426"/>
        <v>0.10548798146539241</v>
      </c>
      <c r="I1382" s="191">
        <v>5</v>
      </c>
      <c r="J1382" s="213">
        <f>VLOOKUP(E1382,'Appendix 3. nax IBGE 2019'!$E$5:$O$1850,11,FALSE)</f>
        <v>2.5000000000000009</v>
      </c>
      <c r="K1382" s="190">
        <f t="shared" si="429"/>
        <v>0.41737087856999638</v>
      </c>
      <c r="L1382" s="190">
        <f t="shared" si="428"/>
        <v>0.58262912143000367</v>
      </c>
      <c r="M1382" s="189">
        <f t="shared" si="433"/>
        <v>36390.897633360488</v>
      </c>
      <c r="N1382" s="189">
        <f t="shared" si="427"/>
        <v>15188.500917186469</v>
      </c>
      <c r="O1382" s="189">
        <f t="shared" si="430"/>
        <v>143983.23587383627</v>
      </c>
      <c r="P1382" s="189">
        <f t="shared" si="431"/>
        <v>268338.33938454301</v>
      </c>
      <c r="Q1382" s="200">
        <f t="shared" si="432"/>
        <v>7.3737763241803149</v>
      </c>
    </row>
    <row r="1383" spans="2:17" x14ac:dyDescent="0.2">
      <c r="B1383" s="210" t="s">
        <v>65</v>
      </c>
      <c r="C1383" s="211" t="s">
        <v>18</v>
      </c>
      <c r="D1383" s="203" t="s">
        <v>8</v>
      </c>
      <c r="E1383" s="211" t="str">
        <f t="shared" si="425"/>
        <v>MSTotal90+</v>
      </c>
      <c r="F1383" s="204">
        <f>VLOOKUP(E1383,'Appendix 1b. Pop 2019'!$E$4:$F$1683,2,FALSE)</f>
        <v>7959</v>
      </c>
      <c r="G1383" s="204">
        <f>VLOOKUP(E1383,'Appendix 2b. Deaths 2019'!$E$4:$F$1683,2,FALSE)</f>
        <v>1357</v>
      </c>
      <c r="H1383" s="202">
        <f t="shared" si="426"/>
        <v>0.17049880638271139</v>
      </c>
      <c r="I1383" s="205"/>
      <c r="J1383" s="214">
        <f>VLOOKUP(E1383,'Appendix 3. nax IBGE 2019'!$E$5:$O$1850,11,FALSE)</f>
        <v>5.7710654403756436</v>
      </c>
      <c r="K1383" s="202">
        <v>1</v>
      </c>
      <c r="L1383" s="202">
        <f t="shared" si="428"/>
        <v>0</v>
      </c>
      <c r="M1383" s="204">
        <f t="shared" si="433"/>
        <v>21202.396716174018</v>
      </c>
      <c r="N1383" s="204">
        <f t="shared" si="427"/>
        <v>21202.396716174018</v>
      </c>
      <c r="O1383" s="204">
        <f>M1383*Q1383</f>
        <v>124355.10351070671</v>
      </c>
      <c r="P1383" s="204">
        <f>O1383</f>
        <v>124355.10351070671</v>
      </c>
      <c r="Q1383" s="206">
        <f>1/H1383</f>
        <v>5.8651436993367723</v>
      </c>
    </row>
    <row r="1384" spans="2:17" x14ac:dyDescent="0.2">
      <c r="B1384" s="207" t="s">
        <v>66</v>
      </c>
      <c r="C1384" s="208" t="s">
        <v>18</v>
      </c>
      <c r="D1384" s="194">
        <v>0</v>
      </c>
      <c r="E1384" s="208" t="str">
        <f t="shared" si="425"/>
        <v>MTTotal0</v>
      </c>
      <c r="F1384" s="195">
        <f>VLOOKUP(E1384,'Appendix 1b. Pop 2019'!$E$4:$F$1683,2,FALSE)</f>
        <v>57118</v>
      </c>
      <c r="G1384" s="195">
        <f>VLOOKUP(E1384,'Appendix 2b. Deaths 2019'!$E$4:$F$1683,2,FALSE)</f>
        <v>742</v>
      </c>
      <c r="H1384" s="193">
        <f t="shared" si="426"/>
        <v>1.2990650933155923E-2</v>
      </c>
      <c r="I1384" s="196">
        <v>1</v>
      </c>
      <c r="J1384" s="212">
        <f>VLOOKUP(E1384,'Appendix 3. nax IBGE 2019'!$E$5:$O$1850,11,FALSE)</f>
        <v>9.7250135907207699E-2</v>
      </c>
      <c r="K1384" s="193">
        <f t="shared" ref="K1384:K1402" si="434">(I1384*H1384)/(1+(I1384-J1384)*H1384)</f>
        <v>1.2840071455773353E-2</v>
      </c>
      <c r="L1384" s="193">
        <f t="shared" si="428"/>
        <v>0.98715992854422663</v>
      </c>
      <c r="M1384" s="195">
        <v>100000</v>
      </c>
      <c r="N1384" s="195">
        <f t="shared" si="427"/>
        <v>1284.0071455773352</v>
      </c>
      <c r="O1384" s="195">
        <f t="shared" ref="O1384:O1402" si="435">M1385*I1384+N1384*J1384</f>
        <v>98840.862723835889</v>
      </c>
      <c r="P1384" s="195">
        <f t="shared" ref="P1384:P1402" si="436">P1385+O1384</f>
        <v>7624364.3710739398</v>
      </c>
      <c r="Q1384" s="197">
        <f t="shared" ref="Q1384:Q1402" si="437">P1384/M1384</f>
        <v>76.243643710739391</v>
      </c>
    </row>
    <row r="1385" spans="2:17" x14ac:dyDescent="0.2">
      <c r="B1385" s="209" t="s">
        <v>66</v>
      </c>
      <c r="C1385" s="187" t="s">
        <v>18</v>
      </c>
      <c r="D1385" s="199" t="s">
        <v>139</v>
      </c>
      <c r="E1385" s="187" t="str">
        <f t="shared" si="425"/>
        <v>MTTotal01-04</v>
      </c>
      <c r="F1385" s="189">
        <f>VLOOKUP(E1385,'Appendix 1b. Pop 2019'!$E$4:$F$1683,2,FALSE)</f>
        <v>226953</v>
      </c>
      <c r="G1385" s="189">
        <f>VLOOKUP(E1385,'Appendix 2b. Deaths 2019'!$E$4:$F$1683,2,FALSE)</f>
        <v>142</v>
      </c>
      <c r="H1385" s="190">
        <f t="shared" si="426"/>
        <v>6.2568020691508813E-4</v>
      </c>
      <c r="I1385" s="191">
        <v>4</v>
      </c>
      <c r="J1385" s="213">
        <f>VLOOKUP(E1385,'Appendix 3. nax IBGE 2019'!$E$5:$O$1850,11,FALSE)</f>
        <v>1.4984061763835652</v>
      </c>
      <c r="K1385" s="190">
        <f t="shared" si="434"/>
        <v>2.498809696367964E-3</v>
      </c>
      <c r="L1385" s="190">
        <f t="shared" si="428"/>
        <v>0.99750119030363205</v>
      </c>
      <c r="M1385" s="189">
        <f t="shared" ref="M1385:M1403" si="438">M1384-N1384</f>
        <v>98715.992854422671</v>
      </c>
      <c r="N1385" s="189">
        <f t="shared" si="427"/>
        <v>246.67248013122202</v>
      </c>
      <c r="O1385" s="189">
        <f t="shared" si="435"/>
        <v>394246.89706493827</v>
      </c>
      <c r="P1385" s="189">
        <f t="shared" si="436"/>
        <v>7525523.5083501041</v>
      </c>
      <c r="Q1385" s="200">
        <f t="shared" si="437"/>
        <v>76.234086197644373</v>
      </c>
    </row>
    <row r="1386" spans="2:17" x14ac:dyDescent="0.2">
      <c r="B1386" s="209" t="s">
        <v>66</v>
      </c>
      <c r="C1386" s="187" t="s">
        <v>18</v>
      </c>
      <c r="D1386" s="199" t="s">
        <v>138</v>
      </c>
      <c r="E1386" s="187" t="str">
        <f t="shared" si="425"/>
        <v>MTTotal05-09</v>
      </c>
      <c r="F1386" s="189">
        <f>VLOOKUP(E1386,'Appendix 1b. Pop 2019'!$E$4:$F$1683,2,FALSE)</f>
        <v>263809</v>
      </c>
      <c r="G1386" s="189">
        <f>VLOOKUP(E1386,'Appendix 2b. Deaths 2019'!$E$4:$F$1683,2,FALSE)</f>
        <v>60</v>
      </c>
      <c r="H1386" s="190">
        <f t="shared" si="426"/>
        <v>2.2743727469494977E-4</v>
      </c>
      <c r="I1386" s="191">
        <v>5</v>
      </c>
      <c r="J1386" s="213">
        <f>VLOOKUP(E1386,'Appendix 3. nax IBGE 2019'!$E$5:$O$1850,11,FALSE)</f>
        <v>2.4999999999999436</v>
      </c>
      <c r="K1386" s="190">
        <f t="shared" si="434"/>
        <v>1.1365401444921371E-3</v>
      </c>
      <c r="L1386" s="190">
        <f t="shared" si="428"/>
        <v>0.99886345985550784</v>
      </c>
      <c r="M1386" s="189">
        <f t="shared" si="438"/>
        <v>98469.320374291448</v>
      </c>
      <c r="N1386" s="189">
        <f t="shared" si="427"/>
        <v>111.91433560623975</v>
      </c>
      <c r="O1386" s="189">
        <f t="shared" si="435"/>
        <v>492066.81603244168</v>
      </c>
      <c r="P1386" s="189">
        <f t="shared" si="436"/>
        <v>7131276.6112851659</v>
      </c>
      <c r="Q1386" s="200">
        <f t="shared" si="437"/>
        <v>72.421304261860357</v>
      </c>
    </row>
    <row r="1387" spans="2:17" x14ac:dyDescent="0.2">
      <c r="B1387" s="209" t="s">
        <v>66</v>
      </c>
      <c r="C1387" s="187" t="s">
        <v>18</v>
      </c>
      <c r="D1387" s="199" t="s">
        <v>120</v>
      </c>
      <c r="E1387" s="187" t="str">
        <f t="shared" si="425"/>
        <v>MTTotal10-14</v>
      </c>
      <c r="F1387" s="189">
        <f>VLOOKUP(E1387,'Appendix 1b. Pop 2019'!$E$4:$F$1683,2,FALSE)</f>
        <v>270750</v>
      </c>
      <c r="G1387" s="189">
        <f>VLOOKUP(E1387,'Appendix 2b. Deaths 2019'!$E$4:$F$1683,2,FALSE)</f>
        <v>102</v>
      </c>
      <c r="H1387" s="190">
        <f t="shared" si="426"/>
        <v>3.7673130193905817E-4</v>
      </c>
      <c r="I1387" s="191">
        <v>5</v>
      </c>
      <c r="J1387" s="213">
        <f>VLOOKUP(E1387,'Appendix 3. nax IBGE 2019'!$E$5:$O$1850,11,FALSE)</f>
        <v>2.5000000000001421</v>
      </c>
      <c r="K1387" s="190">
        <f t="shared" si="434"/>
        <v>1.8818840980793711E-3</v>
      </c>
      <c r="L1387" s="190">
        <f t="shared" si="428"/>
        <v>0.99811811590192068</v>
      </c>
      <c r="M1387" s="189">
        <f t="shared" si="438"/>
        <v>98357.406038685207</v>
      </c>
      <c r="N1387" s="189">
        <f t="shared" si="427"/>
        <v>185.0972383525376</v>
      </c>
      <c r="O1387" s="189">
        <f t="shared" si="435"/>
        <v>491324.2870975447</v>
      </c>
      <c r="P1387" s="189">
        <f t="shared" si="436"/>
        <v>6639209.7952527246</v>
      </c>
      <c r="Q1387" s="200">
        <f t="shared" si="437"/>
        <v>67.500863052869036</v>
      </c>
    </row>
    <row r="1388" spans="2:17" x14ac:dyDescent="0.2">
      <c r="B1388" s="209" t="s">
        <v>66</v>
      </c>
      <c r="C1388" s="187" t="s">
        <v>18</v>
      </c>
      <c r="D1388" s="188" t="s">
        <v>121</v>
      </c>
      <c r="E1388" s="187" t="str">
        <f t="shared" si="425"/>
        <v>MTTotal15-19</v>
      </c>
      <c r="F1388" s="189">
        <f>VLOOKUP(E1388,'Appendix 1b. Pop 2019'!$E$4:$F$1683,2,FALSE)</f>
        <v>268611</v>
      </c>
      <c r="G1388" s="189">
        <f>VLOOKUP(E1388,'Appendix 2b. Deaths 2019'!$E$4:$F$1683,2,FALSE)</f>
        <v>305</v>
      </c>
      <c r="H1388" s="190">
        <f t="shared" si="426"/>
        <v>1.1354709970924496E-3</v>
      </c>
      <c r="I1388" s="191">
        <v>5</v>
      </c>
      <c r="J1388" s="213">
        <f>VLOOKUP(E1388,'Appendix 3. nax IBGE 2019'!$E$5:$O$1850,11,FALSE)</f>
        <v>2.5000000000000409</v>
      </c>
      <c r="K1388" s="190">
        <f t="shared" si="434"/>
        <v>5.6612844247856597E-3</v>
      </c>
      <c r="L1388" s="190">
        <f t="shared" si="428"/>
        <v>0.99433871557521436</v>
      </c>
      <c r="M1388" s="189">
        <f t="shared" si="438"/>
        <v>98172.30880033267</v>
      </c>
      <c r="N1388" s="189">
        <f t="shared" si="427"/>
        <v>555.78136275657153</v>
      </c>
      <c r="O1388" s="189">
        <f t="shared" si="435"/>
        <v>489472.0905947719</v>
      </c>
      <c r="P1388" s="189">
        <f t="shared" si="436"/>
        <v>6147885.5081551801</v>
      </c>
      <c r="Q1388" s="200">
        <f t="shared" si="437"/>
        <v>62.623417777196529</v>
      </c>
    </row>
    <row r="1389" spans="2:17" x14ac:dyDescent="0.2">
      <c r="B1389" s="209" t="s">
        <v>66</v>
      </c>
      <c r="C1389" s="187" t="s">
        <v>18</v>
      </c>
      <c r="D1389" s="188" t="s">
        <v>122</v>
      </c>
      <c r="E1389" s="187" t="str">
        <f t="shared" si="425"/>
        <v>MTTotal20-24</v>
      </c>
      <c r="F1389" s="189">
        <f>VLOOKUP(E1389,'Appendix 1b. Pop 2019'!$E$4:$F$1683,2,FALSE)</f>
        <v>287782</v>
      </c>
      <c r="G1389" s="189">
        <f>VLOOKUP(E1389,'Appendix 2b. Deaths 2019'!$E$4:$F$1683,2,FALSE)</f>
        <v>424</v>
      </c>
      <c r="H1389" s="190">
        <f t="shared" si="426"/>
        <v>1.4733374568249578E-3</v>
      </c>
      <c r="I1389" s="191">
        <v>5</v>
      </c>
      <c r="J1389" s="213">
        <f>VLOOKUP(E1389,'Appendix 3. nax IBGE 2019'!$E$5:$O$1850,11,FALSE)</f>
        <v>2.4999999999999867</v>
      </c>
      <c r="K1389" s="190">
        <f t="shared" si="434"/>
        <v>7.3396528205731853E-3</v>
      </c>
      <c r="L1389" s="190">
        <f t="shared" si="428"/>
        <v>0.99266034717942686</v>
      </c>
      <c r="M1389" s="189">
        <f t="shared" si="438"/>
        <v>97616.527437576093</v>
      </c>
      <c r="N1389" s="189">
        <f t="shared" si="427"/>
        <v>716.47142094176513</v>
      </c>
      <c r="O1389" s="189">
        <f t="shared" si="435"/>
        <v>486291.45863552607</v>
      </c>
      <c r="P1389" s="189">
        <f t="shared" si="436"/>
        <v>5658413.4175604079</v>
      </c>
      <c r="Q1389" s="200">
        <f t="shared" si="437"/>
        <v>57.965731481063543</v>
      </c>
    </row>
    <row r="1390" spans="2:17" x14ac:dyDescent="0.2">
      <c r="B1390" s="209" t="s">
        <v>66</v>
      </c>
      <c r="C1390" s="187" t="s">
        <v>18</v>
      </c>
      <c r="D1390" s="188" t="s">
        <v>123</v>
      </c>
      <c r="E1390" s="187" t="str">
        <f t="shared" si="425"/>
        <v>MTTotal25-29</v>
      </c>
      <c r="F1390" s="189">
        <f>VLOOKUP(E1390,'Appendix 1b. Pop 2019'!$E$4:$F$1683,2,FALSE)</f>
        <v>293845</v>
      </c>
      <c r="G1390" s="189">
        <f>VLOOKUP(E1390,'Appendix 2b. Deaths 2019'!$E$4:$F$1683,2,FALSE)</f>
        <v>474</v>
      </c>
      <c r="H1390" s="190">
        <f t="shared" si="426"/>
        <v>1.6130953393796049E-3</v>
      </c>
      <c r="I1390" s="191">
        <v>5</v>
      </c>
      <c r="J1390" s="213">
        <f>VLOOKUP(E1390,'Appendix 3. nax IBGE 2019'!$E$5:$O$1850,11,FALSE)</f>
        <v>2.4999999999999529</v>
      </c>
      <c r="K1390" s="190">
        <f t="shared" si="434"/>
        <v>8.0330813815544175E-3</v>
      </c>
      <c r="L1390" s="190">
        <f t="shared" si="428"/>
        <v>0.99196691861844555</v>
      </c>
      <c r="M1390" s="189">
        <f t="shared" si="438"/>
        <v>96900.056016634335</v>
      </c>
      <c r="N1390" s="189">
        <f t="shared" si="427"/>
        <v>778.40603585880535</v>
      </c>
      <c r="O1390" s="189">
        <f t="shared" si="435"/>
        <v>482554.26499352464</v>
      </c>
      <c r="P1390" s="189">
        <f t="shared" si="436"/>
        <v>5172121.9589248821</v>
      </c>
      <c r="Q1390" s="200">
        <f t="shared" si="437"/>
        <v>53.375840753250031</v>
      </c>
    </row>
    <row r="1391" spans="2:17" x14ac:dyDescent="0.2">
      <c r="B1391" s="209" t="s">
        <v>66</v>
      </c>
      <c r="C1391" s="187" t="s">
        <v>18</v>
      </c>
      <c r="D1391" s="188" t="s">
        <v>124</v>
      </c>
      <c r="E1391" s="187" t="str">
        <f t="shared" si="425"/>
        <v>MTTotal30-34</v>
      </c>
      <c r="F1391" s="189">
        <f>VLOOKUP(E1391,'Appendix 1b. Pop 2019'!$E$4:$F$1683,2,FALSE)</f>
        <v>295241</v>
      </c>
      <c r="G1391" s="189">
        <f>VLOOKUP(E1391,'Appendix 2b. Deaths 2019'!$E$4:$F$1683,2,FALSE)</f>
        <v>497</v>
      </c>
      <c r="H1391" s="190">
        <f t="shared" si="426"/>
        <v>1.6833705345802243E-3</v>
      </c>
      <c r="I1391" s="191">
        <v>5</v>
      </c>
      <c r="J1391" s="213">
        <f>VLOOKUP(E1391,'Appendix 3. nax IBGE 2019'!$E$5:$O$1850,11,FALSE)</f>
        <v>2.4999999999999929</v>
      </c>
      <c r="K1391" s="190">
        <f t="shared" si="434"/>
        <v>8.3815794133568974E-3</v>
      </c>
      <c r="L1391" s="190">
        <f t="shared" si="428"/>
        <v>0.99161842058664307</v>
      </c>
      <c r="M1391" s="189">
        <f t="shared" si="438"/>
        <v>96121.649980775532</v>
      </c>
      <c r="N1391" s="189">
        <f t="shared" si="427"/>
        <v>805.65124265676559</v>
      </c>
      <c r="O1391" s="189">
        <f t="shared" si="435"/>
        <v>478594.1217972358</v>
      </c>
      <c r="P1391" s="189">
        <f t="shared" si="436"/>
        <v>4689567.693931357</v>
      </c>
      <c r="Q1391" s="200">
        <f t="shared" si="437"/>
        <v>48.787840147035318</v>
      </c>
    </row>
    <row r="1392" spans="2:17" x14ac:dyDescent="0.2">
      <c r="B1392" s="209" t="s">
        <v>66</v>
      </c>
      <c r="C1392" s="187" t="s">
        <v>18</v>
      </c>
      <c r="D1392" s="188" t="s">
        <v>125</v>
      </c>
      <c r="E1392" s="187" t="str">
        <f t="shared" si="425"/>
        <v>MTTotal35-39</v>
      </c>
      <c r="F1392" s="189">
        <f>VLOOKUP(E1392,'Appendix 1b. Pop 2019'!$E$4:$F$1683,2,FALSE)</f>
        <v>285720</v>
      </c>
      <c r="G1392" s="189">
        <f>VLOOKUP(E1392,'Appendix 2b. Deaths 2019'!$E$4:$F$1683,2,FALSE)</f>
        <v>594</v>
      </c>
      <c r="H1392" s="190">
        <f t="shared" si="426"/>
        <v>2.0789584208315832E-3</v>
      </c>
      <c r="I1392" s="191">
        <v>5</v>
      </c>
      <c r="J1392" s="213">
        <f>VLOOKUP(E1392,'Appendix 3. nax IBGE 2019'!$E$5:$O$1850,11,FALSE)</f>
        <v>2.5000000000000009</v>
      </c>
      <c r="K1392" s="190">
        <f t="shared" si="434"/>
        <v>1.034104559461012E-2</v>
      </c>
      <c r="L1392" s="190">
        <f t="shared" si="428"/>
        <v>0.98965895440538987</v>
      </c>
      <c r="M1392" s="189">
        <f t="shared" si="438"/>
        <v>95315.998738118768</v>
      </c>
      <c r="N1392" s="189">
        <f t="shared" si="427"/>
        <v>985.66708884668685</v>
      </c>
      <c r="O1392" s="189">
        <f t="shared" si="435"/>
        <v>474115.82596847706</v>
      </c>
      <c r="P1392" s="189">
        <f t="shared" si="436"/>
        <v>4210973.5721341213</v>
      </c>
      <c r="Q1392" s="200">
        <f t="shared" si="437"/>
        <v>44.179084601566146</v>
      </c>
    </row>
    <row r="1393" spans="2:17" x14ac:dyDescent="0.2">
      <c r="B1393" s="209" t="s">
        <v>66</v>
      </c>
      <c r="C1393" s="187" t="s">
        <v>18</v>
      </c>
      <c r="D1393" s="188" t="s">
        <v>126</v>
      </c>
      <c r="E1393" s="187" t="str">
        <f t="shared" si="425"/>
        <v>MTTotal40-44</v>
      </c>
      <c r="F1393" s="189">
        <f>VLOOKUP(E1393,'Appendix 1b. Pop 2019'!$E$4:$F$1683,2,FALSE)</f>
        <v>260013</v>
      </c>
      <c r="G1393" s="189">
        <f>VLOOKUP(E1393,'Appendix 2b. Deaths 2019'!$E$4:$F$1683,2,FALSE)</f>
        <v>746</v>
      </c>
      <c r="H1393" s="190">
        <f t="shared" si="426"/>
        <v>2.8690873148650262E-3</v>
      </c>
      <c r="I1393" s="191">
        <v>5</v>
      </c>
      <c r="J1393" s="213">
        <f>VLOOKUP(E1393,'Appendix 3. nax IBGE 2019'!$E$5:$O$1850,11,FALSE)</f>
        <v>2.4999999999999956</v>
      </c>
      <c r="K1393" s="190">
        <f t="shared" si="434"/>
        <v>1.4243273585410001E-2</v>
      </c>
      <c r="L1393" s="190">
        <f t="shared" si="428"/>
        <v>0.98575672641459</v>
      </c>
      <c r="M1393" s="189">
        <f t="shared" si="438"/>
        <v>94330.331649272077</v>
      </c>
      <c r="N1393" s="189">
        <f t="shared" si="427"/>
        <v>1343.5727210830419</v>
      </c>
      <c r="O1393" s="189">
        <f t="shared" si="435"/>
        <v>468292.72644365282</v>
      </c>
      <c r="P1393" s="189">
        <f t="shared" si="436"/>
        <v>3736857.7461656439</v>
      </c>
      <c r="Q1393" s="200">
        <f t="shared" si="437"/>
        <v>39.614593533494485</v>
      </c>
    </row>
    <row r="1394" spans="2:17" x14ac:dyDescent="0.2">
      <c r="B1394" s="209" t="s">
        <v>66</v>
      </c>
      <c r="C1394" s="187" t="s">
        <v>18</v>
      </c>
      <c r="D1394" s="188" t="s">
        <v>127</v>
      </c>
      <c r="E1394" s="187" t="str">
        <f t="shared" si="425"/>
        <v>MTTotal45-49</v>
      </c>
      <c r="F1394" s="189">
        <f>VLOOKUP(E1394,'Appendix 1b. Pop 2019'!$E$4:$F$1683,2,FALSE)</f>
        <v>227356</v>
      </c>
      <c r="G1394" s="189">
        <f>VLOOKUP(E1394,'Appendix 2b. Deaths 2019'!$E$4:$F$1683,2,FALSE)</f>
        <v>865</v>
      </c>
      <c r="H1394" s="190">
        <f t="shared" si="426"/>
        <v>3.8046059923643977E-3</v>
      </c>
      <c r="I1394" s="191">
        <v>5</v>
      </c>
      <c r="J1394" s="213">
        <f>VLOOKUP(E1394,'Appendix 3. nax IBGE 2019'!$E$5:$O$1850,11,FALSE)</f>
        <v>2.4999999999999867</v>
      </c>
      <c r="K1394" s="190">
        <f t="shared" si="434"/>
        <v>1.8843796905260356E-2</v>
      </c>
      <c r="L1394" s="190">
        <f t="shared" si="428"/>
        <v>0.98115620309473961</v>
      </c>
      <c r="M1394" s="189">
        <f t="shared" si="438"/>
        <v>92986.75892818904</v>
      </c>
      <c r="N1394" s="189">
        <f t="shared" si="427"/>
        <v>1752.2236001211993</v>
      </c>
      <c r="O1394" s="189">
        <f t="shared" si="435"/>
        <v>460553.23564064217</v>
      </c>
      <c r="P1394" s="189">
        <f t="shared" si="436"/>
        <v>3268565.0197219909</v>
      </c>
      <c r="Q1394" s="200">
        <f t="shared" si="437"/>
        <v>35.150865105925547</v>
      </c>
    </row>
    <row r="1395" spans="2:17" x14ac:dyDescent="0.2">
      <c r="B1395" s="209" t="s">
        <v>66</v>
      </c>
      <c r="C1395" s="187" t="s">
        <v>18</v>
      </c>
      <c r="D1395" s="188" t="s">
        <v>128</v>
      </c>
      <c r="E1395" s="187" t="str">
        <f t="shared" si="425"/>
        <v>MTTotal50-54</v>
      </c>
      <c r="F1395" s="189">
        <f>VLOOKUP(E1395,'Appendix 1b. Pop 2019'!$E$4:$F$1683,2,FALSE)</f>
        <v>202413</v>
      </c>
      <c r="G1395" s="189">
        <f>VLOOKUP(E1395,'Appendix 2b. Deaths 2019'!$E$4:$F$1683,2,FALSE)</f>
        <v>1086</v>
      </c>
      <c r="H1395" s="190">
        <f t="shared" si="426"/>
        <v>5.3652680410843177E-3</v>
      </c>
      <c r="I1395" s="191">
        <v>5</v>
      </c>
      <c r="J1395" s="213">
        <f>VLOOKUP(E1395,'Appendix 3. nax IBGE 2019'!$E$5:$O$1850,11,FALSE)</f>
        <v>2.4999999999999973</v>
      </c>
      <c r="K1395" s="190">
        <f t="shared" si="434"/>
        <v>2.6471276471276471E-2</v>
      </c>
      <c r="L1395" s="190">
        <f t="shared" si="428"/>
        <v>0.97352872352872355</v>
      </c>
      <c r="M1395" s="189">
        <f t="shared" si="438"/>
        <v>91234.535328067839</v>
      </c>
      <c r="N1395" s="189">
        <f t="shared" si="427"/>
        <v>2415.0946083977242</v>
      </c>
      <c r="O1395" s="189">
        <f t="shared" si="435"/>
        <v>450134.94011934492</v>
      </c>
      <c r="P1395" s="189">
        <f t="shared" si="436"/>
        <v>2808011.7840813487</v>
      </c>
      <c r="Q1395" s="200">
        <f t="shared" si="437"/>
        <v>30.777947999451015</v>
      </c>
    </row>
    <row r="1396" spans="2:17" x14ac:dyDescent="0.2">
      <c r="B1396" s="209" t="s">
        <v>66</v>
      </c>
      <c r="C1396" s="187" t="s">
        <v>18</v>
      </c>
      <c r="D1396" s="188" t="s">
        <v>129</v>
      </c>
      <c r="E1396" s="187" t="str">
        <f t="shared" si="425"/>
        <v>MTTotal55-59</v>
      </c>
      <c r="F1396" s="189">
        <f>VLOOKUP(E1396,'Appendix 1b. Pop 2019'!$E$4:$F$1683,2,FALSE)</f>
        <v>169764</v>
      </c>
      <c r="G1396" s="189">
        <f>VLOOKUP(E1396,'Appendix 2b. Deaths 2019'!$E$4:$F$1683,2,FALSE)</f>
        <v>1311</v>
      </c>
      <c r="H1396" s="190">
        <f t="shared" si="426"/>
        <v>7.7224853325793454E-3</v>
      </c>
      <c r="I1396" s="191">
        <v>5</v>
      </c>
      <c r="J1396" s="213">
        <f>VLOOKUP(E1396,'Appendix 3. nax IBGE 2019'!$E$5:$O$1850,11,FALSE)</f>
        <v>2.5000000000000044</v>
      </c>
      <c r="K1396" s="190">
        <f t="shared" si="434"/>
        <v>3.7881086329002008E-2</v>
      </c>
      <c r="L1396" s="190">
        <f t="shared" si="428"/>
        <v>0.962118913670998</v>
      </c>
      <c r="M1396" s="189">
        <f t="shared" si="438"/>
        <v>88819.440719670121</v>
      </c>
      <c r="N1396" s="189">
        <f t="shared" si="427"/>
        <v>3364.5769015955002</v>
      </c>
      <c r="O1396" s="189">
        <f t="shared" si="435"/>
        <v>435685.76134436188</v>
      </c>
      <c r="P1396" s="189">
        <f t="shared" si="436"/>
        <v>2357876.8439620039</v>
      </c>
      <c r="Q1396" s="200">
        <f t="shared" si="437"/>
        <v>26.546855337716892</v>
      </c>
    </row>
    <row r="1397" spans="2:17" x14ac:dyDescent="0.2">
      <c r="B1397" s="209" t="s">
        <v>66</v>
      </c>
      <c r="C1397" s="187" t="s">
        <v>18</v>
      </c>
      <c r="D1397" s="188" t="s">
        <v>130</v>
      </c>
      <c r="E1397" s="187" t="str">
        <f t="shared" si="425"/>
        <v>MTTotal60-64</v>
      </c>
      <c r="F1397" s="189">
        <f>VLOOKUP(E1397,'Appendix 1b. Pop 2019'!$E$4:$F$1683,2,FALSE)</f>
        <v>131269</v>
      </c>
      <c r="G1397" s="189">
        <f>VLOOKUP(E1397,'Appendix 2b. Deaths 2019'!$E$4:$F$1683,2,FALSE)</f>
        <v>1555</v>
      </c>
      <c r="H1397" s="190">
        <f t="shared" si="426"/>
        <v>1.1845904211961697E-2</v>
      </c>
      <c r="I1397" s="191">
        <v>5</v>
      </c>
      <c r="J1397" s="213">
        <f>VLOOKUP(E1397,'Appendix 3. nax IBGE 2019'!$E$5:$O$1850,11,FALSE)</f>
        <v>2.5000000000000049</v>
      </c>
      <c r="K1397" s="190">
        <f t="shared" si="434"/>
        <v>5.7525905154395096E-2</v>
      </c>
      <c r="L1397" s="190">
        <f t="shared" si="428"/>
        <v>0.94247409484560496</v>
      </c>
      <c r="M1397" s="189">
        <f t="shared" si="438"/>
        <v>85454.86381807462</v>
      </c>
      <c r="N1397" s="189">
        <f t="shared" si="427"/>
        <v>4915.8683909803094</v>
      </c>
      <c r="O1397" s="189">
        <f t="shared" si="435"/>
        <v>414984.64811292232</v>
      </c>
      <c r="P1397" s="189">
        <f t="shared" si="436"/>
        <v>1922191.0826176419</v>
      </c>
      <c r="Q1397" s="200">
        <f t="shared" si="437"/>
        <v>22.493641634135727</v>
      </c>
    </row>
    <row r="1398" spans="2:17" x14ac:dyDescent="0.2">
      <c r="B1398" s="209" t="s">
        <v>66</v>
      </c>
      <c r="C1398" s="187" t="s">
        <v>18</v>
      </c>
      <c r="D1398" s="188" t="s">
        <v>131</v>
      </c>
      <c r="E1398" s="187" t="str">
        <f t="shared" si="425"/>
        <v>MTTotal65-69</v>
      </c>
      <c r="F1398" s="189">
        <f>VLOOKUP(E1398,'Appendix 1b. Pop 2019'!$E$4:$F$1683,2,FALSE)</f>
        <v>94714</v>
      </c>
      <c r="G1398" s="189">
        <f>VLOOKUP(E1398,'Appendix 2b. Deaths 2019'!$E$4:$F$1683,2,FALSE)</f>
        <v>1730</v>
      </c>
      <c r="H1398" s="190">
        <f t="shared" si="426"/>
        <v>1.8265515129759064E-2</v>
      </c>
      <c r="I1398" s="191">
        <v>5</v>
      </c>
      <c r="J1398" s="213">
        <f>VLOOKUP(E1398,'Appendix 3. nax IBGE 2019'!$E$5:$O$1850,11,FALSE)</f>
        <v>2.5000000000000049</v>
      </c>
      <c r="K1398" s="190">
        <f t="shared" si="434"/>
        <v>8.7339330970627738E-2</v>
      </c>
      <c r="L1398" s="190">
        <f t="shared" si="428"/>
        <v>0.91266066902937226</v>
      </c>
      <c r="M1398" s="189">
        <f t="shared" si="438"/>
        <v>80538.995427094313</v>
      </c>
      <c r="N1398" s="189">
        <f t="shared" si="427"/>
        <v>7034.2219776488637</v>
      </c>
      <c r="O1398" s="189">
        <f t="shared" si="435"/>
        <v>385109.42219134944</v>
      </c>
      <c r="P1398" s="189">
        <f t="shared" si="436"/>
        <v>1507206.4345047195</v>
      </c>
      <c r="Q1398" s="200">
        <f t="shared" si="437"/>
        <v>18.713995953290432</v>
      </c>
    </row>
    <row r="1399" spans="2:17" x14ac:dyDescent="0.2">
      <c r="B1399" s="209" t="s">
        <v>66</v>
      </c>
      <c r="C1399" s="187" t="s">
        <v>18</v>
      </c>
      <c r="D1399" s="188" t="s">
        <v>132</v>
      </c>
      <c r="E1399" s="187" t="str">
        <f t="shared" si="425"/>
        <v>MTTotal70-74</v>
      </c>
      <c r="F1399" s="189">
        <f>VLOOKUP(E1399,'Appendix 1b. Pop 2019'!$E$4:$F$1683,2,FALSE)</f>
        <v>64465</v>
      </c>
      <c r="G1399" s="189">
        <f>VLOOKUP(E1399,'Appendix 2b. Deaths 2019'!$E$4:$F$1683,2,FALSE)</f>
        <v>1740</v>
      </c>
      <c r="H1399" s="190">
        <f t="shared" si="426"/>
        <v>2.699139067711161E-2</v>
      </c>
      <c r="I1399" s="191">
        <v>5</v>
      </c>
      <c r="J1399" s="213">
        <f>VLOOKUP(E1399,'Appendix 3. nax IBGE 2019'!$E$5:$O$1850,11,FALSE)</f>
        <v>2.4999999999999978</v>
      </c>
      <c r="K1399" s="190">
        <f t="shared" si="434"/>
        <v>0.1264259245803967</v>
      </c>
      <c r="L1399" s="190">
        <f t="shared" si="428"/>
        <v>0.8735740754196033</v>
      </c>
      <c r="M1399" s="189">
        <f t="shared" si="438"/>
        <v>73504.773449445449</v>
      </c>
      <c r="N1399" s="189">
        <f t="shared" si="427"/>
        <v>9292.9089444187357</v>
      </c>
      <c r="O1399" s="189">
        <f t="shared" si="435"/>
        <v>344291.59488618036</v>
      </c>
      <c r="P1399" s="189">
        <f t="shared" si="436"/>
        <v>1122097.0123133701</v>
      </c>
      <c r="Q1399" s="200">
        <f t="shared" si="437"/>
        <v>15.265634592903242</v>
      </c>
    </row>
    <row r="1400" spans="2:17" x14ac:dyDescent="0.2">
      <c r="B1400" s="209" t="s">
        <v>66</v>
      </c>
      <c r="C1400" s="187" t="s">
        <v>18</v>
      </c>
      <c r="D1400" s="188" t="s">
        <v>133</v>
      </c>
      <c r="E1400" s="187" t="str">
        <f t="shared" si="425"/>
        <v>MTTotal75-79</v>
      </c>
      <c r="F1400" s="189">
        <f>VLOOKUP(E1400,'Appendix 1b. Pop 2019'!$E$4:$F$1683,2,FALSE)</f>
        <v>41533</v>
      </c>
      <c r="G1400" s="189">
        <f>VLOOKUP(E1400,'Appendix 2b. Deaths 2019'!$E$4:$F$1683,2,FALSE)</f>
        <v>1827</v>
      </c>
      <c r="H1400" s="190">
        <f t="shared" si="426"/>
        <v>4.3989117087617075E-2</v>
      </c>
      <c r="I1400" s="191">
        <v>5</v>
      </c>
      <c r="J1400" s="213">
        <f>VLOOKUP(E1400,'Appendix 3. nax IBGE 2019'!$E$5:$O$1850,11,FALSE)</f>
        <v>2.4999999999999991</v>
      </c>
      <c r="K1400" s="190">
        <f t="shared" si="434"/>
        <v>0.19815403303651802</v>
      </c>
      <c r="L1400" s="190">
        <f t="shared" si="428"/>
        <v>0.80184596696348198</v>
      </c>
      <c r="M1400" s="189">
        <f t="shared" si="438"/>
        <v>64211.864505026715</v>
      </c>
      <c r="N1400" s="189">
        <f t="shared" si="427"/>
        <v>12723.839920465482</v>
      </c>
      <c r="O1400" s="189">
        <f t="shared" si="435"/>
        <v>289249.7227239699</v>
      </c>
      <c r="P1400" s="189">
        <f t="shared" si="436"/>
        <v>777805.41742718965</v>
      </c>
      <c r="Q1400" s="200">
        <f t="shared" si="437"/>
        <v>12.113110613168701</v>
      </c>
    </row>
    <row r="1401" spans="2:17" x14ac:dyDescent="0.2">
      <c r="B1401" s="209" t="s">
        <v>66</v>
      </c>
      <c r="C1401" s="187" t="s">
        <v>18</v>
      </c>
      <c r="D1401" s="188" t="s">
        <v>134</v>
      </c>
      <c r="E1401" s="187" t="str">
        <f t="shared" si="425"/>
        <v>MTTotal80-84</v>
      </c>
      <c r="F1401" s="189">
        <f>VLOOKUP(E1401,'Appendix 1b. Pop 2019'!$E$4:$F$1683,2,FALSE)</f>
        <v>24844</v>
      </c>
      <c r="G1401" s="189">
        <f>VLOOKUP(E1401,'Appendix 2b. Deaths 2019'!$E$4:$F$1683,2,FALSE)</f>
        <v>1664</v>
      </c>
      <c r="H1401" s="190">
        <f t="shared" si="426"/>
        <v>6.6977942360328446E-2</v>
      </c>
      <c r="I1401" s="191">
        <v>5</v>
      </c>
      <c r="J1401" s="213">
        <f>VLOOKUP(E1401,'Appendix 3. nax IBGE 2019'!$E$5:$O$1850,11,FALSE)</f>
        <v>2.5000000000000004</v>
      </c>
      <c r="K1401" s="190">
        <f t="shared" si="434"/>
        <v>0.28685698524341469</v>
      </c>
      <c r="L1401" s="190">
        <f t="shared" si="428"/>
        <v>0.71314301475658537</v>
      </c>
      <c r="M1401" s="189">
        <f t="shared" si="438"/>
        <v>51488.024584561237</v>
      </c>
      <c r="N1401" s="189">
        <f t="shared" si="427"/>
        <v>14769.699508466056</v>
      </c>
      <c r="O1401" s="189">
        <f t="shared" si="435"/>
        <v>220515.87415164104</v>
      </c>
      <c r="P1401" s="189">
        <f t="shared" si="436"/>
        <v>488555.69470321981</v>
      </c>
      <c r="Q1401" s="200">
        <f t="shared" si="437"/>
        <v>9.4887247791152198</v>
      </c>
    </row>
    <row r="1402" spans="2:17" x14ac:dyDescent="0.2">
      <c r="B1402" s="209" t="s">
        <v>66</v>
      </c>
      <c r="C1402" s="187" t="s">
        <v>18</v>
      </c>
      <c r="D1402" s="188" t="s">
        <v>135</v>
      </c>
      <c r="E1402" s="187" t="str">
        <f t="shared" si="425"/>
        <v>MTTotal85-89</v>
      </c>
      <c r="F1402" s="189">
        <f>VLOOKUP(E1402,'Appendix 1b. Pop 2019'!$E$4:$F$1683,2,FALSE)</f>
        <v>11719</v>
      </c>
      <c r="G1402" s="189">
        <f>VLOOKUP(E1402,'Appendix 2b. Deaths 2019'!$E$4:$F$1683,2,FALSE)</f>
        <v>1317</v>
      </c>
      <c r="H1402" s="190">
        <f t="shared" si="426"/>
        <v>0.11238160252581278</v>
      </c>
      <c r="I1402" s="191">
        <v>5</v>
      </c>
      <c r="J1402" s="213">
        <f>VLOOKUP(E1402,'Appendix 3. nax IBGE 2019'!$E$5:$O$1850,11,FALSE)</f>
        <v>2.5000000000000009</v>
      </c>
      <c r="K1402" s="190">
        <f t="shared" si="434"/>
        <v>0.4386636911701029</v>
      </c>
      <c r="L1402" s="190">
        <f t="shared" si="428"/>
        <v>0.56133630882989705</v>
      </c>
      <c r="M1402" s="189">
        <f t="shared" si="438"/>
        <v>36718.325076095178</v>
      </c>
      <c r="N1402" s="189">
        <f t="shared" si="427"/>
        <v>16106.99601146366</v>
      </c>
      <c r="O1402" s="189">
        <f t="shared" si="435"/>
        <v>143324.13535181675</v>
      </c>
      <c r="P1402" s="189">
        <f t="shared" si="436"/>
        <v>268039.82055157877</v>
      </c>
      <c r="Q1402" s="200">
        <f t="shared" si="437"/>
        <v>7.2998923560944613</v>
      </c>
    </row>
    <row r="1403" spans="2:17" x14ac:dyDescent="0.2">
      <c r="B1403" s="210" t="s">
        <v>66</v>
      </c>
      <c r="C1403" s="211" t="s">
        <v>18</v>
      </c>
      <c r="D1403" s="203" t="s">
        <v>8</v>
      </c>
      <c r="E1403" s="211" t="str">
        <f t="shared" si="425"/>
        <v>MTTotal90+</v>
      </c>
      <c r="F1403" s="204">
        <f>VLOOKUP(E1403,'Appendix 1b. Pop 2019'!$E$4:$F$1683,2,FALSE)</f>
        <v>6547</v>
      </c>
      <c r="G1403" s="204">
        <f>VLOOKUP(E1403,'Appendix 2b. Deaths 2019'!$E$4:$F$1683,2,FALSE)</f>
        <v>1082</v>
      </c>
      <c r="H1403" s="202">
        <f t="shared" si="426"/>
        <v>0.16526653429051474</v>
      </c>
      <c r="I1403" s="205"/>
      <c r="J1403" s="214">
        <f>VLOOKUP(E1403,'Appendix 3. nax IBGE 2019'!$E$5:$O$1850,11,FALSE)</f>
        <v>6.2387227478134788</v>
      </c>
      <c r="K1403" s="202">
        <v>1</v>
      </c>
      <c r="L1403" s="202">
        <f t="shared" si="428"/>
        <v>0</v>
      </c>
      <c r="M1403" s="204">
        <f t="shared" si="438"/>
        <v>20611.329064631518</v>
      </c>
      <c r="N1403" s="204">
        <f t="shared" si="427"/>
        <v>20611.329064631518</v>
      </c>
      <c r="O1403" s="204">
        <f>M1403*Q1403</f>
        <v>124715.68519976205</v>
      </c>
      <c r="P1403" s="204">
        <f>O1403</f>
        <v>124715.68519976205</v>
      </c>
      <c r="Q1403" s="206">
        <f>1/H1403</f>
        <v>6.0508317929759698</v>
      </c>
    </row>
    <row r="1404" spans="2:17" x14ac:dyDescent="0.2">
      <c r="B1404" s="207" t="s">
        <v>43</v>
      </c>
      <c r="C1404" s="208" t="s">
        <v>18</v>
      </c>
      <c r="D1404" s="194">
        <v>0</v>
      </c>
      <c r="E1404" s="208" t="str">
        <f t="shared" si="425"/>
        <v>PATotal0</v>
      </c>
      <c r="F1404" s="195">
        <f>VLOOKUP(E1404,'Appendix 1b. Pop 2019'!$E$4:$F$1683,2,FALSE)</f>
        <v>144696</v>
      </c>
      <c r="G1404" s="195">
        <f>VLOOKUP(E1404,'Appendix 2b. Deaths 2019'!$E$4:$F$1683,2,FALSE)</f>
        <v>2069</v>
      </c>
      <c r="H1404" s="193">
        <f t="shared" si="426"/>
        <v>1.4298943992923094E-2</v>
      </c>
      <c r="I1404" s="196">
        <v>1</v>
      </c>
      <c r="J1404" s="212">
        <f>VLOOKUP(E1404,'Appendix 3. nax IBGE 2019'!$E$5:$O$1850,11,FALSE)</f>
        <v>9.5522727865506904E-2</v>
      </c>
      <c r="K1404" s="193">
        <f t="shared" ref="K1404:K1422" si="439">(I1404*H1404)/(1+(I1404-J1404)*H1404)</f>
        <v>1.4116375917058369E-2</v>
      </c>
      <c r="L1404" s="193">
        <f t="shared" si="428"/>
        <v>0.98588362408294161</v>
      </c>
      <c r="M1404" s="195">
        <v>100000</v>
      </c>
      <c r="N1404" s="195">
        <f t="shared" si="427"/>
        <v>1411.6375917058369</v>
      </c>
      <c r="O1404" s="195">
        <f t="shared" ref="O1404:O1422" si="440">M1405*I1404+N1404*J1404</f>
        <v>98723.205881811402</v>
      </c>
      <c r="P1404" s="195">
        <f t="shared" ref="P1404:P1422" si="441">P1405+O1404</f>
        <v>7600749.4047221122</v>
      </c>
      <c r="Q1404" s="197">
        <f t="shared" ref="Q1404:Q1422" si="442">P1404/M1404</f>
        <v>76.007494047221115</v>
      </c>
    </row>
    <row r="1405" spans="2:17" x14ac:dyDescent="0.2">
      <c r="B1405" s="209" t="s">
        <v>43</v>
      </c>
      <c r="C1405" s="187" t="s">
        <v>18</v>
      </c>
      <c r="D1405" s="199" t="s">
        <v>139</v>
      </c>
      <c r="E1405" s="187" t="str">
        <f t="shared" si="425"/>
        <v>PATotal01-04</v>
      </c>
      <c r="F1405" s="189">
        <f>VLOOKUP(E1405,'Appendix 1b. Pop 2019'!$E$4:$F$1683,2,FALSE)</f>
        <v>575857</v>
      </c>
      <c r="G1405" s="189">
        <f>VLOOKUP(E1405,'Appendix 2b. Deaths 2019'!$E$4:$F$1683,2,FALSE)</f>
        <v>397</v>
      </c>
      <c r="H1405" s="190">
        <f t="shared" si="426"/>
        <v>6.8940726604000649E-4</v>
      </c>
      <c r="I1405" s="191">
        <v>4</v>
      </c>
      <c r="J1405" s="213">
        <f>VLOOKUP(E1405,'Appendix 3. nax IBGE 2019'!$E$5:$O$1850,11,FALSE)</f>
        <v>1.4993418557394242</v>
      </c>
      <c r="K1405" s="190">
        <f t="shared" si="439"/>
        <v>2.7528831709443783E-3</v>
      </c>
      <c r="L1405" s="190">
        <f t="shared" si="428"/>
        <v>0.99724711682905565</v>
      </c>
      <c r="M1405" s="189">
        <f t="shared" ref="M1405:M1423" si="443">M1404-N1404</f>
        <v>98588.362408294168</v>
      </c>
      <c r="N1405" s="189">
        <f t="shared" si="427"/>
        <v>271.40224372475836</v>
      </c>
      <c r="O1405" s="189">
        <f t="shared" si="440"/>
        <v>393674.76540203573</v>
      </c>
      <c r="P1405" s="189">
        <f t="shared" si="441"/>
        <v>7502026.1988403006</v>
      </c>
      <c r="Q1405" s="200">
        <f t="shared" si="442"/>
        <v>76.094439704469224</v>
      </c>
    </row>
    <row r="1406" spans="2:17" x14ac:dyDescent="0.2">
      <c r="B1406" s="209" t="s">
        <v>43</v>
      </c>
      <c r="C1406" s="187" t="s">
        <v>18</v>
      </c>
      <c r="D1406" s="199" t="s">
        <v>138</v>
      </c>
      <c r="E1406" s="187" t="str">
        <f t="shared" si="425"/>
        <v>PATotal05-09</v>
      </c>
      <c r="F1406" s="189">
        <f>VLOOKUP(E1406,'Appendix 1b. Pop 2019'!$E$4:$F$1683,2,FALSE)</f>
        <v>735268</v>
      </c>
      <c r="G1406" s="189">
        <f>VLOOKUP(E1406,'Appendix 2b. Deaths 2019'!$E$4:$F$1683,2,FALSE)</f>
        <v>202</v>
      </c>
      <c r="H1406" s="190">
        <f t="shared" si="426"/>
        <v>2.747297584010184E-4</v>
      </c>
      <c r="I1406" s="191">
        <v>5</v>
      </c>
      <c r="J1406" s="213">
        <f>VLOOKUP(E1406,'Appendix 3. nax IBGE 2019'!$E$5:$O$1850,11,FALSE)</f>
        <v>2.4999999999999547</v>
      </c>
      <c r="K1406" s="190">
        <f t="shared" si="439"/>
        <v>1.3727059840467101E-3</v>
      </c>
      <c r="L1406" s="190">
        <f t="shared" si="428"/>
        <v>0.99862729401595329</v>
      </c>
      <c r="M1406" s="189">
        <f t="shared" si="443"/>
        <v>98316.960164569406</v>
      </c>
      <c r="N1406" s="189">
        <f t="shared" si="427"/>
        <v>134.96027955118643</v>
      </c>
      <c r="O1406" s="189">
        <f t="shared" si="440"/>
        <v>491247.40012396907</v>
      </c>
      <c r="P1406" s="189">
        <f t="shared" si="441"/>
        <v>7108351.4334382648</v>
      </c>
      <c r="Q1406" s="200">
        <f t="shared" si="442"/>
        <v>72.300358163432207</v>
      </c>
    </row>
    <row r="1407" spans="2:17" x14ac:dyDescent="0.2">
      <c r="B1407" s="209" t="s">
        <v>43</v>
      </c>
      <c r="C1407" s="187" t="s">
        <v>18</v>
      </c>
      <c r="D1407" s="199" t="s">
        <v>120</v>
      </c>
      <c r="E1407" s="187" t="str">
        <f t="shared" si="425"/>
        <v>PATotal10-14</v>
      </c>
      <c r="F1407" s="189">
        <f>VLOOKUP(E1407,'Appendix 1b. Pop 2019'!$E$4:$F$1683,2,FALSE)</f>
        <v>799314</v>
      </c>
      <c r="G1407" s="189">
        <f>VLOOKUP(E1407,'Appendix 2b. Deaths 2019'!$E$4:$F$1683,2,FALSE)</f>
        <v>264</v>
      </c>
      <c r="H1407" s="190">
        <f t="shared" si="426"/>
        <v>3.3028321785931436E-4</v>
      </c>
      <c r="I1407" s="191">
        <v>5</v>
      </c>
      <c r="J1407" s="213">
        <f>VLOOKUP(E1407,'Appendix 3. nax IBGE 2019'!$E$5:$O$1850,11,FALSE)</f>
        <v>2.5000000000000342</v>
      </c>
      <c r="K1407" s="190">
        <f t="shared" si="439"/>
        <v>1.650053626742869E-3</v>
      </c>
      <c r="L1407" s="190">
        <f t="shared" si="428"/>
        <v>0.99834994637325714</v>
      </c>
      <c r="M1407" s="189">
        <f t="shared" si="443"/>
        <v>98181.999885018216</v>
      </c>
      <c r="N1407" s="189">
        <f t="shared" si="427"/>
        <v>162.00556499114225</v>
      </c>
      <c r="O1407" s="189">
        <f t="shared" si="440"/>
        <v>490504.98551261326</v>
      </c>
      <c r="P1407" s="189">
        <f t="shared" si="441"/>
        <v>6617104.033314296</v>
      </c>
      <c r="Q1407" s="200">
        <f t="shared" si="442"/>
        <v>67.396305239897771</v>
      </c>
    </row>
    <row r="1408" spans="2:17" x14ac:dyDescent="0.2">
      <c r="B1408" s="209" t="s">
        <v>43</v>
      </c>
      <c r="C1408" s="187" t="s">
        <v>18</v>
      </c>
      <c r="D1408" s="188" t="s">
        <v>121</v>
      </c>
      <c r="E1408" s="187" t="str">
        <f t="shared" si="425"/>
        <v>PATotal15-19</v>
      </c>
      <c r="F1408" s="189">
        <f>VLOOKUP(E1408,'Appendix 1b. Pop 2019'!$E$4:$F$1683,2,FALSE)</f>
        <v>814737</v>
      </c>
      <c r="G1408" s="189">
        <f>VLOOKUP(E1408,'Appendix 2b. Deaths 2019'!$E$4:$F$1683,2,FALSE)</f>
        <v>1018</v>
      </c>
      <c r="H1408" s="190">
        <f t="shared" si="426"/>
        <v>1.249482961986506E-3</v>
      </c>
      <c r="I1408" s="191">
        <v>5</v>
      </c>
      <c r="J1408" s="213">
        <f>VLOOKUP(E1408,'Appendix 3. nax IBGE 2019'!$E$5:$O$1850,11,FALSE)</f>
        <v>2.5000000000000289</v>
      </c>
      <c r="K1408" s="190">
        <f t="shared" si="439"/>
        <v>6.2279604836519096E-3</v>
      </c>
      <c r="L1408" s="190">
        <f t="shared" si="428"/>
        <v>0.99377203951634807</v>
      </c>
      <c r="M1408" s="189">
        <f t="shared" si="443"/>
        <v>98019.994320027079</v>
      </c>
      <c r="N1408" s="189">
        <f t="shared" si="427"/>
        <v>610.4646512329133</v>
      </c>
      <c r="O1408" s="189">
        <f t="shared" si="440"/>
        <v>488573.80997205304</v>
      </c>
      <c r="P1408" s="189">
        <f t="shared" si="441"/>
        <v>6126599.0478016827</v>
      </c>
      <c r="Q1408" s="200">
        <f t="shared" si="442"/>
        <v>62.503564607429475</v>
      </c>
    </row>
    <row r="1409" spans="2:17" x14ac:dyDescent="0.2">
      <c r="B1409" s="209" t="s">
        <v>43</v>
      </c>
      <c r="C1409" s="187" t="s">
        <v>18</v>
      </c>
      <c r="D1409" s="188" t="s">
        <v>122</v>
      </c>
      <c r="E1409" s="187" t="str">
        <f t="shared" si="425"/>
        <v>PATotal20-24</v>
      </c>
      <c r="F1409" s="189">
        <f>VLOOKUP(E1409,'Appendix 1b. Pop 2019'!$E$4:$F$1683,2,FALSE)</f>
        <v>816264</v>
      </c>
      <c r="G1409" s="189">
        <f>VLOOKUP(E1409,'Appendix 2b. Deaths 2019'!$E$4:$F$1683,2,FALSE)</f>
        <v>1474</v>
      </c>
      <c r="H1409" s="190">
        <f t="shared" si="426"/>
        <v>1.8057883233855714E-3</v>
      </c>
      <c r="I1409" s="191">
        <v>5</v>
      </c>
      <c r="J1409" s="213">
        <f>VLOOKUP(E1409,'Appendix 3. nax IBGE 2019'!$E$5:$O$1850,11,FALSE)</f>
        <v>2.4999999999999694</v>
      </c>
      <c r="K1409" s="190">
        <f t="shared" si="439"/>
        <v>8.9883639104383316E-3</v>
      </c>
      <c r="L1409" s="190">
        <f t="shared" si="428"/>
        <v>0.99101163608956166</v>
      </c>
      <c r="M1409" s="189">
        <f t="shared" si="443"/>
        <v>97409.529668794159</v>
      </c>
      <c r="N1409" s="189">
        <f t="shared" si="427"/>
        <v>875.55230100776134</v>
      </c>
      <c r="O1409" s="189">
        <f t="shared" si="440"/>
        <v>484858.76759145135</v>
      </c>
      <c r="P1409" s="189">
        <f t="shared" si="441"/>
        <v>5638025.2378296293</v>
      </c>
      <c r="Q1409" s="200">
        <f t="shared" si="442"/>
        <v>57.879606410170474</v>
      </c>
    </row>
    <row r="1410" spans="2:17" x14ac:dyDescent="0.2">
      <c r="B1410" s="209" t="s">
        <v>43</v>
      </c>
      <c r="C1410" s="187" t="s">
        <v>18</v>
      </c>
      <c r="D1410" s="188" t="s">
        <v>123</v>
      </c>
      <c r="E1410" s="187" t="str">
        <f t="shared" si="425"/>
        <v>PATotal25-29</v>
      </c>
      <c r="F1410" s="189">
        <f>VLOOKUP(E1410,'Appendix 1b. Pop 2019'!$E$4:$F$1683,2,FALSE)</f>
        <v>759451</v>
      </c>
      <c r="G1410" s="189">
        <f>VLOOKUP(E1410,'Appendix 2b. Deaths 2019'!$E$4:$F$1683,2,FALSE)</f>
        <v>1386</v>
      </c>
      <c r="H1410" s="190">
        <f t="shared" si="426"/>
        <v>1.8250025347257427E-3</v>
      </c>
      <c r="I1410" s="191">
        <v>5</v>
      </c>
      <c r="J1410" s="213">
        <f>VLOOKUP(E1410,'Appendix 3. nax IBGE 2019'!$E$5:$O$1850,11,FALSE)</f>
        <v>2.4999999999999365</v>
      </c>
      <c r="K1410" s="190">
        <f t="shared" si="439"/>
        <v>9.0835688332660466E-3</v>
      </c>
      <c r="L1410" s="190">
        <f t="shared" si="428"/>
        <v>0.990916431166734</v>
      </c>
      <c r="M1410" s="189">
        <f t="shared" si="443"/>
        <v>96533.9773677864</v>
      </c>
      <c r="N1410" s="189">
        <f t="shared" si="427"/>
        <v>876.87302816923443</v>
      </c>
      <c r="O1410" s="189">
        <f t="shared" si="440"/>
        <v>480477.70426850888</v>
      </c>
      <c r="P1410" s="189">
        <f t="shared" si="441"/>
        <v>5153166.470238178</v>
      </c>
      <c r="Q1410" s="200">
        <f t="shared" si="442"/>
        <v>53.381893202276785</v>
      </c>
    </row>
    <row r="1411" spans="2:17" x14ac:dyDescent="0.2">
      <c r="B1411" s="209" t="s">
        <v>43</v>
      </c>
      <c r="C1411" s="187" t="s">
        <v>18</v>
      </c>
      <c r="D1411" s="188" t="s">
        <v>124</v>
      </c>
      <c r="E1411" s="187" t="str">
        <f t="shared" si="425"/>
        <v>PATotal30-34</v>
      </c>
      <c r="F1411" s="189">
        <f>VLOOKUP(E1411,'Appendix 1b. Pop 2019'!$E$4:$F$1683,2,FALSE)</f>
        <v>726789</v>
      </c>
      <c r="G1411" s="189">
        <f>VLOOKUP(E1411,'Appendix 2b. Deaths 2019'!$E$4:$F$1683,2,FALSE)</f>
        <v>1352</v>
      </c>
      <c r="H1411" s="190">
        <f t="shared" si="426"/>
        <v>1.8602372903277291E-3</v>
      </c>
      <c r="I1411" s="191">
        <v>5</v>
      </c>
      <c r="J1411" s="213">
        <f>VLOOKUP(E1411,'Appendix 3. nax IBGE 2019'!$E$5:$O$1850,11,FALSE)</f>
        <v>2.5000000000000164</v>
      </c>
      <c r="K1411" s="190">
        <f t="shared" si="439"/>
        <v>9.2581306519449597E-3</v>
      </c>
      <c r="L1411" s="190">
        <f t="shared" si="428"/>
        <v>0.99074186934805508</v>
      </c>
      <c r="M1411" s="189">
        <f t="shared" si="443"/>
        <v>95657.104339617159</v>
      </c>
      <c r="N1411" s="189">
        <f t="shared" si="427"/>
        <v>885.60596976290685</v>
      </c>
      <c r="O1411" s="189">
        <f t="shared" si="440"/>
        <v>476071.50677367853</v>
      </c>
      <c r="P1411" s="189">
        <f t="shared" si="441"/>
        <v>4672688.7659696694</v>
      </c>
      <c r="Q1411" s="200">
        <f t="shared" si="442"/>
        <v>48.848319194149369</v>
      </c>
    </row>
    <row r="1412" spans="2:17" x14ac:dyDescent="0.2">
      <c r="B1412" s="209" t="s">
        <v>43</v>
      </c>
      <c r="C1412" s="187" t="s">
        <v>18</v>
      </c>
      <c r="D1412" s="188" t="s">
        <v>125</v>
      </c>
      <c r="E1412" s="187" t="str">
        <f t="shared" ref="E1412:E1475" si="444">_xlfn.CONCAT(B1412,C1412,D1412)</f>
        <v>PATotal35-39</v>
      </c>
      <c r="F1412" s="189">
        <f>VLOOKUP(E1412,'Appendix 1b. Pop 2019'!$E$4:$F$1683,2,FALSE)</f>
        <v>679935</v>
      </c>
      <c r="G1412" s="189">
        <f>VLOOKUP(E1412,'Appendix 2b. Deaths 2019'!$E$4:$F$1683,2,FALSE)</f>
        <v>1497</v>
      </c>
      <c r="H1412" s="190">
        <f t="shared" ref="H1412:H1475" si="445">G1412/F1412</f>
        <v>2.2016810430408791E-3</v>
      </c>
      <c r="I1412" s="191">
        <v>5</v>
      </c>
      <c r="J1412" s="213">
        <f>VLOOKUP(E1412,'Appendix 3. nax IBGE 2019'!$E$5:$O$1850,11,FALSE)</f>
        <v>2.5000000000000022</v>
      </c>
      <c r="K1412" s="190">
        <f t="shared" si="439"/>
        <v>1.0948144410193403E-2</v>
      </c>
      <c r="L1412" s="190">
        <f t="shared" si="428"/>
        <v>0.98905185558980657</v>
      </c>
      <c r="M1412" s="189">
        <f t="shared" si="443"/>
        <v>94771.498369854249</v>
      </c>
      <c r="N1412" s="189">
        <f t="shared" ref="N1412:N1475" si="446">M1412*K1412</f>
        <v>1037.572050123573</v>
      </c>
      <c r="O1412" s="189">
        <f t="shared" si="440"/>
        <v>471263.56172396231</v>
      </c>
      <c r="P1412" s="189">
        <f t="shared" si="441"/>
        <v>4196617.2591959909</v>
      </c>
      <c r="Q1412" s="200">
        <f t="shared" si="442"/>
        <v>44.281427764477421</v>
      </c>
    </row>
    <row r="1413" spans="2:17" x14ac:dyDescent="0.2">
      <c r="B1413" s="209" t="s">
        <v>43</v>
      </c>
      <c r="C1413" s="187" t="s">
        <v>18</v>
      </c>
      <c r="D1413" s="188" t="s">
        <v>126</v>
      </c>
      <c r="E1413" s="187" t="str">
        <f t="shared" si="444"/>
        <v>PATotal40-44</v>
      </c>
      <c r="F1413" s="189">
        <f>VLOOKUP(E1413,'Appendix 1b. Pop 2019'!$E$4:$F$1683,2,FALSE)</f>
        <v>583769</v>
      </c>
      <c r="G1413" s="189">
        <f>VLOOKUP(E1413,'Appendix 2b. Deaths 2019'!$E$4:$F$1683,2,FALSE)</f>
        <v>1507</v>
      </c>
      <c r="H1413" s="190">
        <f t="shared" si="445"/>
        <v>2.5815005592965709E-3</v>
      </c>
      <c r="I1413" s="191">
        <v>5</v>
      </c>
      <c r="J1413" s="213">
        <f>VLOOKUP(E1413,'Appendix 3. nax IBGE 2019'!$E$5:$O$1850,11,FALSE)</f>
        <v>2.5000000000000226</v>
      </c>
      <c r="K1413" s="190">
        <f t="shared" si="439"/>
        <v>1.282473514411445E-2</v>
      </c>
      <c r="L1413" s="190">
        <f t="shared" ref="L1413:L1476" si="447">1-K1413</f>
        <v>0.98717526485588558</v>
      </c>
      <c r="M1413" s="189">
        <f t="shared" si="443"/>
        <v>93733.926319730672</v>
      </c>
      <c r="N1413" s="189">
        <f t="shared" si="446"/>
        <v>1202.1127790684843</v>
      </c>
      <c r="O1413" s="189">
        <f t="shared" si="440"/>
        <v>465664.34965098219</v>
      </c>
      <c r="P1413" s="189">
        <f t="shared" si="441"/>
        <v>3725353.6974720284</v>
      </c>
      <c r="Q1413" s="200">
        <f t="shared" si="442"/>
        <v>39.74392030442295</v>
      </c>
    </row>
    <row r="1414" spans="2:17" x14ac:dyDescent="0.2">
      <c r="B1414" s="209" t="s">
        <v>43</v>
      </c>
      <c r="C1414" s="187" t="s">
        <v>18</v>
      </c>
      <c r="D1414" s="188" t="s">
        <v>127</v>
      </c>
      <c r="E1414" s="187" t="str">
        <f t="shared" si="444"/>
        <v>PATotal45-49</v>
      </c>
      <c r="F1414" s="189">
        <f>VLOOKUP(E1414,'Appendix 1b. Pop 2019'!$E$4:$F$1683,2,FALSE)</f>
        <v>482866</v>
      </c>
      <c r="G1414" s="189">
        <f>VLOOKUP(E1414,'Appendix 2b. Deaths 2019'!$E$4:$F$1683,2,FALSE)</f>
        <v>1552</v>
      </c>
      <c r="H1414" s="190">
        <f t="shared" si="445"/>
        <v>3.2141422257934912E-3</v>
      </c>
      <c r="I1414" s="191">
        <v>5</v>
      </c>
      <c r="J1414" s="213">
        <f>VLOOKUP(E1414,'Appendix 3. nax IBGE 2019'!$E$5:$O$1850,11,FALSE)</f>
        <v>2.5000000000000071</v>
      </c>
      <c r="K1414" s="190">
        <f t="shared" si="439"/>
        <v>1.5942606616181746E-2</v>
      </c>
      <c r="L1414" s="190">
        <f t="shared" si="447"/>
        <v>0.98405739338381826</v>
      </c>
      <c r="M1414" s="189">
        <f t="shared" si="443"/>
        <v>92531.813540662188</v>
      </c>
      <c r="N1414" s="189">
        <f t="shared" si="446"/>
        <v>1475.1983027606566</v>
      </c>
      <c r="O1414" s="189">
        <f t="shared" si="440"/>
        <v>458971.07194640924</v>
      </c>
      <c r="P1414" s="189">
        <f t="shared" si="441"/>
        <v>3259689.3478210461</v>
      </c>
      <c r="Q1414" s="200">
        <f t="shared" si="442"/>
        <v>35.22776894876926</v>
      </c>
    </row>
    <row r="1415" spans="2:17" x14ac:dyDescent="0.2">
      <c r="B1415" s="209" t="s">
        <v>43</v>
      </c>
      <c r="C1415" s="187" t="s">
        <v>18</v>
      </c>
      <c r="D1415" s="188" t="s">
        <v>128</v>
      </c>
      <c r="E1415" s="187" t="str">
        <f t="shared" si="444"/>
        <v>PATotal50-54</v>
      </c>
      <c r="F1415" s="189">
        <f>VLOOKUP(E1415,'Appendix 1b. Pop 2019'!$E$4:$F$1683,2,FALSE)</f>
        <v>400816</v>
      </c>
      <c r="G1415" s="189">
        <f>VLOOKUP(E1415,'Appendix 2b. Deaths 2019'!$E$4:$F$1683,2,FALSE)</f>
        <v>1953</v>
      </c>
      <c r="H1415" s="190">
        <f t="shared" si="445"/>
        <v>4.8725599776456028E-3</v>
      </c>
      <c r="I1415" s="191">
        <v>5</v>
      </c>
      <c r="J1415" s="213">
        <f>VLOOKUP(E1415,'Appendix 3. nax IBGE 2019'!$E$5:$O$1850,11,FALSE)</f>
        <v>2.4999999999999827</v>
      </c>
      <c r="K1415" s="190">
        <f t="shared" si="439"/>
        <v>2.4069598482617013E-2</v>
      </c>
      <c r="L1415" s="190">
        <f t="shared" si="447"/>
        <v>0.97593040151738297</v>
      </c>
      <c r="M1415" s="189">
        <f t="shared" si="443"/>
        <v>91056.615237901526</v>
      </c>
      <c r="N1415" s="189">
        <f t="shared" si="446"/>
        <v>2191.696167962436</v>
      </c>
      <c r="O1415" s="189">
        <f t="shared" si="440"/>
        <v>449803.83576960146</v>
      </c>
      <c r="P1415" s="189">
        <f t="shared" si="441"/>
        <v>2800718.2758746371</v>
      </c>
      <c r="Q1415" s="200">
        <f t="shared" si="442"/>
        <v>30.757987967785368</v>
      </c>
    </row>
    <row r="1416" spans="2:17" x14ac:dyDescent="0.2">
      <c r="B1416" s="209" t="s">
        <v>43</v>
      </c>
      <c r="C1416" s="187" t="s">
        <v>18</v>
      </c>
      <c r="D1416" s="188" t="s">
        <v>129</v>
      </c>
      <c r="E1416" s="187" t="str">
        <f t="shared" si="444"/>
        <v>PATotal55-59</v>
      </c>
      <c r="F1416" s="189">
        <f>VLOOKUP(E1416,'Appendix 1b. Pop 2019'!$E$4:$F$1683,2,FALSE)</f>
        <v>319387</v>
      </c>
      <c r="G1416" s="189">
        <f>VLOOKUP(E1416,'Appendix 2b. Deaths 2019'!$E$4:$F$1683,2,FALSE)</f>
        <v>2436</v>
      </c>
      <c r="H1416" s="190">
        <f t="shared" si="445"/>
        <v>7.6271106839038531E-3</v>
      </c>
      <c r="I1416" s="191">
        <v>5</v>
      </c>
      <c r="J1416" s="213">
        <f>VLOOKUP(E1416,'Appendix 3. nax IBGE 2019'!$E$5:$O$1850,11,FALSE)</f>
        <v>2.4999999999999964</v>
      </c>
      <c r="K1416" s="190">
        <f t="shared" si="439"/>
        <v>3.7421999096710373E-2</v>
      </c>
      <c r="L1416" s="190">
        <f t="shared" si="447"/>
        <v>0.9625780009032896</v>
      </c>
      <c r="M1416" s="189">
        <f t="shared" si="443"/>
        <v>88864.919069939089</v>
      </c>
      <c r="N1416" s="189">
        <f t="shared" si="446"/>
        <v>3325.502921164501</v>
      </c>
      <c r="O1416" s="189">
        <f t="shared" si="440"/>
        <v>436010.83804678416</v>
      </c>
      <c r="P1416" s="189">
        <f t="shared" si="441"/>
        <v>2350914.4401050354</v>
      </c>
      <c r="Q1416" s="200">
        <f t="shared" si="442"/>
        <v>26.454921297512264</v>
      </c>
    </row>
    <row r="1417" spans="2:17" x14ac:dyDescent="0.2">
      <c r="B1417" s="209" t="s">
        <v>43</v>
      </c>
      <c r="C1417" s="187" t="s">
        <v>18</v>
      </c>
      <c r="D1417" s="188" t="s">
        <v>130</v>
      </c>
      <c r="E1417" s="187" t="str">
        <f t="shared" si="444"/>
        <v>PATotal60-64</v>
      </c>
      <c r="F1417" s="189">
        <f>VLOOKUP(E1417,'Appendix 1b. Pop 2019'!$E$4:$F$1683,2,FALSE)</f>
        <v>256823</v>
      </c>
      <c r="G1417" s="189">
        <f>VLOOKUP(E1417,'Appendix 2b. Deaths 2019'!$E$4:$F$1683,2,FALSE)</f>
        <v>2966</v>
      </c>
      <c r="H1417" s="190">
        <f t="shared" si="445"/>
        <v>1.1548809880734982E-2</v>
      </c>
      <c r="I1417" s="191">
        <v>5</v>
      </c>
      <c r="J1417" s="213">
        <f>VLOOKUP(E1417,'Appendix 3. nax IBGE 2019'!$E$5:$O$1850,11,FALSE)</f>
        <v>2.5000000000000071</v>
      </c>
      <c r="K1417" s="190">
        <f t="shared" si="439"/>
        <v>5.6123646106918765E-2</v>
      </c>
      <c r="L1417" s="190">
        <f t="shared" si="447"/>
        <v>0.94387635389308122</v>
      </c>
      <c r="M1417" s="189">
        <f t="shared" si="443"/>
        <v>85539.416148774588</v>
      </c>
      <c r="N1417" s="189">
        <f t="shared" si="446"/>
        <v>4800.7839201262768</v>
      </c>
      <c r="O1417" s="189">
        <f t="shared" si="440"/>
        <v>415695.12094355724</v>
      </c>
      <c r="P1417" s="189">
        <f t="shared" si="441"/>
        <v>1914903.6020582512</v>
      </c>
      <c r="Q1417" s="200">
        <f t="shared" si="442"/>
        <v>22.386213143280656</v>
      </c>
    </row>
    <row r="1418" spans="2:17" x14ac:dyDescent="0.2">
      <c r="B1418" s="209" t="s">
        <v>43</v>
      </c>
      <c r="C1418" s="187" t="s">
        <v>18</v>
      </c>
      <c r="D1418" s="188" t="s">
        <v>131</v>
      </c>
      <c r="E1418" s="187" t="str">
        <f t="shared" si="444"/>
        <v>PATotal65-69</v>
      </c>
      <c r="F1418" s="189">
        <f>VLOOKUP(E1418,'Appendix 1b. Pop 2019'!$E$4:$F$1683,2,FALSE)</f>
        <v>191274</v>
      </c>
      <c r="G1418" s="189">
        <f>VLOOKUP(E1418,'Appendix 2b. Deaths 2019'!$E$4:$F$1683,2,FALSE)</f>
        <v>3419</v>
      </c>
      <c r="H1418" s="190">
        <f t="shared" si="445"/>
        <v>1.7874881060677354E-2</v>
      </c>
      <c r="I1418" s="191">
        <v>5</v>
      </c>
      <c r="J1418" s="213">
        <f>VLOOKUP(E1418,'Appendix 3. nax IBGE 2019'!$E$5:$O$1850,11,FALSE)</f>
        <v>2.4999999999999996</v>
      </c>
      <c r="K1418" s="190">
        <f t="shared" si="439"/>
        <v>8.5551354583966205E-2</v>
      </c>
      <c r="L1418" s="190">
        <f t="shared" si="447"/>
        <v>0.91444864541603377</v>
      </c>
      <c r="M1418" s="189">
        <f t="shared" si="443"/>
        <v>80738.632228648305</v>
      </c>
      <c r="N1418" s="189">
        <f t="shared" si="446"/>
        <v>6907.2993544175324</v>
      </c>
      <c r="O1418" s="189">
        <f t="shared" si="440"/>
        <v>386424.91275719774</v>
      </c>
      <c r="P1418" s="189">
        <f t="shared" si="441"/>
        <v>1499208.4811146939</v>
      </c>
      <c r="Q1418" s="200">
        <f t="shared" si="442"/>
        <v>18.568663349027272</v>
      </c>
    </row>
    <row r="1419" spans="2:17" x14ac:dyDescent="0.2">
      <c r="B1419" s="209" t="s">
        <v>43</v>
      </c>
      <c r="C1419" s="187" t="s">
        <v>18</v>
      </c>
      <c r="D1419" s="188" t="s">
        <v>132</v>
      </c>
      <c r="E1419" s="187" t="str">
        <f t="shared" si="444"/>
        <v>PATotal70-74</v>
      </c>
      <c r="F1419" s="189">
        <f>VLOOKUP(E1419,'Appendix 1b. Pop 2019'!$E$4:$F$1683,2,FALSE)</f>
        <v>132473</v>
      </c>
      <c r="G1419" s="189">
        <f>VLOOKUP(E1419,'Appendix 2b. Deaths 2019'!$E$4:$F$1683,2,FALSE)</f>
        <v>3622</v>
      </c>
      <c r="H1419" s="190">
        <f t="shared" si="445"/>
        <v>2.7341420515878706E-2</v>
      </c>
      <c r="I1419" s="191">
        <v>5</v>
      </c>
      <c r="J1419" s="213">
        <f>VLOOKUP(E1419,'Appendix 3. nax IBGE 2019'!$E$5:$O$1850,11,FALSE)</f>
        <v>2.5000000000000009</v>
      </c>
      <c r="K1419" s="190">
        <f t="shared" si="439"/>
        <v>0.12796054490984116</v>
      </c>
      <c r="L1419" s="190">
        <f t="shared" si="447"/>
        <v>0.8720394550901589</v>
      </c>
      <c r="M1419" s="189">
        <f t="shared" si="443"/>
        <v>73831.332874230779</v>
      </c>
      <c r="N1419" s="189">
        <f t="shared" si="446"/>
        <v>9447.4975860064387</v>
      </c>
      <c r="O1419" s="189">
        <f t="shared" si="440"/>
        <v>345537.92040613783</v>
      </c>
      <c r="P1419" s="189">
        <f t="shared" si="441"/>
        <v>1112783.5683574961</v>
      </c>
      <c r="Q1419" s="200">
        <f t="shared" si="442"/>
        <v>15.071969109010748</v>
      </c>
    </row>
    <row r="1420" spans="2:17" x14ac:dyDescent="0.2">
      <c r="B1420" s="209" t="s">
        <v>43</v>
      </c>
      <c r="C1420" s="187" t="s">
        <v>18</v>
      </c>
      <c r="D1420" s="188" t="s">
        <v>133</v>
      </c>
      <c r="E1420" s="187" t="str">
        <f t="shared" si="444"/>
        <v>PATotal75-79</v>
      </c>
      <c r="F1420" s="189">
        <f>VLOOKUP(E1420,'Appendix 1b. Pop 2019'!$E$4:$F$1683,2,FALSE)</f>
        <v>89594</v>
      </c>
      <c r="G1420" s="189">
        <f>VLOOKUP(E1420,'Appendix 2b. Deaths 2019'!$E$4:$F$1683,2,FALSE)</f>
        <v>3937</v>
      </c>
      <c r="H1420" s="190">
        <f t="shared" si="445"/>
        <v>4.3942674732682992E-2</v>
      </c>
      <c r="I1420" s="191">
        <v>5</v>
      </c>
      <c r="J1420" s="213">
        <f>VLOOKUP(E1420,'Appendix 3. nax IBGE 2019'!$E$5:$O$1850,11,FALSE)</f>
        <v>2.4999999999999996</v>
      </c>
      <c r="K1420" s="190">
        <f t="shared" si="439"/>
        <v>0.19796553579420031</v>
      </c>
      <c r="L1420" s="190">
        <f t="shared" si="447"/>
        <v>0.80203446420579971</v>
      </c>
      <c r="M1420" s="189">
        <f t="shared" si="443"/>
        <v>64383.835288224342</v>
      </c>
      <c r="N1420" s="189">
        <f t="shared" si="446"/>
        <v>12745.780449318872</v>
      </c>
      <c r="O1420" s="189">
        <f t="shared" si="440"/>
        <v>290054.72531782452</v>
      </c>
      <c r="P1420" s="189">
        <f t="shared" si="441"/>
        <v>767245.64795135811</v>
      </c>
      <c r="Q1420" s="200">
        <f t="shared" si="442"/>
        <v>11.916743457680994</v>
      </c>
    </row>
    <row r="1421" spans="2:17" x14ac:dyDescent="0.2">
      <c r="B1421" s="209" t="s">
        <v>43</v>
      </c>
      <c r="C1421" s="187" t="s">
        <v>18</v>
      </c>
      <c r="D1421" s="188" t="s">
        <v>134</v>
      </c>
      <c r="E1421" s="187" t="str">
        <f t="shared" si="444"/>
        <v>PATotal80-84</v>
      </c>
      <c r="F1421" s="189">
        <f>VLOOKUP(E1421,'Appendix 1b. Pop 2019'!$E$4:$F$1683,2,FALSE)</f>
        <v>52057</v>
      </c>
      <c r="G1421" s="189">
        <f>VLOOKUP(E1421,'Appendix 2b. Deaths 2019'!$E$4:$F$1683,2,FALSE)</f>
        <v>3533</v>
      </c>
      <c r="H1421" s="190">
        <f t="shared" si="445"/>
        <v>6.7867914017327155E-2</v>
      </c>
      <c r="I1421" s="191">
        <v>5</v>
      </c>
      <c r="J1421" s="213">
        <f>VLOOKUP(E1421,'Appendix 3. nax IBGE 2019'!$E$5:$O$1850,11,FALSE)</f>
        <v>2.5000000000000004</v>
      </c>
      <c r="K1421" s="190">
        <f t="shared" si="439"/>
        <v>0.29011570139350795</v>
      </c>
      <c r="L1421" s="190">
        <f t="shared" si="447"/>
        <v>0.70988429860649205</v>
      </c>
      <c r="M1421" s="189">
        <f t="shared" si="443"/>
        <v>51638.054838905467</v>
      </c>
      <c r="N1421" s="189">
        <f t="shared" si="446"/>
        <v>14981.010498185487</v>
      </c>
      <c r="O1421" s="189">
        <f t="shared" si="440"/>
        <v>220737.74794906363</v>
      </c>
      <c r="P1421" s="189">
        <f t="shared" si="441"/>
        <v>477190.9226335336</v>
      </c>
      <c r="Q1421" s="200">
        <f t="shared" si="442"/>
        <v>9.2410708366575687</v>
      </c>
    </row>
    <row r="1422" spans="2:17" x14ac:dyDescent="0.2">
      <c r="B1422" s="209" t="s">
        <v>43</v>
      </c>
      <c r="C1422" s="187" t="s">
        <v>18</v>
      </c>
      <c r="D1422" s="188" t="s">
        <v>135</v>
      </c>
      <c r="E1422" s="187" t="str">
        <f t="shared" si="444"/>
        <v>PATotal85-89</v>
      </c>
      <c r="F1422" s="189">
        <f>VLOOKUP(E1422,'Appendix 1b. Pop 2019'!$E$4:$F$1683,2,FALSE)</f>
        <v>26189</v>
      </c>
      <c r="G1422" s="189">
        <f>VLOOKUP(E1422,'Appendix 2b. Deaths 2019'!$E$4:$F$1683,2,FALSE)</f>
        <v>2883</v>
      </c>
      <c r="H1422" s="190">
        <f t="shared" si="445"/>
        <v>0.11008438657451602</v>
      </c>
      <c r="I1422" s="191">
        <v>5</v>
      </c>
      <c r="J1422" s="213">
        <f>VLOOKUP(E1422,'Appendix 3. nax IBGE 2019'!$E$5:$O$1850,11,FALSE)</f>
        <v>2.4999999999999996</v>
      </c>
      <c r="K1422" s="190">
        <f t="shared" si="439"/>
        <v>0.43163205725150838</v>
      </c>
      <c r="L1422" s="190">
        <f t="shared" si="447"/>
        <v>0.56836794274849156</v>
      </c>
      <c r="M1422" s="189">
        <f t="shared" si="443"/>
        <v>36657.044340719978</v>
      </c>
      <c r="N1422" s="189">
        <f t="shared" si="446"/>
        <v>15822.355461544726</v>
      </c>
      <c r="O1422" s="189">
        <f t="shared" si="440"/>
        <v>143729.33304973808</v>
      </c>
      <c r="P1422" s="189">
        <f t="shared" si="441"/>
        <v>256453.17468446994</v>
      </c>
      <c r="Q1422" s="200">
        <f t="shared" si="442"/>
        <v>6.9960134347108944</v>
      </c>
    </row>
    <row r="1423" spans="2:17" x14ac:dyDescent="0.2">
      <c r="B1423" s="210" t="s">
        <v>43</v>
      </c>
      <c r="C1423" s="211" t="s">
        <v>18</v>
      </c>
      <c r="D1423" s="203" t="s">
        <v>8</v>
      </c>
      <c r="E1423" s="211" t="str">
        <f t="shared" si="444"/>
        <v>PATotal90+</v>
      </c>
      <c r="F1423" s="204">
        <f>VLOOKUP(E1423,'Appendix 1b. Pop 2019'!$E$4:$F$1683,2,FALSE)</f>
        <v>15306</v>
      </c>
      <c r="G1423" s="204">
        <f>VLOOKUP(E1423,'Appendix 2b. Deaths 2019'!$E$4:$F$1683,2,FALSE)</f>
        <v>2829</v>
      </c>
      <c r="H1423" s="202">
        <f t="shared" si="445"/>
        <v>0.18482947863582908</v>
      </c>
      <c r="I1423" s="205"/>
      <c r="J1423" s="214">
        <f>VLOOKUP(E1423,'Appendix 3. nax IBGE 2019'!$E$5:$O$1850,11,FALSE)</f>
        <v>5.2996877458875185</v>
      </c>
      <c r="K1423" s="202">
        <v>1</v>
      </c>
      <c r="L1423" s="202">
        <f t="shared" si="447"/>
        <v>0</v>
      </c>
      <c r="M1423" s="204">
        <f t="shared" si="443"/>
        <v>20834.68887917525</v>
      </c>
      <c r="N1423" s="204">
        <f t="shared" si="446"/>
        <v>20834.68887917525</v>
      </c>
      <c r="O1423" s="204">
        <f>M1423*Q1423</f>
        <v>112723.84163473184</v>
      </c>
      <c r="P1423" s="204">
        <f>O1423</f>
        <v>112723.84163473184</v>
      </c>
      <c r="Q1423" s="206">
        <f>1/H1423</f>
        <v>5.4103923647932133</v>
      </c>
    </row>
    <row r="1424" spans="2:17" x14ac:dyDescent="0.2">
      <c r="B1424" s="207" t="s">
        <v>51</v>
      </c>
      <c r="C1424" s="208" t="s">
        <v>18</v>
      </c>
      <c r="D1424" s="194">
        <v>0</v>
      </c>
      <c r="E1424" s="208" t="str">
        <f t="shared" si="444"/>
        <v>PBTotal0</v>
      </c>
      <c r="F1424" s="195">
        <f>VLOOKUP(E1424,'Appendix 1b. Pop 2019'!$E$4:$F$1683,2,FALSE)</f>
        <v>57672</v>
      </c>
      <c r="G1424" s="195">
        <f>VLOOKUP(E1424,'Appendix 2b. Deaths 2019'!$E$4:$F$1683,2,FALSE)</f>
        <v>746</v>
      </c>
      <c r="H1424" s="193">
        <f t="shared" si="445"/>
        <v>1.2935219864058815E-2</v>
      </c>
      <c r="I1424" s="196">
        <v>1</v>
      </c>
      <c r="J1424" s="212">
        <f>VLOOKUP(E1424,'Appendix 3. nax IBGE 2019'!$E$5:$O$1850,11,FALSE)</f>
        <v>9.2100548284955189E-2</v>
      </c>
      <c r="K1424" s="193">
        <f t="shared" ref="K1424:K1442" si="448">(I1424*H1424)/(1+(I1424-J1424)*H1424)</f>
        <v>1.2785073507494405E-2</v>
      </c>
      <c r="L1424" s="193">
        <f t="shared" si="447"/>
        <v>0.98721492649250564</v>
      </c>
      <c r="M1424" s="195">
        <v>100000</v>
      </c>
      <c r="N1424" s="195">
        <f t="shared" si="446"/>
        <v>1278.5073507494405</v>
      </c>
      <c r="O1424" s="195">
        <f t="shared" ref="O1424:O1442" si="449">M1425*I1424+N1424*J1424</f>
        <v>98839.243877240937</v>
      </c>
      <c r="P1424" s="195">
        <f t="shared" ref="P1424:P1442" si="450">P1425+O1424</f>
        <v>7622110.2761555137</v>
      </c>
      <c r="Q1424" s="197">
        <f t="shared" ref="Q1424:Q1442" si="451">P1424/M1424</f>
        <v>76.22110276155513</v>
      </c>
    </row>
    <row r="1425" spans="2:17" x14ac:dyDescent="0.2">
      <c r="B1425" s="209" t="s">
        <v>51</v>
      </c>
      <c r="C1425" s="187" t="s">
        <v>18</v>
      </c>
      <c r="D1425" s="199" t="s">
        <v>139</v>
      </c>
      <c r="E1425" s="187" t="str">
        <f t="shared" si="444"/>
        <v>PBTotal01-04</v>
      </c>
      <c r="F1425" s="189">
        <f>VLOOKUP(E1425,'Appendix 1b. Pop 2019'!$E$4:$F$1683,2,FALSE)</f>
        <v>229609</v>
      </c>
      <c r="G1425" s="189">
        <f>VLOOKUP(E1425,'Appendix 2b. Deaths 2019'!$E$4:$F$1683,2,FALSE)</f>
        <v>121</v>
      </c>
      <c r="H1425" s="190">
        <f t="shared" si="445"/>
        <v>5.2698282732819711E-4</v>
      </c>
      <c r="I1425" s="191">
        <v>4</v>
      </c>
      <c r="J1425" s="213">
        <f>VLOOKUP(E1425,'Appendix 3. nax IBGE 2019'!$E$5:$O$1850,11,FALSE)</f>
        <v>1.501195536345606</v>
      </c>
      <c r="K1425" s="190">
        <f t="shared" si="448"/>
        <v>2.1051591787801466E-3</v>
      </c>
      <c r="L1425" s="190">
        <f t="shared" si="447"/>
        <v>0.99789484082121982</v>
      </c>
      <c r="M1425" s="189">
        <f t="shared" ref="M1425:M1443" si="452">M1424-N1424</f>
        <v>98721.492649250562</v>
      </c>
      <c r="N1425" s="189">
        <f t="shared" si="446"/>
        <v>207.82445639344658</v>
      </c>
      <c r="O1425" s="189">
        <f t="shared" si="449"/>
        <v>394366.65791770979</v>
      </c>
      <c r="P1425" s="189">
        <f t="shared" si="450"/>
        <v>7523271.0322782723</v>
      </c>
      <c r="Q1425" s="200">
        <f t="shared" si="451"/>
        <v>76.207022709916302</v>
      </c>
    </row>
    <row r="1426" spans="2:17" x14ac:dyDescent="0.2">
      <c r="B1426" s="209" t="s">
        <v>51</v>
      </c>
      <c r="C1426" s="187" t="s">
        <v>18</v>
      </c>
      <c r="D1426" s="199" t="s">
        <v>138</v>
      </c>
      <c r="E1426" s="187" t="str">
        <f t="shared" si="444"/>
        <v>PBTotal05-09</v>
      </c>
      <c r="F1426" s="189">
        <f>VLOOKUP(E1426,'Appendix 1b. Pop 2019'!$E$4:$F$1683,2,FALSE)</f>
        <v>271466</v>
      </c>
      <c r="G1426" s="189">
        <f>VLOOKUP(E1426,'Appendix 2b. Deaths 2019'!$E$4:$F$1683,2,FALSE)</f>
        <v>68</v>
      </c>
      <c r="H1426" s="190">
        <f t="shared" si="445"/>
        <v>2.5049177429217653E-4</v>
      </c>
      <c r="I1426" s="191">
        <v>5</v>
      </c>
      <c r="J1426" s="213">
        <f>VLOOKUP(E1426,'Appendix 3. nax IBGE 2019'!$E$5:$O$1850,11,FALSE)</f>
        <v>2.5000000000002127</v>
      </c>
      <c r="K1426" s="190">
        <f t="shared" si="448"/>
        <v>1.2516750357095526E-3</v>
      </c>
      <c r="L1426" s="190">
        <f t="shared" si="447"/>
        <v>0.99874832496429045</v>
      </c>
      <c r="M1426" s="189">
        <f t="shared" si="452"/>
        <v>98513.66819285712</v>
      </c>
      <c r="N1426" s="189">
        <f t="shared" si="446"/>
        <v>123.30709915317345</v>
      </c>
      <c r="O1426" s="189">
        <f t="shared" si="449"/>
        <v>492260.07321640273</v>
      </c>
      <c r="P1426" s="189">
        <f t="shared" si="450"/>
        <v>7128904.3743605623</v>
      </c>
      <c r="Q1426" s="200">
        <f t="shared" si="451"/>
        <v>72.364622139585038</v>
      </c>
    </row>
    <row r="1427" spans="2:17" x14ac:dyDescent="0.2">
      <c r="B1427" s="209" t="s">
        <v>51</v>
      </c>
      <c r="C1427" s="187" t="s">
        <v>18</v>
      </c>
      <c r="D1427" s="199" t="s">
        <v>120</v>
      </c>
      <c r="E1427" s="187" t="str">
        <f t="shared" si="444"/>
        <v>PBTotal10-14</v>
      </c>
      <c r="F1427" s="189">
        <f>VLOOKUP(E1427,'Appendix 1b. Pop 2019'!$E$4:$F$1683,2,FALSE)</f>
        <v>309930</v>
      </c>
      <c r="G1427" s="189">
        <f>VLOOKUP(E1427,'Appendix 2b. Deaths 2019'!$E$4:$F$1683,2,FALSE)</f>
        <v>91</v>
      </c>
      <c r="H1427" s="190">
        <f t="shared" si="445"/>
        <v>2.9361468718742939E-4</v>
      </c>
      <c r="I1427" s="191">
        <v>5</v>
      </c>
      <c r="J1427" s="213">
        <f>VLOOKUP(E1427,'Appendix 3. nax IBGE 2019'!$E$5:$O$1850,11,FALSE)</f>
        <v>2.5000000000000195</v>
      </c>
      <c r="K1427" s="190">
        <f t="shared" si="448"/>
        <v>1.4669966065627943E-3</v>
      </c>
      <c r="L1427" s="190">
        <f t="shared" si="447"/>
        <v>0.9985330033934372</v>
      </c>
      <c r="M1427" s="189">
        <f t="shared" si="452"/>
        <v>98390.361093703948</v>
      </c>
      <c r="N1427" s="189">
        <f t="shared" si="446"/>
        <v>144.33832584295166</v>
      </c>
      <c r="O1427" s="189">
        <f t="shared" si="449"/>
        <v>491590.9596539124</v>
      </c>
      <c r="P1427" s="189">
        <f t="shared" si="450"/>
        <v>6636644.3011441594</v>
      </c>
      <c r="Q1427" s="200">
        <f t="shared" si="451"/>
        <v>67.452179536404216</v>
      </c>
    </row>
    <row r="1428" spans="2:17" x14ac:dyDescent="0.2">
      <c r="B1428" s="209" t="s">
        <v>51</v>
      </c>
      <c r="C1428" s="187" t="s">
        <v>18</v>
      </c>
      <c r="D1428" s="188" t="s">
        <v>121</v>
      </c>
      <c r="E1428" s="187" t="str">
        <f t="shared" si="444"/>
        <v>PBTotal15-19</v>
      </c>
      <c r="F1428" s="189">
        <f>VLOOKUP(E1428,'Appendix 1b. Pop 2019'!$E$4:$F$1683,2,FALSE)</f>
        <v>332740</v>
      </c>
      <c r="G1428" s="189">
        <f>VLOOKUP(E1428,'Appendix 2b. Deaths 2019'!$E$4:$F$1683,2,FALSE)</f>
        <v>295</v>
      </c>
      <c r="H1428" s="190">
        <f t="shared" si="445"/>
        <v>8.8657810903408065E-4</v>
      </c>
      <c r="I1428" s="191">
        <v>5</v>
      </c>
      <c r="J1428" s="213">
        <f>VLOOKUP(E1428,'Appendix 3. nax IBGE 2019'!$E$5:$O$1850,11,FALSE)</f>
        <v>2.4999999999999902</v>
      </c>
      <c r="K1428" s="190">
        <f t="shared" si="448"/>
        <v>4.4230870148660702E-3</v>
      </c>
      <c r="L1428" s="190">
        <f t="shared" si="447"/>
        <v>0.99557691298513395</v>
      </c>
      <c r="M1428" s="189">
        <f t="shared" si="452"/>
        <v>98246.022767860995</v>
      </c>
      <c r="N1428" s="189">
        <f t="shared" si="446"/>
        <v>434.55070756676224</v>
      </c>
      <c r="O1428" s="189">
        <f t="shared" si="449"/>
        <v>490143.7370703881</v>
      </c>
      <c r="P1428" s="189">
        <f t="shared" si="450"/>
        <v>6145053.3414902473</v>
      </c>
      <c r="Q1428" s="200">
        <f t="shared" si="451"/>
        <v>62.547604150958719</v>
      </c>
    </row>
    <row r="1429" spans="2:17" x14ac:dyDescent="0.2">
      <c r="B1429" s="209" t="s">
        <v>51</v>
      </c>
      <c r="C1429" s="187" t="s">
        <v>18</v>
      </c>
      <c r="D1429" s="188" t="s">
        <v>122</v>
      </c>
      <c r="E1429" s="187" t="str">
        <f t="shared" si="444"/>
        <v>PBTotal20-24</v>
      </c>
      <c r="F1429" s="189">
        <f>VLOOKUP(E1429,'Appendix 1b. Pop 2019'!$E$4:$F$1683,2,FALSE)</f>
        <v>338089</v>
      </c>
      <c r="G1429" s="189">
        <f>VLOOKUP(E1429,'Appendix 2b. Deaths 2019'!$E$4:$F$1683,2,FALSE)</f>
        <v>442</v>
      </c>
      <c r="H1429" s="190">
        <f t="shared" si="445"/>
        <v>1.3073480651544416E-3</v>
      </c>
      <c r="I1429" s="191">
        <v>5</v>
      </c>
      <c r="J1429" s="213">
        <f>VLOOKUP(E1429,'Appendix 3. nax IBGE 2019'!$E$5:$O$1850,11,FALSE)</f>
        <v>2.5000000000000133</v>
      </c>
      <c r="K1429" s="190">
        <f t="shared" si="448"/>
        <v>6.515445438303743E-3</v>
      </c>
      <c r="L1429" s="190">
        <f t="shared" si="447"/>
        <v>0.99348455456169626</v>
      </c>
      <c r="M1429" s="189">
        <f t="shared" si="452"/>
        <v>97811.47206029424</v>
      </c>
      <c r="N1429" s="189">
        <f t="shared" si="446"/>
        <v>637.28530944901809</v>
      </c>
      <c r="O1429" s="189">
        <f t="shared" si="449"/>
        <v>487464.1470278487</v>
      </c>
      <c r="P1429" s="189">
        <f t="shared" si="450"/>
        <v>5654909.6044198591</v>
      </c>
      <c r="Q1429" s="200">
        <f t="shared" si="451"/>
        <v>57.814379901510783</v>
      </c>
    </row>
    <row r="1430" spans="2:17" x14ac:dyDescent="0.2">
      <c r="B1430" s="209" t="s">
        <v>51</v>
      </c>
      <c r="C1430" s="187" t="s">
        <v>18</v>
      </c>
      <c r="D1430" s="188" t="s">
        <v>123</v>
      </c>
      <c r="E1430" s="187" t="str">
        <f t="shared" si="444"/>
        <v>PBTotal25-29</v>
      </c>
      <c r="F1430" s="189">
        <f>VLOOKUP(E1430,'Appendix 1b. Pop 2019'!$E$4:$F$1683,2,FALSE)</f>
        <v>327971</v>
      </c>
      <c r="G1430" s="189">
        <f>VLOOKUP(E1430,'Appendix 2b. Deaths 2019'!$E$4:$F$1683,2,FALSE)</f>
        <v>464</v>
      </c>
      <c r="H1430" s="190">
        <f t="shared" si="445"/>
        <v>1.4147592317613447E-3</v>
      </c>
      <c r="I1430" s="191">
        <v>5</v>
      </c>
      <c r="J1430" s="213">
        <f>VLOOKUP(E1430,'Appendix 3. nax IBGE 2019'!$E$5:$O$1850,11,FALSE)</f>
        <v>2.5000000000000084</v>
      </c>
      <c r="K1430" s="190">
        <f t="shared" si="448"/>
        <v>7.0488650415791885E-3</v>
      </c>
      <c r="L1430" s="190">
        <f t="shared" si="447"/>
        <v>0.9929511349584208</v>
      </c>
      <c r="M1430" s="189">
        <f t="shared" si="452"/>
        <v>97174.186750845227</v>
      </c>
      <c r="N1430" s="189">
        <f t="shared" si="446"/>
        <v>684.96772793192042</v>
      </c>
      <c r="O1430" s="189">
        <f t="shared" si="449"/>
        <v>484158.51443439635</v>
      </c>
      <c r="P1430" s="189">
        <f t="shared" si="450"/>
        <v>5167445.4573920108</v>
      </c>
      <c r="Q1430" s="200">
        <f t="shared" si="451"/>
        <v>53.177141277666152</v>
      </c>
    </row>
    <row r="1431" spans="2:17" x14ac:dyDescent="0.2">
      <c r="B1431" s="209" t="s">
        <v>51</v>
      </c>
      <c r="C1431" s="187" t="s">
        <v>18</v>
      </c>
      <c r="D1431" s="188" t="s">
        <v>124</v>
      </c>
      <c r="E1431" s="187" t="str">
        <f t="shared" si="444"/>
        <v>PBTotal30-34</v>
      </c>
      <c r="F1431" s="189">
        <f>VLOOKUP(E1431,'Appendix 1b. Pop 2019'!$E$4:$F$1683,2,FALSE)</f>
        <v>325065</v>
      </c>
      <c r="G1431" s="189">
        <f>VLOOKUP(E1431,'Appendix 2b. Deaths 2019'!$E$4:$F$1683,2,FALSE)</f>
        <v>565</v>
      </c>
      <c r="H1431" s="190">
        <f t="shared" si="445"/>
        <v>1.7381139156784028E-3</v>
      </c>
      <c r="I1431" s="191">
        <v>5</v>
      </c>
      <c r="J1431" s="213">
        <f>VLOOKUP(E1431,'Appendix 3. nax IBGE 2019'!$E$5:$O$1850,11,FALSE)</f>
        <v>2.4999999999999853</v>
      </c>
      <c r="K1431" s="190">
        <f t="shared" si="448"/>
        <v>8.6529699596449971E-3</v>
      </c>
      <c r="L1431" s="190">
        <f t="shared" si="447"/>
        <v>0.99134703004035496</v>
      </c>
      <c r="M1431" s="189">
        <f t="shared" si="452"/>
        <v>96489.219022913312</v>
      </c>
      <c r="N1431" s="189">
        <f t="shared" si="446"/>
        <v>834.91831363487552</v>
      </c>
      <c r="O1431" s="189">
        <f t="shared" si="449"/>
        <v>480358.79933047935</v>
      </c>
      <c r="P1431" s="189">
        <f t="shared" si="450"/>
        <v>4683286.9429576145</v>
      </c>
      <c r="Q1431" s="200">
        <f t="shared" si="451"/>
        <v>48.536893451748981</v>
      </c>
    </row>
    <row r="1432" spans="2:17" x14ac:dyDescent="0.2">
      <c r="B1432" s="209" t="s">
        <v>51</v>
      </c>
      <c r="C1432" s="187" t="s">
        <v>18</v>
      </c>
      <c r="D1432" s="188" t="s">
        <v>125</v>
      </c>
      <c r="E1432" s="187" t="str">
        <f t="shared" si="444"/>
        <v>PBTotal35-39</v>
      </c>
      <c r="F1432" s="189">
        <f>VLOOKUP(E1432,'Appendix 1b. Pop 2019'!$E$4:$F$1683,2,FALSE)</f>
        <v>314086</v>
      </c>
      <c r="G1432" s="189">
        <f>VLOOKUP(E1432,'Appendix 2b. Deaths 2019'!$E$4:$F$1683,2,FALSE)</f>
        <v>675</v>
      </c>
      <c r="H1432" s="190">
        <f t="shared" si="445"/>
        <v>2.1490929235941747E-3</v>
      </c>
      <c r="I1432" s="191">
        <v>5</v>
      </c>
      <c r="J1432" s="213">
        <f>VLOOKUP(E1432,'Appendix 3. nax IBGE 2019'!$E$5:$O$1850,11,FALSE)</f>
        <v>2.4999999999999849</v>
      </c>
      <c r="K1432" s="190">
        <f t="shared" si="448"/>
        <v>1.0688040636722207E-2</v>
      </c>
      <c r="L1432" s="190">
        <f t="shared" si="447"/>
        <v>0.98931195936327776</v>
      </c>
      <c r="M1432" s="189">
        <f t="shared" si="452"/>
        <v>95654.300709278439</v>
      </c>
      <c r="N1432" s="189">
        <f t="shared" si="446"/>
        <v>1022.3570530580138</v>
      </c>
      <c r="O1432" s="189">
        <f t="shared" si="449"/>
        <v>475715.61091374716</v>
      </c>
      <c r="P1432" s="189">
        <f t="shared" si="450"/>
        <v>4202928.1436271351</v>
      </c>
      <c r="Q1432" s="200">
        <f t="shared" si="451"/>
        <v>43.9387263558705</v>
      </c>
    </row>
    <row r="1433" spans="2:17" x14ac:dyDescent="0.2">
      <c r="B1433" s="209" t="s">
        <v>51</v>
      </c>
      <c r="C1433" s="187" t="s">
        <v>18</v>
      </c>
      <c r="D1433" s="188" t="s">
        <v>126</v>
      </c>
      <c r="E1433" s="187" t="str">
        <f t="shared" si="444"/>
        <v>PBTotal40-44</v>
      </c>
      <c r="F1433" s="189">
        <f>VLOOKUP(E1433,'Appendix 1b. Pop 2019'!$E$4:$F$1683,2,FALSE)</f>
        <v>286336</v>
      </c>
      <c r="G1433" s="189">
        <f>VLOOKUP(E1433,'Appendix 2b. Deaths 2019'!$E$4:$F$1683,2,FALSE)</f>
        <v>820</v>
      </c>
      <c r="H1433" s="190">
        <f t="shared" si="445"/>
        <v>2.8637684398748323E-3</v>
      </c>
      <c r="I1433" s="191">
        <v>5</v>
      </c>
      <c r="J1433" s="213">
        <f>VLOOKUP(E1433,'Appendix 3. nax IBGE 2019'!$E$5:$O$1850,11,FALSE)</f>
        <v>2.5000000000000258</v>
      </c>
      <c r="K1433" s="190">
        <f t="shared" si="448"/>
        <v>1.4217056306478123E-2</v>
      </c>
      <c r="L1433" s="190">
        <f t="shared" si="447"/>
        <v>0.98578294369352193</v>
      </c>
      <c r="M1433" s="189">
        <f t="shared" si="452"/>
        <v>94631.943656220421</v>
      </c>
      <c r="N1433" s="189">
        <f t="shared" si="446"/>
        <v>1345.387671351951</v>
      </c>
      <c r="O1433" s="189">
        <f t="shared" si="449"/>
        <v>469796.24910272221</v>
      </c>
      <c r="P1433" s="189">
        <f t="shared" si="450"/>
        <v>3727212.5327133881</v>
      </c>
      <c r="Q1433" s="200">
        <f t="shared" si="451"/>
        <v>39.386410008164169</v>
      </c>
    </row>
    <row r="1434" spans="2:17" x14ac:dyDescent="0.2">
      <c r="B1434" s="209" t="s">
        <v>51</v>
      </c>
      <c r="C1434" s="187" t="s">
        <v>18</v>
      </c>
      <c r="D1434" s="188" t="s">
        <v>127</v>
      </c>
      <c r="E1434" s="187" t="str">
        <f t="shared" si="444"/>
        <v>PBTotal45-49</v>
      </c>
      <c r="F1434" s="189">
        <f>VLOOKUP(E1434,'Appendix 1b. Pop 2019'!$E$4:$F$1683,2,FALSE)</f>
        <v>251000</v>
      </c>
      <c r="G1434" s="189">
        <f>VLOOKUP(E1434,'Appendix 2b. Deaths 2019'!$E$4:$F$1683,2,FALSE)</f>
        <v>1044</v>
      </c>
      <c r="H1434" s="190">
        <f t="shared" si="445"/>
        <v>4.1593625498007967E-3</v>
      </c>
      <c r="I1434" s="191">
        <v>5</v>
      </c>
      <c r="J1434" s="213">
        <f>VLOOKUP(E1434,'Appendix 3. nax IBGE 2019'!$E$5:$O$1850,11,FALSE)</f>
        <v>2.5000000000000049</v>
      </c>
      <c r="K1434" s="190">
        <f t="shared" si="448"/>
        <v>2.0582784590512992E-2</v>
      </c>
      <c r="L1434" s="190">
        <f t="shared" si="447"/>
        <v>0.97941721540948701</v>
      </c>
      <c r="M1434" s="189">
        <f t="shared" si="452"/>
        <v>93286.555984868464</v>
      </c>
      <c r="N1434" s="189">
        <f t="shared" si="446"/>
        <v>1920.0970870273782</v>
      </c>
      <c r="O1434" s="189">
        <f t="shared" si="449"/>
        <v>461632.53720677394</v>
      </c>
      <c r="P1434" s="189">
        <f t="shared" si="450"/>
        <v>3257416.2836106657</v>
      </c>
      <c r="Q1434" s="200">
        <f t="shared" si="451"/>
        <v>34.918389356543877</v>
      </c>
    </row>
    <row r="1435" spans="2:17" x14ac:dyDescent="0.2">
      <c r="B1435" s="209" t="s">
        <v>51</v>
      </c>
      <c r="C1435" s="187" t="s">
        <v>18</v>
      </c>
      <c r="D1435" s="188" t="s">
        <v>128</v>
      </c>
      <c r="E1435" s="187" t="str">
        <f t="shared" si="444"/>
        <v>PBTotal50-54</v>
      </c>
      <c r="F1435" s="189">
        <f>VLOOKUP(E1435,'Appendix 1b. Pop 2019'!$E$4:$F$1683,2,FALSE)</f>
        <v>231583</v>
      </c>
      <c r="G1435" s="189">
        <f>VLOOKUP(E1435,'Appendix 2b. Deaths 2019'!$E$4:$F$1683,2,FALSE)</f>
        <v>1304</v>
      </c>
      <c r="H1435" s="190">
        <f t="shared" si="445"/>
        <v>5.6308105517244361E-3</v>
      </c>
      <c r="I1435" s="191">
        <v>5</v>
      </c>
      <c r="J1435" s="213">
        <f>VLOOKUP(E1435,'Appendix 3. nax IBGE 2019'!$E$5:$O$1850,11,FALSE)</f>
        <v>2.4999999999999885</v>
      </c>
      <c r="K1435" s="190">
        <f t="shared" si="448"/>
        <v>2.7763229050897838E-2</v>
      </c>
      <c r="L1435" s="190">
        <f t="shared" si="447"/>
        <v>0.97223677094910221</v>
      </c>
      <c r="M1435" s="189">
        <f t="shared" si="452"/>
        <v>91366.45889784109</v>
      </c>
      <c r="N1435" s="189">
        <f t="shared" si="446"/>
        <v>2536.6279259502053</v>
      </c>
      <c r="O1435" s="189">
        <f t="shared" si="449"/>
        <v>450490.72467432992</v>
      </c>
      <c r="P1435" s="189">
        <f t="shared" si="450"/>
        <v>2795783.7464038916</v>
      </c>
      <c r="Q1435" s="200">
        <f t="shared" si="451"/>
        <v>30.599672791630468</v>
      </c>
    </row>
    <row r="1436" spans="2:17" x14ac:dyDescent="0.2">
      <c r="B1436" s="209" t="s">
        <v>51</v>
      </c>
      <c r="C1436" s="187" t="s">
        <v>18</v>
      </c>
      <c r="D1436" s="188" t="s">
        <v>129</v>
      </c>
      <c r="E1436" s="187" t="str">
        <f t="shared" si="444"/>
        <v>PBTotal55-59</v>
      </c>
      <c r="F1436" s="189">
        <f>VLOOKUP(E1436,'Appendix 1b. Pop 2019'!$E$4:$F$1683,2,FALSE)</f>
        <v>196023</v>
      </c>
      <c r="G1436" s="189">
        <f>VLOOKUP(E1436,'Appendix 2b. Deaths 2019'!$E$4:$F$1683,2,FALSE)</f>
        <v>1568</v>
      </c>
      <c r="H1436" s="190">
        <f t="shared" si="445"/>
        <v>7.9990613346393024E-3</v>
      </c>
      <c r="I1436" s="191">
        <v>5</v>
      </c>
      <c r="J1436" s="213">
        <f>VLOOKUP(E1436,'Appendix 3. nax IBGE 2019'!$E$5:$O$1850,11,FALSE)</f>
        <v>2.5000000000000009</v>
      </c>
      <c r="K1436" s="190">
        <f t="shared" si="448"/>
        <v>3.9211175184927706E-2</v>
      </c>
      <c r="L1436" s="190">
        <f t="shared" si="447"/>
        <v>0.96078882481507233</v>
      </c>
      <c r="M1436" s="189">
        <f t="shared" si="452"/>
        <v>88829.830971890886</v>
      </c>
      <c r="N1436" s="189">
        <f t="shared" si="446"/>
        <v>3483.1220638863306</v>
      </c>
      <c r="O1436" s="189">
        <f t="shared" si="449"/>
        <v>435441.34969973861</v>
      </c>
      <c r="P1436" s="189">
        <f t="shared" si="450"/>
        <v>2345293.0217295615</v>
      </c>
      <c r="Q1436" s="200">
        <f t="shared" si="451"/>
        <v>26.402088083131677</v>
      </c>
    </row>
    <row r="1437" spans="2:17" x14ac:dyDescent="0.2">
      <c r="B1437" s="209" t="s">
        <v>51</v>
      </c>
      <c r="C1437" s="187" t="s">
        <v>18</v>
      </c>
      <c r="D1437" s="188" t="s">
        <v>130</v>
      </c>
      <c r="E1437" s="187" t="str">
        <f t="shared" si="444"/>
        <v>PBTotal60-64</v>
      </c>
      <c r="F1437" s="189">
        <f>VLOOKUP(E1437,'Appendix 1b. Pop 2019'!$E$4:$F$1683,2,FALSE)</f>
        <v>153421</v>
      </c>
      <c r="G1437" s="189">
        <f>VLOOKUP(E1437,'Appendix 2b. Deaths 2019'!$E$4:$F$1683,2,FALSE)</f>
        <v>1861</v>
      </c>
      <c r="H1437" s="190">
        <f t="shared" si="445"/>
        <v>1.2130021313900965E-2</v>
      </c>
      <c r="I1437" s="191">
        <v>5</v>
      </c>
      <c r="J1437" s="213">
        <f>VLOOKUP(E1437,'Appendix 3. nax IBGE 2019'!$E$5:$O$1850,11,FALSE)</f>
        <v>2.5000000000000009</v>
      </c>
      <c r="K1437" s="190">
        <f t="shared" si="448"/>
        <v>5.8865021651320439E-2</v>
      </c>
      <c r="L1437" s="190">
        <f t="shared" si="447"/>
        <v>0.94113497834867954</v>
      </c>
      <c r="M1437" s="189">
        <f t="shared" si="452"/>
        <v>85346.708908004555</v>
      </c>
      <c r="N1437" s="189">
        <f t="shared" si="446"/>
        <v>5023.9358677386308</v>
      </c>
      <c r="O1437" s="189">
        <f t="shared" si="449"/>
        <v>414173.70487067616</v>
      </c>
      <c r="P1437" s="189">
        <f t="shared" si="450"/>
        <v>1909851.6720298231</v>
      </c>
      <c r="Q1437" s="200">
        <f t="shared" si="451"/>
        <v>22.377566709554756</v>
      </c>
    </row>
    <row r="1438" spans="2:17" x14ac:dyDescent="0.2">
      <c r="B1438" s="209" t="s">
        <v>51</v>
      </c>
      <c r="C1438" s="187" t="s">
        <v>18</v>
      </c>
      <c r="D1438" s="188" t="s">
        <v>131</v>
      </c>
      <c r="E1438" s="187" t="str">
        <f t="shared" si="444"/>
        <v>PBTotal65-69</v>
      </c>
      <c r="F1438" s="189">
        <f>VLOOKUP(E1438,'Appendix 1b. Pop 2019'!$E$4:$F$1683,2,FALSE)</f>
        <v>127446</v>
      </c>
      <c r="G1438" s="189">
        <f>VLOOKUP(E1438,'Appendix 2b. Deaths 2019'!$E$4:$F$1683,2,FALSE)</f>
        <v>2311</v>
      </c>
      <c r="H1438" s="190">
        <f t="shared" si="445"/>
        <v>1.8133170126955731E-2</v>
      </c>
      <c r="I1438" s="191">
        <v>5</v>
      </c>
      <c r="J1438" s="213">
        <f>VLOOKUP(E1438,'Appendix 3. nax IBGE 2019'!$E$5:$O$1850,11,FALSE)</f>
        <v>2.5000000000000031</v>
      </c>
      <c r="K1438" s="190">
        <f t="shared" si="448"/>
        <v>8.6733947088914493E-2</v>
      </c>
      <c r="L1438" s="190">
        <f t="shared" si="447"/>
        <v>0.91326605291108554</v>
      </c>
      <c r="M1438" s="189">
        <f t="shared" si="452"/>
        <v>80322.773040265922</v>
      </c>
      <c r="N1438" s="189">
        <f t="shared" si="446"/>
        <v>6966.7111469093115</v>
      </c>
      <c r="O1438" s="189">
        <f t="shared" si="449"/>
        <v>384197.08733405638</v>
      </c>
      <c r="P1438" s="189">
        <f t="shared" si="450"/>
        <v>1495677.9671591469</v>
      </c>
      <c r="Q1438" s="200">
        <f t="shared" si="451"/>
        <v>18.620845752042964</v>
      </c>
    </row>
    <row r="1439" spans="2:17" x14ac:dyDescent="0.2">
      <c r="B1439" s="209" t="s">
        <v>51</v>
      </c>
      <c r="C1439" s="187" t="s">
        <v>18</v>
      </c>
      <c r="D1439" s="188" t="s">
        <v>132</v>
      </c>
      <c r="E1439" s="187" t="str">
        <f t="shared" si="444"/>
        <v>PBTotal70-74</v>
      </c>
      <c r="F1439" s="189">
        <f>VLOOKUP(E1439,'Appendix 1b. Pop 2019'!$E$4:$F$1683,2,FALSE)</f>
        <v>103523</v>
      </c>
      <c r="G1439" s="189">
        <f>VLOOKUP(E1439,'Appendix 2b. Deaths 2019'!$E$4:$F$1683,2,FALSE)</f>
        <v>2651</v>
      </c>
      <c r="H1439" s="190">
        <f t="shared" si="445"/>
        <v>2.5607835939839455E-2</v>
      </c>
      <c r="I1439" s="191">
        <v>5</v>
      </c>
      <c r="J1439" s="213">
        <f>VLOOKUP(E1439,'Appendix 3. nax IBGE 2019'!$E$5:$O$1850,11,FALSE)</f>
        <v>2.5000000000000027</v>
      </c>
      <c r="K1439" s="190">
        <f t="shared" si="448"/>
        <v>0.12033535934925399</v>
      </c>
      <c r="L1439" s="190">
        <f t="shared" si="447"/>
        <v>0.87966464065074601</v>
      </c>
      <c r="M1439" s="189">
        <f t="shared" si="452"/>
        <v>73356.061893356615</v>
      </c>
      <c r="N1439" s="189">
        <f t="shared" si="446"/>
        <v>8827.3280683831854</v>
      </c>
      <c r="O1439" s="189">
        <f t="shared" si="449"/>
        <v>344711.98929582519</v>
      </c>
      <c r="P1439" s="189">
        <f t="shared" si="450"/>
        <v>1111480.8798250905</v>
      </c>
      <c r="Q1439" s="200">
        <f t="shared" si="451"/>
        <v>15.151861361381917</v>
      </c>
    </row>
    <row r="1440" spans="2:17" x14ac:dyDescent="0.2">
      <c r="B1440" s="209" t="s">
        <v>51</v>
      </c>
      <c r="C1440" s="187" t="s">
        <v>18</v>
      </c>
      <c r="D1440" s="188" t="s">
        <v>133</v>
      </c>
      <c r="E1440" s="187" t="str">
        <f t="shared" si="444"/>
        <v>PBTotal75-79</v>
      </c>
      <c r="F1440" s="189">
        <f>VLOOKUP(E1440,'Appendix 1b. Pop 2019'!$E$4:$F$1683,2,FALSE)</f>
        <v>72475</v>
      </c>
      <c r="G1440" s="189">
        <f>VLOOKUP(E1440,'Appendix 2b. Deaths 2019'!$E$4:$F$1683,2,FALSE)</f>
        <v>2977</v>
      </c>
      <c r="H1440" s="190">
        <f t="shared" si="445"/>
        <v>4.1076233183856503E-2</v>
      </c>
      <c r="I1440" s="191">
        <v>5</v>
      </c>
      <c r="J1440" s="213">
        <f>VLOOKUP(E1440,'Appendix 3. nax IBGE 2019'!$E$5:$O$1850,11,FALSE)</f>
        <v>2.4999999999999996</v>
      </c>
      <c r="K1440" s="190">
        <f t="shared" si="448"/>
        <v>0.18625457503050022</v>
      </c>
      <c r="L1440" s="190">
        <f t="shared" si="447"/>
        <v>0.81374542496949975</v>
      </c>
      <c r="M1440" s="189">
        <f t="shared" si="452"/>
        <v>64528.733824973431</v>
      </c>
      <c r="N1440" s="189">
        <f t="shared" si="446"/>
        <v>12018.771895826691</v>
      </c>
      <c r="O1440" s="189">
        <f t="shared" si="449"/>
        <v>292596.73938530037</v>
      </c>
      <c r="P1440" s="189">
        <f t="shared" si="450"/>
        <v>766768.89052926539</v>
      </c>
      <c r="Q1440" s="200">
        <f t="shared" si="451"/>
        <v>11.882596249432623</v>
      </c>
    </row>
    <row r="1441" spans="2:17" x14ac:dyDescent="0.2">
      <c r="B1441" s="209" t="s">
        <v>51</v>
      </c>
      <c r="C1441" s="187" t="s">
        <v>18</v>
      </c>
      <c r="D1441" s="188" t="s">
        <v>134</v>
      </c>
      <c r="E1441" s="187" t="str">
        <f t="shared" si="444"/>
        <v>PBTotal80-84</v>
      </c>
      <c r="F1441" s="189">
        <f>VLOOKUP(E1441,'Appendix 1b. Pop 2019'!$E$4:$F$1683,2,FALSE)</f>
        <v>50013</v>
      </c>
      <c r="G1441" s="189">
        <f>VLOOKUP(E1441,'Appendix 2b. Deaths 2019'!$E$4:$F$1683,2,FALSE)</f>
        <v>3187</v>
      </c>
      <c r="H1441" s="190">
        <f t="shared" si="445"/>
        <v>6.3723431907703992E-2</v>
      </c>
      <c r="I1441" s="191">
        <v>5</v>
      </c>
      <c r="J1441" s="213">
        <f>VLOOKUP(E1441,'Appendix 3. nax IBGE 2019'!$E$5:$O$1850,11,FALSE)</f>
        <v>2.5</v>
      </c>
      <c r="K1441" s="190">
        <f t="shared" si="448"/>
        <v>0.27483378032269473</v>
      </c>
      <c r="L1441" s="190">
        <f t="shared" si="447"/>
        <v>0.72516621967730521</v>
      </c>
      <c r="M1441" s="189">
        <f t="shared" si="452"/>
        <v>52509.961929146739</v>
      </c>
      <c r="N1441" s="189">
        <f t="shared" si="446"/>
        <v>14431.511341588179</v>
      </c>
      <c r="O1441" s="189">
        <f t="shared" si="449"/>
        <v>226471.03129176324</v>
      </c>
      <c r="P1441" s="189">
        <f t="shared" si="450"/>
        <v>474172.15114396508</v>
      </c>
      <c r="Q1441" s="200">
        <f t="shared" si="451"/>
        <v>9.0301370201673308</v>
      </c>
    </row>
    <row r="1442" spans="2:17" x14ac:dyDescent="0.2">
      <c r="B1442" s="209" t="s">
        <v>51</v>
      </c>
      <c r="C1442" s="187" t="s">
        <v>18</v>
      </c>
      <c r="D1442" s="188" t="s">
        <v>135</v>
      </c>
      <c r="E1442" s="187" t="str">
        <f t="shared" si="444"/>
        <v>PBTotal85-89</v>
      </c>
      <c r="F1442" s="189">
        <f>VLOOKUP(E1442,'Appendix 1b. Pop 2019'!$E$4:$F$1683,2,FALSE)</f>
        <v>23925</v>
      </c>
      <c r="G1442" s="189">
        <f>VLOOKUP(E1442,'Appendix 2b. Deaths 2019'!$E$4:$F$1683,2,FALSE)</f>
        <v>2672</v>
      </c>
      <c r="H1442" s="190">
        <f t="shared" si="445"/>
        <v>0.11168234064785788</v>
      </c>
      <c r="I1442" s="191">
        <v>5</v>
      </c>
      <c r="J1442" s="213">
        <f>VLOOKUP(E1442,'Appendix 3. nax IBGE 2019'!$E$5:$O$1850,11,FALSE)</f>
        <v>2.4999999999999991</v>
      </c>
      <c r="K1442" s="190">
        <f t="shared" si="448"/>
        <v>0.43652997876164024</v>
      </c>
      <c r="L1442" s="190">
        <f t="shared" si="447"/>
        <v>0.56347002123835976</v>
      </c>
      <c r="M1442" s="189">
        <f t="shared" si="452"/>
        <v>38078.45058755856</v>
      </c>
      <c r="N1442" s="189">
        <f t="shared" si="446"/>
        <v>16622.385226263104</v>
      </c>
      <c r="O1442" s="189">
        <f t="shared" si="449"/>
        <v>148836.28987213501</v>
      </c>
      <c r="P1442" s="189">
        <f t="shared" si="450"/>
        <v>247701.11985220187</v>
      </c>
      <c r="Q1442" s="200">
        <f t="shared" si="451"/>
        <v>6.5050209772225793</v>
      </c>
    </row>
    <row r="1443" spans="2:17" x14ac:dyDescent="0.2">
      <c r="B1443" s="210" t="s">
        <v>51</v>
      </c>
      <c r="C1443" s="211" t="s">
        <v>18</v>
      </c>
      <c r="D1443" s="203" t="s">
        <v>8</v>
      </c>
      <c r="E1443" s="211" t="str">
        <f t="shared" si="444"/>
        <v>PBTotal90+</v>
      </c>
      <c r="F1443" s="204">
        <f>VLOOKUP(E1443,'Appendix 1b. Pop 2019'!$E$4:$F$1683,2,FALSE)</f>
        <v>15754</v>
      </c>
      <c r="G1443" s="204">
        <f>VLOOKUP(E1443,'Appendix 2b. Deaths 2019'!$E$4:$F$1683,2,FALSE)</f>
        <v>3419</v>
      </c>
      <c r="H1443" s="202">
        <f t="shared" si="445"/>
        <v>0.21702424781007998</v>
      </c>
      <c r="I1443" s="205"/>
      <c r="J1443" s="214">
        <f>VLOOKUP(E1443,'Appendix 3. nax IBGE 2019'!$E$5:$O$1850,11,FALSE)</f>
        <v>4.640262506235743</v>
      </c>
      <c r="K1443" s="202">
        <v>1</v>
      </c>
      <c r="L1443" s="202">
        <f t="shared" si="447"/>
        <v>0</v>
      </c>
      <c r="M1443" s="204">
        <f t="shared" si="452"/>
        <v>21456.065361295456</v>
      </c>
      <c r="N1443" s="204">
        <f t="shared" si="446"/>
        <v>21456.065361295456</v>
      </c>
      <c r="O1443" s="204">
        <f>M1443*Q1443</f>
        <v>98864.829980066861</v>
      </c>
      <c r="P1443" s="204">
        <f>O1443</f>
        <v>98864.829980066861</v>
      </c>
      <c r="Q1443" s="206">
        <f>1/H1443</f>
        <v>4.607780052646973</v>
      </c>
    </row>
    <row r="1444" spans="2:17" x14ac:dyDescent="0.2">
      <c r="B1444" s="207" t="s">
        <v>52</v>
      </c>
      <c r="C1444" s="208" t="s">
        <v>18</v>
      </c>
      <c r="D1444" s="194">
        <v>0</v>
      </c>
      <c r="E1444" s="208" t="str">
        <f t="shared" si="444"/>
        <v>PETotal0</v>
      </c>
      <c r="F1444" s="195">
        <f>VLOOKUP(E1444,'Appendix 1b. Pop 2019'!$E$4:$F$1683,2,FALSE)</f>
        <v>138303</v>
      </c>
      <c r="G1444" s="195">
        <f>VLOOKUP(E1444,'Appendix 2b. Deaths 2019'!$E$4:$F$1683,2,FALSE)</f>
        <v>1609</v>
      </c>
      <c r="H1444" s="193">
        <f t="shared" si="445"/>
        <v>1.1633876343969401E-2</v>
      </c>
      <c r="I1444" s="196">
        <v>1</v>
      </c>
      <c r="J1444" s="212">
        <f>VLOOKUP(E1444,'Appendix 3. nax IBGE 2019'!$E$5:$O$1850,11,FALSE)</f>
        <v>8.410050974084618E-2</v>
      </c>
      <c r="K1444" s="193">
        <f t="shared" ref="K1444:K1462" si="453">(I1444*H1444)/(1+(I1444-J1444)*H1444)</f>
        <v>1.1511218994158487E-2</v>
      </c>
      <c r="L1444" s="193">
        <f t="shared" si="447"/>
        <v>0.98848878100584148</v>
      </c>
      <c r="M1444" s="195">
        <v>100000</v>
      </c>
      <c r="N1444" s="195">
        <f t="shared" si="446"/>
        <v>1151.1218994158487</v>
      </c>
      <c r="O1444" s="195">
        <f t="shared" ref="O1444:O1462" si="454">M1445*I1444+N1444*J1444</f>
        <v>98945.688039098866</v>
      </c>
      <c r="P1444" s="195">
        <f t="shared" ref="P1444:P1462" si="455">P1445+O1444</f>
        <v>7530763.0734933699</v>
      </c>
      <c r="Q1444" s="197">
        <f t="shared" ref="Q1444:Q1462" si="456">P1444/M1444</f>
        <v>75.307630734933696</v>
      </c>
    </row>
    <row r="1445" spans="2:17" x14ac:dyDescent="0.2">
      <c r="B1445" s="209" t="s">
        <v>52</v>
      </c>
      <c r="C1445" s="187" t="s">
        <v>18</v>
      </c>
      <c r="D1445" s="199" t="s">
        <v>139</v>
      </c>
      <c r="E1445" s="187" t="str">
        <f t="shared" si="444"/>
        <v>PETotal01-04</v>
      </c>
      <c r="F1445" s="189">
        <f>VLOOKUP(E1445,'Appendix 1b. Pop 2019'!$E$4:$F$1683,2,FALSE)</f>
        <v>553045</v>
      </c>
      <c r="G1445" s="189">
        <f>VLOOKUP(E1445,'Appendix 2b. Deaths 2019'!$E$4:$F$1683,2,FALSE)</f>
        <v>248</v>
      </c>
      <c r="H1445" s="190">
        <f t="shared" si="445"/>
        <v>4.4842643907819435E-4</v>
      </c>
      <c r="I1445" s="191">
        <v>4</v>
      </c>
      <c r="J1445" s="213">
        <f>VLOOKUP(E1445,'Appendix 3. nax IBGE 2019'!$E$5:$O$1850,11,FALSE)</f>
        <v>1.5055288905571289</v>
      </c>
      <c r="K1445" s="190">
        <f t="shared" si="453"/>
        <v>1.7917015825783574E-3</v>
      </c>
      <c r="L1445" s="190">
        <f t="shared" si="447"/>
        <v>0.99820829841742165</v>
      </c>
      <c r="M1445" s="189">
        <f t="shared" ref="M1445:M1463" si="457">M1444-N1444</f>
        <v>98848.878100584145</v>
      </c>
      <c r="N1445" s="189">
        <f t="shared" si="446"/>
        <v>177.10769132891176</v>
      </c>
      <c r="O1445" s="189">
        <f t="shared" si="454"/>
        <v>394953.72238305648</v>
      </c>
      <c r="P1445" s="189">
        <f t="shared" si="455"/>
        <v>7431817.385454271</v>
      </c>
      <c r="Q1445" s="200">
        <f t="shared" si="456"/>
        <v>75.183629073584328</v>
      </c>
    </row>
    <row r="1446" spans="2:17" x14ac:dyDescent="0.2">
      <c r="B1446" s="209" t="s">
        <v>52</v>
      </c>
      <c r="C1446" s="187" t="s">
        <v>18</v>
      </c>
      <c r="D1446" s="199" t="s">
        <v>138</v>
      </c>
      <c r="E1446" s="187" t="str">
        <f t="shared" si="444"/>
        <v>PETotal05-09</v>
      </c>
      <c r="F1446" s="189">
        <f>VLOOKUP(E1446,'Appendix 1b. Pop 2019'!$E$4:$F$1683,2,FALSE)</f>
        <v>706341</v>
      </c>
      <c r="G1446" s="189">
        <f>VLOOKUP(E1446,'Appendix 2b. Deaths 2019'!$E$4:$F$1683,2,FALSE)</f>
        <v>138</v>
      </c>
      <c r="H1446" s="190">
        <f t="shared" si="445"/>
        <v>1.9537305635663227E-4</v>
      </c>
      <c r="I1446" s="191">
        <v>5</v>
      </c>
      <c r="J1446" s="213">
        <f>VLOOKUP(E1446,'Appendix 3. nax IBGE 2019'!$E$5:$O$1850,11,FALSE)</f>
        <v>2.4999999999996909</v>
      </c>
      <c r="K1446" s="190">
        <f t="shared" si="453"/>
        <v>9.7638838182728964E-4</v>
      </c>
      <c r="L1446" s="190">
        <f t="shared" si="447"/>
        <v>0.99902361161817266</v>
      </c>
      <c r="M1446" s="189">
        <f t="shared" si="457"/>
        <v>98671.77040925523</v>
      </c>
      <c r="N1446" s="189">
        <f t="shared" si="446"/>
        <v>96.34197024192656</v>
      </c>
      <c r="O1446" s="189">
        <f t="shared" si="454"/>
        <v>493117.99712067132</v>
      </c>
      <c r="P1446" s="189">
        <f t="shared" si="455"/>
        <v>7036863.6630712142</v>
      </c>
      <c r="Q1446" s="200">
        <f t="shared" si="456"/>
        <v>71.315875187855852</v>
      </c>
    </row>
    <row r="1447" spans="2:17" x14ac:dyDescent="0.2">
      <c r="B1447" s="209" t="s">
        <v>52</v>
      </c>
      <c r="C1447" s="187" t="s">
        <v>18</v>
      </c>
      <c r="D1447" s="199" t="s">
        <v>120</v>
      </c>
      <c r="E1447" s="187" t="str">
        <f t="shared" si="444"/>
        <v>PETotal10-14</v>
      </c>
      <c r="F1447" s="189">
        <f>VLOOKUP(E1447,'Appendix 1b. Pop 2019'!$E$4:$F$1683,2,FALSE)</f>
        <v>742361</v>
      </c>
      <c r="G1447" s="189">
        <f>VLOOKUP(E1447,'Appendix 2b. Deaths 2019'!$E$4:$F$1683,2,FALSE)</f>
        <v>230</v>
      </c>
      <c r="H1447" s="190">
        <f t="shared" si="445"/>
        <v>3.0982231016985E-4</v>
      </c>
      <c r="I1447" s="191">
        <v>5</v>
      </c>
      <c r="J1447" s="213">
        <f>VLOOKUP(E1447,'Appendix 3. nax IBGE 2019'!$E$5:$O$1850,11,FALSE)</f>
        <v>2.5000000000001092</v>
      </c>
      <c r="K1447" s="190">
        <f t="shared" si="453"/>
        <v>1.5479126062002651E-3</v>
      </c>
      <c r="L1447" s="190">
        <f t="shared" si="447"/>
        <v>0.99845208739379976</v>
      </c>
      <c r="M1447" s="189">
        <f t="shared" si="457"/>
        <v>98575.428439013311</v>
      </c>
      <c r="N1447" s="189">
        <f t="shared" si="446"/>
        <v>152.58614834234083</v>
      </c>
      <c r="O1447" s="189">
        <f t="shared" si="454"/>
        <v>492495.67682421074</v>
      </c>
      <c r="P1447" s="189">
        <f t="shared" si="455"/>
        <v>6543745.6659505432</v>
      </c>
      <c r="Q1447" s="200">
        <f t="shared" si="456"/>
        <v>66.383131877524946</v>
      </c>
    </row>
    <row r="1448" spans="2:17" x14ac:dyDescent="0.2">
      <c r="B1448" s="209" t="s">
        <v>52</v>
      </c>
      <c r="C1448" s="187" t="s">
        <v>18</v>
      </c>
      <c r="D1448" s="188" t="s">
        <v>121</v>
      </c>
      <c r="E1448" s="187" t="str">
        <f t="shared" si="444"/>
        <v>PETotal15-19</v>
      </c>
      <c r="F1448" s="189">
        <f>VLOOKUP(E1448,'Appendix 1b. Pop 2019'!$E$4:$F$1683,2,FALSE)</f>
        <v>789930</v>
      </c>
      <c r="G1448" s="189">
        <f>VLOOKUP(E1448,'Appendix 2b. Deaths 2019'!$E$4:$F$1683,2,FALSE)</f>
        <v>962</v>
      </c>
      <c r="H1448" s="190">
        <f t="shared" si="445"/>
        <v>1.2178294279239932E-3</v>
      </c>
      <c r="I1448" s="191">
        <v>5</v>
      </c>
      <c r="J1448" s="213">
        <f>VLOOKUP(E1448,'Appendix 3. nax IBGE 2019'!$E$5:$O$1850,11,FALSE)</f>
        <v>2.5000000000000981</v>
      </c>
      <c r="K1448" s="190">
        <f t="shared" si="453"/>
        <v>6.0706645547653456E-3</v>
      </c>
      <c r="L1448" s="190">
        <f t="shared" si="447"/>
        <v>0.99392933544523465</v>
      </c>
      <c r="M1448" s="189">
        <f t="shared" si="457"/>
        <v>98422.842290670975</v>
      </c>
      <c r="N1448" s="189">
        <f t="shared" si="446"/>
        <v>597.49206007323596</v>
      </c>
      <c r="O1448" s="189">
        <f t="shared" si="454"/>
        <v>490620.48130317189</v>
      </c>
      <c r="P1448" s="189">
        <f t="shared" si="455"/>
        <v>6051249.9891263321</v>
      </c>
      <c r="Q1448" s="200">
        <f t="shared" si="456"/>
        <v>61.482170686102009</v>
      </c>
    </row>
    <row r="1449" spans="2:17" x14ac:dyDescent="0.2">
      <c r="B1449" s="209" t="s">
        <v>52</v>
      </c>
      <c r="C1449" s="187" t="s">
        <v>18</v>
      </c>
      <c r="D1449" s="188" t="s">
        <v>122</v>
      </c>
      <c r="E1449" s="187" t="str">
        <f t="shared" si="444"/>
        <v>PETotal20-24</v>
      </c>
      <c r="F1449" s="189">
        <f>VLOOKUP(E1449,'Appendix 1b. Pop 2019'!$E$4:$F$1683,2,FALSE)</f>
        <v>819051</v>
      </c>
      <c r="G1449" s="189">
        <f>VLOOKUP(E1449,'Appendix 2b. Deaths 2019'!$E$4:$F$1683,2,FALSE)</f>
        <v>1397</v>
      </c>
      <c r="H1449" s="190">
        <f t="shared" si="445"/>
        <v>1.7056324941914483E-3</v>
      </c>
      <c r="I1449" s="191">
        <v>5</v>
      </c>
      <c r="J1449" s="213">
        <f>VLOOKUP(E1449,'Appendix 3. nax IBGE 2019'!$E$5:$O$1850,11,FALSE)</f>
        <v>2.4999999999999765</v>
      </c>
      <c r="K1449" s="190">
        <f t="shared" si="453"/>
        <v>8.4919520973662788E-3</v>
      </c>
      <c r="L1449" s="190">
        <f t="shared" si="447"/>
        <v>0.99150804790263369</v>
      </c>
      <c r="M1449" s="189">
        <f t="shared" si="457"/>
        <v>97825.350230597745</v>
      </c>
      <c r="N1449" s="189">
        <f t="shared" si="446"/>
        <v>830.72818806631528</v>
      </c>
      <c r="O1449" s="189">
        <f t="shared" si="454"/>
        <v>487049.93068282289</v>
      </c>
      <c r="P1449" s="189">
        <f t="shared" si="455"/>
        <v>5560629.5078231599</v>
      </c>
      <c r="Q1449" s="200">
        <f t="shared" si="456"/>
        <v>56.842418603311167</v>
      </c>
    </row>
    <row r="1450" spans="2:17" x14ac:dyDescent="0.2">
      <c r="B1450" s="209" t="s">
        <v>52</v>
      </c>
      <c r="C1450" s="187" t="s">
        <v>18</v>
      </c>
      <c r="D1450" s="188" t="s">
        <v>123</v>
      </c>
      <c r="E1450" s="187" t="str">
        <f t="shared" si="444"/>
        <v>PETotal25-29</v>
      </c>
      <c r="F1450" s="189">
        <f>VLOOKUP(E1450,'Appendix 1b. Pop 2019'!$E$4:$F$1683,2,FALSE)</f>
        <v>774829</v>
      </c>
      <c r="G1450" s="189">
        <f>VLOOKUP(E1450,'Appendix 2b. Deaths 2019'!$E$4:$F$1683,2,FALSE)</f>
        <v>1322</v>
      </c>
      <c r="H1450" s="190">
        <f t="shared" si="445"/>
        <v>1.7061829126168483E-3</v>
      </c>
      <c r="I1450" s="191">
        <v>5</v>
      </c>
      <c r="J1450" s="213">
        <f>VLOOKUP(E1450,'Appendix 3. nax IBGE 2019'!$E$5:$O$1850,11,FALSE)</f>
        <v>2.5000000000000351</v>
      </c>
      <c r="K1450" s="190">
        <f t="shared" si="453"/>
        <v>8.4946808647353798E-3</v>
      </c>
      <c r="L1450" s="190">
        <f t="shared" si="447"/>
        <v>0.99150531913526463</v>
      </c>
      <c r="M1450" s="189">
        <f t="shared" si="457"/>
        <v>96994.622042531424</v>
      </c>
      <c r="N1450" s="189">
        <f t="shared" si="446"/>
        <v>823.93835984693214</v>
      </c>
      <c r="O1450" s="189">
        <f t="shared" si="454"/>
        <v>482913.26431303984</v>
      </c>
      <c r="P1450" s="189">
        <f t="shared" si="455"/>
        <v>5073579.5771403369</v>
      </c>
      <c r="Q1450" s="200">
        <f t="shared" si="456"/>
        <v>52.307844190738841</v>
      </c>
    </row>
    <row r="1451" spans="2:17" x14ac:dyDescent="0.2">
      <c r="B1451" s="209" t="s">
        <v>52</v>
      </c>
      <c r="C1451" s="187" t="s">
        <v>18</v>
      </c>
      <c r="D1451" s="188" t="s">
        <v>124</v>
      </c>
      <c r="E1451" s="187" t="str">
        <f t="shared" si="444"/>
        <v>PETotal30-34</v>
      </c>
      <c r="F1451" s="189">
        <f>VLOOKUP(E1451,'Appendix 1b. Pop 2019'!$E$4:$F$1683,2,FALSE)</f>
        <v>780180</v>
      </c>
      <c r="G1451" s="189">
        <f>VLOOKUP(E1451,'Appendix 2b. Deaths 2019'!$E$4:$F$1683,2,FALSE)</f>
        <v>1473</v>
      </c>
      <c r="H1451" s="190">
        <f t="shared" si="445"/>
        <v>1.8880258401907251E-3</v>
      </c>
      <c r="I1451" s="191">
        <v>5</v>
      </c>
      <c r="J1451" s="213">
        <f>VLOOKUP(E1451,'Appendix 3. nax IBGE 2019'!$E$5:$O$1850,11,FALSE)</f>
        <v>2.5000000000000333</v>
      </c>
      <c r="K1451" s="190">
        <f t="shared" si="453"/>
        <v>9.3957805099746435E-3</v>
      </c>
      <c r="L1451" s="190">
        <f t="shared" si="447"/>
        <v>0.99060421949002531</v>
      </c>
      <c r="M1451" s="189">
        <f t="shared" si="457"/>
        <v>96170.683682684496</v>
      </c>
      <c r="N1451" s="189">
        <f t="shared" si="446"/>
        <v>903.59863537670344</v>
      </c>
      <c r="O1451" s="189">
        <f t="shared" si="454"/>
        <v>478594.4218249807</v>
      </c>
      <c r="P1451" s="189">
        <f t="shared" si="455"/>
        <v>4590666.3128272975</v>
      </c>
      <c r="Q1451" s="200">
        <f t="shared" si="456"/>
        <v>47.734570838387889</v>
      </c>
    </row>
    <row r="1452" spans="2:17" x14ac:dyDescent="0.2">
      <c r="B1452" s="209" t="s">
        <v>52</v>
      </c>
      <c r="C1452" s="187" t="s">
        <v>18</v>
      </c>
      <c r="D1452" s="188" t="s">
        <v>125</v>
      </c>
      <c r="E1452" s="187" t="str">
        <f t="shared" si="444"/>
        <v>PETotal35-39</v>
      </c>
      <c r="F1452" s="189">
        <f>VLOOKUP(E1452,'Appendix 1b. Pop 2019'!$E$4:$F$1683,2,FALSE)</f>
        <v>747911</v>
      </c>
      <c r="G1452" s="189">
        <f>VLOOKUP(E1452,'Appendix 2b. Deaths 2019'!$E$4:$F$1683,2,FALSE)</f>
        <v>1650</v>
      </c>
      <c r="H1452" s="190">
        <f t="shared" si="445"/>
        <v>2.2061448487854839E-3</v>
      </c>
      <c r="I1452" s="191">
        <v>5</v>
      </c>
      <c r="J1452" s="213">
        <f>VLOOKUP(E1452,'Appendix 3. nax IBGE 2019'!$E$5:$O$1850,11,FALSE)</f>
        <v>2.5000000000000382</v>
      </c>
      <c r="K1452" s="190">
        <f t="shared" si="453"/>
        <v>1.0970219510768101E-2</v>
      </c>
      <c r="L1452" s="190">
        <f t="shared" si="447"/>
        <v>0.98902978048923185</v>
      </c>
      <c r="M1452" s="189">
        <f t="shared" si="457"/>
        <v>95267.085047307788</v>
      </c>
      <c r="N1452" s="189">
        <f t="shared" si="446"/>
        <v>1045.10083511998</v>
      </c>
      <c r="O1452" s="189">
        <f t="shared" si="454"/>
        <v>473722.67314873904</v>
      </c>
      <c r="P1452" s="189">
        <f t="shared" si="455"/>
        <v>4112071.8910023165</v>
      </c>
      <c r="Q1452" s="200">
        <f t="shared" si="456"/>
        <v>43.163616153053717</v>
      </c>
    </row>
    <row r="1453" spans="2:17" x14ac:dyDescent="0.2">
      <c r="B1453" s="209" t="s">
        <v>52</v>
      </c>
      <c r="C1453" s="187" t="s">
        <v>18</v>
      </c>
      <c r="D1453" s="188" t="s">
        <v>126</v>
      </c>
      <c r="E1453" s="187" t="str">
        <f t="shared" si="444"/>
        <v>PETotal40-44</v>
      </c>
      <c r="F1453" s="189">
        <f>VLOOKUP(E1453,'Appendix 1b. Pop 2019'!$E$4:$F$1683,2,FALSE)</f>
        <v>686170</v>
      </c>
      <c r="G1453" s="189">
        <f>VLOOKUP(E1453,'Appendix 2b. Deaths 2019'!$E$4:$F$1683,2,FALSE)</f>
        <v>2100</v>
      </c>
      <c r="H1453" s="190">
        <f t="shared" si="445"/>
        <v>3.0604660652607954E-3</v>
      </c>
      <c r="I1453" s="191">
        <v>5</v>
      </c>
      <c r="J1453" s="213">
        <f>VLOOKUP(E1453,'Appendix 3. nax IBGE 2019'!$E$5:$O$1850,11,FALSE)</f>
        <v>2.5000000000000115</v>
      </c>
      <c r="K1453" s="190">
        <f t="shared" si="453"/>
        <v>1.5186138671140551E-2</v>
      </c>
      <c r="L1453" s="190">
        <f t="shared" si="447"/>
        <v>0.9848138613288594</v>
      </c>
      <c r="M1453" s="189">
        <f t="shared" si="457"/>
        <v>94221.984212187803</v>
      </c>
      <c r="N1453" s="189">
        <f t="shared" si="446"/>
        <v>1430.8681181162997</v>
      </c>
      <c r="O1453" s="189">
        <f t="shared" si="454"/>
        <v>467532.75076564832</v>
      </c>
      <c r="P1453" s="189">
        <f t="shared" si="455"/>
        <v>3638349.2178535773</v>
      </c>
      <c r="Q1453" s="200">
        <f t="shared" si="456"/>
        <v>38.614652920702866</v>
      </c>
    </row>
    <row r="1454" spans="2:17" x14ac:dyDescent="0.2">
      <c r="B1454" s="209" t="s">
        <v>52</v>
      </c>
      <c r="C1454" s="187" t="s">
        <v>18</v>
      </c>
      <c r="D1454" s="188" t="s">
        <v>127</v>
      </c>
      <c r="E1454" s="187" t="str">
        <f t="shared" si="444"/>
        <v>PETotal45-49</v>
      </c>
      <c r="F1454" s="189">
        <f>VLOOKUP(E1454,'Appendix 1b. Pop 2019'!$E$4:$F$1683,2,FALSE)</f>
        <v>605874</v>
      </c>
      <c r="G1454" s="189">
        <f>VLOOKUP(E1454,'Appendix 2b. Deaths 2019'!$E$4:$F$1683,2,FALSE)</f>
        <v>2405</v>
      </c>
      <c r="H1454" s="190">
        <f t="shared" si="445"/>
        <v>3.9694722004905312E-3</v>
      </c>
      <c r="I1454" s="191">
        <v>5</v>
      </c>
      <c r="J1454" s="213">
        <f>VLOOKUP(E1454,'Appendix 3. nax IBGE 2019'!$E$5:$O$1850,11,FALSE)</f>
        <v>2.5000000000000164</v>
      </c>
      <c r="K1454" s="190">
        <f t="shared" si="453"/>
        <v>1.9652337484157605E-2</v>
      </c>
      <c r="L1454" s="190">
        <f t="shared" si="447"/>
        <v>0.98034766251584238</v>
      </c>
      <c r="M1454" s="189">
        <f t="shared" si="457"/>
        <v>92791.116094071505</v>
      </c>
      <c r="N1454" s="189">
        <f t="shared" si="446"/>
        <v>1823.5623290123415</v>
      </c>
      <c r="O1454" s="189">
        <f t="shared" si="454"/>
        <v>459396.6746478267</v>
      </c>
      <c r="P1454" s="189">
        <f t="shared" si="455"/>
        <v>3170816.4670879291</v>
      </c>
      <c r="Q1454" s="200">
        <f t="shared" si="456"/>
        <v>34.171552197662542</v>
      </c>
    </row>
    <row r="1455" spans="2:17" x14ac:dyDescent="0.2">
      <c r="B1455" s="209" t="s">
        <v>52</v>
      </c>
      <c r="C1455" s="187" t="s">
        <v>18</v>
      </c>
      <c r="D1455" s="188" t="s">
        <v>128</v>
      </c>
      <c r="E1455" s="187" t="str">
        <f t="shared" si="444"/>
        <v>PETotal50-54</v>
      </c>
      <c r="F1455" s="189">
        <f>VLOOKUP(E1455,'Appendix 1b. Pop 2019'!$E$4:$F$1683,2,FALSE)</f>
        <v>542335</v>
      </c>
      <c r="G1455" s="189">
        <f>VLOOKUP(E1455,'Appendix 2b. Deaths 2019'!$E$4:$F$1683,2,FALSE)</f>
        <v>3334</v>
      </c>
      <c r="H1455" s="190">
        <f t="shared" si="445"/>
        <v>6.1474918638848679E-3</v>
      </c>
      <c r="I1455" s="191">
        <v>5</v>
      </c>
      <c r="J1455" s="213">
        <f>VLOOKUP(E1455,'Appendix 3. nax IBGE 2019'!$E$5:$O$1850,11,FALSE)</f>
        <v>2.4999999999999942</v>
      </c>
      <c r="K1455" s="190">
        <f t="shared" si="453"/>
        <v>3.0272213848584448E-2</v>
      </c>
      <c r="L1455" s="190">
        <f t="shared" si="447"/>
        <v>0.96972778615141553</v>
      </c>
      <c r="M1455" s="189">
        <f t="shared" si="457"/>
        <v>90967.553765059158</v>
      </c>
      <c r="N1455" s="189">
        <f t="shared" si="446"/>
        <v>2753.7892408584744</v>
      </c>
      <c r="O1455" s="189">
        <f t="shared" si="454"/>
        <v>447953.29572314961</v>
      </c>
      <c r="P1455" s="189">
        <f t="shared" si="455"/>
        <v>2711419.7924401024</v>
      </c>
      <c r="Q1455" s="200">
        <f t="shared" si="456"/>
        <v>29.806449445071973</v>
      </c>
    </row>
    <row r="1456" spans="2:17" x14ac:dyDescent="0.2">
      <c r="B1456" s="209" t="s">
        <v>52</v>
      </c>
      <c r="C1456" s="187" t="s">
        <v>18</v>
      </c>
      <c r="D1456" s="188" t="s">
        <v>129</v>
      </c>
      <c r="E1456" s="187" t="str">
        <f t="shared" si="444"/>
        <v>PETotal55-59</v>
      </c>
      <c r="F1456" s="189">
        <f>VLOOKUP(E1456,'Appendix 1b. Pop 2019'!$E$4:$F$1683,2,FALSE)</f>
        <v>458013</v>
      </c>
      <c r="G1456" s="189">
        <f>VLOOKUP(E1456,'Appendix 2b. Deaths 2019'!$E$4:$F$1683,2,FALSE)</f>
        <v>4091</v>
      </c>
      <c r="H1456" s="190">
        <f t="shared" si="445"/>
        <v>8.9320608803680254E-3</v>
      </c>
      <c r="I1456" s="191">
        <v>5</v>
      </c>
      <c r="J1456" s="213">
        <f>VLOOKUP(E1456,'Appendix 3. nax IBGE 2019'!$E$5:$O$1850,11,FALSE)</f>
        <v>2.4999999999999916</v>
      </c>
      <c r="K1456" s="190">
        <f t="shared" si="453"/>
        <v>4.3684815815804065E-2</v>
      </c>
      <c r="L1456" s="190">
        <f t="shared" si="447"/>
        <v>0.95631518418419592</v>
      </c>
      <c r="M1456" s="189">
        <f t="shared" si="457"/>
        <v>88213.764524200684</v>
      </c>
      <c r="N1456" s="189">
        <f t="shared" si="446"/>
        <v>3853.6020556584176</v>
      </c>
      <c r="O1456" s="189">
        <f t="shared" si="454"/>
        <v>431434.81748185738</v>
      </c>
      <c r="P1456" s="189">
        <f t="shared" si="455"/>
        <v>2263466.4967169529</v>
      </c>
      <c r="Q1456" s="200">
        <f t="shared" si="456"/>
        <v>25.658881115950905</v>
      </c>
    </row>
    <row r="1457" spans="2:17" x14ac:dyDescent="0.2">
      <c r="B1457" s="209" t="s">
        <v>52</v>
      </c>
      <c r="C1457" s="187" t="s">
        <v>18</v>
      </c>
      <c r="D1457" s="188" t="s">
        <v>130</v>
      </c>
      <c r="E1457" s="187" t="str">
        <f t="shared" si="444"/>
        <v>PETotal60-64</v>
      </c>
      <c r="F1457" s="189">
        <f>VLOOKUP(E1457,'Appendix 1b. Pop 2019'!$E$4:$F$1683,2,FALSE)</f>
        <v>367366</v>
      </c>
      <c r="G1457" s="189">
        <f>VLOOKUP(E1457,'Appendix 2b. Deaths 2019'!$E$4:$F$1683,2,FALSE)</f>
        <v>4697</v>
      </c>
      <c r="H1457" s="190">
        <f t="shared" si="445"/>
        <v>1.2785614346455578E-2</v>
      </c>
      <c r="I1457" s="191">
        <v>5</v>
      </c>
      <c r="J1457" s="213">
        <f>VLOOKUP(E1457,'Appendix 3. nax IBGE 2019'!$E$5:$O$1850,11,FALSE)</f>
        <v>2.4999999999999947</v>
      </c>
      <c r="K1457" s="190">
        <f t="shared" si="453"/>
        <v>6.1947964764704558E-2</v>
      </c>
      <c r="L1457" s="190">
        <f t="shared" si="447"/>
        <v>0.93805203523529546</v>
      </c>
      <c r="M1457" s="189">
        <f t="shared" si="457"/>
        <v>84360.162468542272</v>
      </c>
      <c r="N1457" s="189">
        <f t="shared" si="446"/>
        <v>5225.9403721460085</v>
      </c>
      <c r="O1457" s="189">
        <f t="shared" si="454"/>
        <v>408735.96141234628</v>
      </c>
      <c r="P1457" s="189">
        <f t="shared" si="455"/>
        <v>1832031.6792350954</v>
      </c>
      <c r="Q1457" s="200">
        <f t="shared" si="456"/>
        <v>21.716786995499874</v>
      </c>
    </row>
    <row r="1458" spans="2:17" x14ac:dyDescent="0.2">
      <c r="B1458" s="209" t="s">
        <v>52</v>
      </c>
      <c r="C1458" s="187" t="s">
        <v>18</v>
      </c>
      <c r="D1458" s="188" t="s">
        <v>131</v>
      </c>
      <c r="E1458" s="187" t="str">
        <f t="shared" si="444"/>
        <v>PETotal65-69</v>
      </c>
      <c r="F1458" s="189">
        <f>VLOOKUP(E1458,'Appendix 1b. Pop 2019'!$E$4:$F$1683,2,FALSE)</f>
        <v>290235</v>
      </c>
      <c r="G1458" s="189">
        <f>VLOOKUP(E1458,'Appendix 2b. Deaths 2019'!$E$4:$F$1683,2,FALSE)</f>
        <v>5705</v>
      </c>
      <c r="H1458" s="190">
        <f t="shared" si="445"/>
        <v>1.965648526194291E-2</v>
      </c>
      <c r="I1458" s="191">
        <v>5</v>
      </c>
      <c r="J1458" s="213">
        <f>VLOOKUP(E1458,'Appendix 3. nax IBGE 2019'!$E$5:$O$1850,11,FALSE)</f>
        <v>2.5</v>
      </c>
      <c r="K1458" s="190">
        <f t="shared" si="453"/>
        <v>9.3678930040476532E-2</v>
      </c>
      <c r="L1458" s="190">
        <f t="shared" si="447"/>
        <v>0.90632106995952344</v>
      </c>
      <c r="M1458" s="189">
        <f t="shared" si="457"/>
        <v>79134.222096396261</v>
      </c>
      <c r="N1458" s="189">
        <f t="shared" si="446"/>
        <v>7413.2092555758372</v>
      </c>
      <c r="O1458" s="189">
        <f t="shared" si="454"/>
        <v>377138.08734304167</v>
      </c>
      <c r="P1458" s="189">
        <f t="shared" si="455"/>
        <v>1423295.7178227492</v>
      </c>
      <c r="Q1458" s="200">
        <f t="shared" si="456"/>
        <v>17.985843294055272</v>
      </c>
    </row>
    <row r="1459" spans="2:17" x14ac:dyDescent="0.2">
      <c r="B1459" s="209" t="s">
        <v>52</v>
      </c>
      <c r="C1459" s="187" t="s">
        <v>18</v>
      </c>
      <c r="D1459" s="188" t="s">
        <v>132</v>
      </c>
      <c r="E1459" s="187" t="str">
        <f t="shared" si="444"/>
        <v>PETotal70-74</v>
      </c>
      <c r="F1459" s="189">
        <f>VLOOKUP(E1459,'Appendix 1b. Pop 2019'!$E$4:$F$1683,2,FALSE)</f>
        <v>224585</v>
      </c>
      <c r="G1459" s="189">
        <f>VLOOKUP(E1459,'Appendix 2b. Deaths 2019'!$E$4:$F$1683,2,FALSE)</f>
        <v>6417</v>
      </c>
      <c r="H1459" s="190">
        <f t="shared" si="445"/>
        <v>2.8572700759178039E-2</v>
      </c>
      <c r="I1459" s="191">
        <v>5</v>
      </c>
      <c r="J1459" s="213">
        <f>VLOOKUP(E1459,'Appendix 3. nax IBGE 2019'!$E$5:$O$1850,11,FALSE)</f>
        <v>2.4999999999999964</v>
      </c>
      <c r="K1459" s="190">
        <f t="shared" si="453"/>
        <v>0.1333388744013049</v>
      </c>
      <c r="L1459" s="190">
        <f t="shared" si="447"/>
        <v>0.86666112559869513</v>
      </c>
      <c r="M1459" s="189">
        <f t="shared" si="457"/>
        <v>71721.012840820418</v>
      </c>
      <c r="N1459" s="189">
        <f t="shared" si="446"/>
        <v>9563.1991231165302</v>
      </c>
      <c r="O1459" s="189">
        <f t="shared" si="454"/>
        <v>334697.06639631075</v>
      </c>
      <c r="P1459" s="189">
        <f t="shared" si="455"/>
        <v>1046157.6304797076</v>
      </c>
      <c r="Q1459" s="200">
        <f t="shared" si="456"/>
        <v>14.586487126186833</v>
      </c>
    </row>
    <row r="1460" spans="2:17" x14ac:dyDescent="0.2">
      <c r="B1460" s="209" t="s">
        <v>52</v>
      </c>
      <c r="C1460" s="187" t="s">
        <v>18</v>
      </c>
      <c r="D1460" s="188" t="s">
        <v>133</v>
      </c>
      <c r="E1460" s="187" t="str">
        <f t="shared" si="444"/>
        <v>PETotal75-79</v>
      </c>
      <c r="F1460" s="189">
        <f>VLOOKUP(E1460,'Appendix 1b. Pop 2019'!$E$4:$F$1683,2,FALSE)</f>
        <v>152096</v>
      </c>
      <c r="G1460" s="189">
        <f>VLOOKUP(E1460,'Appendix 2b. Deaths 2019'!$E$4:$F$1683,2,FALSE)</f>
        <v>7042</v>
      </c>
      <c r="H1460" s="190">
        <f t="shared" si="445"/>
        <v>4.6299705449189987E-2</v>
      </c>
      <c r="I1460" s="191">
        <v>5</v>
      </c>
      <c r="J1460" s="213">
        <f>VLOOKUP(E1460,'Appendix 3. nax IBGE 2019'!$E$5:$O$1850,11,FALSE)</f>
        <v>2.4999999999999996</v>
      </c>
      <c r="K1460" s="190">
        <f t="shared" si="453"/>
        <v>0.20748257228890815</v>
      </c>
      <c r="L1460" s="190">
        <f t="shared" si="447"/>
        <v>0.79251742771109179</v>
      </c>
      <c r="M1460" s="189">
        <f t="shared" si="457"/>
        <v>62157.813717703888</v>
      </c>
      <c r="N1460" s="189">
        <f t="shared" si="446"/>
        <v>12896.663078003983</v>
      </c>
      <c r="O1460" s="189">
        <f t="shared" si="454"/>
        <v>278547.41089350946</v>
      </c>
      <c r="P1460" s="189">
        <f t="shared" si="455"/>
        <v>711460.56408339692</v>
      </c>
      <c r="Q1460" s="200">
        <f t="shared" si="456"/>
        <v>11.446035848599314</v>
      </c>
    </row>
    <row r="1461" spans="2:17" x14ac:dyDescent="0.2">
      <c r="B1461" s="209" t="s">
        <v>52</v>
      </c>
      <c r="C1461" s="187" t="s">
        <v>18</v>
      </c>
      <c r="D1461" s="188" t="s">
        <v>134</v>
      </c>
      <c r="E1461" s="187" t="str">
        <f t="shared" si="444"/>
        <v>PETotal80-84</v>
      </c>
      <c r="F1461" s="189">
        <f>VLOOKUP(E1461,'Appendix 1b. Pop 2019'!$E$4:$F$1683,2,FALSE)</f>
        <v>100111</v>
      </c>
      <c r="G1461" s="189">
        <f>VLOOKUP(E1461,'Appendix 2b. Deaths 2019'!$E$4:$F$1683,2,FALSE)</f>
        <v>7042</v>
      </c>
      <c r="H1461" s="190">
        <f t="shared" si="445"/>
        <v>7.0341920468280209E-2</v>
      </c>
      <c r="I1461" s="191">
        <v>5</v>
      </c>
      <c r="J1461" s="213">
        <f>VLOOKUP(E1461,'Appendix 3. nax IBGE 2019'!$E$5:$O$1850,11,FALSE)</f>
        <v>2.5000000000000009</v>
      </c>
      <c r="K1461" s="190">
        <f t="shared" si="453"/>
        <v>0.29910972170308203</v>
      </c>
      <c r="L1461" s="190">
        <f t="shared" si="447"/>
        <v>0.70089027829691797</v>
      </c>
      <c r="M1461" s="189">
        <f t="shared" si="457"/>
        <v>49261.150639699903</v>
      </c>
      <c r="N1461" s="189">
        <f t="shared" si="446"/>
        <v>14734.489058614239</v>
      </c>
      <c r="O1461" s="189">
        <f t="shared" si="454"/>
        <v>209469.53055196389</v>
      </c>
      <c r="P1461" s="189">
        <f t="shared" si="455"/>
        <v>432913.15318988741</v>
      </c>
      <c r="Q1461" s="200">
        <f t="shared" si="456"/>
        <v>8.7881250756047038</v>
      </c>
    </row>
    <row r="1462" spans="2:17" x14ac:dyDescent="0.2">
      <c r="B1462" s="209" t="s">
        <v>52</v>
      </c>
      <c r="C1462" s="187" t="s">
        <v>18</v>
      </c>
      <c r="D1462" s="188" t="s">
        <v>135</v>
      </c>
      <c r="E1462" s="187" t="str">
        <f t="shared" si="444"/>
        <v>PETotal85-89</v>
      </c>
      <c r="F1462" s="189">
        <f>VLOOKUP(E1462,'Appendix 1b. Pop 2019'!$E$4:$F$1683,2,FALSE)</f>
        <v>48604</v>
      </c>
      <c r="G1462" s="189">
        <f>VLOOKUP(E1462,'Appendix 2b. Deaths 2019'!$E$4:$F$1683,2,FALSE)</f>
        <v>5657</v>
      </c>
      <c r="H1462" s="190">
        <f t="shared" si="445"/>
        <v>0.11638959756398651</v>
      </c>
      <c r="I1462" s="191">
        <v>5</v>
      </c>
      <c r="J1462" s="213">
        <f>VLOOKUP(E1462,'Appendix 3. nax IBGE 2019'!$E$5:$O$1850,11,FALSE)</f>
        <v>2.4999999999999996</v>
      </c>
      <c r="K1462" s="190">
        <f t="shared" si="453"/>
        <v>0.45078211533711043</v>
      </c>
      <c r="L1462" s="190">
        <f t="shared" si="447"/>
        <v>0.54921788466288957</v>
      </c>
      <c r="M1462" s="189">
        <f t="shared" si="457"/>
        <v>34526.66158108566</v>
      </c>
      <c r="N1462" s="189">
        <f t="shared" si="446"/>
        <v>15564.001543050335</v>
      </c>
      <c r="O1462" s="189">
        <f t="shared" si="454"/>
        <v>133723.30404780246</v>
      </c>
      <c r="P1462" s="189">
        <f t="shared" si="455"/>
        <v>223443.62263792352</v>
      </c>
      <c r="Q1462" s="200">
        <f t="shared" si="456"/>
        <v>6.4716254745095316</v>
      </c>
    </row>
    <row r="1463" spans="2:17" x14ac:dyDescent="0.2">
      <c r="B1463" s="210" t="s">
        <v>52</v>
      </c>
      <c r="C1463" s="211" t="s">
        <v>18</v>
      </c>
      <c r="D1463" s="203" t="s">
        <v>8</v>
      </c>
      <c r="E1463" s="211" t="str">
        <f t="shared" si="444"/>
        <v>PETotal90+</v>
      </c>
      <c r="F1463" s="204">
        <f>VLOOKUP(E1463,'Appendix 1b. Pop 2019'!$E$4:$F$1683,2,FALSE)</f>
        <v>30177</v>
      </c>
      <c r="G1463" s="204">
        <f>VLOOKUP(E1463,'Appendix 2b. Deaths 2019'!$E$4:$F$1683,2,FALSE)</f>
        <v>6378</v>
      </c>
      <c r="H1463" s="202">
        <f t="shared" si="445"/>
        <v>0.21135301719852867</v>
      </c>
      <c r="I1463" s="205"/>
      <c r="J1463" s="214">
        <f>VLOOKUP(E1463,'Appendix 3. nax IBGE 2019'!$E$5:$O$1850,11,FALSE)</f>
        <v>5.0359034770266113</v>
      </c>
      <c r="K1463" s="202">
        <v>1</v>
      </c>
      <c r="L1463" s="202">
        <f t="shared" si="447"/>
        <v>0</v>
      </c>
      <c r="M1463" s="204">
        <f t="shared" si="457"/>
        <v>18962.660038035327</v>
      </c>
      <c r="N1463" s="204">
        <f t="shared" si="446"/>
        <v>18962.660038035327</v>
      </c>
      <c r="O1463" s="204">
        <f>M1463*Q1463</f>
        <v>89720.318590121053</v>
      </c>
      <c r="P1463" s="204">
        <f>O1463</f>
        <v>89720.318590121053</v>
      </c>
      <c r="Q1463" s="206">
        <f>1/H1463</f>
        <v>4.731420507996237</v>
      </c>
    </row>
    <row r="1464" spans="2:17" x14ac:dyDescent="0.2">
      <c r="B1464" s="207" t="s">
        <v>48</v>
      </c>
      <c r="C1464" s="208" t="s">
        <v>18</v>
      </c>
      <c r="D1464" s="194">
        <v>0</v>
      </c>
      <c r="E1464" s="208" t="str">
        <f t="shared" si="444"/>
        <v>PITotal0</v>
      </c>
      <c r="F1464" s="195">
        <f>VLOOKUP(E1464,'Appendix 1b. Pop 2019'!$E$4:$F$1683,2,FALSE)</f>
        <v>48109</v>
      </c>
      <c r="G1464" s="195">
        <f>VLOOKUP(E1464,'Appendix 2b. Deaths 2019'!$E$4:$F$1683,2,FALSE)</f>
        <v>694</v>
      </c>
      <c r="H1464" s="193">
        <f t="shared" si="445"/>
        <v>1.4425575256189071E-2</v>
      </c>
      <c r="I1464" s="196">
        <v>1</v>
      </c>
      <c r="J1464" s="212">
        <f>VLOOKUP(E1464,'Appendix 3. nax IBGE 2019'!$E$5:$O$1850,11,FALSE)</f>
        <v>0.1023795127512829</v>
      </c>
      <c r="K1464" s="193">
        <f t="shared" ref="K1464:K1482" si="458">(I1464*H1464)/(1+(I1464-J1464)*H1464)</f>
        <v>1.4241170724322608E-2</v>
      </c>
      <c r="L1464" s="193">
        <f t="shared" si="447"/>
        <v>0.98575882927567737</v>
      </c>
      <c r="M1464" s="195">
        <v>100000</v>
      </c>
      <c r="N1464" s="195">
        <f t="shared" si="446"/>
        <v>1424.1170724322608</v>
      </c>
      <c r="O1464" s="195">
        <f t="shared" ref="O1464:O1482" si="459">M1465*I1464+N1464*J1464</f>
        <v>98721.683339544135</v>
      </c>
      <c r="P1464" s="195">
        <f t="shared" ref="P1464:P1482" si="460">P1465+O1464</f>
        <v>7595997.388644618</v>
      </c>
      <c r="Q1464" s="197">
        <f t="shared" ref="Q1464:Q1482" si="461">P1464/M1464</f>
        <v>75.959973886446178</v>
      </c>
    </row>
    <row r="1465" spans="2:17" x14ac:dyDescent="0.2">
      <c r="B1465" s="209" t="s">
        <v>48</v>
      </c>
      <c r="C1465" s="187" t="s">
        <v>18</v>
      </c>
      <c r="D1465" s="199" t="s">
        <v>139</v>
      </c>
      <c r="E1465" s="187" t="str">
        <f t="shared" si="444"/>
        <v>PITotal01-04</v>
      </c>
      <c r="F1465" s="189">
        <f>VLOOKUP(E1465,'Appendix 1b. Pop 2019'!$E$4:$F$1683,2,FALSE)</f>
        <v>190397</v>
      </c>
      <c r="G1465" s="189">
        <f>VLOOKUP(E1465,'Appendix 2b. Deaths 2019'!$E$4:$F$1683,2,FALSE)</f>
        <v>101</v>
      </c>
      <c r="H1465" s="190">
        <f t="shared" si="445"/>
        <v>5.3047054312830558E-4</v>
      </c>
      <c r="I1465" s="191">
        <v>4</v>
      </c>
      <c r="J1465" s="213">
        <f>VLOOKUP(E1465,'Appendix 3. nax IBGE 2019'!$E$5:$O$1850,11,FALSE)</f>
        <v>1.4956277639263018</v>
      </c>
      <c r="K1465" s="190">
        <f t="shared" si="458"/>
        <v>2.1190670011136683E-3</v>
      </c>
      <c r="L1465" s="190">
        <f t="shared" si="447"/>
        <v>0.99788093299888636</v>
      </c>
      <c r="M1465" s="189">
        <f t="shared" ref="M1465:M1483" si="462">M1464-N1464</f>
        <v>98575.882927567742</v>
      </c>
      <c r="N1465" s="189">
        <f t="shared" si="446"/>
        <v>208.88890061745303</v>
      </c>
      <c r="O1465" s="189">
        <f t="shared" si="459"/>
        <v>393780.39614714065</v>
      </c>
      <c r="P1465" s="189">
        <f t="shared" si="460"/>
        <v>7497275.7053050734</v>
      </c>
      <c r="Q1465" s="200">
        <f t="shared" si="461"/>
        <v>76.055881851080883</v>
      </c>
    </row>
    <row r="1466" spans="2:17" x14ac:dyDescent="0.2">
      <c r="B1466" s="209" t="s">
        <v>48</v>
      </c>
      <c r="C1466" s="187" t="s">
        <v>18</v>
      </c>
      <c r="D1466" s="199" t="s">
        <v>138</v>
      </c>
      <c r="E1466" s="187" t="str">
        <f t="shared" si="444"/>
        <v>PITotal05-09</v>
      </c>
      <c r="F1466" s="189">
        <f>VLOOKUP(E1466,'Appendix 1b. Pop 2019'!$E$4:$F$1683,2,FALSE)</f>
        <v>238009</v>
      </c>
      <c r="G1466" s="189">
        <f>VLOOKUP(E1466,'Appendix 2b. Deaths 2019'!$E$4:$F$1683,2,FALSE)</f>
        <v>52</v>
      </c>
      <c r="H1466" s="190">
        <f t="shared" si="445"/>
        <v>2.1847913314202404E-4</v>
      </c>
      <c r="I1466" s="191">
        <v>5</v>
      </c>
      <c r="J1466" s="213">
        <f>VLOOKUP(E1466,'Appendix 3. nax IBGE 2019'!$E$5:$O$1850,11,FALSE)</f>
        <v>2.4999999999997917</v>
      </c>
      <c r="K1466" s="190">
        <f t="shared" si="458"/>
        <v>1.0917993272836451E-3</v>
      </c>
      <c r="L1466" s="190">
        <f t="shared" si="447"/>
        <v>0.99890820067271635</v>
      </c>
      <c r="M1466" s="189">
        <f t="shared" si="462"/>
        <v>98366.994026950284</v>
      </c>
      <c r="N1466" s="189">
        <f t="shared" si="446"/>
        <v>107.39701790553866</v>
      </c>
      <c r="O1466" s="189">
        <f t="shared" si="459"/>
        <v>491566.47758998757</v>
      </c>
      <c r="P1466" s="189">
        <f t="shared" si="460"/>
        <v>7103495.3091579331</v>
      </c>
      <c r="Q1466" s="200">
        <f t="shared" si="461"/>
        <v>72.214215544817193</v>
      </c>
    </row>
    <row r="1467" spans="2:17" x14ac:dyDescent="0.2">
      <c r="B1467" s="209" t="s">
        <v>48</v>
      </c>
      <c r="C1467" s="187" t="s">
        <v>18</v>
      </c>
      <c r="D1467" s="199" t="s">
        <v>120</v>
      </c>
      <c r="E1467" s="187" t="str">
        <f t="shared" si="444"/>
        <v>PITotal10-14</v>
      </c>
      <c r="F1467" s="189">
        <f>VLOOKUP(E1467,'Appendix 1b. Pop 2019'!$E$4:$F$1683,2,FALSE)</f>
        <v>265172</v>
      </c>
      <c r="G1467" s="189">
        <f>VLOOKUP(E1467,'Appendix 2b. Deaths 2019'!$E$4:$F$1683,2,FALSE)</f>
        <v>83</v>
      </c>
      <c r="H1467" s="190">
        <f t="shared" si="445"/>
        <v>3.1300438960372892E-4</v>
      </c>
      <c r="I1467" s="191">
        <v>5</v>
      </c>
      <c r="J1467" s="213">
        <f>VLOOKUP(E1467,'Appendix 3. nax IBGE 2019'!$E$5:$O$1850,11,FALSE)</f>
        <v>2.5000000000000169</v>
      </c>
      <c r="K1467" s="190">
        <f t="shared" si="458"/>
        <v>1.5637982587200594E-3</v>
      </c>
      <c r="L1467" s="190">
        <f t="shared" si="447"/>
        <v>0.99843620174127989</v>
      </c>
      <c r="M1467" s="189">
        <f t="shared" si="462"/>
        <v>98259.597009044752</v>
      </c>
      <c r="N1467" s="189">
        <f t="shared" si="446"/>
        <v>153.65818670527895</v>
      </c>
      <c r="O1467" s="189">
        <f t="shared" si="459"/>
        <v>490913.83957846055</v>
      </c>
      <c r="P1467" s="189">
        <f t="shared" si="460"/>
        <v>6611928.8315679459</v>
      </c>
      <c r="Q1467" s="200">
        <f t="shared" si="461"/>
        <v>67.290412670421603</v>
      </c>
    </row>
    <row r="1468" spans="2:17" x14ac:dyDescent="0.2">
      <c r="B1468" s="209" t="s">
        <v>48</v>
      </c>
      <c r="C1468" s="187" t="s">
        <v>18</v>
      </c>
      <c r="D1468" s="188" t="s">
        <v>121</v>
      </c>
      <c r="E1468" s="187" t="str">
        <f t="shared" si="444"/>
        <v>PITotal15-19</v>
      </c>
      <c r="F1468" s="189">
        <f>VLOOKUP(E1468,'Appendix 1b. Pop 2019'!$E$4:$F$1683,2,FALSE)</f>
        <v>291641</v>
      </c>
      <c r="G1468" s="189">
        <f>VLOOKUP(E1468,'Appendix 2b. Deaths 2019'!$E$4:$F$1683,2,FALSE)</f>
        <v>265</v>
      </c>
      <c r="H1468" s="190">
        <f t="shared" si="445"/>
        <v>9.0865138989373927E-4</v>
      </c>
      <c r="I1468" s="191">
        <v>5</v>
      </c>
      <c r="J1468" s="213">
        <f>VLOOKUP(E1468,'Appendix 3. nax IBGE 2019'!$E$5:$O$1850,11,FALSE)</f>
        <v>2.4999999999999729</v>
      </c>
      <c r="K1468" s="190">
        <f t="shared" si="458"/>
        <v>4.532959749027979E-3</v>
      </c>
      <c r="L1468" s="190">
        <f t="shared" si="447"/>
        <v>0.99546704025097199</v>
      </c>
      <c r="M1468" s="189">
        <f t="shared" si="462"/>
        <v>98105.938822339478</v>
      </c>
      <c r="N1468" s="189">
        <f t="shared" si="446"/>
        <v>444.71027182226624</v>
      </c>
      <c r="O1468" s="189">
        <f t="shared" si="459"/>
        <v>489417.91843214177</v>
      </c>
      <c r="P1468" s="189">
        <f t="shared" si="460"/>
        <v>6121014.991989485</v>
      </c>
      <c r="Q1468" s="200">
        <f t="shared" si="461"/>
        <v>62.391890495783962</v>
      </c>
    </row>
    <row r="1469" spans="2:17" x14ac:dyDescent="0.2">
      <c r="B1469" s="209" t="s">
        <v>48</v>
      </c>
      <c r="C1469" s="187" t="s">
        <v>18</v>
      </c>
      <c r="D1469" s="188" t="s">
        <v>122</v>
      </c>
      <c r="E1469" s="187" t="str">
        <f t="shared" si="444"/>
        <v>PITotal20-24</v>
      </c>
      <c r="F1469" s="189">
        <f>VLOOKUP(E1469,'Appendix 1b. Pop 2019'!$E$4:$F$1683,2,FALSE)</f>
        <v>290786</v>
      </c>
      <c r="G1469" s="189">
        <f>VLOOKUP(E1469,'Appendix 2b. Deaths 2019'!$E$4:$F$1683,2,FALSE)</f>
        <v>388</v>
      </c>
      <c r="H1469" s="190">
        <f t="shared" si="445"/>
        <v>1.3343145818574484E-3</v>
      </c>
      <c r="I1469" s="191">
        <v>5</v>
      </c>
      <c r="J1469" s="213">
        <f>VLOOKUP(E1469,'Appendix 3. nax IBGE 2019'!$E$5:$O$1850,11,FALSE)</f>
        <v>2.5000000000000417</v>
      </c>
      <c r="K1469" s="190">
        <f t="shared" si="458"/>
        <v>6.6493919576632535E-3</v>
      </c>
      <c r="L1469" s="190">
        <f t="shared" si="447"/>
        <v>0.99335060804233677</v>
      </c>
      <c r="M1469" s="189">
        <f t="shared" si="462"/>
        <v>97661.228550517219</v>
      </c>
      <c r="N1469" s="189">
        <f t="shared" si="446"/>
        <v>649.38778769932208</v>
      </c>
      <c r="O1469" s="189">
        <f t="shared" si="459"/>
        <v>486682.67328333779</v>
      </c>
      <c r="P1469" s="189">
        <f t="shared" si="460"/>
        <v>5631597.0735573433</v>
      </c>
      <c r="Q1469" s="200">
        <f t="shared" si="461"/>
        <v>57.664614270588324</v>
      </c>
    </row>
    <row r="1470" spans="2:17" x14ac:dyDescent="0.2">
      <c r="B1470" s="209" t="s">
        <v>48</v>
      </c>
      <c r="C1470" s="187" t="s">
        <v>18</v>
      </c>
      <c r="D1470" s="188" t="s">
        <v>123</v>
      </c>
      <c r="E1470" s="187" t="str">
        <f t="shared" si="444"/>
        <v>PITotal25-29</v>
      </c>
      <c r="F1470" s="189">
        <f>VLOOKUP(E1470,'Appendix 1b. Pop 2019'!$E$4:$F$1683,2,FALSE)</f>
        <v>264919</v>
      </c>
      <c r="G1470" s="189">
        <f>VLOOKUP(E1470,'Appendix 2b. Deaths 2019'!$E$4:$F$1683,2,FALSE)</f>
        <v>413</v>
      </c>
      <c r="H1470" s="190">
        <f t="shared" si="445"/>
        <v>1.5589670805038521E-3</v>
      </c>
      <c r="I1470" s="191">
        <v>5</v>
      </c>
      <c r="J1470" s="213">
        <f>VLOOKUP(E1470,'Appendix 3. nax IBGE 2019'!$E$5:$O$1850,11,FALSE)</f>
        <v>2.5000000000000133</v>
      </c>
      <c r="K1470" s="190">
        <f t="shared" si="458"/>
        <v>7.7645736158660512E-3</v>
      </c>
      <c r="L1470" s="190">
        <f t="shared" si="447"/>
        <v>0.99223542638413398</v>
      </c>
      <c r="M1470" s="189">
        <f t="shared" si="462"/>
        <v>97011.840762817897</v>
      </c>
      <c r="N1470" s="189">
        <f t="shared" si="446"/>
        <v>753.25557921357449</v>
      </c>
      <c r="O1470" s="189">
        <f t="shared" si="459"/>
        <v>483176.06486605562</v>
      </c>
      <c r="P1470" s="189">
        <f t="shared" si="460"/>
        <v>5144914.4002740057</v>
      </c>
      <c r="Q1470" s="200">
        <f t="shared" si="461"/>
        <v>53.033880811031025</v>
      </c>
    </row>
    <row r="1471" spans="2:17" x14ac:dyDescent="0.2">
      <c r="B1471" s="209" t="s">
        <v>48</v>
      </c>
      <c r="C1471" s="187" t="s">
        <v>18</v>
      </c>
      <c r="D1471" s="188" t="s">
        <v>124</v>
      </c>
      <c r="E1471" s="187" t="str">
        <f t="shared" si="444"/>
        <v>PITotal30-34</v>
      </c>
      <c r="F1471" s="189">
        <f>VLOOKUP(E1471,'Appendix 1b. Pop 2019'!$E$4:$F$1683,2,FALSE)</f>
        <v>265970</v>
      </c>
      <c r="G1471" s="189">
        <f>VLOOKUP(E1471,'Appendix 2b. Deaths 2019'!$E$4:$F$1683,2,FALSE)</f>
        <v>512</v>
      </c>
      <c r="H1471" s="190">
        <f t="shared" si="445"/>
        <v>1.9250291386246569E-3</v>
      </c>
      <c r="I1471" s="191">
        <v>5</v>
      </c>
      <c r="J1471" s="213">
        <f>VLOOKUP(E1471,'Appendix 3. nax IBGE 2019'!$E$5:$O$1850,11,FALSE)</f>
        <v>2.5000000000000133</v>
      </c>
      <c r="K1471" s="190">
        <f t="shared" si="458"/>
        <v>9.5790458372310584E-3</v>
      </c>
      <c r="L1471" s="190">
        <f t="shared" si="447"/>
        <v>0.99042095416276899</v>
      </c>
      <c r="M1471" s="189">
        <f t="shared" si="462"/>
        <v>96258.585183604329</v>
      </c>
      <c r="N1471" s="189">
        <f t="shared" si="446"/>
        <v>922.0653997007563</v>
      </c>
      <c r="O1471" s="189">
        <f t="shared" si="459"/>
        <v>478987.76241876971</v>
      </c>
      <c r="P1471" s="189">
        <f t="shared" si="460"/>
        <v>4661738.33540795</v>
      </c>
      <c r="Q1471" s="200">
        <f t="shared" si="461"/>
        <v>48.429325306580353</v>
      </c>
    </row>
    <row r="1472" spans="2:17" x14ac:dyDescent="0.2">
      <c r="B1472" s="209" t="s">
        <v>48</v>
      </c>
      <c r="C1472" s="187" t="s">
        <v>18</v>
      </c>
      <c r="D1472" s="188" t="s">
        <v>125</v>
      </c>
      <c r="E1472" s="187" t="str">
        <f t="shared" si="444"/>
        <v>PITotal35-39</v>
      </c>
      <c r="F1472" s="189">
        <f>VLOOKUP(E1472,'Appendix 1b. Pop 2019'!$E$4:$F$1683,2,FALSE)</f>
        <v>252388</v>
      </c>
      <c r="G1472" s="189">
        <f>VLOOKUP(E1472,'Appendix 2b. Deaths 2019'!$E$4:$F$1683,2,FALSE)</f>
        <v>582</v>
      </c>
      <c r="H1472" s="190">
        <f t="shared" si="445"/>
        <v>2.3059733426311871E-3</v>
      </c>
      <c r="I1472" s="191">
        <v>5</v>
      </c>
      <c r="J1472" s="213">
        <f>VLOOKUP(E1472,'Appendix 3. nax IBGE 2019'!$E$5:$O$1850,11,FALSE)</f>
        <v>2.499999999999968</v>
      </c>
      <c r="K1472" s="190">
        <f t="shared" si="458"/>
        <v>1.1463778792403177E-2</v>
      </c>
      <c r="L1472" s="190">
        <f t="shared" si="447"/>
        <v>0.98853622120759688</v>
      </c>
      <c r="M1472" s="189">
        <f t="shared" si="462"/>
        <v>95336.519783903568</v>
      </c>
      <c r="N1472" s="189">
        <f t="shared" si="446"/>
        <v>1092.9167736402396</v>
      </c>
      <c r="O1472" s="189">
        <f t="shared" si="459"/>
        <v>473950.30698541715</v>
      </c>
      <c r="P1472" s="189">
        <f t="shared" si="460"/>
        <v>4182750.5729891807</v>
      </c>
      <c r="Q1472" s="200">
        <f t="shared" si="461"/>
        <v>43.87353956773434</v>
      </c>
    </row>
    <row r="1473" spans="2:17" x14ac:dyDescent="0.2">
      <c r="B1473" s="209" t="s">
        <v>48</v>
      </c>
      <c r="C1473" s="187" t="s">
        <v>18</v>
      </c>
      <c r="D1473" s="188" t="s">
        <v>126</v>
      </c>
      <c r="E1473" s="187" t="str">
        <f t="shared" si="444"/>
        <v>PITotal40-44</v>
      </c>
      <c r="F1473" s="189">
        <f>VLOOKUP(E1473,'Appendix 1b. Pop 2019'!$E$4:$F$1683,2,FALSE)</f>
        <v>229124</v>
      </c>
      <c r="G1473" s="189">
        <f>VLOOKUP(E1473,'Appendix 2b. Deaths 2019'!$E$4:$F$1683,2,FALSE)</f>
        <v>673</v>
      </c>
      <c r="H1473" s="190">
        <f t="shared" si="445"/>
        <v>2.9372741397671129E-3</v>
      </c>
      <c r="I1473" s="191">
        <v>5</v>
      </c>
      <c r="J1473" s="213">
        <f>VLOOKUP(E1473,'Appendix 3. nax IBGE 2019'!$E$5:$O$1850,11,FALSE)</f>
        <v>2.4999999999999876</v>
      </c>
      <c r="K1473" s="190">
        <f t="shared" si="458"/>
        <v>1.4579312107761261E-2</v>
      </c>
      <c r="L1473" s="190">
        <f t="shared" si="447"/>
        <v>0.98542068789223869</v>
      </c>
      <c r="M1473" s="189">
        <f t="shared" si="462"/>
        <v>94243.603010263323</v>
      </c>
      <c r="N1473" s="189">
        <f t="shared" si="446"/>
        <v>1374.0069024465777</v>
      </c>
      <c r="O1473" s="189">
        <f t="shared" si="459"/>
        <v>467782.99779520015</v>
      </c>
      <c r="P1473" s="189">
        <f t="shared" si="460"/>
        <v>3708800.2660037633</v>
      </c>
      <c r="Q1473" s="200">
        <f t="shared" si="461"/>
        <v>39.35333696441834</v>
      </c>
    </row>
    <row r="1474" spans="2:17" x14ac:dyDescent="0.2">
      <c r="B1474" s="209" t="s">
        <v>48</v>
      </c>
      <c r="C1474" s="187" t="s">
        <v>18</v>
      </c>
      <c r="D1474" s="188" t="s">
        <v>127</v>
      </c>
      <c r="E1474" s="187" t="str">
        <f t="shared" si="444"/>
        <v>PITotal45-49</v>
      </c>
      <c r="F1474" s="189">
        <f>VLOOKUP(E1474,'Appendix 1b. Pop 2019'!$E$4:$F$1683,2,FALSE)</f>
        <v>193239</v>
      </c>
      <c r="G1474" s="189">
        <f>VLOOKUP(E1474,'Appendix 2b. Deaths 2019'!$E$4:$F$1683,2,FALSE)</f>
        <v>721</v>
      </c>
      <c r="H1474" s="190">
        <f t="shared" si="445"/>
        <v>3.7311308793773514E-3</v>
      </c>
      <c r="I1474" s="191">
        <v>5</v>
      </c>
      <c r="J1474" s="213">
        <f>VLOOKUP(E1474,'Appendix 3. nax IBGE 2019'!$E$5:$O$1850,11,FALSE)</f>
        <v>2.4999999999999987</v>
      </c>
      <c r="K1474" s="190">
        <f t="shared" si="458"/>
        <v>1.8483245873314142E-2</v>
      </c>
      <c r="L1474" s="190">
        <f t="shared" si="447"/>
        <v>0.98151675412668582</v>
      </c>
      <c r="M1474" s="189">
        <f t="shared" si="462"/>
        <v>92869.596107816746</v>
      </c>
      <c r="N1474" s="189">
        <f t="shared" si="446"/>
        <v>1716.5315790161549</v>
      </c>
      <c r="O1474" s="189">
        <f t="shared" si="459"/>
        <v>460056.65159154334</v>
      </c>
      <c r="P1474" s="189">
        <f t="shared" si="460"/>
        <v>3241017.2682085633</v>
      </c>
      <c r="Q1474" s="200">
        <f t="shared" si="461"/>
        <v>34.898582572125235</v>
      </c>
    </row>
    <row r="1475" spans="2:17" x14ac:dyDescent="0.2">
      <c r="B1475" s="209" t="s">
        <v>48</v>
      </c>
      <c r="C1475" s="187" t="s">
        <v>18</v>
      </c>
      <c r="D1475" s="188" t="s">
        <v>128</v>
      </c>
      <c r="E1475" s="187" t="str">
        <f t="shared" si="444"/>
        <v>PITotal50-54</v>
      </c>
      <c r="F1475" s="189">
        <f>VLOOKUP(E1475,'Appendix 1b. Pop 2019'!$E$4:$F$1683,2,FALSE)</f>
        <v>177639</v>
      </c>
      <c r="G1475" s="189">
        <f>VLOOKUP(E1475,'Appendix 2b. Deaths 2019'!$E$4:$F$1683,2,FALSE)</f>
        <v>979</v>
      </c>
      <c r="H1475" s="190">
        <f t="shared" si="445"/>
        <v>5.5111771626726114E-3</v>
      </c>
      <c r="I1475" s="191">
        <v>5</v>
      </c>
      <c r="J1475" s="213">
        <f>VLOOKUP(E1475,'Appendix 3. nax IBGE 2019'!$E$5:$O$1850,11,FALSE)</f>
        <v>2.5</v>
      </c>
      <c r="K1475" s="190">
        <f t="shared" si="458"/>
        <v>2.7181382280182024E-2</v>
      </c>
      <c r="L1475" s="190">
        <f t="shared" si="447"/>
        <v>0.97281861771981792</v>
      </c>
      <c r="M1475" s="189">
        <f t="shared" si="462"/>
        <v>91153.064528800591</v>
      </c>
      <c r="N1475" s="189">
        <f t="shared" si="446"/>
        <v>2477.6662929674289</v>
      </c>
      <c r="O1475" s="189">
        <f t="shared" si="459"/>
        <v>449571.15691158437</v>
      </c>
      <c r="P1475" s="189">
        <f t="shared" si="460"/>
        <v>2780960.6166170202</v>
      </c>
      <c r="Q1475" s="200">
        <f t="shared" si="461"/>
        <v>30.508690311101411</v>
      </c>
    </row>
    <row r="1476" spans="2:17" x14ac:dyDescent="0.2">
      <c r="B1476" s="209" t="s">
        <v>48</v>
      </c>
      <c r="C1476" s="187" t="s">
        <v>18</v>
      </c>
      <c r="D1476" s="188" t="s">
        <v>129</v>
      </c>
      <c r="E1476" s="187" t="str">
        <f t="shared" ref="E1476:E1539" si="463">_xlfn.CONCAT(B1476,C1476,D1476)</f>
        <v>PITotal55-59</v>
      </c>
      <c r="F1476" s="189">
        <f>VLOOKUP(E1476,'Appendix 1b. Pop 2019'!$E$4:$F$1683,2,FALSE)</f>
        <v>153786</v>
      </c>
      <c r="G1476" s="189">
        <f>VLOOKUP(E1476,'Appendix 2b. Deaths 2019'!$E$4:$F$1683,2,FALSE)</f>
        <v>1121</v>
      </c>
      <c r="H1476" s="190">
        <f t="shared" ref="H1476:H1539" si="464">G1476/F1476</f>
        <v>7.2893501359031377E-3</v>
      </c>
      <c r="I1476" s="191">
        <v>5</v>
      </c>
      <c r="J1476" s="213">
        <f>VLOOKUP(E1476,'Appendix 3. nax IBGE 2019'!$E$5:$O$1850,11,FALSE)</f>
        <v>2.4999999999999898</v>
      </c>
      <c r="K1476" s="190">
        <f t="shared" si="458"/>
        <v>3.5794454892919977E-2</v>
      </c>
      <c r="L1476" s="190">
        <f t="shared" si="447"/>
        <v>0.96420554510708001</v>
      </c>
      <c r="M1476" s="189">
        <f t="shared" si="462"/>
        <v>88675.398235833156</v>
      </c>
      <c r="N1476" s="189">
        <f t="shared" ref="N1476:N1539" si="465">M1476*K1476</f>
        <v>3174.0875422642457</v>
      </c>
      <c r="O1476" s="189">
        <f t="shared" si="459"/>
        <v>435441.77232350514</v>
      </c>
      <c r="P1476" s="189">
        <f t="shared" si="460"/>
        <v>2331389.4597054357</v>
      </c>
      <c r="Q1476" s="200">
        <f t="shared" si="461"/>
        <v>26.291277018064029</v>
      </c>
    </row>
    <row r="1477" spans="2:17" x14ac:dyDescent="0.2">
      <c r="B1477" s="209" t="s">
        <v>48</v>
      </c>
      <c r="C1477" s="187" t="s">
        <v>18</v>
      </c>
      <c r="D1477" s="188" t="s">
        <v>130</v>
      </c>
      <c r="E1477" s="187" t="str">
        <f t="shared" si="463"/>
        <v>PITotal60-64</v>
      </c>
      <c r="F1477" s="189">
        <f>VLOOKUP(E1477,'Appendix 1b. Pop 2019'!$E$4:$F$1683,2,FALSE)</f>
        <v>125369</v>
      </c>
      <c r="G1477" s="189">
        <f>VLOOKUP(E1477,'Appendix 2b. Deaths 2019'!$E$4:$F$1683,2,FALSE)</f>
        <v>1286</v>
      </c>
      <c r="H1477" s="190">
        <f t="shared" si="464"/>
        <v>1.0257719212883567E-2</v>
      </c>
      <c r="I1477" s="191">
        <v>5</v>
      </c>
      <c r="J1477" s="213">
        <f>VLOOKUP(E1477,'Appendix 3. nax IBGE 2019'!$E$5:$O$1850,11,FALSE)</f>
        <v>2.5</v>
      </c>
      <c r="K1477" s="190">
        <f t="shared" si="458"/>
        <v>5.0006221613886639E-2</v>
      </c>
      <c r="L1477" s="190">
        <f t="shared" ref="L1477:L1540" si="466">1-K1477</f>
        <v>0.94999377838611332</v>
      </c>
      <c r="M1477" s="189">
        <f t="shared" si="462"/>
        <v>85501.310693568914</v>
      </c>
      <c r="N1477" s="189">
        <f t="shared" si="465"/>
        <v>4275.5974908203825</v>
      </c>
      <c r="O1477" s="189">
        <f t="shared" si="459"/>
        <v>416817.55974079366</v>
      </c>
      <c r="P1477" s="189">
        <f t="shared" si="460"/>
        <v>1895947.6873819304</v>
      </c>
      <c r="Q1477" s="200">
        <f t="shared" si="461"/>
        <v>22.174486823680194</v>
      </c>
    </row>
    <row r="1478" spans="2:17" x14ac:dyDescent="0.2">
      <c r="B1478" s="209" t="s">
        <v>48</v>
      </c>
      <c r="C1478" s="187" t="s">
        <v>18</v>
      </c>
      <c r="D1478" s="188" t="s">
        <v>131</v>
      </c>
      <c r="E1478" s="187" t="str">
        <f t="shared" si="463"/>
        <v>PITotal65-69</v>
      </c>
      <c r="F1478" s="189">
        <f>VLOOKUP(E1478,'Appendix 1b. Pop 2019'!$E$4:$F$1683,2,FALSE)</f>
        <v>100658</v>
      </c>
      <c r="G1478" s="189">
        <f>VLOOKUP(E1478,'Appendix 2b. Deaths 2019'!$E$4:$F$1683,2,FALSE)</f>
        <v>1733</v>
      </c>
      <c r="H1478" s="190">
        <f t="shared" si="464"/>
        <v>1.7216714021736971E-2</v>
      </c>
      <c r="I1478" s="191">
        <v>5</v>
      </c>
      <c r="J1478" s="213">
        <f>VLOOKUP(E1478,'Appendix 3. nax IBGE 2019'!$E$5:$O$1850,11,FALSE)</f>
        <v>2.5000000000000031</v>
      </c>
      <c r="K1478" s="190">
        <f t="shared" si="458"/>
        <v>8.253127663931499E-2</v>
      </c>
      <c r="L1478" s="190">
        <f t="shared" si="466"/>
        <v>0.91746872336068497</v>
      </c>
      <c r="M1478" s="189">
        <f t="shared" si="462"/>
        <v>81225.713202748535</v>
      </c>
      <c r="N1478" s="189">
        <f t="shared" si="465"/>
        <v>6703.6618065616994</v>
      </c>
      <c r="O1478" s="189">
        <f t="shared" si="459"/>
        <v>389369.41149733844</v>
      </c>
      <c r="P1478" s="189">
        <f t="shared" si="460"/>
        <v>1479130.1276411368</v>
      </c>
      <c r="Q1478" s="200">
        <f t="shared" si="461"/>
        <v>18.210121762169834</v>
      </c>
    </row>
    <row r="1479" spans="2:17" x14ac:dyDescent="0.2">
      <c r="B1479" s="209" t="s">
        <v>48</v>
      </c>
      <c r="C1479" s="187" t="s">
        <v>18</v>
      </c>
      <c r="D1479" s="188" t="s">
        <v>132</v>
      </c>
      <c r="E1479" s="187" t="str">
        <f t="shared" si="463"/>
        <v>PITotal70-74</v>
      </c>
      <c r="F1479" s="189">
        <f>VLOOKUP(E1479,'Appendix 1b. Pop 2019'!$E$4:$F$1683,2,FALSE)</f>
        <v>75417</v>
      </c>
      <c r="G1479" s="189">
        <f>VLOOKUP(E1479,'Appendix 2b. Deaths 2019'!$E$4:$F$1683,2,FALSE)</f>
        <v>1851</v>
      </c>
      <c r="H1479" s="190">
        <f t="shared" si="464"/>
        <v>2.4543537929114127E-2</v>
      </c>
      <c r="I1479" s="191">
        <v>5</v>
      </c>
      <c r="J1479" s="213">
        <f>VLOOKUP(E1479,'Appendix 3. nax IBGE 2019'!$E$5:$O$1850,11,FALSE)</f>
        <v>2.4999999999999947</v>
      </c>
      <c r="K1479" s="190">
        <f t="shared" si="458"/>
        <v>0.11562318460356424</v>
      </c>
      <c r="L1479" s="190">
        <f t="shared" si="466"/>
        <v>0.88437681539643576</v>
      </c>
      <c r="M1479" s="189">
        <f t="shared" si="462"/>
        <v>74522.051396186842</v>
      </c>
      <c r="N1479" s="189">
        <f t="shared" si="465"/>
        <v>8616.4769056176137</v>
      </c>
      <c r="O1479" s="189">
        <f t="shared" si="459"/>
        <v>351069.06471689011</v>
      </c>
      <c r="P1479" s="189">
        <f t="shared" si="460"/>
        <v>1089760.7161437983</v>
      </c>
      <c r="Q1479" s="200">
        <f t="shared" si="461"/>
        <v>14.623332231559576</v>
      </c>
    </row>
    <row r="1480" spans="2:17" x14ac:dyDescent="0.2">
      <c r="B1480" s="209" t="s">
        <v>48</v>
      </c>
      <c r="C1480" s="187" t="s">
        <v>18</v>
      </c>
      <c r="D1480" s="188" t="s">
        <v>133</v>
      </c>
      <c r="E1480" s="187" t="str">
        <f t="shared" si="463"/>
        <v>PITotal75-79</v>
      </c>
      <c r="F1480" s="189">
        <f>VLOOKUP(E1480,'Appendix 1b. Pop 2019'!$E$4:$F$1683,2,FALSE)</f>
        <v>51466</v>
      </c>
      <c r="G1480" s="189">
        <f>VLOOKUP(E1480,'Appendix 2b. Deaths 2019'!$E$4:$F$1683,2,FALSE)</f>
        <v>2190</v>
      </c>
      <c r="H1480" s="190">
        <f t="shared" si="464"/>
        <v>4.2552364667936111E-2</v>
      </c>
      <c r="I1480" s="191">
        <v>5</v>
      </c>
      <c r="J1480" s="213">
        <f>VLOOKUP(E1480,'Appendix 3. nax IBGE 2019'!$E$5:$O$1850,11,FALSE)</f>
        <v>2.4999999999999982</v>
      </c>
      <c r="K1480" s="190">
        <f t="shared" si="458"/>
        <v>0.19230431499271172</v>
      </c>
      <c r="L1480" s="190">
        <f t="shared" si="466"/>
        <v>0.80769568500728828</v>
      </c>
      <c r="M1480" s="189">
        <f t="shared" si="462"/>
        <v>65905.574490569226</v>
      </c>
      <c r="N1480" s="189">
        <f t="shared" si="465"/>
        <v>12673.926356610051</v>
      </c>
      <c r="O1480" s="189">
        <f t="shared" si="459"/>
        <v>297843.05656132102</v>
      </c>
      <c r="P1480" s="189">
        <f t="shared" si="460"/>
        <v>738691.65142690821</v>
      </c>
      <c r="Q1480" s="200">
        <f t="shared" si="461"/>
        <v>11.208333394204939</v>
      </c>
    </row>
    <row r="1481" spans="2:17" x14ac:dyDescent="0.2">
      <c r="B1481" s="209" t="s">
        <v>48</v>
      </c>
      <c r="C1481" s="187" t="s">
        <v>18</v>
      </c>
      <c r="D1481" s="188" t="s">
        <v>134</v>
      </c>
      <c r="E1481" s="187" t="str">
        <f t="shared" si="463"/>
        <v>PITotal80-84</v>
      </c>
      <c r="F1481" s="189">
        <f>VLOOKUP(E1481,'Appendix 1b. Pop 2019'!$E$4:$F$1683,2,FALSE)</f>
        <v>33422</v>
      </c>
      <c r="G1481" s="189">
        <f>VLOOKUP(E1481,'Appendix 2b. Deaths 2019'!$E$4:$F$1683,2,FALSE)</f>
        <v>2341</v>
      </c>
      <c r="H1481" s="190">
        <f t="shared" si="464"/>
        <v>7.0043683801089107E-2</v>
      </c>
      <c r="I1481" s="191">
        <v>5</v>
      </c>
      <c r="J1481" s="213">
        <f>VLOOKUP(E1481,'Appendix 3. nax IBGE 2019'!$E$5:$O$1850,11,FALSE)</f>
        <v>2.4999999999999987</v>
      </c>
      <c r="K1481" s="190">
        <f t="shared" si="458"/>
        <v>0.29803052871456032</v>
      </c>
      <c r="L1481" s="190">
        <f t="shared" si="466"/>
        <v>0.70196947128543963</v>
      </c>
      <c r="M1481" s="189">
        <f t="shared" si="462"/>
        <v>53231.648133959177</v>
      </c>
      <c r="N1481" s="189">
        <f t="shared" si="465"/>
        <v>15864.656237711291</v>
      </c>
      <c r="O1481" s="189">
        <f t="shared" si="459"/>
        <v>226496.60007551764</v>
      </c>
      <c r="P1481" s="189">
        <f t="shared" si="460"/>
        <v>440848.59486558719</v>
      </c>
      <c r="Q1481" s="200">
        <f t="shared" si="461"/>
        <v>8.2817010241008759</v>
      </c>
    </row>
    <row r="1482" spans="2:17" x14ac:dyDescent="0.2">
      <c r="B1482" s="209" t="s">
        <v>48</v>
      </c>
      <c r="C1482" s="187" t="s">
        <v>18</v>
      </c>
      <c r="D1482" s="188" t="s">
        <v>135</v>
      </c>
      <c r="E1482" s="187" t="str">
        <f t="shared" si="463"/>
        <v>PITotal85-89</v>
      </c>
      <c r="F1482" s="189">
        <f>VLOOKUP(E1482,'Appendix 1b. Pop 2019'!$E$4:$F$1683,2,FALSE)</f>
        <v>16122</v>
      </c>
      <c r="G1482" s="189">
        <f>VLOOKUP(E1482,'Appendix 2b. Deaths 2019'!$E$4:$F$1683,2,FALSE)</f>
        <v>2032</v>
      </c>
      <c r="H1482" s="190">
        <f t="shared" si="464"/>
        <v>0.12603895298350082</v>
      </c>
      <c r="I1482" s="191">
        <v>5</v>
      </c>
      <c r="J1482" s="213">
        <f>VLOOKUP(E1482,'Appendix 3. nax IBGE 2019'!$E$5:$O$1850,11,FALSE)</f>
        <v>2.5</v>
      </c>
      <c r="K1482" s="190">
        <f t="shared" si="458"/>
        <v>0.47920007546457893</v>
      </c>
      <c r="L1482" s="190">
        <f t="shared" si="466"/>
        <v>0.52079992453542112</v>
      </c>
      <c r="M1482" s="189">
        <f t="shared" si="462"/>
        <v>37366.991896247884</v>
      </c>
      <c r="N1482" s="189">
        <f t="shared" si="465"/>
        <v>17906.265336566295</v>
      </c>
      <c r="O1482" s="189">
        <f t="shared" si="459"/>
        <v>142069.29613982368</v>
      </c>
      <c r="P1482" s="189">
        <f t="shared" si="460"/>
        <v>214351.99479006958</v>
      </c>
      <c r="Q1482" s="200">
        <f t="shared" si="461"/>
        <v>5.7363995310415454</v>
      </c>
    </row>
    <row r="1483" spans="2:17" x14ac:dyDescent="0.2">
      <c r="B1483" s="210" t="s">
        <v>48</v>
      </c>
      <c r="C1483" s="211" t="s">
        <v>18</v>
      </c>
      <c r="D1483" s="203" t="s">
        <v>8</v>
      </c>
      <c r="E1483" s="211" t="str">
        <f t="shared" si="463"/>
        <v>PITotal90+</v>
      </c>
      <c r="F1483" s="204">
        <f>VLOOKUP(E1483,'Appendix 1b. Pop 2019'!$E$4:$F$1683,2,FALSE)</f>
        <v>8814</v>
      </c>
      <c r="G1483" s="204">
        <f>VLOOKUP(E1483,'Appendix 2b. Deaths 2019'!$E$4:$F$1683,2,FALSE)</f>
        <v>2373</v>
      </c>
      <c r="H1483" s="202">
        <f t="shared" si="464"/>
        <v>0.26923076923076922</v>
      </c>
      <c r="I1483" s="205"/>
      <c r="J1483" s="214">
        <f>VLOOKUP(E1483,'Appendix 3. nax IBGE 2019'!$E$5:$O$1850,11,FALSE)</f>
        <v>4.2763456383662399</v>
      </c>
      <c r="K1483" s="202">
        <v>1</v>
      </c>
      <c r="L1483" s="202">
        <f t="shared" si="466"/>
        <v>0</v>
      </c>
      <c r="M1483" s="204">
        <f t="shared" si="462"/>
        <v>19460.726559681589</v>
      </c>
      <c r="N1483" s="204">
        <f t="shared" si="465"/>
        <v>19460.726559681589</v>
      </c>
      <c r="O1483" s="204">
        <f>M1483*Q1483</f>
        <v>72282.698650245904</v>
      </c>
      <c r="P1483" s="204">
        <f>O1483</f>
        <v>72282.698650245904</v>
      </c>
      <c r="Q1483" s="206">
        <f>1/H1483</f>
        <v>3.7142857142857144</v>
      </c>
    </row>
    <row r="1484" spans="2:17" x14ac:dyDescent="0.2">
      <c r="B1484" s="207" t="s">
        <v>61</v>
      </c>
      <c r="C1484" s="208" t="s">
        <v>18</v>
      </c>
      <c r="D1484" s="194">
        <v>0</v>
      </c>
      <c r="E1484" s="208" t="str">
        <f t="shared" si="463"/>
        <v>PRTotal0</v>
      </c>
      <c r="F1484" s="195">
        <f>VLOOKUP(E1484,'Appendix 1b. Pop 2019'!$E$4:$F$1683,2,FALSE)</f>
        <v>158598</v>
      </c>
      <c r="G1484" s="195">
        <f>VLOOKUP(E1484,'Appendix 2b. Deaths 2019'!$E$4:$F$1683,2,FALSE)</f>
        <v>1575</v>
      </c>
      <c r="H1484" s="193">
        <f t="shared" si="464"/>
        <v>9.9307683577346505E-3</v>
      </c>
      <c r="I1484" s="196">
        <v>1</v>
      </c>
      <c r="J1484" s="212">
        <f>VLOOKUP(E1484,'Appendix 3. nax IBGE 2019'!$E$5:$O$1850,11,FALSE)</f>
        <v>7.4740939721396407E-2</v>
      </c>
      <c r="K1484" s="193">
        <f t="shared" ref="K1484:K1502" si="467">(I1484*H1484)/(1+(I1484-J1484)*H1484)</f>
        <v>9.8403499733513665E-3</v>
      </c>
      <c r="L1484" s="193">
        <f t="shared" si="466"/>
        <v>0.99015965002664863</v>
      </c>
      <c r="M1484" s="195">
        <v>100000</v>
      </c>
      <c r="N1484" s="195">
        <f t="shared" si="465"/>
        <v>984.03499733513661</v>
      </c>
      <c r="O1484" s="195">
        <f t="shared" ref="O1484:O1502" si="468">M1485*I1484+N1484*J1484</f>
        <v>99089.512703084431</v>
      </c>
      <c r="P1484" s="195">
        <f t="shared" ref="P1484:P1502" si="469">P1485+O1484</f>
        <v>7728526.5658812355</v>
      </c>
      <c r="Q1484" s="197">
        <f t="shared" ref="Q1484:Q1502" si="470">P1484/M1484</f>
        <v>77.285265658812349</v>
      </c>
    </row>
    <row r="1485" spans="2:17" x14ac:dyDescent="0.2">
      <c r="B1485" s="209" t="s">
        <v>61</v>
      </c>
      <c r="C1485" s="187" t="s">
        <v>18</v>
      </c>
      <c r="D1485" s="199" t="s">
        <v>139</v>
      </c>
      <c r="E1485" s="187" t="str">
        <f t="shared" si="463"/>
        <v>PRTotal01-04</v>
      </c>
      <c r="F1485" s="189">
        <f>VLOOKUP(E1485,'Appendix 1b. Pop 2019'!$E$4:$F$1683,2,FALSE)</f>
        <v>632986</v>
      </c>
      <c r="G1485" s="189">
        <f>VLOOKUP(E1485,'Appendix 2b. Deaths 2019'!$E$4:$F$1683,2,FALSE)</f>
        <v>283</v>
      </c>
      <c r="H1485" s="190">
        <f t="shared" si="464"/>
        <v>4.4708729734938848E-4</v>
      </c>
      <c r="I1485" s="191">
        <v>4</v>
      </c>
      <c r="J1485" s="213">
        <f>VLOOKUP(E1485,'Appendix 3. nax IBGE 2019'!$E$5:$O$1850,11,FALSE)</f>
        <v>1.5105986576506574</v>
      </c>
      <c r="K1485" s="190">
        <f t="shared" si="467"/>
        <v>1.7863610058287389E-3</v>
      </c>
      <c r="L1485" s="190">
        <f t="shared" si="466"/>
        <v>0.99821363899417126</v>
      </c>
      <c r="M1485" s="189">
        <f t="shared" ref="M1485:M1503" si="471">M1484-N1484</f>
        <v>99015.96500266486</v>
      </c>
      <c r="N1485" s="189">
        <f t="shared" si="465"/>
        <v>176.87825883526361</v>
      </c>
      <c r="O1485" s="189">
        <f t="shared" si="468"/>
        <v>395623.53903568251</v>
      </c>
      <c r="P1485" s="189">
        <f t="shared" si="469"/>
        <v>7629437.0531781511</v>
      </c>
      <c r="Q1485" s="200">
        <f t="shared" si="470"/>
        <v>77.052595033263742</v>
      </c>
    </row>
    <row r="1486" spans="2:17" x14ac:dyDescent="0.2">
      <c r="B1486" s="209" t="s">
        <v>61</v>
      </c>
      <c r="C1486" s="187" t="s">
        <v>18</v>
      </c>
      <c r="D1486" s="199" t="s">
        <v>138</v>
      </c>
      <c r="E1486" s="187" t="str">
        <f t="shared" si="463"/>
        <v>PRTotal05-09</v>
      </c>
      <c r="F1486" s="189">
        <f>VLOOKUP(E1486,'Appendix 1b. Pop 2019'!$E$4:$F$1683,2,FALSE)</f>
        <v>759297</v>
      </c>
      <c r="G1486" s="189">
        <f>VLOOKUP(E1486,'Appendix 2b. Deaths 2019'!$E$4:$F$1683,2,FALSE)</f>
        <v>146</v>
      </c>
      <c r="H1486" s="190">
        <f t="shared" si="464"/>
        <v>1.9228312504856467E-4</v>
      </c>
      <c r="I1486" s="191">
        <v>5</v>
      </c>
      <c r="J1486" s="213">
        <f>VLOOKUP(E1486,'Appendix 3. nax IBGE 2019'!$E$5:$O$1850,11,FALSE)</f>
        <v>2.500000000000643</v>
      </c>
      <c r="K1486" s="190">
        <f t="shared" si="467"/>
        <v>9.6095368729777226E-4</v>
      </c>
      <c r="L1486" s="190">
        <f t="shared" si="466"/>
        <v>0.99903904631270224</v>
      </c>
      <c r="M1486" s="189">
        <f t="shared" si="471"/>
        <v>98839.086743829597</v>
      </c>
      <c r="N1486" s="189">
        <f t="shared" si="465"/>
        <v>94.979784855627415</v>
      </c>
      <c r="O1486" s="189">
        <f t="shared" si="468"/>
        <v>493957.98425700894</v>
      </c>
      <c r="P1486" s="189">
        <f t="shared" si="469"/>
        <v>7233813.5141424686</v>
      </c>
      <c r="Q1486" s="200">
        <f t="shared" si="470"/>
        <v>73.18778180226424</v>
      </c>
    </row>
    <row r="1487" spans="2:17" x14ac:dyDescent="0.2">
      <c r="B1487" s="209" t="s">
        <v>61</v>
      </c>
      <c r="C1487" s="187" t="s">
        <v>18</v>
      </c>
      <c r="D1487" s="199" t="s">
        <v>120</v>
      </c>
      <c r="E1487" s="187" t="str">
        <f t="shared" si="463"/>
        <v>PRTotal10-14</v>
      </c>
      <c r="F1487" s="189">
        <f>VLOOKUP(E1487,'Appendix 1b. Pop 2019'!$E$4:$F$1683,2,FALSE)</f>
        <v>760117</v>
      </c>
      <c r="G1487" s="189">
        <f>VLOOKUP(E1487,'Appendix 2b. Deaths 2019'!$E$4:$F$1683,2,FALSE)</f>
        <v>187</v>
      </c>
      <c r="H1487" s="190">
        <f t="shared" si="464"/>
        <v>2.4601475825432138E-4</v>
      </c>
      <c r="I1487" s="191">
        <v>5</v>
      </c>
      <c r="J1487" s="213">
        <f>VLOOKUP(E1487,'Appendix 3. nax IBGE 2019'!$E$5:$O$1850,11,FALSE)</f>
        <v>2.5000000000005445</v>
      </c>
      <c r="K1487" s="190">
        <f t="shared" si="467"/>
        <v>1.2293177155201036E-3</v>
      </c>
      <c r="L1487" s="190">
        <f t="shared" si="466"/>
        <v>0.99877068228447985</v>
      </c>
      <c r="M1487" s="189">
        <f t="shared" si="471"/>
        <v>98744.106958973964</v>
      </c>
      <c r="N1487" s="189">
        <f t="shared" si="465"/>
        <v>121.38787998787863</v>
      </c>
      <c r="O1487" s="189">
        <f t="shared" si="468"/>
        <v>493417.0650949002</v>
      </c>
      <c r="P1487" s="189">
        <f t="shared" si="469"/>
        <v>6739855.5298854597</v>
      </c>
      <c r="Q1487" s="200">
        <f t="shared" si="470"/>
        <v>68.255774824979923</v>
      </c>
    </row>
    <row r="1488" spans="2:17" x14ac:dyDescent="0.2">
      <c r="B1488" s="209" t="s">
        <v>61</v>
      </c>
      <c r="C1488" s="187" t="s">
        <v>18</v>
      </c>
      <c r="D1488" s="188" t="s">
        <v>121</v>
      </c>
      <c r="E1488" s="187" t="str">
        <f t="shared" si="463"/>
        <v>PRTotal15-19</v>
      </c>
      <c r="F1488" s="189">
        <f>VLOOKUP(E1488,'Appendix 1b. Pop 2019'!$E$4:$F$1683,2,FALSE)</f>
        <v>827957</v>
      </c>
      <c r="G1488" s="189">
        <f>VLOOKUP(E1488,'Appendix 2b. Deaths 2019'!$E$4:$F$1683,2,FALSE)</f>
        <v>750</v>
      </c>
      <c r="H1488" s="190">
        <f t="shared" si="464"/>
        <v>9.0584414407994616E-4</v>
      </c>
      <c r="I1488" s="191">
        <v>5</v>
      </c>
      <c r="J1488" s="213">
        <f>VLOOKUP(E1488,'Appendix 3. nax IBGE 2019'!$E$5:$O$1850,11,FALSE)</f>
        <v>2.500000000000008</v>
      </c>
      <c r="K1488" s="190">
        <f t="shared" si="467"/>
        <v>4.5189869756770045E-3</v>
      </c>
      <c r="L1488" s="190">
        <f t="shared" si="466"/>
        <v>0.99548101302432301</v>
      </c>
      <c r="M1488" s="189">
        <f t="shared" si="471"/>
        <v>98622.719078986091</v>
      </c>
      <c r="N1488" s="189">
        <f t="shared" si="465"/>
        <v>445.67478302379016</v>
      </c>
      <c r="O1488" s="189">
        <f t="shared" si="468"/>
        <v>491999.40843737102</v>
      </c>
      <c r="P1488" s="189">
        <f t="shared" si="469"/>
        <v>6246438.4647905594</v>
      </c>
      <c r="Q1488" s="200">
        <f t="shared" si="470"/>
        <v>63.33670905775616</v>
      </c>
    </row>
    <row r="1489" spans="2:17" x14ac:dyDescent="0.2">
      <c r="B1489" s="209" t="s">
        <v>61</v>
      </c>
      <c r="C1489" s="187" t="s">
        <v>18</v>
      </c>
      <c r="D1489" s="188" t="s">
        <v>122</v>
      </c>
      <c r="E1489" s="187" t="str">
        <f t="shared" si="463"/>
        <v>PRTotal20-24</v>
      </c>
      <c r="F1489" s="189">
        <f>VLOOKUP(E1489,'Appendix 1b. Pop 2019'!$E$4:$F$1683,2,FALSE)</f>
        <v>921453</v>
      </c>
      <c r="G1489" s="189">
        <f>VLOOKUP(E1489,'Appendix 2b. Deaths 2019'!$E$4:$F$1683,2,FALSE)</f>
        <v>1244</v>
      </c>
      <c r="H1489" s="190">
        <f t="shared" si="464"/>
        <v>1.3500417275759046E-3</v>
      </c>
      <c r="I1489" s="191">
        <v>5</v>
      </c>
      <c r="J1489" s="213">
        <f>VLOOKUP(E1489,'Appendix 3. nax IBGE 2019'!$E$5:$O$1850,11,FALSE)</f>
        <v>2.500000000000036</v>
      </c>
      <c r="K1489" s="190">
        <f t="shared" si="467"/>
        <v>6.7275026147488072E-3</v>
      </c>
      <c r="L1489" s="190">
        <f t="shared" si="466"/>
        <v>0.99327249738525114</v>
      </c>
      <c r="M1489" s="189">
        <f t="shared" si="471"/>
        <v>98177.044295962303</v>
      </c>
      <c r="N1489" s="189">
        <f t="shared" si="465"/>
        <v>660.48632220939589</v>
      </c>
      <c r="O1489" s="189">
        <f t="shared" si="468"/>
        <v>489234.00567428803</v>
      </c>
      <c r="P1489" s="189">
        <f t="shared" si="469"/>
        <v>5754439.0563531881</v>
      </c>
      <c r="Q1489" s="200">
        <f t="shared" si="470"/>
        <v>58.612877354567594</v>
      </c>
    </row>
    <row r="1490" spans="2:17" x14ac:dyDescent="0.2">
      <c r="B1490" s="209" t="s">
        <v>61</v>
      </c>
      <c r="C1490" s="187" t="s">
        <v>18</v>
      </c>
      <c r="D1490" s="188" t="s">
        <v>123</v>
      </c>
      <c r="E1490" s="187" t="str">
        <f t="shared" si="463"/>
        <v>PRTotal25-29</v>
      </c>
      <c r="F1490" s="189">
        <f>VLOOKUP(E1490,'Appendix 1b. Pop 2019'!$E$4:$F$1683,2,FALSE)</f>
        <v>919205</v>
      </c>
      <c r="G1490" s="189">
        <f>VLOOKUP(E1490,'Appendix 2b. Deaths 2019'!$E$4:$F$1683,2,FALSE)</f>
        <v>1265</v>
      </c>
      <c r="H1490" s="190">
        <f t="shared" si="464"/>
        <v>1.3761892069777688E-3</v>
      </c>
      <c r="I1490" s="191">
        <v>5</v>
      </c>
      <c r="J1490" s="213">
        <f>VLOOKUP(E1490,'Appendix 3. nax IBGE 2019'!$E$5:$O$1850,11,FALSE)</f>
        <v>2.4999999999999392</v>
      </c>
      <c r="K1490" s="190">
        <f t="shared" si="467"/>
        <v>6.8573534952174704E-3</v>
      </c>
      <c r="L1490" s="190">
        <f t="shared" si="466"/>
        <v>0.99314264650478257</v>
      </c>
      <c r="M1490" s="189">
        <f t="shared" si="471"/>
        <v>97516.557973752904</v>
      </c>
      <c r="N1490" s="189">
        <f t="shared" si="465"/>
        <v>668.70550966289159</v>
      </c>
      <c r="O1490" s="189">
        <f t="shared" si="468"/>
        <v>485911.02609460725</v>
      </c>
      <c r="P1490" s="189">
        <f t="shared" si="469"/>
        <v>5265205.0506789004</v>
      </c>
      <c r="Q1490" s="200">
        <f t="shared" si="470"/>
        <v>53.992933713842298</v>
      </c>
    </row>
    <row r="1491" spans="2:17" x14ac:dyDescent="0.2">
      <c r="B1491" s="209" t="s">
        <v>61</v>
      </c>
      <c r="C1491" s="187" t="s">
        <v>18</v>
      </c>
      <c r="D1491" s="188" t="s">
        <v>124</v>
      </c>
      <c r="E1491" s="187" t="str">
        <f t="shared" si="463"/>
        <v>PRTotal30-34</v>
      </c>
      <c r="F1491" s="189">
        <f>VLOOKUP(E1491,'Appendix 1b. Pop 2019'!$E$4:$F$1683,2,FALSE)</f>
        <v>887877</v>
      </c>
      <c r="G1491" s="189">
        <f>VLOOKUP(E1491,'Appendix 2b. Deaths 2019'!$E$4:$F$1683,2,FALSE)</f>
        <v>1304</v>
      </c>
      <c r="H1491" s="190">
        <f t="shared" si="464"/>
        <v>1.4686718993734491E-3</v>
      </c>
      <c r="I1491" s="191">
        <v>5</v>
      </c>
      <c r="J1491" s="213">
        <f>VLOOKUP(E1491,'Appendix 3. nax IBGE 2019'!$E$5:$O$1850,11,FALSE)</f>
        <v>2.4999999999999263</v>
      </c>
      <c r="K1491" s="190">
        <f t="shared" si="467"/>
        <v>7.3164956678939365E-3</v>
      </c>
      <c r="L1491" s="190">
        <f t="shared" si="466"/>
        <v>0.99268350433210606</v>
      </c>
      <c r="M1491" s="189">
        <f t="shared" si="471"/>
        <v>96847.852464090014</v>
      </c>
      <c r="N1491" s="189">
        <f t="shared" si="465"/>
        <v>708.58689299834566</v>
      </c>
      <c r="O1491" s="189">
        <f t="shared" si="468"/>
        <v>482467.7950879542</v>
      </c>
      <c r="P1491" s="189">
        <f t="shared" si="469"/>
        <v>4779294.0245842934</v>
      </c>
      <c r="Q1491" s="200">
        <f t="shared" si="470"/>
        <v>49.34847704915704</v>
      </c>
    </row>
    <row r="1492" spans="2:17" x14ac:dyDescent="0.2">
      <c r="B1492" s="209" t="s">
        <v>61</v>
      </c>
      <c r="C1492" s="187" t="s">
        <v>18</v>
      </c>
      <c r="D1492" s="188" t="s">
        <v>125</v>
      </c>
      <c r="E1492" s="187" t="str">
        <f t="shared" si="463"/>
        <v>PRTotal35-39</v>
      </c>
      <c r="F1492" s="189">
        <f>VLOOKUP(E1492,'Appendix 1b. Pop 2019'!$E$4:$F$1683,2,FALSE)</f>
        <v>868172</v>
      </c>
      <c r="G1492" s="189">
        <f>VLOOKUP(E1492,'Appendix 2b. Deaths 2019'!$E$4:$F$1683,2,FALSE)</f>
        <v>1669</v>
      </c>
      <c r="H1492" s="190">
        <f t="shared" si="464"/>
        <v>1.9224301175343134E-3</v>
      </c>
      <c r="I1492" s="191">
        <v>5</v>
      </c>
      <c r="J1492" s="213">
        <f>VLOOKUP(E1492,'Appendix 3. nax IBGE 2019'!$E$5:$O$1850,11,FALSE)</f>
        <v>2.499999999999952</v>
      </c>
      <c r="K1492" s="190">
        <f t="shared" si="467"/>
        <v>9.5661748311590186E-3</v>
      </c>
      <c r="L1492" s="190">
        <f t="shared" si="466"/>
        <v>0.99043382516884093</v>
      </c>
      <c r="M1492" s="189">
        <f t="shared" si="471"/>
        <v>96139.265571091673</v>
      </c>
      <c r="N1492" s="189">
        <f t="shared" si="465"/>
        <v>919.6850225922899</v>
      </c>
      <c r="O1492" s="189">
        <f t="shared" si="468"/>
        <v>478397.11529897759</v>
      </c>
      <c r="P1492" s="189">
        <f t="shared" si="469"/>
        <v>4296826.2294963393</v>
      </c>
      <c r="Q1492" s="200">
        <f t="shared" si="470"/>
        <v>44.693770063377322</v>
      </c>
    </row>
    <row r="1493" spans="2:17" x14ac:dyDescent="0.2">
      <c r="B1493" s="209" t="s">
        <v>61</v>
      </c>
      <c r="C1493" s="187" t="s">
        <v>18</v>
      </c>
      <c r="D1493" s="188" t="s">
        <v>126</v>
      </c>
      <c r="E1493" s="187" t="str">
        <f t="shared" si="463"/>
        <v>PRTotal40-44</v>
      </c>
      <c r="F1493" s="189">
        <f>VLOOKUP(E1493,'Appendix 1b. Pop 2019'!$E$4:$F$1683,2,FALSE)</f>
        <v>820311</v>
      </c>
      <c r="G1493" s="189">
        <f>VLOOKUP(E1493,'Appendix 2b. Deaths 2019'!$E$4:$F$1683,2,FALSE)</f>
        <v>1996</v>
      </c>
      <c r="H1493" s="190">
        <f t="shared" si="464"/>
        <v>2.4332234969420136E-3</v>
      </c>
      <c r="I1493" s="191">
        <v>5</v>
      </c>
      <c r="J1493" s="213">
        <f>VLOOKUP(E1493,'Appendix 3. nax IBGE 2019'!$E$5:$O$1850,11,FALSE)</f>
        <v>2.4999999999999667</v>
      </c>
      <c r="K1493" s="190">
        <f t="shared" si="467"/>
        <v>1.2092557745598273E-2</v>
      </c>
      <c r="L1493" s="190">
        <f t="shared" si="466"/>
        <v>0.98790744225440175</v>
      </c>
      <c r="M1493" s="189">
        <f t="shared" si="471"/>
        <v>95219.580548499391</v>
      </c>
      <c r="N1493" s="189">
        <f t="shared" si="465"/>
        <v>1151.4482762943749</v>
      </c>
      <c r="O1493" s="189">
        <f t="shared" si="468"/>
        <v>473219.28205176094</v>
      </c>
      <c r="P1493" s="189">
        <f t="shared" si="469"/>
        <v>3818429.1141973622</v>
      </c>
      <c r="Q1493" s="200">
        <f t="shared" si="470"/>
        <v>40.10130156215584</v>
      </c>
    </row>
    <row r="1494" spans="2:17" x14ac:dyDescent="0.2">
      <c r="B1494" s="209" t="s">
        <v>61</v>
      </c>
      <c r="C1494" s="187" t="s">
        <v>18</v>
      </c>
      <c r="D1494" s="188" t="s">
        <v>127</v>
      </c>
      <c r="E1494" s="187" t="str">
        <f t="shared" si="463"/>
        <v>PRTotal45-49</v>
      </c>
      <c r="F1494" s="189">
        <f>VLOOKUP(E1494,'Appendix 1b. Pop 2019'!$E$4:$F$1683,2,FALSE)</f>
        <v>770805</v>
      </c>
      <c r="G1494" s="189">
        <f>VLOOKUP(E1494,'Appendix 2b. Deaths 2019'!$E$4:$F$1683,2,FALSE)</f>
        <v>2782</v>
      </c>
      <c r="H1494" s="190">
        <f t="shared" si="464"/>
        <v>3.6092137440727552E-3</v>
      </c>
      <c r="I1494" s="191">
        <v>5</v>
      </c>
      <c r="J1494" s="213">
        <f>VLOOKUP(E1494,'Appendix 3. nax IBGE 2019'!$E$5:$O$1850,11,FALSE)</f>
        <v>2.4999999999999885</v>
      </c>
      <c r="K1494" s="190">
        <f t="shared" si="467"/>
        <v>1.7884694507303022E-2</v>
      </c>
      <c r="L1494" s="190">
        <f t="shared" si="466"/>
        <v>0.98211530549269699</v>
      </c>
      <c r="M1494" s="189">
        <f t="shared" si="471"/>
        <v>94068.13227220501</v>
      </c>
      <c r="N1494" s="189">
        <f t="shared" si="465"/>
        <v>1682.3798085609592</v>
      </c>
      <c r="O1494" s="189">
        <f t="shared" si="468"/>
        <v>466134.71183962259</v>
      </c>
      <c r="P1494" s="189">
        <f t="shared" si="469"/>
        <v>3345209.8321456015</v>
      </c>
      <c r="Q1494" s="200">
        <f t="shared" si="470"/>
        <v>35.561563213199193</v>
      </c>
    </row>
    <row r="1495" spans="2:17" x14ac:dyDescent="0.2">
      <c r="B1495" s="209" t="s">
        <v>61</v>
      </c>
      <c r="C1495" s="187" t="s">
        <v>18</v>
      </c>
      <c r="D1495" s="188" t="s">
        <v>128</v>
      </c>
      <c r="E1495" s="187" t="str">
        <f t="shared" si="463"/>
        <v>PRTotal50-54</v>
      </c>
      <c r="F1495" s="189">
        <f>VLOOKUP(E1495,'Appendix 1b. Pop 2019'!$E$4:$F$1683,2,FALSE)</f>
        <v>739561</v>
      </c>
      <c r="G1495" s="189">
        <f>VLOOKUP(E1495,'Appendix 2b. Deaths 2019'!$E$4:$F$1683,2,FALSE)</f>
        <v>3738</v>
      </c>
      <c r="H1495" s="190">
        <f t="shared" si="464"/>
        <v>5.0543498102252555E-3</v>
      </c>
      <c r="I1495" s="191">
        <v>5</v>
      </c>
      <c r="J1495" s="213">
        <f>VLOOKUP(E1495,'Appendix 3. nax IBGE 2019'!$E$5:$O$1850,11,FALSE)</f>
        <v>2.500000000000004</v>
      </c>
      <c r="K1495" s="190">
        <f t="shared" si="467"/>
        <v>2.4956403073282899E-2</v>
      </c>
      <c r="L1495" s="190">
        <f t="shared" si="466"/>
        <v>0.97504359692671705</v>
      </c>
      <c r="M1495" s="189">
        <f t="shared" si="471"/>
        <v>92385.75246364405</v>
      </c>
      <c r="N1495" s="189">
        <f t="shared" si="465"/>
        <v>2305.6160767112397</v>
      </c>
      <c r="O1495" s="189">
        <f t="shared" si="468"/>
        <v>456164.72212644212</v>
      </c>
      <c r="P1495" s="189">
        <f t="shared" si="469"/>
        <v>2879075.1203059792</v>
      </c>
      <c r="Q1495" s="200">
        <f t="shared" si="470"/>
        <v>31.163626896246392</v>
      </c>
    </row>
    <row r="1496" spans="2:17" x14ac:dyDescent="0.2">
      <c r="B1496" s="209" t="s">
        <v>61</v>
      </c>
      <c r="C1496" s="187" t="s">
        <v>18</v>
      </c>
      <c r="D1496" s="188" t="s">
        <v>129</v>
      </c>
      <c r="E1496" s="187" t="str">
        <f t="shared" si="463"/>
        <v>PRTotal55-59</v>
      </c>
      <c r="F1496" s="189">
        <f>VLOOKUP(E1496,'Appendix 1b. Pop 2019'!$E$4:$F$1683,2,FALSE)</f>
        <v>655139</v>
      </c>
      <c r="G1496" s="189">
        <f>VLOOKUP(E1496,'Appendix 2b. Deaths 2019'!$E$4:$F$1683,2,FALSE)</f>
        <v>5014</v>
      </c>
      <c r="H1496" s="190">
        <f t="shared" si="464"/>
        <v>7.6533376886431734E-3</v>
      </c>
      <c r="I1496" s="191">
        <v>5</v>
      </c>
      <c r="J1496" s="213">
        <f>VLOOKUP(E1496,'Appendix 3. nax IBGE 2019'!$E$5:$O$1850,11,FALSE)</f>
        <v>2.500000000000012</v>
      </c>
      <c r="K1496" s="190">
        <f t="shared" si="467"/>
        <v>3.7548264572231357E-2</v>
      </c>
      <c r="L1496" s="190">
        <f t="shared" si="466"/>
        <v>0.96245173542776863</v>
      </c>
      <c r="M1496" s="189">
        <f t="shared" si="471"/>
        <v>90080.136386932805</v>
      </c>
      <c r="N1496" s="189">
        <f t="shared" si="465"/>
        <v>3382.352793759238</v>
      </c>
      <c r="O1496" s="189">
        <f t="shared" si="468"/>
        <v>441944.79995026591</v>
      </c>
      <c r="P1496" s="189">
        <f t="shared" si="469"/>
        <v>2422910.3981795372</v>
      </c>
      <c r="Q1496" s="200">
        <f t="shared" si="470"/>
        <v>26.897277195186497</v>
      </c>
    </row>
    <row r="1497" spans="2:17" x14ac:dyDescent="0.2">
      <c r="B1497" s="209" t="s">
        <v>61</v>
      </c>
      <c r="C1497" s="187" t="s">
        <v>18</v>
      </c>
      <c r="D1497" s="188" t="s">
        <v>130</v>
      </c>
      <c r="E1497" s="187" t="str">
        <f t="shared" si="463"/>
        <v>PRTotal60-64</v>
      </c>
      <c r="F1497" s="189">
        <f>VLOOKUP(E1497,'Appendix 1b. Pop 2019'!$E$4:$F$1683,2,FALSE)</f>
        <v>537083</v>
      </c>
      <c r="G1497" s="189">
        <f>VLOOKUP(E1497,'Appendix 2b. Deaths 2019'!$E$4:$F$1683,2,FALSE)</f>
        <v>6312</v>
      </c>
      <c r="H1497" s="190">
        <f t="shared" si="464"/>
        <v>1.1752373469277561E-2</v>
      </c>
      <c r="I1497" s="191">
        <v>5</v>
      </c>
      <c r="J1497" s="213">
        <f>VLOOKUP(E1497,'Appendix 3. nax IBGE 2019'!$E$5:$O$1850,11,FALSE)</f>
        <v>2.5000000000000067</v>
      </c>
      <c r="K1497" s="190">
        <f t="shared" si="467"/>
        <v>5.70846665448764E-2</v>
      </c>
      <c r="L1497" s="190">
        <f t="shared" si="466"/>
        <v>0.94291533345512357</v>
      </c>
      <c r="M1497" s="189">
        <f t="shared" si="471"/>
        <v>86697.783593173561</v>
      </c>
      <c r="N1497" s="189">
        <f t="shared" si="465"/>
        <v>4949.1140665961684</v>
      </c>
      <c r="O1497" s="189">
        <f t="shared" si="468"/>
        <v>421116.13279937743</v>
      </c>
      <c r="P1497" s="189">
        <f t="shared" si="469"/>
        <v>1980965.5982292711</v>
      </c>
      <c r="Q1497" s="200">
        <f t="shared" si="470"/>
        <v>22.849091592985648</v>
      </c>
    </row>
    <row r="1498" spans="2:17" x14ac:dyDescent="0.2">
      <c r="B1498" s="209" t="s">
        <v>61</v>
      </c>
      <c r="C1498" s="187" t="s">
        <v>18</v>
      </c>
      <c r="D1498" s="188" t="s">
        <v>131</v>
      </c>
      <c r="E1498" s="187" t="str">
        <f t="shared" si="463"/>
        <v>PRTotal65-69</v>
      </c>
      <c r="F1498" s="189">
        <f>VLOOKUP(E1498,'Appendix 1b. Pop 2019'!$E$4:$F$1683,2,FALSE)</f>
        <v>422886</v>
      </c>
      <c r="G1498" s="189">
        <f>VLOOKUP(E1498,'Appendix 2b. Deaths 2019'!$E$4:$F$1683,2,FALSE)</f>
        <v>7263</v>
      </c>
      <c r="H1498" s="190">
        <f t="shared" si="464"/>
        <v>1.7174841446631006E-2</v>
      </c>
      <c r="I1498" s="191">
        <v>5</v>
      </c>
      <c r="J1498" s="213">
        <f>VLOOKUP(E1498,'Appendix 3. nax IBGE 2019'!$E$5:$O$1850,11,FALSE)</f>
        <v>2.4999999999999916</v>
      </c>
      <c r="K1498" s="190">
        <f t="shared" si="467"/>
        <v>8.2338816919419494E-2</v>
      </c>
      <c r="L1498" s="190">
        <f t="shared" si="466"/>
        <v>0.91766118308058053</v>
      </c>
      <c r="M1498" s="189">
        <f t="shared" si="471"/>
        <v>81748.669526577389</v>
      </c>
      <c r="N1498" s="189">
        <f t="shared" si="465"/>
        <v>6731.0887335549833</v>
      </c>
      <c r="O1498" s="189">
        <f t="shared" si="468"/>
        <v>391915.62579899945</v>
      </c>
      <c r="P1498" s="189">
        <f t="shared" si="469"/>
        <v>1559849.4654298937</v>
      </c>
      <c r="Q1498" s="200">
        <f t="shared" si="470"/>
        <v>19.081037947935894</v>
      </c>
    </row>
    <row r="1499" spans="2:17" x14ac:dyDescent="0.2">
      <c r="B1499" s="209" t="s">
        <v>61</v>
      </c>
      <c r="C1499" s="187" t="s">
        <v>18</v>
      </c>
      <c r="D1499" s="188" t="s">
        <v>132</v>
      </c>
      <c r="E1499" s="187" t="str">
        <f t="shared" si="463"/>
        <v>PRTotal70-74</v>
      </c>
      <c r="F1499" s="189">
        <f>VLOOKUP(E1499,'Appendix 1b. Pop 2019'!$E$4:$F$1683,2,FALSE)</f>
        <v>307078</v>
      </c>
      <c r="G1499" s="189">
        <f>VLOOKUP(E1499,'Appendix 2b. Deaths 2019'!$E$4:$F$1683,2,FALSE)</f>
        <v>8154</v>
      </c>
      <c r="H1499" s="190">
        <f t="shared" si="464"/>
        <v>2.6553514090882448E-2</v>
      </c>
      <c r="I1499" s="191">
        <v>5</v>
      </c>
      <c r="J1499" s="213">
        <f>VLOOKUP(E1499,'Appendix 3. nax IBGE 2019'!$E$5:$O$1850,11,FALSE)</f>
        <v>2.5000000000000009</v>
      </c>
      <c r="K1499" s="190">
        <f t="shared" si="467"/>
        <v>0.12450261556267427</v>
      </c>
      <c r="L1499" s="190">
        <f t="shared" si="466"/>
        <v>0.87549738443732572</v>
      </c>
      <c r="M1499" s="189">
        <f t="shared" si="471"/>
        <v>75017.580793022411</v>
      </c>
      <c r="N1499" s="189">
        <f t="shared" si="465"/>
        <v>9339.8850219155265</v>
      </c>
      <c r="O1499" s="189">
        <f t="shared" si="468"/>
        <v>351738.1914103232</v>
      </c>
      <c r="P1499" s="189">
        <f t="shared" si="469"/>
        <v>1167933.8396308944</v>
      </c>
      <c r="Q1499" s="200">
        <f t="shared" si="470"/>
        <v>15.568801703340545</v>
      </c>
    </row>
    <row r="1500" spans="2:17" x14ac:dyDescent="0.2">
      <c r="B1500" s="209" t="s">
        <v>61</v>
      </c>
      <c r="C1500" s="187" t="s">
        <v>18</v>
      </c>
      <c r="D1500" s="188" t="s">
        <v>133</v>
      </c>
      <c r="E1500" s="187" t="str">
        <f t="shared" si="463"/>
        <v>PRTotal75-79</v>
      </c>
      <c r="F1500" s="189">
        <f>VLOOKUP(E1500,'Appendix 1b. Pop 2019'!$E$4:$F$1683,2,FALSE)</f>
        <v>206907</v>
      </c>
      <c r="G1500" s="189">
        <f>VLOOKUP(E1500,'Appendix 2b. Deaths 2019'!$E$4:$F$1683,2,FALSE)</f>
        <v>8662</v>
      </c>
      <c r="H1500" s="190">
        <f t="shared" si="464"/>
        <v>4.1864219190264222E-2</v>
      </c>
      <c r="I1500" s="191">
        <v>5</v>
      </c>
      <c r="J1500" s="213">
        <f>VLOOKUP(E1500,'Appendix 3. nax IBGE 2019'!$E$5:$O$1850,11,FALSE)</f>
        <v>2.5000000000000009</v>
      </c>
      <c r="K1500" s="190">
        <f t="shared" si="467"/>
        <v>0.18948906642398997</v>
      </c>
      <c r="L1500" s="190">
        <f t="shared" si="466"/>
        <v>0.81051093357601001</v>
      </c>
      <c r="M1500" s="189">
        <f t="shared" si="471"/>
        <v>65677.695771106883</v>
      </c>
      <c r="N1500" s="189">
        <f t="shared" si="465"/>
        <v>12445.205256545876</v>
      </c>
      <c r="O1500" s="189">
        <f t="shared" si="468"/>
        <v>297275.46571416978</v>
      </c>
      <c r="P1500" s="189">
        <f t="shared" si="469"/>
        <v>816195.64822057122</v>
      </c>
      <c r="Q1500" s="200">
        <f t="shared" si="470"/>
        <v>12.427288117188093</v>
      </c>
    </row>
    <row r="1501" spans="2:17" x14ac:dyDescent="0.2">
      <c r="B1501" s="209" t="s">
        <v>61</v>
      </c>
      <c r="C1501" s="187" t="s">
        <v>18</v>
      </c>
      <c r="D1501" s="188" t="s">
        <v>134</v>
      </c>
      <c r="E1501" s="187" t="str">
        <f t="shared" si="463"/>
        <v>PRTotal80-84</v>
      </c>
      <c r="F1501" s="189">
        <f>VLOOKUP(E1501,'Appendix 1b. Pop 2019'!$E$4:$F$1683,2,FALSE)</f>
        <v>131324</v>
      </c>
      <c r="G1501" s="189">
        <f>VLOOKUP(E1501,'Appendix 2b. Deaths 2019'!$E$4:$F$1683,2,FALSE)</f>
        <v>8759</v>
      </c>
      <c r="H1501" s="190">
        <f t="shared" si="464"/>
        <v>6.6697633334348638E-2</v>
      </c>
      <c r="I1501" s="191">
        <v>5</v>
      </c>
      <c r="J1501" s="213">
        <f>VLOOKUP(E1501,'Appendix 3. nax IBGE 2019'!$E$5:$O$1850,11,FALSE)</f>
        <v>2.5</v>
      </c>
      <c r="K1501" s="190">
        <f t="shared" si="467"/>
        <v>0.28582803327209305</v>
      </c>
      <c r="L1501" s="190">
        <f t="shared" si="466"/>
        <v>0.71417196672790695</v>
      </c>
      <c r="M1501" s="189">
        <f t="shared" si="471"/>
        <v>53232.49051456101</v>
      </c>
      <c r="N1501" s="189">
        <f t="shared" si="465"/>
        <v>15215.338069952322</v>
      </c>
      <c r="O1501" s="189">
        <f t="shared" si="468"/>
        <v>228124.10739792424</v>
      </c>
      <c r="P1501" s="189">
        <f t="shared" si="469"/>
        <v>518920.18250640138</v>
      </c>
      <c r="Q1501" s="200">
        <f t="shared" si="470"/>
        <v>9.7481853185970699</v>
      </c>
    </row>
    <row r="1502" spans="2:17" x14ac:dyDescent="0.2">
      <c r="B1502" s="209" t="s">
        <v>61</v>
      </c>
      <c r="C1502" s="187" t="s">
        <v>18</v>
      </c>
      <c r="D1502" s="188" t="s">
        <v>135</v>
      </c>
      <c r="E1502" s="187" t="str">
        <f t="shared" si="463"/>
        <v>PRTotal85-89</v>
      </c>
      <c r="F1502" s="189">
        <f>VLOOKUP(E1502,'Appendix 1b. Pop 2019'!$E$4:$F$1683,2,FALSE)</f>
        <v>68958</v>
      </c>
      <c r="G1502" s="189">
        <f>VLOOKUP(E1502,'Appendix 2b. Deaths 2019'!$E$4:$F$1683,2,FALSE)</f>
        <v>7296</v>
      </c>
      <c r="H1502" s="190">
        <f t="shared" si="464"/>
        <v>0.10580353258505178</v>
      </c>
      <c r="I1502" s="191">
        <v>5</v>
      </c>
      <c r="J1502" s="213">
        <f>VLOOKUP(E1502,'Appendix 3. nax IBGE 2019'!$E$5:$O$1850,11,FALSE)</f>
        <v>2.5</v>
      </c>
      <c r="K1502" s="190">
        <f t="shared" si="467"/>
        <v>0.4183582192252116</v>
      </c>
      <c r="L1502" s="190">
        <f t="shared" si="466"/>
        <v>0.58164178077478845</v>
      </c>
      <c r="M1502" s="189">
        <f t="shared" si="471"/>
        <v>38017.152444608684</v>
      </c>
      <c r="N1502" s="189">
        <f t="shared" si="465"/>
        <v>15904.78819673989</v>
      </c>
      <c r="O1502" s="189">
        <f t="shared" si="468"/>
        <v>150323.79173119369</v>
      </c>
      <c r="P1502" s="189">
        <f t="shared" si="469"/>
        <v>290796.07510847715</v>
      </c>
      <c r="Q1502" s="200">
        <f t="shared" si="470"/>
        <v>7.6490756516330229</v>
      </c>
    </row>
    <row r="1503" spans="2:17" x14ac:dyDescent="0.2">
      <c r="B1503" s="210" t="s">
        <v>61</v>
      </c>
      <c r="C1503" s="211" t="s">
        <v>18</v>
      </c>
      <c r="D1503" s="203" t="s">
        <v>8</v>
      </c>
      <c r="E1503" s="211" t="str">
        <f t="shared" si="463"/>
        <v>PRTotal90+</v>
      </c>
      <c r="F1503" s="204">
        <f>VLOOKUP(E1503,'Appendix 1b. Pop 2019'!$E$4:$F$1683,2,FALSE)</f>
        <v>38243</v>
      </c>
      <c r="G1503" s="204">
        <f>VLOOKUP(E1503,'Appendix 2b. Deaths 2019'!$E$4:$F$1683,2,FALSE)</f>
        <v>6020</v>
      </c>
      <c r="H1503" s="202">
        <f t="shared" si="464"/>
        <v>0.15741442878435269</v>
      </c>
      <c r="I1503" s="205"/>
      <c r="J1503" s="214">
        <f>VLOOKUP(E1503,'Appendix 3. nax IBGE 2019'!$E$5:$O$1850,11,FALSE)</f>
        <v>5.9339026426634014</v>
      </c>
      <c r="K1503" s="202">
        <v>1</v>
      </c>
      <c r="L1503" s="202">
        <f t="shared" si="466"/>
        <v>0</v>
      </c>
      <c r="M1503" s="204">
        <f t="shared" si="471"/>
        <v>22112.364247868794</v>
      </c>
      <c r="N1503" s="204">
        <f t="shared" si="465"/>
        <v>22112.364247868794</v>
      </c>
      <c r="O1503" s="204">
        <f>M1503*Q1503</f>
        <v>140472.28337728346</v>
      </c>
      <c r="P1503" s="204">
        <f>O1503</f>
        <v>140472.28337728346</v>
      </c>
      <c r="Q1503" s="206">
        <f>1/H1503</f>
        <v>6.3526578073089706</v>
      </c>
    </row>
    <row r="1504" spans="2:17" x14ac:dyDescent="0.2">
      <c r="B1504" s="207" t="s">
        <v>59</v>
      </c>
      <c r="C1504" s="208" t="s">
        <v>18</v>
      </c>
      <c r="D1504" s="194">
        <v>0</v>
      </c>
      <c r="E1504" s="208" t="str">
        <f t="shared" si="463"/>
        <v>RJTotal0</v>
      </c>
      <c r="F1504" s="195">
        <f>VLOOKUP(E1504,'Appendix 1b. Pop 2019'!$E$4:$F$1683,2,FALSE)</f>
        <v>226391</v>
      </c>
      <c r="G1504" s="195">
        <f>VLOOKUP(E1504,'Appendix 2b. Deaths 2019'!$E$4:$F$1683,2,FALSE)</f>
        <v>2728</v>
      </c>
      <c r="H1504" s="193">
        <f t="shared" si="464"/>
        <v>1.2049948982070843E-2</v>
      </c>
      <c r="I1504" s="196">
        <v>1</v>
      </c>
      <c r="J1504" s="212">
        <f>VLOOKUP(E1504,'Appendix 3. nax IBGE 2019'!$E$5:$O$1850,11,FALSE)</f>
        <v>8.1265758505345093E-2</v>
      </c>
      <c r="K1504" s="193">
        <f t="shared" ref="K1504:K1522" si="472">(I1504*H1504)/(1+(I1504-J1504)*H1504)</f>
        <v>1.1918008279019711E-2</v>
      </c>
      <c r="L1504" s="193">
        <f t="shared" si="466"/>
        <v>0.98808199172098032</v>
      </c>
      <c r="M1504" s="195">
        <v>100000</v>
      </c>
      <c r="N1504" s="195">
        <f t="shared" si="465"/>
        <v>1191.8008279019712</v>
      </c>
      <c r="O1504" s="195">
        <f t="shared" ref="O1504:O1522" si="473">M1505*I1504+N1504*J1504</f>
        <v>98905.051770364778</v>
      </c>
      <c r="P1504" s="195">
        <f t="shared" ref="P1504:P1522" si="474">P1505+O1504</f>
        <v>7509195.5857132273</v>
      </c>
      <c r="Q1504" s="197">
        <f t="shared" ref="Q1504:Q1522" si="475">P1504/M1504</f>
        <v>75.091955857132277</v>
      </c>
    </row>
    <row r="1505" spans="2:17" x14ac:dyDescent="0.2">
      <c r="B1505" s="209" t="s">
        <v>59</v>
      </c>
      <c r="C1505" s="187" t="s">
        <v>18</v>
      </c>
      <c r="D1505" s="199" t="s">
        <v>139</v>
      </c>
      <c r="E1505" s="187" t="str">
        <f t="shared" si="463"/>
        <v>RJTotal01-04</v>
      </c>
      <c r="F1505" s="189">
        <f>VLOOKUP(E1505,'Appendix 1b. Pop 2019'!$E$4:$F$1683,2,FALSE)</f>
        <v>903565</v>
      </c>
      <c r="G1505" s="189">
        <f>VLOOKUP(E1505,'Appendix 2b. Deaths 2019'!$E$4:$F$1683,2,FALSE)</f>
        <v>444</v>
      </c>
      <c r="H1505" s="190">
        <f t="shared" si="464"/>
        <v>4.9138689524273293E-4</v>
      </c>
      <c r="I1505" s="191">
        <v>4</v>
      </c>
      <c r="J1505" s="213">
        <f>VLOOKUP(E1505,'Appendix 3. nax IBGE 2019'!$E$5:$O$1850,11,FALSE)</f>
        <v>1.5070643808096589</v>
      </c>
      <c r="K1505" s="190">
        <f t="shared" si="472"/>
        <v>1.9631427391761957E-3</v>
      </c>
      <c r="L1505" s="190">
        <f t="shared" si="466"/>
        <v>0.99803685726082381</v>
      </c>
      <c r="M1505" s="189">
        <f t="shared" ref="M1505:M1523" si="476">M1504-N1504</f>
        <v>98808.19917209803</v>
      </c>
      <c r="N1505" s="189">
        <f t="shared" si="465"/>
        <v>193.97459877577964</v>
      </c>
      <c r="O1505" s="189">
        <f t="shared" si="473"/>
        <v>394749.23050188582</v>
      </c>
      <c r="P1505" s="189">
        <f t="shared" si="474"/>
        <v>7410290.5339428624</v>
      </c>
      <c r="Q1505" s="200">
        <f t="shared" si="475"/>
        <v>74.996716831526044</v>
      </c>
    </row>
    <row r="1506" spans="2:17" x14ac:dyDescent="0.2">
      <c r="B1506" s="209" t="s">
        <v>59</v>
      </c>
      <c r="C1506" s="187" t="s">
        <v>18</v>
      </c>
      <c r="D1506" s="199" t="s">
        <v>138</v>
      </c>
      <c r="E1506" s="187" t="str">
        <f t="shared" si="463"/>
        <v>RJTotal05-09</v>
      </c>
      <c r="F1506" s="189">
        <f>VLOOKUP(E1506,'Appendix 1b. Pop 2019'!$E$4:$F$1683,2,FALSE)</f>
        <v>1081738</v>
      </c>
      <c r="G1506" s="189">
        <f>VLOOKUP(E1506,'Appendix 2b. Deaths 2019'!$E$4:$F$1683,2,FALSE)</f>
        <v>235</v>
      </c>
      <c r="H1506" s="190">
        <f t="shared" si="464"/>
        <v>2.1724299229573151E-4</v>
      </c>
      <c r="I1506" s="191">
        <v>5</v>
      </c>
      <c r="J1506" s="213">
        <f>VLOOKUP(E1506,'Appendix 3. nax IBGE 2019'!$E$5:$O$1850,11,FALSE)</f>
        <v>2.4999999999997953</v>
      </c>
      <c r="K1506" s="190">
        <f t="shared" si="472"/>
        <v>1.0856253502296675E-3</v>
      </c>
      <c r="L1506" s="190">
        <f t="shared" si="466"/>
        <v>0.99891437464977029</v>
      </c>
      <c r="M1506" s="189">
        <f t="shared" si="476"/>
        <v>98614.224573322252</v>
      </c>
      <c r="N1506" s="189">
        <f t="shared" si="465"/>
        <v>107.05810209004005</v>
      </c>
      <c r="O1506" s="189">
        <f t="shared" si="473"/>
        <v>492803.4776113861</v>
      </c>
      <c r="P1506" s="189">
        <f t="shared" si="474"/>
        <v>7015541.3034409769</v>
      </c>
      <c r="Q1506" s="200">
        <f t="shared" si="475"/>
        <v>71.141271290175169</v>
      </c>
    </row>
    <row r="1507" spans="2:17" x14ac:dyDescent="0.2">
      <c r="B1507" s="209" t="s">
        <v>59</v>
      </c>
      <c r="C1507" s="187" t="s">
        <v>18</v>
      </c>
      <c r="D1507" s="199" t="s">
        <v>120</v>
      </c>
      <c r="E1507" s="187" t="str">
        <f t="shared" si="463"/>
        <v>RJTotal10-14</v>
      </c>
      <c r="F1507" s="189">
        <f>VLOOKUP(E1507,'Appendix 1b. Pop 2019'!$E$4:$F$1683,2,FALSE)</f>
        <v>1064445</v>
      </c>
      <c r="G1507" s="189">
        <f>VLOOKUP(E1507,'Appendix 2b. Deaths 2019'!$E$4:$F$1683,2,FALSE)</f>
        <v>292</v>
      </c>
      <c r="H1507" s="190">
        <f t="shared" si="464"/>
        <v>2.7432135995753655E-4</v>
      </c>
      <c r="I1507" s="191">
        <v>5</v>
      </c>
      <c r="J1507" s="213">
        <f>VLOOKUP(E1507,'Appendix 3. nax IBGE 2019'!$E$5:$O$1850,11,FALSE)</f>
        <v>2.4999999999996692</v>
      </c>
      <c r="K1507" s="190">
        <f t="shared" si="472"/>
        <v>1.3706667918417159E-3</v>
      </c>
      <c r="L1507" s="190">
        <f t="shared" si="466"/>
        <v>0.99862933320815828</v>
      </c>
      <c r="M1507" s="189">
        <f t="shared" si="476"/>
        <v>98507.166471232209</v>
      </c>
      <c r="N1507" s="189">
        <f t="shared" si="465"/>
        <v>135.0205018405417</v>
      </c>
      <c r="O1507" s="189">
        <f t="shared" si="473"/>
        <v>492198.2811015597</v>
      </c>
      <c r="P1507" s="189">
        <f t="shared" si="474"/>
        <v>6522737.8258295907</v>
      </c>
      <c r="Q1507" s="200">
        <f t="shared" si="475"/>
        <v>66.215870981675991</v>
      </c>
    </row>
    <row r="1508" spans="2:17" x14ac:dyDescent="0.2">
      <c r="B1508" s="209" t="s">
        <v>59</v>
      </c>
      <c r="C1508" s="187" t="s">
        <v>18</v>
      </c>
      <c r="D1508" s="188" t="s">
        <v>121</v>
      </c>
      <c r="E1508" s="187" t="str">
        <f t="shared" si="463"/>
        <v>RJTotal15-19</v>
      </c>
      <c r="F1508" s="189">
        <f>VLOOKUP(E1508,'Appendix 1b. Pop 2019'!$E$4:$F$1683,2,FALSE)</f>
        <v>1171860</v>
      </c>
      <c r="G1508" s="189">
        <f>VLOOKUP(E1508,'Appendix 2b. Deaths 2019'!$E$4:$F$1683,2,FALSE)</f>
        <v>1837</v>
      </c>
      <c r="H1508" s="190">
        <f t="shared" si="464"/>
        <v>1.5675933985288344E-3</v>
      </c>
      <c r="I1508" s="191">
        <v>5</v>
      </c>
      <c r="J1508" s="213">
        <f>VLOOKUP(E1508,'Appendix 3. nax IBGE 2019'!$E$5:$O$1850,11,FALSE)</f>
        <v>2.4999999999999281</v>
      </c>
      <c r="K1508" s="190">
        <f t="shared" si="472"/>
        <v>7.8073700383143371E-3</v>
      </c>
      <c r="L1508" s="190">
        <f t="shared" si="466"/>
        <v>0.99219262996168567</v>
      </c>
      <c r="M1508" s="189">
        <f t="shared" si="476"/>
        <v>98372.145969391669</v>
      </c>
      <c r="N1508" s="189">
        <f t="shared" si="465"/>
        <v>768.02774504611295</v>
      </c>
      <c r="O1508" s="189">
        <f t="shared" si="473"/>
        <v>489940.66048434301</v>
      </c>
      <c r="P1508" s="189">
        <f t="shared" si="474"/>
        <v>6030539.5447280314</v>
      </c>
      <c r="Q1508" s="200">
        <f t="shared" si="475"/>
        <v>61.303324079200465</v>
      </c>
    </row>
    <row r="1509" spans="2:17" x14ac:dyDescent="0.2">
      <c r="B1509" s="209" t="s">
        <v>59</v>
      </c>
      <c r="C1509" s="187" t="s">
        <v>18</v>
      </c>
      <c r="D1509" s="188" t="s">
        <v>122</v>
      </c>
      <c r="E1509" s="187" t="str">
        <f t="shared" si="463"/>
        <v>RJTotal20-24</v>
      </c>
      <c r="F1509" s="189">
        <f>VLOOKUP(E1509,'Appendix 1b. Pop 2019'!$E$4:$F$1683,2,FALSE)</f>
        <v>1339549</v>
      </c>
      <c r="G1509" s="189">
        <f>VLOOKUP(E1509,'Appendix 2b. Deaths 2019'!$E$4:$F$1683,2,FALSE)</f>
        <v>2658</v>
      </c>
      <c r="H1509" s="190">
        <f t="shared" si="464"/>
        <v>1.9842499229218193E-3</v>
      </c>
      <c r="I1509" s="191">
        <v>5</v>
      </c>
      <c r="J1509" s="213">
        <f>VLOOKUP(E1509,'Appendix 3. nax IBGE 2019'!$E$5:$O$1850,11,FALSE)</f>
        <v>2.4999999999999551</v>
      </c>
      <c r="K1509" s="190">
        <f t="shared" si="472"/>
        <v>9.872276952653183E-3</v>
      </c>
      <c r="L1509" s="190">
        <f t="shared" si="466"/>
        <v>0.99012772304734686</v>
      </c>
      <c r="M1509" s="189">
        <f t="shared" si="476"/>
        <v>97604.118224345555</v>
      </c>
      <c r="N1509" s="189">
        <f t="shared" si="465"/>
        <v>963.57488683024314</v>
      </c>
      <c r="O1509" s="189">
        <f t="shared" si="473"/>
        <v>485611.65390465211</v>
      </c>
      <c r="P1509" s="189">
        <f t="shared" si="474"/>
        <v>5540598.8842436885</v>
      </c>
      <c r="Q1509" s="200">
        <f t="shared" si="475"/>
        <v>56.76603595258635</v>
      </c>
    </row>
    <row r="1510" spans="2:17" x14ac:dyDescent="0.2">
      <c r="B1510" s="209" t="s">
        <v>59</v>
      </c>
      <c r="C1510" s="187" t="s">
        <v>18</v>
      </c>
      <c r="D1510" s="188" t="s">
        <v>123</v>
      </c>
      <c r="E1510" s="187" t="str">
        <f t="shared" si="463"/>
        <v>RJTotal25-29</v>
      </c>
      <c r="F1510" s="189">
        <f>VLOOKUP(E1510,'Appendix 1b. Pop 2019'!$E$4:$F$1683,2,FALSE)</f>
        <v>1305781</v>
      </c>
      <c r="G1510" s="189">
        <f>VLOOKUP(E1510,'Appendix 2b. Deaths 2019'!$E$4:$F$1683,2,FALSE)</f>
        <v>2433</v>
      </c>
      <c r="H1510" s="190">
        <f t="shared" si="464"/>
        <v>1.8632527200196664E-3</v>
      </c>
      <c r="I1510" s="191">
        <v>5</v>
      </c>
      <c r="J1510" s="213">
        <f>VLOOKUP(E1510,'Appendix 3. nax IBGE 2019'!$E$5:$O$1850,11,FALSE)</f>
        <v>2.4999999999999729</v>
      </c>
      <c r="K1510" s="190">
        <f t="shared" si="472"/>
        <v>9.2730684251829554E-3</v>
      </c>
      <c r="L1510" s="190">
        <f t="shared" si="466"/>
        <v>0.99072693157481706</v>
      </c>
      <c r="M1510" s="189">
        <f t="shared" si="476"/>
        <v>96640.543337515308</v>
      </c>
      <c r="N1510" s="189">
        <f t="shared" si="465"/>
        <v>896.15437101563828</v>
      </c>
      <c r="O1510" s="189">
        <f t="shared" si="473"/>
        <v>480962.33076003741</v>
      </c>
      <c r="P1510" s="189">
        <f t="shared" si="474"/>
        <v>5054987.2303390363</v>
      </c>
      <c r="Q1510" s="200">
        <f t="shared" si="475"/>
        <v>52.30710689078586</v>
      </c>
    </row>
    <row r="1511" spans="2:17" x14ac:dyDescent="0.2">
      <c r="B1511" s="209" t="s">
        <v>59</v>
      </c>
      <c r="C1511" s="187" t="s">
        <v>18</v>
      </c>
      <c r="D1511" s="188" t="s">
        <v>124</v>
      </c>
      <c r="E1511" s="187" t="str">
        <f t="shared" si="463"/>
        <v>RJTotal30-34</v>
      </c>
      <c r="F1511" s="189">
        <f>VLOOKUP(E1511,'Appendix 1b. Pop 2019'!$E$4:$F$1683,2,FALSE)</f>
        <v>1337321</v>
      </c>
      <c r="G1511" s="189">
        <f>VLOOKUP(E1511,'Appendix 2b. Deaths 2019'!$E$4:$F$1683,2,FALSE)</f>
        <v>2445</v>
      </c>
      <c r="H1511" s="190">
        <f t="shared" si="464"/>
        <v>1.8282820654128664E-3</v>
      </c>
      <c r="I1511" s="191">
        <v>5</v>
      </c>
      <c r="J1511" s="213">
        <f>VLOOKUP(E1511,'Appendix 3. nax IBGE 2019'!$E$5:$O$1850,11,FALSE)</f>
        <v>2.4999999999999631</v>
      </c>
      <c r="K1511" s="190">
        <f t="shared" si="472"/>
        <v>9.0998177431186565E-3</v>
      </c>
      <c r="L1511" s="190">
        <f t="shared" si="466"/>
        <v>0.99090018225688137</v>
      </c>
      <c r="M1511" s="189">
        <f t="shared" si="476"/>
        <v>95744.388966499668</v>
      </c>
      <c r="N1511" s="189">
        <f t="shared" si="465"/>
        <v>871.25648952140784</v>
      </c>
      <c r="O1511" s="189">
        <f t="shared" si="473"/>
        <v>476543.80360869481</v>
      </c>
      <c r="P1511" s="189">
        <f t="shared" si="474"/>
        <v>4574024.8995789988</v>
      </c>
      <c r="Q1511" s="200">
        <f t="shared" si="475"/>
        <v>47.773294591492146</v>
      </c>
    </row>
    <row r="1512" spans="2:17" x14ac:dyDescent="0.2">
      <c r="B1512" s="209" t="s">
        <v>59</v>
      </c>
      <c r="C1512" s="187" t="s">
        <v>18</v>
      </c>
      <c r="D1512" s="188" t="s">
        <v>125</v>
      </c>
      <c r="E1512" s="187" t="str">
        <f t="shared" si="463"/>
        <v>RJTotal35-39</v>
      </c>
      <c r="F1512" s="189">
        <f>VLOOKUP(E1512,'Appendix 1b. Pop 2019'!$E$4:$F$1683,2,FALSE)</f>
        <v>1365965</v>
      </c>
      <c r="G1512" s="189">
        <f>VLOOKUP(E1512,'Appendix 2b. Deaths 2019'!$E$4:$F$1683,2,FALSE)</f>
        <v>2979</v>
      </c>
      <c r="H1512" s="190">
        <f t="shared" si="464"/>
        <v>2.1808757911073854E-3</v>
      </c>
      <c r="I1512" s="191">
        <v>5</v>
      </c>
      <c r="J1512" s="213">
        <f>VLOOKUP(E1512,'Appendix 3. nax IBGE 2019'!$E$5:$O$1850,11,FALSE)</f>
        <v>2.499999999999964</v>
      </c>
      <c r="K1512" s="190">
        <f t="shared" si="472"/>
        <v>1.0845248605207828E-2</v>
      </c>
      <c r="L1512" s="190">
        <f t="shared" si="466"/>
        <v>0.98915475139479214</v>
      </c>
      <c r="M1512" s="189">
        <f t="shared" si="476"/>
        <v>94873.132476978266</v>
      </c>
      <c r="N1512" s="189">
        <f t="shared" si="465"/>
        <v>1028.9227076676461</v>
      </c>
      <c r="O1512" s="189">
        <f t="shared" si="473"/>
        <v>471793.35561572213</v>
      </c>
      <c r="P1512" s="189">
        <f t="shared" si="474"/>
        <v>4097481.0959703042</v>
      </c>
      <c r="Q1512" s="200">
        <f t="shared" si="475"/>
        <v>43.189056680136403</v>
      </c>
    </row>
    <row r="1513" spans="2:17" x14ac:dyDescent="0.2">
      <c r="B1513" s="209" t="s">
        <v>59</v>
      </c>
      <c r="C1513" s="187" t="s">
        <v>18</v>
      </c>
      <c r="D1513" s="188" t="s">
        <v>126</v>
      </c>
      <c r="E1513" s="187" t="str">
        <f t="shared" si="463"/>
        <v>RJTotal40-44</v>
      </c>
      <c r="F1513" s="189">
        <f>VLOOKUP(E1513,'Appendix 1b. Pop 2019'!$E$4:$F$1683,2,FALSE)</f>
        <v>1288175</v>
      </c>
      <c r="G1513" s="189">
        <f>VLOOKUP(E1513,'Appendix 2b. Deaths 2019'!$E$4:$F$1683,2,FALSE)</f>
        <v>3633</v>
      </c>
      <c r="H1513" s="190">
        <f t="shared" si="464"/>
        <v>2.8202689851922294E-3</v>
      </c>
      <c r="I1513" s="191">
        <v>5</v>
      </c>
      <c r="J1513" s="213">
        <f>VLOOKUP(E1513,'Appendix 3. nax IBGE 2019'!$E$5:$O$1850,11,FALSE)</f>
        <v>2.4999999999999964</v>
      </c>
      <c r="K1513" s="190">
        <f t="shared" si="472"/>
        <v>1.4002617059450417E-2</v>
      </c>
      <c r="L1513" s="190">
        <f t="shared" si="466"/>
        <v>0.98599738294054962</v>
      </c>
      <c r="M1513" s="189">
        <f t="shared" si="476"/>
        <v>93844.209769310619</v>
      </c>
      <c r="N1513" s="189">
        <f t="shared" si="465"/>
        <v>1314.0645326463923</v>
      </c>
      <c r="O1513" s="189">
        <f t="shared" si="473"/>
        <v>465935.88751493715</v>
      </c>
      <c r="P1513" s="189">
        <f t="shared" si="474"/>
        <v>3625687.7403545822</v>
      </c>
      <c r="Q1513" s="200">
        <f t="shared" si="475"/>
        <v>38.63517791100066</v>
      </c>
    </row>
    <row r="1514" spans="2:17" x14ac:dyDescent="0.2">
      <c r="B1514" s="209" t="s">
        <v>59</v>
      </c>
      <c r="C1514" s="187" t="s">
        <v>18</v>
      </c>
      <c r="D1514" s="188" t="s">
        <v>127</v>
      </c>
      <c r="E1514" s="187" t="str">
        <f t="shared" si="463"/>
        <v>RJTotal45-49</v>
      </c>
      <c r="F1514" s="189">
        <f>VLOOKUP(E1514,'Appendix 1b. Pop 2019'!$E$4:$F$1683,2,FALSE)</f>
        <v>1153110</v>
      </c>
      <c r="G1514" s="189">
        <f>VLOOKUP(E1514,'Appendix 2b. Deaths 2019'!$E$4:$F$1683,2,FALSE)</f>
        <v>4833</v>
      </c>
      <c r="H1514" s="190">
        <f t="shared" si="464"/>
        <v>4.1912740328329473E-3</v>
      </c>
      <c r="I1514" s="191">
        <v>5</v>
      </c>
      <c r="J1514" s="213">
        <f>VLOOKUP(E1514,'Appendix 3. nax IBGE 2019'!$E$5:$O$1850,11,FALSE)</f>
        <v>2.4999999999999929</v>
      </c>
      <c r="K1514" s="190">
        <f t="shared" si="472"/>
        <v>2.0739062429598543E-2</v>
      </c>
      <c r="L1514" s="190">
        <f t="shared" si="466"/>
        <v>0.97926093757040145</v>
      </c>
      <c r="M1514" s="189">
        <f t="shared" si="476"/>
        <v>92530.145236664233</v>
      </c>
      <c r="N1514" s="189">
        <f t="shared" si="465"/>
        <v>1918.9884586829999</v>
      </c>
      <c r="O1514" s="189">
        <f t="shared" si="473"/>
        <v>457853.25503661361</v>
      </c>
      <c r="P1514" s="189">
        <f t="shared" si="474"/>
        <v>3159751.852839645</v>
      </c>
      <c r="Q1514" s="200">
        <f t="shared" si="475"/>
        <v>34.148350732163578</v>
      </c>
    </row>
    <row r="1515" spans="2:17" x14ac:dyDescent="0.2">
      <c r="B1515" s="209" t="s">
        <v>59</v>
      </c>
      <c r="C1515" s="187" t="s">
        <v>18</v>
      </c>
      <c r="D1515" s="188" t="s">
        <v>128</v>
      </c>
      <c r="E1515" s="187" t="str">
        <f t="shared" si="463"/>
        <v>RJTotal50-54</v>
      </c>
      <c r="F1515" s="189">
        <f>VLOOKUP(E1515,'Appendix 1b. Pop 2019'!$E$4:$F$1683,2,FALSE)</f>
        <v>1101674</v>
      </c>
      <c r="G1515" s="189">
        <f>VLOOKUP(E1515,'Appendix 2b. Deaths 2019'!$E$4:$F$1683,2,FALSE)</f>
        <v>6877</v>
      </c>
      <c r="H1515" s="190">
        <f t="shared" si="464"/>
        <v>6.2423185080159828E-3</v>
      </c>
      <c r="I1515" s="191">
        <v>5</v>
      </c>
      <c r="J1515" s="213">
        <f>VLOOKUP(E1515,'Appendix 3. nax IBGE 2019'!$E$5:$O$1850,11,FALSE)</f>
        <v>2.4999999999999898</v>
      </c>
      <c r="K1515" s="190">
        <f t="shared" si="472"/>
        <v>3.0731995282725865E-2</v>
      </c>
      <c r="L1515" s="190">
        <f t="shared" si="466"/>
        <v>0.96926800471727415</v>
      </c>
      <c r="M1515" s="189">
        <f t="shared" si="476"/>
        <v>90611.156777981232</v>
      </c>
      <c r="N1515" s="189">
        <f t="shared" si="465"/>
        <v>2784.6616426632531</v>
      </c>
      <c r="O1515" s="189">
        <f t="shared" si="473"/>
        <v>446094.129783248</v>
      </c>
      <c r="P1515" s="189">
        <f t="shared" si="474"/>
        <v>2701898.5978030316</v>
      </c>
      <c r="Q1515" s="200">
        <f t="shared" si="475"/>
        <v>29.818608368761058</v>
      </c>
    </row>
    <row r="1516" spans="2:17" x14ac:dyDescent="0.2">
      <c r="B1516" s="209" t="s">
        <v>59</v>
      </c>
      <c r="C1516" s="187" t="s">
        <v>18</v>
      </c>
      <c r="D1516" s="188" t="s">
        <v>129</v>
      </c>
      <c r="E1516" s="187" t="str">
        <f t="shared" si="463"/>
        <v>RJTotal55-59</v>
      </c>
      <c r="F1516" s="189">
        <f>VLOOKUP(E1516,'Appendix 1b. Pop 2019'!$E$4:$F$1683,2,FALSE)</f>
        <v>1032271</v>
      </c>
      <c r="G1516" s="189">
        <f>VLOOKUP(E1516,'Appendix 2b. Deaths 2019'!$E$4:$F$1683,2,FALSE)</f>
        <v>9667</v>
      </c>
      <c r="H1516" s="190">
        <f t="shared" si="464"/>
        <v>9.3647888974891288E-3</v>
      </c>
      <c r="I1516" s="191">
        <v>5</v>
      </c>
      <c r="J1516" s="213">
        <f>VLOOKUP(E1516,'Appendix 3. nax IBGE 2019'!$E$5:$O$1850,11,FALSE)</f>
        <v>2.5000000000000071</v>
      </c>
      <c r="K1516" s="190">
        <f t="shared" si="472"/>
        <v>4.5752781633762882E-2</v>
      </c>
      <c r="L1516" s="190">
        <f t="shared" si="466"/>
        <v>0.95424721836623716</v>
      </c>
      <c r="M1516" s="189">
        <f t="shared" si="476"/>
        <v>87826.495135317979</v>
      </c>
      <c r="N1516" s="189">
        <f t="shared" si="465"/>
        <v>4018.3064535849417</v>
      </c>
      <c r="O1516" s="189">
        <f t="shared" si="473"/>
        <v>429086.70954262756</v>
      </c>
      <c r="P1516" s="189">
        <f t="shared" si="474"/>
        <v>2255804.4680197835</v>
      </c>
      <c r="Q1516" s="200">
        <f t="shared" si="475"/>
        <v>25.684782986548313</v>
      </c>
    </row>
    <row r="1517" spans="2:17" x14ac:dyDescent="0.2">
      <c r="B1517" s="209" t="s">
        <v>59</v>
      </c>
      <c r="C1517" s="187" t="s">
        <v>18</v>
      </c>
      <c r="D1517" s="188" t="s">
        <v>130</v>
      </c>
      <c r="E1517" s="187" t="str">
        <f t="shared" si="463"/>
        <v>RJTotal60-64</v>
      </c>
      <c r="F1517" s="189">
        <f>VLOOKUP(E1517,'Appendix 1b. Pop 2019'!$E$4:$F$1683,2,FALSE)</f>
        <v>894818</v>
      </c>
      <c r="G1517" s="189">
        <f>VLOOKUP(E1517,'Appendix 2b. Deaths 2019'!$E$4:$F$1683,2,FALSE)</f>
        <v>13004</v>
      </c>
      <c r="H1517" s="190">
        <f t="shared" si="464"/>
        <v>1.453256416388584E-2</v>
      </c>
      <c r="I1517" s="191">
        <v>5</v>
      </c>
      <c r="J1517" s="213">
        <f>VLOOKUP(E1517,'Appendix 3. nax IBGE 2019'!$E$5:$O$1850,11,FALSE)</f>
        <v>2.4999999999999987</v>
      </c>
      <c r="K1517" s="190">
        <f t="shared" si="472"/>
        <v>7.0115428413678876E-2</v>
      </c>
      <c r="L1517" s="190">
        <f t="shared" si="466"/>
        <v>0.9298845715863211</v>
      </c>
      <c r="M1517" s="189">
        <f t="shared" si="476"/>
        <v>83808.188681733038</v>
      </c>
      <c r="N1517" s="189">
        <f t="shared" si="465"/>
        <v>5876.2470539941451</v>
      </c>
      <c r="O1517" s="189">
        <f t="shared" si="473"/>
        <v>404350.32577367983</v>
      </c>
      <c r="P1517" s="189">
        <f t="shared" si="474"/>
        <v>1826717.7584771558</v>
      </c>
      <c r="Q1517" s="200">
        <f t="shared" si="475"/>
        <v>21.796411391424215</v>
      </c>
    </row>
    <row r="1518" spans="2:17" x14ac:dyDescent="0.2">
      <c r="B1518" s="209" t="s">
        <v>59</v>
      </c>
      <c r="C1518" s="187" t="s">
        <v>18</v>
      </c>
      <c r="D1518" s="188" t="s">
        <v>131</v>
      </c>
      <c r="E1518" s="187" t="str">
        <f t="shared" si="463"/>
        <v>RJTotal65-69</v>
      </c>
      <c r="F1518" s="189">
        <f>VLOOKUP(E1518,'Appendix 1b. Pop 2019'!$E$4:$F$1683,2,FALSE)</f>
        <v>703252</v>
      </c>
      <c r="G1518" s="189">
        <f>VLOOKUP(E1518,'Appendix 2b. Deaths 2019'!$E$4:$F$1683,2,FALSE)</f>
        <v>14891</v>
      </c>
      <c r="H1518" s="190">
        <f t="shared" si="464"/>
        <v>2.1174486528299955E-2</v>
      </c>
      <c r="I1518" s="191">
        <v>5</v>
      </c>
      <c r="J1518" s="213">
        <f>VLOOKUP(E1518,'Appendix 3. nax IBGE 2019'!$E$5:$O$1850,11,FALSE)</f>
        <v>2.5000000000000049</v>
      </c>
      <c r="K1518" s="190">
        <f t="shared" si="472"/>
        <v>0.10054971136945723</v>
      </c>
      <c r="L1518" s="190">
        <f t="shared" si="466"/>
        <v>0.89945028863054277</v>
      </c>
      <c r="M1518" s="189">
        <f t="shared" si="476"/>
        <v>77931.941627738895</v>
      </c>
      <c r="N1518" s="189">
        <f t="shared" si="465"/>
        <v>7836.0342371305351</v>
      </c>
      <c r="O1518" s="189">
        <f t="shared" si="473"/>
        <v>370069.62254586816</v>
      </c>
      <c r="P1518" s="189">
        <f t="shared" si="474"/>
        <v>1422367.4327034759</v>
      </c>
      <c r="Q1518" s="200">
        <f t="shared" si="475"/>
        <v>18.251405046441217</v>
      </c>
    </row>
    <row r="1519" spans="2:17" x14ac:dyDescent="0.2">
      <c r="B1519" s="209" t="s">
        <v>59</v>
      </c>
      <c r="C1519" s="187" t="s">
        <v>18</v>
      </c>
      <c r="D1519" s="188" t="s">
        <v>132</v>
      </c>
      <c r="E1519" s="187" t="str">
        <f t="shared" si="463"/>
        <v>RJTotal70-74</v>
      </c>
      <c r="F1519" s="189">
        <f>VLOOKUP(E1519,'Appendix 1b. Pop 2019'!$E$4:$F$1683,2,FALSE)</f>
        <v>512146</v>
      </c>
      <c r="G1519" s="189">
        <f>VLOOKUP(E1519,'Appendix 2b. Deaths 2019'!$E$4:$F$1683,2,FALSE)</f>
        <v>15515</v>
      </c>
      <c r="H1519" s="190">
        <f t="shared" si="464"/>
        <v>3.0294095824237619E-2</v>
      </c>
      <c r="I1519" s="191">
        <v>5</v>
      </c>
      <c r="J1519" s="213">
        <f>VLOOKUP(E1519,'Appendix 3. nax IBGE 2019'!$E$5:$O$1850,11,FALSE)</f>
        <v>2.4999999999999951</v>
      </c>
      <c r="K1519" s="190">
        <f t="shared" si="472"/>
        <v>0.14080646756822737</v>
      </c>
      <c r="L1519" s="190">
        <f t="shared" si="466"/>
        <v>0.85919353243177266</v>
      </c>
      <c r="M1519" s="189">
        <f t="shared" si="476"/>
        <v>70095.907390608365</v>
      </c>
      <c r="N1519" s="189">
        <f t="shared" si="465"/>
        <v>9869.9571106611656</v>
      </c>
      <c r="O1519" s="189">
        <f t="shared" si="473"/>
        <v>325804.64417638886</v>
      </c>
      <c r="P1519" s="189">
        <f t="shared" si="474"/>
        <v>1052297.8101576078</v>
      </c>
      <c r="Q1519" s="200">
        <f t="shared" si="475"/>
        <v>15.0122574816486</v>
      </c>
    </row>
    <row r="1520" spans="2:17" x14ac:dyDescent="0.2">
      <c r="B1520" s="209" t="s">
        <v>59</v>
      </c>
      <c r="C1520" s="187" t="s">
        <v>18</v>
      </c>
      <c r="D1520" s="188" t="s">
        <v>133</v>
      </c>
      <c r="E1520" s="187" t="str">
        <f t="shared" si="463"/>
        <v>RJTotal75-79</v>
      </c>
      <c r="F1520" s="189">
        <f>VLOOKUP(E1520,'Appendix 1b. Pop 2019'!$E$4:$F$1683,2,FALSE)</f>
        <v>338980</v>
      </c>
      <c r="G1520" s="189">
        <f>VLOOKUP(E1520,'Appendix 2b. Deaths 2019'!$E$4:$F$1683,2,FALSE)</f>
        <v>15346</v>
      </c>
      <c r="H1520" s="190">
        <f t="shared" si="464"/>
        <v>4.5271107439966957E-2</v>
      </c>
      <c r="I1520" s="191">
        <v>5</v>
      </c>
      <c r="J1520" s="213">
        <f>VLOOKUP(E1520,'Appendix 3. nax IBGE 2019'!$E$5:$O$1850,11,FALSE)</f>
        <v>2.5000000000000004</v>
      </c>
      <c r="K1520" s="190">
        <f t="shared" si="472"/>
        <v>0.20334176946825849</v>
      </c>
      <c r="L1520" s="190">
        <f t="shared" si="466"/>
        <v>0.79665823053174156</v>
      </c>
      <c r="M1520" s="189">
        <f t="shared" si="476"/>
        <v>60225.950279947196</v>
      </c>
      <c r="N1520" s="189">
        <f t="shared" si="465"/>
        <v>12246.45129783182</v>
      </c>
      <c r="O1520" s="189">
        <f t="shared" si="473"/>
        <v>270513.62315515638</v>
      </c>
      <c r="P1520" s="189">
        <f t="shared" si="474"/>
        <v>726493.16598121892</v>
      </c>
      <c r="Q1520" s="200">
        <f t="shared" si="475"/>
        <v>12.062792909107683</v>
      </c>
    </row>
    <row r="1521" spans="2:17" x14ac:dyDescent="0.2">
      <c r="B1521" s="209" t="s">
        <v>59</v>
      </c>
      <c r="C1521" s="187" t="s">
        <v>18</v>
      </c>
      <c r="D1521" s="188" t="s">
        <v>134</v>
      </c>
      <c r="E1521" s="187" t="str">
        <f t="shared" si="463"/>
        <v>RJTotal80-84</v>
      </c>
      <c r="F1521" s="189">
        <f>VLOOKUP(E1521,'Appendix 1b. Pop 2019'!$E$4:$F$1683,2,FALSE)</f>
        <v>229521</v>
      </c>
      <c r="G1521" s="189">
        <f>VLOOKUP(E1521,'Appendix 2b. Deaths 2019'!$E$4:$F$1683,2,FALSE)</f>
        <v>15968</v>
      </c>
      <c r="H1521" s="190">
        <f t="shared" si="464"/>
        <v>6.9570976076263169E-2</v>
      </c>
      <c r="I1521" s="191">
        <v>5</v>
      </c>
      <c r="J1521" s="213">
        <f>VLOOKUP(E1521,'Appendix 3. nax IBGE 2019'!$E$5:$O$1850,11,FALSE)</f>
        <v>2.4999999999999996</v>
      </c>
      <c r="K1521" s="190">
        <f t="shared" si="472"/>
        <v>0.29631719003418189</v>
      </c>
      <c r="L1521" s="190">
        <f t="shared" si="466"/>
        <v>0.70368280996581811</v>
      </c>
      <c r="M1521" s="189">
        <f t="shared" si="476"/>
        <v>47979.498982115372</v>
      </c>
      <c r="N1521" s="189">
        <f t="shared" si="465"/>
        <v>14217.150317628317</v>
      </c>
      <c r="O1521" s="189">
        <f t="shared" si="473"/>
        <v>204354.61911650607</v>
      </c>
      <c r="P1521" s="189">
        <f t="shared" si="474"/>
        <v>455979.54282606248</v>
      </c>
      <c r="Q1521" s="200">
        <f t="shared" si="475"/>
        <v>9.5036328536075665</v>
      </c>
    </row>
    <row r="1522" spans="2:17" x14ac:dyDescent="0.2">
      <c r="B1522" s="209" t="s">
        <v>59</v>
      </c>
      <c r="C1522" s="187" t="s">
        <v>18</v>
      </c>
      <c r="D1522" s="188" t="s">
        <v>135</v>
      </c>
      <c r="E1522" s="187" t="str">
        <f t="shared" si="463"/>
        <v>RJTotal85-89</v>
      </c>
      <c r="F1522" s="189">
        <f>VLOOKUP(E1522,'Appendix 1b. Pop 2019'!$E$4:$F$1683,2,FALSE)</f>
        <v>127830</v>
      </c>
      <c r="G1522" s="189">
        <f>VLOOKUP(E1522,'Appendix 2b. Deaths 2019'!$E$4:$F$1683,2,FALSE)</f>
        <v>14294</v>
      </c>
      <c r="H1522" s="190">
        <f t="shared" si="464"/>
        <v>0.11182038645075491</v>
      </c>
      <c r="I1522" s="191">
        <v>5</v>
      </c>
      <c r="J1522" s="213">
        <f>VLOOKUP(E1522,'Appendix 3. nax IBGE 2019'!$E$5:$O$1850,11,FALSE)</f>
        <v>2.5000000000000004</v>
      </c>
      <c r="K1522" s="190">
        <f t="shared" si="472"/>
        <v>0.43695167058967382</v>
      </c>
      <c r="L1522" s="190">
        <f t="shared" si="466"/>
        <v>0.56304832941032612</v>
      </c>
      <c r="M1522" s="189">
        <f t="shared" si="476"/>
        <v>33762.348664487057</v>
      </c>
      <c r="N1522" s="189">
        <f t="shared" si="465"/>
        <v>14752.514651978663</v>
      </c>
      <c r="O1522" s="189">
        <f t="shared" si="473"/>
        <v>131930.45669248863</v>
      </c>
      <c r="P1522" s="189">
        <f t="shared" si="474"/>
        <v>251624.9237095564</v>
      </c>
      <c r="Q1522" s="200">
        <f t="shared" si="475"/>
        <v>7.452826407607958</v>
      </c>
    </row>
    <row r="1523" spans="2:17" x14ac:dyDescent="0.2">
      <c r="B1523" s="210" t="s">
        <v>59</v>
      </c>
      <c r="C1523" s="211" t="s">
        <v>18</v>
      </c>
      <c r="D1523" s="203" t="s">
        <v>8</v>
      </c>
      <c r="E1523" s="211" t="str">
        <f t="shared" si="463"/>
        <v>RJTotal90+</v>
      </c>
      <c r="F1523" s="204">
        <f>VLOOKUP(E1523,'Appendix 1b. Pop 2019'!$E$4:$F$1683,2,FALSE)</f>
        <v>86551</v>
      </c>
      <c r="G1523" s="204">
        <f>VLOOKUP(E1523,'Appendix 2b. Deaths 2019'!$E$4:$F$1683,2,FALSE)</f>
        <v>13746</v>
      </c>
      <c r="H1523" s="202">
        <f t="shared" si="464"/>
        <v>0.15881965546325288</v>
      </c>
      <c r="I1523" s="205"/>
      <c r="J1523" s="214">
        <f>VLOOKUP(E1523,'Appendix 3. nax IBGE 2019'!$E$5:$O$1850,11,FALSE)</f>
        <v>6.7493897593769345</v>
      </c>
      <c r="K1523" s="202">
        <v>1</v>
      </c>
      <c r="L1523" s="202">
        <f t="shared" si="466"/>
        <v>0</v>
      </c>
      <c r="M1523" s="204">
        <f t="shared" si="476"/>
        <v>19009.834012508392</v>
      </c>
      <c r="N1523" s="204">
        <f t="shared" si="465"/>
        <v>19009.834012508392</v>
      </c>
      <c r="O1523" s="204">
        <f>M1523*Q1523</f>
        <v>119694.46701706779</v>
      </c>
      <c r="P1523" s="204">
        <f>O1523</f>
        <v>119694.46701706779</v>
      </c>
      <c r="Q1523" s="206">
        <f>1/H1523</f>
        <v>6.2964498763276584</v>
      </c>
    </row>
    <row r="1524" spans="2:17" x14ac:dyDescent="0.2">
      <c r="B1524" s="207" t="s">
        <v>50</v>
      </c>
      <c r="C1524" s="208" t="s">
        <v>18</v>
      </c>
      <c r="D1524" s="194">
        <v>0</v>
      </c>
      <c r="E1524" s="208" t="str">
        <f t="shared" si="463"/>
        <v>RNTotal0</v>
      </c>
      <c r="F1524" s="195">
        <f>VLOOKUP(E1524,'Appendix 1b. Pop 2019'!$E$4:$F$1683,2,FALSE)</f>
        <v>47731</v>
      </c>
      <c r="G1524" s="195">
        <f>VLOOKUP(E1524,'Appendix 2b. Deaths 2019'!$E$4:$F$1683,2,FALSE)</f>
        <v>535</v>
      </c>
      <c r="H1524" s="193">
        <f t="shared" si="464"/>
        <v>1.1208648467453017E-2</v>
      </c>
      <c r="I1524" s="196">
        <v>1</v>
      </c>
      <c r="J1524" s="212">
        <f>VLOOKUP(E1524,'Appendix 3. nax IBGE 2019'!$E$5:$O$1850,11,FALSE)</f>
        <v>8.9218577065309751E-2</v>
      </c>
      <c r="K1524" s="193">
        <f t="shared" ref="K1524:K1542" si="477">(I1524*H1524)/(1+(I1524-J1524)*H1524)</f>
        <v>1.1095379853133368E-2</v>
      </c>
      <c r="L1524" s="193">
        <f t="shared" si="466"/>
        <v>0.98890462014686664</v>
      </c>
      <c r="M1524" s="195">
        <v>100000</v>
      </c>
      <c r="N1524" s="195">
        <f t="shared" si="465"/>
        <v>1109.5379853133368</v>
      </c>
      <c r="O1524" s="195">
        <f t="shared" ref="O1524:O1542" si="478">M1525*I1524+N1524*J1524</f>
        <v>98989.45341493623</v>
      </c>
      <c r="P1524" s="195">
        <f t="shared" ref="P1524:P1542" si="479">P1525+O1524</f>
        <v>7682849.5210434226</v>
      </c>
      <c r="Q1524" s="197">
        <f t="shared" ref="Q1524:Q1542" si="480">P1524/M1524</f>
        <v>76.828495210434227</v>
      </c>
    </row>
    <row r="1525" spans="2:17" x14ac:dyDescent="0.2">
      <c r="B1525" s="209" t="s">
        <v>50</v>
      </c>
      <c r="C1525" s="187" t="s">
        <v>18</v>
      </c>
      <c r="D1525" s="199" t="s">
        <v>139</v>
      </c>
      <c r="E1525" s="187" t="str">
        <f t="shared" si="463"/>
        <v>RNTotal01-04</v>
      </c>
      <c r="F1525" s="189">
        <f>VLOOKUP(E1525,'Appendix 1b. Pop 2019'!$E$4:$F$1683,2,FALSE)</f>
        <v>191944</v>
      </c>
      <c r="G1525" s="189">
        <f>VLOOKUP(E1525,'Appendix 2b. Deaths 2019'!$E$4:$F$1683,2,FALSE)</f>
        <v>83</v>
      </c>
      <c r="H1525" s="190">
        <f t="shared" si="464"/>
        <v>4.3241778852165215E-4</v>
      </c>
      <c r="I1525" s="191">
        <v>4</v>
      </c>
      <c r="J1525" s="213">
        <f>VLOOKUP(E1525,'Appendix 3. nax IBGE 2019'!$E$5:$O$1850,11,FALSE)</f>
        <v>1.5027566040893992</v>
      </c>
      <c r="K1525" s="190">
        <f t="shared" si="477"/>
        <v>1.7278053791859862E-3</v>
      </c>
      <c r="L1525" s="190">
        <f t="shared" si="466"/>
        <v>0.99827219462081407</v>
      </c>
      <c r="M1525" s="189">
        <f t="shared" ref="M1525:M1543" si="481">M1524-N1524</f>
        <v>98890.462014686665</v>
      </c>
      <c r="N1525" s="189">
        <f t="shared" si="465"/>
        <v>170.86347221916307</v>
      </c>
      <c r="O1525" s="189">
        <f t="shared" si="478"/>
        <v>395135.16038114502</v>
      </c>
      <c r="P1525" s="189">
        <f t="shared" si="479"/>
        <v>7583860.0676284861</v>
      </c>
      <c r="Q1525" s="200">
        <f t="shared" si="480"/>
        <v>76.689499807394697</v>
      </c>
    </row>
    <row r="1526" spans="2:17" x14ac:dyDescent="0.2">
      <c r="B1526" s="209" t="s">
        <v>50</v>
      </c>
      <c r="C1526" s="187" t="s">
        <v>18</v>
      </c>
      <c r="D1526" s="199" t="s">
        <v>138</v>
      </c>
      <c r="E1526" s="187" t="str">
        <f t="shared" si="463"/>
        <v>RNTotal05-09</v>
      </c>
      <c r="F1526" s="189">
        <f>VLOOKUP(E1526,'Appendix 1b. Pop 2019'!$E$4:$F$1683,2,FALSE)</f>
        <v>245076</v>
      </c>
      <c r="G1526" s="189">
        <f>VLOOKUP(E1526,'Appendix 2b. Deaths 2019'!$E$4:$F$1683,2,FALSE)</f>
        <v>55</v>
      </c>
      <c r="H1526" s="190">
        <f t="shared" si="464"/>
        <v>2.2442017986257324E-4</v>
      </c>
      <c r="I1526" s="191">
        <v>5</v>
      </c>
      <c r="J1526" s="213">
        <f>VLOOKUP(E1526,'Appendix 3. nax IBGE 2019'!$E$5:$O$1850,11,FALSE)</f>
        <v>2.5000000000003224</v>
      </c>
      <c r="K1526" s="190">
        <f t="shared" si="477"/>
        <v>1.1214716971129242E-3</v>
      </c>
      <c r="L1526" s="190">
        <f t="shared" si="466"/>
        <v>0.99887852830288704</v>
      </c>
      <c r="M1526" s="189">
        <f t="shared" si="481"/>
        <v>98719.598542467502</v>
      </c>
      <c r="N1526" s="189">
        <f t="shared" si="465"/>
        <v>110.71123571572758</v>
      </c>
      <c r="O1526" s="189">
        <f t="shared" si="478"/>
        <v>493321.21462304826</v>
      </c>
      <c r="P1526" s="189">
        <f t="shared" si="479"/>
        <v>7188724.9072473412</v>
      </c>
      <c r="Q1526" s="200">
        <f t="shared" si="480"/>
        <v>72.81963271107584</v>
      </c>
    </row>
    <row r="1527" spans="2:17" x14ac:dyDescent="0.2">
      <c r="B1527" s="209" t="s">
        <v>50</v>
      </c>
      <c r="C1527" s="187" t="s">
        <v>18</v>
      </c>
      <c r="D1527" s="199" t="s">
        <v>120</v>
      </c>
      <c r="E1527" s="187" t="str">
        <f t="shared" si="463"/>
        <v>RNTotal10-14</v>
      </c>
      <c r="F1527" s="189">
        <f>VLOOKUP(E1527,'Appendix 1b. Pop 2019'!$E$4:$F$1683,2,FALSE)</f>
        <v>262143</v>
      </c>
      <c r="G1527" s="189">
        <f>VLOOKUP(E1527,'Appendix 2b. Deaths 2019'!$E$4:$F$1683,2,FALSE)</f>
        <v>68</v>
      </c>
      <c r="H1527" s="190">
        <f t="shared" si="464"/>
        <v>2.5940040359651029E-4</v>
      </c>
      <c r="I1527" s="191">
        <v>5</v>
      </c>
      <c r="J1527" s="213">
        <f>VLOOKUP(E1527,'Appendix 3. nax IBGE 2019'!$E$5:$O$1850,11,FALSE)</f>
        <v>2.5000000000002416</v>
      </c>
      <c r="K1527" s="190">
        <f t="shared" si="477"/>
        <v>1.296161455970539E-3</v>
      </c>
      <c r="L1527" s="190">
        <f t="shared" si="466"/>
        <v>0.99870383854402944</v>
      </c>
      <c r="M1527" s="189">
        <f t="shared" si="481"/>
        <v>98608.887306751771</v>
      </c>
      <c r="N1527" s="189">
        <f t="shared" si="465"/>
        <v>127.81303894315418</v>
      </c>
      <c r="O1527" s="189">
        <f t="shared" si="478"/>
        <v>492724.90393640095</v>
      </c>
      <c r="P1527" s="189">
        <f t="shared" si="479"/>
        <v>6695403.6926242933</v>
      </c>
      <c r="Q1527" s="200">
        <f t="shared" si="480"/>
        <v>67.898582729123419</v>
      </c>
    </row>
    <row r="1528" spans="2:17" x14ac:dyDescent="0.2">
      <c r="B1528" s="209" t="s">
        <v>50</v>
      </c>
      <c r="C1528" s="187" t="s">
        <v>18</v>
      </c>
      <c r="D1528" s="188" t="s">
        <v>121</v>
      </c>
      <c r="E1528" s="187" t="str">
        <f t="shared" si="463"/>
        <v>RNTotal15-19</v>
      </c>
      <c r="F1528" s="189">
        <f>VLOOKUP(E1528,'Appendix 1b. Pop 2019'!$E$4:$F$1683,2,FALSE)</f>
        <v>275916</v>
      </c>
      <c r="G1528" s="189">
        <f>VLOOKUP(E1528,'Appendix 2b. Deaths 2019'!$E$4:$F$1683,2,FALSE)</f>
        <v>381</v>
      </c>
      <c r="H1528" s="190">
        <f t="shared" si="464"/>
        <v>1.3808550428391249E-3</v>
      </c>
      <c r="I1528" s="191">
        <v>5</v>
      </c>
      <c r="J1528" s="213">
        <f>VLOOKUP(E1528,'Appendix 3. nax IBGE 2019'!$E$5:$O$1850,11,FALSE)</f>
        <v>2.4999999999999423</v>
      </c>
      <c r="K1528" s="190">
        <f t="shared" si="477"/>
        <v>6.8805227030160516E-3</v>
      </c>
      <c r="L1528" s="190">
        <f t="shared" si="466"/>
        <v>0.99311947729698391</v>
      </c>
      <c r="M1528" s="189">
        <f t="shared" si="481"/>
        <v>98481.07426780861</v>
      </c>
      <c r="N1528" s="189">
        <f t="shared" si="465"/>
        <v>677.60126731706703</v>
      </c>
      <c r="O1528" s="189">
        <f t="shared" si="478"/>
        <v>490711.36817075039</v>
      </c>
      <c r="P1528" s="189">
        <f t="shared" si="479"/>
        <v>6202678.7886878923</v>
      </c>
      <c r="Q1528" s="200">
        <f t="shared" si="480"/>
        <v>62.983459865805074</v>
      </c>
    </row>
    <row r="1529" spans="2:17" x14ac:dyDescent="0.2">
      <c r="B1529" s="209" t="s">
        <v>50</v>
      </c>
      <c r="C1529" s="187" t="s">
        <v>18</v>
      </c>
      <c r="D1529" s="188" t="s">
        <v>122</v>
      </c>
      <c r="E1529" s="187" t="str">
        <f t="shared" si="463"/>
        <v>RNTotal20-24</v>
      </c>
      <c r="F1529" s="189">
        <f>VLOOKUP(E1529,'Appendix 1b. Pop 2019'!$E$4:$F$1683,2,FALSE)</f>
        <v>298175</v>
      </c>
      <c r="G1529" s="189">
        <f>VLOOKUP(E1529,'Appendix 2b. Deaths 2019'!$E$4:$F$1683,2,FALSE)</f>
        <v>524</v>
      </c>
      <c r="H1529" s="190">
        <f t="shared" si="464"/>
        <v>1.7573572566445879E-3</v>
      </c>
      <c r="I1529" s="191">
        <v>5</v>
      </c>
      <c r="J1529" s="213">
        <f>VLOOKUP(E1529,'Appendix 3. nax IBGE 2019'!$E$5:$O$1850,11,FALSE)</f>
        <v>2.4999999999999658</v>
      </c>
      <c r="K1529" s="190">
        <f t="shared" si="477"/>
        <v>8.7483513364609231E-3</v>
      </c>
      <c r="L1529" s="190">
        <f t="shared" si="466"/>
        <v>0.9912516486635391</v>
      </c>
      <c r="M1529" s="189">
        <f t="shared" si="481"/>
        <v>97803.473000491547</v>
      </c>
      <c r="N1529" s="189">
        <f t="shared" si="465"/>
        <v>855.61914373437003</v>
      </c>
      <c r="O1529" s="189">
        <f t="shared" si="478"/>
        <v>486878.31714312179</v>
      </c>
      <c r="P1529" s="189">
        <f t="shared" si="479"/>
        <v>5711967.4205171419</v>
      </c>
      <c r="Q1529" s="200">
        <f t="shared" si="480"/>
        <v>58.402500905958973</v>
      </c>
    </row>
    <row r="1530" spans="2:17" x14ac:dyDescent="0.2">
      <c r="B1530" s="209" t="s">
        <v>50</v>
      </c>
      <c r="C1530" s="187" t="s">
        <v>18</v>
      </c>
      <c r="D1530" s="188" t="s">
        <v>123</v>
      </c>
      <c r="E1530" s="187" t="str">
        <f t="shared" si="463"/>
        <v>RNTotal25-29</v>
      </c>
      <c r="F1530" s="189">
        <f>VLOOKUP(E1530,'Appendix 1b. Pop 2019'!$E$4:$F$1683,2,FALSE)</f>
        <v>298449</v>
      </c>
      <c r="G1530" s="189">
        <f>VLOOKUP(E1530,'Appendix 2b. Deaths 2019'!$E$4:$F$1683,2,FALSE)</f>
        <v>490</v>
      </c>
      <c r="H1530" s="190">
        <f t="shared" si="464"/>
        <v>1.6418215507507145E-3</v>
      </c>
      <c r="I1530" s="191">
        <v>5</v>
      </c>
      <c r="J1530" s="213">
        <f>VLOOKUP(E1530,'Appendix 3. nax IBGE 2019'!$E$5:$O$1850,11,FALSE)</f>
        <v>2.5000000000000062</v>
      </c>
      <c r="K1530" s="190">
        <f t="shared" si="477"/>
        <v>8.1755507651648119E-3</v>
      </c>
      <c r="L1530" s="190">
        <f t="shared" si="466"/>
        <v>0.99182444923483515</v>
      </c>
      <c r="M1530" s="189">
        <f t="shared" si="481"/>
        <v>96947.853856757181</v>
      </c>
      <c r="N1530" s="189">
        <f t="shared" si="465"/>
        <v>792.60210077969748</v>
      </c>
      <c r="O1530" s="189">
        <f t="shared" si="478"/>
        <v>482757.7640318367</v>
      </c>
      <c r="P1530" s="189">
        <f t="shared" si="479"/>
        <v>5225089.1033740202</v>
      </c>
      <c r="Q1530" s="200">
        <f t="shared" si="480"/>
        <v>53.895871806447794</v>
      </c>
    </row>
    <row r="1531" spans="2:17" x14ac:dyDescent="0.2">
      <c r="B1531" s="209" t="s">
        <v>50</v>
      </c>
      <c r="C1531" s="187" t="s">
        <v>18</v>
      </c>
      <c r="D1531" s="188" t="s">
        <v>124</v>
      </c>
      <c r="E1531" s="187" t="str">
        <f t="shared" si="463"/>
        <v>RNTotal30-34</v>
      </c>
      <c r="F1531" s="189">
        <f>VLOOKUP(E1531,'Appendix 1b. Pop 2019'!$E$4:$F$1683,2,FALSE)</f>
        <v>307453</v>
      </c>
      <c r="G1531" s="189">
        <f>VLOOKUP(E1531,'Appendix 2b. Deaths 2019'!$E$4:$F$1683,2,FALSE)</f>
        <v>495</v>
      </c>
      <c r="H1531" s="190">
        <f t="shared" si="464"/>
        <v>1.6100021791948687E-3</v>
      </c>
      <c r="I1531" s="191">
        <v>5</v>
      </c>
      <c r="J1531" s="213">
        <f>VLOOKUP(E1531,'Appendix 3. nax IBGE 2019'!$E$5:$O$1850,11,FALSE)</f>
        <v>2.5000000000000258</v>
      </c>
      <c r="K1531" s="190">
        <f t="shared" si="477"/>
        <v>8.0177394510035135E-3</v>
      </c>
      <c r="L1531" s="190">
        <f t="shared" si="466"/>
        <v>0.99198226054899652</v>
      </c>
      <c r="M1531" s="189">
        <f t="shared" si="481"/>
        <v>96155.251755977486</v>
      </c>
      <c r="N1531" s="189">
        <f t="shared" si="465"/>
        <v>770.94775542507557</v>
      </c>
      <c r="O1531" s="189">
        <f t="shared" si="478"/>
        <v>478848.88939132472</v>
      </c>
      <c r="P1531" s="189">
        <f t="shared" si="479"/>
        <v>4742331.3393421834</v>
      </c>
      <c r="Q1531" s="200">
        <f t="shared" si="480"/>
        <v>49.319524963412896</v>
      </c>
    </row>
    <row r="1532" spans="2:17" x14ac:dyDescent="0.2">
      <c r="B1532" s="209" t="s">
        <v>50</v>
      </c>
      <c r="C1532" s="187" t="s">
        <v>18</v>
      </c>
      <c r="D1532" s="188" t="s">
        <v>125</v>
      </c>
      <c r="E1532" s="187" t="str">
        <f t="shared" si="463"/>
        <v>RNTotal35-39</v>
      </c>
      <c r="F1532" s="189">
        <f>VLOOKUP(E1532,'Appendix 1b. Pop 2019'!$E$4:$F$1683,2,FALSE)</f>
        <v>282425</v>
      </c>
      <c r="G1532" s="189">
        <f>VLOOKUP(E1532,'Appendix 2b. Deaths 2019'!$E$4:$F$1683,2,FALSE)</f>
        <v>568</v>
      </c>
      <c r="H1532" s="190">
        <f t="shared" si="464"/>
        <v>2.0111534035584669E-3</v>
      </c>
      <c r="I1532" s="191">
        <v>5</v>
      </c>
      <c r="J1532" s="213">
        <f>VLOOKUP(E1532,'Appendix 3. nax IBGE 2019'!$E$5:$O$1850,11,FALSE)</f>
        <v>2.5000000000000622</v>
      </c>
      <c r="K1532" s="190">
        <f t="shared" si="477"/>
        <v>1.0005460726805124E-2</v>
      </c>
      <c r="L1532" s="190">
        <f t="shared" si="466"/>
        <v>0.98999453927319492</v>
      </c>
      <c r="M1532" s="189">
        <f t="shared" si="481"/>
        <v>95384.304000552409</v>
      </c>
      <c r="N1532" s="189">
        <f t="shared" si="465"/>
        <v>954.36390763116799</v>
      </c>
      <c r="O1532" s="189">
        <f t="shared" si="478"/>
        <v>474535.61023368419</v>
      </c>
      <c r="P1532" s="189">
        <f t="shared" si="479"/>
        <v>4263482.449950859</v>
      </c>
      <c r="Q1532" s="200">
        <f t="shared" si="480"/>
        <v>44.697945795423188</v>
      </c>
    </row>
    <row r="1533" spans="2:17" x14ac:dyDescent="0.2">
      <c r="B1533" s="209" t="s">
        <v>50</v>
      </c>
      <c r="C1533" s="187" t="s">
        <v>18</v>
      </c>
      <c r="D1533" s="188" t="s">
        <v>126</v>
      </c>
      <c r="E1533" s="187" t="str">
        <f t="shared" si="463"/>
        <v>RNTotal40-44</v>
      </c>
      <c r="F1533" s="189">
        <f>VLOOKUP(E1533,'Appendix 1b. Pop 2019'!$E$4:$F$1683,2,FALSE)</f>
        <v>246461</v>
      </c>
      <c r="G1533" s="189">
        <f>VLOOKUP(E1533,'Appendix 2b. Deaths 2019'!$E$4:$F$1683,2,FALSE)</f>
        <v>640</v>
      </c>
      <c r="H1533" s="190">
        <f t="shared" si="464"/>
        <v>2.5967597307484753E-3</v>
      </c>
      <c r="I1533" s="191">
        <v>5</v>
      </c>
      <c r="J1533" s="213">
        <f>VLOOKUP(E1533,'Appendix 3. nax IBGE 2019'!$E$5:$O$1850,11,FALSE)</f>
        <v>2.4999999999999871</v>
      </c>
      <c r="K1533" s="190">
        <f t="shared" si="477"/>
        <v>1.290005280959119E-2</v>
      </c>
      <c r="L1533" s="190">
        <f t="shared" si="466"/>
        <v>0.98709994719040883</v>
      </c>
      <c r="M1533" s="189">
        <f t="shared" si="481"/>
        <v>94429.940092921242</v>
      </c>
      <c r="N1533" s="189">
        <f t="shared" si="465"/>
        <v>1218.1512140052164</v>
      </c>
      <c r="O1533" s="189">
        <f t="shared" si="478"/>
        <v>469104.32242959313</v>
      </c>
      <c r="P1533" s="189">
        <f t="shared" si="479"/>
        <v>3788946.8397171744</v>
      </c>
      <c r="Q1533" s="200">
        <f t="shared" si="480"/>
        <v>40.124422783587107</v>
      </c>
    </row>
    <row r="1534" spans="2:17" x14ac:dyDescent="0.2">
      <c r="B1534" s="209" t="s">
        <v>50</v>
      </c>
      <c r="C1534" s="187" t="s">
        <v>18</v>
      </c>
      <c r="D1534" s="188" t="s">
        <v>127</v>
      </c>
      <c r="E1534" s="187" t="str">
        <f t="shared" si="463"/>
        <v>RNTotal45-49</v>
      </c>
      <c r="F1534" s="189">
        <f>VLOOKUP(E1534,'Appendix 1b. Pop 2019'!$E$4:$F$1683,2,FALSE)</f>
        <v>219799</v>
      </c>
      <c r="G1534" s="189">
        <f>VLOOKUP(E1534,'Appendix 2b. Deaths 2019'!$E$4:$F$1683,2,FALSE)</f>
        <v>807</v>
      </c>
      <c r="H1534" s="190">
        <f t="shared" si="464"/>
        <v>3.6715362672259657E-3</v>
      </c>
      <c r="I1534" s="191">
        <v>5</v>
      </c>
      <c r="J1534" s="213">
        <f>VLOOKUP(E1534,'Appendix 3. nax IBGE 2019'!$E$5:$O$1850,11,FALSE)</f>
        <v>2.4999999999999822</v>
      </c>
      <c r="K1534" s="190">
        <f t="shared" si="477"/>
        <v>1.8190711691871433E-2</v>
      </c>
      <c r="L1534" s="190">
        <f t="shared" si="466"/>
        <v>0.98180928830812852</v>
      </c>
      <c r="M1534" s="189">
        <f t="shared" si="481"/>
        <v>93211.788878916021</v>
      </c>
      <c r="N1534" s="189">
        <f t="shared" si="465"/>
        <v>1695.5887777799494</v>
      </c>
      <c r="O1534" s="189">
        <f t="shared" si="478"/>
        <v>461819.97245013015</v>
      </c>
      <c r="P1534" s="189">
        <f t="shared" si="479"/>
        <v>3319842.5172875812</v>
      </c>
      <c r="Q1534" s="200">
        <f t="shared" si="480"/>
        <v>35.616122780350487</v>
      </c>
    </row>
    <row r="1535" spans="2:17" x14ac:dyDescent="0.2">
      <c r="B1535" s="209" t="s">
        <v>50</v>
      </c>
      <c r="C1535" s="187" t="s">
        <v>18</v>
      </c>
      <c r="D1535" s="188" t="s">
        <v>128</v>
      </c>
      <c r="E1535" s="187" t="str">
        <f t="shared" si="463"/>
        <v>RNTotal50-54</v>
      </c>
      <c r="F1535" s="189">
        <f>VLOOKUP(E1535,'Appendix 1b. Pop 2019'!$E$4:$F$1683,2,FALSE)</f>
        <v>208774</v>
      </c>
      <c r="G1535" s="189">
        <f>VLOOKUP(E1535,'Appendix 2b. Deaths 2019'!$E$4:$F$1683,2,FALSE)</f>
        <v>1102</v>
      </c>
      <c r="H1535" s="190">
        <f t="shared" si="464"/>
        <v>5.278435054173412E-3</v>
      </c>
      <c r="I1535" s="191">
        <v>5</v>
      </c>
      <c r="J1535" s="213">
        <f>VLOOKUP(E1535,'Appendix 3. nax IBGE 2019'!$E$5:$O$1850,11,FALSE)</f>
        <v>2.4999999999999947</v>
      </c>
      <c r="K1535" s="190">
        <f t="shared" si="477"/>
        <v>2.6048437802854454E-2</v>
      </c>
      <c r="L1535" s="190">
        <f t="shared" si="466"/>
        <v>0.97395156219714552</v>
      </c>
      <c r="M1535" s="189">
        <f t="shared" si="481"/>
        <v>91516.20010113607</v>
      </c>
      <c r="N1535" s="189">
        <f t="shared" si="465"/>
        <v>2383.8540462880255</v>
      </c>
      <c r="O1535" s="189">
        <f t="shared" si="478"/>
        <v>451621.36538996029</v>
      </c>
      <c r="P1535" s="189">
        <f t="shared" si="479"/>
        <v>2858022.5448374511</v>
      </c>
      <c r="Q1535" s="200">
        <f t="shared" si="480"/>
        <v>31.229689843754471</v>
      </c>
    </row>
    <row r="1536" spans="2:17" x14ac:dyDescent="0.2">
      <c r="B1536" s="209" t="s">
        <v>50</v>
      </c>
      <c r="C1536" s="187" t="s">
        <v>18</v>
      </c>
      <c r="D1536" s="188" t="s">
        <v>129</v>
      </c>
      <c r="E1536" s="187" t="str">
        <f t="shared" si="463"/>
        <v>RNTotal55-59</v>
      </c>
      <c r="F1536" s="189">
        <f>VLOOKUP(E1536,'Appendix 1b. Pop 2019'!$E$4:$F$1683,2,FALSE)</f>
        <v>176889</v>
      </c>
      <c r="G1536" s="189">
        <f>VLOOKUP(E1536,'Appendix 2b. Deaths 2019'!$E$4:$F$1683,2,FALSE)</f>
        <v>1342</v>
      </c>
      <c r="H1536" s="190">
        <f t="shared" si="464"/>
        <v>7.5866786515837613E-3</v>
      </c>
      <c r="I1536" s="191">
        <v>5</v>
      </c>
      <c r="J1536" s="213">
        <f>VLOOKUP(E1536,'Appendix 3. nax IBGE 2019'!$E$5:$O$1850,11,FALSE)</f>
        <v>2.4999999999999876</v>
      </c>
      <c r="K1536" s="190">
        <f t="shared" si="477"/>
        <v>3.7227314085350967E-2</v>
      </c>
      <c r="L1536" s="190">
        <f t="shared" si="466"/>
        <v>0.96277268591464904</v>
      </c>
      <c r="M1536" s="189">
        <f t="shared" si="481"/>
        <v>89132.346054848051</v>
      </c>
      <c r="N1536" s="189">
        <f t="shared" si="465"/>
        <v>3318.1578417480214</v>
      </c>
      <c r="O1536" s="189">
        <f t="shared" si="478"/>
        <v>437366.33566987014</v>
      </c>
      <c r="P1536" s="189">
        <f t="shared" si="479"/>
        <v>2406401.1794474907</v>
      </c>
      <c r="Q1536" s="200">
        <f t="shared" si="480"/>
        <v>26.998068444947016</v>
      </c>
    </row>
    <row r="1537" spans="2:17" x14ac:dyDescent="0.2">
      <c r="B1537" s="209" t="s">
        <v>50</v>
      </c>
      <c r="C1537" s="187" t="s">
        <v>18</v>
      </c>
      <c r="D1537" s="188" t="s">
        <v>130</v>
      </c>
      <c r="E1537" s="187" t="str">
        <f t="shared" si="463"/>
        <v>RNTotal60-64</v>
      </c>
      <c r="F1537" s="189">
        <f>VLOOKUP(E1537,'Appendix 1b. Pop 2019'!$E$4:$F$1683,2,FALSE)</f>
        <v>130034</v>
      </c>
      <c r="G1537" s="189">
        <f>VLOOKUP(E1537,'Appendix 2b. Deaths 2019'!$E$4:$F$1683,2,FALSE)</f>
        <v>1446</v>
      </c>
      <c r="H1537" s="190">
        <f t="shared" si="464"/>
        <v>1.1120168571296737E-2</v>
      </c>
      <c r="I1537" s="191">
        <v>5</v>
      </c>
      <c r="J1537" s="213">
        <f>VLOOKUP(E1537,'Appendix 3. nax IBGE 2019'!$E$5:$O$1850,11,FALSE)</f>
        <v>2.5000000000000062</v>
      </c>
      <c r="K1537" s="190">
        <f t="shared" si="477"/>
        <v>5.4096925528810548E-2</v>
      </c>
      <c r="L1537" s="190">
        <f t="shared" si="466"/>
        <v>0.94590307447118949</v>
      </c>
      <c r="M1537" s="189">
        <f t="shared" si="481"/>
        <v>85814.188213100031</v>
      </c>
      <c r="N1537" s="189">
        <f t="shared" si="465"/>
        <v>4642.2837490794045</v>
      </c>
      <c r="O1537" s="189">
        <f t="shared" si="478"/>
        <v>417465.2316928017</v>
      </c>
      <c r="P1537" s="189">
        <f t="shared" si="479"/>
        <v>1969034.8437776207</v>
      </c>
      <c r="Q1537" s="200">
        <f t="shared" si="480"/>
        <v>22.945329726687739</v>
      </c>
    </row>
    <row r="1538" spans="2:17" x14ac:dyDescent="0.2">
      <c r="B1538" s="209" t="s">
        <v>50</v>
      </c>
      <c r="C1538" s="187" t="s">
        <v>18</v>
      </c>
      <c r="D1538" s="188" t="s">
        <v>131</v>
      </c>
      <c r="E1538" s="187" t="str">
        <f t="shared" si="463"/>
        <v>RNTotal65-69</v>
      </c>
      <c r="F1538" s="189">
        <f>VLOOKUP(E1538,'Appendix 1b. Pop 2019'!$E$4:$F$1683,2,FALSE)</f>
        <v>101207</v>
      </c>
      <c r="G1538" s="189">
        <f>VLOOKUP(E1538,'Appendix 2b. Deaths 2019'!$E$4:$F$1683,2,FALSE)</f>
        <v>1759</v>
      </c>
      <c r="H1538" s="190">
        <f t="shared" si="464"/>
        <v>1.7380220735719862E-2</v>
      </c>
      <c r="I1538" s="191">
        <v>5</v>
      </c>
      <c r="J1538" s="213">
        <f>VLOOKUP(E1538,'Appendix 3. nax IBGE 2019'!$E$5:$O$1850,11,FALSE)</f>
        <v>2.5000000000000062</v>
      </c>
      <c r="K1538" s="190">
        <f t="shared" si="477"/>
        <v>8.3282435881046737E-2</v>
      </c>
      <c r="L1538" s="190">
        <f t="shared" si="466"/>
        <v>0.91671756411895322</v>
      </c>
      <c r="M1538" s="189">
        <f t="shared" si="481"/>
        <v>81171.904464020627</v>
      </c>
      <c r="N1538" s="189">
        <f t="shared" si="465"/>
        <v>6760.1939288672493</v>
      </c>
      <c r="O1538" s="189">
        <f t="shared" si="478"/>
        <v>388959.03749793512</v>
      </c>
      <c r="P1538" s="189">
        <f t="shared" si="479"/>
        <v>1551569.612084819</v>
      </c>
      <c r="Q1538" s="200">
        <f t="shared" si="480"/>
        <v>19.114613884321894</v>
      </c>
    </row>
    <row r="1539" spans="2:17" x14ac:dyDescent="0.2">
      <c r="B1539" s="209" t="s">
        <v>50</v>
      </c>
      <c r="C1539" s="187" t="s">
        <v>18</v>
      </c>
      <c r="D1539" s="188" t="s">
        <v>132</v>
      </c>
      <c r="E1539" s="187" t="str">
        <f t="shared" si="463"/>
        <v>RNTotal70-74</v>
      </c>
      <c r="F1539" s="189">
        <f>VLOOKUP(E1539,'Appendix 1b. Pop 2019'!$E$4:$F$1683,2,FALSE)</f>
        <v>85256</v>
      </c>
      <c r="G1539" s="189">
        <f>VLOOKUP(E1539,'Appendix 2b. Deaths 2019'!$E$4:$F$1683,2,FALSE)</f>
        <v>2041</v>
      </c>
      <c r="H1539" s="190">
        <f t="shared" si="464"/>
        <v>2.393966407056395E-2</v>
      </c>
      <c r="I1539" s="191">
        <v>5</v>
      </c>
      <c r="J1539" s="213">
        <f>VLOOKUP(E1539,'Appendix 3. nax IBGE 2019'!$E$5:$O$1850,11,FALSE)</f>
        <v>2.5000000000000004</v>
      </c>
      <c r="K1539" s="190">
        <f t="shared" si="477"/>
        <v>0.11293901514522706</v>
      </c>
      <c r="L1539" s="190">
        <f t="shared" si="466"/>
        <v>0.88706098485477292</v>
      </c>
      <c r="M1539" s="189">
        <f t="shared" si="481"/>
        <v>74411.710535153383</v>
      </c>
      <c r="N1539" s="189">
        <f t="shared" si="465"/>
        <v>8403.9853031119401</v>
      </c>
      <c r="O1539" s="189">
        <f t="shared" si="478"/>
        <v>351048.58941798704</v>
      </c>
      <c r="P1539" s="189">
        <f t="shared" si="479"/>
        <v>1162610.5745868839</v>
      </c>
      <c r="Q1539" s="200">
        <f t="shared" si="480"/>
        <v>15.624027000933495</v>
      </c>
    </row>
    <row r="1540" spans="2:17" x14ac:dyDescent="0.2">
      <c r="B1540" s="209" t="s">
        <v>50</v>
      </c>
      <c r="C1540" s="187" t="s">
        <v>18</v>
      </c>
      <c r="D1540" s="188" t="s">
        <v>133</v>
      </c>
      <c r="E1540" s="187" t="str">
        <f t="shared" ref="E1540:E1603" si="482">_xlfn.CONCAT(B1540,C1540,D1540)</f>
        <v>RNTotal75-79</v>
      </c>
      <c r="F1540" s="189">
        <f>VLOOKUP(E1540,'Appendix 1b. Pop 2019'!$E$4:$F$1683,2,FALSE)</f>
        <v>56651</v>
      </c>
      <c r="G1540" s="189">
        <f>VLOOKUP(E1540,'Appendix 2b. Deaths 2019'!$E$4:$F$1683,2,FALSE)</f>
        <v>2311</v>
      </c>
      <c r="H1540" s="190">
        <f t="shared" ref="H1540:H1603" si="483">G1540/F1540</f>
        <v>4.0793631180385162E-2</v>
      </c>
      <c r="I1540" s="191">
        <v>5</v>
      </c>
      <c r="J1540" s="213">
        <f>VLOOKUP(E1540,'Appendix 3. nax IBGE 2019'!$E$5:$O$1850,11,FALSE)</f>
        <v>2.5000000000000022</v>
      </c>
      <c r="K1540" s="190">
        <f t="shared" si="477"/>
        <v>0.1850917449562299</v>
      </c>
      <c r="L1540" s="190">
        <f t="shared" si="466"/>
        <v>0.81490825504377007</v>
      </c>
      <c r="M1540" s="189">
        <f t="shared" si="481"/>
        <v>66007.725232041441</v>
      </c>
      <c r="N1540" s="189">
        <f t="shared" ref="N1540:N1603" si="484">M1540*K1540</f>
        <v>12217.485043789915</v>
      </c>
      <c r="O1540" s="189">
        <f t="shared" si="478"/>
        <v>299494.91355073248</v>
      </c>
      <c r="P1540" s="189">
        <f t="shared" si="479"/>
        <v>811561.98516889685</v>
      </c>
      <c r="Q1540" s="200">
        <f t="shared" si="480"/>
        <v>12.294954602903795</v>
      </c>
    </row>
    <row r="1541" spans="2:17" x14ac:dyDescent="0.2">
      <c r="B1541" s="209" t="s">
        <v>50</v>
      </c>
      <c r="C1541" s="187" t="s">
        <v>18</v>
      </c>
      <c r="D1541" s="188" t="s">
        <v>134</v>
      </c>
      <c r="E1541" s="187" t="str">
        <f t="shared" si="482"/>
        <v>RNTotal80-84</v>
      </c>
      <c r="F1541" s="189">
        <f>VLOOKUP(E1541,'Appendix 1b. Pop 2019'!$E$4:$F$1683,2,FALSE)</f>
        <v>38871</v>
      </c>
      <c r="G1541" s="189">
        <f>VLOOKUP(E1541,'Appendix 2b. Deaths 2019'!$E$4:$F$1683,2,FALSE)</f>
        <v>2342</v>
      </c>
      <c r="H1541" s="190">
        <f t="shared" si="483"/>
        <v>6.025057240616398E-2</v>
      </c>
      <c r="I1541" s="191">
        <v>5</v>
      </c>
      <c r="J1541" s="213">
        <f>VLOOKUP(E1541,'Appendix 3. nax IBGE 2019'!$E$5:$O$1850,11,FALSE)</f>
        <v>2.4999999999999991</v>
      </c>
      <c r="K1541" s="190">
        <f t="shared" si="477"/>
        <v>0.26181639314939859</v>
      </c>
      <c r="L1541" s="190">
        <f t="shared" ref="L1541:L1604" si="485">1-K1541</f>
        <v>0.73818360685060136</v>
      </c>
      <c r="M1541" s="189">
        <f t="shared" si="481"/>
        <v>53790.240188251526</v>
      </c>
      <c r="N1541" s="189">
        <f t="shared" si="484"/>
        <v>14083.166672727841</v>
      </c>
      <c r="O1541" s="189">
        <f t="shared" si="478"/>
        <v>233743.28425943802</v>
      </c>
      <c r="P1541" s="189">
        <f t="shared" si="479"/>
        <v>512067.07161816431</v>
      </c>
      <c r="Q1541" s="200">
        <f t="shared" si="480"/>
        <v>9.519702269892564</v>
      </c>
    </row>
    <row r="1542" spans="2:17" x14ac:dyDescent="0.2">
      <c r="B1542" s="209" t="s">
        <v>50</v>
      </c>
      <c r="C1542" s="187" t="s">
        <v>18</v>
      </c>
      <c r="D1542" s="188" t="s">
        <v>135</v>
      </c>
      <c r="E1542" s="187" t="str">
        <f t="shared" si="482"/>
        <v>RNTotal85-89</v>
      </c>
      <c r="F1542" s="189">
        <f>VLOOKUP(E1542,'Appendix 1b. Pop 2019'!$E$4:$F$1683,2,FALSE)</f>
        <v>19262</v>
      </c>
      <c r="G1542" s="189">
        <f>VLOOKUP(E1542,'Appendix 2b. Deaths 2019'!$E$4:$F$1683,2,FALSE)</f>
        <v>2003</v>
      </c>
      <c r="H1542" s="190">
        <f t="shared" si="483"/>
        <v>0.10398712490914755</v>
      </c>
      <c r="I1542" s="191">
        <v>5</v>
      </c>
      <c r="J1542" s="213">
        <f>VLOOKUP(E1542,'Appendix 3. nax IBGE 2019'!$E$5:$O$1850,11,FALSE)</f>
        <v>2.5</v>
      </c>
      <c r="K1542" s="190">
        <f t="shared" si="477"/>
        <v>0.41265786274954164</v>
      </c>
      <c r="L1542" s="190">
        <f t="shared" si="485"/>
        <v>0.58734213725045836</v>
      </c>
      <c r="M1542" s="189">
        <f t="shared" si="481"/>
        <v>39707.073515523683</v>
      </c>
      <c r="N1542" s="189">
        <f t="shared" si="484"/>
        <v>16385.436092954933</v>
      </c>
      <c r="O1542" s="189">
        <f t="shared" si="478"/>
        <v>157571.77734523109</v>
      </c>
      <c r="P1542" s="189">
        <f t="shared" si="479"/>
        <v>278323.78735872626</v>
      </c>
      <c r="Q1542" s="200">
        <f t="shared" si="480"/>
        <v>7.0094258457479661</v>
      </c>
    </row>
    <row r="1543" spans="2:17" x14ac:dyDescent="0.2">
      <c r="B1543" s="210" t="s">
        <v>50</v>
      </c>
      <c r="C1543" s="211" t="s">
        <v>18</v>
      </c>
      <c r="D1543" s="203" t="s">
        <v>8</v>
      </c>
      <c r="E1543" s="211" t="str">
        <f t="shared" si="482"/>
        <v>RNTotal90+</v>
      </c>
      <c r="F1543" s="204">
        <f>VLOOKUP(E1543,'Appendix 1b. Pop 2019'!$E$4:$F$1683,2,FALSE)</f>
        <v>14337</v>
      </c>
      <c r="G1543" s="204">
        <f>VLOOKUP(E1543,'Appendix 2b. Deaths 2019'!$E$4:$F$1683,2,FALSE)</f>
        <v>2769</v>
      </c>
      <c r="H1543" s="202">
        <f t="shared" si="483"/>
        <v>0.19313663946432308</v>
      </c>
      <c r="I1543" s="205"/>
      <c r="J1543" s="214">
        <f>VLOOKUP(E1543,'Appendix 3. nax IBGE 2019'!$E$5:$O$1850,11,FALSE)</f>
        <v>5.3293558274897386</v>
      </c>
      <c r="K1543" s="202">
        <v>1</v>
      </c>
      <c r="L1543" s="202">
        <f t="shared" si="485"/>
        <v>0</v>
      </c>
      <c r="M1543" s="204">
        <f t="shared" si="481"/>
        <v>23321.63742256875</v>
      </c>
      <c r="N1543" s="204">
        <f t="shared" si="484"/>
        <v>23321.63742256875</v>
      </c>
      <c r="O1543" s="204">
        <f>M1543*Q1543</f>
        <v>120752.01001349518</v>
      </c>
      <c r="P1543" s="204">
        <f>O1543</f>
        <v>120752.01001349518</v>
      </c>
      <c r="Q1543" s="206">
        <f>1/H1543</f>
        <v>5.1776814734561212</v>
      </c>
    </row>
    <row r="1544" spans="2:17" x14ac:dyDescent="0.2">
      <c r="B1544" s="207" t="s">
        <v>41</v>
      </c>
      <c r="C1544" s="208" t="s">
        <v>18</v>
      </c>
      <c r="D1544" s="194">
        <v>0</v>
      </c>
      <c r="E1544" s="208" t="str">
        <f t="shared" si="482"/>
        <v>ROTotal0</v>
      </c>
      <c r="F1544" s="195">
        <f>VLOOKUP(E1544,'Appendix 1b. Pop 2019'!$E$4:$F$1683,2,FALSE)</f>
        <v>28232</v>
      </c>
      <c r="G1544" s="195">
        <f>VLOOKUP(E1544,'Appendix 2b. Deaths 2019'!$E$4:$F$1683,2,FALSE)</f>
        <v>309</v>
      </c>
      <c r="H1544" s="193">
        <f t="shared" si="483"/>
        <v>1.094502691980731E-2</v>
      </c>
      <c r="I1544" s="196">
        <v>1</v>
      </c>
      <c r="J1544" s="212">
        <f>VLOOKUP(E1544,'Appendix 3. nax IBGE 2019'!$E$5:$O$1850,11,FALSE)</f>
        <v>0.1063620029028412</v>
      </c>
      <c r="K1544" s="193">
        <f t="shared" ref="K1544:K1562" si="486">(I1544*H1544)/(1+(I1544-J1544)*H1544)</f>
        <v>1.083901171751833E-2</v>
      </c>
      <c r="L1544" s="193">
        <f t="shared" si="485"/>
        <v>0.98916098828248167</v>
      </c>
      <c r="M1544" s="195">
        <v>100000</v>
      </c>
      <c r="N1544" s="195">
        <f t="shared" si="484"/>
        <v>1083.9011717518331</v>
      </c>
      <c r="O1544" s="195">
        <f t="shared" ref="O1544:O1562" si="487">M1545*I1544+N1544*J1544</f>
        <v>99031.384727824436</v>
      </c>
      <c r="P1544" s="195">
        <f t="shared" ref="P1544:P1562" si="488">P1545+O1544</f>
        <v>7641440.924060937</v>
      </c>
      <c r="Q1544" s="197">
        <f t="shared" ref="Q1544:Q1562" si="489">P1544/M1544</f>
        <v>76.414409240609373</v>
      </c>
    </row>
    <row r="1545" spans="2:17" x14ac:dyDescent="0.2">
      <c r="B1545" s="209" t="s">
        <v>41</v>
      </c>
      <c r="C1545" s="187" t="s">
        <v>18</v>
      </c>
      <c r="D1545" s="199" t="s">
        <v>139</v>
      </c>
      <c r="E1545" s="187" t="str">
        <f t="shared" si="482"/>
        <v>ROTotal01-04</v>
      </c>
      <c r="F1545" s="189">
        <f>VLOOKUP(E1545,'Appendix 1b. Pop 2019'!$E$4:$F$1683,2,FALSE)</f>
        <v>111665</v>
      </c>
      <c r="G1545" s="189">
        <f>VLOOKUP(E1545,'Appendix 2b. Deaths 2019'!$E$4:$F$1683,2,FALSE)</f>
        <v>56</v>
      </c>
      <c r="H1545" s="190">
        <f t="shared" si="483"/>
        <v>5.0150002238839387E-4</v>
      </c>
      <c r="I1545" s="191">
        <v>4</v>
      </c>
      <c r="J1545" s="213">
        <f>VLOOKUP(E1545,'Appendix 3. nax IBGE 2019'!$E$5:$O$1850,11,FALSE)</f>
        <v>1.4934705817609457</v>
      </c>
      <c r="K1545" s="190">
        <f t="shared" si="486"/>
        <v>2.0034816638978201E-3</v>
      </c>
      <c r="L1545" s="190">
        <f t="shared" si="485"/>
        <v>0.99799651833610215</v>
      </c>
      <c r="M1545" s="189">
        <f t="shared" ref="M1545:M1563" si="490">M1544-N1544</f>
        <v>98916.09882824817</v>
      </c>
      <c r="N1545" s="189">
        <f t="shared" si="484"/>
        <v>198.17659026669986</v>
      </c>
      <c r="O1545" s="189">
        <f t="shared" si="487"/>
        <v>395167.6598594829</v>
      </c>
      <c r="P1545" s="189">
        <f t="shared" si="488"/>
        <v>7542409.5393331125</v>
      </c>
      <c r="Q1545" s="200">
        <f t="shared" si="489"/>
        <v>76.250576283131508</v>
      </c>
    </row>
    <row r="1546" spans="2:17" x14ac:dyDescent="0.2">
      <c r="B1546" s="209" t="s">
        <v>41</v>
      </c>
      <c r="C1546" s="187" t="s">
        <v>18</v>
      </c>
      <c r="D1546" s="199" t="s">
        <v>138</v>
      </c>
      <c r="E1546" s="187" t="str">
        <f t="shared" si="482"/>
        <v>ROTotal05-09</v>
      </c>
      <c r="F1546" s="189">
        <f>VLOOKUP(E1546,'Appendix 1b. Pop 2019'!$E$4:$F$1683,2,FALSE)</f>
        <v>134420</v>
      </c>
      <c r="G1546" s="189">
        <f>VLOOKUP(E1546,'Appendix 2b. Deaths 2019'!$E$4:$F$1683,2,FALSE)</f>
        <v>33</v>
      </c>
      <c r="H1546" s="190">
        <f t="shared" si="483"/>
        <v>2.4549918166939441E-4</v>
      </c>
      <c r="I1546" s="191">
        <v>5</v>
      </c>
      <c r="J1546" s="213">
        <f>VLOOKUP(E1546,'Appendix 3. nax IBGE 2019'!$E$5:$O$1850,11,FALSE)</f>
        <v>2.4999999999999987</v>
      </c>
      <c r="K1546" s="190">
        <f t="shared" si="486"/>
        <v>1.2267429973420569E-3</v>
      </c>
      <c r="L1546" s="190">
        <f t="shared" si="485"/>
        <v>0.99877325700265795</v>
      </c>
      <c r="M1546" s="189">
        <f t="shared" si="490"/>
        <v>98717.922237981475</v>
      </c>
      <c r="N1546" s="189">
        <f t="shared" si="484"/>
        <v>121.10151981760148</v>
      </c>
      <c r="O1546" s="189">
        <f t="shared" si="487"/>
        <v>493286.85739036335</v>
      </c>
      <c r="P1546" s="189">
        <f t="shared" si="488"/>
        <v>7147241.8794736294</v>
      </c>
      <c r="Q1546" s="200">
        <f t="shared" si="489"/>
        <v>72.400651446488268</v>
      </c>
    </row>
    <row r="1547" spans="2:17" x14ac:dyDescent="0.2">
      <c r="B1547" s="209" t="s">
        <v>41</v>
      </c>
      <c r="C1547" s="187" t="s">
        <v>18</v>
      </c>
      <c r="D1547" s="199" t="s">
        <v>120</v>
      </c>
      <c r="E1547" s="187" t="str">
        <f t="shared" si="482"/>
        <v>ROTotal10-14</v>
      </c>
      <c r="F1547" s="189">
        <f>VLOOKUP(E1547,'Appendix 1b. Pop 2019'!$E$4:$F$1683,2,FALSE)</f>
        <v>139438</v>
      </c>
      <c r="G1547" s="189">
        <f>VLOOKUP(E1547,'Appendix 2b. Deaths 2019'!$E$4:$F$1683,2,FALSE)</f>
        <v>37</v>
      </c>
      <c r="H1547" s="190">
        <f t="shared" si="483"/>
        <v>2.6535090864757095E-4</v>
      </c>
      <c r="I1547" s="191">
        <v>5</v>
      </c>
      <c r="J1547" s="213">
        <f>VLOOKUP(E1547,'Appendix 3. nax IBGE 2019'!$E$5:$O$1850,11,FALSE)</f>
        <v>2.4999999999996931</v>
      </c>
      <c r="K1547" s="190">
        <f t="shared" si="486"/>
        <v>1.3258749879058701E-3</v>
      </c>
      <c r="L1547" s="190">
        <f t="shared" si="485"/>
        <v>0.99867412501209418</v>
      </c>
      <c r="M1547" s="189">
        <f t="shared" si="490"/>
        <v>98596.820718163872</v>
      </c>
      <c r="N1547" s="189">
        <f t="shared" si="484"/>
        <v>130.72705847725277</v>
      </c>
      <c r="O1547" s="189">
        <f t="shared" si="487"/>
        <v>492657.2859446262</v>
      </c>
      <c r="P1547" s="189">
        <f t="shared" si="488"/>
        <v>6653955.0220832657</v>
      </c>
      <c r="Q1547" s="200">
        <f t="shared" si="489"/>
        <v>67.48650690374086</v>
      </c>
    </row>
    <row r="1548" spans="2:17" x14ac:dyDescent="0.2">
      <c r="B1548" s="209" t="s">
        <v>41</v>
      </c>
      <c r="C1548" s="187" t="s">
        <v>18</v>
      </c>
      <c r="D1548" s="188" t="s">
        <v>121</v>
      </c>
      <c r="E1548" s="187" t="str">
        <f t="shared" si="482"/>
        <v>ROTotal15-19</v>
      </c>
      <c r="F1548" s="189">
        <f>VLOOKUP(E1548,'Appendix 1b. Pop 2019'!$E$4:$F$1683,2,FALSE)</f>
        <v>152394</v>
      </c>
      <c r="G1548" s="189">
        <f>VLOOKUP(E1548,'Appendix 2b. Deaths 2019'!$E$4:$F$1683,2,FALSE)</f>
        <v>135</v>
      </c>
      <c r="H1548" s="190">
        <f t="shared" si="483"/>
        <v>8.8586164809638173E-4</v>
      </c>
      <c r="I1548" s="191">
        <v>5</v>
      </c>
      <c r="J1548" s="213">
        <f>VLOOKUP(E1548,'Appendix 3. nax IBGE 2019'!$E$5:$O$1850,11,FALSE)</f>
        <v>2.5000000000000129</v>
      </c>
      <c r="K1548" s="190">
        <f t="shared" si="486"/>
        <v>4.4195205311281559E-3</v>
      </c>
      <c r="L1548" s="190">
        <f t="shared" si="485"/>
        <v>0.99558047946887185</v>
      </c>
      <c r="M1548" s="189">
        <f t="shared" si="490"/>
        <v>98466.093659686623</v>
      </c>
      <c r="N1548" s="189">
        <f t="shared" si="484"/>
        <v>435.17292254897296</v>
      </c>
      <c r="O1548" s="189">
        <f t="shared" si="487"/>
        <v>491242.53599206073</v>
      </c>
      <c r="P1548" s="189">
        <f t="shared" si="488"/>
        <v>6161297.736138639</v>
      </c>
      <c r="Q1548" s="200">
        <f t="shared" si="489"/>
        <v>62.572785282139812</v>
      </c>
    </row>
    <row r="1549" spans="2:17" x14ac:dyDescent="0.2">
      <c r="B1549" s="209" t="s">
        <v>41</v>
      </c>
      <c r="C1549" s="187" t="s">
        <v>18</v>
      </c>
      <c r="D1549" s="188" t="s">
        <v>122</v>
      </c>
      <c r="E1549" s="187" t="str">
        <f t="shared" si="482"/>
        <v>ROTotal20-24</v>
      </c>
      <c r="F1549" s="189">
        <f>VLOOKUP(E1549,'Appendix 1b. Pop 2019'!$E$4:$F$1683,2,FALSE)</f>
        <v>157176</v>
      </c>
      <c r="G1549" s="189">
        <f>VLOOKUP(E1549,'Appendix 2b. Deaths 2019'!$E$4:$F$1683,2,FALSE)</f>
        <v>189</v>
      </c>
      <c r="H1549" s="190">
        <f t="shared" si="483"/>
        <v>1.2024736601007789E-3</v>
      </c>
      <c r="I1549" s="191">
        <v>5</v>
      </c>
      <c r="J1549" s="213">
        <f>VLOOKUP(E1549,'Appendix 3. nax IBGE 2019'!$E$5:$O$1850,11,FALSE)</f>
        <v>2.4999999999999827</v>
      </c>
      <c r="K1549" s="190">
        <f t="shared" si="486"/>
        <v>5.9943481859960606E-3</v>
      </c>
      <c r="L1549" s="190">
        <f t="shared" si="485"/>
        <v>0.99400565181400391</v>
      </c>
      <c r="M1549" s="189">
        <f t="shared" si="490"/>
        <v>98030.920737137654</v>
      </c>
      <c r="N1549" s="189">
        <f t="shared" si="484"/>
        <v>587.63147189218466</v>
      </c>
      <c r="O1549" s="189">
        <f t="shared" si="487"/>
        <v>488685.52500595787</v>
      </c>
      <c r="P1549" s="189">
        <f t="shared" si="488"/>
        <v>5670055.2001465783</v>
      </c>
      <c r="Q1549" s="200">
        <f t="shared" si="489"/>
        <v>57.839456750083919</v>
      </c>
    </row>
    <row r="1550" spans="2:17" x14ac:dyDescent="0.2">
      <c r="B1550" s="209" t="s">
        <v>41</v>
      </c>
      <c r="C1550" s="187" t="s">
        <v>18</v>
      </c>
      <c r="D1550" s="188" t="s">
        <v>123</v>
      </c>
      <c r="E1550" s="187" t="str">
        <f t="shared" si="482"/>
        <v>ROTotal25-29</v>
      </c>
      <c r="F1550" s="189">
        <f>VLOOKUP(E1550,'Appendix 1b. Pop 2019'!$E$4:$F$1683,2,FALSE)</f>
        <v>156490</v>
      </c>
      <c r="G1550" s="189">
        <f>VLOOKUP(E1550,'Appendix 2b. Deaths 2019'!$E$4:$F$1683,2,FALSE)</f>
        <v>194</v>
      </c>
      <c r="H1550" s="190">
        <f t="shared" si="483"/>
        <v>1.2396958272094063E-3</v>
      </c>
      <c r="I1550" s="191">
        <v>5</v>
      </c>
      <c r="J1550" s="213">
        <f>VLOOKUP(E1550,'Appendix 3. nax IBGE 2019'!$E$5:$O$1850,11,FALSE)</f>
        <v>2.4999999999999605</v>
      </c>
      <c r="K1550" s="190">
        <f t="shared" si="486"/>
        <v>6.179327918458352E-3</v>
      </c>
      <c r="L1550" s="190">
        <f t="shared" si="485"/>
        <v>0.99382067208154168</v>
      </c>
      <c r="M1550" s="189">
        <f t="shared" si="490"/>
        <v>97443.289265245476</v>
      </c>
      <c r="N1550" s="189">
        <f t="shared" si="484"/>
        <v>602.13403782314435</v>
      </c>
      <c r="O1550" s="189">
        <f t="shared" si="487"/>
        <v>485711.11123166955</v>
      </c>
      <c r="P1550" s="189">
        <f t="shared" si="488"/>
        <v>5181369.6751406202</v>
      </c>
      <c r="Q1550" s="200">
        <f t="shared" si="489"/>
        <v>53.173181182715155</v>
      </c>
    </row>
    <row r="1551" spans="2:17" x14ac:dyDescent="0.2">
      <c r="B1551" s="209" t="s">
        <v>41</v>
      </c>
      <c r="C1551" s="187" t="s">
        <v>18</v>
      </c>
      <c r="D1551" s="188" t="s">
        <v>124</v>
      </c>
      <c r="E1551" s="187" t="str">
        <f t="shared" si="482"/>
        <v>ROTotal30-34</v>
      </c>
      <c r="F1551" s="189">
        <f>VLOOKUP(E1551,'Appendix 1b. Pop 2019'!$E$4:$F$1683,2,FALSE)</f>
        <v>154448</v>
      </c>
      <c r="G1551" s="189">
        <f>VLOOKUP(E1551,'Appendix 2b. Deaths 2019'!$E$4:$F$1683,2,FALSE)</f>
        <v>240</v>
      </c>
      <c r="H1551" s="190">
        <f t="shared" si="483"/>
        <v>1.5539210608101108E-3</v>
      </c>
      <c r="I1551" s="191">
        <v>5</v>
      </c>
      <c r="J1551" s="213">
        <f>VLOOKUP(E1551,'Appendix 3. nax IBGE 2019'!$E$5:$O$1850,11,FALSE)</f>
        <v>2.5000000000000262</v>
      </c>
      <c r="K1551" s="190">
        <f t="shared" si="486"/>
        <v>7.7395387234920803E-3</v>
      </c>
      <c r="L1551" s="190">
        <f t="shared" si="485"/>
        <v>0.99226046127650791</v>
      </c>
      <c r="M1551" s="189">
        <f t="shared" si="490"/>
        <v>96841.155227422336</v>
      </c>
      <c r="N1551" s="189">
        <f t="shared" si="484"/>
        <v>749.50587091034265</v>
      </c>
      <c r="O1551" s="189">
        <f t="shared" si="487"/>
        <v>482332.01145983586</v>
      </c>
      <c r="P1551" s="189">
        <f t="shared" si="488"/>
        <v>4695658.5639089504</v>
      </c>
      <c r="Q1551" s="200">
        <f t="shared" si="489"/>
        <v>48.488254326186407</v>
      </c>
    </row>
    <row r="1552" spans="2:17" x14ac:dyDescent="0.2">
      <c r="B1552" s="209" t="s">
        <v>41</v>
      </c>
      <c r="C1552" s="187" t="s">
        <v>18</v>
      </c>
      <c r="D1552" s="188" t="s">
        <v>125</v>
      </c>
      <c r="E1552" s="187" t="str">
        <f t="shared" si="482"/>
        <v>ROTotal35-39</v>
      </c>
      <c r="F1552" s="189">
        <f>VLOOKUP(E1552,'Appendix 1b. Pop 2019'!$E$4:$F$1683,2,FALSE)</f>
        <v>147220</v>
      </c>
      <c r="G1552" s="189">
        <f>VLOOKUP(E1552,'Appendix 2b. Deaths 2019'!$E$4:$F$1683,2,FALSE)</f>
        <v>276</v>
      </c>
      <c r="H1552" s="190">
        <f t="shared" si="483"/>
        <v>1.8747452791740252E-3</v>
      </c>
      <c r="I1552" s="191">
        <v>5</v>
      </c>
      <c r="J1552" s="213">
        <f>VLOOKUP(E1552,'Appendix 3. nax IBGE 2019'!$E$5:$O$1850,11,FALSE)</f>
        <v>2.5000000000000013</v>
      </c>
      <c r="K1552" s="190">
        <f t="shared" si="486"/>
        <v>9.3299979717395704E-3</v>
      </c>
      <c r="L1552" s="190">
        <f t="shared" si="485"/>
        <v>0.99067000202826039</v>
      </c>
      <c r="M1552" s="189">
        <f t="shared" si="490"/>
        <v>96091.649356511989</v>
      </c>
      <c r="N1552" s="189">
        <f t="shared" si="484"/>
        <v>896.53489359736682</v>
      </c>
      <c r="O1552" s="189">
        <f t="shared" si="487"/>
        <v>478216.90954856656</v>
      </c>
      <c r="P1552" s="189">
        <f t="shared" si="488"/>
        <v>4213326.5524491146</v>
      </c>
      <c r="Q1552" s="200">
        <f t="shared" si="489"/>
        <v>43.846958405481708</v>
      </c>
    </row>
    <row r="1553" spans="2:17" x14ac:dyDescent="0.2">
      <c r="B1553" s="209" t="s">
        <v>41</v>
      </c>
      <c r="C1553" s="187" t="s">
        <v>18</v>
      </c>
      <c r="D1553" s="188" t="s">
        <v>126</v>
      </c>
      <c r="E1553" s="187" t="str">
        <f t="shared" si="482"/>
        <v>ROTotal40-44</v>
      </c>
      <c r="F1553" s="189">
        <f>VLOOKUP(E1553,'Appendix 1b. Pop 2019'!$E$4:$F$1683,2,FALSE)</f>
        <v>130275</v>
      </c>
      <c r="G1553" s="189">
        <f>VLOOKUP(E1553,'Appendix 2b. Deaths 2019'!$E$4:$F$1683,2,FALSE)</f>
        <v>330</v>
      </c>
      <c r="H1553" s="190">
        <f t="shared" si="483"/>
        <v>2.5331030512377663E-3</v>
      </c>
      <c r="I1553" s="191">
        <v>5</v>
      </c>
      <c r="J1553" s="213">
        <f>VLOOKUP(E1553,'Appendix 3. nax IBGE 2019'!$E$5:$O$1850,11,FALSE)</f>
        <v>2.5000000000000107</v>
      </c>
      <c r="K1553" s="190">
        <f t="shared" si="486"/>
        <v>1.2585812356979404E-2</v>
      </c>
      <c r="L1553" s="190">
        <f t="shared" si="485"/>
        <v>0.98741418764302058</v>
      </c>
      <c r="M1553" s="189">
        <f t="shared" si="490"/>
        <v>95195.114462914629</v>
      </c>
      <c r="N1553" s="189">
        <f t="shared" si="484"/>
        <v>1198.1078479314197</v>
      </c>
      <c r="O1553" s="189">
        <f t="shared" si="487"/>
        <v>472980.30269474461</v>
      </c>
      <c r="P1553" s="189">
        <f t="shared" si="488"/>
        <v>3735109.6429005479</v>
      </c>
      <c r="Q1553" s="200">
        <f t="shared" si="489"/>
        <v>39.236358546064281</v>
      </c>
    </row>
    <row r="1554" spans="2:17" x14ac:dyDescent="0.2">
      <c r="B1554" s="209" t="s">
        <v>41</v>
      </c>
      <c r="C1554" s="187" t="s">
        <v>18</v>
      </c>
      <c r="D1554" s="188" t="s">
        <v>127</v>
      </c>
      <c r="E1554" s="187" t="str">
        <f t="shared" si="482"/>
        <v>ROTotal45-49</v>
      </c>
      <c r="F1554" s="189">
        <f>VLOOKUP(E1554,'Appendix 1b. Pop 2019'!$E$4:$F$1683,2,FALSE)</f>
        <v>113045</v>
      </c>
      <c r="G1554" s="189">
        <f>VLOOKUP(E1554,'Appendix 2b. Deaths 2019'!$E$4:$F$1683,2,FALSE)</f>
        <v>361</v>
      </c>
      <c r="H1554" s="190">
        <f t="shared" si="483"/>
        <v>3.193418550134902E-3</v>
      </c>
      <c r="I1554" s="191">
        <v>5</v>
      </c>
      <c r="J1554" s="213">
        <f>VLOOKUP(E1554,'Appendix 3. nax IBGE 2019'!$E$5:$O$1850,11,FALSE)</f>
        <v>2.4999999999999902</v>
      </c>
      <c r="K1554" s="190">
        <f t="shared" si="486"/>
        <v>1.5840628359551547E-2</v>
      </c>
      <c r="L1554" s="190">
        <f t="shared" si="485"/>
        <v>0.98415937164044842</v>
      </c>
      <c r="M1554" s="189">
        <f t="shared" si="490"/>
        <v>93997.006614983213</v>
      </c>
      <c r="N1554" s="189">
        <f t="shared" si="484"/>
        <v>1488.9716486982575</v>
      </c>
      <c r="O1554" s="189">
        <f t="shared" si="487"/>
        <v>466262.60395317047</v>
      </c>
      <c r="P1554" s="189">
        <f t="shared" si="488"/>
        <v>3262129.3402058035</v>
      </c>
      <c r="Q1554" s="200">
        <f t="shared" si="489"/>
        <v>34.704608770869271</v>
      </c>
    </row>
    <row r="1555" spans="2:17" x14ac:dyDescent="0.2">
      <c r="B1555" s="209" t="s">
        <v>41</v>
      </c>
      <c r="C1555" s="187" t="s">
        <v>18</v>
      </c>
      <c r="D1555" s="188" t="s">
        <v>128</v>
      </c>
      <c r="E1555" s="187" t="str">
        <f t="shared" si="482"/>
        <v>ROTotal50-54</v>
      </c>
      <c r="F1555" s="189">
        <f>VLOOKUP(E1555,'Appendix 1b. Pop 2019'!$E$4:$F$1683,2,FALSE)</f>
        <v>100080</v>
      </c>
      <c r="G1555" s="189">
        <f>VLOOKUP(E1555,'Appendix 2b. Deaths 2019'!$E$4:$F$1683,2,FALSE)</f>
        <v>487</v>
      </c>
      <c r="H1555" s="190">
        <f t="shared" si="483"/>
        <v>4.8661071143085528E-3</v>
      </c>
      <c r="I1555" s="191">
        <v>5</v>
      </c>
      <c r="J1555" s="213">
        <f>VLOOKUP(E1555,'Appendix 3. nax IBGE 2019'!$E$5:$O$1850,11,FALSE)</f>
        <v>2.4999999999999916</v>
      </c>
      <c r="K1555" s="190">
        <f t="shared" si="486"/>
        <v>2.4038105580098227E-2</v>
      </c>
      <c r="L1555" s="190">
        <f t="shared" si="485"/>
        <v>0.97596189441990178</v>
      </c>
      <c r="M1555" s="189">
        <f t="shared" si="490"/>
        <v>92508.034966284962</v>
      </c>
      <c r="N1555" s="189">
        <f t="shared" si="484"/>
        <v>2223.7179115269764</v>
      </c>
      <c r="O1555" s="189">
        <f t="shared" si="487"/>
        <v>456980.88005260733</v>
      </c>
      <c r="P1555" s="189">
        <f t="shared" si="488"/>
        <v>2795866.7362526329</v>
      </c>
      <c r="Q1555" s="200">
        <f t="shared" si="489"/>
        <v>30.222961035456013</v>
      </c>
    </row>
    <row r="1556" spans="2:17" x14ac:dyDescent="0.2">
      <c r="B1556" s="209" t="s">
        <v>41</v>
      </c>
      <c r="C1556" s="187" t="s">
        <v>18</v>
      </c>
      <c r="D1556" s="188" t="s">
        <v>129</v>
      </c>
      <c r="E1556" s="187" t="str">
        <f t="shared" si="482"/>
        <v>ROTotal55-59</v>
      </c>
      <c r="F1556" s="189">
        <f>VLOOKUP(E1556,'Appendix 1b. Pop 2019'!$E$4:$F$1683,2,FALSE)</f>
        <v>82429</v>
      </c>
      <c r="G1556" s="189">
        <f>VLOOKUP(E1556,'Appendix 2b. Deaths 2019'!$E$4:$F$1683,2,FALSE)</f>
        <v>605</v>
      </c>
      <c r="H1556" s="190">
        <f t="shared" si="483"/>
        <v>7.3396498805032209E-3</v>
      </c>
      <c r="I1556" s="191">
        <v>5</v>
      </c>
      <c r="J1556" s="213">
        <f>VLOOKUP(E1556,'Appendix 3. nax IBGE 2019'!$E$5:$O$1850,11,FALSE)</f>
        <v>2.4999999999999964</v>
      </c>
      <c r="K1556" s="190">
        <f t="shared" si="486"/>
        <v>3.6037001959698119E-2</v>
      </c>
      <c r="L1556" s="190">
        <f t="shared" si="485"/>
        <v>0.96396299804030183</v>
      </c>
      <c r="M1556" s="189">
        <f t="shared" si="490"/>
        <v>90284.317054757979</v>
      </c>
      <c r="N1556" s="189">
        <f t="shared" si="484"/>
        <v>3253.5761106323198</v>
      </c>
      <c r="O1556" s="189">
        <f t="shared" si="487"/>
        <v>443287.64499720914</v>
      </c>
      <c r="P1556" s="189">
        <f t="shared" si="488"/>
        <v>2338885.8562000254</v>
      </c>
      <c r="Q1556" s="200">
        <f t="shared" si="489"/>
        <v>25.905782227731503</v>
      </c>
    </row>
    <row r="1557" spans="2:17" x14ac:dyDescent="0.2">
      <c r="B1557" s="209" t="s">
        <v>41</v>
      </c>
      <c r="C1557" s="187" t="s">
        <v>18</v>
      </c>
      <c r="D1557" s="188" t="s">
        <v>130</v>
      </c>
      <c r="E1557" s="187" t="str">
        <f t="shared" si="482"/>
        <v>ROTotal60-64</v>
      </c>
      <c r="F1557" s="189">
        <f>VLOOKUP(E1557,'Appendix 1b. Pop 2019'!$E$4:$F$1683,2,FALSE)</f>
        <v>62332</v>
      </c>
      <c r="G1557" s="189">
        <f>VLOOKUP(E1557,'Appendix 2b. Deaths 2019'!$E$4:$F$1683,2,FALSE)</f>
        <v>692</v>
      </c>
      <c r="H1557" s="190">
        <f t="shared" si="483"/>
        <v>1.1101841750625683E-2</v>
      </c>
      <c r="I1557" s="191">
        <v>5</v>
      </c>
      <c r="J1557" s="213">
        <f>VLOOKUP(E1557,'Appendix 3. nax IBGE 2019'!$E$5:$O$1850,11,FALSE)</f>
        <v>2.5000000000000053</v>
      </c>
      <c r="K1557" s="190">
        <f t="shared" si="486"/>
        <v>5.4010177640410856E-2</v>
      </c>
      <c r="L1557" s="190">
        <f t="shared" si="485"/>
        <v>0.94598982235958917</v>
      </c>
      <c r="M1557" s="189">
        <f t="shared" si="490"/>
        <v>87030.74094412566</v>
      </c>
      <c r="N1557" s="189">
        <f t="shared" si="484"/>
        <v>4700.545778568805</v>
      </c>
      <c r="O1557" s="189">
        <f t="shared" si="487"/>
        <v>423402.3402742063</v>
      </c>
      <c r="P1557" s="189">
        <f t="shared" si="488"/>
        <v>1895598.2112028163</v>
      </c>
      <c r="Q1557" s="200">
        <f t="shared" si="489"/>
        <v>21.780789071068618</v>
      </c>
    </row>
    <row r="1558" spans="2:17" x14ac:dyDescent="0.2">
      <c r="B1558" s="209" t="s">
        <v>41</v>
      </c>
      <c r="C1558" s="187" t="s">
        <v>18</v>
      </c>
      <c r="D1558" s="188" t="s">
        <v>131</v>
      </c>
      <c r="E1558" s="187" t="str">
        <f t="shared" si="482"/>
        <v>ROTotal65-69</v>
      </c>
      <c r="F1558" s="189">
        <f>VLOOKUP(E1558,'Appendix 1b. Pop 2019'!$E$4:$F$1683,2,FALSE)</f>
        <v>43766</v>
      </c>
      <c r="G1558" s="189">
        <f>VLOOKUP(E1558,'Appendix 2b. Deaths 2019'!$E$4:$F$1683,2,FALSE)</f>
        <v>766</v>
      </c>
      <c r="H1558" s="190">
        <f t="shared" si="483"/>
        <v>1.7502170634739297E-2</v>
      </c>
      <c r="I1558" s="191">
        <v>5</v>
      </c>
      <c r="J1558" s="213">
        <f>VLOOKUP(E1558,'Appendix 3. nax IBGE 2019'!$E$5:$O$1850,11,FALSE)</f>
        <v>2.4999999999999947</v>
      </c>
      <c r="K1558" s="190">
        <f t="shared" si="486"/>
        <v>8.3842297672993157E-2</v>
      </c>
      <c r="L1558" s="190">
        <f t="shared" si="485"/>
        <v>0.91615770232700688</v>
      </c>
      <c r="M1558" s="189">
        <f t="shared" si="490"/>
        <v>82330.195165556855</v>
      </c>
      <c r="N1558" s="189">
        <f t="shared" si="484"/>
        <v>6902.7527305462399</v>
      </c>
      <c r="O1558" s="189">
        <f t="shared" si="487"/>
        <v>394394.09400141862</v>
      </c>
      <c r="P1558" s="189">
        <f t="shared" si="488"/>
        <v>1472195.87092861</v>
      </c>
      <c r="Q1558" s="200">
        <f t="shared" si="489"/>
        <v>17.8816030736741</v>
      </c>
    </row>
    <row r="1559" spans="2:17" x14ac:dyDescent="0.2">
      <c r="B1559" s="209" t="s">
        <v>41</v>
      </c>
      <c r="C1559" s="187" t="s">
        <v>18</v>
      </c>
      <c r="D1559" s="188" t="s">
        <v>132</v>
      </c>
      <c r="E1559" s="187" t="str">
        <f t="shared" si="482"/>
        <v>ROTotal70-74</v>
      </c>
      <c r="F1559" s="189">
        <f>VLOOKUP(E1559,'Appendix 1b. Pop 2019'!$E$4:$F$1683,2,FALSE)</f>
        <v>28431</v>
      </c>
      <c r="G1559" s="189">
        <f>VLOOKUP(E1559,'Appendix 2b. Deaths 2019'!$E$4:$F$1683,2,FALSE)</f>
        <v>806</v>
      </c>
      <c r="H1559" s="190">
        <f t="shared" si="483"/>
        <v>2.8349336991312299E-2</v>
      </c>
      <c r="I1559" s="191">
        <v>5</v>
      </c>
      <c r="J1559" s="213">
        <f>VLOOKUP(E1559,'Appendix 3. nax IBGE 2019'!$E$5:$O$1850,11,FALSE)</f>
        <v>2.4999999999999969</v>
      </c>
      <c r="K1559" s="190">
        <f t="shared" si="486"/>
        <v>0.13236549957301452</v>
      </c>
      <c r="L1559" s="190">
        <f t="shared" si="485"/>
        <v>0.86763450042698542</v>
      </c>
      <c r="M1559" s="189">
        <f t="shared" si="490"/>
        <v>75427.442435010613</v>
      </c>
      <c r="N1559" s="189">
        <f t="shared" si="484"/>
        <v>9983.9910994249749</v>
      </c>
      <c r="O1559" s="189">
        <f t="shared" si="487"/>
        <v>352177.23442649061</v>
      </c>
      <c r="P1559" s="189">
        <f t="shared" si="488"/>
        <v>1077801.7769271913</v>
      </c>
      <c r="Q1559" s="200">
        <f t="shared" si="489"/>
        <v>14.28925258676033</v>
      </c>
    </row>
    <row r="1560" spans="2:17" x14ac:dyDescent="0.2">
      <c r="B1560" s="209" t="s">
        <v>41</v>
      </c>
      <c r="C1560" s="187" t="s">
        <v>18</v>
      </c>
      <c r="D1560" s="188" t="s">
        <v>133</v>
      </c>
      <c r="E1560" s="187" t="str">
        <f t="shared" si="482"/>
        <v>ROTotal75-79</v>
      </c>
      <c r="F1560" s="189">
        <f>VLOOKUP(E1560,'Appendix 1b. Pop 2019'!$E$4:$F$1683,2,FALSE)</f>
        <v>17871</v>
      </c>
      <c r="G1560" s="189">
        <f>VLOOKUP(E1560,'Appendix 2b. Deaths 2019'!$E$4:$F$1683,2,FALSE)</f>
        <v>840</v>
      </c>
      <c r="H1560" s="190">
        <f t="shared" si="483"/>
        <v>4.700352526439483E-2</v>
      </c>
      <c r="I1560" s="191">
        <v>5</v>
      </c>
      <c r="J1560" s="213">
        <f>VLOOKUP(E1560,'Appendix 3. nax IBGE 2019'!$E$5:$O$1850,11,FALSE)</f>
        <v>2.4999999999999996</v>
      </c>
      <c r="K1560" s="190">
        <f t="shared" si="486"/>
        <v>0.2103049421661409</v>
      </c>
      <c r="L1560" s="190">
        <f t="shared" si="485"/>
        <v>0.78969505783385907</v>
      </c>
      <c r="M1560" s="189">
        <f t="shared" si="490"/>
        <v>65443.45133558564</v>
      </c>
      <c r="N1560" s="189">
        <f t="shared" si="484"/>
        <v>13763.081248282995</v>
      </c>
      <c r="O1560" s="189">
        <f t="shared" si="487"/>
        <v>292809.55355722073</v>
      </c>
      <c r="P1560" s="189">
        <f t="shared" si="488"/>
        <v>725624.5425007008</v>
      </c>
      <c r="Q1560" s="200">
        <f t="shared" si="489"/>
        <v>11.087809821945225</v>
      </c>
    </row>
    <row r="1561" spans="2:17" x14ac:dyDescent="0.2">
      <c r="B1561" s="209" t="s">
        <v>41</v>
      </c>
      <c r="C1561" s="187" t="s">
        <v>18</v>
      </c>
      <c r="D1561" s="188" t="s">
        <v>134</v>
      </c>
      <c r="E1561" s="187" t="str">
        <f t="shared" si="482"/>
        <v>ROTotal80-84</v>
      </c>
      <c r="F1561" s="189">
        <f>VLOOKUP(E1561,'Appendix 1b. Pop 2019'!$E$4:$F$1683,2,FALSE)</f>
        <v>10251</v>
      </c>
      <c r="G1561" s="189">
        <f>VLOOKUP(E1561,'Appendix 2b. Deaths 2019'!$E$4:$F$1683,2,FALSE)</f>
        <v>798</v>
      </c>
      <c r="H1561" s="190">
        <f t="shared" si="483"/>
        <v>7.7846063798653789E-2</v>
      </c>
      <c r="I1561" s="191">
        <v>5</v>
      </c>
      <c r="J1561" s="213">
        <f>VLOOKUP(E1561,'Appendix 3. nax IBGE 2019'!$E$5:$O$1850,11,FALSE)</f>
        <v>2.4999999999999996</v>
      </c>
      <c r="K1561" s="190">
        <f t="shared" si="486"/>
        <v>0.32582067613914745</v>
      </c>
      <c r="L1561" s="190">
        <f t="shared" si="485"/>
        <v>0.67417932386085255</v>
      </c>
      <c r="M1561" s="189">
        <f t="shared" si="490"/>
        <v>51680.370087302646</v>
      </c>
      <c r="N1561" s="189">
        <f t="shared" si="484"/>
        <v>16838.533124966318</v>
      </c>
      <c r="O1561" s="189">
        <f t="shared" si="487"/>
        <v>216305.51762409741</v>
      </c>
      <c r="P1561" s="189">
        <f t="shared" si="488"/>
        <v>432814.98894348013</v>
      </c>
      <c r="Q1561" s="200">
        <f t="shared" si="489"/>
        <v>8.3748430634752449</v>
      </c>
    </row>
    <row r="1562" spans="2:17" x14ac:dyDescent="0.2">
      <c r="B1562" s="209" t="s">
        <v>41</v>
      </c>
      <c r="C1562" s="187" t="s">
        <v>18</v>
      </c>
      <c r="D1562" s="188" t="s">
        <v>135</v>
      </c>
      <c r="E1562" s="187" t="str">
        <f t="shared" si="482"/>
        <v>ROTotal85-89</v>
      </c>
      <c r="F1562" s="189">
        <f>VLOOKUP(E1562,'Appendix 1b. Pop 2019'!$E$4:$F$1683,2,FALSE)</f>
        <v>4700</v>
      </c>
      <c r="G1562" s="189">
        <f>VLOOKUP(E1562,'Appendix 2b. Deaths 2019'!$E$4:$F$1683,2,FALSE)</f>
        <v>663</v>
      </c>
      <c r="H1562" s="190">
        <f t="shared" si="483"/>
        <v>0.14106382978723403</v>
      </c>
      <c r="I1562" s="191">
        <v>5</v>
      </c>
      <c r="J1562" s="213">
        <f>VLOOKUP(E1562,'Appendix 3. nax IBGE 2019'!$E$5:$O$1850,11,FALSE)</f>
        <v>2.4999999999999996</v>
      </c>
      <c r="K1562" s="190">
        <f t="shared" si="486"/>
        <v>0.52143138025953584</v>
      </c>
      <c r="L1562" s="190">
        <f t="shared" si="485"/>
        <v>0.47856861974046416</v>
      </c>
      <c r="M1562" s="189">
        <f t="shared" si="490"/>
        <v>34841.836962336325</v>
      </c>
      <c r="N1562" s="189">
        <f t="shared" si="484"/>
        <v>18167.627138048745</v>
      </c>
      <c r="O1562" s="189">
        <f t="shared" si="487"/>
        <v>128790.11696655976</v>
      </c>
      <c r="P1562" s="189">
        <f t="shared" si="488"/>
        <v>216509.47131938272</v>
      </c>
      <c r="Q1562" s="200">
        <f t="shared" si="489"/>
        <v>6.2140659102855933</v>
      </c>
    </row>
    <row r="1563" spans="2:17" x14ac:dyDescent="0.2">
      <c r="B1563" s="210" t="s">
        <v>41</v>
      </c>
      <c r="C1563" s="211" t="s">
        <v>18</v>
      </c>
      <c r="D1563" s="203" t="s">
        <v>8</v>
      </c>
      <c r="E1563" s="211" t="str">
        <f t="shared" si="482"/>
        <v>ROTotal90+</v>
      </c>
      <c r="F1563" s="204">
        <f>VLOOKUP(E1563,'Appendix 1b. Pop 2019'!$E$4:$F$1683,2,FALSE)</f>
        <v>2562</v>
      </c>
      <c r="G1563" s="204">
        <f>VLOOKUP(E1563,'Appendix 2b. Deaths 2019'!$E$4:$F$1683,2,FALSE)</f>
        <v>487</v>
      </c>
      <c r="H1563" s="202">
        <f t="shared" si="483"/>
        <v>0.19008587041373926</v>
      </c>
      <c r="I1563" s="205"/>
      <c r="J1563" s="214">
        <f>VLOOKUP(E1563,'Appendix 3. nax IBGE 2019'!$E$5:$O$1850,11,FALSE)</f>
        <v>5.6369696466163361</v>
      </c>
      <c r="K1563" s="202">
        <v>1</v>
      </c>
      <c r="L1563" s="202">
        <f t="shared" si="485"/>
        <v>0</v>
      </c>
      <c r="M1563" s="204">
        <f t="shared" si="490"/>
        <v>16674.20982428758</v>
      </c>
      <c r="N1563" s="204">
        <f t="shared" si="484"/>
        <v>16674.20982428758</v>
      </c>
      <c r="O1563" s="204">
        <f>M1563*Q1563</f>
        <v>87719.354352822964</v>
      </c>
      <c r="P1563" s="204">
        <f>O1563</f>
        <v>87719.354352822964</v>
      </c>
      <c r="Q1563" s="206">
        <f>1/H1563</f>
        <v>5.2607802874743328</v>
      </c>
    </row>
    <row r="1564" spans="2:17" x14ac:dyDescent="0.2">
      <c r="B1564" s="207" t="s">
        <v>42</v>
      </c>
      <c r="C1564" s="208" t="s">
        <v>18</v>
      </c>
      <c r="D1564" s="194">
        <v>0</v>
      </c>
      <c r="E1564" s="208" t="str">
        <f t="shared" si="482"/>
        <v>RRTotal0</v>
      </c>
      <c r="F1564" s="195">
        <f>VLOOKUP(E1564,'Appendix 1b. Pop 2019'!$E$4:$F$1683,2,FALSE)</f>
        <v>12056</v>
      </c>
      <c r="G1564" s="195">
        <f>VLOOKUP(E1564,'Appendix 2b. Deaths 2019'!$E$4:$F$1683,2,FALSE)</f>
        <v>240</v>
      </c>
      <c r="H1564" s="193">
        <f t="shared" si="483"/>
        <v>1.9907100199071003E-2</v>
      </c>
      <c r="I1564" s="196">
        <v>1</v>
      </c>
      <c r="J1564" s="212">
        <f>VLOOKUP(E1564,'Appendix 3. nax IBGE 2019'!$E$5:$O$1850,11,FALSE)</f>
        <v>9.9994806752066678E-2</v>
      </c>
      <c r="K1564" s="193">
        <f t="shared" ref="K1564:K1582" si="491">(I1564*H1564)/(1+(I1564-J1564)*H1564)</f>
        <v>1.955671248573292E-2</v>
      </c>
      <c r="L1564" s="193">
        <f t="shared" si="485"/>
        <v>0.98044328751426713</v>
      </c>
      <c r="M1564" s="195">
        <v>100000</v>
      </c>
      <c r="N1564" s="195">
        <f t="shared" si="484"/>
        <v>1955.6712485732919</v>
      </c>
      <c r="O1564" s="195">
        <f t="shared" ref="O1564:O1582" si="492">M1565*I1564+N1564*J1564</f>
        <v>98239.885719998376</v>
      </c>
      <c r="P1564" s="195">
        <f t="shared" ref="P1564:P1582" si="493">P1565+O1564</f>
        <v>7370960.7892090064</v>
      </c>
      <c r="Q1564" s="197">
        <f t="shared" ref="Q1564:Q1582" si="494">P1564/M1564</f>
        <v>73.709607892090062</v>
      </c>
    </row>
    <row r="1565" spans="2:17" x14ac:dyDescent="0.2">
      <c r="B1565" s="209" t="s">
        <v>42</v>
      </c>
      <c r="C1565" s="187" t="s">
        <v>18</v>
      </c>
      <c r="D1565" s="199" t="s">
        <v>139</v>
      </c>
      <c r="E1565" s="187" t="str">
        <f t="shared" si="482"/>
        <v>RRTotal01-04</v>
      </c>
      <c r="F1565" s="189">
        <f>VLOOKUP(E1565,'Appendix 1b. Pop 2019'!$E$4:$F$1683,2,FALSE)</f>
        <v>45744</v>
      </c>
      <c r="G1565" s="189">
        <f>VLOOKUP(E1565,'Appendix 2b. Deaths 2019'!$E$4:$F$1683,2,FALSE)</f>
        <v>59</v>
      </c>
      <c r="H1565" s="190">
        <f t="shared" si="483"/>
        <v>1.2897866386848548E-3</v>
      </c>
      <c r="I1565" s="191">
        <v>4</v>
      </c>
      <c r="J1565" s="213">
        <f>VLOOKUP(E1565,'Appendix 3. nax IBGE 2019'!$E$5:$O$1850,11,FALSE)</f>
        <v>1.4969194796759384</v>
      </c>
      <c r="K1565" s="190">
        <f t="shared" si="491"/>
        <v>5.1425441604437327E-3</v>
      </c>
      <c r="L1565" s="190">
        <f t="shared" si="485"/>
        <v>0.99485745583955631</v>
      </c>
      <c r="M1565" s="189">
        <f t="shared" ref="M1565:M1583" si="495">M1564-N1564</f>
        <v>98044.328751426714</v>
      </c>
      <c r="N1565" s="189">
        <f t="shared" si="484"/>
        <v>504.19729028527502</v>
      </c>
      <c r="O1565" s="189">
        <f t="shared" si="492"/>
        <v>390915.26858999365</v>
      </c>
      <c r="P1565" s="189">
        <f t="shared" si="493"/>
        <v>7272720.9034890076</v>
      </c>
      <c r="Q1565" s="200">
        <f t="shared" si="494"/>
        <v>74.177884596748555</v>
      </c>
    </row>
    <row r="1566" spans="2:17" x14ac:dyDescent="0.2">
      <c r="B1566" s="209" t="s">
        <v>42</v>
      </c>
      <c r="C1566" s="187" t="s">
        <v>18</v>
      </c>
      <c r="D1566" s="199" t="s">
        <v>138</v>
      </c>
      <c r="E1566" s="187" t="str">
        <f t="shared" si="482"/>
        <v>RRTotal05-09</v>
      </c>
      <c r="F1566" s="189">
        <f>VLOOKUP(E1566,'Appendix 1b. Pop 2019'!$E$4:$F$1683,2,FALSE)</f>
        <v>54614</v>
      </c>
      <c r="G1566" s="189">
        <f>VLOOKUP(E1566,'Appendix 2b. Deaths 2019'!$E$4:$F$1683,2,FALSE)</f>
        <v>33</v>
      </c>
      <c r="H1566" s="190">
        <f t="shared" si="483"/>
        <v>6.042406708902479E-4</v>
      </c>
      <c r="I1566" s="191">
        <v>5</v>
      </c>
      <c r="J1566" s="213">
        <f>VLOOKUP(E1566,'Appendix 3. nax IBGE 2019'!$E$5:$O$1850,11,FALSE)</f>
        <v>2.4999999999999267</v>
      </c>
      <c r="K1566" s="190">
        <f t="shared" si="491"/>
        <v>3.0166464033347649E-3</v>
      </c>
      <c r="L1566" s="190">
        <f t="shared" si="485"/>
        <v>0.99698335359666523</v>
      </c>
      <c r="M1566" s="189">
        <f t="shared" si="495"/>
        <v>97540.131461141442</v>
      </c>
      <c r="N1566" s="189">
        <f t="shared" si="484"/>
        <v>294.2440867530525</v>
      </c>
      <c r="O1566" s="189">
        <f t="shared" si="492"/>
        <v>486965.04708882456</v>
      </c>
      <c r="P1566" s="189">
        <f t="shared" si="493"/>
        <v>6881805.6348990137</v>
      </c>
      <c r="Q1566" s="200">
        <f t="shared" si="494"/>
        <v>70.55358170847478</v>
      </c>
    </row>
    <row r="1567" spans="2:17" x14ac:dyDescent="0.2">
      <c r="B1567" s="209" t="s">
        <v>42</v>
      </c>
      <c r="C1567" s="187" t="s">
        <v>18</v>
      </c>
      <c r="D1567" s="199" t="s">
        <v>120</v>
      </c>
      <c r="E1567" s="187" t="str">
        <f t="shared" si="482"/>
        <v>RRTotal10-14</v>
      </c>
      <c r="F1567" s="189">
        <f>VLOOKUP(E1567,'Appendix 1b. Pop 2019'!$E$4:$F$1683,2,FALSE)</f>
        <v>52601</v>
      </c>
      <c r="G1567" s="189">
        <f>VLOOKUP(E1567,'Appendix 2b. Deaths 2019'!$E$4:$F$1683,2,FALSE)</f>
        <v>24</v>
      </c>
      <c r="H1567" s="190">
        <f t="shared" si="483"/>
        <v>4.5626509001730006E-4</v>
      </c>
      <c r="I1567" s="191">
        <v>5</v>
      </c>
      <c r="J1567" s="213">
        <f>VLOOKUP(E1567,'Appendix 3. nax IBGE 2019'!$E$5:$O$1850,11,FALSE)</f>
        <v>2.4999999999999445</v>
      </c>
      <c r="K1567" s="190">
        <f t="shared" si="491"/>
        <v>2.2787261920586394E-3</v>
      </c>
      <c r="L1567" s="190">
        <f t="shared" si="485"/>
        <v>0.9977212738079414</v>
      </c>
      <c r="M1567" s="189">
        <f t="shared" si="495"/>
        <v>97245.887374388389</v>
      </c>
      <c r="N1567" s="189">
        <f t="shared" si="484"/>
        <v>221.59675063000338</v>
      </c>
      <c r="O1567" s="189">
        <f t="shared" si="492"/>
        <v>485675.44499536691</v>
      </c>
      <c r="P1567" s="189">
        <f t="shared" si="493"/>
        <v>6394840.5878101895</v>
      </c>
      <c r="Q1567" s="200">
        <f t="shared" si="494"/>
        <v>65.759496473003509</v>
      </c>
    </row>
    <row r="1568" spans="2:17" x14ac:dyDescent="0.2">
      <c r="B1568" s="209" t="s">
        <v>42</v>
      </c>
      <c r="C1568" s="187" t="s">
        <v>18</v>
      </c>
      <c r="D1568" s="188" t="s">
        <v>121</v>
      </c>
      <c r="E1568" s="187" t="str">
        <f t="shared" si="482"/>
        <v>RRTotal15-19</v>
      </c>
      <c r="F1568" s="189">
        <f>VLOOKUP(E1568,'Appendix 1b. Pop 2019'!$E$4:$F$1683,2,FALSE)</f>
        <v>53712</v>
      </c>
      <c r="G1568" s="189">
        <f>VLOOKUP(E1568,'Appendix 2b. Deaths 2019'!$E$4:$F$1683,2,FALSE)</f>
        <v>88</v>
      </c>
      <c r="H1568" s="190">
        <f t="shared" si="483"/>
        <v>1.6383675901102174E-3</v>
      </c>
      <c r="I1568" s="191">
        <v>5</v>
      </c>
      <c r="J1568" s="213">
        <f>VLOOKUP(E1568,'Appendix 3. nax IBGE 2019'!$E$5:$O$1850,11,FALSE)</f>
        <v>2.4999999999999747</v>
      </c>
      <c r="K1568" s="190">
        <f t="shared" si="491"/>
        <v>8.1584217162352576E-3</v>
      </c>
      <c r="L1568" s="190">
        <f t="shared" si="485"/>
        <v>0.99184157828376474</v>
      </c>
      <c r="M1568" s="189">
        <f t="shared" si="495"/>
        <v>97024.290623758381</v>
      </c>
      <c r="N1568" s="189">
        <f t="shared" si="484"/>
        <v>791.56507962719127</v>
      </c>
      <c r="O1568" s="189">
        <f t="shared" si="492"/>
        <v>483142.5404197239</v>
      </c>
      <c r="P1568" s="189">
        <f t="shared" si="493"/>
        <v>5909165.1428148225</v>
      </c>
      <c r="Q1568" s="200">
        <f t="shared" si="494"/>
        <v>60.903976775562661</v>
      </c>
    </row>
    <row r="1569" spans="2:17" x14ac:dyDescent="0.2">
      <c r="B1569" s="209" t="s">
        <v>42</v>
      </c>
      <c r="C1569" s="187" t="s">
        <v>18</v>
      </c>
      <c r="D1569" s="188" t="s">
        <v>122</v>
      </c>
      <c r="E1569" s="187" t="str">
        <f t="shared" si="482"/>
        <v>RRTotal20-24</v>
      </c>
      <c r="F1569" s="189">
        <f>VLOOKUP(E1569,'Appendix 1b. Pop 2019'!$E$4:$F$1683,2,FALSE)</f>
        <v>59600</v>
      </c>
      <c r="G1569" s="189">
        <f>VLOOKUP(E1569,'Appendix 2b. Deaths 2019'!$E$4:$F$1683,2,FALSE)</f>
        <v>110</v>
      </c>
      <c r="H1569" s="190">
        <f t="shared" si="483"/>
        <v>1.8456375838926174E-3</v>
      </c>
      <c r="I1569" s="191">
        <v>5</v>
      </c>
      <c r="J1569" s="213">
        <f>VLOOKUP(E1569,'Appendix 3. nax IBGE 2019'!$E$5:$O$1850,11,FALSE)</f>
        <v>2.4999999999999467</v>
      </c>
      <c r="K1569" s="190">
        <f t="shared" si="491"/>
        <v>9.1858037578288095E-3</v>
      </c>
      <c r="L1569" s="190">
        <f t="shared" si="485"/>
        <v>0.99081419624217115</v>
      </c>
      <c r="M1569" s="189">
        <f t="shared" si="495"/>
        <v>96232.725544131186</v>
      </c>
      <c r="N1569" s="189">
        <f t="shared" si="484"/>
        <v>883.97493192938873</v>
      </c>
      <c r="O1569" s="189">
        <f t="shared" si="492"/>
        <v>478953.69039083243</v>
      </c>
      <c r="P1569" s="189">
        <f t="shared" si="493"/>
        <v>5426022.6023950987</v>
      </c>
      <c r="Q1569" s="200">
        <f t="shared" si="494"/>
        <v>56.384380383228248</v>
      </c>
    </row>
    <row r="1570" spans="2:17" x14ac:dyDescent="0.2">
      <c r="B1570" s="209" t="s">
        <v>42</v>
      </c>
      <c r="C1570" s="187" t="s">
        <v>18</v>
      </c>
      <c r="D1570" s="188" t="s">
        <v>123</v>
      </c>
      <c r="E1570" s="187" t="str">
        <f t="shared" si="482"/>
        <v>RRTotal25-29</v>
      </c>
      <c r="F1570" s="189">
        <f>VLOOKUP(E1570,'Appendix 1b. Pop 2019'!$E$4:$F$1683,2,FALSE)</f>
        <v>59768</v>
      </c>
      <c r="G1570" s="189">
        <f>VLOOKUP(E1570,'Appendix 2b. Deaths 2019'!$E$4:$F$1683,2,FALSE)</f>
        <v>97</v>
      </c>
      <c r="H1570" s="190">
        <f t="shared" si="483"/>
        <v>1.622942042564583E-3</v>
      </c>
      <c r="I1570" s="191">
        <v>5</v>
      </c>
      <c r="J1570" s="213">
        <f>VLOOKUP(E1570,'Appendix 3. nax IBGE 2019'!$E$5:$O$1850,11,FALSE)</f>
        <v>2.5000000000000342</v>
      </c>
      <c r="K1570" s="190">
        <f t="shared" si="491"/>
        <v>8.0819189975087687E-3</v>
      </c>
      <c r="L1570" s="190">
        <f t="shared" si="485"/>
        <v>0.99191808100249124</v>
      </c>
      <c r="M1570" s="189">
        <f t="shared" si="495"/>
        <v>95348.750612201795</v>
      </c>
      <c r="N1570" s="189">
        <f t="shared" si="484"/>
        <v>770.60087896147957</v>
      </c>
      <c r="O1570" s="189">
        <f t="shared" si="492"/>
        <v>474817.2508636053</v>
      </c>
      <c r="P1570" s="189">
        <f t="shared" si="493"/>
        <v>4947068.9120042659</v>
      </c>
      <c r="Q1570" s="200">
        <f t="shared" si="494"/>
        <v>51.883940589056749</v>
      </c>
    </row>
    <row r="1571" spans="2:17" x14ac:dyDescent="0.2">
      <c r="B1571" s="209" t="s">
        <v>42</v>
      </c>
      <c r="C1571" s="187" t="s">
        <v>18</v>
      </c>
      <c r="D1571" s="188" t="s">
        <v>124</v>
      </c>
      <c r="E1571" s="187" t="str">
        <f t="shared" si="482"/>
        <v>RRTotal30-34</v>
      </c>
      <c r="F1571" s="189">
        <f>VLOOKUP(E1571,'Appendix 1b. Pop 2019'!$E$4:$F$1683,2,FALSE)</f>
        <v>55632</v>
      </c>
      <c r="G1571" s="189">
        <f>VLOOKUP(E1571,'Appendix 2b. Deaths 2019'!$E$4:$F$1683,2,FALSE)</f>
        <v>92</v>
      </c>
      <c r="H1571" s="190">
        <f t="shared" si="483"/>
        <v>1.6537244751222318E-3</v>
      </c>
      <c r="I1571" s="191">
        <v>5</v>
      </c>
      <c r="J1571" s="213">
        <f>VLOOKUP(E1571,'Appendix 3. nax IBGE 2019'!$E$5:$O$1850,11,FALSE)</f>
        <v>2.5000000000000018</v>
      </c>
      <c r="K1571" s="190">
        <f t="shared" si="491"/>
        <v>8.2345780673803298E-3</v>
      </c>
      <c r="L1571" s="190">
        <f t="shared" si="485"/>
        <v>0.99176542193261963</v>
      </c>
      <c r="M1571" s="189">
        <f t="shared" si="495"/>
        <v>94578.149733240309</v>
      </c>
      <c r="N1571" s="189">
        <f t="shared" si="484"/>
        <v>778.81115744675344</v>
      </c>
      <c r="O1571" s="189">
        <f t="shared" si="492"/>
        <v>470943.72077258467</v>
      </c>
      <c r="P1571" s="189">
        <f t="shared" si="493"/>
        <v>4472251.6611406608</v>
      </c>
      <c r="Q1571" s="200">
        <f t="shared" si="494"/>
        <v>47.286309509699038</v>
      </c>
    </row>
    <row r="1572" spans="2:17" x14ac:dyDescent="0.2">
      <c r="B1572" s="209" t="s">
        <v>42</v>
      </c>
      <c r="C1572" s="187" t="s">
        <v>18</v>
      </c>
      <c r="D1572" s="188" t="s">
        <v>125</v>
      </c>
      <c r="E1572" s="187" t="str">
        <f t="shared" si="482"/>
        <v>RRTotal35-39</v>
      </c>
      <c r="F1572" s="189">
        <f>VLOOKUP(E1572,'Appendix 1b. Pop 2019'!$E$4:$F$1683,2,FALSE)</f>
        <v>50842</v>
      </c>
      <c r="G1572" s="189">
        <f>VLOOKUP(E1572,'Appendix 2b. Deaths 2019'!$E$4:$F$1683,2,FALSE)</f>
        <v>118</v>
      </c>
      <c r="H1572" s="190">
        <f t="shared" si="483"/>
        <v>2.320915778293537E-3</v>
      </c>
      <c r="I1572" s="191">
        <v>5</v>
      </c>
      <c r="J1572" s="213">
        <f>VLOOKUP(E1572,'Appendix 3. nax IBGE 2019'!$E$5:$O$1850,11,FALSE)</f>
        <v>2.4999999999999889</v>
      </c>
      <c r="K1572" s="190">
        <f t="shared" si="491"/>
        <v>1.1537634198329977E-2</v>
      </c>
      <c r="L1572" s="190">
        <f t="shared" si="485"/>
        <v>0.98846236580167002</v>
      </c>
      <c r="M1572" s="189">
        <f t="shared" si="495"/>
        <v>93799.338575793561</v>
      </c>
      <c r="N1572" s="189">
        <f t="shared" si="484"/>
        <v>1082.2224565328081</v>
      </c>
      <c r="O1572" s="189">
        <f t="shared" si="492"/>
        <v>466291.13673763582</v>
      </c>
      <c r="P1572" s="189">
        <f t="shared" si="493"/>
        <v>4001307.9403680763</v>
      </c>
      <c r="Q1572" s="200">
        <f t="shared" si="494"/>
        <v>42.658167969221466</v>
      </c>
    </row>
    <row r="1573" spans="2:17" x14ac:dyDescent="0.2">
      <c r="B1573" s="209" t="s">
        <v>42</v>
      </c>
      <c r="C1573" s="187" t="s">
        <v>18</v>
      </c>
      <c r="D1573" s="188" t="s">
        <v>126</v>
      </c>
      <c r="E1573" s="187" t="str">
        <f t="shared" si="482"/>
        <v>RRTotal40-44</v>
      </c>
      <c r="F1573" s="189">
        <f>VLOOKUP(E1573,'Appendix 1b. Pop 2019'!$E$4:$F$1683,2,FALSE)</f>
        <v>41007</v>
      </c>
      <c r="G1573" s="189">
        <f>VLOOKUP(E1573,'Appendix 2b. Deaths 2019'!$E$4:$F$1683,2,FALSE)</f>
        <v>135</v>
      </c>
      <c r="H1573" s="190">
        <f t="shared" si="483"/>
        <v>3.2921208574145876E-3</v>
      </c>
      <c r="I1573" s="191">
        <v>5</v>
      </c>
      <c r="J1573" s="213">
        <f>VLOOKUP(E1573,'Appendix 3. nax IBGE 2019'!$E$5:$O$1850,11,FALSE)</f>
        <v>2.499999999999996</v>
      </c>
      <c r="K1573" s="190">
        <f t="shared" si="491"/>
        <v>1.6326234444726629E-2</v>
      </c>
      <c r="L1573" s="190">
        <f t="shared" si="485"/>
        <v>0.98367376555527342</v>
      </c>
      <c r="M1573" s="189">
        <f t="shared" si="495"/>
        <v>92717.116119260754</v>
      </c>
      <c r="N1573" s="189">
        <f t="shared" si="484"/>
        <v>1513.7213748019935</v>
      </c>
      <c r="O1573" s="189">
        <f t="shared" si="492"/>
        <v>459801.27715929871</v>
      </c>
      <c r="P1573" s="189">
        <f t="shared" si="493"/>
        <v>3535016.8036304405</v>
      </c>
      <c r="Q1573" s="200">
        <f t="shared" si="494"/>
        <v>38.126906353336068</v>
      </c>
    </row>
    <row r="1574" spans="2:17" x14ac:dyDescent="0.2">
      <c r="B1574" s="209" t="s">
        <v>42</v>
      </c>
      <c r="C1574" s="187" t="s">
        <v>18</v>
      </c>
      <c r="D1574" s="188" t="s">
        <v>127</v>
      </c>
      <c r="E1574" s="187" t="str">
        <f t="shared" si="482"/>
        <v>RRTotal45-49</v>
      </c>
      <c r="F1574" s="189">
        <f>VLOOKUP(E1574,'Appendix 1b. Pop 2019'!$E$4:$F$1683,2,FALSE)</f>
        <v>32196</v>
      </c>
      <c r="G1574" s="189">
        <f>VLOOKUP(E1574,'Appendix 2b. Deaths 2019'!$E$4:$F$1683,2,FALSE)</f>
        <v>111</v>
      </c>
      <c r="H1574" s="190">
        <f t="shared" si="483"/>
        <v>3.4476332463660082E-3</v>
      </c>
      <c r="I1574" s="191">
        <v>5</v>
      </c>
      <c r="J1574" s="213">
        <f>VLOOKUP(E1574,'Appendix 3. nax IBGE 2019'!$E$5:$O$1850,11,FALSE)</f>
        <v>2.4999999999999978</v>
      </c>
      <c r="K1574" s="190">
        <f t="shared" si="491"/>
        <v>1.7090858700170908E-2</v>
      </c>
      <c r="L1574" s="190">
        <f t="shared" si="485"/>
        <v>0.98290914129982909</v>
      </c>
      <c r="M1574" s="189">
        <f t="shared" si="495"/>
        <v>91203.394744458754</v>
      </c>
      <c r="N1574" s="189">
        <f t="shared" si="484"/>
        <v>1558.7443325534546</v>
      </c>
      <c r="O1574" s="189">
        <f t="shared" si="492"/>
        <v>452120.11289091012</v>
      </c>
      <c r="P1574" s="189">
        <f t="shared" si="493"/>
        <v>3075215.5264711417</v>
      </c>
      <c r="Q1574" s="200">
        <f t="shared" si="494"/>
        <v>33.718213396415081</v>
      </c>
    </row>
    <row r="1575" spans="2:17" x14ac:dyDescent="0.2">
      <c r="B1575" s="209" t="s">
        <v>42</v>
      </c>
      <c r="C1575" s="187" t="s">
        <v>18</v>
      </c>
      <c r="D1575" s="188" t="s">
        <v>128</v>
      </c>
      <c r="E1575" s="187" t="str">
        <f t="shared" si="482"/>
        <v>RRTotal50-54</v>
      </c>
      <c r="F1575" s="189">
        <f>VLOOKUP(E1575,'Appendix 1b. Pop 2019'!$E$4:$F$1683,2,FALSE)</f>
        <v>25920</v>
      </c>
      <c r="G1575" s="189">
        <f>VLOOKUP(E1575,'Appendix 2b. Deaths 2019'!$E$4:$F$1683,2,FALSE)</f>
        <v>149</v>
      </c>
      <c r="H1575" s="190">
        <f t="shared" si="483"/>
        <v>5.748456790123457E-3</v>
      </c>
      <c r="I1575" s="191">
        <v>5</v>
      </c>
      <c r="J1575" s="213">
        <f>VLOOKUP(E1575,'Appendix 3. nax IBGE 2019'!$E$5:$O$1850,11,FALSE)</f>
        <v>2.4999999999999885</v>
      </c>
      <c r="K1575" s="190">
        <f t="shared" si="491"/>
        <v>2.8335076542740326E-2</v>
      </c>
      <c r="L1575" s="190">
        <f t="shared" si="485"/>
        <v>0.97166492345725963</v>
      </c>
      <c r="M1575" s="189">
        <f t="shared" si="495"/>
        <v>89644.650411905299</v>
      </c>
      <c r="N1575" s="189">
        <f t="shared" si="484"/>
        <v>2540.0880310685347</v>
      </c>
      <c r="O1575" s="189">
        <f t="shared" si="492"/>
        <v>441873.03198185511</v>
      </c>
      <c r="P1575" s="189">
        <f t="shared" si="493"/>
        <v>2623095.4135802318</v>
      </c>
      <c r="Q1575" s="200">
        <f t="shared" si="494"/>
        <v>29.261036788335453</v>
      </c>
    </row>
    <row r="1576" spans="2:17" x14ac:dyDescent="0.2">
      <c r="B1576" s="209" t="s">
        <v>42</v>
      </c>
      <c r="C1576" s="187" t="s">
        <v>18</v>
      </c>
      <c r="D1576" s="188" t="s">
        <v>129</v>
      </c>
      <c r="E1576" s="187" t="str">
        <f t="shared" si="482"/>
        <v>RRTotal55-59</v>
      </c>
      <c r="F1576" s="189">
        <f>VLOOKUP(E1576,'Appendix 1b. Pop 2019'!$E$4:$F$1683,2,FALSE)</f>
        <v>20829</v>
      </c>
      <c r="G1576" s="189">
        <f>VLOOKUP(E1576,'Appendix 2b. Deaths 2019'!$E$4:$F$1683,2,FALSE)</f>
        <v>186</v>
      </c>
      <c r="H1576" s="190">
        <f t="shared" si="483"/>
        <v>8.9298574103413506E-3</v>
      </c>
      <c r="I1576" s="191">
        <v>5</v>
      </c>
      <c r="J1576" s="213">
        <f>VLOOKUP(E1576,'Appendix 3. nax IBGE 2019'!$E$5:$O$1850,11,FALSE)</f>
        <v>2.5000000000000027</v>
      </c>
      <c r="K1576" s="190">
        <f t="shared" si="491"/>
        <v>4.3674274443505218E-2</v>
      </c>
      <c r="L1576" s="190">
        <f t="shared" si="485"/>
        <v>0.95632572555649475</v>
      </c>
      <c r="M1576" s="189">
        <f t="shared" si="495"/>
        <v>87104.562380836767</v>
      </c>
      <c r="N1576" s="189">
        <f t="shared" si="484"/>
        <v>3804.2285627020851</v>
      </c>
      <c r="O1576" s="189">
        <f t="shared" si="492"/>
        <v>426012.24049742863</v>
      </c>
      <c r="P1576" s="189">
        <f t="shared" si="493"/>
        <v>2181222.3815983767</v>
      </c>
      <c r="Q1576" s="200">
        <f t="shared" si="494"/>
        <v>25.041425178875031</v>
      </c>
    </row>
    <row r="1577" spans="2:17" x14ac:dyDescent="0.2">
      <c r="B1577" s="209" t="s">
        <v>42</v>
      </c>
      <c r="C1577" s="187" t="s">
        <v>18</v>
      </c>
      <c r="D1577" s="188" t="s">
        <v>130</v>
      </c>
      <c r="E1577" s="187" t="str">
        <f t="shared" si="482"/>
        <v>RRTotal60-64</v>
      </c>
      <c r="F1577" s="189">
        <f>VLOOKUP(E1577,'Appendix 1b. Pop 2019'!$E$4:$F$1683,2,FALSE)</f>
        <v>15470</v>
      </c>
      <c r="G1577" s="189">
        <f>VLOOKUP(E1577,'Appendix 2b. Deaths 2019'!$E$4:$F$1683,2,FALSE)</f>
        <v>189</v>
      </c>
      <c r="H1577" s="190">
        <f t="shared" si="483"/>
        <v>1.2217194570135747E-2</v>
      </c>
      <c r="I1577" s="191">
        <v>5</v>
      </c>
      <c r="J1577" s="213">
        <f>VLOOKUP(E1577,'Appendix 3. nax IBGE 2019'!$E$5:$O$1850,11,FALSE)</f>
        <v>2.499999999999996</v>
      </c>
      <c r="K1577" s="190">
        <f t="shared" si="491"/>
        <v>5.9275521405049388E-2</v>
      </c>
      <c r="L1577" s="190">
        <f t="shared" si="485"/>
        <v>0.94072447859495056</v>
      </c>
      <c r="M1577" s="189">
        <f t="shared" si="495"/>
        <v>83300.333818134677</v>
      </c>
      <c r="N1577" s="189">
        <f t="shared" si="484"/>
        <v>4937.6707202846019</v>
      </c>
      <c r="O1577" s="189">
        <f t="shared" si="492"/>
        <v>404157.49228996184</v>
      </c>
      <c r="P1577" s="189">
        <f t="shared" si="493"/>
        <v>1755210.1411009482</v>
      </c>
      <c r="Q1577" s="200">
        <f t="shared" si="494"/>
        <v>21.070865633420006</v>
      </c>
    </row>
    <row r="1578" spans="2:17" x14ac:dyDescent="0.2">
      <c r="B1578" s="209" t="s">
        <v>42</v>
      </c>
      <c r="C1578" s="187" t="s">
        <v>18</v>
      </c>
      <c r="D1578" s="188" t="s">
        <v>131</v>
      </c>
      <c r="E1578" s="187" t="str">
        <f t="shared" si="482"/>
        <v>RRTotal65-69</v>
      </c>
      <c r="F1578" s="189">
        <f>VLOOKUP(E1578,'Appendix 1b. Pop 2019'!$E$4:$F$1683,2,FALSE)</f>
        <v>10886</v>
      </c>
      <c r="G1578" s="189">
        <f>VLOOKUP(E1578,'Appendix 2b. Deaths 2019'!$E$4:$F$1683,2,FALSE)</f>
        <v>213</v>
      </c>
      <c r="H1578" s="190">
        <f t="shared" si="483"/>
        <v>1.956641557964358E-2</v>
      </c>
      <c r="I1578" s="191">
        <v>5</v>
      </c>
      <c r="J1578" s="213">
        <f>VLOOKUP(E1578,'Appendix 3. nax IBGE 2019'!$E$5:$O$1850,11,FALSE)</f>
        <v>2.4999999999999978</v>
      </c>
      <c r="K1578" s="190">
        <f t="shared" si="491"/>
        <v>9.3269693917765031E-2</v>
      </c>
      <c r="L1578" s="190">
        <f t="shared" si="485"/>
        <v>0.90673030608223493</v>
      </c>
      <c r="M1578" s="189">
        <f t="shared" si="495"/>
        <v>78362.663097850076</v>
      </c>
      <c r="N1578" s="189">
        <f t="shared" si="484"/>
        <v>7308.8616017174172</v>
      </c>
      <c r="O1578" s="189">
        <f t="shared" si="492"/>
        <v>373541.1614849568</v>
      </c>
      <c r="P1578" s="189">
        <f t="shared" si="493"/>
        <v>1351052.6488109864</v>
      </c>
      <c r="Q1578" s="200">
        <f t="shared" si="494"/>
        <v>17.24102519491905</v>
      </c>
    </row>
    <row r="1579" spans="2:17" x14ac:dyDescent="0.2">
      <c r="B1579" s="209" t="s">
        <v>42</v>
      </c>
      <c r="C1579" s="187" t="s">
        <v>18</v>
      </c>
      <c r="D1579" s="188" t="s">
        <v>132</v>
      </c>
      <c r="E1579" s="187" t="str">
        <f t="shared" si="482"/>
        <v>RRTotal70-74</v>
      </c>
      <c r="F1579" s="189">
        <f>VLOOKUP(E1579,'Appendix 1b. Pop 2019'!$E$4:$F$1683,2,FALSE)</f>
        <v>7040</v>
      </c>
      <c r="G1579" s="189">
        <f>VLOOKUP(E1579,'Appendix 2b. Deaths 2019'!$E$4:$F$1683,2,FALSE)</f>
        <v>227</v>
      </c>
      <c r="H1579" s="190">
        <f t="shared" si="483"/>
        <v>3.224431818181818E-2</v>
      </c>
      <c r="I1579" s="191">
        <v>5</v>
      </c>
      <c r="J1579" s="213">
        <f>VLOOKUP(E1579,'Appendix 3. nax IBGE 2019'!$E$5:$O$1850,11,FALSE)</f>
        <v>2.499999999999996</v>
      </c>
      <c r="K1579" s="190">
        <f t="shared" si="491"/>
        <v>0.14919487348011826</v>
      </c>
      <c r="L1579" s="190">
        <f t="shared" si="485"/>
        <v>0.85080512651988172</v>
      </c>
      <c r="M1579" s="189">
        <f t="shared" si="495"/>
        <v>71053.801496132655</v>
      </c>
      <c r="N1579" s="189">
        <f t="shared" si="484"/>
        <v>10600.862924496949</v>
      </c>
      <c r="O1579" s="189">
        <f t="shared" si="492"/>
        <v>328766.85016942082</v>
      </c>
      <c r="P1579" s="189">
        <f t="shared" si="493"/>
        <v>977511.48732602969</v>
      </c>
      <c r="Q1579" s="200">
        <f t="shared" si="494"/>
        <v>13.757342559345457</v>
      </c>
    </row>
    <row r="1580" spans="2:17" x14ac:dyDescent="0.2">
      <c r="B1580" s="209" t="s">
        <v>42</v>
      </c>
      <c r="C1580" s="187" t="s">
        <v>18</v>
      </c>
      <c r="D1580" s="188" t="s">
        <v>133</v>
      </c>
      <c r="E1580" s="187" t="str">
        <f t="shared" si="482"/>
        <v>RRTotal75-79</v>
      </c>
      <c r="F1580" s="189">
        <f>VLOOKUP(E1580,'Appendix 1b. Pop 2019'!$E$4:$F$1683,2,FALSE)</f>
        <v>4025</v>
      </c>
      <c r="G1580" s="189">
        <f>VLOOKUP(E1580,'Appendix 2b. Deaths 2019'!$E$4:$F$1683,2,FALSE)</f>
        <v>204</v>
      </c>
      <c r="H1580" s="190">
        <f t="shared" si="483"/>
        <v>5.0683229813664597E-2</v>
      </c>
      <c r="I1580" s="191">
        <v>5</v>
      </c>
      <c r="J1580" s="213">
        <f>VLOOKUP(E1580,'Appendix 3. nax IBGE 2019'!$E$5:$O$1850,11,FALSE)</f>
        <v>2.4999999999999996</v>
      </c>
      <c r="K1580" s="190">
        <f t="shared" si="491"/>
        <v>0.22491730981256891</v>
      </c>
      <c r="L1580" s="190">
        <f t="shared" si="485"/>
        <v>0.77508269018743103</v>
      </c>
      <c r="M1580" s="189">
        <f t="shared" si="495"/>
        <v>60452.938571635706</v>
      </c>
      <c r="N1580" s="189">
        <f t="shared" si="484"/>
        <v>13596.912313796785</v>
      </c>
      <c r="O1580" s="189">
        <f t="shared" si="492"/>
        <v>268272.4120736866</v>
      </c>
      <c r="P1580" s="189">
        <f t="shared" si="493"/>
        <v>648744.63715660886</v>
      </c>
      <c r="Q1580" s="200">
        <f t="shared" si="494"/>
        <v>10.731399539624654</v>
      </c>
    </row>
    <row r="1581" spans="2:17" x14ac:dyDescent="0.2">
      <c r="B1581" s="209" t="s">
        <v>42</v>
      </c>
      <c r="C1581" s="187" t="s">
        <v>18</v>
      </c>
      <c r="D1581" s="188" t="s">
        <v>134</v>
      </c>
      <c r="E1581" s="187" t="str">
        <f t="shared" si="482"/>
        <v>RRTotal80-84</v>
      </c>
      <c r="F1581" s="189">
        <f>VLOOKUP(E1581,'Appendix 1b. Pop 2019'!$E$4:$F$1683,2,FALSE)</f>
        <v>2259</v>
      </c>
      <c r="G1581" s="189">
        <f>VLOOKUP(E1581,'Appendix 2b. Deaths 2019'!$E$4:$F$1683,2,FALSE)</f>
        <v>166</v>
      </c>
      <c r="H1581" s="190">
        <f t="shared" si="483"/>
        <v>7.3483842408145192E-2</v>
      </c>
      <c r="I1581" s="191">
        <v>5</v>
      </c>
      <c r="J1581" s="213">
        <f>VLOOKUP(E1581,'Appendix 3. nax IBGE 2019'!$E$5:$O$1850,11,FALSE)</f>
        <v>2.5000000000000004</v>
      </c>
      <c r="K1581" s="190">
        <f t="shared" si="491"/>
        <v>0.31039640987284967</v>
      </c>
      <c r="L1581" s="190">
        <f t="shared" si="485"/>
        <v>0.68960359012715033</v>
      </c>
      <c r="M1581" s="189">
        <f t="shared" si="495"/>
        <v>46856.026257838923</v>
      </c>
      <c r="N1581" s="189">
        <f t="shared" si="484"/>
        <v>14543.942331341177</v>
      </c>
      <c r="O1581" s="189">
        <f t="shared" si="492"/>
        <v>197920.27546084169</v>
      </c>
      <c r="P1581" s="189">
        <f t="shared" si="493"/>
        <v>380472.22508292226</v>
      </c>
      <c r="Q1581" s="200">
        <f t="shared" si="494"/>
        <v>8.1200275710377809</v>
      </c>
    </row>
    <row r="1582" spans="2:17" x14ac:dyDescent="0.2">
      <c r="B1582" s="209" t="s">
        <v>42</v>
      </c>
      <c r="C1582" s="187" t="s">
        <v>18</v>
      </c>
      <c r="D1582" s="188" t="s">
        <v>135</v>
      </c>
      <c r="E1582" s="187" t="str">
        <f t="shared" si="482"/>
        <v>RRTotal85-89</v>
      </c>
      <c r="F1582" s="189">
        <f>VLOOKUP(E1582,'Appendix 1b. Pop 2019'!$E$4:$F$1683,2,FALSE)</f>
        <v>1032</v>
      </c>
      <c r="G1582" s="189">
        <f>VLOOKUP(E1582,'Appendix 2b. Deaths 2019'!$E$4:$F$1683,2,FALSE)</f>
        <v>136</v>
      </c>
      <c r="H1582" s="190">
        <f t="shared" si="483"/>
        <v>0.13178294573643412</v>
      </c>
      <c r="I1582" s="191">
        <v>5</v>
      </c>
      <c r="J1582" s="213">
        <f>VLOOKUP(E1582,'Appendix 3. nax IBGE 2019'!$E$5:$O$1850,11,FALSE)</f>
        <v>2.4999999999999987</v>
      </c>
      <c r="K1582" s="190">
        <f t="shared" si="491"/>
        <v>0.49562682215743442</v>
      </c>
      <c r="L1582" s="190">
        <f t="shared" si="485"/>
        <v>0.50437317784256552</v>
      </c>
      <c r="M1582" s="189">
        <f t="shared" si="495"/>
        <v>32312.083926497748</v>
      </c>
      <c r="N1582" s="189">
        <f t="shared" si="484"/>
        <v>16014.735473774395</v>
      </c>
      <c r="O1582" s="189">
        <f t="shared" si="492"/>
        <v>121523.58094805272</v>
      </c>
      <c r="P1582" s="189">
        <f t="shared" si="493"/>
        <v>182551.9496220806</v>
      </c>
      <c r="Q1582" s="200">
        <f t="shared" si="494"/>
        <v>5.6496495254636798</v>
      </c>
    </row>
    <row r="1583" spans="2:17" x14ac:dyDescent="0.2">
      <c r="B1583" s="210" t="s">
        <v>42</v>
      </c>
      <c r="C1583" s="211" t="s">
        <v>18</v>
      </c>
      <c r="D1583" s="203" t="s">
        <v>8</v>
      </c>
      <c r="E1583" s="211" t="str">
        <f t="shared" si="482"/>
        <v>RRTotal90+</v>
      </c>
      <c r="F1583" s="204">
        <f>VLOOKUP(E1583,'Appendix 1b. Pop 2019'!$E$4:$F$1683,2,FALSE)</f>
        <v>528</v>
      </c>
      <c r="G1583" s="204">
        <f>VLOOKUP(E1583,'Appendix 2b. Deaths 2019'!$E$4:$F$1683,2,FALSE)</f>
        <v>141</v>
      </c>
      <c r="H1583" s="202">
        <f t="shared" si="483"/>
        <v>0.26704545454545453</v>
      </c>
      <c r="I1583" s="205"/>
      <c r="J1583" s="214">
        <f>VLOOKUP(E1583,'Appendix 3. nax IBGE 2019'!$E$5:$O$1850,11,FALSE)</f>
        <v>4.3256489682281734</v>
      </c>
      <c r="K1583" s="202">
        <v>1</v>
      </c>
      <c r="L1583" s="202">
        <f t="shared" si="485"/>
        <v>0</v>
      </c>
      <c r="M1583" s="204">
        <f t="shared" si="495"/>
        <v>16297.348452723352</v>
      </c>
      <c r="N1583" s="204">
        <f t="shared" si="484"/>
        <v>16297.348452723352</v>
      </c>
      <c r="O1583" s="204">
        <f>M1583*Q1583</f>
        <v>61028.368674027872</v>
      </c>
      <c r="P1583" s="204">
        <f>O1583</f>
        <v>61028.368674027872</v>
      </c>
      <c r="Q1583" s="206">
        <f>1/H1583</f>
        <v>3.7446808510638299</v>
      </c>
    </row>
    <row r="1584" spans="2:17" x14ac:dyDescent="0.2">
      <c r="B1584" s="207" t="s">
        <v>63</v>
      </c>
      <c r="C1584" s="208" t="s">
        <v>18</v>
      </c>
      <c r="D1584" s="194">
        <v>0</v>
      </c>
      <c r="E1584" s="208" t="str">
        <f t="shared" si="482"/>
        <v>RSTotal0</v>
      </c>
      <c r="F1584" s="195">
        <f>VLOOKUP(E1584,'Appendix 1b. Pop 2019'!$E$4:$F$1683,2,FALSE)</f>
        <v>141161</v>
      </c>
      <c r="G1584" s="195">
        <f>VLOOKUP(E1584,'Appendix 2b. Deaths 2019'!$E$4:$F$1683,2,FALSE)</f>
        <v>1421</v>
      </c>
      <c r="H1584" s="193">
        <f t="shared" si="483"/>
        <v>1.0066519789460262E-2</v>
      </c>
      <c r="I1584" s="196">
        <v>1</v>
      </c>
      <c r="J1584" s="212">
        <f>VLOOKUP(E1584,'Appendix 3. nax IBGE 2019'!$E$5:$O$1850,11,FALSE)</f>
        <v>7.6540588694497314E-2</v>
      </c>
      <c r="K1584" s="193">
        <f t="shared" ref="K1584:K1602" si="496">(I1584*H1584)/(1+(I1584-J1584)*H1584)</f>
        <v>9.9738030921170638E-3</v>
      </c>
      <c r="L1584" s="193">
        <f t="shared" si="485"/>
        <v>0.99002619690788296</v>
      </c>
      <c r="M1584" s="195">
        <v>100000</v>
      </c>
      <c r="N1584" s="195">
        <f t="shared" si="484"/>
        <v>997.38030921170639</v>
      </c>
      <c r="O1584" s="195">
        <f t="shared" ref="O1584:O1602" si="497">M1585*I1584+N1584*J1584</f>
        <v>99078.95976680766</v>
      </c>
      <c r="P1584" s="195">
        <f t="shared" ref="P1584:P1602" si="498">P1585+O1584</f>
        <v>7721024.9219625071</v>
      </c>
      <c r="Q1584" s="197">
        <f t="shared" ref="Q1584:Q1602" si="499">P1584/M1584</f>
        <v>77.210249219625069</v>
      </c>
    </row>
    <row r="1585" spans="2:17" x14ac:dyDescent="0.2">
      <c r="B1585" s="209" t="s">
        <v>63</v>
      </c>
      <c r="C1585" s="187" t="s">
        <v>18</v>
      </c>
      <c r="D1585" s="199" t="s">
        <v>139</v>
      </c>
      <c r="E1585" s="187" t="str">
        <f t="shared" si="482"/>
        <v>RSTotal01-04</v>
      </c>
      <c r="F1585" s="189">
        <f>VLOOKUP(E1585,'Appendix 1b. Pop 2019'!$E$4:$F$1683,2,FALSE)</f>
        <v>572339</v>
      </c>
      <c r="G1585" s="189">
        <f>VLOOKUP(E1585,'Appendix 2b. Deaths 2019'!$E$4:$F$1683,2,FALSE)</f>
        <v>197</v>
      </c>
      <c r="H1585" s="190">
        <f t="shared" si="483"/>
        <v>3.4420160079952616E-4</v>
      </c>
      <c r="I1585" s="191">
        <v>4</v>
      </c>
      <c r="J1585" s="213">
        <f>VLOOKUP(E1585,'Appendix 3. nax IBGE 2019'!$E$5:$O$1850,11,FALSE)</f>
        <v>1.5096238477904986</v>
      </c>
      <c r="K1585" s="190">
        <f t="shared" si="496"/>
        <v>1.3756272272892277E-3</v>
      </c>
      <c r="L1585" s="190">
        <f t="shared" si="485"/>
        <v>0.99862437277271077</v>
      </c>
      <c r="M1585" s="189">
        <f t="shared" ref="M1585:M1603" si="500">M1584-N1584</f>
        <v>99002.619690788299</v>
      </c>
      <c r="N1585" s="189">
        <f t="shared" si="484"/>
        <v>136.190699219609</v>
      </c>
      <c r="O1585" s="189">
        <f t="shared" si="497"/>
        <v>395671.31269366399</v>
      </c>
      <c r="P1585" s="189">
        <f t="shared" si="498"/>
        <v>7621945.9621956991</v>
      </c>
      <c r="Q1585" s="200">
        <f t="shared" si="499"/>
        <v>76.987315951851357</v>
      </c>
    </row>
    <row r="1586" spans="2:17" x14ac:dyDescent="0.2">
      <c r="B1586" s="209" t="s">
        <v>63</v>
      </c>
      <c r="C1586" s="187" t="s">
        <v>18</v>
      </c>
      <c r="D1586" s="199" t="s">
        <v>138</v>
      </c>
      <c r="E1586" s="187" t="str">
        <f t="shared" si="482"/>
        <v>RSTotal05-09</v>
      </c>
      <c r="F1586" s="189">
        <f>VLOOKUP(E1586,'Appendix 1b. Pop 2019'!$E$4:$F$1683,2,FALSE)</f>
        <v>682328</v>
      </c>
      <c r="G1586" s="189">
        <f>VLOOKUP(E1586,'Appendix 2b. Deaths 2019'!$E$4:$F$1683,2,FALSE)</f>
        <v>141</v>
      </c>
      <c r="H1586" s="190">
        <f t="shared" si="483"/>
        <v>2.0664548428321863E-4</v>
      </c>
      <c r="I1586" s="191">
        <v>5</v>
      </c>
      <c r="J1586" s="213">
        <f>VLOOKUP(E1586,'Appendix 3. nax IBGE 2019'!$E$5:$O$1850,11,FALSE)</f>
        <v>2.5000000000000866</v>
      </c>
      <c r="K1586" s="190">
        <f t="shared" si="496"/>
        <v>1.0326939175793069E-3</v>
      </c>
      <c r="L1586" s="190">
        <f t="shared" si="485"/>
        <v>0.99896730608242068</v>
      </c>
      <c r="M1586" s="189">
        <f t="shared" si="500"/>
        <v>98866.428991568697</v>
      </c>
      <c r="N1586" s="189">
        <f t="shared" si="484"/>
        <v>102.09875987237945</v>
      </c>
      <c r="O1586" s="189">
        <f t="shared" si="497"/>
        <v>494076.89805816254</v>
      </c>
      <c r="P1586" s="189">
        <f t="shared" si="498"/>
        <v>7226274.6495020352</v>
      </c>
      <c r="Q1586" s="200">
        <f t="shared" si="499"/>
        <v>73.091288147145377</v>
      </c>
    </row>
    <row r="1587" spans="2:17" x14ac:dyDescent="0.2">
      <c r="B1587" s="209" t="s">
        <v>63</v>
      </c>
      <c r="C1587" s="187" t="s">
        <v>18</v>
      </c>
      <c r="D1587" s="199" t="s">
        <v>120</v>
      </c>
      <c r="E1587" s="187" t="str">
        <f t="shared" si="482"/>
        <v>RSTotal10-14</v>
      </c>
      <c r="F1587" s="189">
        <f>VLOOKUP(E1587,'Appendix 1b. Pop 2019'!$E$4:$F$1683,2,FALSE)</f>
        <v>690675</v>
      </c>
      <c r="G1587" s="189">
        <f>VLOOKUP(E1587,'Appendix 2b. Deaths 2019'!$E$4:$F$1683,2,FALSE)</f>
        <v>182</v>
      </c>
      <c r="H1587" s="190">
        <f t="shared" si="483"/>
        <v>2.6351033409345928E-4</v>
      </c>
      <c r="I1587" s="191">
        <v>5</v>
      </c>
      <c r="J1587" s="213">
        <f>VLOOKUP(E1587,'Appendix 3. nax IBGE 2019'!$E$5:$O$1850,11,FALSE)</f>
        <v>2.4999999999996061</v>
      </c>
      <c r="K1587" s="190">
        <f t="shared" si="496"/>
        <v>1.3166842706871355E-3</v>
      </c>
      <c r="L1587" s="190">
        <f t="shared" si="485"/>
        <v>0.9986833157293129</v>
      </c>
      <c r="M1587" s="189">
        <f t="shared" si="500"/>
        <v>98764.330231696324</v>
      </c>
      <c r="N1587" s="189">
        <f t="shared" si="484"/>
        <v>130.04144012102449</v>
      </c>
      <c r="O1587" s="189">
        <f t="shared" si="497"/>
        <v>493496.54755817901</v>
      </c>
      <c r="P1587" s="189">
        <f t="shared" si="498"/>
        <v>6732197.7514438732</v>
      </c>
      <c r="Q1587" s="200">
        <f t="shared" si="499"/>
        <v>68.164262701427361</v>
      </c>
    </row>
    <row r="1588" spans="2:17" x14ac:dyDescent="0.2">
      <c r="B1588" s="209" t="s">
        <v>63</v>
      </c>
      <c r="C1588" s="187" t="s">
        <v>18</v>
      </c>
      <c r="D1588" s="188" t="s">
        <v>121</v>
      </c>
      <c r="E1588" s="187" t="str">
        <f t="shared" si="482"/>
        <v>RSTotal15-19</v>
      </c>
      <c r="F1588" s="189">
        <f>VLOOKUP(E1588,'Appendix 1b. Pop 2019'!$E$4:$F$1683,2,FALSE)</f>
        <v>784538</v>
      </c>
      <c r="G1588" s="189">
        <f>VLOOKUP(E1588,'Appendix 2b. Deaths 2019'!$E$4:$F$1683,2,FALSE)</f>
        <v>688</v>
      </c>
      <c r="H1588" s="190">
        <f t="shared" si="483"/>
        <v>8.7694923636586115E-4</v>
      </c>
      <c r="I1588" s="191">
        <v>5</v>
      </c>
      <c r="J1588" s="213">
        <f>VLOOKUP(E1588,'Appendix 3. nax IBGE 2019'!$E$5:$O$1850,11,FALSE)</f>
        <v>2.4999999999999485</v>
      </c>
      <c r="K1588" s="190">
        <f t="shared" si="496"/>
        <v>4.3751542114674824E-3</v>
      </c>
      <c r="L1588" s="190">
        <f t="shared" si="485"/>
        <v>0.9956248457885325</v>
      </c>
      <c r="M1588" s="189">
        <f t="shared" si="500"/>
        <v>98634.288791575294</v>
      </c>
      <c r="N1588" s="189">
        <f t="shared" si="484"/>
        <v>431.54022400156055</v>
      </c>
      <c r="O1588" s="189">
        <f t="shared" si="497"/>
        <v>492092.59339787258</v>
      </c>
      <c r="P1588" s="189">
        <f t="shared" si="498"/>
        <v>6238701.203885694</v>
      </c>
      <c r="Q1588" s="200">
        <f t="shared" si="499"/>
        <v>63.250835792700151</v>
      </c>
    </row>
    <row r="1589" spans="2:17" x14ac:dyDescent="0.2">
      <c r="B1589" s="209" t="s">
        <v>63</v>
      </c>
      <c r="C1589" s="187" t="s">
        <v>18</v>
      </c>
      <c r="D1589" s="188" t="s">
        <v>122</v>
      </c>
      <c r="E1589" s="187" t="str">
        <f t="shared" si="482"/>
        <v>RSTotal20-24</v>
      </c>
      <c r="F1589" s="189">
        <f>VLOOKUP(E1589,'Appendix 1b. Pop 2019'!$E$4:$F$1683,2,FALSE)</f>
        <v>867605</v>
      </c>
      <c r="G1589" s="189">
        <f>VLOOKUP(E1589,'Appendix 2b. Deaths 2019'!$E$4:$F$1683,2,FALSE)</f>
        <v>1011</v>
      </c>
      <c r="H1589" s="190">
        <f t="shared" si="483"/>
        <v>1.165276825283395E-3</v>
      </c>
      <c r="I1589" s="191">
        <v>5</v>
      </c>
      <c r="J1589" s="213">
        <f>VLOOKUP(E1589,'Appendix 3. nax IBGE 2019'!$E$5:$O$1850,11,FALSE)</f>
        <v>2.5000000000000453</v>
      </c>
      <c r="K1589" s="190">
        <f t="shared" si="496"/>
        <v>5.8094600534976002E-3</v>
      </c>
      <c r="L1589" s="190">
        <f t="shared" si="485"/>
        <v>0.99419053994650242</v>
      </c>
      <c r="M1589" s="189">
        <f t="shared" si="500"/>
        <v>98202.748567573741</v>
      </c>
      <c r="N1589" s="189">
        <f t="shared" si="484"/>
        <v>570.5049449469883</v>
      </c>
      <c r="O1589" s="189">
        <f t="shared" si="497"/>
        <v>489587.48047550122</v>
      </c>
      <c r="P1589" s="189">
        <f t="shared" si="498"/>
        <v>5746608.6104878215</v>
      </c>
      <c r="Q1589" s="200">
        <f t="shared" si="499"/>
        <v>58.51779806889575</v>
      </c>
    </row>
    <row r="1590" spans="2:17" x14ac:dyDescent="0.2">
      <c r="B1590" s="209" t="s">
        <v>63</v>
      </c>
      <c r="C1590" s="187" t="s">
        <v>18</v>
      </c>
      <c r="D1590" s="188" t="s">
        <v>123</v>
      </c>
      <c r="E1590" s="187" t="str">
        <f t="shared" si="482"/>
        <v>RSTotal25-29</v>
      </c>
      <c r="F1590" s="189">
        <f>VLOOKUP(E1590,'Appendix 1b. Pop 2019'!$E$4:$F$1683,2,FALSE)</f>
        <v>863567</v>
      </c>
      <c r="G1590" s="189">
        <f>VLOOKUP(E1590,'Appendix 2b. Deaths 2019'!$E$4:$F$1683,2,FALSE)</f>
        <v>1056</v>
      </c>
      <c r="H1590" s="190">
        <f t="shared" si="483"/>
        <v>1.222835055068107E-3</v>
      </c>
      <c r="I1590" s="191">
        <v>5</v>
      </c>
      <c r="J1590" s="213">
        <f>VLOOKUP(E1590,'Appendix 3. nax IBGE 2019'!$E$5:$O$1850,11,FALSE)</f>
        <v>2.500000000000079</v>
      </c>
      <c r="K1590" s="190">
        <f t="shared" si="496"/>
        <v>6.0955406733032638E-3</v>
      </c>
      <c r="L1590" s="190">
        <f t="shared" si="485"/>
        <v>0.99390445932669669</v>
      </c>
      <c r="M1590" s="189">
        <f t="shared" si="500"/>
        <v>97632.243622626745</v>
      </c>
      <c r="N1590" s="189">
        <f t="shared" si="484"/>
        <v>595.1213120275745</v>
      </c>
      <c r="O1590" s="189">
        <f t="shared" si="497"/>
        <v>486673.41483306483</v>
      </c>
      <c r="P1590" s="189">
        <f t="shared" si="498"/>
        <v>5257021.1300123204</v>
      </c>
      <c r="Q1590" s="200">
        <f t="shared" si="499"/>
        <v>53.845132867498499</v>
      </c>
    </row>
    <row r="1591" spans="2:17" x14ac:dyDescent="0.2">
      <c r="B1591" s="209" t="s">
        <v>63</v>
      </c>
      <c r="C1591" s="187" t="s">
        <v>18</v>
      </c>
      <c r="D1591" s="188" t="s">
        <v>124</v>
      </c>
      <c r="E1591" s="187" t="str">
        <f t="shared" si="482"/>
        <v>RSTotal30-34</v>
      </c>
      <c r="F1591" s="189">
        <f>VLOOKUP(E1591,'Appendix 1b. Pop 2019'!$E$4:$F$1683,2,FALSE)</f>
        <v>859032</v>
      </c>
      <c r="G1591" s="189">
        <f>VLOOKUP(E1591,'Appendix 2b. Deaths 2019'!$E$4:$F$1683,2,FALSE)</f>
        <v>1233</v>
      </c>
      <c r="H1591" s="190">
        <f t="shared" si="483"/>
        <v>1.4353365183136367E-3</v>
      </c>
      <c r="I1591" s="191">
        <v>5</v>
      </c>
      <c r="J1591" s="213">
        <f>VLOOKUP(E1591,'Appendix 3. nax IBGE 2019'!$E$5:$O$1850,11,FALSE)</f>
        <v>2.4999999999999694</v>
      </c>
      <c r="K1591" s="190">
        <f t="shared" si="496"/>
        <v>7.1510222830030107E-3</v>
      </c>
      <c r="L1591" s="190">
        <f t="shared" si="485"/>
        <v>0.99284897771699698</v>
      </c>
      <c r="M1591" s="189">
        <f t="shared" si="500"/>
        <v>97037.122310599167</v>
      </c>
      <c r="N1591" s="189">
        <f t="shared" si="484"/>
        <v>693.91462392158326</v>
      </c>
      <c r="O1591" s="189">
        <f t="shared" si="497"/>
        <v>483450.82499319187</v>
      </c>
      <c r="P1591" s="189">
        <f t="shared" si="498"/>
        <v>4770347.7151792552</v>
      </c>
      <c r="Q1591" s="200">
        <f t="shared" si="499"/>
        <v>49.160028673461596</v>
      </c>
    </row>
    <row r="1592" spans="2:17" x14ac:dyDescent="0.2">
      <c r="B1592" s="209" t="s">
        <v>63</v>
      </c>
      <c r="C1592" s="187" t="s">
        <v>18</v>
      </c>
      <c r="D1592" s="188" t="s">
        <v>125</v>
      </c>
      <c r="E1592" s="187" t="str">
        <f t="shared" si="482"/>
        <v>RSTotal35-39</v>
      </c>
      <c r="F1592" s="189">
        <f>VLOOKUP(E1592,'Appendix 1b. Pop 2019'!$E$4:$F$1683,2,FALSE)</f>
        <v>868631</v>
      </c>
      <c r="G1592" s="189">
        <f>VLOOKUP(E1592,'Appendix 2b. Deaths 2019'!$E$4:$F$1683,2,FALSE)</f>
        <v>1617</v>
      </c>
      <c r="H1592" s="190">
        <f t="shared" si="483"/>
        <v>1.8615499561954385E-3</v>
      </c>
      <c r="I1592" s="191">
        <v>5</v>
      </c>
      <c r="J1592" s="213">
        <f>VLOOKUP(E1592,'Appendix 3. nax IBGE 2019'!$E$5:$O$1850,11,FALSE)</f>
        <v>2.4999999999999782</v>
      </c>
      <c r="K1592" s="190">
        <f t="shared" si="496"/>
        <v>9.2646333365227658E-3</v>
      </c>
      <c r="L1592" s="190">
        <f t="shared" si="485"/>
        <v>0.99073536666347728</v>
      </c>
      <c r="M1592" s="189">
        <f t="shared" si="500"/>
        <v>96343.20768667759</v>
      </c>
      <c r="N1592" s="189">
        <f t="shared" si="484"/>
        <v>892.58449368152958</v>
      </c>
      <c r="O1592" s="189">
        <f t="shared" si="497"/>
        <v>479484.57719918416</v>
      </c>
      <c r="P1592" s="189">
        <f t="shared" si="498"/>
        <v>4286896.890186063</v>
      </c>
      <c r="Q1592" s="200">
        <f t="shared" si="499"/>
        <v>44.496098823361663</v>
      </c>
    </row>
    <row r="1593" spans="2:17" x14ac:dyDescent="0.2">
      <c r="B1593" s="209" t="s">
        <v>63</v>
      </c>
      <c r="C1593" s="187" t="s">
        <v>18</v>
      </c>
      <c r="D1593" s="188" t="s">
        <v>126</v>
      </c>
      <c r="E1593" s="187" t="str">
        <f t="shared" si="482"/>
        <v>RSTotal40-44</v>
      </c>
      <c r="F1593" s="189">
        <f>VLOOKUP(E1593,'Appendix 1b. Pop 2019'!$E$4:$F$1683,2,FALSE)</f>
        <v>777333</v>
      </c>
      <c r="G1593" s="189">
        <f>VLOOKUP(E1593,'Appendix 2b. Deaths 2019'!$E$4:$F$1683,2,FALSE)</f>
        <v>1985</v>
      </c>
      <c r="H1593" s="190">
        <f t="shared" si="483"/>
        <v>2.5536031533461207E-3</v>
      </c>
      <c r="I1593" s="191">
        <v>5</v>
      </c>
      <c r="J1593" s="213">
        <f>VLOOKUP(E1593,'Appendix 3. nax IBGE 2019'!$E$5:$O$1850,11,FALSE)</f>
        <v>2.4999999999999973</v>
      </c>
      <c r="K1593" s="190">
        <f t="shared" si="496"/>
        <v>1.2687021720053357E-2</v>
      </c>
      <c r="L1593" s="190">
        <f t="shared" si="485"/>
        <v>0.98731297827994668</v>
      </c>
      <c r="M1593" s="189">
        <f t="shared" si="500"/>
        <v>95450.623192996063</v>
      </c>
      <c r="N1593" s="189">
        <f t="shared" si="484"/>
        <v>1210.9841296421698</v>
      </c>
      <c r="O1593" s="189">
        <f t="shared" si="497"/>
        <v>474225.65564087487</v>
      </c>
      <c r="P1593" s="189">
        <f t="shared" si="498"/>
        <v>3807412.3129868787</v>
      </c>
      <c r="Q1593" s="200">
        <f t="shared" si="499"/>
        <v>39.888815658002507</v>
      </c>
    </row>
    <row r="1594" spans="2:17" x14ac:dyDescent="0.2">
      <c r="B1594" s="209" t="s">
        <v>63</v>
      </c>
      <c r="C1594" s="187" t="s">
        <v>18</v>
      </c>
      <c r="D1594" s="188" t="s">
        <v>127</v>
      </c>
      <c r="E1594" s="187" t="str">
        <f t="shared" si="482"/>
        <v>RSTotal45-49</v>
      </c>
      <c r="F1594" s="189">
        <f>VLOOKUP(E1594,'Appendix 1b. Pop 2019'!$E$4:$F$1683,2,FALSE)</f>
        <v>727062</v>
      </c>
      <c r="G1594" s="189">
        <f>VLOOKUP(E1594,'Appendix 2b. Deaths 2019'!$E$4:$F$1683,2,FALSE)</f>
        <v>2577</v>
      </c>
      <c r="H1594" s="190">
        <f t="shared" si="483"/>
        <v>3.5444019904767405E-3</v>
      </c>
      <c r="I1594" s="191">
        <v>5</v>
      </c>
      <c r="J1594" s="213">
        <f>VLOOKUP(E1594,'Appendix 3. nax IBGE 2019'!$E$5:$O$1850,11,FALSE)</f>
        <v>2.4999999999999987</v>
      </c>
      <c r="K1594" s="190">
        <f t="shared" si="496"/>
        <v>1.756635439864377E-2</v>
      </c>
      <c r="L1594" s="190">
        <f t="shared" si="485"/>
        <v>0.98243364560135626</v>
      </c>
      <c r="M1594" s="189">
        <f t="shared" si="500"/>
        <v>94239.639063353898</v>
      </c>
      <c r="N1594" s="189">
        <f t="shared" si="484"/>
        <v>1655.446898187148</v>
      </c>
      <c r="O1594" s="189">
        <f t="shared" si="497"/>
        <v>467059.57807130157</v>
      </c>
      <c r="P1594" s="189">
        <f t="shared" si="498"/>
        <v>3333186.6573460037</v>
      </c>
      <c r="Q1594" s="200">
        <f t="shared" si="499"/>
        <v>35.369263830745602</v>
      </c>
    </row>
    <row r="1595" spans="2:17" x14ac:dyDescent="0.2">
      <c r="B1595" s="209" t="s">
        <v>63</v>
      </c>
      <c r="C1595" s="187" t="s">
        <v>18</v>
      </c>
      <c r="D1595" s="188" t="s">
        <v>128</v>
      </c>
      <c r="E1595" s="187" t="str">
        <f t="shared" si="482"/>
        <v>RSTotal50-54</v>
      </c>
      <c r="F1595" s="189">
        <f>VLOOKUP(E1595,'Appendix 1b. Pop 2019'!$E$4:$F$1683,2,FALSE)</f>
        <v>743078</v>
      </c>
      <c r="G1595" s="189">
        <f>VLOOKUP(E1595,'Appendix 2b. Deaths 2019'!$E$4:$F$1683,2,FALSE)</f>
        <v>3912</v>
      </c>
      <c r="H1595" s="190">
        <f t="shared" si="483"/>
        <v>5.2645886434533121E-3</v>
      </c>
      <c r="I1595" s="191">
        <v>5</v>
      </c>
      <c r="J1595" s="213">
        <f>VLOOKUP(E1595,'Appendix 3. nax IBGE 2019'!$E$5:$O$1850,11,FALSE)</f>
        <v>2.499999999999996</v>
      </c>
      <c r="K1595" s="190">
        <f t="shared" si="496"/>
        <v>2.5980995088051136E-2</v>
      </c>
      <c r="L1595" s="190">
        <f t="shared" si="485"/>
        <v>0.97401900491194882</v>
      </c>
      <c r="M1595" s="189">
        <f t="shared" si="500"/>
        <v>92584.192165166751</v>
      </c>
      <c r="N1595" s="189">
        <f t="shared" si="484"/>
        <v>2405.4294418743798</v>
      </c>
      <c r="O1595" s="189">
        <f t="shared" si="497"/>
        <v>456907.38722114777</v>
      </c>
      <c r="P1595" s="189">
        <f t="shared" si="498"/>
        <v>2866127.0792747019</v>
      </c>
      <c r="Q1595" s="200">
        <f t="shared" si="499"/>
        <v>30.956981016388173</v>
      </c>
    </row>
    <row r="1596" spans="2:17" x14ac:dyDescent="0.2">
      <c r="B1596" s="209" t="s">
        <v>63</v>
      </c>
      <c r="C1596" s="187" t="s">
        <v>18</v>
      </c>
      <c r="D1596" s="188" t="s">
        <v>129</v>
      </c>
      <c r="E1596" s="187" t="str">
        <f t="shared" si="482"/>
        <v>RSTotal55-59</v>
      </c>
      <c r="F1596" s="189">
        <f>VLOOKUP(E1596,'Appendix 1b. Pop 2019'!$E$4:$F$1683,2,FALSE)</f>
        <v>730321</v>
      </c>
      <c r="G1596" s="189">
        <f>VLOOKUP(E1596,'Appendix 2b. Deaths 2019'!$E$4:$F$1683,2,FALSE)</f>
        <v>5829</v>
      </c>
      <c r="H1596" s="190">
        <f t="shared" si="483"/>
        <v>7.9814218679183542E-3</v>
      </c>
      <c r="I1596" s="191">
        <v>5</v>
      </c>
      <c r="J1596" s="213">
        <f>VLOOKUP(E1596,'Appendix 3. nax IBGE 2019'!$E$5:$O$1850,11,FALSE)</f>
        <v>2.4999999999999925</v>
      </c>
      <c r="K1596" s="190">
        <f t="shared" si="496"/>
        <v>3.9126398605975214E-2</v>
      </c>
      <c r="L1596" s="190">
        <f t="shared" si="485"/>
        <v>0.96087360139402478</v>
      </c>
      <c r="M1596" s="189">
        <f t="shared" si="500"/>
        <v>90178.76272329237</v>
      </c>
      <c r="N1596" s="189">
        <f t="shared" si="484"/>
        <v>3528.3702161051961</v>
      </c>
      <c r="O1596" s="189">
        <f t="shared" si="497"/>
        <v>442072.88807619887</v>
      </c>
      <c r="P1596" s="189">
        <f t="shared" si="498"/>
        <v>2409219.6920535541</v>
      </c>
      <c r="Q1596" s="200">
        <f t="shared" si="499"/>
        <v>26.716042883024322</v>
      </c>
    </row>
    <row r="1597" spans="2:17" x14ac:dyDescent="0.2">
      <c r="B1597" s="209" t="s">
        <v>63</v>
      </c>
      <c r="C1597" s="187" t="s">
        <v>18</v>
      </c>
      <c r="D1597" s="188" t="s">
        <v>130</v>
      </c>
      <c r="E1597" s="187" t="str">
        <f t="shared" si="482"/>
        <v>RSTotal60-64</v>
      </c>
      <c r="F1597" s="189">
        <f>VLOOKUP(E1597,'Appendix 1b. Pop 2019'!$E$4:$F$1683,2,FALSE)</f>
        <v>628375</v>
      </c>
      <c r="G1597" s="189">
        <f>VLOOKUP(E1597,'Appendix 2b. Deaths 2019'!$E$4:$F$1683,2,FALSE)</f>
        <v>7750</v>
      </c>
      <c r="H1597" s="190">
        <f t="shared" si="483"/>
        <v>1.2333399641933558E-2</v>
      </c>
      <c r="I1597" s="191">
        <v>5</v>
      </c>
      <c r="J1597" s="213">
        <f>VLOOKUP(E1597,'Appendix 3. nax IBGE 2019'!$E$5:$O$1850,11,FALSE)</f>
        <v>2.500000000000004</v>
      </c>
      <c r="K1597" s="190">
        <f t="shared" si="496"/>
        <v>5.9822462369741418E-2</v>
      </c>
      <c r="L1597" s="190">
        <f t="shared" si="485"/>
        <v>0.94017753763025858</v>
      </c>
      <c r="M1597" s="189">
        <f t="shared" si="500"/>
        <v>86650.392507187178</v>
      </c>
      <c r="N1597" s="189">
        <f t="shared" si="484"/>
        <v>5183.639845084529</v>
      </c>
      <c r="O1597" s="189">
        <f t="shared" si="497"/>
        <v>420292.86292322457</v>
      </c>
      <c r="P1597" s="189">
        <f t="shared" si="498"/>
        <v>1967146.8039773554</v>
      </c>
      <c r="Q1597" s="200">
        <f t="shared" si="499"/>
        <v>22.702110712472436</v>
      </c>
    </row>
    <row r="1598" spans="2:17" x14ac:dyDescent="0.2">
      <c r="B1598" s="209" t="s">
        <v>63</v>
      </c>
      <c r="C1598" s="187" t="s">
        <v>18</v>
      </c>
      <c r="D1598" s="188" t="s">
        <v>131</v>
      </c>
      <c r="E1598" s="187" t="str">
        <f t="shared" si="482"/>
        <v>RSTotal65-69</v>
      </c>
      <c r="F1598" s="189">
        <f>VLOOKUP(E1598,'Appendix 1b. Pop 2019'!$E$4:$F$1683,2,FALSE)</f>
        <v>505396</v>
      </c>
      <c r="G1598" s="189">
        <f>VLOOKUP(E1598,'Appendix 2b. Deaths 2019'!$E$4:$F$1683,2,FALSE)</f>
        <v>9185</v>
      </c>
      <c r="H1598" s="190">
        <f t="shared" si="483"/>
        <v>1.8173867620638075E-2</v>
      </c>
      <c r="I1598" s="191">
        <v>5</v>
      </c>
      <c r="J1598" s="213">
        <f>VLOOKUP(E1598,'Appendix 3. nax IBGE 2019'!$E$5:$O$1850,11,FALSE)</f>
        <v>2.4999999999999973</v>
      </c>
      <c r="K1598" s="190">
        <f t="shared" si="496"/>
        <v>8.6920149860369431E-2</v>
      </c>
      <c r="L1598" s="190">
        <f t="shared" si="485"/>
        <v>0.91307985013963056</v>
      </c>
      <c r="M1598" s="189">
        <f t="shared" si="500"/>
        <v>81466.752662102648</v>
      </c>
      <c r="N1598" s="189">
        <f t="shared" si="484"/>
        <v>7081.1023500276124</v>
      </c>
      <c r="O1598" s="189">
        <f t="shared" si="497"/>
        <v>389631.00743544422</v>
      </c>
      <c r="P1598" s="189">
        <f t="shared" si="498"/>
        <v>1546853.9410541309</v>
      </c>
      <c r="Q1598" s="200">
        <f t="shared" si="499"/>
        <v>18.987548791468015</v>
      </c>
    </row>
    <row r="1599" spans="2:17" x14ac:dyDescent="0.2">
      <c r="B1599" s="209" t="s">
        <v>63</v>
      </c>
      <c r="C1599" s="187" t="s">
        <v>18</v>
      </c>
      <c r="D1599" s="188" t="s">
        <v>132</v>
      </c>
      <c r="E1599" s="187" t="str">
        <f t="shared" si="482"/>
        <v>RSTotal70-74</v>
      </c>
      <c r="F1599" s="189">
        <f>VLOOKUP(E1599,'Appendix 1b. Pop 2019'!$E$4:$F$1683,2,FALSE)</f>
        <v>373055</v>
      </c>
      <c r="G1599" s="189">
        <f>VLOOKUP(E1599,'Appendix 2b. Deaths 2019'!$E$4:$F$1683,2,FALSE)</f>
        <v>10070</v>
      </c>
      <c r="H1599" s="190">
        <f t="shared" si="483"/>
        <v>2.6993338783825441E-2</v>
      </c>
      <c r="I1599" s="191">
        <v>5</v>
      </c>
      <c r="J1599" s="213">
        <f>VLOOKUP(E1599,'Appendix 3. nax IBGE 2019'!$E$5:$O$1850,11,FALSE)</f>
        <v>2.4999999999999996</v>
      </c>
      <c r="K1599" s="190">
        <f t="shared" si="496"/>
        <v>0.12643447254099388</v>
      </c>
      <c r="L1599" s="190">
        <f t="shared" si="485"/>
        <v>0.87356552745900617</v>
      </c>
      <c r="M1599" s="189">
        <f t="shared" si="500"/>
        <v>74385.650312075042</v>
      </c>
      <c r="N1599" s="189">
        <f t="shared" si="484"/>
        <v>9404.9104618260244</v>
      </c>
      <c r="O1599" s="189">
        <f t="shared" si="497"/>
        <v>348415.97540581011</v>
      </c>
      <c r="P1599" s="189">
        <f t="shared" si="498"/>
        <v>1157222.9336186866</v>
      </c>
      <c r="Q1599" s="200">
        <f t="shared" si="499"/>
        <v>15.557072214381574</v>
      </c>
    </row>
    <row r="1600" spans="2:17" x14ac:dyDescent="0.2">
      <c r="B1600" s="209" t="s">
        <v>63</v>
      </c>
      <c r="C1600" s="187" t="s">
        <v>18</v>
      </c>
      <c r="D1600" s="188" t="s">
        <v>133</v>
      </c>
      <c r="E1600" s="187" t="str">
        <f t="shared" si="482"/>
        <v>RSTotal75-79</v>
      </c>
      <c r="F1600" s="189">
        <f>VLOOKUP(E1600,'Appendix 1b. Pop 2019'!$E$4:$F$1683,2,FALSE)</f>
        <v>249929</v>
      </c>
      <c r="G1600" s="189">
        <f>VLOOKUP(E1600,'Appendix 2b. Deaths 2019'!$E$4:$F$1683,2,FALSE)</f>
        <v>10718</v>
      </c>
      <c r="H1600" s="190">
        <f t="shared" si="483"/>
        <v>4.2884179106866351E-2</v>
      </c>
      <c r="I1600" s="191">
        <v>5</v>
      </c>
      <c r="J1600" s="213">
        <f>VLOOKUP(E1600,'Appendix 3. nax IBGE 2019'!$E$5:$O$1850,11,FALSE)</f>
        <v>2.4999999999999969</v>
      </c>
      <c r="K1600" s="190">
        <f t="shared" si="496"/>
        <v>0.19365866350587585</v>
      </c>
      <c r="L1600" s="190">
        <f t="shared" si="485"/>
        <v>0.80634133649412409</v>
      </c>
      <c r="M1600" s="189">
        <f t="shared" si="500"/>
        <v>64980.739850249018</v>
      </c>
      <c r="N1600" s="189">
        <f t="shared" si="484"/>
        <v>12584.083233022233</v>
      </c>
      <c r="O1600" s="189">
        <f t="shared" si="497"/>
        <v>293443.49116868945</v>
      </c>
      <c r="P1600" s="189">
        <f t="shared" si="498"/>
        <v>808806.95821287658</v>
      </c>
      <c r="Q1600" s="200">
        <f t="shared" si="499"/>
        <v>12.446872105131581</v>
      </c>
    </row>
    <row r="1601" spans="2:17" x14ac:dyDescent="0.2">
      <c r="B1601" s="209" t="s">
        <v>63</v>
      </c>
      <c r="C1601" s="187" t="s">
        <v>18</v>
      </c>
      <c r="D1601" s="188" t="s">
        <v>134</v>
      </c>
      <c r="E1601" s="187" t="str">
        <f t="shared" si="482"/>
        <v>RSTotal80-84</v>
      </c>
      <c r="F1601" s="189">
        <f>VLOOKUP(E1601,'Appendix 1b. Pop 2019'!$E$4:$F$1683,2,FALSE)</f>
        <v>163915</v>
      </c>
      <c r="G1601" s="189">
        <f>VLOOKUP(E1601,'Appendix 2b. Deaths 2019'!$E$4:$F$1683,2,FALSE)</f>
        <v>10935</v>
      </c>
      <c r="H1601" s="190">
        <f t="shared" si="483"/>
        <v>6.6711405301528234E-2</v>
      </c>
      <c r="I1601" s="191">
        <v>5</v>
      </c>
      <c r="J1601" s="213">
        <f>VLOOKUP(E1601,'Appendix 3. nax IBGE 2019'!$E$5:$O$1850,11,FALSE)</f>
        <v>2.5000000000000013</v>
      </c>
      <c r="K1601" s="190">
        <f t="shared" si="496"/>
        <v>0.28587861596580444</v>
      </c>
      <c r="L1601" s="190">
        <f t="shared" si="485"/>
        <v>0.71412138403419556</v>
      </c>
      <c r="M1601" s="189">
        <f t="shared" si="500"/>
        <v>52396.656617226785</v>
      </c>
      <c r="N1601" s="189">
        <f t="shared" si="484"/>
        <v>14979.083674968302</v>
      </c>
      <c r="O1601" s="189">
        <f t="shared" si="497"/>
        <v>224535.57389871322</v>
      </c>
      <c r="P1601" s="189">
        <f t="shared" si="498"/>
        <v>515363.46704418713</v>
      </c>
      <c r="Q1601" s="200">
        <f t="shared" si="499"/>
        <v>9.8358082426722575</v>
      </c>
    </row>
    <row r="1602" spans="2:17" x14ac:dyDescent="0.2">
      <c r="B1602" s="209" t="s">
        <v>63</v>
      </c>
      <c r="C1602" s="187" t="s">
        <v>18</v>
      </c>
      <c r="D1602" s="188" t="s">
        <v>135</v>
      </c>
      <c r="E1602" s="187" t="str">
        <f t="shared" si="482"/>
        <v>RSTotal85-89</v>
      </c>
      <c r="F1602" s="189">
        <f>VLOOKUP(E1602,'Appendix 1b. Pop 2019'!$E$4:$F$1683,2,FALSE)</f>
        <v>90792</v>
      </c>
      <c r="G1602" s="189">
        <f>VLOOKUP(E1602,'Appendix 2b. Deaths 2019'!$E$4:$F$1683,2,FALSE)</f>
        <v>9810</v>
      </c>
      <c r="H1602" s="190">
        <f t="shared" si="483"/>
        <v>0.10804916732751785</v>
      </c>
      <c r="I1602" s="191">
        <v>5</v>
      </c>
      <c r="J1602" s="213">
        <f>VLOOKUP(E1602,'Appendix 3. nax IBGE 2019'!$E$5:$O$1850,11,FALSE)</f>
        <v>2.4999999999999991</v>
      </c>
      <c r="K1602" s="190">
        <f t="shared" si="496"/>
        <v>0.42534925466323265</v>
      </c>
      <c r="L1602" s="190">
        <f t="shared" si="485"/>
        <v>0.5746507453367673</v>
      </c>
      <c r="M1602" s="189">
        <f t="shared" si="500"/>
        <v>37417.572942258485</v>
      </c>
      <c r="N1602" s="189">
        <f t="shared" si="484"/>
        <v>15915.536762296788</v>
      </c>
      <c r="O1602" s="189">
        <f t="shared" si="497"/>
        <v>147299.02280555043</v>
      </c>
      <c r="P1602" s="189">
        <f t="shared" si="498"/>
        <v>290827.89314547391</v>
      </c>
      <c r="Q1602" s="200">
        <f t="shared" si="499"/>
        <v>7.7724948540694916</v>
      </c>
    </row>
    <row r="1603" spans="2:17" x14ac:dyDescent="0.2">
      <c r="B1603" s="210" t="s">
        <v>63</v>
      </c>
      <c r="C1603" s="211" t="s">
        <v>18</v>
      </c>
      <c r="D1603" s="203" t="s">
        <v>8</v>
      </c>
      <c r="E1603" s="211" t="str">
        <f t="shared" si="482"/>
        <v>RSTotal90+</v>
      </c>
      <c r="F1603" s="204">
        <f>VLOOKUP(E1603,'Appendix 1b. Pop 2019'!$E$4:$F$1683,2,FALSE)</f>
        <v>58107</v>
      </c>
      <c r="G1603" s="204">
        <f>VLOOKUP(E1603,'Appendix 2b. Deaths 2019'!$E$4:$F$1683,2,FALSE)</f>
        <v>8705</v>
      </c>
      <c r="H1603" s="202">
        <f t="shared" si="483"/>
        <v>0.14980983358287298</v>
      </c>
      <c r="I1603" s="205"/>
      <c r="J1603" s="214">
        <f>VLOOKUP(E1603,'Appendix 3. nax IBGE 2019'!$E$5:$O$1850,11,FALSE)</f>
        <v>6.8372211799865372</v>
      </c>
      <c r="K1603" s="202">
        <v>1</v>
      </c>
      <c r="L1603" s="202">
        <f t="shared" si="485"/>
        <v>0</v>
      </c>
      <c r="M1603" s="204">
        <f t="shared" si="500"/>
        <v>21502.036179961695</v>
      </c>
      <c r="N1603" s="204">
        <f t="shared" si="484"/>
        <v>21502.036179961695</v>
      </c>
      <c r="O1603" s="204">
        <f>M1603*Q1603</f>
        <v>143528.87033992351</v>
      </c>
      <c r="P1603" s="204">
        <f>O1603</f>
        <v>143528.87033992351</v>
      </c>
      <c r="Q1603" s="206">
        <f>1/H1603</f>
        <v>6.6751292360712231</v>
      </c>
    </row>
    <row r="1604" spans="2:17" x14ac:dyDescent="0.2">
      <c r="B1604" s="207" t="s">
        <v>62</v>
      </c>
      <c r="C1604" s="208" t="s">
        <v>18</v>
      </c>
      <c r="D1604" s="194">
        <v>0</v>
      </c>
      <c r="E1604" s="208" t="str">
        <f t="shared" ref="E1604:E1667" si="501">_xlfn.CONCAT(B1604,C1604,D1604)</f>
        <v>SCTotal0</v>
      </c>
      <c r="F1604" s="195">
        <f>VLOOKUP(E1604,'Appendix 1b. Pop 2019'!$E$4:$F$1683,2,FALSE)</f>
        <v>97361</v>
      </c>
      <c r="G1604" s="195">
        <f>VLOOKUP(E1604,'Appendix 2b. Deaths 2019'!$E$4:$F$1683,2,FALSE)</f>
        <v>939</v>
      </c>
      <c r="H1604" s="193">
        <f t="shared" ref="H1604:H1667" si="502">G1604/F1604</f>
        <v>9.6445188525179481E-3</v>
      </c>
      <c r="I1604" s="196">
        <v>1</v>
      </c>
      <c r="J1604" s="212">
        <f>VLOOKUP(E1604,'Appendix 3. nax IBGE 2019'!$E$5:$O$1850,11,FALSE)</f>
        <v>7.5091182824048433E-2</v>
      </c>
      <c r="K1604" s="193">
        <f t="shared" ref="K1604:K1622" si="503">(I1604*H1604)/(1+(I1604-J1604)*H1604)</f>
        <v>9.5592474921040015E-3</v>
      </c>
      <c r="L1604" s="193">
        <f t="shared" si="485"/>
        <v>0.99044075250789598</v>
      </c>
      <c r="M1604" s="195">
        <v>100000</v>
      </c>
      <c r="N1604" s="195">
        <f t="shared" ref="N1604:N1667" si="504">M1604*K1604</f>
        <v>955.92474921040014</v>
      </c>
      <c r="O1604" s="195">
        <f t="shared" ref="O1604:O1622" si="505">M1605*I1604+N1604*J1604</f>
        <v>99115.856770898594</v>
      </c>
      <c r="P1604" s="195">
        <f t="shared" ref="P1604:P1622" si="506">P1605+O1604</f>
        <v>7839444.1791330632</v>
      </c>
      <c r="Q1604" s="197">
        <f t="shared" ref="Q1604:Q1622" si="507">P1604/M1604</f>
        <v>78.394441791330635</v>
      </c>
    </row>
    <row r="1605" spans="2:17" x14ac:dyDescent="0.2">
      <c r="B1605" s="209" t="s">
        <v>62</v>
      </c>
      <c r="C1605" s="187" t="s">
        <v>18</v>
      </c>
      <c r="D1605" s="199" t="s">
        <v>139</v>
      </c>
      <c r="E1605" s="187" t="str">
        <f t="shared" si="501"/>
        <v>SCTotal01-04</v>
      </c>
      <c r="F1605" s="189">
        <f>VLOOKUP(E1605,'Appendix 1b. Pop 2019'!$E$4:$F$1683,2,FALSE)</f>
        <v>387384</v>
      </c>
      <c r="G1605" s="189">
        <f>VLOOKUP(E1605,'Appendix 2b. Deaths 2019'!$E$4:$F$1683,2,FALSE)</f>
        <v>126</v>
      </c>
      <c r="H1605" s="190">
        <f t="shared" si="502"/>
        <v>3.2525865807570784E-4</v>
      </c>
      <c r="I1605" s="191">
        <v>4</v>
      </c>
      <c r="J1605" s="213">
        <f>VLOOKUP(E1605,'Appendix 3. nax IBGE 2019'!$E$5:$O$1850,11,FALSE)</f>
        <v>1.5104089426367431</v>
      </c>
      <c r="K1605" s="190">
        <f t="shared" si="503"/>
        <v>1.2999819575524848E-3</v>
      </c>
      <c r="L1605" s="190">
        <f t="shared" ref="L1605:L1668" si="508">1-K1605</f>
        <v>0.99870001804244757</v>
      </c>
      <c r="M1605" s="189">
        <f t="shared" ref="M1605:M1623" si="509">M1604-N1604</f>
        <v>99044.075250789596</v>
      </c>
      <c r="N1605" s="189">
        <f t="shared" si="504"/>
        <v>128.75551082849708</v>
      </c>
      <c r="O1605" s="189">
        <f t="shared" si="505"/>
        <v>395855.75243481348</v>
      </c>
      <c r="P1605" s="189">
        <f t="shared" si="506"/>
        <v>7740328.322362165</v>
      </c>
      <c r="Q1605" s="200">
        <f t="shared" si="507"/>
        <v>78.150341681346134</v>
      </c>
    </row>
    <row r="1606" spans="2:17" x14ac:dyDescent="0.2">
      <c r="B1606" s="209" t="s">
        <v>62</v>
      </c>
      <c r="C1606" s="187" t="s">
        <v>18</v>
      </c>
      <c r="D1606" s="199" t="s">
        <v>138</v>
      </c>
      <c r="E1606" s="187" t="str">
        <f t="shared" si="501"/>
        <v>SCTotal05-09</v>
      </c>
      <c r="F1606" s="189">
        <f>VLOOKUP(E1606,'Appendix 1b. Pop 2019'!$E$4:$F$1683,2,FALSE)</f>
        <v>454448</v>
      </c>
      <c r="G1606" s="189">
        <f>VLOOKUP(E1606,'Appendix 2b. Deaths 2019'!$E$4:$F$1683,2,FALSE)</f>
        <v>89</v>
      </c>
      <c r="H1606" s="190">
        <f t="shared" si="502"/>
        <v>1.9584198852233919E-4</v>
      </c>
      <c r="I1606" s="191">
        <v>5</v>
      </c>
      <c r="J1606" s="213">
        <f>VLOOKUP(E1606,'Appendix 3. nax IBGE 2019'!$E$5:$O$1850,11,FALSE)</f>
        <v>2.5000000000004912</v>
      </c>
      <c r="K1606" s="190">
        <f t="shared" si="503"/>
        <v>9.7873075117035327E-4</v>
      </c>
      <c r="L1606" s="190">
        <f t="shared" si="508"/>
        <v>0.99902126924882961</v>
      </c>
      <c r="M1606" s="189">
        <f t="shared" si="509"/>
        <v>98915.319739961094</v>
      </c>
      <c r="N1606" s="189">
        <f t="shared" si="504"/>
        <v>96.811465191347793</v>
      </c>
      <c r="O1606" s="189">
        <f t="shared" si="505"/>
        <v>494334.57003682718</v>
      </c>
      <c r="P1606" s="189">
        <f t="shared" si="506"/>
        <v>7344472.5699273515</v>
      </c>
      <c r="Q1606" s="200">
        <f t="shared" si="507"/>
        <v>74.250101897615721</v>
      </c>
    </row>
    <row r="1607" spans="2:17" x14ac:dyDescent="0.2">
      <c r="B1607" s="209" t="s">
        <v>62</v>
      </c>
      <c r="C1607" s="187" t="s">
        <v>18</v>
      </c>
      <c r="D1607" s="199" t="s">
        <v>120</v>
      </c>
      <c r="E1607" s="187" t="str">
        <f t="shared" si="501"/>
        <v>SCTotal10-14</v>
      </c>
      <c r="F1607" s="189">
        <f>VLOOKUP(E1607,'Appendix 1b. Pop 2019'!$E$4:$F$1683,2,FALSE)</f>
        <v>448435</v>
      </c>
      <c r="G1607" s="189">
        <f>VLOOKUP(E1607,'Appendix 2b. Deaths 2019'!$E$4:$F$1683,2,FALSE)</f>
        <v>110</v>
      </c>
      <c r="H1607" s="190">
        <f t="shared" si="502"/>
        <v>2.4529753475977564E-4</v>
      </c>
      <c r="I1607" s="191">
        <v>5</v>
      </c>
      <c r="J1607" s="213">
        <f>VLOOKUP(E1607,'Appendix 3. nax IBGE 2019'!$E$5:$O$1850,11,FALSE)</f>
        <v>2.5000000000001981</v>
      </c>
      <c r="K1607" s="190">
        <f t="shared" si="503"/>
        <v>1.225735998751978E-3</v>
      </c>
      <c r="L1607" s="190">
        <f t="shared" si="508"/>
        <v>0.99877426400124802</v>
      </c>
      <c r="M1607" s="189">
        <f t="shared" si="509"/>
        <v>98818.508274769745</v>
      </c>
      <c r="N1607" s="189">
        <f t="shared" si="504"/>
        <v>121.1254029353555</v>
      </c>
      <c r="O1607" s="189">
        <f t="shared" si="505"/>
        <v>493789.72786651034</v>
      </c>
      <c r="P1607" s="189">
        <f t="shared" si="506"/>
        <v>6850137.999890524</v>
      </c>
      <c r="Q1607" s="200">
        <f t="shared" si="507"/>
        <v>69.320394726495735</v>
      </c>
    </row>
    <row r="1608" spans="2:17" x14ac:dyDescent="0.2">
      <c r="B1608" s="209" t="s">
        <v>62</v>
      </c>
      <c r="C1608" s="187" t="s">
        <v>18</v>
      </c>
      <c r="D1608" s="188" t="s">
        <v>121</v>
      </c>
      <c r="E1608" s="187" t="str">
        <f t="shared" si="501"/>
        <v>SCTotal15-19</v>
      </c>
      <c r="F1608" s="189">
        <f>VLOOKUP(E1608,'Appendix 1b. Pop 2019'!$E$4:$F$1683,2,FALSE)</f>
        <v>479379</v>
      </c>
      <c r="G1608" s="189">
        <f>VLOOKUP(E1608,'Appendix 2b. Deaths 2019'!$E$4:$F$1683,2,FALSE)</f>
        <v>377</v>
      </c>
      <c r="H1608" s="190">
        <f t="shared" si="502"/>
        <v>7.8643411580398806E-4</v>
      </c>
      <c r="I1608" s="191">
        <v>5</v>
      </c>
      <c r="J1608" s="213">
        <f>VLOOKUP(E1608,'Appendix 3. nax IBGE 2019'!$E$5:$O$1850,11,FALSE)</f>
        <v>2.4999999999998659</v>
      </c>
      <c r="K1608" s="190">
        <f t="shared" si="503"/>
        <v>3.9244547662346989E-3</v>
      </c>
      <c r="L1608" s="190">
        <f t="shared" si="508"/>
        <v>0.99607554523376529</v>
      </c>
      <c r="M1608" s="189">
        <f t="shared" si="509"/>
        <v>98697.382871834387</v>
      </c>
      <c r="N1608" s="189">
        <f t="shared" si="504"/>
        <v>387.3334146262614</v>
      </c>
      <c r="O1608" s="189">
        <f t="shared" si="505"/>
        <v>492518.58082260622</v>
      </c>
      <c r="P1608" s="189">
        <f t="shared" si="506"/>
        <v>6356348.272024014</v>
      </c>
      <c r="Q1608" s="200">
        <f t="shared" si="507"/>
        <v>64.402399405850375</v>
      </c>
    </row>
    <row r="1609" spans="2:17" x14ac:dyDescent="0.2">
      <c r="B1609" s="209" t="s">
        <v>62</v>
      </c>
      <c r="C1609" s="187" t="s">
        <v>18</v>
      </c>
      <c r="D1609" s="188" t="s">
        <v>122</v>
      </c>
      <c r="E1609" s="187" t="str">
        <f t="shared" si="501"/>
        <v>SCTotal20-24</v>
      </c>
      <c r="F1609" s="189">
        <f>VLOOKUP(E1609,'Appendix 1b. Pop 2019'!$E$4:$F$1683,2,FALSE)</f>
        <v>565292</v>
      </c>
      <c r="G1609" s="189">
        <f>VLOOKUP(E1609,'Appendix 2b. Deaths 2019'!$E$4:$F$1683,2,FALSE)</f>
        <v>614</v>
      </c>
      <c r="H1609" s="190">
        <f t="shared" si="502"/>
        <v>1.0861643186176348E-3</v>
      </c>
      <c r="I1609" s="191">
        <v>5</v>
      </c>
      <c r="J1609" s="213">
        <f>VLOOKUP(E1609,'Appendix 3. nax IBGE 2019'!$E$5:$O$1850,11,FALSE)</f>
        <v>2.5000000000000244</v>
      </c>
      <c r="K1609" s="190">
        <f t="shared" si="503"/>
        <v>5.416114616981901E-3</v>
      </c>
      <c r="L1609" s="190">
        <f t="shared" si="508"/>
        <v>0.99458388538301812</v>
      </c>
      <c r="M1609" s="189">
        <f t="shared" si="509"/>
        <v>98310.049457208122</v>
      </c>
      <c r="N1609" s="189">
        <f t="shared" si="504"/>
        <v>532.45849586139855</v>
      </c>
      <c r="O1609" s="189">
        <f t="shared" si="505"/>
        <v>490219.10104638716</v>
      </c>
      <c r="P1609" s="189">
        <f t="shared" si="506"/>
        <v>5863829.6912014075</v>
      </c>
      <c r="Q1609" s="200">
        <f t="shared" si="507"/>
        <v>59.646289708701488</v>
      </c>
    </row>
    <row r="1610" spans="2:17" x14ac:dyDescent="0.2">
      <c r="B1610" s="209" t="s">
        <v>62</v>
      </c>
      <c r="C1610" s="187" t="s">
        <v>18</v>
      </c>
      <c r="D1610" s="188" t="s">
        <v>123</v>
      </c>
      <c r="E1610" s="187" t="str">
        <f t="shared" si="501"/>
        <v>SCTotal25-29</v>
      </c>
      <c r="F1610" s="189">
        <f>VLOOKUP(E1610,'Appendix 1b. Pop 2019'!$E$4:$F$1683,2,FALSE)</f>
        <v>596886</v>
      </c>
      <c r="G1610" s="189">
        <f>VLOOKUP(E1610,'Appendix 2b. Deaths 2019'!$E$4:$F$1683,2,FALSE)</f>
        <v>600</v>
      </c>
      <c r="H1610" s="190">
        <f t="shared" si="502"/>
        <v>1.0052170766276978E-3</v>
      </c>
      <c r="I1610" s="191">
        <v>5</v>
      </c>
      <c r="J1610" s="213">
        <f>VLOOKUP(E1610,'Appendix 3. nax IBGE 2019'!$E$5:$O$1850,11,FALSE)</f>
        <v>2.4999999999999369</v>
      </c>
      <c r="K1610" s="190">
        <f t="shared" si="503"/>
        <v>5.0134862780880571E-3</v>
      </c>
      <c r="L1610" s="190">
        <f t="shared" si="508"/>
        <v>0.99498651372191194</v>
      </c>
      <c r="M1610" s="189">
        <f t="shared" si="509"/>
        <v>97777.590961346723</v>
      </c>
      <c r="N1610" s="189">
        <f t="shared" si="504"/>
        <v>490.20661058921866</v>
      </c>
      <c r="O1610" s="189">
        <f t="shared" si="505"/>
        <v>487662.43828026054</v>
      </c>
      <c r="P1610" s="189">
        <f t="shared" si="506"/>
        <v>5373610.5901550204</v>
      </c>
      <c r="Q1610" s="200">
        <f t="shared" si="507"/>
        <v>54.957486038690675</v>
      </c>
    </row>
    <row r="1611" spans="2:17" x14ac:dyDescent="0.2">
      <c r="B1611" s="209" t="s">
        <v>62</v>
      </c>
      <c r="C1611" s="187" t="s">
        <v>18</v>
      </c>
      <c r="D1611" s="188" t="s">
        <v>124</v>
      </c>
      <c r="E1611" s="187" t="str">
        <f t="shared" si="501"/>
        <v>SCTotal30-34</v>
      </c>
      <c r="F1611" s="189">
        <f>VLOOKUP(E1611,'Appendix 1b. Pop 2019'!$E$4:$F$1683,2,FALSE)</f>
        <v>612024</v>
      </c>
      <c r="G1611" s="189">
        <f>VLOOKUP(E1611,'Appendix 2b. Deaths 2019'!$E$4:$F$1683,2,FALSE)</f>
        <v>731</v>
      </c>
      <c r="H1611" s="190">
        <f t="shared" si="502"/>
        <v>1.194397605322667E-3</v>
      </c>
      <c r="I1611" s="191">
        <v>5</v>
      </c>
      <c r="J1611" s="213">
        <f>VLOOKUP(E1611,'Appendix 3. nax IBGE 2019'!$E$5:$O$1850,11,FALSE)</f>
        <v>2.5000000000000031</v>
      </c>
      <c r="K1611" s="190">
        <f t="shared" si="503"/>
        <v>5.9542087947980901E-3</v>
      </c>
      <c r="L1611" s="190">
        <f t="shared" si="508"/>
        <v>0.99404579120520187</v>
      </c>
      <c r="M1611" s="189">
        <f t="shared" si="509"/>
        <v>97287.384350757507</v>
      </c>
      <c r="N1611" s="189">
        <f t="shared" si="504"/>
        <v>579.2693995241824</v>
      </c>
      <c r="O1611" s="189">
        <f t="shared" si="505"/>
        <v>484988.74825497705</v>
      </c>
      <c r="P1611" s="189">
        <f t="shared" si="506"/>
        <v>4885948.1518747602</v>
      </c>
      <c r="Q1611" s="200">
        <f t="shared" si="507"/>
        <v>50.221806090079312</v>
      </c>
    </row>
    <row r="1612" spans="2:17" x14ac:dyDescent="0.2">
      <c r="B1612" s="209" t="s">
        <v>62</v>
      </c>
      <c r="C1612" s="187" t="s">
        <v>18</v>
      </c>
      <c r="D1612" s="188" t="s">
        <v>125</v>
      </c>
      <c r="E1612" s="187" t="str">
        <f t="shared" si="501"/>
        <v>SCTotal35-39</v>
      </c>
      <c r="F1612" s="189">
        <f>VLOOKUP(E1612,'Appendix 1b. Pop 2019'!$E$4:$F$1683,2,FALSE)</f>
        <v>589215</v>
      </c>
      <c r="G1612" s="189">
        <f>VLOOKUP(E1612,'Appendix 2b. Deaths 2019'!$E$4:$F$1683,2,FALSE)</f>
        <v>847</v>
      </c>
      <c r="H1612" s="190">
        <f t="shared" si="502"/>
        <v>1.4375058340334174E-3</v>
      </c>
      <c r="I1612" s="191">
        <v>5</v>
      </c>
      <c r="J1612" s="213">
        <f>VLOOKUP(E1612,'Appendix 3. nax IBGE 2019'!$E$5:$O$1850,11,FALSE)</f>
        <v>2.4999999999999933</v>
      </c>
      <c r="K1612" s="190">
        <f t="shared" si="503"/>
        <v>7.1617913779472627E-3</v>
      </c>
      <c r="L1612" s="190">
        <f t="shared" si="508"/>
        <v>0.99283820862205274</v>
      </c>
      <c r="M1612" s="189">
        <f t="shared" si="509"/>
        <v>96708.114951233321</v>
      </c>
      <c r="N1612" s="189">
        <f t="shared" si="504"/>
        <v>692.60334383527561</v>
      </c>
      <c r="O1612" s="189">
        <f t="shared" si="505"/>
        <v>481809.06639657839</v>
      </c>
      <c r="P1612" s="189">
        <f t="shared" si="506"/>
        <v>4400959.403619783</v>
      </c>
      <c r="Q1612" s="200">
        <f t="shared" si="507"/>
        <v>45.507653683861385</v>
      </c>
    </row>
    <row r="1613" spans="2:17" x14ac:dyDescent="0.2">
      <c r="B1613" s="209" t="s">
        <v>62</v>
      </c>
      <c r="C1613" s="187" t="s">
        <v>18</v>
      </c>
      <c r="D1613" s="188" t="s">
        <v>126</v>
      </c>
      <c r="E1613" s="187" t="str">
        <f t="shared" si="501"/>
        <v>SCTotal40-44</v>
      </c>
      <c r="F1613" s="189">
        <f>VLOOKUP(E1613,'Appendix 1b. Pop 2019'!$E$4:$F$1683,2,FALSE)</f>
        <v>519611</v>
      </c>
      <c r="G1613" s="189">
        <f>VLOOKUP(E1613,'Appendix 2b. Deaths 2019'!$E$4:$F$1683,2,FALSE)</f>
        <v>1162</v>
      </c>
      <c r="H1613" s="190">
        <f t="shared" si="502"/>
        <v>2.2362883002861756E-3</v>
      </c>
      <c r="I1613" s="191">
        <v>5</v>
      </c>
      <c r="J1613" s="213">
        <f>VLOOKUP(E1613,'Appendix 3. nax IBGE 2019'!$E$5:$O$1850,11,FALSE)</f>
        <v>2.5000000000000266</v>
      </c>
      <c r="K1613" s="190">
        <f t="shared" si="503"/>
        <v>1.1119276730281945E-2</v>
      </c>
      <c r="L1613" s="190">
        <f t="shared" si="508"/>
        <v>0.9888807232697181</v>
      </c>
      <c r="M1613" s="189">
        <f t="shared" si="509"/>
        <v>96015.511607398046</v>
      </c>
      <c r="N1613" s="189">
        <f t="shared" si="504"/>
        <v>1067.623043962257</v>
      </c>
      <c r="O1613" s="189">
        <f t="shared" si="505"/>
        <v>477408.50042708457</v>
      </c>
      <c r="P1613" s="189">
        <f t="shared" si="506"/>
        <v>3919150.3372232043</v>
      </c>
      <c r="Q1613" s="200">
        <f t="shared" si="507"/>
        <v>40.817887356038746</v>
      </c>
    </row>
    <row r="1614" spans="2:17" x14ac:dyDescent="0.2">
      <c r="B1614" s="209" t="s">
        <v>62</v>
      </c>
      <c r="C1614" s="187" t="s">
        <v>18</v>
      </c>
      <c r="D1614" s="188" t="s">
        <v>127</v>
      </c>
      <c r="E1614" s="187" t="str">
        <f t="shared" si="501"/>
        <v>SCTotal45-49</v>
      </c>
      <c r="F1614" s="189">
        <f>VLOOKUP(E1614,'Appendix 1b. Pop 2019'!$E$4:$F$1683,2,FALSE)</f>
        <v>479625</v>
      </c>
      <c r="G1614" s="189">
        <f>VLOOKUP(E1614,'Appendix 2b. Deaths 2019'!$E$4:$F$1683,2,FALSE)</f>
        <v>1518</v>
      </c>
      <c r="H1614" s="190">
        <f t="shared" si="502"/>
        <v>3.1649726348709929E-3</v>
      </c>
      <c r="I1614" s="191">
        <v>5</v>
      </c>
      <c r="J1614" s="213">
        <f>VLOOKUP(E1614,'Appendix 3. nax IBGE 2019'!$E$5:$O$1850,11,FALSE)</f>
        <v>2.500000000000016</v>
      </c>
      <c r="K1614" s="190">
        <f t="shared" si="503"/>
        <v>1.5700632989946627E-2</v>
      </c>
      <c r="L1614" s="190">
        <f t="shared" si="508"/>
        <v>0.98429936701005338</v>
      </c>
      <c r="M1614" s="189">
        <f t="shared" si="509"/>
        <v>94947.888563435787</v>
      </c>
      <c r="N1614" s="189">
        <f t="shared" si="504"/>
        <v>1490.7419515048559</v>
      </c>
      <c r="O1614" s="189">
        <f t="shared" si="505"/>
        <v>471012.58793841681</v>
      </c>
      <c r="P1614" s="189">
        <f t="shared" si="506"/>
        <v>3441741.8367961198</v>
      </c>
      <c r="Q1614" s="200">
        <f t="shared" si="507"/>
        <v>36.2487453788575</v>
      </c>
    </row>
    <row r="1615" spans="2:17" x14ac:dyDescent="0.2">
      <c r="B1615" s="209" t="s">
        <v>62</v>
      </c>
      <c r="C1615" s="187" t="s">
        <v>18</v>
      </c>
      <c r="D1615" s="188" t="s">
        <v>128</v>
      </c>
      <c r="E1615" s="187" t="str">
        <f t="shared" si="501"/>
        <v>SCTotal50-54</v>
      </c>
      <c r="F1615" s="189">
        <f>VLOOKUP(E1615,'Appendix 1b. Pop 2019'!$E$4:$F$1683,2,FALSE)</f>
        <v>466288</v>
      </c>
      <c r="G1615" s="189">
        <f>VLOOKUP(E1615,'Appendix 2b. Deaths 2019'!$E$4:$F$1683,2,FALSE)</f>
        <v>2293</v>
      </c>
      <c r="H1615" s="190">
        <f t="shared" si="502"/>
        <v>4.9175616786192224E-3</v>
      </c>
      <c r="I1615" s="191">
        <v>5</v>
      </c>
      <c r="J1615" s="213">
        <f>VLOOKUP(E1615,'Appendix 3. nax IBGE 2019'!$E$5:$O$1850,11,FALSE)</f>
        <v>2.4999999999999867</v>
      </c>
      <c r="K1615" s="190">
        <f t="shared" si="503"/>
        <v>2.4289199303843795E-2</v>
      </c>
      <c r="L1615" s="190">
        <f t="shared" si="508"/>
        <v>0.97571080069615623</v>
      </c>
      <c r="M1615" s="189">
        <f t="shared" si="509"/>
        <v>93457.146611930933</v>
      </c>
      <c r="N1615" s="189">
        <f t="shared" si="504"/>
        <v>2269.9992604257404</v>
      </c>
      <c r="O1615" s="189">
        <f t="shared" si="505"/>
        <v>461610.73490859027</v>
      </c>
      <c r="P1615" s="189">
        <f t="shared" si="506"/>
        <v>2970729.2488577031</v>
      </c>
      <c r="Q1615" s="200">
        <f t="shared" si="507"/>
        <v>31.787074146328084</v>
      </c>
    </row>
    <row r="1616" spans="2:17" x14ac:dyDescent="0.2">
      <c r="B1616" s="209" t="s">
        <v>62</v>
      </c>
      <c r="C1616" s="187" t="s">
        <v>18</v>
      </c>
      <c r="D1616" s="188" t="s">
        <v>129</v>
      </c>
      <c r="E1616" s="187" t="str">
        <f t="shared" si="501"/>
        <v>SCTotal55-59</v>
      </c>
      <c r="F1616" s="189">
        <f>VLOOKUP(E1616,'Appendix 1b. Pop 2019'!$E$4:$F$1683,2,FALSE)</f>
        <v>425622</v>
      </c>
      <c r="G1616" s="189">
        <f>VLOOKUP(E1616,'Appendix 2b. Deaths 2019'!$E$4:$F$1683,2,FALSE)</f>
        <v>2998</v>
      </c>
      <c r="H1616" s="190">
        <f t="shared" si="502"/>
        <v>7.0438088256716052E-3</v>
      </c>
      <c r="I1616" s="191">
        <v>5</v>
      </c>
      <c r="J1616" s="213">
        <f>VLOOKUP(E1616,'Appendix 3. nax IBGE 2019'!$E$5:$O$1850,11,FALSE)</f>
        <v>2.5000000000000044</v>
      </c>
      <c r="K1616" s="190">
        <f t="shared" si="503"/>
        <v>3.4609585862480578E-2</v>
      </c>
      <c r="L1616" s="190">
        <f t="shared" si="508"/>
        <v>0.96539041413751947</v>
      </c>
      <c r="M1616" s="189">
        <f t="shared" si="509"/>
        <v>91187.147351505191</v>
      </c>
      <c r="N1616" s="189">
        <f t="shared" si="504"/>
        <v>3155.9494058165874</v>
      </c>
      <c r="O1616" s="189">
        <f t="shared" si="505"/>
        <v>448045.86324298452</v>
      </c>
      <c r="P1616" s="189">
        <f t="shared" si="506"/>
        <v>2509118.513949113</v>
      </c>
      <c r="Q1616" s="200">
        <f t="shared" si="507"/>
        <v>27.516142206719618</v>
      </c>
    </row>
    <row r="1617" spans="2:17" x14ac:dyDescent="0.2">
      <c r="B1617" s="209" t="s">
        <v>62</v>
      </c>
      <c r="C1617" s="187" t="s">
        <v>18</v>
      </c>
      <c r="D1617" s="188" t="s">
        <v>130</v>
      </c>
      <c r="E1617" s="187" t="str">
        <f t="shared" si="501"/>
        <v>SCTotal60-64</v>
      </c>
      <c r="F1617" s="189">
        <f>VLOOKUP(E1617,'Appendix 1b. Pop 2019'!$E$4:$F$1683,2,FALSE)</f>
        <v>339864</v>
      </c>
      <c r="G1617" s="189">
        <f>VLOOKUP(E1617,'Appendix 2b. Deaths 2019'!$E$4:$F$1683,2,FALSE)</f>
        <v>3707</v>
      </c>
      <c r="H1617" s="190">
        <f t="shared" si="502"/>
        <v>1.0907304098109832E-2</v>
      </c>
      <c r="I1617" s="191">
        <v>5</v>
      </c>
      <c r="J1617" s="213">
        <f>VLOOKUP(E1617,'Appendix 3. nax IBGE 2019'!$E$5:$O$1850,11,FALSE)</f>
        <v>2.4999999999999987</v>
      </c>
      <c r="K1617" s="190">
        <f t="shared" si="503"/>
        <v>5.3088879118612903E-2</v>
      </c>
      <c r="L1617" s="190">
        <f t="shared" si="508"/>
        <v>0.94691112088138707</v>
      </c>
      <c r="M1617" s="189">
        <f t="shared" si="509"/>
        <v>88031.197945688604</v>
      </c>
      <c r="N1617" s="189">
        <f t="shared" si="504"/>
        <v>4673.4776264053471</v>
      </c>
      <c r="O1617" s="189">
        <f t="shared" si="505"/>
        <v>428472.29566242965</v>
      </c>
      <c r="P1617" s="189">
        <f t="shared" si="506"/>
        <v>2061072.6507061287</v>
      </c>
      <c r="Q1617" s="200">
        <f t="shared" si="507"/>
        <v>23.412979702692677</v>
      </c>
    </row>
    <row r="1618" spans="2:17" x14ac:dyDescent="0.2">
      <c r="B1618" s="209" t="s">
        <v>62</v>
      </c>
      <c r="C1618" s="187" t="s">
        <v>18</v>
      </c>
      <c r="D1618" s="188" t="s">
        <v>131</v>
      </c>
      <c r="E1618" s="187" t="str">
        <f t="shared" si="501"/>
        <v>SCTotal65-69</v>
      </c>
      <c r="F1618" s="189">
        <f>VLOOKUP(E1618,'Appendix 1b. Pop 2019'!$E$4:$F$1683,2,FALSE)</f>
        <v>262538</v>
      </c>
      <c r="G1618" s="189">
        <f>VLOOKUP(E1618,'Appendix 2b. Deaths 2019'!$E$4:$F$1683,2,FALSE)</f>
        <v>4354</v>
      </c>
      <c r="H1618" s="190">
        <f t="shared" si="502"/>
        <v>1.6584265896746376E-2</v>
      </c>
      <c r="I1618" s="191">
        <v>5</v>
      </c>
      <c r="J1618" s="213">
        <f>VLOOKUP(E1618,'Appendix 3. nax IBGE 2019'!$E$5:$O$1850,11,FALSE)</f>
        <v>2.5</v>
      </c>
      <c r="K1618" s="190">
        <f t="shared" si="503"/>
        <v>7.9620222146637262E-2</v>
      </c>
      <c r="L1618" s="190">
        <f t="shared" si="508"/>
        <v>0.92037977785336278</v>
      </c>
      <c r="M1618" s="189">
        <f t="shared" si="509"/>
        <v>83357.720319283253</v>
      </c>
      <c r="N1618" s="189">
        <f t="shared" si="504"/>
        <v>6636.9602094585916</v>
      </c>
      <c r="O1618" s="189">
        <f t="shared" si="505"/>
        <v>400196.20107276982</v>
      </c>
      <c r="P1618" s="189">
        <f t="shared" si="506"/>
        <v>1632600.355043699</v>
      </c>
      <c r="Q1618" s="200">
        <f t="shared" si="507"/>
        <v>19.585472692755818</v>
      </c>
    </row>
    <row r="1619" spans="2:17" x14ac:dyDescent="0.2">
      <c r="B1619" s="209" t="s">
        <v>62</v>
      </c>
      <c r="C1619" s="187" t="s">
        <v>18</v>
      </c>
      <c r="D1619" s="188" t="s">
        <v>132</v>
      </c>
      <c r="E1619" s="187" t="str">
        <f t="shared" si="501"/>
        <v>SCTotal70-74</v>
      </c>
      <c r="F1619" s="189">
        <f>VLOOKUP(E1619,'Appendix 1b. Pop 2019'!$E$4:$F$1683,2,FALSE)</f>
        <v>183418</v>
      </c>
      <c r="G1619" s="189">
        <f>VLOOKUP(E1619,'Appendix 2b. Deaths 2019'!$E$4:$F$1683,2,FALSE)</f>
        <v>4607</v>
      </c>
      <c r="H1619" s="190">
        <f t="shared" si="502"/>
        <v>2.5117491194975413E-2</v>
      </c>
      <c r="I1619" s="191">
        <v>5</v>
      </c>
      <c r="J1619" s="213">
        <f>VLOOKUP(E1619,'Appendix 3. nax IBGE 2019'!$E$5:$O$1850,11,FALSE)</f>
        <v>2.4999999999999973</v>
      </c>
      <c r="K1619" s="190">
        <f t="shared" si="503"/>
        <v>0.11816729123222808</v>
      </c>
      <c r="L1619" s="190">
        <f t="shared" si="508"/>
        <v>0.88183270876777198</v>
      </c>
      <c r="M1619" s="189">
        <f t="shared" si="509"/>
        <v>76720.760109824667</v>
      </c>
      <c r="N1619" s="189">
        <f t="shared" si="504"/>
        <v>9065.8844034555586</v>
      </c>
      <c r="O1619" s="189">
        <f t="shared" si="505"/>
        <v>360939.08954048448</v>
      </c>
      <c r="P1619" s="189">
        <f t="shared" si="506"/>
        <v>1232404.1539709293</v>
      </c>
      <c r="Q1619" s="200">
        <f t="shared" si="507"/>
        <v>16.063502918985169</v>
      </c>
    </row>
    <row r="1620" spans="2:17" x14ac:dyDescent="0.2">
      <c r="B1620" s="209" t="s">
        <v>62</v>
      </c>
      <c r="C1620" s="187" t="s">
        <v>18</v>
      </c>
      <c r="D1620" s="188" t="s">
        <v>133</v>
      </c>
      <c r="E1620" s="187" t="str">
        <f t="shared" si="501"/>
        <v>SCTotal75-79</v>
      </c>
      <c r="F1620" s="189">
        <f>VLOOKUP(E1620,'Appendix 1b. Pop 2019'!$E$4:$F$1683,2,FALSE)</f>
        <v>117807</v>
      </c>
      <c r="G1620" s="189">
        <f>VLOOKUP(E1620,'Appendix 2b. Deaths 2019'!$E$4:$F$1683,2,FALSE)</f>
        <v>4717</v>
      </c>
      <c r="H1620" s="190">
        <f t="shared" si="502"/>
        <v>4.0040065530910725E-2</v>
      </c>
      <c r="I1620" s="191">
        <v>5</v>
      </c>
      <c r="J1620" s="213">
        <f>VLOOKUP(E1620,'Appendix 3. nax IBGE 2019'!$E$5:$O$1850,11,FALSE)</f>
        <v>2.4999999999999978</v>
      </c>
      <c r="K1620" s="190">
        <f t="shared" si="503"/>
        <v>0.18198372678906938</v>
      </c>
      <c r="L1620" s="190">
        <f t="shared" si="508"/>
        <v>0.81801627321093062</v>
      </c>
      <c r="M1620" s="189">
        <f t="shared" si="509"/>
        <v>67654.875706369116</v>
      </c>
      <c r="N1620" s="189">
        <f t="shared" si="504"/>
        <v>12312.086416496324</v>
      </c>
      <c r="O1620" s="189">
        <f t="shared" si="505"/>
        <v>307494.16249060474</v>
      </c>
      <c r="P1620" s="189">
        <f t="shared" si="506"/>
        <v>871465.06443044473</v>
      </c>
      <c r="Q1620" s="200">
        <f t="shared" si="507"/>
        <v>12.881038584901338</v>
      </c>
    </row>
    <row r="1621" spans="2:17" x14ac:dyDescent="0.2">
      <c r="B1621" s="209" t="s">
        <v>62</v>
      </c>
      <c r="C1621" s="187" t="s">
        <v>18</v>
      </c>
      <c r="D1621" s="188" t="s">
        <v>134</v>
      </c>
      <c r="E1621" s="187" t="str">
        <f t="shared" si="501"/>
        <v>SCTotal80-84</v>
      </c>
      <c r="F1621" s="189">
        <f>VLOOKUP(E1621,'Appendix 1b. Pop 2019'!$E$4:$F$1683,2,FALSE)</f>
        <v>75249</v>
      </c>
      <c r="G1621" s="189">
        <f>VLOOKUP(E1621,'Appendix 2b. Deaths 2019'!$E$4:$F$1683,2,FALSE)</f>
        <v>4850</v>
      </c>
      <c r="H1621" s="190">
        <f t="shared" si="502"/>
        <v>6.445268375659477E-2</v>
      </c>
      <c r="I1621" s="191">
        <v>5</v>
      </c>
      <c r="J1621" s="213">
        <f>VLOOKUP(E1621,'Appendix 3. nax IBGE 2019'!$E$5:$O$1850,11,FALSE)</f>
        <v>2.5000000000000004</v>
      </c>
      <c r="K1621" s="190">
        <f t="shared" si="503"/>
        <v>0.27754251836930893</v>
      </c>
      <c r="L1621" s="190">
        <f t="shared" si="508"/>
        <v>0.72245748163069101</v>
      </c>
      <c r="M1621" s="189">
        <f t="shared" si="509"/>
        <v>55342.789289872788</v>
      </c>
      <c r="N1621" s="189">
        <f t="shared" si="504"/>
        <v>15359.977113093311</v>
      </c>
      <c r="O1621" s="189">
        <f t="shared" si="505"/>
        <v>238314.00366663071</v>
      </c>
      <c r="P1621" s="189">
        <f t="shared" si="506"/>
        <v>563970.90193984006</v>
      </c>
      <c r="Q1621" s="200">
        <f t="shared" si="507"/>
        <v>10.190503752636866</v>
      </c>
    </row>
    <row r="1622" spans="2:17" x14ac:dyDescent="0.2">
      <c r="B1622" s="209" t="s">
        <v>62</v>
      </c>
      <c r="C1622" s="187" t="s">
        <v>18</v>
      </c>
      <c r="D1622" s="188" t="s">
        <v>135</v>
      </c>
      <c r="E1622" s="187" t="str">
        <f t="shared" si="501"/>
        <v>SCTotal85-89</v>
      </c>
      <c r="F1622" s="189">
        <f>VLOOKUP(E1622,'Appendix 1b. Pop 2019'!$E$4:$F$1683,2,FALSE)</f>
        <v>39184</v>
      </c>
      <c r="G1622" s="189">
        <f>VLOOKUP(E1622,'Appendix 2b. Deaths 2019'!$E$4:$F$1683,2,FALSE)</f>
        <v>4041</v>
      </c>
      <c r="H1622" s="190">
        <f t="shared" si="502"/>
        <v>0.10312882809309923</v>
      </c>
      <c r="I1622" s="191">
        <v>5</v>
      </c>
      <c r="J1622" s="213">
        <f>VLOOKUP(E1622,'Appendix 3. nax IBGE 2019'!$E$5:$O$1850,11,FALSE)</f>
        <v>2.4999999999999996</v>
      </c>
      <c r="K1622" s="190">
        <f t="shared" si="503"/>
        <v>0.40994998630456614</v>
      </c>
      <c r="L1622" s="190">
        <f t="shared" si="508"/>
        <v>0.59005001369543386</v>
      </c>
      <c r="M1622" s="189">
        <f t="shared" si="509"/>
        <v>39982.81217677948</v>
      </c>
      <c r="N1622" s="189">
        <f t="shared" si="504"/>
        <v>16390.953304288789</v>
      </c>
      <c r="O1622" s="189">
        <f t="shared" si="505"/>
        <v>158936.67762317543</v>
      </c>
      <c r="P1622" s="189">
        <f t="shared" si="506"/>
        <v>325656.89827320934</v>
      </c>
      <c r="Q1622" s="200">
        <f t="shared" si="507"/>
        <v>8.1449222939435622</v>
      </c>
    </row>
    <row r="1623" spans="2:17" x14ac:dyDescent="0.2">
      <c r="B1623" s="210" t="s">
        <v>62</v>
      </c>
      <c r="C1623" s="211" t="s">
        <v>18</v>
      </c>
      <c r="D1623" s="203" t="s">
        <v>8</v>
      </c>
      <c r="E1623" s="211" t="str">
        <f t="shared" si="501"/>
        <v>SCTotal90+</v>
      </c>
      <c r="F1623" s="204">
        <f>VLOOKUP(E1623,'Appendix 1b. Pop 2019'!$E$4:$F$1683,2,FALSE)</f>
        <v>25158</v>
      </c>
      <c r="G1623" s="204">
        <f>VLOOKUP(E1623,'Appendix 2b. Deaths 2019'!$E$4:$F$1683,2,FALSE)</f>
        <v>3560</v>
      </c>
      <c r="H1623" s="202">
        <f t="shared" si="502"/>
        <v>0.14150568407663566</v>
      </c>
      <c r="I1623" s="205"/>
      <c r="J1623" s="214">
        <f>VLOOKUP(E1623,'Appendix 3. nax IBGE 2019'!$E$5:$O$1850,11,FALSE)</f>
        <v>7.3524371241526998</v>
      </c>
      <c r="K1623" s="202">
        <v>1</v>
      </c>
      <c r="L1623" s="202">
        <f t="shared" si="508"/>
        <v>0</v>
      </c>
      <c r="M1623" s="204">
        <f t="shared" si="509"/>
        <v>23591.858872490691</v>
      </c>
      <c r="N1623" s="204">
        <f t="shared" si="504"/>
        <v>23591.858872490691</v>
      </c>
      <c r="O1623" s="204">
        <f>M1623*Q1623</f>
        <v>166720.22065003394</v>
      </c>
      <c r="P1623" s="204">
        <f>O1623</f>
        <v>166720.22065003394</v>
      </c>
      <c r="Q1623" s="206">
        <f>1/H1623</f>
        <v>7.0668539325842694</v>
      </c>
    </row>
    <row r="1624" spans="2:17" x14ac:dyDescent="0.2">
      <c r="B1624" s="207" t="s">
        <v>54</v>
      </c>
      <c r="C1624" s="208" t="s">
        <v>18</v>
      </c>
      <c r="D1624" s="194">
        <v>0</v>
      </c>
      <c r="E1624" s="208" t="str">
        <f t="shared" si="501"/>
        <v>SETotal0</v>
      </c>
      <c r="F1624" s="195">
        <f>VLOOKUP(E1624,'Appendix 1b. Pop 2019'!$E$4:$F$1683,2,FALSE)</f>
        <v>34342</v>
      </c>
      <c r="G1624" s="195">
        <f>VLOOKUP(E1624,'Appendix 2b. Deaths 2019'!$E$4:$F$1683,2,FALSE)</f>
        <v>554</v>
      </c>
      <c r="H1624" s="193">
        <f t="shared" si="502"/>
        <v>1.6131850212567703E-2</v>
      </c>
      <c r="I1624" s="196">
        <v>1</v>
      </c>
      <c r="J1624" s="212">
        <f>VLOOKUP(E1624,'Appendix 3. nax IBGE 2019'!$E$5:$O$1850,11,FALSE)</f>
        <v>9.23968692979283E-2</v>
      </c>
      <c r="K1624" s="193">
        <f t="shared" ref="K1624:K1642" si="510">(I1624*H1624)/(1+(I1624-J1624)*H1624)</f>
        <v>1.5899066921727781E-2</v>
      </c>
      <c r="L1624" s="193">
        <f t="shared" si="508"/>
        <v>0.98410093307827218</v>
      </c>
      <c r="M1624" s="195">
        <v>100000</v>
      </c>
      <c r="N1624" s="195">
        <f t="shared" si="504"/>
        <v>1589.9066921727781</v>
      </c>
      <c r="O1624" s="195">
        <f t="shared" ref="O1624:O1642" si="511">M1625*I1624+N1624*J1624</f>
        <v>98556.995708659815</v>
      </c>
      <c r="P1624" s="195">
        <f t="shared" ref="P1624:P1642" si="512">P1625+O1624</f>
        <v>7532270.4978611311</v>
      </c>
      <c r="Q1624" s="197">
        <f t="shared" ref="Q1624:Q1642" si="513">P1624/M1624</f>
        <v>75.322704978611313</v>
      </c>
    </row>
    <row r="1625" spans="2:17" x14ac:dyDescent="0.2">
      <c r="B1625" s="209" t="s">
        <v>54</v>
      </c>
      <c r="C1625" s="187" t="s">
        <v>18</v>
      </c>
      <c r="D1625" s="199" t="s">
        <v>139</v>
      </c>
      <c r="E1625" s="187" t="str">
        <f t="shared" si="501"/>
        <v>SETotal01-04</v>
      </c>
      <c r="F1625" s="189">
        <f>VLOOKUP(E1625,'Appendix 1b. Pop 2019'!$E$4:$F$1683,2,FALSE)</f>
        <v>135794</v>
      </c>
      <c r="G1625" s="189">
        <f>VLOOKUP(E1625,'Appendix 2b. Deaths 2019'!$E$4:$F$1683,2,FALSE)</f>
        <v>63</v>
      </c>
      <c r="H1625" s="190">
        <f t="shared" si="502"/>
        <v>4.6393802377130063E-4</v>
      </c>
      <c r="I1625" s="191">
        <v>4</v>
      </c>
      <c r="J1625" s="213">
        <f>VLOOKUP(E1625,'Appendix 3. nax IBGE 2019'!$E$5:$O$1850,11,FALSE)</f>
        <v>1.5010350291302899</v>
      </c>
      <c r="K1625" s="190">
        <f t="shared" si="510"/>
        <v>1.8536030927764049E-3</v>
      </c>
      <c r="L1625" s="190">
        <f t="shared" si="508"/>
        <v>0.99814639690722362</v>
      </c>
      <c r="M1625" s="189">
        <f t="shared" ref="M1625:M1643" si="514">M1624-N1624</f>
        <v>98410.093307827221</v>
      </c>
      <c r="N1625" s="189">
        <f t="shared" si="504"/>
        <v>182.41325331580313</v>
      </c>
      <c r="O1625" s="189">
        <f t="shared" si="511"/>
        <v>393184.52890105033</v>
      </c>
      <c r="P1625" s="189">
        <f t="shared" si="512"/>
        <v>7433713.5021524709</v>
      </c>
      <c r="Q1625" s="200">
        <f t="shared" si="513"/>
        <v>75.538120656991765</v>
      </c>
    </row>
    <row r="1626" spans="2:17" x14ac:dyDescent="0.2">
      <c r="B1626" s="209" t="s">
        <v>54</v>
      </c>
      <c r="C1626" s="187" t="s">
        <v>18</v>
      </c>
      <c r="D1626" s="199" t="s">
        <v>138</v>
      </c>
      <c r="E1626" s="187" t="str">
        <f t="shared" si="501"/>
        <v>SETotal05-09</v>
      </c>
      <c r="F1626" s="189">
        <f>VLOOKUP(E1626,'Appendix 1b. Pop 2019'!$E$4:$F$1683,2,FALSE)</f>
        <v>171157</v>
      </c>
      <c r="G1626" s="189">
        <f>VLOOKUP(E1626,'Appendix 2b. Deaths 2019'!$E$4:$F$1683,2,FALSE)</f>
        <v>39</v>
      </c>
      <c r="H1626" s="190">
        <f t="shared" si="502"/>
        <v>2.2786096975291692E-4</v>
      </c>
      <c r="I1626" s="191">
        <v>5</v>
      </c>
      <c r="J1626" s="213">
        <f>VLOOKUP(E1626,'Appendix 3. nax IBGE 2019'!$E$5:$O$1850,11,FALSE)</f>
        <v>2.4999999999999361</v>
      </c>
      <c r="K1626" s="190">
        <f t="shared" si="510"/>
        <v>1.1386562104937388E-3</v>
      </c>
      <c r="L1626" s="190">
        <f t="shared" si="508"/>
        <v>0.99886134378950631</v>
      </c>
      <c r="M1626" s="189">
        <f t="shared" si="514"/>
        <v>98227.680054511424</v>
      </c>
      <c r="N1626" s="189">
        <f t="shared" si="504"/>
        <v>111.84755793646138</v>
      </c>
      <c r="O1626" s="189">
        <f t="shared" si="511"/>
        <v>490858.78137771599</v>
      </c>
      <c r="P1626" s="189">
        <f t="shared" si="512"/>
        <v>7040528.973251421</v>
      </c>
      <c r="Q1626" s="200">
        <f t="shared" si="513"/>
        <v>71.675610880194682</v>
      </c>
    </row>
    <row r="1627" spans="2:17" x14ac:dyDescent="0.2">
      <c r="B1627" s="209" t="s">
        <v>54</v>
      </c>
      <c r="C1627" s="187" t="s">
        <v>18</v>
      </c>
      <c r="D1627" s="199" t="s">
        <v>120</v>
      </c>
      <c r="E1627" s="187" t="str">
        <f t="shared" si="501"/>
        <v>SETotal10-14</v>
      </c>
      <c r="F1627" s="189">
        <f>VLOOKUP(E1627,'Appendix 1b. Pop 2019'!$E$4:$F$1683,2,FALSE)</f>
        <v>181180</v>
      </c>
      <c r="G1627" s="189">
        <f>VLOOKUP(E1627,'Appendix 2b. Deaths 2019'!$E$4:$F$1683,2,FALSE)</f>
        <v>57</v>
      </c>
      <c r="H1627" s="190">
        <f t="shared" si="502"/>
        <v>3.1460426095595542E-4</v>
      </c>
      <c r="I1627" s="191">
        <v>5</v>
      </c>
      <c r="J1627" s="213">
        <f>VLOOKUP(E1627,'Appendix 3. nax IBGE 2019'!$E$5:$O$1850,11,FALSE)</f>
        <v>2.4999999999998828</v>
      </c>
      <c r="K1627" s="190">
        <f t="shared" si="510"/>
        <v>1.5717850790718196E-3</v>
      </c>
      <c r="L1627" s="190">
        <f t="shared" si="508"/>
        <v>0.99842821492092815</v>
      </c>
      <c r="M1627" s="189">
        <f t="shared" si="514"/>
        <v>98115.832496574963</v>
      </c>
      <c r="N1627" s="189">
        <f t="shared" si="504"/>
        <v>154.21700153882648</v>
      </c>
      <c r="O1627" s="189">
        <f t="shared" si="511"/>
        <v>490193.61997902772</v>
      </c>
      <c r="P1627" s="189">
        <f t="shared" si="512"/>
        <v>6549670.191873705</v>
      </c>
      <c r="Q1627" s="200">
        <f t="shared" si="513"/>
        <v>66.754467910185056</v>
      </c>
    </row>
    <row r="1628" spans="2:17" x14ac:dyDescent="0.2">
      <c r="B1628" s="209" t="s">
        <v>54</v>
      </c>
      <c r="C1628" s="187" t="s">
        <v>18</v>
      </c>
      <c r="D1628" s="188" t="s">
        <v>121</v>
      </c>
      <c r="E1628" s="187" t="str">
        <f t="shared" si="501"/>
        <v>SETotal15-19</v>
      </c>
      <c r="F1628" s="189">
        <f>VLOOKUP(E1628,'Appendix 1b. Pop 2019'!$E$4:$F$1683,2,FALSE)</f>
        <v>191299</v>
      </c>
      <c r="G1628" s="189">
        <f>VLOOKUP(E1628,'Appendix 2b. Deaths 2019'!$E$4:$F$1683,2,FALSE)</f>
        <v>244</v>
      </c>
      <c r="H1628" s="190">
        <f t="shared" si="502"/>
        <v>1.2754902012033517E-3</v>
      </c>
      <c r="I1628" s="191">
        <v>5</v>
      </c>
      <c r="J1628" s="213">
        <f>VLOOKUP(E1628,'Appendix 3. nax IBGE 2019'!$E$5:$O$1850,11,FALSE)</f>
        <v>2.4999999999999623</v>
      </c>
      <c r="K1628" s="190">
        <f t="shared" si="510"/>
        <v>6.3571797049643301E-3</v>
      </c>
      <c r="L1628" s="190">
        <f t="shared" si="508"/>
        <v>0.9936428202950357</v>
      </c>
      <c r="M1628" s="189">
        <f t="shared" si="514"/>
        <v>97961.615495036138</v>
      </c>
      <c r="N1628" s="189">
        <f t="shared" si="504"/>
        <v>622.759593890563</v>
      </c>
      <c r="O1628" s="189">
        <f t="shared" si="511"/>
        <v>488251.17849045433</v>
      </c>
      <c r="P1628" s="189">
        <f t="shared" si="512"/>
        <v>6059476.5718946774</v>
      </c>
      <c r="Q1628" s="200">
        <f t="shared" si="513"/>
        <v>61.855621115208336</v>
      </c>
    </row>
    <row r="1629" spans="2:17" x14ac:dyDescent="0.2">
      <c r="B1629" s="209" t="s">
        <v>54</v>
      </c>
      <c r="C1629" s="187" t="s">
        <v>18</v>
      </c>
      <c r="D1629" s="188" t="s">
        <v>122</v>
      </c>
      <c r="E1629" s="187" t="str">
        <f t="shared" si="501"/>
        <v>SETotal20-24</v>
      </c>
      <c r="F1629" s="189">
        <f>VLOOKUP(E1629,'Appendix 1b. Pop 2019'!$E$4:$F$1683,2,FALSE)</f>
        <v>209938</v>
      </c>
      <c r="G1629" s="189">
        <f>VLOOKUP(E1629,'Appendix 2b. Deaths 2019'!$E$4:$F$1683,2,FALSE)</f>
        <v>400</v>
      </c>
      <c r="H1629" s="190">
        <f t="shared" si="502"/>
        <v>1.9053244291171679E-3</v>
      </c>
      <c r="I1629" s="191">
        <v>5</v>
      </c>
      <c r="J1629" s="213">
        <f>VLOOKUP(E1629,'Appendix 3. nax IBGE 2019'!$E$5:$O$1850,11,FALSE)</f>
        <v>2.4999999999999876</v>
      </c>
      <c r="K1629" s="190">
        <f t="shared" si="510"/>
        <v>9.4814590069119842E-3</v>
      </c>
      <c r="L1629" s="190">
        <f t="shared" si="508"/>
        <v>0.990518540993088</v>
      </c>
      <c r="M1629" s="189">
        <f t="shared" si="514"/>
        <v>97338.85590114558</v>
      </c>
      <c r="N1629" s="189">
        <f t="shared" si="504"/>
        <v>922.91437200642451</v>
      </c>
      <c r="O1629" s="189">
        <f t="shared" si="511"/>
        <v>484386.99357571185</v>
      </c>
      <c r="P1629" s="189">
        <f t="shared" si="512"/>
        <v>5571225.393404223</v>
      </c>
      <c r="Q1629" s="200">
        <f t="shared" si="513"/>
        <v>57.235369594462796</v>
      </c>
    </row>
    <row r="1630" spans="2:17" x14ac:dyDescent="0.2">
      <c r="B1630" s="209" t="s">
        <v>54</v>
      </c>
      <c r="C1630" s="187" t="s">
        <v>18</v>
      </c>
      <c r="D1630" s="188" t="s">
        <v>123</v>
      </c>
      <c r="E1630" s="187" t="str">
        <f t="shared" si="501"/>
        <v>SETotal25-29</v>
      </c>
      <c r="F1630" s="189">
        <f>VLOOKUP(E1630,'Appendix 1b. Pop 2019'!$E$4:$F$1683,2,FALSE)</f>
        <v>198772</v>
      </c>
      <c r="G1630" s="189">
        <f>VLOOKUP(E1630,'Appendix 2b. Deaths 2019'!$E$4:$F$1683,2,FALSE)</f>
        <v>335</v>
      </c>
      <c r="H1630" s="190">
        <f t="shared" si="502"/>
        <v>1.6853480369468537E-3</v>
      </c>
      <c r="I1630" s="191">
        <v>5</v>
      </c>
      <c r="J1630" s="213">
        <f>VLOOKUP(E1630,'Appendix 3. nax IBGE 2019'!$E$5:$O$1850,11,FALSE)</f>
        <v>2.4999999999999876</v>
      </c>
      <c r="K1630" s="190">
        <f t="shared" si="510"/>
        <v>8.3913841776067765E-3</v>
      </c>
      <c r="L1630" s="190">
        <f t="shared" si="508"/>
        <v>0.99160861582239324</v>
      </c>
      <c r="M1630" s="189">
        <f t="shared" si="514"/>
        <v>96415.941529139149</v>
      </c>
      <c r="N1630" s="189">
        <f t="shared" si="504"/>
        <v>809.0632062166784</v>
      </c>
      <c r="O1630" s="189">
        <f t="shared" si="511"/>
        <v>480057.04963015398</v>
      </c>
      <c r="P1630" s="189">
        <f t="shared" si="512"/>
        <v>5086838.3998285113</v>
      </c>
      <c r="Q1630" s="200">
        <f t="shared" si="513"/>
        <v>52.759308462399339</v>
      </c>
    </row>
    <row r="1631" spans="2:17" x14ac:dyDescent="0.2">
      <c r="B1631" s="209" t="s">
        <v>54</v>
      </c>
      <c r="C1631" s="187" t="s">
        <v>18</v>
      </c>
      <c r="D1631" s="188" t="s">
        <v>124</v>
      </c>
      <c r="E1631" s="187" t="str">
        <f t="shared" si="501"/>
        <v>SETotal30-34</v>
      </c>
      <c r="F1631" s="189">
        <f>VLOOKUP(E1631,'Appendix 1b. Pop 2019'!$E$4:$F$1683,2,FALSE)</f>
        <v>197182</v>
      </c>
      <c r="G1631" s="189">
        <f>VLOOKUP(E1631,'Appendix 2b. Deaths 2019'!$E$4:$F$1683,2,FALSE)</f>
        <v>338</v>
      </c>
      <c r="H1631" s="190">
        <f t="shared" si="502"/>
        <v>1.7141524074205557E-3</v>
      </c>
      <c r="I1631" s="191">
        <v>5</v>
      </c>
      <c r="J1631" s="213">
        <f>VLOOKUP(E1631,'Appendix 3. nax IBGE 2019'!$E$5:$O$1850,11,FALSE)</f>
        <v>2.5000000000000089</v>
      </c>
      <c r="K1631" s="190">
        <f t="shared" si="510"/>
        <v>8.5341897822014158E-3</v>
      </c>
      <c r="L1631" s="190">
        <f t="shared" si="508"/>
        <v>0.99146581021779856</v>
      </c>
      <c r="M1631" s="189">
        <f t="shared" si="514"/>
        <v>95606.878322922465</v>
      </c>
      <c r="N1631" s="189">
        <f t="shared" si="504"/>
        <v>815.92724409165896</v>
      </c>
      <c r="O1631" s="189">
        <f t="shared" si="511"/>
        <v>475994.57350438321</v>
      </c>
      <c r="P1631" s="189">
        <f t="shared" si="512"/>
        <v>4606781.3501983574</v>
      </c>
      <c r="Q1631" s="200">
        <f t="shared" si="513"/>
        <v>48.184622602554391</v>
      </c>
    </row>
    <row r="1632" spans="2:17" x14ac:dyDescent="0.2">
      <c r="B1632" s="209" t="s">
        <v>54</v>
      </c>
      <c r="C1632" s="187" t="s">
        <v>18</v>
      </c>
      <c r="D1632" s="188" t="s">
        <v>125</v>
      </c>
      <c r="E1632" s="187" t="str">
        <f t="shared" si="501"/>
        <v>SETotal35-39</v>
      </c>
      <c r="F1632" s="189">
        <f>VLOOKUP(E1632,'Appendix 1b. Pop 2019'!$E$4:$F$1683,2,FALSE)</f>
        <v>185212</v>
      </c>
      <c r="G1632" s="189">
        <f>VLOOKUP(E1632,'Appendix 2b. Deaths 2019'!$E$4:$F$1683,2,FALSE)</f>
        <v>444</v>
      </c>
      <c r="H1632" s="190">
        <f t="shared" si="502"/>
        <v>2.3972528777832969E-3</v>
      </c>
      <c r="I1632" s="191">
        <v>5</v>
      </c>
      <c r="J1632" s="213">
        <f>VLOOKUP(E1632,'Appendix 3. nax IBGE 2019'!$E$5:$O$1850,11,FALSE)</f>
        <v>2.5000000000000213</v>
      </c>
      <c r="K1632" s="190">
        <f t="shared" si="510"/>
        <v>1.1914857075385622E-2</v>
      </c>
      <c r="L1632" s="190">
        <f t="shared" si="508"/>
        <v>0.98808514292461436</v>
      </c>
      <c r="M1632" s="189">
        <f t="shared" si="514"/>
        <v>94790.951078830811</v>
      </c>
      <c r="N1632" s="189">
        <f t="shared" si="504"/>
        <v>1129.4206341441397</v>
      </c>
      <c r="O1632" s="189">
        <f t="shared" si="511"/>
        <v>471131.20380879368</v>
      </c>
      <c r="P1632" s="189">
        <f t="shared" si="512"/>
        <v>4130786.7766939742</v>
      </c>
      <c r="Q1632" s="200">
        <f t="shared" si="513"/>
        <v>43.577859802869753</v>
      </c>
    </row>
    <row r="1633" spans="2:17" x14ac:dyDescent="0.2">
      <c r="B1633" s="209" t="s">
        <v>54</v>
      </c>
      <c r="C1633" s="187" t="s">
        <v>18</v>
      </c>
      <c r="D1633" s="188" t="s">
        <v>126</v>
      </c>
      <c r="E1633" s="187" t="str">
        <f t="shared" si="501"/>
        <v>SETotal40-44</v>
      </c>
      <c r="F1633" s="189">
        <f>VLOOKUP(E1633,'Appendix 1b. Pop 2019'!$E$4:$F$1683,2,FALSE)</f>
        <v>164613</v>
      </c>
      <c r="G1633" s="189">
        <f>VLOOKUP(E1633,'Appendix 2b. Deaths 2019'!$E$4:$F$1683,2,FALSE)</f>
        <v>466</v>
      </c>
      <c r="H1633" s="190">
        <f t="shared" si="502"/>
        <v>2.8308821296009427E-3</v>
      </c>
      <c r="I1633" s="191">
        <v>5</v>
      </c>
      <c r="J1633" s="213">
        <f>VLOOKUP(E1633,'Appendix 3. nax IBGE 2019'!$E$5:$O$1850,11,FALSE)</f>
        <v>2.5000000000000187</v>
      </c>
      <c r="K1633" s="190">
        <f t="shared" si="510"/>
        <v>1.4054940945119377E-2</v>
      </c>
      <c r="L1633" s="190">
        <f t="shared" si="508"/>
        <v>0.98594505905488061</v>
      </c>
      <c r="M1633" s="189">
        <f t="shared" si="514"/>
        <v>93661.530444686665</v>
      </c>
      <c r="N1633" s="189">
        <f t="shared" si="504"/>
        <v>1316.4072792295717</v>
      </c>
      <c r="O1633" s="189">
        <f t="shared" si="511"/>
        <v>465016.63402535941</v>
      </c>
      <c r="P1633" s="189">
        <f t="shared" si="512"/>
        <v>3659655.5728851804</v>
      </c>
      <c r="Q1633" s="200">
        <f t="shared" si="513"/>
        <v>39.073198521419094</v>
      </c>
    </row>
    <row r="1634" spans="2:17" x14ac:dyDescent="0.2">
      <c r="B1634" s="209" t="s">
        <v>54</v>
      </c>
      <c r="C1634" s="187" t="s">
        <v>18</v>
      </c>
      <c r="D1634" s="188" t="s">
        <v>127</v>
      </c>
      <c r="E1634" s="187" t="str">
        <f t="shared" si="501"/>
        <v>SETotal45-49</v>
      </c>
      <c r="F1634" s="189">
        <f>VLOOKUP(E1634,'Appendix 1b. Pop 2019'!$E$4:$F$1683,2,FALSE)</f>
        <v>143531</v>
      </c>
      <c r="G1634" s="189">
        <f>VLOOKUP(E1634,'Appendix 2b. Deaths 2019'!$E$4:$F$1683,2,FALSE)</f>
        <v>521</v>
      </c>
      <c r="H1634" s="190">
        <f t="shared" si="502"/>
        <v>3.6298778661055802E-3</v>
      </c>
      <c r="I1634" s="191">
        <v>5</v>
      </c>
      <c r="J1634" s="213">
        <f>VLOOKUP(E1634,'Appendix 3. nax IBGE 2019'!$E$5:$O$1850,11,FALSE)</f>
        <v>2.499999999999996</v>
      </c>
      <c r="K1634" s="190">
        <f t="shared" si="510"/>
        <v>1.7986170326616428E-2</v>
      </c>
      <c r="L1634" s="190">
        <f t="shared" si="508"/>
        <v>0.98201382967338358</v>
      </c>
      <c r="M1634" s="189">
        <f t="shared" si="514"/>
        <v>92345.123165457087</v>
      </c>
      <c r="N1634" s="189">
        <f t="shared" si="504"/>
        <v>1660.9351140862836</v>
      </c>
      <c r="O1634" s="189">
        <f t="shared" si="511"/>
        <v>457573.27804206969</v>
      </c>
      <c r="P1634" s="189">
        <f t="shared" si="512"/>
        <v>3194638.9388598208</v>
      </c>
      <c r="Q1634" s="200">
        <f t="shared" si="513"/>
        <v>34.594560376901612</v>
      </c>
    </row>
    <row r="1635" spans="2:17" x14ac:dyDescent="0.2">
      <c r="B1635" s="209" t="s">
        <v>54</v>
      </c>
      <c r="C1635" s="187" t="s">
        <v>18</v>
      </c>
      <c r="D1635" s="188" t="s">
        <v>128</v>
      </c>
      <c r="E1635" s="187" t="str">
        <f t="shared" si="501"/>
        <v>SETotal50-54</v>
      </c>
      <c r="F1635" s="189">
        <f>VLOOKUP(E1635,'Appendix 1b. Pop 2019'!$E$4:$F$1683,2,FALSE)</f>
        <v>128656</v>
      </c>
      <c r="G1635" s="189">
        <f>VLOOKUP(E1635,'Appendix 2b. Deaths 2019'!$E$4:$F$1683,2,FALSE)</f>
        <v>715</v>
      </c>
      <c r="H1635" s="190">
        <f t="shared" si="502"/>
        <v>5.5574555403556771E-3</v>
      </c>
      <c r="I1635" s="191">
        <v>5</v>
      </c>
      <c r="J1635" s="213">
        <f>VLOOKUP(E1635,'Appendix 3. nax IBGE 2019'!$E$5:$O$1850,11,FALSE)</f>
        <v>2.5000000000000102</v>
      </c>
      <c r="K1635" s="190">
        <f t="shared" si="510"/>
        <v>2.7406501665472021E-2</v>
      </c>
      <c r="L1635" s="190">
        <f t="shared" si="508"/>
        <v>0.97259349833452802</v>
      </c>
      <c r="M1635" s="189">
        <f t="shared" si="514"/>
        <v>90684.188051370802</v>
      </c>
      <c r="N1635" s="189">
        <f t="shared" si="504"/>
        <v>2485.3363508618718</v>
      </c>
      <c r="O1635" s="189">
        <f t="shared" si="511"/>
        <v>447207.59937969933</v>
      </c>
      <c r="P1635" s="189">
        <f t="shared" si="512"/>
        <v>2737065.6608177512</v>
      </c>
      <c r="Q1635" s="200">
        <f t="shared" si="513"/>
        <v>30.182391435949754</v>
      </c>
    </row>
    <row r="1636" spans="2:17" x14ac:dyDescent="0.2">
      <c r="B1636" s="209" t="s">
        <v>54</v>
      </c>
      <c r="C1636" s="187" t="s">
        <v>18</v>
      </c>
      <c r="D1636" s="188" t="s">
        <v>129</v>
      </c>
      <c r="E1636" s="187" t="str">
        <f t="shared" si="501"/>
        <v>SETotal55-59</v>
      </c>
      <c r="F1636" s="189">
        <f>VLOOKUP(E1636,'Appendix 1b. Pop 2019'!$E$4:$F$1683,2,FALSE)</f>
        <v>104092</v>
      </c>
      <c r="G1636" s="189">
        <f>VLOOKUP(E1636,'Appendix 2b. Deaths 2019'!$E$4:$F$1683,2,FALSE)</f>
        <v>800</v>
      </c>
      <c r="H1636" s="190">
        <f t="shared" si="502"/>
        <v>7.6855089728317255E-3</v>
      </c>
      <c r="I1636" s="191">
        <v>5</v>
      </c>
      <c r="J1636" s="213">
        <f>VLOOKUP(E1636,'Appendix 3. nax IBGE 2019'!$E$5:$O$1850,11,FALSE)</f>
        <v>2.499999999999996</v>
      </c>
      <c r="K1636" s="190">
        <f t="shared" si="510"/>
        <v>3.7703125589111333E-2</v>
      </c>
      <c r="L1636" s="190">
        <f t="shared" si="508"/>
        <v>0.96229687441088863</v>
      </c>
      <c r="M1636" s="189">
        <f t="shared" si="514"/>
        <v>88198.851700508923</v>
      </c>
      <c r="N1636" s="189">
        <f t="shared" si="504"/>
        <v>3325.3723824796934</v>
      </c>
      <c r="O1636" s="189">
        <f t="shared" si="511"/>
        <v>432680.82754634542</v>
      </c>
      <c r="P1636" s="189">
        <f t="shared" si="512"/>
        <v>2289858.061438052</v>
      </c>
      <c r="Q1636" s="200">
        <f t="shared" si="513"/>
        <v>25.962447552192327</v>
      </c>
    </row>
    <row r="1637" spans="2:17" x14ac:dyDescent="0.2">
      <c r="B1637" s="209" t="s">
        <v>54</v>
      </c>
      <c r="C1637" s="187" t="s">
        <v>18</v>
      </c>
      <c r="D1637" s="188" t="s">
        <v>130</v>
      </c>
      <c r="E1637" s="187" t="str">
        <f t="shared" si="501"/>
        <v>SETotal60-64</v>
      </c>
      <c r="F1637" s="189">
        <f>VLOOKUP(E1637,'Appendix 1b. Pop 2019'!$E$4:$F$1683,2,FALSE)</f>
        <v>80588</v>
      </c>
      <c r="G1637" s="189">
        <f>VLOOKUP(E1637,'Appendix 2b. Deaths 2019'!$E$4:$F$1683,2,FALSE)</f>
        <v>976</v>
      </c>
      <c r="H1637" s="190">
        <f t="shared" si="502"/>
        <v>1.211098426564749E-2</v>
      </c>
      <c r="I1637" s="191">
        <v>5</v>
      </c>
      <c r="J1637" s="213">
        <f>VLOOKUP(E1637,'Appendix 3. nax IBGE 2019'!$E$5:$O$1850,11,FALSE)</f>
        <v>2.5000000000000009</v>
      </c>
      <c r="K1637" s="190">
        <f t="shared" si="510"/>
        <v>5.8775352892999948E-2</v>
      </c>
      <c r="L1637" s="190">
        <f t="shared" si="508"/>
        <v>0.94122464710700005</v>
      </c>
      <c r="M1637" s="189">
        <f t="shared" si="514"/>
        <v>84873.479318029233</v>
      </c>
      <c r="N1637" s="189">
        <f t="shared" si="504"/>
        <v>4988.4686981739005</v>
      </c>
      <c r="O1637" s="189">
        <f t="shared" si="511"/>
        <v>411896.22484471137</v>
      </c>
      <c r="P1637" s="189">
        <f t="shared" si="512"/>
        <v>1857177.2338917064</v>
      </c>
      <c r="Q1637" s="200">
        <f t="shared" si="513"/>
        <v>21.881714391991419</v>
      </c>
    </row>
    <row r="1638" spans="2:17" x14ac:dyDescent="0.2">
      <c r="B1638" s="209" t="s">
        <v>54</v>
      </c>
      <c r="C1638" s="187" t="s">
        <v>18</v>
      </c>
      <c r="D1638" s="188" t="s">
        <v>131</v>
      </c>
      <c r="E1638" s="187" t="str">
        <f t="shared" si="501"/>
        <v>SETotal65-69</v>
      </c>
      <c r="F1638" s="189">
        <f>VLOOKUP(E1638,'Appendix 1b. Pop 2019'!$E$4:$F$1683,2,FALSE)</f>
        <v>62653</v>
      </c>
      <c r="G1638" s="189">
        <f>VLOOKUP(E1638,'Appendix 2b. Deaths 2019'!$E$4:$F$1683,2,FALSE)</f>
        <v>1163</v>
      </c>
      <c r="H1638" s="190">
        <f t="shared" si="502"/>
        <v>1.8562558855920706E-2</v>
      </c>
      <c r="I1638" s="191">
        <v>5</v>
      </c>
      <c r="J1638" s="213">
        <f>VLOOKUP(E1638,'Appendix 3. nax IBGE 2019'!$E$5:$O$1850,11,FALSE)</f>
        <v>2.5000000000000022</v>
      </c>
      <c r="K1638" s="190">
        <f t="shared" si="510"/>
        <v>8.8696699994661427E-2</v>
      </c>
      <c r="L1638" s="190">
        <f t="shared" si="508"/>
        <v>0.91130330000533855</v>
      </c>
      <c r="M1638" s="189">
        <f t="shared" si="514"/>
        <v>79885.010619855326</v>
      </c>
      <c r="N1638" s="189">
        <f t="shared" si="504"/>
        <v>7085.5368210196502</v>
      </c>
      <c r="O1638" s="189">
        <f t="shared" si="511"/>
        <v>381711.21104672749</v>
      </c>
      <c r="P1638" s="189">
        <f t="shared" si="512"/>
        <v>1445281.0090469951</v>
      </c>
      <c r="Q1638" s="200">
        <f t="shared" si="513"/>
        <v>18.092017486541739</v>
      </c>
    </row>
    <row r="1639" spans="2:17" x14ac:dyDescent="0.2">
      <c r="B1639" s="209" t="s">
        <v>54</v>
      </c>
      <c r="C1639" s="187" t="s">
        <v>18</v>
      </c>
      <c r="D1639" s="188" t="s">
        <v>132</v>
      </c>
      <c r="E1639" s="187" t="str">
        <f t="shared" si="501"/>
        <v>SETotal70-74</v>
      </c>
      <c r="F1639" s="189">
        <f>VLOOKUP(E1639,'Appendix 1b. Pop 2019'!$E$4:$F$1683,2,FALSE)</f>
        <v>45866</v>
      </c>
      <c r="G1639" s="189">
        <f>VLOOKUP(E1639,'Appendix 2b. Deaths 2019'!$E$4:$F$1683,2,FALSE)</f>
        <v>1184</v>
      </c>
      <c r="H1639" s="190">
        <f t="shared" si="502"/>
        <v>2.5814328696638033E-2</v>
      </c>
      <c r="I1639" s="191">
        <v>5</v>
      </c>
      <c r="J1639" s="213">
        <f>VLOOKUP(E1639,'Appendix 3. nax IBGE 2019'!$E$5:$O$1850,11,FALSE)</f>
        <v>2.4999999999999978</v>
      </c>
      <c r="K1639" s="190">
        <f t="shared" si="510"/>
        <v>0.12124687666407241</v>
      </c>
      <c r="L1639" s="190">
        <f t="shared" si="508"/>
        <v>0.87875312333592759</v>
      </c>
      <c r="M1639" s="189">
        <f t="shared" si="514"/>
        <v>72799.473798835679</v>
      </c>
      <c r="N1639" s="189">
        <f t="shared" si="504"/>
        <v>8826.7088208967998</v>
      </c>
      <c r="O1639" s="189">
        <f t="shared" si="511"/>
        <v>341930.59694193635</v>
      </c>
      <c r="P1639" s="189">
        <f t="shared" si="512"/>
        <v>1063569.7980002675</v>
      </c>
      <c r="Q1639" s="200">
        <f t="shared" si="513"/>
        <v>14.609580845861522</v>
      </c>
    </row>
    <row r="1640" spans="2:17" x14ac:dyDescent="0.2">
      <c r="B1640" s="209" t="s">
        <v>54</v>
      </c>
      <c r="C1640" s="187" t="s">
        <v>18</v>
      </c>
      <c r="D1640" s="188" t="s">
        <v>133</v>
      </c>
      <c r="E1640" s="187" t="str">
        <f t="shared" si="501"/>
        <v>SETotal75-79</v>
      </c>
      <c r="F1640" s="189">
        <f>VLOOKUP(E1640,'Appendix 1b. Pop 2019'!$E$4:$F$1683,2,FALSE)</f>
        <v>30162</v>
      </c>
      <c r="G1640" s="189">
        <f>VLOOKUP(E1640,'Appendix 2b. Deaths 2019'!$E$4:$F$1683,2,FALSE)</f>
        <v>1366</v>
      </c>
      <c r="H1640" s="190">
        <f t="shared" si="502"/>
        <v>4.5288773953981828E-2</v>
      </c>
      <c r="I1640" s="191">
        <v>5</v>
      </c>
      <c r="J1640" s="213">
        <f>VLOOKUP(E1640,'Appendix 3. nax IBGE 2019'!$E$5:$O$1850,11,FALSE)</f>
        <v>2.4999999999999991</v>
      </c>
      <c r="K1640" s="190">
        <f t="shared" si="510"/>
        <v>0.20341305060011317</v>
      </c>
      <c r="L1640" s="190">
        <f t="shared" si="508"/>
        <v>0.79658694939988683</v>
      </c>
      <c r="M1640" s="189">
        <f t="shared" si="514"/>
        <v>63972.764977938881</v>
      </c>
      <c r="N1640" s="189">
        <f t="shared" si="504"/>
        <v>13012.895279486629</v>
      </c>
      <c r="O1640" s="189">
        <f t="shared" si="511"/>
        <v>287331.5866909778</v>
      </c>
      <c r="P1640" s="189">
        <f t="shared" si="512"/>
        <v>721639.20105833118</v>
      </c>
      <c r="Q1640" s="200">
        <f t="shared" si="513"/>
        <v>11.280412864868193</v>
      </c>
    </row>
    <row r="1641" spans="2:17" x14ac:dyDescent="0.2">
      <c r="B1641" s="209" t="s">
        <v>54</v>
      </c>
      <c r="C1641" s="187" t="s">
        <v>18</v>
      </c>
      <c r="D1641" s="188" t="s">
        <v>134</v>
      </c>
      <c r="E1641" s="187" t="str">
        <f t="shared" si="501"/>
        <v>SETotal80-84</v>
      </c>
      <c r="F1641" s="189">
        <f>VLOOKUP(E1641,'Appendix 1b. Pop 2019'!$E$4:$F$1683,2,FALSE)</f>
        <v>18894</v>
      </c>
      <c r="G1641" s="189">
        <f>VLOOKUP(E1641,'Appendix 2b. Deaths 2019'!$E$4:$F$1683,2,FALSE)</f>
        <v>1293</v>
      </c>
      <c r="H1641" s="190">
        <f t="shared" si="502"/>
        <v>6.8434423626548113E-2</v>
      </c>
      <c r="I1641" s="191">
        <v>5</v>
      </c>
      <c r="J1641" s="213">
        <f>VLOOKUP(E1641,'Appendix 3. nax IBGE 2019'!$E$5:$O$1850,11,FALSE)</f>
        <v>2.5000000000000004</v>
      </c>
      <c r="K1641" s="190">
        <f t="shared" si="510"/>
        <v>0.29218358077418483</v>
      </c>
      <c r="L1641" s="190">
        <f t="shared" si="508"/>
        <v>0.70781641922581517</v>
      </c>
      <c r="M1641" s="189">
        <f t="shared" si="514"/>
        <v>50959.869698452254</v>
      </c>
      <c r="N1641" s="189">
        <f t="shared" si="504"/>
        <v>14889.637204279657</v>
      </c>
      <c r="O1641" s="189">
        <f t="shared" si="511"/>
        <v>217575.25548156211</v>
      </c>
      <c r="P1641" s="189">
        <f t="shared" si="512"/>
        <v>434307.61436735332</v>
      </c>
      <c r="Q1641" s="200">
        <f t="shared" si="513"/>
        <v>8.522541696776436</v>
      </c>
    </row>
    <row r="1642" spans="2:17" x14ac:dyDescent="0.2">
      <c r="B1642" s="209" t="s">
        <v>54</v>
      </c>
      <c r="C1642" s="187" t="s">
        <v>18</v>
      </c>
      <c r="D1642" s="188" t="s">
        <v>135</v>
      </c>
      <c r="E1642" s="187" t="str">
        <f t="shared" si="501"/>
        <v>SETotal85-89</v>
      </c>
      <c r="F1642" s="189">
        <f>VLOOKUP(E1642,'Appendix 1b. Pop 2019'!$E$4:$F$1683,2,FALSE)</f>
        <v>9623</v>
      </c>
      <c r="G1642" s="189">
        <f>VLOOKUP(E1642,'Appendix 2b. Deaths 2019'!$E$4:$F$1683,2,FALSE)</f>
        <v>1111</v>
      </c>
      <c r="H1642" s="190">
        <f t="shared" si="502"/>
        <v>0.11545256157123558</v>
      </c>
      <c r="I1642" s="191">
        <v>5</v>
      </c>
      <c r="J1642" s="213">
        <f>VLOOKUP(E1642,'Appendix 3. nax IBGE 2019'!$E$5:$O$1850,11,FALSE)</f>
        <v>2.4999999999999996</v>
      </c>
      <c r="K1642" s="190">
        <f t="shared" si="510"/>
        <v>0.44796580783032935</v>
      </c>
      <c r="L1642" s="190">
        <f t="shared" si="508"/>
        <v>0.55203419216967065</v>
      </c>
      <c r="M1642" s="189">
        <f t="shared" si="514"/>
        <v>36070.232494172596</v>
      </c>
      <c r="N1642" s="189">
        <f t="shared" si="504"/>
        <v>16158.230837879823</v>
      </c>
      <c r="O1642" s="189">
        <f t="shared" si="511"/>
        <v>139955.58537616342</v>
      </c>
      <c r="P1642" s="189">
        <f t="shared" si="512"/>
        <v>216732.35888579121</v>
      </c>
      <c r="Q1642" s="200">
        <f t="shared" si="513"/>
        <v>6.0086210678238867</v>
      </c>
    </row>
    <row r="1643" spans="2:17" x14ac:dyDescent="0.2">
      <c r="B1643" s="210" t="s">
        <v>54</v>
      </c>
      <c r="C1643" s="211" t="s">
        <v>18</v>
      </c>
      <c r="D1643" s="203" t="s">
        <v>8</v>
      </c>
      <c r="E1643" s="211" t="str">
        <f t="shared" si="501"/>
        <v>SETotal90+</v>
      </c>
      <c r="F1643" s="204">
        <f>VLOOKUP(E1643,'Appendix 1b. Pop 2019'!$E$4:$F$1683,2,FALSE)</f>
        <v>5348</v>
      </c>
      <c r="G1643" s="204">
        <f>VLOOKUP(E1643,'Appendix 2b. Deaths 2019'!$E$4:$F$1683,2,FALSE)</f>
        <v>1387</v>
      </c>
      <c r="H1643" s="202">
        <f t="shared" si="502"/>
        <v>0.25934928945400149</v>
      </c>
      <c r="I1643" s="205"/>
      <c r="J1643" s="214">
        <f>VLOOKUP(E1643,'Appendix 3. nax IBGE 2019'!$E$5:$O$1850,11,FALSE)</f>
        <v>4.6398998716378088</v>
      </c>
      <c r="K1643" s="202">
        <v>1</v>
      </c>
      <c r="L1643" s="202">
        <f t="shared" si="508"/>
        <v>0</v>
      </c>
      <c r="M1643" s="204">
        <f t="shared" si="514"/>
        <v>19912.001656292774</v>
      </c>
      <c r="N1643" s="204">
        <f t="shared" si="504"/>
        <v>19912.001656292774</v>
      </c>
      <c r="O1643" s="204">
        <f>M1643*Q1643</f>
        <v>76776.773509627805</v>
      </c>
      <c r="P1643" s="204">
        <f>O1643</f>
        <v>76776.773509627805</v>
      </c>
      <c r="Q1643" s="206">
        <f>1/H1643</f>
        <v>3.855803893294881</v>
      </c>
    </row>
    <row r="1644" spans="2:17" x14ac:dyDescent="0.2">
      <c r="B1644" s="207" t="s">
        <v>13</v>
      </c>
      <c r="C1644" s="208" t="s">
        <v>18</v>
      </c>
      <c r="D1644" s="194">
        <v>0</v>
      </c>
      <c r="E1644" s="208" t="str">
        <f t="shared" si="501"/>
        <v>SPTotal0</v>
      </c>
      <c r="F1644" s="195">
        <f>VLOOKUP(E1644,'Appendix 1b. Pop 2019'!$E$4:$F$1683,2,FALSE)</f>
        <v>606598</v>
      </c>
      <c r="G1644" s="195">
        <f>VLOOKUP(E1644,'Appendix 2b. Deaths 2019'!$E$4:$F$1683,2,FALSE)</f>
        <v>6426</v>
      </c>
      <c r="H1644" s="193">
        <f t="shared" si="502"/>
        <v>1.0593506737575791E-2</v>
      </c>
      <c r="I1644" s="196">
        <v>1</v>
      </c>
      <c r="J1644" s="212">
        <f>VLOOKUP(E1644,'Appendix 3. nax IBGE 2019'!$E$5:$O$1850,11,FALSE)</f>
        <v>7.7041808586498034E-2</v>
      </c>
      <c r="K1644" s="193">
        <f t="shared" ref="K1644:K1662" si="515">(I1644*H1644)/(1+(I1644-J1644)*H1644)</f>
        <v>1.0490933068165047E-2</v>
      </c>
      <c r="L1644" s="193">
        <f t="shared" si="508"/>
        <v>0.98950906693183494</v>
      </c>
      <c r="M1644" s="195">
        <v>100000</v>
      </c>
      <c r="N1644" s="195">
        <f t="shared" si="504"/>
        <v>1049.0933068165048</v>
      </c>
      <c r="O1644" s="195">
        <f t="shared" ref="O1644:O1662" si="516">M1645*I1644+N1644*J1644</f>
        <v>99031.730738916624</v>
      </c>
      <c r="P1644" s="195">
        <f t="shared" ref="P1644:P1662" si="517">P1645+O1644</f>
        <v>7752469.2685189229</v>
      </c>
      <c r="Q1644" s="197">
        <f t="shared" ref="Q1644:Q1662" si="518">P1644/M1644</f>
        <v>77.524692685189223</v>
      </c>
    </row>
    <row r="1645" spans="2:17" x14ac:dyDescent="0.2">
      <c r="B1645" s="209" t="s">
        <v>13</v>
      </c>
      <c r="C1645" s="187" t="s">
        <v>18</v>
      </c>
      <c r="D1645" s="199" t="s">
        <v>139</v>
      </c>
      <c r="E1645" s="187" t="str">
        <f t="shared" si="501"/>
        <v>SPTotal01-04</v>
      </c>
      <c r="F1645" s="189">
        <f>VLOOKUP(E1645,'Appendix 1b. Pop 2019'!$E$4:$F$1683,2,FALSE)</f>
        <v>2453555</v>
      </c>
      <c r="G1645" s="189">
        <f>VLOOKUP(E1645,'Appendix 2b. Deaths 2019'!$E$4:$F$1683,2,FALSE)</f>
        <v>1021</v>
      </c>
      <c r="H1645" s="190">
        <f t="shared" si="502"/>
        <v>4.1613087947896011E-4</v>
      </c>
      <c r="I1645" s="191">
        <v>4</v>
      </c>
      <c r="J1645" s="213">
        <f>VLOOKUP(E1645,'Appendix 3. nax IBGE 2019'!$E$5:$O$1850,11,FALSE)</f>
        <v>1.5093523536823834</v>
      </c>
      <c r="K1645" s="190">
        <f t="shared" si="515"/>
        <v>1.6628001330022976E-3</v>
      </c>
      <c r="L1645" s="190">
        <f t="shared" si="508"/>
        <v>0.99833719986699765</v>
      </c>
      <c r="M1645" s="189">
        <f t="shared" ref="M1645:M1663" si="519">M1644-N1644</f>
        <v>98950.906693183497</v>
      </c>
      <c r="N1645" s="189">
        <f t="shared" si="504"/>
        <v>164.53558081012346</v>
      </c>
      <c r="O1645" s="189">
        <f t="shared" si="516"/>
        <v>395393.8266156537</v>
      </c>
      <c r="P1645" s="189">
        <f t="shared" si="517"/>
        <v>7653437.5377800064</v>
      </c>
      <c r="Q1645" s="200">
        <f t="shared" si="518"/>
        <v>77.345805041594772</v>
      </c>
    </row>
    <row r="1646" spans="2:17" x14ac:dyDescent="0.2">
      <c r="B1646" s="209" t="s">
        <v>13</v>
      </c>
      <c r="C1646" s="187" t="s">
        <v>18</v>
      </c>
      <c r="D1646" s="199" t="s">
        <v>138</v>
      </c>
      <c r="E1646" s="187" t="str">
        <f t="shared" si="501"/>
        <v>SPTotal05-09</v>
      </c>
      <c r="F1646" s="189">
        <f>VLOOKUP(E1646,'Appendix 1b. Pop 2019'!$E$4:$F$1683,2,FALSE)</f>
        <v>3009786</v>
      </c>
      <c r="G1646" s="189">
        <f>VLOOKUP(E1646,'Appendix 2b. Deaths 2019'!$E$4:$F$1683,2,FALSE)</f>
        <v>495</v>
      </c>
      <c r="H1646" s="190">
        <f t="shared" si="502"/>
        <v>1.6446351999776729E-4</v>
      </c>
      <c r="I1646" s="191">
        <v>5</v>
      </c>
      <c r="J1646" s="213">
        <f>VLOOKUP(E1646,'Appendix 3. nax IBGE 2019'!$E$5:$O$1850,11,FALSE)</f>
        <v>2.4999999999994467</v>
      </c>
      <c r="K1646" s="190">
        <f t="shared" si="515"/>
        <v>8.2197963582814949E-4</v>
      </c>
      <c r="L1646" s="190">
        <f t="shared" si="508"/>
        <v>0.9991780203641718</v>
      </c>
      <c r="M1646" s="189">
        <f t="shared" si="519"/>
        <v>98786.371112373366</v>
      </c>
      <c r="N1646" s="189">
        <f t="shared" si="504"/>
        <v>81.20038535173309</v>
      </c>
      <c r="O1646" s="189">
        <f t="shared" si="516"/>
        <v>493728.85459848744</v>
      </c>
      <c r="P1646" s="189">
        <f t="shared" si="517"/>
        <v>7258043.7111643525</v>
      </c>
      <c r="Q1646" s="200">
        <f t="shared" si="518"/>
        <v>73.472115934980991</v>
      </c>
    </row>
    <row r="1647" spans="2:17" x14ac:dyDescent="0.2">
      <c r="B1647" s="209" t="s">
        <v>13</v>
      </c>
      <c r="C1647" s="187" t="s">
        <v>18</v>
      </c>
      <c r="D1647" s="199" t="s">
        <v>120</v>
      </c>
      <c r="E1647" s="187" t="str">
        <f t="shared" si="501"/>
        <v>SPTotal10-14</v>
      </c>
      <c r="F1647" s="189">
        <f>VLOOKUP(E1647,'Appendix 1b. Pop 2019'!$E$4:$F$1683,2,FALSE)</f>
        <v>2978818</v>
      </c>
      <c r="G1647" s="189">
        <f>VLOOKUP(E1647,'Appendix 2b. Deaths 2019'!$E$4:$F$1683,2,FALSE)</f>
        <v>623</v>
      </c>
      <c r="H1647" s="190">
        <f t="shared" si="502"/>
        <v>2.0914335820449589E-4</v>
      </c>
      <c r="I1647" s="191">
        <v>5</v>
      </c>
      <c r="J1647" s="213">
        <f>VLOOKUP(E1647,'Appendix 3. nax IBGE 2019'!$E$5:$O$1850,11,FALSE)</f>
        <v>2.5000000000001927</v>
      </c>
      <c r="K1647" s="190">
        <f t="shared" si="515"/>
        <v>1.0451703149485694E-3</v>
      </c>
      <c r="L1647" s="190">
        <f t="shared" si="508"/>
        <v>0.99895482968505145</v>
      </c>
      <c r="M1647" s="189">
        <f t="shared" si="519"/>
        <v>98705.170727021628</v>
      </c>
      <c r="N1647" s="189">
        <f t="shared" si="504"/>
        <v>103.16371437581351</v>
      </c>
      <c r="O1647" s="189">
        <f t="shared" si="516"/>
        <v>493267.94434916863</v>
      </c>
      <c r="P1647" s="189">
        <f t="shared" si="517"/>
        <v>6764314.8565658648</v>
      </c>
      <c r="Q1647" s="200">
        <f t="shared" si="518"/>
        <v>68.530501560786618</v>
      </c>
    </row>
    <row r="1648" spans="2:17" x14ac:dyDescent="0.2">
      <c r="B1648" s="209" t="s">
        <v>13</v>
      </c>
      <c r="C1648" s="187" t="s">
        <v>18</v>
      </c>
      <c r="D1648" s="188" t="s">
        <v>121</v>
      </c>
      <c r="E1648" s="187" t="str">
        <f t="shared" si="501"/>
        <v>SPTotal15-19</v>
      </c>
      <c r="F1648" s="189">
        <f>VLOOKUP(E1648,'Appendix 1b. Pop 2019'!$E$4:$F$1683,2,FALSE)</f>
        <v>3174445</v>
      </c>
      <c r="G1648" s="189">
        <f>VLOOKUP(E1648,'Appendix 2b. Deaths 2019'!$E$4:$F$1683,2,FALSE)</f>
        <v>2141</v>
      </c>
      <c r="H1648" s="190">
        <f t="shared" si="502"/>
        <v>6.7444860440171435E-4</v>
      </c>
      <c r="I1648" s="191">
        <v>5</v>
      </c>
      <c r="J1648" s="213">
        <f>VLOOKUP(E1648,'Appendix 3. nax IBGE 2019'!$E$5:$O$1850,11,FALSE)</f>
        <v>2.4999999999999356</v>
      </c>
      <c r="K1648" s="190">
        <f t="shared" si="515"/>
        <v>3.3665665816769779E-3</v>
      </c>
      <c r="L1648" s="190">
        <f t="shared" si="508"/>
        <v>0.996633433418323</v>
      </c>
      <c r="M1648" s="189">
        <f t="shared" si="519"/>
        <v>98602.007012645816</v>
      </c>
      <c r="N1648" s="189">
        <f t="shared" si="504"/>
        <v>331.95022169505245</v>
      </c>
      <c r="O1648" s="189">
        <f t="shared" si="516"/>
        <v>492180.15950899146</v>
      </c>
      <c r="P1648" s="189">
        <f t="shared" si="517"/>
        <v>6271046.912216696</v>
      </c>
      <c r="Q1648" s="200">
        <f t="shared" si="518"/>
        <v>63.599586886831091</v>
      </c>
    </row>
    <row r="1649" spans="2:17" x14ac:dyDescent="0.2">
      <c r="B1649" s="209" t="s">
        <v>13</v>
      </c>
      <c r="C1649" s="187" t="s">
        <v>18</v>
      </c>
      <c r="D1649" s="188" t="s">
        <v>122</v>
      </c>
      <c r="E1649" s="187" t="str">
        <f t="shared" si="501"/>
        <v>SPTotal20-24</v>
      </c>
      <c r="F1649" s="189">
        <f>VLOOKUP(E1649,'Appendix 1b. Pop 2019'!$E$4:$F$1683,2,FALSE)</f>
        <v>3458597</v>
      </c>
      <c r="G1649" s="189">
        <f>VLOOKUP(E1649,'Appendix 2b. Deaths 2019'!$E$4:$F$1683,2,FALSE)</f>
        <v>3599</v>
      </c>
      <c r="H1649" s="190">
        <f t="shared" si="502"/>
        <v>1.0405953628017373E-3</v>
      </c>
      <c r="I1649" s="191">
        <v>5</v>
      </c>
      <c r="J1649" s="213">
        <f>VLOOKUP(E1649,'Appendix 3. nax IBGE 2019'!$E$5:$O$1850,11,FALSE)</f>
        <v>2.500000000000012</v>
      </c>
      <c r="K1649" s="190">
        <f t="shared" si="515"/>
        <v>5.1894764511825134E-3</v>
      </c>
      <c r="L1649" s="190">
        <f t="shared" si="508"/>
        <v>0.99481052354881749</v>
      </c>
      <c r="M1649" s="189">
        <f t="shared" si="519"/>
        <v>98270.056790950766</v>
      </c>
      <c r="N1649" s="189">
        <f t="shared" si="504"/>
        <v>509.97014557300724</v>
      </c>
      <c r="O1649" s="189">
        <f t="shared" si="516"/>
        <v>490075.35859082127</v>
      </c>
      <c r="P1649" s="189">
        <f t="shared" si="517"/>
        <v>5778866.7527077049</v>
      </c>
      <c r="Q1649" s="200">
        <f t="shared" si="518"/>
        <v>58.805977542081301</v>
      </c>
    </row>
    <row r="1650" spans="2:17" x14ac:dyDescent="0.2">
      <c r="B1650" s="209" t="s">
        <v>13</v>
      </c>
      <c r="C1650" s="187" t="s">
        <v>18</v>
      </c>
      <c r="D1650" s="188" t="s">
        <v>123</v>
      </c>
      <c r="E1650" s="187" t="str">
        <f t="shared" si="501"/>
        <v>SPTotal25-29</v>
      </c>
      <c r="F1650" s="189">
        <f>VLOOKUP(E1650,'Appendix 1b. Pop 2019'!$E$4:$F$1683,2,FALSE)</f>
        <v>3546685</v>
      </c>
      <c r="G1650" s="189">
        <f>VLOOKUP(E1650,'Appendix 2b. Deaths 2019'!$E$4:$F$1683,2,FALSE)</f>
        <v>3658</v>
      </c>
      <c r="H1650" s="190">
        <f t="shared" si="502"/>
        <v>1.0313856460328447E-3</v>
      </c>
      <c r="I1650" s="191">
        <v>5</v>
      </c>
      <c r="J1650" s="213">
        <f>VLOOKUP(E1650,'Appendix 3. nax IBGE 2019'!$E$5:$O$1850,11,FALSE)</f>
        <v>2.499999999999964</v>
      </c>
      <c r="K1650" s="190">
        <f t="shared" si="515"/>
        <v>5.1436654733212775E-3</v>
      </c>
      <c r="L1650" s="190">
        <f t="shared" si="508"/>
        <v>0.99485633452667876</v>
      </c>
      <c r="M1650" s="189">
        <f t="shared" si="519"/>
        <v>97760.086645377756</v>
      </c>
      <c r="N1650" s="189">
        <f t="shared" si="504"/>
        <v>502.84518234672606</v>
      </c>
      <c r="O1650" s="189">
        <f t="shared" si="516"/>
        <v>487543.32027102192</v>
      </c>
      <c r="P1650" s="189">
        <f t="shared" si="517"/>
        <v>5288791.3941168832</v>
      </c>
      <c r="Q1650" s="200">
        <f t="shared" si="518"/>
        <v>54.099700354213475</v>
      </c>
    </row>
    <row r="1651" spans="2:17" x14ac:dyDescent="0.2">
      <c r="B1651" s="209" t="s">
        <v>13</v>
      </c>
      <c r="C1651" s="187" t="s">
        <v>18</v>
      </c>
      <c r="D1651" s="188" t="s">
        <v>124</v>
      </c>
      <c r="E1651" s="187" t="str">
        <f t="shared" si="501"/>
        <v>SPTotal30-34</v>
      </c>
      <c r="F1651" s="189">
        <f>VLOOKUP(E1651,'Appendix 1b. Pop 2019'!$E$4:$F$1683,2,FALSE)</f>
        <v>3844758</v>
      </c>
      <c r="G1651" s="189">
        <f>VLOOKUP(E1651,'Appendix 2b. Deaths 2019'!$E$4:$F$1683,2,FALSE)</f>
        <v>4687</v>
      </c>
      <c r="H1651" s="190">
        <f t="shared" si="502"/>
        <v>1.2190624221342409E-3</v>
      </c>
      <c r="I1651" s="191">
        <v>5</v>
      </c>
      <c r="J1651" s="213">
        <f>VLOOKUP(E1651,'Appendix 3. nax IBGE 2019'!$E$5:$O$1850,11,FALSE)</f>
        <v>2.4999999999999281</v>
      </c>
      <c r="K1651" s="190">
        <f t="shared" si="515"/>
        <v>6.0767921383138562E-3</v>
      </c>
      <c r="L1651" s="190">
        <f t="shared" si="508"/>
        <v>0.9939232078616862</v>
      </c>
      <c r="M1651" s="189">
        <f t="shared" si="519"/>
        <v>97257.241463031023</v>
      </c>
      <c r="N1651" s="189">
        <f t="shared" si="504"/>
        <v>591.01204031663929</v>
      </c>
      <c r="O1651" s="189">
        <f t="shared" si="516"/>
        <v>484808.67721436347</v>
      </c>
      <c r="P1651" s="189">
        <f t="shared" si="517"/>
        <v>4801248.0738458615</v>
      </c>
      <c r="Q1651" s="200">
        <f t="shared" si="518"/>
        <v>49.366484198206358</v>
      </c>
    </row>
    <row r="1652" spans="2:17" x14ac:dyDescent="0.2">
      <c r="B1652" s="209" t="s">
        <v>13</v>
      </c>
      <c r="C1652" s="187" t="s">
        <v>18</v>
      </c>
      <c r="D1652" s="188" t="s">
        <v>125</v>
      </c>
      <c r="E1652" s="187" t="str">
        <f t="shared" si="501"/>
        <v>SPTotal35-39</v>
      </c>
      <c r="F1652" s="189">
        <f>VLOOKUP(E1652,'Appendix 1b. Pop 2019'!$E$4:$F$1683,2,FALSE)</f>
        <v>3823504</v>
      </c>
      <c r="G1652" s="189">
        <f>VLOOKUP(E1652,'Appendix 2b. Deaths 2019'!$E$4:$F$1683,2,FALSE)</f>
        <v>6165</v>
      </c>
      <c r="H1652" s="190">
        <f t="shared" si="502"/>
        <v>1.6123953316120501E-3</v>
      </c>
      <c r="I1652" s="191">
        <v>5</v>
      </c>
      <c r="J1652" s="213">
        <f>VLOOKUP(E1652,'Appendix 3. nax IBGE 2019'!$E$5:$O$1850,11,FALSE)</f>
        <v>2.4999999999999036</v>
      </c>
      <c r="K1652" s="190">
        <f t="shared" si="515"/>
        <v>8.0296093962971046E-3</v>
      </c>
      <c r="L1652" s="190">
        <f t="shared" si="508"/>
        <v>0.99197039060370285</v>
      </c>
      <c r="M1652" s="189">
        <f t="shared" si="519"/>
        <v>96666.229422714387</v>
      </c>
      <c r="N1652" s="189">
        <f t="shared" si="504"/>
        <v>776.19206407723902</v>
      </c>
      <c r="O1652" s="189">
        <f t="shared" si="516"/>
        <v>481390.66695337871</v>
      </c>
      <c r="P1652" s="189">
        <f t="shared" si="517"/>
        <v>4316439.3966314979</v>
      </c>
      <c r="Q1652" s="200">
        <f t="shared" si="518"/>
        <v>44.653023319612714</v>
      </c>
    </row>
    <row r="1653" spans="2:17" x14ac:dyDescent="0.2">
      <c r="B1653" s="209" t="s">
        <v>13</v>
      </c>
      <c r="C1653" s="187" t="s">
        <v>18</v>
      </c>
      <c r="D1653" s="188" t="s">
        <v>126</v>
      </c>
      <c r="E1653" s="187" t="str">
        <f t="shared" si="501"/>
        <v>SPTotal40-44</v>
      </c>
      <c r="F1653" s="189">
        <f>VLOOKUP(E1653,'Appendix 1b. Pop 2019'!$E$4:$F$1683,2,FALSE)</f>
        <v>3475713</v>
      </c>
      <c r="G1653" s="189">
        <f>VLOOKUP(E1653,'Appendix 2b. Deaths 2019'!$E$4:$F$1683,2,FALSE)</f>
        <v>8126</v>
      </c>
      <c r="H1653" s="190">
        <f t="shared" si="502"/>
        <v>2.337937568493141E-3</v>
      </c>
      <c r="I1653" s="191">
        <v>5</v>
      </c>
      <c r="J1653" s="213">
        <f>VLOOKUP(E1653,'Appendix 3. nax IBGE 2019'!$E$5:$O$1850,11,FALSE)</f>
        <v>2.5000000000000306</v>
      </c>
      <c r="K1653" s="190">
        <f t="shared" si="515"/>
        <v>1.1621760466449355E-2</v>
      </c>
      <c r="L1653" s="190">
        <f t="shared" si="508"/>
        <v>0.98837823953355064</v>
      </c>
      <c r="M1653" s="189">
        <f t="shared" si="519"/>
        <v>95890.037358637142</v>
      </c>
      <c r="N1653" s="189">
        <f t="shared" si="504"/>
        <v>1114.411045300961</v>
      </c>
      <c r="O1653" s="189">
        <f t="shared" si="516"/>
        <v>476664.15917993337</v>
      </c>
      <c r="P1653" s="189">
        <f t="shared" si="517"/>
        <v>3835048.7296781195</v>
      </c>
      <c r="Q1653" s="200">
        <f t="shared" si="518"/>
        <v>39.994235431723752</v>
      </c>
    </row>
    <row r="1654" spans="2:17" x14ac:dyDescent="0.2">
      <c r="B1654" s="209" t="s">
        <v>13</v>
      </c>
      <c r="C1654" s="187" t="s">
        <v>18</v>
      </c>
      <c r="D1654" s="188" t="s">
        <v>127</v>
      </c>
      <c r="E1654" s="187" t="str">
        <f t="shared" si="501"/>
        <v>SPTotal45-49</v>
      </c>
      <c r="F1654" s="189">
        <f>VLOOKUP(E1654,'Appendix 1b. Pop 2019'!$E$4:$F$1683,2,FALSE)</f>
        <v>3092380</v>
      </c>
      <c r="G1654" s="189">
        <f>VLOOKUP(E1654,'Appendix 2b. Deaths 2019'!$E$4:$F$1683,2,FALSE)</f>
        <v>10681</v>
      </c>
      <c r="H1654" s="190">
        <f t="shared" si="502"/>
        <v>3.4539739618028834E-3</v>
      </c>
      <c r="I1654" s="191">
        <v>5</v>
      </c>
      <c r="J1654" s="213">
        <f>VLOOKUP(E1654,'Appendix 3. nax IBGE 2019'!$E$5:$O$1850,11,FALSE)</f>
        <v>2.5000000000000249</v>
      </c>
      <c r="K1654" s="190">
        <f t="shared" si="515"/>
        <v>1.7122022261354102E-2</v>
      </c>
      <c r="L1654" s="190">
        <f t="shared" si="508"/>
        <v>0.98287797773864594</v>
      </c>
      <c r="M1654" s="189">
        <f t="shared" si="519"/>
        <v>94775.626313336179</v>
      </c>
      <c r="N1654" s="189">
        <f t="shared" si="504"/>
        <v>1622.7503835707196</v>
      </c>
      <c r="O1654" s="189">
        <f t="shared" si="516"/>
        <v>469821.25560775417</v>
      </c>
      <c r="P1654" s="189">
        <f t="shared" si="517"/>
        <v>3358384.5704981862</v>
      </c>
      <c r="Q1654" s="200">
        <f t="shared" si="518"/>
        <v>35.435108172169549</v>
      </c>
    </row>
    <row r="1655" spans="2:17" x14ac:dyDescent="0.2">
      <c r="B1655" s="209" t="s">
        <v>13</v>
      </c>
      <c r="C1655" s="187" t="s">
        <v>18</v>
      </c>
      <c r="D1655" s="188" t="s">
        <v>128</v>
      </c>
      <c r="E1655" s="187" t="str">
        <f t="shared" si="501"/>
        <v>SPTotal50-54</v>
      </c>
      <c r="F1655" s="189">
        <f>VLOOKUP(E1655,'Appendix 1b. Pop 2019'!$E$4:$F$1683,2,FALSE)</f>
        <v>2872236</v>
      </c>
      <c r="G1655" s="189">
        <f>VLOOKUP(E1655,'Appendix 2b. Deaths 2019'!$E$4:$F$1683,2,FALSE)</f>
        <v>15155</v>
      </c>
      <c r="H1655" s="190">
        <f t="shared" si="502"/>
        <v>5.2763770108027333E-3</v>
      </c>
      <c r="I1655" s="191">
        <v>5</v>
      </c>
      <c r="J1655" s="213">
        <f>VLOOKUP(E1655,'Appendix 3. nax IBGE 2019'!$E$5:$O$1850,11,FALSE)</f>
        <v>2.5000000000000187</v>
      </c>
      <c r="K1655" s="190">
        <f t="shared" si="515"/>
        <v>2.6038413833639709E-2</v>
      </c>
      <c r="L1655" s="190">
        <f t="shared" si="508"/>
        <v>0.9739615861663603</v>
      </c>
      <c r="M1655" s="189">
        <f t="shared" si="519"/>
        <v>93152.875929765461</v>
      </c>
      <c r="N1655" s="189">
        <f t="shared" si="504"/>
        <v>2425.5531332529285</v>
      </c>
      <c r="O1655" s="189">
        <f t="shared" si="516"/>
        <v>459700.49681569496</v>
      </c>
      <c r="P1655" s="189">
        <f t="shared" si="517"/>
        <v>2888563.3148904322</v>
      </c>
      <c r="Q1655" s="200">
        <f t="shared" si="518"/>
        <v>31.008847403362235</v>
      </c>
    </row>
    <row r="1656" spans="2:17" x14ac:dyDescent="0.2">
      <c r="B1656" s="209" t="s">
        <v>13</v>
      </c>
      <c r="C1656" s="187" t="s">
        <v>18</v>
      </c>
      <c r="D1656" s="188" t="s">
        <v>129</v>
      </c>
      <c r="E1656" s="187" t="str">
        <f t="shared" si="501"/>
        <v>SPTotal55-59</v>
      </c>
      <c r="F1656" s="189">
        <f>VLOOKUP(E1656,'Appendix 1b. Pop 2019'!$E$4:$F$1683,2,FALSE)</f>
        <v>2588005</v>
      </c>
      <c r="G1656" s="189">
        <f>VLOOKUP(E1656,'Appendix 2b. Deaths 2019'!$E$4:$F$1683,2,FALSE)</f>
        <v>20867</v>
      </c>
      <c r="H1656" s="190">
        <f t="shared" si="502"/>
        <v>8.0629674208511967E-3</v>
      </c>
      <c r="I1656" s="191">
        <v>5</v>
      </c>
      <c r="J1656" s="213">
        <f>VLOOKUP(E1656,'Appendix 3. nax IBGE 2019'!$E$5:$O$1850,11,FALSE)</f>
        <v>2.4999999999999933</v>
      </c>
      <c r="K1656" s="190">
        <f t="shared" si="515"/>
        <v>3.9518251174875889E-2</v>
      </c>
      <c r="L1656" s="190">
        <f t="shared" si="508"/>
        <v>0.96048174882512416</v>
      </c>
      <c r="M1656" s="189">
        <f t="shared" si="519"/>
        <v>90727.322796512526</v>
      </c>
      <c r="N1656" s="189">
        <f t="shared" si="504"/>
        <v>3585.3851306966253</v>
      </c>
      <c r="O1656" s="189">
        <f t="shared" si="516"/>
        <v>444673.15115582105</v>
      </c>
      <c r="P1656" s="189">
        <f t="shared" si="517"/>
        <v>2428862.8180747372</v>
      </c>
      <c r="Q1656" s="200">
        <f t="shared" si="518"/>
        <v>26.771018290954139</v>
      </c>
    </row>
    <row r="1657" spans="2:17" x14ac:dyDescent="0.2">
      <c r="B1657" s="209" t="s">
        <v>13</v>
      </c>
      <c r="C1657" s="187" t="s">
        <v>18</v>
      </c>
      <c r="D1657" s="188" t="s">
        <v>130</v>
      </c>
      <c r="E1657" s="187" t="str">
        <f t="shared" si="501"/>
        <v>SPTotal60-64</v>
      </c>
      <c r="F1657" s="189">
        <f>VLOOKUP(E1657,'Appendix 1b. Pop 2019'!$E$4:$F$1683,2,FALSE)</f>
        <v>2201933</v>
      </c>
      <c r="G1657" s="189">
        <f>VLOOKUP(E1657,'Appendix 2b. Deaths 2019'!$E$4:$F$1683,2,FALSE)</f>
        <v>26990</v>
      </c>
      <c r="H1657" s="190">
        <f t="shared" si="502"/>
        <v>1.2257412010265525E-2</v>
      </c>
      <c r="I1657" s="191">
        <v>5</v>
      </c>
      <c r="J1657" s="213">
        <f>VLOOKUP(E1657,'Appendix 3. nax IBGE 2019'!$E$5:$O$1850,11,FALSE)</f>
        <v>2.5000000000000062</v>
      </c>
      <c r="K1657" s="190">
        <f t="shared" si="515"/>
        <v>5.9464847220067965E-2</v>
      </c>
      <c r="L1657" s="190">
        <f t="shared" si="508"/>
        <v>0.94053515277993205</v>
      </c>
      <c r="M1657" s="189">
        <f t="shared" si="519"/>
        <v>87141.937665815902</v>
      </c>
      <c r="N1657" s="189">
        <f t="shared" si="504"/>
        <v>5181.8820097584285</v>
      </c>
      <c r="O1657" s="189">
        <f t="shared" si="516"/>
        <v>422754.98330468353</v>
      </c>
      <c r="P1657" s="189">
        <f t="shared" si="517"/>
        <v>1984189.6669189162</v>
      </c>
      <c r="Q1657" s="200">
        <f t="shared" si="518"/>
        <v>22.769629871304495</v>
      </c>
    </row>
    <row r="1658" spans="2:17" x14ac:dyDescent="0.2">
      <c r="B1658" s="209" t="s">
        <v>13</v>
      </c>
      <c r="C1658" s="187" t="s">
        <v>18</v>
      </c>
      <c r="D1658" s="188" t="s">
        <v>131</v>
      </c>
      <c r="E1658" s="187" t="str">
        <f t="shared" si="501"/>
        <v>SPTotal65-69</v>
      </c>
      <c r="F1658" s="189">
        <f>VLOOKUP(E1658,'Appendix 1b. Pop 2019'!$E$4:$F$1683,2,FALSE)</f>
        <v>1710711</v>
      </c>
      <c r="G1658" s="189">
        <f>VLOOKUP(E1658,'Appendix 2b. Deaths 2019'!$E$4:$F$1683,2,FALSE)</f>
        <v>30537</v>
      </c>
      <c r="H1658" s="190">
        <f t="shared" si="502"/>
        <v>1.7850472698193908E-2</v>
      </c>
      <c r="I1658" s="191">
        <v>5</v>
      </c>
      <c r="J1658" s="213">
        <f>VLOOKUP(E1658,'Appendix 3. nax IBGE 2019'!$E$5:$O$1850,11,FALSE)</f>
        <v>2.5000000000000049</v>
      </c>
      <c r="K1658" s="190">
        <f t="shared" si="515"/>
        <v>8.5439523774749893E-2</v>
      </c>
      <c r="L1658" s="190">
        <f t="shared" si="508"/>
        <v>0.91456047622525016</v>
      </c>
      <c r="M1658" s="189">
        <f t="shared" si="519"/>
        <v>81960.055656057477</v>
      </c>
      <c r="N1658" s="189">
        <f t="shared" si="504"/>
        <v>7002.6281238055471</v>
      </c>
      <c r="O1658" s="189">
        <f t="shared" si="516"/>
        <v>392293.70797077351</v>
      </c>
      <c r="P1658" s="189">
        <f t="shared" si="517"/>
        <v>1561434.6836142326</v>
      </c>
      <c r="Q1658" s="200">
        <f t="shared" si="518"/>
        <v>19.051166706947331</v>
      </c>
    </row>
    <row r="1659" spans="2:17" x14ac:dyDescent="0.2">
      <c r="B1659" s="209" t="s">
        <v>13</v>
      </c>
      <c r="C1659" s="187" t="s">
        <v>18</v>
      </c>
      <c r="D1659" s="188" t="s">
        <v>132</v>
      </c>
      <c r="E1659" s="187" t="str">
        <f t="shared" si="501"/>
        <v>SPTotal70-74</v>
      </c>
      <c r="F1659" s="189">
        <f>VLOOKUP(E1659,'Appendix 1b. Pop 2019'!$E$4:$F$1683,2,FALSE)</f>
        <v>1233506</v>
      </c>
      <c r="G1659" s="189">
        <f>VLOOKUP(E1659,'Appendix 2b. Deaths 2019'!$E$4:$F$1683,2,FALSE)</f>
        <v>32207</v>
      </c>
      <c r="H1659" s="190">
        <f t="shared" si="502"/>
        <v>2.6110128365812571E-2</v>
      </c>
      <c r="I1659" s="191">
        <v>5</v>
      </c>
      <c r="J1659" s="213">
        <f>VLOOKUP(E1659,'Appendix 3. nax IBGE 2019'!$E$5:$O$1850,11,FALSE)</f>
        <v>2.500000000000004</v>
      </c>
      <c r="K1659" s="190">
        <f t="shared" si="515"/>
        <v>0.12255108070746071</v>
      </c>
      <c r="L1659" s="190">
        <f t="shared" si="508"/>
        <v>0.87744891929253932</v>
      </c>
      <c r="M1659" s="189">
        <f t="shared" si="519"/>
        <v>74957.427532251924</v>
      </c>
      <c r="N1659" s="189">
        <f t="shared" si="504"/>
        <v>9186.1137511286433</v>
      </c>
      <c r="O1659" s="189">
        <f t="shared" si="516"/>
        <v>351821.85328343807</v>
      </c>
      <c r="P1659" s="189">
        <f t="shared" si="517"/>
        <v>1169140.975643459</v>
      </c>
      <c r="Q1659" s="200">
        <f t="shared" si="518"/>
        <v>15.597399939324397</v>
      </c>
    </row>
    <row r="1660" spans="2:17" x14ac:dyDescent="0.2">
      <c r="B1660" s="209" t="s">
        <v>13</v>
      </c>
      <c r="C1660" s="187" t="s">
        <v>18</v>
      </c>
      <c r="D1660" s="188" t="s">
        <v>133</v>
      </c>
      <c r="E1660" s="187" t="str">
        <f t="shared" si="501"/>
        <v>SPTotal75-79</v>
      </c>
      <c r="F1660" s="189">
        <f>VLOOKUP(E1660,'Appendix 1b. Pop 2019'!$E$4:$F$1683,2,FALSE)</f>
        <v>814670</v>
      </c>
      <c r="G1660" s="189">
        <f>VLOOKUP(E1660,'Appendix 2b. Deaths 2019'!$E$4:$F$1683,2,FALSE)</f>
        <v>33845</v>
      </c>
      <c r="H1660" s="190">
        <f t="shared" si="502"/>
        <v>4.1544429032614433E-2</v>
      </c>
      <c r="I1660" s="191">
        <v>5</v>
      </c>
      <c r="J1660" s="213">
        <f>VLOOKUP(E1660,'Appendix 3. nax IBGE 2019'!$E$5:$O$1850,11,FALSE)</f>
        <v>2.4999999999999969</v>
      </c>
      <c r="K1660" s="190">
        <f t="shared" si="515"/>
        <v>0.18817779729951378</v>
      </c>
      <c r="L1660" s="190">
        <f t="shared" si="508"/>
        <v>0.81182220270048622</v>
      </c>
      <c r="M1660" s="189">
        <f t="shared" si="519"/>
        <v>65771.313781123288</v>
      </c>
      <c r="N1660" s="189">
        <f t="shared" si="504"/>
        <v>12376.700952826935</v>
      </c>
      <c r="O1660" s="189">
        <f t="shared" si="516"/>
        <v>297914.81652354909</v>
      </c>
      <c r="P1660" s="189">
        <f t="shared" si="517"/>
        <v>817319.12236002088</v>
      </c>
      <c r="Q1660" s="200">
        <f t="shared" si="518"/>
        <v>12.426680803122345</v>
      </c>
    </row>
    <row r="1661" spans="2:17" x14ac:dyDescent="0.2">
      <c r="B1661" s="209" t="s">
        <v>13</v>
      </c>
      <c r="C1661" s="187" t="s">
        <v>18</v>
      </c>
      <c r="D1661" s="188" t="s">
        <v>134</v>
      </c>
      <c r="E1661" s="187" t="str">
        <f t="shared" si="501"/>
        <v>SPTotal80-84</v>
      </c>
      <c r="F1661" s="189">
        <f>VLOOKUP(E1661,'Appendix 1b. Pop 2019'!$E$4:$F$1683,2,FALSE)</f>
        <v>542741</v>
      </c>
      <c r="G1661" s="189">
        <f>VLOOKUP(E1661,'Appendix 2b. Deaths 2019'!$E$4:$F$1683,2,FALSE)</f>
        <v>36048</v>
      </c>
      <c r="H1661" s="190">
        <f t="shared" si="502"/>
        <v>6.6418420572611978E-2</v>
      </c>
      <c r="I1661" s="191">
        <v>5</v>
      </c>
      <c r="J1661" s="213">
        <f>VLOOKUP(E1661,'Appendix 3. nax IBGE 2019'!$E$5:$O$1850,11,FALSE)</f>
        <v>2.4999999999999996</v>
      </c>
      <c r="K1661" s="190">
        <f t="shared" si="515"/>
        <v>0.28480187592536116</v>
      </c>
      <c r="L1661" s="190">
        <f t="shared" si="508"/>
        <v>0.71519812407463879</v>
      </c>
      <c r="M1661" s="189">
        <f t="shared" si="519"/>
        <v>53394.612828296355</v>
      </c>
      <c r="N1661" s="189">
        <f t="shared" si="504"/>
        <v>15206.885897807155</v>
      </c>
      <c r="O1661" s="189">
        <f t="shared" si="516"/>
        <v>228955.84939696384</v>
      </c>
      <c r="P1661" s="189">
        <f t="shared" si="517"/>
        <v>519404.30583647185</v>
      </c>
      <c r="Q1661" s="200">
        <f t="shared" si="518"/>
        <v>9.7276537523878197</v>
      </c>
    </row>
    <row r="1662" spans="2:17" x14ac:dyDescent="0.2">
      <c r="B1662" s="209" t="s">
        <v>13</v>
      </c>
      <c r="C1662" s="187" t="s">
        <v>18</v>
      </c>
      <c r="D1662" s="188" t="s">
        <v>135</v>
      </c>
      <c r="E1662" s="187" t="str">
        <f t="shared" si="501"/>
        <v>SPTotal85-89</v>
      </c>
      <c r="F1662" s="189">
        <f>VLOOKUP(E1662,'Appendix 1b. Pop 2019'!$E$4:$F$1683,2,FALSE)</f>
        <v>297067</v>
      </c>
      <c r="G1662" s="189">
        <f>VLOOKUP(E1662,'Appendix 2b. Deaths 2019'!$E$4:$F$1683,2,FALSE)</f>
        <v>31939</v>
      </c>
      <c r="H1662" s="190">
        <f t="shared" si="502"/>
        <v>0.10751446643349817</v>
      </c>
      <c r="I1662" s="191">
        <v>5</v>
      </c>
      <c r="J1662" s="213">
        <f>VLOOKUP(E1662,'Appendix 3. nax IBGE 2019'!$E$5:$O$1850,11,FALSE)</f>
        <v>2.5</v>
      </c>
      <c r="K1662" s="190">
        <f t="shared" si="515"/>
        <v>0.42369025335984689</v>
      </c>
      <c r="L1662" s="190">
        <f t="shared" si="508"/>
        <v>0.57630974664015311</v>
      </c>
      <c r="M1662" s="189">
        <f t="shared" si="519"/>
        <v>38187.726930489196</v>
      </c>
      <c r="N1662" s="189">
        <f t="shared" si="504"/>
        <v>16179.767698415615</v>
      </c>
      <c r="O1662" s="189">
        <f t="shared" si="516"/>
        <v>150489.21540640696</v>
      </c>
      <c r="P1662" s="189">
        <f t="shared" si="517"/>
        <v>290448.45643950801</v>
      </c>
      <c r="Q1662" s="200">
        <f t="shared" si="518"/>
        <v>7.605806362033376</v>
      </c>
    </row>
    <row r="1663" spans="2:17" x14ac:dyDescent="0.2">
      <c r="B1663" s="210" t="s">
        <v>13</v>
      </c>
      <c r="C1663" s="211" t="s">
        <v>18</v>
      </c>
      <c r="D1663" s="203" t="s">
        <v>8</v>
      </c>
      <c r="E1663" s="211" t="str">
        <f t="shared" si="501"/>
        <v>SPTotal90+</v>
      </c>
      <c r="F1663" s="204">
        <f>VLOOKUP(E1663,'Appendix 1b. Pop 2019'!$E$4:$F$1683,2,FALSE)</f>
        <v>193341</v>
      </c>
      <c r="G1663" s="204">
        <f>VLOOKUP(E1663,'Appendix 2b. Deaths 2019'!$E$4:$F$1683,2,FALSE)</f>
        <v>30402</v>
      </c>
      <c r="H1663" s="202">
        <f t="shared" si="502"/>
        <v>0.15724548854097165</v>
      </c>
      <c r="I1663" s="205"/>
      <c r="J1663" s="214">
        <f>VLOOKUP(E1663,'Appendix 3. nax IBGE 2019'!$E$5:$O$1850,11,FALSE)</f>
        <v>6.6934222478490835</v>
      </c>
      <c r="K1663" s="202">
        <v>1</v>
      </c>
      <c r="L1663" s="202">
        <f t="shared" si="508"/>
        <v>0</v>
      </c>
      <c r="M1663" s="204">
        <f t="shared" si="519"/>
        <v>22007.959232073583</v>
      </c>
      <c r="N1663" s="204">
        <f t="shared" si="504"/>
        <v>22007.959232073583</v>
      </c>
      <c r="O1663" s="204">
        <f>M1663*Q1663</f>
        <v>139959.24103310108</v>
      </c>
      <c r="P1663" s="204">
        <f>O1663</f>
        <v>139959.24103310108</v>
      </c>
      <c r="Q1663" s="206">
        <f>1/H1663</f>
        <v>6.3594829287546872</v>
      </c>
    </row>
    <row r="1664" spans="2:17" x14ac:dyDescent="0.2">
      <c r="B1664" s="207" t="s">
        <v>45</v>
      </c>
      <c r="C1664" s="208" t="s">
        <v>18</v>
      </c>
      <c r="D1664" s="194">
        <v>0</v>
      </c>
      <c r="E1664" s="208" t="str">
        <f t="shared" si="501"/>
        <v>TOTotal0</v>
      </c>
      <c r="F1664" s="195">
        <f>VLOOKUP(E1664,'Appendix 1b. Pop 2019'!$E$4:$F$1683,2,FALSE)</f>
        <v>25641</v>
      </c>
      <c r="G1664" s="195">
        <f>VLOOKUP(E1664,'Appendix 2b. Deaths 2019'!$E$4:$F$1683,2,FALSE)</f>
        <v>283</v>
      </c>
      <c r="H1664" s="193">
        <f t="shared" si="502"/>
        <v>1.1037011037011038E-2</v>
      </c>
      <c r="I1664" s="196">
        <v>1</v>
      </c>
      <c r="J1664" s="212">
        <f>VLOOKUP(E1664,'Appendix 3. nax IBGE 2019'!$E$5:$O$1850,11,FALSE)</f>
        <v>9.3476107021577381E-2</v>
      </c>
      <c r="K1664" s="193">
        <f t="shared" ref="K1664:K1682" si="520">(I1664*H1664)/(1+(I1664-J1664)*H1664)</f>
        <v>1.0927676202991831E-2</v>
      </c>
      <c r="L1664" s="193">
        <f t="shared" si="508"/>
        <v>0.98907232379700816</v>
      </c>
      <c r="M1664" s="195">
        <v>100000</v>
      </c>
      <c r="N1664" s="195">
        <f t="shared" si="504"/>
        <v>1092.7676202991831</v>
      </c>
      <c r="O1664" s="195">
        <f t="shared" ref="O1664:O1682" si="521">M1665*I1664+N1664*J1664</f>
        <v>99009.380042725621</v>
      </c>
      <c r="P1664" s="195">
        <f t="shared" ref="P1664:P1682" si="522">P1665+O1664</f>
        <v>7684504.0872463826</v>
      </c>
      <c r="Q1664" s="197">
        <f t="shared" ref="Q1664:Q1682" si="523">P1664/M1664</f>
        <v>76.845040872463827</v>
      </c>
    </row>
    <row r="1665" spans="2:17" x14ac:dyDescent="0.2">
      <c r="B1665" s="209" t="s">
        <v>45</v>
      </c>
      <c r="C1665" s="187" t="s">
        <v>18</v>
      </c>
      <c r="D1665" s="199" t="s">
        <v>139</v>
      </c>
      <c r="E1665" s="187" t="str">
        <f t="shared" si="501"/>
        <v>TOTotal01-04</v>
      </c>
      <c r="F1665" s="189">
        <f>VLOOKUP(E1665,'Appendix 1b. Pop 2019'!$E$4:$F$1683,2,FALSE)</f>
        <v>99792</v>
      </c>
      <c r="G1665" s="189">
        <f>VLOOKUP(E1665,'Appendix 2b. Deaths 2019'!$E$4:$F$1683,2,FALSE)</f>
        <v>59</v>
      </c>
      <c r="H1665" s="190">
        <f t="shared" si="502"/>
        <v>5.9122975789642452E-4</v>
      </c>
      <c r="I1665" s="191">
        <v>4</v>
      </c>
      <c r="J1665" s="213">
        <f>VLOOKUP(E1665,'Appendix 3. nax IBGE 2019'!$E$5:$O$1850,11,FALSE)</f>
        <v>1.5004504420298614</v>
      </c>
      <c r="K1665" s="190">
        <f t="shared" si="520"/>
        <v>2.3614292922971717E-3</v>
      </c>
      <c r="L1665" s="190">
        <f t="shared" si="508"/>
        <v>0.99763857070770279</v>
      </c>
      <c r="M1665" s="189">
        <f t="shared" ref="M1665:M1683" si="524">M1664-N1664</f>
        <v>98907.232379700814</v>
      </c>
      <c r="N1665" s="189">
        <f t="shared" si="504"/>
        <v>233.56243576146881</v>
      </c>
      <c r="O1665" s="189">
        <f t="shared" si="521"/>
        <v>395045.12863573723</v>
      </c>
      <c r="P1665" s="189">
        <f t="shared" si="522"/>
        <v>7585494.7072036574</v>
      </c>
      <c r="Q1665" s="200">
        <f t="shared" si="523"/>
        <v>76.69302360097646</v>
      </c>
    </row>
    <row r="1666" spans="2:17" x14ac:dyDescent="0.2">
      <c r="B1666" s="209" t="s">
        <v>45</v>
      </c>
      <c r="C1666" s="187" t="s">
        <v>18</v>
      </c>
      <c r="D1666" s="199" t="s">
        <v>138</v>
      </c>
      <c r="E1666" s="187" t="str">
        <f t="shared" si="501"/>
        <v>TOTotal05-09</v>
      </c>
      <c r="F1666" s="189">
        <f>VLOOKUP(E1666,'Appendix 1b. Pop 2019'!$E$4:$F$1683,2,FALSE)</f>
        <v>125475</v>
      </c>
      <c r="G1666" s="189">
        <f>VLOOKUP(E1666,'Appendix 2b. Deaths 2019'!$E$4:$F$1683,2,FALSE)</f>
        <v>33</v>
      </c>
      <c r="H1666" s="190">
        <f t="shared" si="502"/>
        <v>2.6300059772863118E-4</v>
      </c>
      <c r="I1666" s="191">
        <v>5</v>
      </c>
      <c r="J1666" s="213">
        <f>VLOOKUP(E1666,'Appendix 3. nax IBGE 2019'!$E$5:$O$1850,11,FALSE)</f>
        <v>2.5000000000000537</v>
      </c>
      <c r="K1666" s="190">
        <f t="shared" si="520"/>
        <v>1.3141389403261454E-3</v>
      </c>
      <c r="L1666" s="190">
        <f t="shared" si="508"/>
        <v>0.99868586105967383</v>
      </c>
      <c r="M1666" s="189">
        <f t="shared" si="524"/>
        <v>98673.669943939341</v>
      </c>
      <c r="N1666" s="189">
        <f t="shared" si="504"/>
        <v>129.67091205822027</v>
      </c>
      <c r="O1666" s="189">
        <f t="shared" si="521"/>
        <v>493044.17243955116</v>
      </c>
      <c r="P1666" s="189">
        <f t="shared" si="522"/>
        <v>7190449.5785679203</v>
      </c>
      <c r="Q1666" s="200">
        <f t="shared" si="523"/>
        <v>72.871005838265845</v>
      </c>
    </row>
    <row r="1667" spans="2:17" x14ac:dyDescent="0.2">
      <c r="B1667" s="209" t="s">
        <v>45</v>
      </c>
      <c r="C1667" s="187" t="s">
        <v>18</v>
      </c>
      <c r="D1667" s="199" t="s">
        <v>120</v>
      </c>
      <c r="E1667" s="187" t="str">
        <f t="shared" si="501"/>
        <v>TOTotal10-14</v>
      </c>
      <c r="F1667" s="189">
        <f>VLOOKUP(E1667,'Appendix 1b. Pop 2019'!$E$4:$F$1683,2,FALSE)</f>
        <v>133973</v>
      </c>
      <c r="G1667" s="189">
        <f>VLOOKUP(E1667,'Appendix 2b. Deaths 2019'!$E$4:$F$1683,2,FALSE)</f>
        <v>59</v>
      </c>
      <c r="H1667" s="190">
        <f t="shared" si="502"/>
        <v>4.4038724220551902E-4</v>
      </c>
      <c r="I1667" s="191">
        <v>5</v>
      </c>
      <c r="J1667" s="213">
        <f>VLOOKUP(E1667,'Appendix 3. nax IBGE 2019'!$E$5:$O$1850,11,FALSE)</f>
        <v>2.5000000000000577</v>
      </c>
      <c r="K1667" s="190">
        <f t="shared" si="520"/>
        <v>2.1995146155882207E-3</v>
      </c>
      <c r="L1667" s="190">
        <f t="shared" si="508"/>
        <v>0.99780048538441179</v>
      </c>
      <c r="M1667" s="189">
        <f t="shared" si="524"/>
        <v>98543.999031881118</v>
      </c>
      <c r="N1667" s="189">
        <f t="shared" si="504"/>
        <v>216.74896614913399</v>
      </c>
      <c r="O1667" s="189">
        <f t="shared" si="521"/>
        <v>492178.12274403282</v>
      </c>
      <c r="P1667" s="189">
        <f t="shared" si="522"/>
        <v>6697405.4061283693</v>
      </c>
      <c r="Q1667" s="200">
        <f t="shared" si="523"/>
        <v>67.963604805216136</v>
      </c>
    </row>
    <row r="1668" spans="2:17" x14ac:dyDescent="0.2">
      <c r="B1668" s="209" t="s">
        <v>45</v>
      </c>
      <c r="C1668" s="187" t="s">
        <v>18</v>
      </c>
      <c r="D1668" s="188" t="s">
        <v>121</v>
      </c>
      <c r="E1668" s="187" t="str">
        <f t="shared" ref="E1668:E1683" si="525">_xlfn.CONCAT(B1668,C1668,D1668)</f>
        <v>TOTotal15-19</v>
      </c>
      <c r="F1668" s="189">
        <f>VLOOKUP(E1668,'Appendix 1b. Pop 2019'!$E$4:$F$1683,2,FALSE)</f>
        <v>138398</v>
      </c>
      <c r="G1668" s="189">
        <f>VLOOKUP(E1668,'Appendix 2b. Deaths 2019'!$E$4:$F$1683,2,FALSE)</f>
        <v>166</v>
      </c>
      <c r="H1668" s="190">
        <f t="shared" ref="H1668:H1683" si="526">G1668/F1668</f>
        <v>1.1994392982557552E-3</v>
      </c>
      <c r="I1668" s="191">
        <v>5</v>
      </c>
      <c r="J1668" s="213">
        <f>VLOOKUP(E1668,'Appendix 3. nax IBGE 2019'!$E$5:$O$1850,11,FALSE)</f>
        <v>2.4999999999998899</v>
      </c>
      <c r="K1668" s="190">
        <f t="shared" si="520"/>
        <v>5.9792670715278825E-3</v>
      </c>
      <c r="L1668" s="190">
        <f t="shared" si="508"/>
        <v>0.99402073292847215</v>
      </c>
      <c r="M1668" s="189">
        <f t="shared" si="524"/>
        <v>98327.250065731991</v>
      </c>
      <c r="N1668" s="189">
        <f t="shared" ref="N1668:N1683" si="527">M1668*K1668</f>
        <v>587.92488855191914</v>
      </c>
      <c r="O1668" s="189">
        <f t="shared" si="521"/>
        <v>490166.43810728006</v>
      </c>
      <c r="P1668" s="189">
        <f t="shared" si="522"/>
        <v>6205227.2833843362</v>
      </c>
      <c r="Q1668" s="200">
        <f t="shared" si="523"/>
        <v>63.107910362957647</v>
      </c>
    </row>
    <row r="1669" spans="2:17" x14ac:dyDescent="0.2">
      <c r="B1669" s="209" t="s">
        <v>45</v>
      </c>
      <c r="C1669" s="187" t="s">
        <v>18</v>
      </c>
      <c r="D1669" s="188" t="s">
        <v>122</v>
      </c>
      <c r="E1669" s="187" t="str">
        <f t="shared" si="525"/>
        <v>TOTotal20-24</v>
      </c>
      <c r="F1669" s="189">
        <f>VLOOKUP(E1669,'Appendix 1b. Pop 2019'!$E$4:$F$1683,2,FALSE)</f>
        <v>144130</v>
      </c>
      <c r="G1669" s="189">
        <f>VLOOKUP(E1669,'Appendix 2b. Deaths 2019'!$E$4:$F$1683,2,FALSE)</f>
        <v>191</v>
      </c>
      <c r="H1669" s="190">
        <f t="shared" si="526"/>
        <v>1.3251925345174496E-3</v>
      </c>
      <c r="I1669" s="191">
        <v>5</v>
      </c>
      <c r="J1669" s="213">
        <f>VLOOKUP(E1669,'Appendix 3. nax IBGE 2019'!$E$5:$O$1850,11,FALSE)</f>
        <v>2.4999999999999529</v>
      </c>
      <c r="K1669" s="190">
        <f t="shared" si="520"/>
        <v>6.604083467316702E-3</v>
      </c>
      <c r="L1669" s="190">
        <f t="shared" ref="L1669:L1683" si="528">1-K1669</f>
        <v>0.99339591653268333</v>
      </c>
      <c r="M1669" s="189">
        <f t="shared" si="524"/>
        <v>97739.325177180071</v>
      </c>
      <c r="N1669" s="189">
        <f t="shared" si="527"/>
        <v>645.47866150930599</v>
      </c>
      <c r="O1669" s="189">
        <f t="shared" si="521"/>
        <v>487082.92923212709</v>
      </c>
      <c r="P1669" s="189">
        <f t="shared" si="522"/>
        <v>5715060.8452770561</v>
      </c>
      <c r="Q1669" s="200">
        <f t="shared" si="523"/>
        <v>58.47248111153722</v>
      </c>
    </row>
    <row r="1670" spans="2:17" x14ac:dyDescent="0.2">
      <c r="B1670" s="209" t="s">
        <v>45</v>
      </c>
      <c r="C1670" s="187" t="s">
        <v>18</v>
      </c>
      <c r="D1670" s="188" t="s">
        <v>123</v>
      </c>
      <c r="E1670" s="187" t="str">
        <f t="shared" si="525"/>
        <v>TOTotal25-29</v>
      </c>
      <c r="F1670" s="189">
        <f>VLOOKUP(E1670,'Appendix 1b. Pop 2019'!$E$4:$F$1683,2,FALSE)</f>
        <v>136343</v>
      </c>
      <c r="G1670" s="189">
        <f>VLOOKUP(E1670,'Appendix 2b. Deaths 2019'!$E$4:$F$1683,2,FALSE)</f>
        <v>214</v>
      </c>
      <c r="H1670" s="190">
        <f t="shared" si="526"/>
        <v>1.5695708617237409E-3</v>
      </c>
      <c r="I1670" s="191">
        <v>5</v>
      </c>
      <c r="J1670" s="213">
        <f>VLOOKUP(E1670,'Appendix 3. nax IBGE 2019'!$E$5:$O$1850,11,FALSE)</f>
        <v>2.5000000000000062</v>
      </c>
      <c r="K1670" s="190">
        <f t="shared" si="520"/>
        <v>7.8171802627157033E-3</v>
      </c>
      <c r="L1670" s="190">
        <f t="shared" si="528"/>
        <v>0.99218281973728428</v>
      </c>
      <c r="M1670" s="189">
        <f t="shared" si="524"/>
        <v>97093.846515670768</v>
      </c>
      <c r="N1670" s="189">
        <f t="shared" si="527"/>
        <v>759.00010061344938</v>
      </c>
      <c r="O1670" s="189">
        <f t="shared" si="521"/>
        <v>483571.7323268202</v>
      </c>
      <c r="P1670" s="189">
        <f t="shared" si="522"/>
        <v>5227977.9160449291</v>
      </c>
      <c r="Q1670" s="200">
        <f t="shared" si="523"/>
        <v>53.844585456825456</v>
      </c>
    </row>
    <row r="1671" spans="2:17" x14ac:dyDescent="0.2">
      <c r="B1671" s="209" t="s">
        <v>45</v>
      </c>
      <c r="C1671" s="187" t="s">
        <v>18</v>
      </c>
      <c r="D1671" s="188" t="s">
        <v>124</v>
      </c>
      <c r="E1671" s="187" t="str">
        <f t="shared" si="525"/>
        <v>TOTotal30-34</v>
      </c>
      <c r="F1671" s="189">
        <f>VLOOKUP(E1671,'Appendix 1b. Pop 2019'!$E$4:$F$1683,2,FALSE)</f>
        <v>130427</v>
      </c>
      <c r="G1671" s="189">
        <f>VLOOKUP(E1671,'Appendix 2b. Deaths 2019'!$E$4:$F$1683,2,FALSE)</f>
        <v>245</v>
      </c>
      <c r="H1671" s="190">
        <f t="shared" si="526"/>
        <v>1.8784454139096965E-3</v>
      </c>
      <c r="I1671" s="191">
        <v>5</v>
      </c>
      <c r="J1671" s="213">
        <f>VLOOKUP(E1671,'Appendix 3. nax IBGE 2019'!$E$5:$O$1850,11,FALSE)</f>
        <v>2.4999999999999698</v>
      </c>
      <c r="K1671" s="190">
        <f t="shared" si="520"/>
        <v>9.3483262680336843E-3</v>
      </c>
      <c r="L1671" s="190">
        <f t="shared" si="528"/>
        <v>0.99065167373196628</v>
      </c>
      <c r="M1671" s="189">
        <f t="shared" si="524"/>
        <v>96334.846415057313</v>
      </c>
      <c r="N1671" s="189">
        <f t="shared" si="527"/>
        <v>900.56957526887084</v>
      </c>
      <c r="O1671" s="189">
        <f t="shared" si="521"/>
        <v>479422.80813711433</v>
      </c>
      <c r="P1671" s="189">
        <f t="shared" si="522"/>
        <v>4744406.1837181086</v>
      </c>
      <c r="Q1671" s="200">
        <f t="shared" si="523"/>
        <v>49.249117637836903</v>
      </c>
    </row>
    <row r="1672" spans="2:17" x14ac:dyDescent="0.2">
      <c r="B1672" s="209" t="s">
        <v>45</v>
      </c>
      <c r="C1672" s="187" t="s">
        <v>18</v>
      </c>
      <c r="D1672" s="188" t="s">
        <v>125</v>
      </c>
      <c r="E1672" s="187" t="str">
        <f t="shared" si="525"/>
        <v>TOTotal35-39</v>
      </c>
      <c r="F1672" s="189">
        <f>VLOOKUP(E1672,'Appendix 1b. Pop 2019'!$E$4:$F$1683,2,FALSE)</f>
        <v>124529</v>
      </c>
      <c r="G1672" s="189">
        <f>VLOOKUP(E1672,'Appendix 2b. Deaths 2019'!$E$4:$F$1683,2,FALSE)</f>
        <v>261</v>
      </c>
      <c r="H1672" s="190">
        <f t="shared" si="526"/>
        <v>2.0958973411815724E-3</v>
      </c>
      <c r="I1672" s="191">
        <v>5</v>
      </c>
      <c r="J1672" s="213">
        <f>VLOOKUP(E1672,'Appendix 3. nax IBGE 2019'!$E$5:$O$1850,11,FALSE)</f>
        <v>2.5000000000000502</v>
      </c>
      <c r="K1672" s="190">
        <f t="shared" si="520"/>
        <v>1.0424863098780572E-2</v>
      </c>
      <c r="L1672" s="190">
        <f t="shared" si="528"/>
        <v>0.98957513690121945</v>
      </c>
      <c r="M1672" s="189">
        <f t="shared" si="524"/>
        <v>95434.276839788436</v>
      </c>
      <c r="N1672" s="189">
        <f t="shared" si="527"/>
        <v>994.88927098591978</v>
      </c>
      <c r="O1672" s="189">
        <f t="shared" si="521"/>
        <v>474684.16102147743</v>
      </c>
      <c r="P1672" s="189">
        <f t="shared" si="522"/>
        <v>4264983.3755809944</v>
      </c>
      <c r="Q1672" s="200">
        <f t="shared" si="523"/>
        <v>44.690267656566334</v>
      </c>
    </row>
    <row r="1673" spans="2:17" x14ac:dyDescent="0.2">
      <c r="B1673" s="209" t="s">
        <v>45</v>
      </c>
      <c r="C1673" s="187" t="s">
        <v>18</v>
      </c>
      <c r="D1673" s="188" t="s">
        <v>126</v>
      </c>
      <c r="E1673" s="187" t="str">
        <f t="shared" si="525"/>
        <v>TOTotal40-44</v>
      </c>
      <c r="F1673" s="189">
        <f>VLOOKUP(E1673,'Appendix 1b. Pop 2019'!$E$4:$F$1683,2,FALSE)</f>
        <v>111552</v>
      </c>
      <c r="G1673" s="189">
        <f>VLOOKUP(E1673,'Appendix 2b. Deaths 2019'!$E$4:$F$1683,2,FALSE)</f>
        <v>286</v>
      </c>
      <c r="H1673" s="190">
        <f t="shared" si="526"/>
        <v>2.5638267355134825E-3</v>
      </c>
      <c r="I1673" s="191">
        <v>5</v>
      </c>
      <c r="J1673" s="213">
        <f>VLOOKUP(E1673,'Appendix 3. nax IBGE 2019'!$E$5:$O$1850,11,FALSE)</f>
        <v>2.4999999999999933</v>
      </c>
      <c r="K1673" s="190">
        <f t="shared" si="520"/>
        <v>1.273749187205501E-2</v>
      </c>
      <c r="L1673" s="190">
        <f t="shared" si="528"/>
        <v>0.98726250812794503</v>
      </c>
      <c r="M1673" s="189">
        <f t="shared" si="524"/>
        <v>94439.387568802515</v>
      </c>
      <c r="N1673" s="189">
        <f t="shared" si="527"/>
        <v>1202.9209315594749</v>
      </c>
      <c r="O1673" s="189">
        <f t="shared" si="521"/>
        <v>469189.63551511389</v>
      </c>
      <c r="P1673" s="189">
        <f t="shared" si="522"/>
        <v>3790299.2145595173</v>
      </c>
      <c r="Q1673" s="200">
        <f t="shared" si="523"/>
        <v>40.134728868271694</v>
      </c>
    </row>
    <row r="1674" spans="2:17" x14ac:dyDescent="0.2">
      <c r="B1674" s="209" t="s">
        <v>45</v>
      </c>
      <c r="C1674" s="187" t="s">
        <v>18</v>
      </c>
      <c r="D1674" s="188" t="s">
        <v>127</v>
      </c>
      <c r="E1674" s="187" t="str">
        <f t="shared" si="525"/>
        <v>TOTotal45-49</v>
      </c>
      <c r="F1674" s="189">
        <f>VLOOKUP(E1674,'Appendix 1b. Pop 2019'!$E$4:$F$1683,2,FALSE)</f>
        <v>91952</v>
      </c>
      <c r="G1674" s="189">
        <f>VLOOKUP(E1674,'Appendix 2b. Deaths 2019'!$E$4:$F$1683,2,FALSE)</f>
        <v>329</v>
      </c>
      <c r="H1674" s="190">
        <f t="shared" si="526"/>
        <v>3.5779537149817297E-3</v>
      </c>
      <c r="I1674" s="191">
        <v>5</v>
      </c>
      <c r="J1674" s="213">
        <f>VLOOKUP(E1674,'Appendix 3. nax IBGE 2019'!$E$5:$O$1850,11,FALSE)</f>
        <v>2.5000000000000169</v>
      </c>
      <c r="K1674" s="190">
        <f t="shared" si="520"/>
        <v>1.7731165352548386E-2</v>
      </c>
      <c r="L1674" s="190">
        <f t="shared" si="528"/>
        <v>0.98226883464745163</v>
      </c>
      <c r="M1674" s="189">
        <f t="shared" si="524"/>
        <v>93236.466637243037</v>
      </c>
      <c r="N1674" s="189">
        <f t="shared" si="527"/>
        <v>1653.1912068323172</v>
      </c>
      <c r="O1674" s="189">
        <f t="shared" si="521"/>
        <v>462049.35516913445</v>
      </c>
      <c r="P1674" s="189">
        <f t="shared" si="522"/>
        <v>3321109.5790444035</v>
      </c>
      <c r="Q1674" s="200">
        <f t="shared" si="523"/>
        <v>35.620285697504073</v>
      </c>
    </row>
    <row r="1675" spans="2:17" x14ac:dyDescent="0.2">
      <c r="B1675" s="209" t="s">
        <v>45</v>
      </c>
      <c r="C1675" s="187" t="s">
        <v>18</v>
      </c>
      <c r="D1675" s="188" t="s">
        <v>128</v>
      </c>
      <c r="E1675" s="187" t="str">
        <f t="shared" si="525"/>
        <v>TOTotal50-54</v>
      </c>
      <c r="F1675" s="189">
        <f>VLOOKUP(E1675,'Appendix 1b. Pop 2019'!$E$4:$F$1683,2,FALSE)</f>
        <v>80356</v>
      </c>
      <c r="G1675" s="189">
        <f>VLOOKUP(E1675,'Appendix 2b. Deaths 2019'!$E$4:$F$1683,2,FALSE)</f>
        <v>398</v>
      </c>
      <c r="H1675" s="190">
        <f t="shared" si="526"/>
        <v>4.9529593309771518E-3</v>
      </c>
      <c r="I1675" s="191">
        <v>5</v>
      </c>
      <c r="J1675" s="213">
        <f>VLOOKUP(E1675,'Appendix 3. nax IBGE 2019'!$E$5:$O$1850,11,FALSE)</f>
        <v>2.5000000000000004</v>
      </c>
      <c r="K1675" s="190">
        <f t="shared" si="520"/>
        <v>2.4461899669334118E-2</v>
      </c>
      <c r="L1675" s="190">
        <f t="shared" si="528"/>
        <v>0.9755381003306659</v>
      </c>
      <c r="M1675" s="189">
        <f t="shared" si="524"/>
        <v>91583.275430410722</v>
      </c>
      <c r="N1675" s="189">
        <f t="shared" si="527"/>
        <v>2240.3008949676996</v>
      </c>
      <c r="O1675" s="189">
        <f t="shared" si="521"/>
        <v>452315.62491463433</v>
      </c>
      <c r="P1675" s="189">
        <f t="shared" si="522"/>
        <v>2859060.2238752688</v>
      </c>
      <c r="Q1675" s="200">
        <f t="shared" si="523"/>
        <v>31.218147750652545</v>
      </c>
    </row>
    <row r="1676" spans="2:17" x14ac:dyDescent="0.2">
      <c r="B1676" s="209" t="s">
        <v>45</v>
      </c>
      <c r="C1676" s="187" t="s">
        <v>18</v>
      </c>
      <c r="D1676" s="188" t="s">
        <v>129</v>
      </c>
      <c r="E1676" s="187" t="str">
        <f t="shared" si="525"/>
        <v>TOTotal55-59</v>
      </c>
      <c r="F1676" s="189">
        <f>VLOOKUP(E1676,'Appendix 1b. Pop 2019'!$E$4:$F$1683,2,FALSE)</f>
        <v>65362</v>
      </c>
      <c r="G1676" s="189">
        <f>VLOOKUP(E1676,'Appendix 2b. Deaths 2019'!$E$4:$F$1683,2,FALSE)</f>
        <v>465</v>
      </c>
      <c r="H1676" s="190">
        <f t="shared" si="526"/>
        <v>7.1142253908999115E-3</v>
      </c>
      <c r="I1676" s="191">
        <v>5</v>
      </c>
      <c r="J1676" s="213">
        <f>VLOOKUP(E1676,'Appendix 3. nax IBGE 2019'!$E$5:$O$1850,11,FALSE)</f>
        <v>2.4999999999999907</v>
      </c>
      <c r="K1676" s="190">
        <f t="shared" si="520"/>
        <v>3.4949529872453006E-2</v>
      </c>
      <c r="L1676" s="190">
        <f t="shared" si="528"/>
        <v>0.96505047012754697</v>
      </c>
      <c r="M1676" s="189">
        <f t="shared" si="524"/>
        <v>89342.97453544302</v>
      </c>
      <c r="N1676" s="189">
        <f t="shared" si="527"/>
        <v>3122.4949574202742</v>
      </c>
      <c r="O1676" s="189">
        <f t="shared" si="521"/>
        <v>438908.63528366433</v>
      </c>
      <c r="P1676" s="189">
        <f t="shared" si="522"/>
        <v>2406744.5989606343</v>
      </c>
      <c r="Q1676" s="200">
        <f t="shared" si="523"/>
        <v>26.938263601307128</v>
      </c>
    </row>
    <row r="1677" spans="2:17" x14ac:dyDescent="0.2">
      <c r="B1677" s="209" t="s">
        <v>45</v>
      </c>
      <c r="C1677" s="187" t="s">
        <v>18</v>
      </c>
      <c r="D1677" s="188" t="s">
        <v>130</v>
      </c>
      <c r="E1677" s="187" t="str">
        <f t="shared" si="525"/>
        <v>TOTotal60-64</v>
      </c>
      <c r="F1677" s="189">
        <f>VLOOKUP(E1677,'Appendix 1b. Pop 2019'!$E$4:$F$1683,2,FALSE)</f>
        <v>51972</v>
      </c>
      <c r="G1677" s="189">
        <f>VLOOKUP(E1677,'Appendix 2b. Deaths 2019'!$E$4:$F$1683,2,FALSE)</f>
        <v>597</v>
      </c>
      <c r="H1677" s="190">
        <f t="shared" si="526"/>
        <v>1.1486954513969061E-2</v>
      </c>
      <c r="I1677" s="191">
        <v>5</v>
      </c>
      <c r="J1677" s="213">
        <f>VLOOKUP(E1677,'Appendix 3. nax IBGE 2019'!$E$5:$O$1850,11,FALSE)</f>
        <v>2.500000000000004</v>
      </c>
      <c r="K1677" s="190">
        <f t="shared" si="520"/>
        <v>5.5831439553348489E-2</v>
      </c>
      <c r="L1677" s="190">
        <f t="shared" si="528"/>
        <v>0.94416856044665154</v>
      </c>
      <c r="M1677" s="189">
        <f t="shared" si="524"/>
        <v>86220.479578022743</v>
      </c>
      <c r="N1677" s="189">
        <f t="shared" si="527"/>
        <v>4813.8134938210942</v>
      </c>
      <c r="O1677" s="189">
        <f t="shared" si="521"/>
        <v>419067.86415556096</v>
      </c>
      <c r="P1677" s="189">
        <f t="shared" si="522"/>
        <v>1967835.9636769702</v>
      </c>
      <c r="Q1677" s="200">
        <f t="shared" si="523"/>
        <v>22.823301068468702</v>
      </c>
    </row>
    <row r="1678" spans="2:17" x14ac:dyDescent="0.2">
      <c r="B1678" s="209" t="s">
        <v>45</v>
      </c>
      <c r="C1678" s="187" t="s">
        <v>18</v>
      </c>
      <c r="D1678" s="188" t="s">
        <v>131</v>
      </c>
      <c r="E1678" s="187" t="str">
        <f t="shared" si="525"/>
        <v>TOTotal65-69</v>
      </c>
      <c r="F1678" s="189">
        <f>VLOOKUP(E1678,'Appendix 1b. Pop 2019'!$E$4:$F$1683,2,FALSE)</f>
        <v>40532</v>
      </c>
      <c r="G1678" s="189">
        <f>VLOOKUP(E1678,'Appendix 2b. Deaths 2019'!$E$4:$F$1683,2,FALSE)</f>
        <v>642</v>
      </c>
      <c r="H1678" s="190">
        <f t="shared" si="526"/>
        <v>1.583933682029014E-2</v>
      </c>
      <c r="I1678" s="191">
        <v>5</v>
      </c>
      <c r="J1678" s="213">
        <f>VLOOKUP(E1678,'Appendix 3. nax IBGE 2019'!$E$5:$O$1850,11,FALSE)</f>
        <v>2.5000000000000018</v>
      </c>
      <c r="K1678" s="190">
        <f t="shared" si="520"/>
        <v>7.6180079265253817E-2</v>
      </c>
      <c r="L1678" s="190">
        <f t="shared" si="528"/>
        <v>0.92381992073474617</v>
      </c>
      <c r="M1678" s="189">
        <f t="shared" si="524"/>
        <v>81406.666084201643</v>
      </c>
      <c r="N1678" s="189">
        <f t="shared" si="527"/>
        <v>6201.5662750145302</v>
      </c>
      <c r="O1678" s="189">
        <f t="shared" si="521"/>
        <v>391529.41473347193</v>
      </c>
      <c r="P1678" s="189">
        <f t="shared" si="522"/>
        <v>1548768.0995214093</v>
      </c>
      <c r="Q1678" s="200">
        <f t="shared" si="523"/>
        <v>19.025077110017826</v>
      </c>
    </row>
    <row r="1679" spans="2:17" x14ac:dyDescent="0.2">
      <c r="B1679" s="209" t="s">
        <v>45</v>
      </c>
      <c r="C1679" s="187" t="s">
        <v>18</v>
      </c>
      <c r="D1679" s="188" t="s">
        <v>132</v>
      </c>
      <c r="E1679" s="187" t="str">
        <f t="shared" si="525"/>
        <v>TOTotal70-74</v>
      </c>
      <c r="F1679" s="189">
        <f>VLOOKUP(E1679,'Appendix 1b. Pop 2019'!$E$4:$F$1683,2,FALSE)</f>
        <v>29350</v>
      </c>
      <c r="G1679" s="189">
        <f>VLOOKUP(E1679,'Appendix 2b. Deaths 2019'!$E$4:$F$1683,2,FALSE)</f>
        <v>662</v>
      </c>
      <c r="H1679" s="190">
        <f t="shared" si="526"/>
        <v>2.2555366269165246E-2</v>
      </c>
      <c r="I1679" s="191">
        <v>5</v>
      </c>
      <c r="J1679" s="213">
        <f>VLOOKUP(E1679,'Appendix 3. nax IBGE 2019'!$E$5:$O$1850,11,FALSE)</f>
        <v>2.4999999999999991</v>
      </c>
      <c r="K1679" s="190">
        <f t="shared" si="520"/>
        <v>0.10675697468150297</v>
      </c>
      <c r="L1679" s="190">
        <f t="shared" si="528"/>
        <v>0.89324302531849709</v>
      </c>
      <c r="M1679" s="189">
        <f t="shared" si="524"/>
        <v>75205.099809187115</v>
      </c>
      <c r="N1679" s="189">
        <f t="shared" si="527"/>
        <v>8028.6689362492925</v>
      </c>
      <c r="O1679" s="189">
        <f t="shared" si="521"/>
        <v>355953.82670531236</v>
      </c>
      <c r="P1679" s="189">
        <f t="shared" si="522"/>
        <v>1157238.6847879374</v>
      </c>
      <c r="Q1679" s="200">
        <f t="shared" si="523"/>
        <v>15.387768751376196</v>
      </c>
    </row>
    <row r="1680" spans="2:17" x14ac:dyDescent="0.2">
      <c r="B1680" s="209" t="s">
        <v>45</v>
      </c>
      <c r="C1680" s="187" t="s">
        <v>18</v>
      </c>
      <c r="D1680" s="188" t="s">
        <v>133</v>
      </c>
      <c r="E1680" s="187" t="str">
        <f t="shared" si="525"/>
        <v>TOTotal75-79</v>
      </c>
      <c r="F1680" s="189">
        <f>VLOOKUP(E1680,'Appendix 1b. Pop 2019'!$E$4:$F$1683,2,FALSE)</f>
        <v>20094</v>
      </c>
      <c r="G1680" s="189">
        <f>VLOOKUP(E1680,'Appendix 2b. Deaths 2019'!$E$4:$F$1683,2,FALSE)</f>
        <v>826</v>
      </c>
      <c r="H1680" s="190">
        <f t="shared" si="526"/>
        <v>4.1106798049168905E-2</v>
      </c>
      <c r="I1680" s="191">
        <v>5</v>
      </c>
      <c r="J1680" s="213">
        <f>VLOOKUP(E1680,'Appendix 3. nax IBGE 2019'!$E$5:$O$1850,11,FALSE)</f>
        <v>2.4999999999999987</v>
      </c>
      <c r="K1680" s="190">
        <f t="shared" si="520"/>
        <v>0.18638025181641771</v>
      </c>
      <c r="L1680" s="190">
        <f t="shared" si="528"/>
        <v>0.81361974818358229</v>
      </c>
      <c r="M1680" s="189">
        <f t="shared" si="524"/>
        <v>67176.430872937824</v>
      </c>
      <c r="N1680" s="189">
        <f t="shared" si="527"/>
        <v>12520.360102226328</v>
      </c>
      <c r="O1680" s="189">
        <f t="shared" si="521"/>
        <v>304581.25410912331</v>
      </c>
      <c r="P1680" s="189">
        <f t="shared" si="522"/>
        <v>801284.85808262508</v>
      </c>
      <c r="Q1680" s="200">
        <f t="shared" si="523"/>
        <v>11.928065359682938</v>
      </c>
    </row>
    <row r="1681" spans="2:17" x14ac:dyDescent="0.2">
      <c r="B1681" s="209" t="s">
        <v>45</v>
      </c>
      <c r="C1681" s="187" t="s">
        <v>18</v>
      </c>
      <c r="D1681" s="188" t="s">
        <v>134</v>
      </c>
      <c r="E1681" s="187" t="str">
        <f t="shared" si="525"/>
        <v>TOTotal80-84</v>
      </c>
      <c r="F1681" s="189">
        <f>VLOOKUP(E1681,'Appendix 1b. Pop 2019'!$E$4:$F$1683,2,FALSE)</f>
        <v>13138</v>
      </c>
      <c r="G1681" s="189">
        <f>VLOOKUP(E1681,'Appendix 2b. Deaths 2019'!$E$4:$F$1683,2,FALSE)</f>
        <v>876</v>
      </c>
      <c r="H1681" s="190">
        <f t="shared" si="526"/>
        <v>6.6676815344801341E-2</v>
      </c>
      <c r="I1681" s="191">
        <v>5</v>
      </c>
      <c r="J1681" s="213">
        <f>VLOOKUP(E1681,'Appendix 3. nax IBGE 2019'!$E$5:$O$1850,11,FALSE)</f>
        <v>2.4999999999999982</v>
      </c>
      <c r="K1681" s="190">
        <f t="shared" si="520"/>
        <v>0.28575156576200417</v>
      </c>
      <c r="L1681" s="190">
        <f t="shared" si="528"/>
        <v>0.71424843423799578</v>
      </c>
      <c r="M1681" s="189">
        <f t="shared" si="524"/>
        <v>54656.070770711493</v>
      </c>
      <c r="N1681" s="189">
        <f t="shared" si="527"/>
        <v>15618.057801129718</v>
      </c>
      <c r="O1681" s="189">
        <f t="shared" si="521"/>
        <v>234235.20935073312</v>
      </c>
      <c r="P1681" s="189">
        <f t="shared" si="522"/>
        <v>496703.60397350171</v>
      </c>
      <c r="Q1681" s="200">
        <f t="shared" si="523"/>
        <v>9.0878030010102719</v>
      </c>
    </row>
    <row r="1682" spans="2:17" x14ac:dyDescent="0.2">
      <c r="B1682" s="209" t="s">
        <v>45</v>
      </c>
      <c r="C1682" s="187" t="s">
        <v>18</v>
      </c>
      <c r="D1682" s="188" t="s">
        <v>135</v>
      </c>
      <c r="E1682" s="187" t="str">
        <f t="shared" si="525"/>
        <v>TOTotal85-89</v>
      </c>
      <c r="F1682" s="189">
        <f>VLOOKUP(E1682,'Appendix 1b. Pop 2019'!$E$4:$F$1683,2,FALSE)</f>
        <v>6531</v>
      </c>
      <c r="G1682" s="189">
        <f>VLOOKUP(E1682,'Appendix 2b. Deaths 2019'!$E$4:$F$1683,2,FALSE)</f>
        <v>712</v>
      </c>
      <c r="H1682" s="190">
        <f t="shared" si="526"/>
        <v>0.10901852702495789</v>
      </c>
      <c r="I1682" s="191">
        <v>5</v>
      </c>
      <c r="J1682" s="213">
        <f>VLOOKUP(E1682,'Appendix 3. nax IBGE 2019'!$E$5:$O$1850,11,FALSE)</f>
        <v>2.5000000000000004</v>
      </c>
      <c r="K1682" s="190">
        <f t="shared" si="520"/>
        <v>0.42834797256647811</v>
      </c>
      <c r="L1682" s="190">
        <f t="shared" si="528"/>
        <v>0.57165202743352195</v>
      </c>
      <c r="M1682" s="189">
        <f t="shared" si="524"/>
        <v>39038.012969581774</v>
      </c>
      <c r="N1682" s="189">
        <f t="shared" si="527"/>
        <v>16721.853708544229</v>
      </c>
      <c r="O1682" s="189">
        <f t="shared" si="521"/>
        <v>153385.4305765483</v>
      </c>
      <c r="P1682" s="189">
        <f t="shared" si="522"/>
        <v>262468.39462276862</v>
      </c>
      <c r="Q1682" s="200">
        <f t="shared" si="523"/>
        <v>6.7234055900151137</v>
      </c>
    </row>
    <row r="1683" spans="2:17" x14ac:dyDescent="0.2">
      <c r="B1683" s="210" t="s">
        <v>45</v>
      </c>
      <c r="C1683" s="211" t="s">
        <v>18</v>
      </c>
      <c r="D1683" s="203" t="s">
        <v>8</v>
      </c>
      <c r="E1683" s="211" t="str">
        <f t="shared" si="525"/>
        <v>TOTotal90+</v>
      </c>
      <c r="F1683" s="204">
        <f>VLOOKUP(E1683,'Appendix 1b. Pop 2019'!$E$4:$F$1683,2,FALSE)</f>
        <v>3319</v>
      </c>
      <c r="G1683" s="204">
        <f>VLOOKUP(E1683,'Appendix 2b. Deaths 2019'!$E$4:$F$1683,2,FALSE)</f>
        <v>679</v>
      </c>
      <c r="H1683" s="202">
        <f t="shared" si="526"/>
        <v>0.20457969267851764</v>
      </c>
      <c r="I1683" s="205"/>
      <c r="J1683" s="214">
        <f>VLOOKUP(E1683,'Appendix 3. nax IBGE 2019'!$E$5:$O$1850,11,FALSE)</f>
        <v>4.9635952980374167</v>
      </c>
      <c r="K1683" s="202">
        <v>1</v>
      </c>
      <c r="L1683" s="202">
        <f t="shared" si="528"/>
        <v>0</v>
      </c>
      <c r="M1683" s="204">
        <f t="shared" si="524"/>
        <v>22316.159261037545</v>
      </c>
      <c r="N1683" s="204">
        <f t="shared" si="527"/>
        <v>22316.159261037545</v>
      </c>
      <c r="O1683" s="204">
        <f>M1683*Q1683</f>
        <v>109082.96404622032</v>
      </c>
      <c r="P1683" s="204">
        <f>O1683</f>
        <v>109082.96404622032</v>
      </c>
      <c r="Q1683" s="206">
        <f>1/H1683</f>
        <v>4.888070692194403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35</vt:i4>
      </vt:variant>
    </vt:vector>
  </HeadingPairs>
  <TitlesOfParts>
    <vt:vector size="35" baseType="lpstr">
      <vt:lpstr>Summary</vt:lpstr>
      <vt:lpstr>0.Brazil_LT</vt:lpstr>
      <vt:lpstr>1.RO_LT</vt:lpstr>
      <vt:lpstr>2.AC_LT</vt:lpstr>
      <vt:lpstr>3.AM_LT</vt:lpstr>
      <vt:lpstr>4.RR_LT</vt:lpstr>
      <vt:lpstr>5.PA_LT</vt:lpstr>
      <vt:lpstr>6.AP_LT</vt:lpstr>
      <vt:lpstr>7.TO_LT</vt:lpstr>
      <vt:lpstr>8.MA_LT</vt:lpstr>
      <vt:lpstr>9.PI_LT</vt:lpstr>
      <vt:lpstr>10.CE_LT</vt:lpstr>
      <vt:lpstr>11.RN_LT</vt:lpstr>
      <vt:lpstr>12.PB_LT</vt:lpstr>
      <vt:lpstr>13.PE_LT</vt:lpstr>
      <vt:lpstr>14.AL_LT</vt:lpstr>
      <vt:lpstr>15.SE_LT</vt:lpstr>
      <vt:lpstr>16.BA_LT</vt:lpstr>
      <vt:lpstr>17.MG_LT</vt:lpstr>
      <vt:lpstr>18.ES_LT</vt:lpstr>
      <vt:lpstr>19.RJ_LT</vt:lpstr>
      <vt:lpstr>20.SP_LT</vt:lpstr>
      <vt:lpstr>21.PR_LT</vt:lpstr>
      <vt:lpstr>22.SC_LT</vt:lpstr>
      <vt:lpstr>23.RS_LT</vt:lpstr>
      <vt:lpstr>24.MS_LT</vt:lpstr>
      <vt:lpstr>25.MT_LT</vt:lpstr>
      <vt:lpstr>26.GO_LT</vt:lpstr>
      <vt:lpstr>27.DF_LT</vt:lpstr>
      <vt:lpstr>Appendix 1a. Pop March 2021</vt:lpstr>
      <vt:lpstr>Appendix 1b. Pop 2019</vt:lpstr>
      <vt:lpstr>Appendix 2a. Covid Deaths 2021</vt:lpstr>
      <vt:lpstr>Appendix 2b. Deaths 2019</vt:lpstr>
      <vt:lpstr>Appendix 3. nax IBGE 2019</vt:lpstr>
      <vt:lpstr>Appendix 4. LT MOH 2019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Gurzenda, Susie</dc:creator>
  <cp:lastModifiedBy>Gurzenda, Susie</cp:lastModifiedBy>
  <dcterms:created xsi:type="dcterms:W3CDTF">2020-12-07T15:27:32Z</dcterms:created>
  <dcterms:modified xsi:type="dcterms:W3CDTF">2021-06-24T15:05:36Z</dcterms:modified>
</cp:coreProperties>
</file>